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Secure Data\Primary SFRs\2018\KS1 &amp; Phonics\May correction to SFR 2016 and 2017\"/>
    </mc:Choice>
  </mc:AlternateContent>
  <bookViews>
    <workbookView xWindow="0" yWindow="0" windowWidth="25125" windowHeight="11985" tabRatio="788"/>
  </bookViews>
  <sheets>
    <sheet name="Index" sheetId="71" r:id="rId1"/>
    <sheet name="Table 1" sheetId="57" r:id="rId2"/>
    <sheet name="Y1P_Table2_2016" sheetId="77" state="hidden" r:id="rId3"/>
    <sheet name="Table 2" sheetId="29" r:id="rId4"/>
    <sheet name="Y1P_Table2_2012" sheetId="16" state="hidden" r:id="rId5"/>
    <sheet name="Y1P_Table2_2013" sheetId="31" state="hidden" r:id="rId6"/>
    <sheet name="Y1P_Table2_2014" sheetId="45" state="hidden" r:id="rId7"/>
    <sheet name="Table 3" sheetId="6" r:id="rId8"/>
    <sheet name="Y1P_Table3a_2012" sheetId="17" state="hidden" r:id="rId9"/>
    <sheet name="Y1P_Table3a_2013" sheetId="32" state="hidden" r:id="rId10"/>
    <sheet name="Y1P_Table3a_2014" sheetId="46" state="hidden" r:id="rId11"/>
    <sheet name="Y1P_Table3b_2012" sheetId="18" state="hidden" r:id="rId12"/>
    <sheet name="Y1P_Table3b_2013" sheetId="33" state="hidden" r:id="rId13"/>
    <sheet name="Y1P_Table3b_2015" sheetId="70" state="hidden" r:id="rId14"/>
    <sheet name="Y1P_Table3b_2014" sheetId="47" state="hidden" r:id="rId15"/>
    <sheet name="Y1P_Table3c_2012" sheetId="19" state="hidden" r:id="rId16"/>
    <sheet name="Y1P_Table3c_2013" sheetId="34" state="hidden" r:id="rId17"/>
    <sheet name="Y1P_Table3c_2015" sheetId="62" state="hidden" r:id="rId18"/>
    <sheet name="Y1P_Table3c_2014" sheetId="48" state="hidden" r:id="rId19"/>
    <sheet name="Table 4" sheetId="24" r:id="rId20"/>
    <sheet name="Y1P table 4 2012" sheetId="27" state="hidden" r:id="rId21"/>
    <sheet name="Y1P table 4 2013" sheetId="35" state="hidden" r:id="rId22"/>
    <sheet name="Y1P table 4 2015" sheetId="63" state="hidden" r:id="rId23"/>
    <sheet name="Y1P table 4 2014" sheetId="49" state="hidden" r:id="rId24"/>
    <sheet name="Y1P_Table5a_2012" sheetId="20" state="hidden" r:id="rId25"/>
    <sheet name="Y1P_Table5a_2013" sheetId="36" state="hidden" r:id="rId26"/>
    <sheet name="Y1P_Table5a_2015" sheetId="64" state="hidden" r:id="rId27"/>
    <sheet name="Y1P_Table5a_2014" sheetId="50" state="hidden" r:id="rId28"/>
    <sheet name="Y1P table 4 2016" sheetId="73" state="hidden" r:id="rId29"/>
    <sheet name="Table 5" sheetId="72" r:id="rId30"/>
    <sheet name="Y1_Table5a_2016" sheetId="78" state="hidden" r:id="rId31"/>
    <sheet name="Table 6" sheetId="59" r:id="rId32"/>
    <sheet name="Table 6a" sheetId="10" r:id="rId33"/>
    <sheet name="Y1P_Table5c_2016" sheetId="80" state="hidden" r:id="rId34"/>
    <sheet name="Y1P_Table5b_2016" sheetId="79" state="hidden" r:id="rId35"/>
    <sheet name="Table 6b" sheetId="11" r:id="rId36"/>
    <sheet name="Y1P_Table5b_2012" sheetId="21" state="hidden" r:id="rId37"/>
    <sheet name="Y1P_Table5b_2013" sheetId="37" state="hidden" r:id="rId38"/>
    <sheet name="Y1P_Table5b_2015" sheetId="65" state="hidden" r:id="rId39"/>
    <sheet name="Y1P_Table5b_2014" sheetId="51" state="hidden" r:id="rId40"/>
    <sheet name="Table 6c" sheetId="12" r:id="rId41"/>
    <sheet name="Y1P_Table5c_2012" sheetId="22" state="hidden" r:id="rId42"/>
    <sheet name="Y1P_Table5c_2013" sheetId="38" state="hidden" r:id="rId43"/>
    <sheet name="Y1P_Table5c_2015" sheetId="66" state="hidden" r:id="rId44"/>
    <sheet name="Y1P_Table5c_2014" sheetId="52" state="hidden" r:id="rId45"/>
    <sheet name="Table 6d" sheetId="13" r:id="rId46"/>
    <sheet name="Y1P_Table5d_2012" sheetId="23" state="hidden" r:id="rId47"/>
    <sheet name="Y1P_Table5d_2013" sheetId="39" state="hidden" r:id="rId48"/>
    <sheet name="Y1P_Table5d_2016" sheetId="81" state="hidden" r:id="rId49"/>
    <sheet name="Y1P_Table5d_2015" sheetId="67" state="hidden" r:id="rId50"/>
    <sheet name="Y1P_Table5d_2014" sheetId="53" state="hidden" r:id="rId51"/>
    <sheet name="Table 7" sheetId="40" r:id="rId52"/>
    <sheet name="Table 8" sheetId="41" r:id="rId53"/>
    <sheet name="Table 7_2013" sheetId="43" state="hidden" r:id="rId54"/>
    <sheet name="Table 7_2015" sheetId="68" state="hidden" r:id="rId55"/>
    <sheet name="Table 7_2014" sheetId="54" state="hidden" r:id="rId56"/>
    <sheet name="Table 9" sheetId="42" r:id="rId57"/>
    <sheet name="Table9_2013" sheetId="44" state="hidden" r:id="rId58"/>
    <sheet name="Table9_2015" sheetId="69" state="hidden" r:id="rId59"/>
    <sheet name="Table9_2014" sheetId="55" state="hidden" r:id="rId60"/>
    <sheet name="Y1P_Table2_2015" sheetId="60" state="hidden" r:id="rId61"/>
    <sheet name="Y1P_Table3a_2015" sheetId="61" state="hidden" r:id="rId62"/>
    <sheet name="Y1P_Table3a_2016" sheetId="75" state="hidden" r:id="rId63"/>
    <sheet name="Table9_2016" sheetId="76" state="hidden" r:id="rId64"/>
    <sheet name="Tab8_2016" sheetId="82" state="hidden"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_sci2006" localSheetId="54">#REF!</definedName>
    <definedName name="__sci2006" localSheetId="58">#REF!</definedName>
    <definedName name="__sci2006" localSheetId="22">#REF!</definedName>
    <definedName name="__sci2006" localSheetId="28">#REF!</definedName>
    <definedName name="__sci2006" localSheetId="62">#REF!</definedName>
    <definedName name="__sci2006" localSheetId="13">#REF!</definedName>
    <definedName name="__sci2006" localSheetId="17">#REF!</definedName>
    <definedName name="__sci2006" localSheetId="26">#REF!</definedName>
    <definedName name="__sci2006" localSheetId="38">#REF!</definedName>
    <definedName name="__sci2006" localSheetId="43">#REF!</definedName>
    <definedName name="__sci2006" localSheetId="49">#REF!</definedName>
    <definedName name="__sci2006">#REF!</definedName>
    <definedName name="__sci2007" localSheetId="54">#REF!</definedName>
    <definedName name="__sci2007" localSheetId="58">#REF!</definedName>
    <definedName name="__sci2007" localSheetId="22">#REF!</definedName>
    <definedName name="__sci2007" localSheetId="28">#REF!</definedName>
    <definedName name="__sci2007" localSheetId="62">#REF!</definedName>
    <definedName name="__sci2007" localSheetId="13">#REF!</definedName>
    <definedName name="__sci2007" localSheetId="17">#REF!</definedName>
    <definedName name="__sci2007" localSheetId="26">#REF!</definedName>
    <definedName name="__sci2007" localSheetId="38">#REF!</definedName>
    <definedName name="__sci2007" localSheetId="43">#REF!</definedName>
    <definedName name="__sci2007" localSheetId="49">#REF!</definedName>
    <definedName name="__sci2007">#REF!</definedName>
    <definedName name="__sci2008" localSheetId="54">#REF!</definedName>
    <definedName name="__sci2008" localSheetId="58">#REF!</definedName>
    <definedName name="__sci2008" localSheetId="22">#REF!</definedName>
    <definedName name="__sci2008" localSheetId="28">#REF!</definedName>
    <definedName name="__sci2008" localSheetId="62">#REF!</definedName>
    <definedName name="__sci2008" localSheetId="13">#REF!</definedName>
    <definedName name="__sci2008" localSheetId="17">#REF!</definedName>
    <definedName name="__sci2008" localSheetId="26">#REF!</definedName>
    <definedName name="__sci2008" localSheetId="38">#REF!</definedName>
    <definedName name="__sci2008" localSheetId="43">#REF!</definedName>
    <definedName name="__sci2008" localSheetId="49">#REF!</definedName>
    <definedName name="__sci2008">#REF!</definedName>
    <definedName name="_sci2006" localSheetId="54">#REF!</definedName>
    <definedName name="_sci2006" localSheetId="58">#REF!</definedName>
    <definedName name="_sci2006" localSheetId="22">#REF!</definedName>
    <definedName name="_sci2006" localSheetId="28">#REF!</definedName>
    <definedName name="_sci2006" localSheetId="62">#REF!</definedName>
    <definedName name="_sci2006" localSheetId="13">#REF!</definedName>
    <definedName name="_sci2006" localSheetId="17">#REF!</definedName>
    <definedName name="_sci2006" localSheetId="26">#REF!</definedName>
    <definedName name="_sci2006" localSheetId="38">#REF!</definedName>
    <definedName name="_sci2006" localSheetId="43">#REF!</definedName>
    <definedName name="_sci2006" localSheetId="49">#REF!</definedName>
    <definedName name="_sci2006">#REF!</definedName>
    <definedName name="_sci2007" localSheetId="54">#REF!</definedName>
    <definedName name="_sci2007" localSheetId="58">#REF!</definedName>
    <definedName name="_sci2007" localSheetId="22">#REF!</definedName>
    <definedName name="_sci2007" localSheetId="28">#REF!</definedName>
    <definedName name="_sci2007" localSheetId="62">#REF!</definedName>
    <definedName name="_sci2007" localSheetId="13">#REF!</definedName>
    <definedName name="_sci2007" localSheetId="17">#REF!</definedName>
    <definedName name="_sci2007" localSheetId="26">#REF!</definedName>
    <definedName name="_sci2007" localSheetId="38">#REF!</definedName>
    <definedName name="_sci2007" localSheetId="43">#REF!</definedName>
    <definedName name="_sci2007" localSheetId="49">#REF!</definedName>
    <definedName name="_sci2007">#REF!</definedName>
    <definedName name="_sci2008" localSheetId="54">#REF!</definedName>
    <definedName name="_sci2008" localSheetId="58">#REF!</definedName>
    <definedName name="_sci2008" localSheetId="22">#REF!</definedName>
    <definedName name="_sci2008" localSheetId="28">#REF!</definedName>
    <definedName name="_sci2008" localSheetId="62">#REF!</definedName>
    <definedName name="_sci2008" localSheetId="13">#REF!</definedName>
    <definedName name="_sci2008" localSheetId="17">#REF!</definedName>
    <definedName name="_sci2008" localSheetId="26">#REF!</definedName>
    <definedName name="_sci2008" localSheetId="38">#REF!</definedName>
    <definedName name="_sci2008" localSheetId="43">#REF!</definedName>
    <definedName name="_sci2008" localSheetId="49">#REF!</definedName>
    <definedName name="_sci2008">#REF!</definedName>
    <definedName name="_tab3">'[1]new 3 %'!$B$10:$DX$170</definedName>
    <definedName name="_tab4">'[1]new 4 %'!$B$10:$BV$172</definedName>
    <definedName name="_tab6">'[2]new 6 %'!$B$1:$DX$172</definedName>
    <definedName name="aat" localSheetId="54">#REF!</definedName>
    <definedName name="aat" localSheetId="58">#REF!</definedName>
    <definedName name="aat" localSheetId="22">#REF!</definedName>
    <definedName name="aat" localSheetId="28">#REF!</definedName>
    <definedName name="aat" localSheetId="62">#REF!</definedName>
    <definedName name="aat" localSheetId="13">#REF!</definedName>
    <definedName name="aat" localSheetId="17">#REF!</definedName>
    <definedName name="aat" localSheetId="26">#REF!</definedName>
    <definedName name="aat" localSheetId="38">#REF!</definedName>
    <definedName name="aat" localSheetId="43">#REF!</definedName>
    <definedName name="aat" localSheetId="49">#REF!</definedName>
    <definedName name="aat">#REF!</definedName>
    <definedName name="AAT_SFR">'[3]Table 6'!$A$8:$Y$184</definedName>
    <definedName name="Adam_FSM">'[3]Adam FSM'!$A$5:$L$460</definedName>
    <definedName name="APS_CalcMean">'[4]2006 Data'!$C$99:$I$101</definedName>
    <definedName name="APS_CalcMean05">'[4]2005 data'!$C$100:$I$102</definedName>
    <definedName name="APS_CalcMean07">'[5]2007 Data'!$C$99:$I$101</definedName>
    <definedName name="APSMean2005" localSheetId="54">#REF!</definedName>
    <definedName name="APSMean2005" localSheetId="58">#REF!</definedName>
    <definedName name="APSMean2005" localSheetId="22">#REF!</definedName>
    <definedName name="APSMean2005" localSheetId="28">#REF!</definedName>
    <definedName name="APSMean2005" localSheetId="62">#REF!</definedName>
    <definedName name="APSMean2005" localSheetId="13">#REF!</definedName>
    <definedName name="APSMean2005" localSheetId="17">#REF!</definedName>
    <definedName name="APSMean2005" localSheetId="26">#REF!</definedName>
    <definedName name="APSMean2005" localSheetId="38">#REF!</definedName>
    <definedName name="APSMean2005" localSheetId="43">#REF!</definedName>
    <definedName name="APSMean2005" localSheetId="49">#REF!</definedName>
    <definedName name="APSMean2005">#REF!</definedName>
    <definedName name="APSMean2006" localSheetId="54">#REF!</definedName>
    <definedName name="APSMean2006" localSheetId="58">#REF!</definedName>
    <definedName name="APSMean2006" localSheetId="22">#REF!</definedName>
    <definedName name="APSMean2006" localSheetId="28">#REF!</definedName>
    <definedName name="APSMean2006" localSheetId="62">#REF!</definedName>
    <definedName name="APSMean2006" localSheetId="13">#REF!</definedName>
    <definedName name="APSMean2006" localSheetId="17">#REF!</definedName>
    <definedName name="APSMean2006" localSheetId="26">#REF!</definedName>
    <definedName name="APSMean2006" localSheetId="38">#REF!</definedName>
    <definedName name="APSMean2006" localSheetId="43">#REF!</definedName>
    <definedName name="APSMean2006" localSheetId="49">#REF!</definedName>
    <definedName name="APSMean2006">#REF!</definedName>
    <definedName name="APSMean2007" localSheetId="54">#REF!</definedName>
    <definedName name="APSMean2007" localSheetId="58">#REF!</definedName>
    <definedName name="APSMean2007" localSheetId="22">#REF!</definedName>
    <definedName name="APSMean2007" localSheetId="28">#REF!</definedName>
    <definedName name="APSMean2007" localSheetId="62">#REF!</definedName>
    <definedName name="APSMean2007" localSheetId="13">#REF!</definedName>
    <definedName name="APSMean2007" localSheetId="17">#REF!</definedName>
    <definedName name="APSMean2007" localSheetId="26">#REF!</definedName>
    <definedName name="APSMean2007" localSheetId="38">#REF!</definedName>
    <definedName name="APSMean2007" localSheetId="43">#REF!</definedName>
    <definedName name="APSMean2007" localSheetId="49">#REF!</definedName>
    <definedName name="APSMean2007">#REF!</definedName>
    <definedName name="APSMean2008" localSheetId="54">#REF!</definedName>
    <definedName name="APSMean2008" localSheetId="58">#REF!</definedName>
    <definedName name="APSMean2008" localSheetId="22">#REF!</definedName>
    <definedName name="APSMean2008" localSheetId="28">#REF!</definedName>
    <definedName name="APSMean2008" localSheetId="62">#REF!</definedName>
    <definedName name="APSMean2008" localSheetId="13">#REF!</definedName>
    <definedName name="APSMean2008" localSheetId="17">#REF!</definedName>
    <definedName name="APSMean2008" localSheetId="26">#REF!</definedName>
    <definedName name="APSMean2008" localSheetId="38">#REF!</definedName>
    <definedName name="APSMean2008" localSheetId="43">#REF!</definedName>
    <definedName name="APSMean2008" localSheetId="49">#REF!</definedName>
    <definedName name="APSMean2008">#REF!</definedName>
    <definedName name="APSMean22005" localSheetId="54">#REF!</definedName>
    <definedName name="APSMean22005" localSheetId="58">#REF!</definedName>
    <definedName name="APSMean22005" localSheetId="22">#REF!</definedName>
    <definedName name="APSMean22005" localSheetId="28">#REF!</definedName>
    <definedName name="APSMean22005" localSheetId="62">#REF!</definedName>
    <definedName name="APSMean22005" localSheetId="13">#REF!</definedName>
    <definedName name="APSMean22005" localSheetId="17">#REF!</definedName>
    <definedName name="APSMean22005" localSheetId="26">#REF!</definedName>
    <definedName name="APSMean22005" localSheetId="38">#REF!</definedName>
    <definedName name="APSMean22005" localSheetId="43">#REF!</definedName>
    <definedName name="APSMean22005" localSheetId="49">#REF!</definedName>
    <definedName name="APSMean22005">#REF!</definedName>
    <definedName name="APSMean22006" localSheetId="54">#REF!</definedName>
    <definedName name="APSMean22006" localSheetId="58">#REF!</definedName>
    <definedName name="APSMean22006" localSheetId="22">#REF!</definedName>
    <definedName name="APSMean22006" localSheetId="28">#REF!</definedName>
    <definedName name="APSMean22006" localSheetId="62">#REF!</definedName>
    <definedName name="APSMean22006" localSheetId="13">#REF!</definedName>
    <definedName name="APSMean22006" localSheetId="17">#REF!</definedName>
    <definedName name="APSMean22006" localSheetId="26">#REF!</definedName>
    <definedName name="APSMean22006" localSheetId="38">#REF!</definedName>
    <definedName name="APSMean22006" localSheetId="43">#REF!</definedName>
    <definedName name="APSMean22006" localSheetId="49">#REF!</definedName>
    <definedName name="APSMean22006">#REF!</definedName>
    <definedName name="APSMean22007" localSheetId="54">#REF!</definedName>
    <definedName name="APSMean22007" localSheetId="58">#REF!</definedName>
    <definedName name="APSMean22007" localSheetId="22">#REF!</definedName>
    <definedName name="APSMean22007" localSheetId="28">#REF!</definedName>
    <definedName name="APSMean22007" localSheetId="62">#REF!</definedName>
    <definedName name="APSMean22007" localSheetId="13">#REF!</definedName>
    <definedName name="APSMean22007" localSheetId="17">#REF!</definedName>
    <definedName name="APSMean22007" localSheetId="26">#REF!</definedName>
    <definedName name="APSMean22007" localSheetId="38">#REF!</definedName>
    <definedName name="APSMean22007" localSheetId="43">#REF!</definedName>
    <definedName name="APSMean22007" localSheetId="49">#REF!</definedName>
    <definedName name="APSMean22007">#REF!</definedName>
    <definedName name="APSMean22008" localSheetId="54">#REF!</definedName>
    <definedName name="APSMean22008" localSheetId="58">#REF!</definedName>
    <definedName name="APSMean22008" localSheetId="22">#REF!</definedName>
    <definedName name="APSMean22008" localSheetId="28">#REF!</definedName>
    <definedName name="APSMean22008" localSheetId="62">#REF!</definedName>
    <definedName name="APSMean22008" localSheetId="13">#REF!</definedName>
    <definedName name="APSMean22008" localSheetId="17">#REF!</definedName>
    <definedName name="APSMean22008" localSheetId="26">#REF!</definedName>
    <definedName name="APSMean22008" localSheetId="38">#REF!</definedName>
    <definedName name="APSMean22008" localSheetId="43">#REF!</definedName>
    <definedName name="APSMean22008" localSheetId="49">#REF!</definedName>
    <definedName name="APSMean22008">#REF!</definedName>
    <definedName name="APSMeanDiff2005" localSheetId="54">#REF!</definedName>
    <definedName name="APSMeanDiff2005" localSheetId="58">#REF!</definedName>
    <definedName name="APSMeanDiff2005" localSheetId="22">#REF!</definedName>
    <definedName name="APSMeanDiff2005" localSheetId="28">#REF!</definedName>
    <definedName name="APSMeanDiff2005" localSheetId="62">#REF!</definedName>
    <definedName name="APSMeanDiff2005" localSheetId="13">#REF!</definedName>
    <definedName name="APSMeanDiff2005" localSheetId="17">#REF!</definedName>
    <definedName name="APSMeanDiff2005" localSheetId="26">#REF!</definedName>
    <definedName name="APSMeanDiff2005" localSheetId="38">#REF!</definedName>
    <definedName name="APSMeanDiff2005" localSheetId="43">#REF!</definedName>
    <definedName name="APSMeanDiff2005" localSheetId="49">#REF!</definedName>
    <definedName name="APSMeanDiff2005">#REF!</definedName>
    <definedName name="APSMeanDiff2006" localSheetId="54">#REF!</definedName>
    <definedName name="APSMeanDiff2006" localSheetId="58">#REF!</definedName>
    <definedName name="APSMeanDiff2006" localSheetId="22">#REF!</definedName>
    <definedName name="APSMeanDiff2006" localSheetId="28">#REF!</definedName>
    <definedName name="APSMeanDiff2006" localSheetId="62">#REF!</definedName>
    <definedName name="APSMeanDiff2006" localSheetId="13">#REF!</definedName>
    <definedName name="APSMeanDiff2006" localSheetId="17">#REF!</definedName>
    <definedName name="APSMeanDiff2006" localSheetId="26">#REF!</definedName>
    <definedName name="APSMeanDiff2006" localSheetId="38">#REF!</definedName>
    <definedName name="APSMeanDiff2006" localSheetId="43">#REF!</definedName>
    <definedName name="APSMeanDiff2006" localSheetId="49">#REF!</definedName>
    <definedName name="APSMeanDiff2006">#REF!</definedName>
    <definedName name="APSMeanDiff2007" localSheetId="54">#REF!</definedName>
    <definedName name="APSMeanDiff2007" localSheetId="58">#REF!</definedName>
    <definedName name="APSMeanDiff2007" localSheetId="22">#REF!</definedName>
    <definedName name="APSMeanDiff2007" localSheetId="28">#REF!</definedName>
    <definedName name="APSMeanDiff2007" localSheetId="62">#REF!</definedName>
    <definedName name="APSMeanDiff2007" localSheetId="13">#REF!</definedName>
    <definedName name="APSMeanDiff2007" localSheetId="17">#REF!</definedName>
    <definedName name="APSMeanDiff2007" localSheetId="26">#REF!</definedName>
    <definedName name="APSMeanDiff2007" localSheetId="38">#REF!</definedName>
    <definedName name="APSMeanDiff2007" localSheetId="43">#REF!</definedName>
    <definedName name="APSMeanDiff2007" localSheetId="49">#REF!</definedName>
    <definedName name="APSMeanDiff2007">#REF!</definedName>
    <definedName name="APSMeanDiff2008" localSheetId="54">#REF!</definedName>
    <definedName name="APSMeanDiff2008" localSheetId="58">#REF!</definedName>
    <definedName name="APSMeanDiff2008" localSheetId="22">#REF!</definedName>
    <definedName name="APSMeanDiff2008" localSheetId="28">#REF!</definedName>
    <definedName name="APSMeanDiff2008" localSheetId="62">#REF!</definedName>
    <definedName name="APSMeanDiff2008" localSheetId="13">#REF!</definedName>
    <definedName name="APSMeanDiff2008" localSheetId="17">#REF!</definedName>
    <definedName name="APSMeanDiff2008" localSheetId="26">#REF!</definedName>
    <definedName name="APSMeanDiff2008" localSheetId="38">#REF!</definedName>
    <definedName name="APSMeanDiff2008" localSheetId="43">#REF!</definedName>
    <definedName name="APSMeanDiff2008" localSheetId="49">#REF!</definedName>
    <definedName name="APSMeanDiff2008">#REF!</definedName>
    <definedName name="APSPts2005" localSheetId="54">#REF!</definedName>
    <definedName name="APSPts2005" localSheetId="58">#REF!</definedName>
    <definedName name="APSPts2005" localSheetId="22">#REF!</definedName>
    <definedName name="APSPts2005" localSheetId="28">#REF!</definedName>
    <definedName name="APSPts2005" localSheetId="62">#REF!</definedName>
    <definedName name="APSPts2005" localSheetId="13">#REF!</definedName>
    <definedName name="APSPts2005" localSheetId="17">#REF!</definedName>
    <definedName name="APSPts2005" localSheetId="26">#REF!</definedName>
    <definedName name="APSPts2005" localSheetId="38">#REF!</definedName>
    <definedName name="APSPts2005" localSheetId="43">#REF!</definedName>
    <definedName name="APSPts2005" localSheetId="49">#REF!</definedName>
    <definedName name="APSPts2005">#REF!</definedName>
    <definedName name="APSPts2006" localSheetId="54">#REF!</definedName>
    <definedName name="APSPts2006" localSheetId="58">#REF!</definedName>
    <definedName name="APSPts2006" localSheetId="22">#REF!</definedName>
    <definedName name="APSPts2006" localSheetId="28">#REF!</definedName>
    <definedName name="APSPts2006" localSheetId="62">#REF!</definedName>
    <definedName name="APSPts2006" localSheetId="13">#REF!</definedName>
    <definedName name="APSPts2006" localSheetId="17">#REF!</definedName>
    <definedName name="APSPts2006" localSheetId="26">#REF!</definedName>
    <definedName name="APSPts2006" localSheetId="38">#REF!</definedName>
    <definedName name="APSPts2006" localSheetId="43">#REF!</definedName>
    <definedName name="APSPts2006" localSheetId="49">#REF!</definedName>
    <definedName name="APSPts2006">#REF!</definedName>
    <definedName name="APSPts2007" localSheetId="54">#REF!</definedName>
    <definedName name="APSPts2007" localSheetId="58">#REF!</definedName>
    <definedName name="APSPts2007" localSheetId="22">#REF!</definedName>
    <definedName name="APSPts2007" localSheetId="28">#REF!</definedName>
    <definedName name="APSPts2007" localSheetId="62">#REF!</definedName>
    <definedName name="APSPts2007" localSheetId="13">#REF!</definedName>
    <definedName name="APSPts2007" localSheetId="17">#REF!</definedName>
    <definedName name="APSPts2007" localSheetId="26">#REF!</definedName>
    <definedName name="APSPts2007" localSheetId="38">#REF!</definedName>
    <definedName name="APSPts2007" localSheetId="43">#REF!</definedName>
    <definedName name="APSPts2007" localSheetId="49">#REF!</definedName>
    <definedName name="APSPts2007">#REF!</definedName>
    <definedName name="APSPts2008" localSheetId="54">#REF!</definedName>
    <definedName name="APSPts2008" localSheetId="58">#REF!</definedName>
    <definedName name="APSPts2008" localSheetId="22">#REF!</definedName>
    <definedName name="APSPts2008" localSheetId="28">#REF!</definedName>
    <definedName name="APSPts2008" localSheetId="62">#REF!</definedName>
    <definedName name="APSPts2008" localSheetId="13">#REF!</definedName>
    <definedName name="APSPts2008" localSheetId="17">#REF!</definedName>
    <definedName name="APSPts2008" localSheetId="26">#REF!</definedName>
    <definedName name="APSPts2008" localSheetId="38">#REF!</definedName>
    <definedName name="APSPts2008" localSheetId="43">#REF!</definedName>
    <definedName name="APSPts2008" localSheetId="49">#REF!</definedName>
    <definedName name="APSPts2008">#REF!</definedName>
    <definedName name="APSVAL2005" localSheetId="54">#REF!</definedName>
    <definedName name="APSVAL2005" localSheetId="58">#REF!</definedName>
    <definedName name="APSVAL2005" localSheetId="22">#REF!</definedName>
    <definedName name="APSVAL2005" localSheetId="28">#REF!</definedName>
    <definedName name="APSVAL2005" localSheetId="62">#REF!</definedName>
    <definedName name="APSVAL2005" localSheetId="13">#REF!</definedName>
    <definedName name="APSVAL2005" localSheetId="17">#REF!</definedName>
    <definedName name="APSVAL2005" localSheetId="26">#REF!</definedName>
    <definedName name="APSVAL2005" localSheetId="38">#REF!</definedName>
    <definedName name="APSVAL2005" localSheetId="43">#REF!</definedName>
    <definedName name="APSVAL2005" localSheetId="49">#REF!</definedName>
    <definedName name="APSVAL2005">#REF!</definedName>
    <definedName name="APSVAL2006" localSheetId="54">#REF!</definedName>
    <definedName name="APSVAL2006" localSheetId="58">#REF!</definedName>
    <definedName name="APSVAL2006" localSheetId="22">#REF!</definedName>
    <definedName name="APSVAL2006" localSheetId="28">#REF!</definedName>
    <definedName name="APSVAL2006" localSheetId="62">#REF!</definedName>
    <definedName name="APSVAL2006" localSheetId="13">#REF!</definedName>
    <definedName name="APSVAL2006" localSheetId="17">#REF!</definedName>
    <definedName name="APSVAL2006" localSheetId="26">#REF!</definedName>
    <definedName name="APSVAL2006" localSheetId="38">#REF!</definedName>
    <definedName name="APSVAL2006" localSheetId="43">#REF!</definedName>
    <definedName name="APSVAL2006" localSheetId="49">#REF!</definedName>
    <definedName name="APSVAL2006">#REF!</definedName>
    <definedName name="APSVAL2007" localSheetId="54">#REF!</definedName>
    <definedName name="APSVAL2007" localSheetId="58">#REF!</definedName>
    <definedName name="APSVAL2007" localSheetId="22">#REF!</definedName>
    <definedName name="APSVAL2007" localSheetId="28">#REF!</definedName>
    <definedName name="APSVAL2007" localSheetId="62">#REF!</definedName>
    <definedName name="APSVAL2007" localSheetId="13">#REF!</definedName>
    <definedName name="APSVAL2007" localSheetId="17">#REF!</definedName>
    <definedName name="APSVAL2007" localSheetId="26">#REF!</definedName>
    <definedName name="APSVAL2007" localSheetId="38">#REF!</definedName>
    <definedName name="APSVAL2007" localSheetId="43">#REF!</definedName>
    <definedName name="APSVAL2007" localSheetId="49">#REF!</definedName>
    <definedName name="APSVAL2007">#REF!</definedName>
    <definedName name="APSVAL2008" localSheetId="54">#REF!</definedName>
    <definedName name="APSVAL2008" localSheetId="58">#REF!</definedName>
    <definedName name="APSVAL2008" localSheetId="22">#REF!</definedName>
    <definedName name="APSVAL2008" localSheetId="28">#REF!</definedName>
    <definedName name="APSVAL2008" localSheetId="62">#REF!</definedName>
    <definedName name="APSVAL2008" localSheetId="13">#REF!</definedName>
    <definedName name="APSVAL2008" localSheetId="17">#REF!</definedName>
    <definedName name="APSVAL2008" localSheetId="26">#REF!</definedName>
    <definedName name="APSVAL2008" localSheetId="38">#REF!</definedName>
    <definedName name="APSVAL2008" localSheetId="43">#REF!</definedName>
    <definedName name="APSVAL2008" localSheetId="49">#REF!</definedName>
    <definedName name="APSVAL2008">#REF!</definedName>
    <definedName name="boycott" localSheetId="54">#REF!</definedName>
    <definedName name="boycott" localSheetId="58">#REF!</definedName>
    <definedName name="boycott" localSheetId="22">#REF!</definedName>
    <definedName name="boycott" localSheetId="28">#REF!</definedName>
    <definedName name="boycott" localSheetId="62">#REF!</definedName>
    <definedName name="boycott" localSheetId="13">#REF!</definedName>
    <definedName name="boycott" localSheetId="17">#REF!</definedName>
    <definedName name="boycott" localSheetId="26">#REF!</definedName>
    <definedName name="boycott" localSheetId="38">#REF!</definedName>
    <definedName name="boycott" localSheetId="43">#REF!</definedName>
    <definedName name="boycott" localSheetId="49">#REF!</definedName>
    <definedName name="boycott">#REF!</definedName>
    <definedName name="district" localSheetId="54">#REF!</definedName>
    <definedName name="district" localSheetId="58">#REF!</definedName>
    <definedName name="district" localSheetId="22">#REF!</definedName>
    <definedName name="district" localSheetId="28">#REF!</definedName>
    <definedName name="district" localSheetId="62">#REF!</definedName>
    <definedName name="district" localSheetId="13">#REF!</definedName>
    <definedName name="district" localSheetId="17">#REF!</definedName>
    <definedName name="district" localSheetId="26">#REF!</definedName>
    <definedName name="district" localSheetId="38">#REF!</definedName>
    <definedName name="district" localSheetId="43">#REF!</definedName>
    <definedName name="district" localSheetId="49">#REF!</definedName>
    <definedName name="district">#REF!</definedName>
    <definedName name="Dummy_N3_Maths" localSheetId="28">#REF!</definedName>
    <definedName name="Dummy_N3_Maths" localSheetId="62">#REF!</definedName>
    <definedName name="Dummy_N3_Maths">#REF!</definedName>
    <definedName name="Dummy_N3_reading" localSheetId="28">#REF!</definedName>
    <definedName name="Dummy_N3_reading" localSheetId="62">#REF!</definedName>
    <definedName name="Dummy_N3_reading">#REF!</definedName>
    <definedName name="Dummy_N3_Science" localSheetId="28">#REF!</definedName>
    <definedName name="Dummy_N3_Science" localSheetId="62">#REF!</definedName>
    <definedName name="Dummy_N3_Science">#REF!</definedName>
    <definedName name="Dummy_N3_Writing" localSheetId="28">#REF!</definedName>
    <definedName name="Dummy_N3_Writing" localSheetId="62">#REF!</definedName>
    <definedName name="Dummy_N3_Writing">#REF!</definedName>
    <definedName name="ENG">'[3]Supporting worksheet - ENG'!$B$5:$AE$157</definedName>
    <definedName name="eth" localSheetId="54">#REF!</definedName>
    <definedName name="eth" localSheetId="58">#REF!</definedName>
    <definedName name="eth" localSheetId="22">#REF!</definedName>
    <definedName name="eth" localSheetId="28">#REF!</definedName>
    <definedName name="eth" localSheetId="62">#REF!</definedName>
    <definedName name="eth" localSheetId="13">#REF!</definedName>
    <definedName name="eth" localSheetId="17">#REF!</definedName>
    <definedName name="eth" localSheetId="26">#REF!</definedName>
    <definedName name="eth" localSheetId="38">#REF!</definedName>
    <definedName name="eth" localSheetId="43">#REF!</definedName>
    <definedName name="eth" localSheetId="49">#REF!</definedName>
    <definedName name="eth">#REF!</definedName>
    <definedName name="ETH_2010" localSheetId="54">#REF!</definedName>
    <definedName name="ETH_2010" localSheetId="58">#REF!</definedName>
    <definedName name="ETH_2010" localSheetId="22">#REF!</definedName>
    <definedName name="ETH_2010" localSheetId="28">#REF!</definedName>
    <definedName name="ETH_2010" localSheetId="62">#REF!</definedName>
    <definedName name="ETH_2010" localSheetId="13">#REF!</definedName>
    <definedName name="ETH_2010" localSheetId="17">#REF!</definedName>
    <definedName name="ETH_2010" localSheetId="26">#REF!</definedName>
    <definedName name="ETH_2010" localSheetId="38">#REF!</definedName>
    <definedName name="ETH_2010" localSheetId="43">#REF!</definedName>
    <definedName name="ETH_2010" localSheetId="49">#REF!</definedName>
    <definedName name="ETH_2010">#REF!</definedName>
    <definedName name="ethnic" localSheetId="54">#REF!</definedName>
    <definedName name="ethnic" localSheetId="58">#REF!</definedName>
    <definedName name="ethnic" localSheetId="22">#REF!</definedName>
    <definedName name="ethnic" localSheetId="28">#REF!</definedName>
    <definedName name="ethnic" localSheetId="62">#REF!</definedName>
    <definedName name="ethnic" localSheetId="13">#REF!</definedName>
    <definedName name="ethnic" localSheetId="17">#REF!</definedName>
    <definedName name="ethnic" localSheetId="26">#REF!</definedName>
    <definedName name="ethnic" localSheetId="38">#REF!</definedName>
    <definedName name="ethnic" localSheetId="43">#REF!</definedName>
    <definedName name="ethnic" localSheetId="49">#REF!</definedName>
    <definedName name="ethnic">#REF!</definedName>
    <definedName name="gor" localSheetId="54">#REF!</definedName>
    <definedName name="gor" localSheetId="58">#REF!</definedName>
    <definedName name="gor" localSheetId="22">#REF!</definedName>
    <definedName name="gor" localSheetId="28">#REF!</definedName>
    <definedName name="gor" localSheetId="62">#REF!</definedName>
    <definedName name="gor" localSheetId="13">#REF!</definedName>
    <definedName name="gor" localSheetId="17">#REF!</definedName>
    <definedName name="gor" localSheetId="26">#REF!</definedName>
    <definedName name="gor" localSheetId="38">#REF!</definedName>
    <definedName name="gor" localSheetId="43">#REF!</definedName>
    <definedName name="gor" localSheetId="49">#REF!</definedName>
    <definedName name="gor">#REF!</definedName>
    <definedName name="jayne">'[3]2009 changes'!$B$5:$O$158</definedName>
    <definedName name="KS2_Numbers_English" localSheetId="28">#REF!</definedName>
    <definedName name="KS2_Numbers_English" localSheetId="62">#REF!</definedName>
    <definedName name="KS2_Numbers_English">#REF!</definedName>
    <definedName name="KS2_Percentage" localSheetId="28">#REF!</definedName>
    <definedName name="KS2_Percentage" localSheetId="62">#REF!</definedName>
    <definedName name="KS2_Percentage">#REF!</definedName>
    <definedName name="KS2_Percentages_English" localSheetId="28">#REF!</definedName>
    <definedName name="KS2_Percentages_English" localSheetId="62">#REF!</definedName>
    <definedName name="KS2_Percentages_English">#REF!</definedName>
    <definedName name="LA">'[6]LA lookup'!$A$2:$C$155</definedName>
    <definedName name="LA_coverage" localSheetId="0">[7]Number_of_schools_per_LA!$A$3:$C$175</definedName>
    <definedName name="LA_coverage" localSheetId="29">[7]Number_of_schools_per_LA!$A$3:$C$175</definedName>
    <definedName name="LA_coverage" localSheetId="54">#REF!</definedName>
    <definedName name="LA_coverage" localSheetId="58">#REF!</definedName>
    <definedName name="LA_coverage" localSheetId="22">#REF!</definedName>
    <definedName name="LA_coverage" localSheetId="28">#REF!</definedName>
    <definedName name="LA_coverage" localSheetId="62">#REF!</definedName>
    <definedName name="LA_coverage" localSheetId="13">#REF!</definedName>
    <definedName name="LA_coverage" localSheetId="17">#REF!</definedName>
    <definedName name="LA_coverage" localSheetId="26">#REF!</definedName>
    <definedName name="LA_coverage" localSheetId="38">#REF!</definedName>
    <definedName name="LA_coverage" localSheetId="43">#REF!</definedName>
    <definedName name="LA_coverage" localSheetId="49">#REF!</definedName>
    <definedName name="LA_coverage">#REF!</definedName>
    <definedName name="LA_name">'[6]LA lookup'!$C$2:$D$155</definedName>
    <definedName name="LAD" localSheetId="54">#REF!</definedName>
    <definedName name="LAD" localSheetId="58">#REF!</definedName>
    <definedName name="LAD" localSheetId="21">#REF!</definedName>
    <definedName name="LAD" localSheetId="23">#REF!</definedName>
    <definedName name="LAD" localSheetId="22">#REF!</definedName>
    <definedName name="LAD" localSheetId="28">#REF!</definedName>
    <definedName name="LAD" localSheetId="5">#REF!</definedName>
    <definedName name="LAD" localSheetId="6">#REF!</definedName>
    <definedName name="LAD" localSheetId="9">#REF!</definedName>
    <definedName name="LAD" localSheetId="10">#REF!</definedName>
    <definedName name="LAD" localSheetId="62">#REF!</definedName>
    <definedName name="LAD" localSheetId="12">#REF!</definedName>
    <definedName name="LAD" localSheetId="14">#REF!</definedName>
    <definedName name="LAD" localSheetId="13">#REF!</definedName>
    <definedName name="LAD" localSheetId="16">#REF!</definedName>
    <definedName name="LAD" localSheetId="18">#REF!</definedName>
    <definedName name="LAD" localSheetId="17">#REF!</definedName>
    <definedName name="LAD" localSheetId="25">#REF!</definedName>
    <definedName name="LAD" localSheetId="27">#REF!</definedName>
    <definedName name="LAD" localSheetId="26">#REF!</definedName>
    <definedName name="LAD" localSheetId="37">#REF!</definedName>
    <definedName name="LAD" localSheetId="39">#REF!</definedName>
    <definedName name="LAD" localSheetId="38">#REF!</definedName>
    <definedName name="LAD" localSheetId="42">#REF!</definedName>
    <definedName name="LAD" localSheetId="44">#REF!</definedName>
    <definedName name="LAD" localSheetId="43">#REF!</definedName>
    <definedName name="LAD" localSheetId="47">#REF!</definedName>
    <definedName name="LAD" localSheetId="50">#REF!</definedName>
    <definedName name="LAD" localSheetId="49">#REF!</definedName>
    <definedName name="LAD">#REF!</definedName>
    <definedName name="lev2bpl">[8]Sheet3!$B$5:$K$170</definedName>
    <definedName name="Lev2bpl07">[9]Sheet3!$O$5:$X$170</definedName>
    <definedName name="Lev2pl">[8]Sheet2!$B$5:$N$170</definedName>
    <definedName name="Lev2pl07">[9]Sheet2!$R$5:$AD$170</definedName>
    <definedName name="lev3pl">[8]Sheet4!$B$5:$N$170</definedName>
    <definedName name="Lev3pl07">[9]Sheet4!$R$5:$AD$170</definedName>
    <definedName name="MAT">'[3]Supporting worksheet - MAT'!$B$5:$AE$157</definedName>
    <definedName name="math_lev">'[4]2006 Data'!$C$29:$T$31</definedName>
    <definedName name="math_lev04">'[4]2004 Data'!$C$30:$T$32</definedName>
    <definedName name="math_lev05">'[4]2005 data'!$C$30:$T$32</definedName>
    <definedName name="math_lev07">'[10]2007 Data'!$C$29:$T$31</definedName>
    <definedName name="maths2006" localSheetId="54">#REF!</definedName>
    <definedName name="maths2006" localSheetId="58">#REF!</definedName>
    <definedName name="maths2006" localSheetId="22">#REF!</definedName>
    <definedName name="maths2006" localSheetId="28">#REF!</definedName>
    <definedName name="maths2006" localSheetId="62">#REF!</definedName>
    <definedName name="maths2006" localSheetId="13">#REF!</definedName>
    <definedName name="maths2006" localSheetId="17">#REF!</definedName>
    <definedName name="maths2006" localSheetId="26">#REF!</definedName>
    <definedName name="maths2006" localSheetId="38">#REF!</definedName>
    <definedName name="maths2006" localSheetId="43">#REF!</definedName>
    <definedName name="maths2006" localSheetId="49">#REF!</definedName>
    <definedName name="maths2006">#REF!</definedName>
    <definedName name="maths2007" localSheetId="54">#REF!</definedName>
    <definedName name="maths2007" localSheetId="58">#REF!</definedName>
    <definedName name="maths2007" localSheetId="22">#REF!</definedName>
    <definedName name="maths2007" localSheetId="28">#REF!</definedName>
    <definedName name="maths2007" localSheetId="62">#REF!</definedName>
    <definedName name="maths2007" localSheetId="13">#REF!</definedName>
    <definedName name="maths2007" localSheetId="17">#REF!</definedName>
    <definedName name="maths2007" localSheetId="26">#REF!</definedName>
    <definedName name="maths2007" localSheetId="38">#REF!</definedName>
    <definedName name="maths2007" localSheetId="43">#REF!</definedName>
    <definedName name="maths2007" localSheetId="49">#REF!</definedName>
    <definedName name="maths2007">#REF!</definedName>
    <definedName name="maths2008" localSheetId="54">#REF!</definedName>
    <definedName name="maths2008" localSheetId="58">#REF!</definedName>
    <definedName name="maths2008" localSheetId="22">#REF!</definedName>
    <definedName name="maths2008" localSheetId="28">#REF!</definedName>
    <definedName name="maths2008" localSheetId="62">#REF!</definedName>
    <definedName name="maths2008" localSheetId="13">#REF!</definedName>
    <definedName name="maths2008" localSheetId="17">#REF!</definedName>
    <definedName name="maths2008" localSheetId="26">#REF!</definedName>
    <definedName name="maths2008" localSheetId="38">#REF!</definedName>
    <definedName name="maths2008" localSheetId="43">#REF!</definedName>
    <definedName name="maths2008" localSheetId="49">#REF!</definedName>
    <definedName name="maths2008">#REF!</definedName>
    <definedName name="_xlnm.Print_Area" localSheetId="0">Index!$A$1:$L$43</definedName>
    <definedName name="_xlnm.Print_Area" localSheetId="1">'Table 1'!$A$1:$M$40</definedName>
    <definedName name="_xlnm.Print_Area" localSheetId="3">'Table 2'!$A$1:$L$97</definedName>
    <definedName name="_xlnm.Print_Area" localSheetId="7">'Table 3'!$A$1:$U$41</definedName>
    <definedName name="_xlnm.Print_Area" localSheetId="19">'Table 4'!$A$1:$J$58</definedName>
    <definedName name="_xlnm.Print_Area" localSheetId="29">'Table 5'!$A$1:$J$23</definedName>
    <definedName name="_xlnm.Print_Area" localSheetId="31">'Table 6'!$A$1:$T$179</definedName>
    <definedName name="_xlnm.Print_Area" localSheetId="32">'Table 6a'!$A$1:$O$186</definedName>
    <definedName name="_xlnm.Print_Area" localSheetId="35">'Table 6b'!$A$1:$K$188</definedName>
    <definedName name="_xlnm.Print_Area" localSheetId="40">'Table 6c'!$A$1:$K$187</definedName>
    <definedName name="_xlnm.Print_Area" localSheetId="45">'Table 6d'!$A$1:$O$188</definedName>
    <definedName name="_xlnm.Print_Area" localSheetId="51">'Table 7'!$A$1:$K$40</definedName>
    <definedName name="_xlnm.Print_Area" localSheetId="52">'Table 8'!$A$1:$K$104</definedName>
    <definedName name="_xlnm.Print_Area" localSheetId="56">'Table 9'!$A$1:$J$188</definedName>
    <definedName name="_xlnm.Print_Titles" localSheetId="1">'Table 1'!$1:$7</definedName>
    <definedName name="_xlnm.Print_Titles" localSheetId="3">'Table 2'!$1:$9</definedName>
    <definedName name="_xlnm.Print_Titles" localSheetId="19">'Table 4'!$1:$8</definedName>
    <definedName name="_xlnm.Print_Titles" localSheetId="31">'Table 6'!$A:$C,'Table 6'!$1:$8</definedName>
    <definedName name="_xlnm.Print_Titles" localSheetId="32">'Table 6a'!$1:$9</definedName>
    <definedName name="_xlnm.Print_Titles" localSheetId="35">'Table 6b'!$1:$9</definedName>
    <definedName name="_xlnm.Print_Titles" localSheetId="40">'Table 6c'!$1:$9</definedName>
    <definedName name="_xlnm.Print_Titles" localSheetId="45">'Table 6d'!$1:$9</definedName>
    <definedName name="_xlnm.Print_Titles" localSheetId="56">'Table 9'!$1:$13</definedName>
    <definedName name="read_lev">'[4]2006 Data'!$C$13:$T$15</definedName>
    <definedName name="read_lev04">'[4]2004 Data'!$C$14:$T$16</definedName>
    <definedName name="read_lev05">'[4]2005 data'!$C$14:$T$16</definedName>
    <definedName name="read_lev07">'[10]2007 Data'!$C$13:$T$15</definedName>
    <definedName name="read2006" localSheetId="54">#REF!</definedName>
    <definedName name="read2006" localSheetId="58">#REF!</definedName>
    <definedName name="read2006" localSheetId="22">#REF!</definedName>
    <definedName name="read2006" localSheetId="28">#REF!</definedName>
    <definedName name="read2006" localSheetId="62">#REF!</definedName>
    <definedName name="read2006" localSheetId="13">#REF!</definedName>
    <definedName name="read2006" localSheetId="17">#REF!</definedName>
    <definedName name="read2006" localSheetId="26">#REF!</definedName>
    <definedName name="read2006" localSheetId="38">#REF!</definedName>
    <definedName name="read2006" localSheetId="43">#REF!</definedName>
    <definedName name="read2006" localSheetId="49">#REF!</definedName>
    <definedName name="read2006">#REF!</definedName>
    <definedName name="read2007" localSheetId="54">#REF!</definedName>
    <definedName name="read2007" localSheetId="58">#REF!</definedName>
    <definedName name="read2007" localSheetId="22">#REF!</definedName>
    <definedName name="read2007" localSheetId="28">#REF!</definedName>
    <definedName name="read2007" localSheetId="62">#REF!</definedName>
    <definedName name="read2007" localSheetId="13">#REF!</definedName>
    <definedName name="read2007" localSheetId="17">#REF!</definedName>
    <definedName name="read2007" localSheetId="26">#REF!</definedName>
    <definedName name="read2007" localSheetId="38">#REF!</definedName>
    <definedName name="read2007" localSheetId="43">#REF!</definedName>
    <definedName name="read2007" localSheetId="49">#REF!</definedName>
    <definedName name="read2007">#REF!</definedName>
    <definedName name="read2008" localSheetId="54">#REF!</definedName>
    <definedName name="read2008" localSheetId="58">#REF!</definedName>
    <definedName name="read2008" localSheetId="22">#REF!</definedName>
    <definedName name="read2008" localSheetId="28">#REF!</definedName>
    <definedName name="read2008" localSheetId="62">#REF!</definedName>
    <definedName name="read2008" localSheetId="13">#REF!</definedName>
    <definedName name="read2008" localSheetId="17">#REF!</definedName>
    <definedName name="read2008" localSheetId="26">#REF!</definedName>
    <definedName name="read2008" localSheetId="38">#REF!</definedName>
    <definedName name="read2008" localSheetId="43">#REF!</definedName>
    <definedName name="read2008" localSheetId="49">#REF!</definedName>
    <definedName name="read2008">#REF!</definedName>
    <definedName name="region" localSheetId="54">#REF!</definedName>
    <definedName name="region" localSheetId="58">#REF!</definedName>
    <definedName name="region" localSheetId="22">#REF!</definedName>
    <definedName name="region" localSheetId="28">#REF!</definedName>
    <definedName name="region" localSheetId="62">#REF!</definedName>
    <definedName name="region" localSheetId="13">#REF!</definedName>
    <definedName name="region" localSheetId="17">#REF!</definedName>
    <definedName name="region" localSheetId="26">#REF!</definedName>
    <definedName name="region" localSheetId="38">#REF!</definedName>
    <definedName name="region" localSheetId="43">#REF!</definedName>
    <definedName name="region" localSheetId="49">#REF!</definedName>
    <definedName name="region">#REF!</definedName>
    <definedName name="revised">'[11]new %'!$B$10:$IT$176</definedName>
    <definedName name="sci_lev">'[4]2006 Data'!$C$37:$X$39</definedName>
    <definedName name="sci_lev05">'[4]2005 data'!$C$38:$T$40</definedName>
    <definedName name="sci_lev07">'[10]2007 Data'!$C$37:$T$39</definedName>
    <definedName name="scieng_lev">'[4]2006 Data'!$C$45:$W$47</definedName>
    <definedName name="scieng_lev07">'[10]2007 Data'!$C$45:$T$47</definedName>
    <definedName name="scieng2006" localSheetId="54">#REF!</definedName>
    <definedName name="scieng2006" localSheetId="58">#REF!</definedName>
    <definedName name="scieng2006" localSheetId="22">#REF!</definedName>
    <definedName name="scieng2006" localSheetId="28">#REF!</definedName>
    <definedName name="scieng2006" localSheetId="62">#REF!</definedName>
    <definedName name="scieng2006" localSheetId="13">#REF!</definedName>
    <definedName name="scieng2006" localSheetId="17">#REF!</definedName>
    <definedName name="scieng2006" localSheetId="26">#REF!</definedName>
    <definedName name="scieng2006" localSheetId="38">#REF!</definedName>
    <definedName name="scieng2006" localSheetId="43">#REF!</definedName>
    <definedName name="scieng2006" localSheetId="49">#REF!</definedName>
    <definedName name="scieng2006">#REF!</definedName>
    <definedName name="scieng2007" localSheetId="54">#REF!</definedName>
    <definedName name="scieng2007" localSheetId="58">#REF!</definedName>
    <definedName name="scieng2007" localSheetId="22">#REF!</definedName>
    <definedName name="scieng2007" localSheetId="28">#REF!</definedName>
    <definedName name="scieng2007" localSheetId="62">#REF!</definedName>
    <definedName name="scieng2007" localSheetId="13">#REF!</definedName>
    <definedName name="scieng2007" localSheetId="17">#REF!</definedName>
    <definedName name="scieng2007" localSheetId="26">#REF!</definedName>
    <definedName name="scieng2007" localSheetId="38">#REF!</definedName>
    <definedName name="scieng2007" localSheetId="43">#REF!</definedName>
    <definedName name="scieng2007" localSheetId="49">#REF!</definedName>
    <definedName name="scieng2007">#REF!</definedName>
    <definedName name="scieng2008" localSheetId="54">#REF!</definedName>
    <definedName name="scieng2008" localSheetId="58">#REF!</definedName>
    <definedName name="scieng2008" localSheetId="22">#REF!</definedName>
    <definedName name="scieng2008" localSheetId="28">#REF!</definedName>
    <definedName name="scieng2008" localSheetId="62">#REF!</definedName>
    <definedName name="scieng2008" localSheetId="13">#REF!</definedName>
    <definedName name="scieng2008" localSheetId="17">#REF!</definedName>
    <definedName name="scieng2008" localSheetId="26">#REF!</definedName>
    <definedName name="scieng2008" localSheetId="38">#REF!</definedName>
    <definedName name="scieng2008" localSheetId="43">#REF!</definedName>
    <definedName name="scieng2008" localSheetId="49">#REF!</definedName>
    <definedName name="scieng2008">#REF!</definedName>
    <definedName name="scilife_lev">'[4]2006 Data'!$C$53:$W$55</definedName>
    <definedName name="scilife_lev07">'[10]2007 Data'!$C$53:$T$55</definedName>
    <definedName name="scilife2006" localSheetId="54">#REF!</definedName>
    <definedName name="scilife2006" localSheetId="58">#REF!</definedName>
    <definedName name="scilife2006" localSheetId="22">#REF!</definedName>
    <definedName name="scilife2006" localSheetId="28">#REF!</definedName>
    <definedName name="scilife2006" localSheetId="62">#REF!</definedName>
    <definedName name="scilife2006" localSheetId="13">#REF!</definedName>
    <definedName name="scilife2006" localSheetId="17">#REF!</definedName>
    <definedName name="scilife2006" localSheetId="26">#REF!</definedName>
    <definedName name="scilife2006" localSheetId="38">#REF!</definedName>
    <definedName name="scilife2006" localSheetId="43">#REF!</definedName>
    <definedName name="scilife2006" localSheetId="49">#REF!</definedName>
    <definedName name="scilife2006">#REF!</definedName>
    <definedName name="scilife2007" localSheetId="54">#REF!</definedName>
    <definedName name="scilife2007" localSheetId="58">#REF!</definedName>
    <definedName name="scilife2007" localSheetId="22">#REF!</definedName>
    <definedName name="scilife2007" localSheetId="28">#REF!</definedName>
    <definedName name="scilife2007" localSheetId="62">#REF!</definedName>
    <definedName name="scilife2007" localSheetId="13">#REF!</definedName>
    <definedName name="scilife2007" localSheetId="17">#REF!</definedName>
    <definedName name="scilife2007" localSheetId="26">#REF!</definedName>
    <definedName name="scilife2007" localSheetId="38">#REF!</definedName>
    <definedName name="scilife2007" localSheetId="43">#REF!</definedName>
    <definedName name="scilife2007" localSheetId="49">#REF!</definedName>
    <definedName name="scilife2007">#REF!</definedName>
    <definedName name="scilife2008" localSheetId="54">#REF!</definedName>
    <definedName name="scilife2008" localSheetId="58">#REF!</definedName>
    <definedName name="scilife2008" localSheetId="22">#REF!</definedName>
    <definedName name="scilife2008" localSheetId="28">#REF!</definedName>
    <definedName name="scilife2008" localSheetId="62">#REF!</definedName>
    <definedName name="scilife2008" localSheetId="13">#REF!</definedName>
    <definedName name="scilife2008" localSheetId="17">#REF!</definedName>
    <definedName name="scilife2008" localSheetId="26">#REF!</definedName>
    <definedName name="scilife2008" localSheetId="38">#REF!</definedName>
    <definedName name="scilife2008" localSheetId="43">#REF!</definedName>
    <definedName name="scilife2008" localSheetId="49">#REF!</definedName>
    <definedName name="scilife2008">#REF!</definedName>
    <definedName name="sciphy_lev">'[4]2006 Data'!$C$69:$W$71</definedName>
    <definedName name="sciphy_lev07">'[10]2007 Data'!$C$69:$T$71</definedName>
    <definedName name="sciphy2006" localSheetId="54">#REF!</definedName>
    <definedName name="sciphy2006" localSheetId="58">#REF!</definedName>
    <definedName name="sciphy2006" localSheetId="22">#REF!</definedName>
    <definedName name="sciphy2006" localSheetId="28">#REF!</definedName>
    <definedName name="sciphy2006" localSheetId="62">#REF!</definedName>
    <definedName name="sciphy2006" localSheetId="13">#REF!</definedName>
    <definedName name="sciphy2006" localSheetId="17">#REF!</definedName>
    <definedName name="sciphy2006" localSheetId="26">#REF!</definedName>
    <definedName name="sciphy2006" localSheetId="38">#REF!</definedName>
    <definedName name="sciphy2006" localSheetId="43">#REF!</definedName>
    <definedName name="sciphy2006" localSheetId="49">#REF!</definedName>
    <definedName name="sciphy2006">#REF!</definedName>
    <definedName name="sciphy2007" localSheetId="54">#REF!</definedName>
    <definedName name="sciphy2007" localSheetId="58">#REF!</definedName>
    <definedName name="sciphy2007" localSheetId="22">#REF!</definedName>
    <definedName name="sciphy2007" localSheetId="28">#REF!</definedName>
    <definedName name="sciphy2007" localSheetId="62">#REF!</definedName>
    <definedName name="sciphy2007" localSheetId="13">#REF!</definedName>
    <definedName name="sciphy2007" localSheetId="17">#REF!</definedName>
    <definedName name="sciphy2007" localSheetId="26">#REF!</definedName>
    <definedName name="sciphy2007" localSheetId="38">#REF!</definedName>
    <definedName name="sciphy2007" localSheetId="43">#REF!</definedName>
    <definedName name="sciphy2007" localSheetId="49">#REF!</definedName>
    <definedName name="sciphy2007">#REF!</definedName>
    <definedName name="sciphy2008" localSheetId="54">#REF!</definedName>
    <definedName name="sciphy2008" localSheetId="58">#REF!</definedName>
    <definedName name="sciphy2008" localSheetId="22">#REF!</definedName>
    <definedName name="sciphy2008" localSheetId="28">#REF!</definedName>
    <definedName name="sciphy2008" localSheetId="62">#REF!</definedName>
    <definedName name="sciphy2008" localSheetId="13">#REF!</definedName>
    <definedName name="sciphy2008" localSheetId="17">#REF!</definedName>
    <definedName name="sciphy2008" localSheetId="26">#REF!</definedName>
    <definedName name="sciphy2008" localSheetId="38">#REF!</definedName>
    <definedName name="sciphy2008" localSheetId="43">#REF!</definedName>
    <definedName name="sciphy2008" localSheetId="49">#REF!</definedName>
    <definedName name="sciphy2008">#REF!</definedName>
    <definedName name="scipro_lev">'[4]2006 Data'!$C$61:$W$63</definedName>
    <definedName name="scipro_lev07">'[10]2007 Data'!$C$61:$T$63</definedName>
    <definedName name="scipro2006" localSheetId="54">#REF!</definedName>
    <definedName name="scipro2006" localSheetId="58">#REF!</definedName>
    <definedName name="scipro2006" localSheetId="22">#REF!</definedName>
    <definedName name="scipro2006" localSheetId="28">#REF!</definedName>
    <definedName name="scipro2006" localSheetId="62">#REF!</definedName>
    <definedName name="scipro2006" localSheetId="13">#REF!</definedName>
    <definedName name="scipro2006" localSheetId="17">#REF!</definedName>
    <definedName name="scipro2006" localSheetId="26">#REF!</definedName>
    <definedName name="scipro2006" localSheetId="38">#REF!</definedName>
    <definedName name="scipro2006" localSheetId="43">#REF!</definedName>
    <definedName name="scipro2006" localSheetId="49">#REF!</definedName>
    <definedName name="scipro2006">#REF!</definedName>
    <definedName name="scipro2007" localSheetId="54">#REF!</definedName>
    <definedName name="scipro2007" localSheetId="58">#REF!</definedName>
    <definedName name="scipro2007" localSheetId="22">#REF!</definedName>
    <definedName name="scipro2007" localSheetId="28">#REF!</definedName>
    <definedName name="scipro2007" localSheetId="62">#REF!</definedName>
    <definedName name="scipro2007" localSheetId="13">#REF!</definedName>
    <definedName name="scipro2007" localSheetId="17">#REF!</definedName>
    <definedName name="scipro2007" localSheetId="26">#REF!</definedName>
    <definedName name="scipro2007" localSheetId="38">#REF!</definedName>
    <definedName name="scipro2007" localSheetId="43">#REF!</definedName>
    <definedName name="scipro2007" localSheetId="49">#REF!</definedName>
    <definedName name="scipro2007">#REF!</definedName>
    <definedName name="scipro2008" localSheetId="54">#REF!</definedName>
    <definedName name="scipro2008" localSheetId="58">#REF!</definedName>
    <definedName name="scipro2008" localSheetId="22">#REF!</definedName>
    <definedName name="scipro2008" localSheetId="28">#REF!</definedName>
    <definedName name="scipro2008" localSheetId="62">#REF!</definedName>
    <definedName name="scipro2008" localSheetId="13">#REF!</definedName>
    <definedName name="scipro2008" localSheetId="17">#REF!</definedName>
    <definedName name="scipro2008" localSheetId="26">#REF!</definedName>
    <definedName name="scipro2008" localSheetId="38">#REF!</definedName>
    <definedName name="scipro2008" localSheetId="43">#REF!</definedName>
    <definedName name="scipro2008" localSheetId="49">#REF!</definedName>
    <definedName name="scipro2008">#REF!</definedName>
    <definedName name="SEN_by_ETH_2009" localSheetId="54">#REF!</definedName>
    <definedName name="SEN_by_ETH_2009" localSheetId="58">#REF!</definedName>
    <definedName name="SEN_by_ETH_2009" localSheetId="22">#REF!</definedName>
    <definedName name="SEN_by_ETH_2009" localSheetId="28">#REF!</definedName>
    <definedName name="SEN_by_ETH_2009" localSheetId="62">#REF!</definedName>
    <definedName name="SEN_by_ETH_2009" localSheetId="13">#REF!</definedName>
    <definedName name="SEN_by_ETH_2009" localSheetId="17">#REF!</definedName>
    <definedName name="SEN_by_ETH_2009" localSheetId="26">#REF!</definedName>
    <definedName name="SEN_by_ETH_2009" localSheetId="38">#REF!</definedName>
    <definedName name="SEN_by_ETH_2009" localSheetId="43">#REF!</definedName>
    <definedName name="SEN_by_ETH_2009" localSheetId="49">#REF!</definedName>
    <definedName name="SEN_by_ETH_2009">#REF!</definedName>
    <definedName name="SEN_by_ETH_2010" localSheetId="54">#REF!</definedName>
    <definedName name="SEN_by_ETH_2010" localSheetId="58">#REF!</definedName>
    <definedName name="SEN_by_ETH_2010" localSheetId="22">#REF!</definedName>
    <definedName name="SEN_by_ETH_2010" localSheetId="28">#REF!</definedName>
    <definedName name="SEN_by_ETH_2010" localSheetId="62">#REF!</definedName>
    <definedName name="SEN_by_ETH_2010" localSheetId="13">#REF!</definedName>
    <definedName name="SEN_by_ETH_2010" localSheetId="17">#REF!</definedName>
    <definedName name="SEN_by_ETH_2010" localSheetId="26">#REF!</definedName>
    <definedName name="SEN_by_ETH_2010" localSheetId="38">#REF!</definedName>
    <definedName name="SEN_by_ETH_2010" localSheetId="43">#REF!</definedName>
    <definedName name="SEN_by_ETH_2010" localSheetId="49">#REF!</definedName>
    <definedName name="SEN_by_ETH_2010">#REF!</definedName>
    <definedName name="SEN_by_ETH_2011" localSheetId="54">#REF!</definedName>
    <definedName name="SEN_by_ETH_2011" localSheetId="58">#REF!</definedName>
    <definedName name="SEN_by_ETH_2011" localSheetId="22">#REF!</definedName>
    <definedName name="SEN_by_ETH_2011" localSheetId="28">#REF!</definedName>
    <definedName name="SEN_by_ETH_2011" localSheetId="62">#REF!</definedName>
    <definedName name="SEN_by_ETH_2011" localSheetId="13">#REF!</definedName>
    <definedName name="SEN_by_ETH_2011" localSheetId="17">#REF!</definedName>
    <definedName name="SEN_by_ETH_2011" localSheetId="26">#REF!</definedName>
    <definedName name="SEN_by_ETH_2011" localSheetId="38">#REF!</definedName>
    <definedName name="SEN_by_ETH_2011" localSheetId="43">#REF!</definedName>
    <definedName name="SEN_by_ETH_2011" localSheetId="49">#REF!</definedName>
    <definedName name="SEN_by_ETH_2011">#REF!</definedName>
    <definedName name="SEN_by_FSM_2009" localSheetId="54">#REF!</definedName>
    <definedName name="SEN_by_FSM_2009" localSheetId="58">#REF!</definedName>
    <definedName name="SEN_by_FSM_2009" localSheetId="22">#REF!</definedName>
    <definedName name="SEN_by_FSM_2009" localSheetId="28">#REF!</definedName>
    <definedName name="SEN_by_FSM_2009" localSheetId="62">#REF!</definedName>
    <definedName name="SEN_by_FSM_2009" localSheetId="13">#REF!</definedName>
    <definedName name="SEN_by_FSM_2009" localSheetId="17">#REF!</definedName>
    <definedName name="SEN_by_FSM_2009" localSheetId="26">#REF!</definedName>
    <definedName name="SEN_by_FSM_2009" localSheetId="38">#REF!</definedName>
    <definedName name="SEN_by_FSM_2009" localSheetId="43">#REF!</definedName>
    <definedName name="SEN_by_FSM_2009" localSheetId="49">#REF!</definedName>
    <definedName name="SEN_by_FSM_2009">#REF!</definedName>
    <definedName name="SEN_by_FSM_2010" localSheetId="54">#REF!</definedName>
    <definedName name="SEN_by_FSM_2010" localSheetId="58">#REF!</definedName>
    <definedName name="SEN_by_FSM_2010" localSheetId="22">#REF!</definedName>
    <definedName name="SEN_by_FSM_2010" localSheetId="28">#REF!</definedName>
    <definedName name="SEN_by_FSM_2010" localSheetId="62">#REF!</definedName>
    <definedName name="SEN_by_FSM_2010" localSheetId="13">#REF!</definedName>
    <definedName name="SEN_by_FSM_2010" localSheetId="17">#REF!</definedName>
    <definedName name="SEN_by_FSM_2010" localSheetId="26">#REF!</definedName>
    <definedName name="SEN_by_FSM_2010" localSheetId="38">#REF!</definedName>
    <definedName name="SEN_by_FSM_2010" localSheetId="43">#REF!</definedName>
    <definedName name="SEN_by_FSM_2010" localSheetId="49">#REF!</definedName>
    <definedName name="SEN_by_FSM_2010">#REF!</definedName>
    <definedName name="SEN_by_FSM_2011" localSheetId="54">#REF!</definedName>
    <definedName name="SEN_by_FSM_2011" localSheetId="58">#REF!</definedName>
    <definedName name="SEN_by_FSM_2011" localSheetId="22">#REF!</definedName>
    <definedName name="SEN_by_FSM_2011" localSheetId="28">#REF!</definedName>
    <definedName name="SEN_by_FSM_2011" localSheetId="62">#REF!</definedName>
    <definedName name="SEN_by_FSM_2011" localSheetId="13">#REF!</definedName>
    <definedName name="SEN_by_FSM_2011" localSheetId="17">#REF!</definedName>
    <definedName name="SEN_by_FSM_2011" localSheetId="26">#REF!</definedName>
    <definedName name="SEN_by_FSM_2011" localSheetId="38">#REF!</definedName>
    <definedName name="SEN_by_FSM_2011" localSheetId="43">#REF!</definedName>
    <definedName name="SEN_by_FSM_2011" localSheetId="49">#REF!</definedName>
    <definedName name="SEN_by_FSM_2011">#REF!</definedName>
    <definedName name="sfr" localSheetId="0">#REF!</definedName>
    <definedName name="sfr" localSheetId="29">#REF!</definedName>
    <definedName name="sfr" localSheetId="54">#REF!</definedName>
    <definedName name="sfr" localSheetId="58">#REF!</definedName>
    <definedName name="sfr" localSheetId="22">#REF!</definedName>
    <definedName name="sfr" localSheetId="28">#REF!</definedName>
    <definedName name="sfr" localSheetId="62">#REF!</definedName>
    <definedName name="sfr" localSheetId="13">#REF!</definedName>
    <definedName name="sfr" localSheetId="17">#REF!</definedName>
    <definedName name="sfr" localSheetId="26">#REF!</definedName>
    <definedName name="sfr" localSheetId="38">#REF!</definedName>
    <definedName name="sfr" localSheetId="43">#REF!</definedName>
    <definedName name="sfr" localSheetId="49">#REF!</definedName>
    <definedName name="sfr">#REF!</definedName>
    <definedName name="speak_lev">'[4]2006 Data'!$C$5:$W$7</definedName>
    <definedName name="speak_lev05">'[4]2005 data'!$C$6:$T$8</definedName>
    <definedName name="speak_lev07">'[10]2007 Data'!$C$5:$T$7</definedName>
    <definedName name="speak2006" localSheetId="0">#REF!</definedName>
    <definedName name="speak2006" localSheetId="29">#REF!</definedName>
    <definedName name="speak2006" localSheetId="54">#REF!</definedName>
    <definedName name="speak2006" localSheetId="58">#REF!</definedName>
    <definedName name="speak2006" localSheetId="22">#REF!</definedName>
    <definedName name="speak2006" localSheetId="28">#REF!</definedName>
    <definedName name="speak2006" localSheetId="62">#REF!</definedName>
    <definedName name="speak2006" localSheetId="13">#REF!</definedName>
    <definedName name="speak2006" localSheetId="17">#REF!</definedName>
    <definedName name="speak2006" localSheetId="26">#REF!</definedName>
    <definedName name="speak2006" localSheetId="38">#REF!</definedName>
    <definedName name="speak2006" localSheetId="43">#REF!</definedName>
    <definedName name="speak2006" localSheetId="49">#REF!</definedName>
    <definedName name="speak2006">#REF!</definedName>
    <definedName name="speak2007" localSheetId="0">#REF!</definedName>
    <definedName name="speak2007" localSheetId="29">#REF!</definedName>
    <definedName name="speak2007" localSheetId="54">#REF!</definedName>
    <definedName name="speak2007" localSheetId="58">#REF!</definedName>
    <definedName name="speak2007" localSheetId="22">#REF!</definedName>
    <definedName name="speak2007" localSheetId="28">#REF!</definedName>
    <definedName name="speak2007" localSheetId="62">#REF!</definedName>
    <definedName name="speak2007" localSheetId="13">#REF!</definedName>
    <definedName name="speak2007" localSheetId="17">#REF!</definedName>
    <definedName name="speak2007" localSheetId="26">#REF!</definedName>
    <definedName name="speak2007" localSheetId="38">#REF!</definedName>
    <definedName name="speak2007" localSheetId="43">#REF!</definedName>
    <definedName name="speak2007" localSheetId="49">#REF!</definedName>
    <definedName name="speak2007">#REF!</definedName>
    <definedName name="speak2008" localSheetId="0">#REF!</definedName>
    <definedName name="speak2008" localSheetId="29">#REF!</definedName>
    <definedName name="speak2008" localSheetId="54">#REF!</definedName>
    <definedName name="speak2008" localSheetId="58">#REF!</definedName>
    <definedName name="speak2008" localSheetId="22">#REF!</definedName>
    <definedName name="speak2008" localSheetId="28">#REF!</definedName>
    <definedName name="speak2008" localSheetId="62">#REF!</definedName>
    <definedName name="speak2008" localSheetId="13">#REF!</definedName>
    <definedName name="speak2008" localSheetId="17">#REF!</definedName>
    <definedName name="speak2008" localSheetId="26">#REF!</definedName>
    <definedName name="speak2008" localSheetId="38">#REF!</definedName>
    <definedName name="speak2008" localSheetId="43">#REF!</definedName>
    <definedName name="speak2008" localSheetId="49">#REF!</definedName>
    <definedName name="speak2008">#REF!</definedName>
    <definedName name="supp" localSheetId="54">#REF!</definedName>
    <definedName name="supp" localSheetId="58">#REF!</definedName>
    <definedName name="supp" localSheetId="22">#REF!</definedName>
    <definedName name="supp" localSheetId="28">#REF!</definedName>
    <definedName name="supp" localSheetId="62">#REF!</definedName>
    <definedName name="supp" localSheetId="13">#REF!</definedName>
    <definedName name="supp" localSheetId="17">#REF!</definedName>
    <definedName name="supp" localSheetId="26">#REF!</definedName>
    <definedName name="supp" localSheetId="38">#REF!</definedName>
    <definedName name="supp" localSheetId="43">#REF!</definedName>
    <definedName name="supp" localSheetId="49">#REF!</definedName>
    <definedName name="supp">#REF!</definedName>
    <definedName name="suppress">'[12]LAs to suppress'!$A$6:$T$186</definedName>
    <definedName name="suppress2">'[12]LAs to suppress'!$A$6:$T$186</definedName>
    <definedName name="tab_1" localSheetId="0">#REF!</definedName>
    <definedName name="tab_1" localSheetId="29">#REF!</definedName>
    <definedName name="tab_1" localSheetId="54">#REF!</definedName>
    <definedName name="tab_1" localSheetId="58">#REF!</definedName>
    <definedName name="tab_1" localSheetId="22">#REF!</definedName>
    <definedName name="tab_1" localSheetId="28">#REF!</definedName>
    <definedName name="tab_1" localSheetId="62">#REF!</definedName>
    <definedName name="tab_1" localSheetId="13">#REF!</definedName>
    <definedName name="tab_1" localSheetId="17">#REF!</definedName>
    <definedName name="tab_1" localSheetId="26">#REF!</definedName>
    <definedName name="tab_1" localSheetId="38">#REF!</definedName>
    <definedName name="tab_1" localSheetId="43">#REF!</definedName>
    <definedName name="tab_1" localSheetId="49">#REF!</definedName>
    <definedName name="tab_1">#REF!</definedName>
    <definedName name="tab_2" localSheetId="0">#REF!</definedName>
    <definedName name="tab_2" localSheetId="29">#REF!</definedName>
    <definedName name="tab_2" localSheetId="54">#REF!</definedName>
    <definedName name="tab_2" localSheetId="58">#REF!</definedName>
    <definedName name="tab_2" localSheetId="22">#REF!</definedName>
    <definedName name="tab_2" localSheetId="28">#REF!</definedName>
    <definedName name="tab_2" localSheetId="62">#REF!</definedName>
    <definedName name="tab_2" localSheetId="13">#REF!</definedName>
    <definedName name="tab_2" localSheetId="17">#REF!</definedName>
    <definedName name="tab_2" localSheetId="26">#REF!</definedName>
    <definedName name="tab_2" localSheetId="38">#REF!</definedName>
    <definedName name="tab_2" localSheetId="43">#REF!</definedName>
    <definedName name="tab_2" localSheetId="49">#REF!</definedName>
    <definedName name="tab_2">#REF!</definedName>
    <definedName name="tab_4">'[6]table 4 %'!$B$12:$ER$177</definedName>
    <definedName name="tab_5">'[6]table 5 %'!$B$12:$ES$177</definedName>
    <definedName name="tab_6">'[6]table 6 %'!$B$12:$IT$177</definedName>
    <definedName name="table" localSheetId="0">#REF!</definedName>
    <definedName name="table" localSheetId="29">#REF!</definedName>
    <definedName name="table" localSheetId="54">#REF!</definedName>
    <definedName name="table" localSheetId="58">#REF!</definedName>
    <definedName name="table" localSheetId="22">#REF!</definedName>
    <definedName name="table" localSheetId="28">#REF!</definedName>
    <definedName name="table" localSheetId="62">#REF!</definedName>
    <definedName name="table" localSheetId="13">#REF!</definedName>
    <definedName name="table" localSheetId="17">#REF!</definedName>
    <definedName name="table" localSheetId="26">#REF!</definedName>
    <definedName name="table" localSheetId="38">#REF!</definedName>
    <definedName name="table" localSheetId="43">#REF!</definedName>
    <definedName name="table" localSheetId="49">#REF!</definedName>
    <definedName name="table">#REF!</definedName>
    <definedName name="Table_A1__Achievements_at_Key_Stage_2_English_Level_4_and_above_by_ethnicity__free_school_meals_and_gender" localSheetId="0">#REF!</definedName>
    <definedName name="Table_A1__Achievements_at_Key_Stage_2_English_Level_4_and_above_by_ethnicity__free_school_meals_and_gender" localSheetId="29">#REF!</definedName>
    <definedName name="Table_A1__Achievements_at_Key_Stage_2_English_Level_4_and_above_by_ethnicity__free_school_meals_and_gender" localSheetId="54">#REF!</definedName>
    <definedName name="Table_A1__Achievements_at_Key_Stage_2_English_Level_4_and_above_by_ethnicity__free_school_meals_and_gender" localSheetId="58">#REF!</definedName>
    <definedName name="Table_A1__Achievements_at_Key_Stage_2_English_Level_4_and_above_by_ethnicity__free_school_meals_and_gender" localSheetId="22">#REF!</definedName>
    <definedName name="Table_A1__Achievements_at_Key_Stage_2_English_Level_4_and_above_by_ethnicity__free_school_meals_and_gender" localSheetId="28">#REF!</definedName>
    <definedName name="Table_A1__Achievements_at_Key_Stage_2_English_Level_4_and_above_by_ethnicity__free_school_meals_and_gender" localSheetId="62">#REF!</definedName>
    <definedName name="Table_A1__Achievements_at_Key_Stage_2_English_Level_4_and_above_by_ethnicity__free_school_meals_and_gender" localSheetId="13">#REF!</definedName>
    <definedName name="Table_A1__Achievements_at_Key_Stage_2_English_Level_4_and_above_by_ethnicity__free_school_meals_and_gender" localSheetId="17">#REF!</definedName>
    <definedName name="Table_A1__Achievements_at_Key_Stage_2_English_Level_4_and_above_by_ethnicity__free_school_meals_and_gender" localSheetId="26">#REF!</definedName>
    <definedName name="Table_A1__Achievements_at_Key_Stage_2_English_Level_4_and_above_by_ethnicity__free_school_meals_and_gender" localSheetId="38">#REF!</definedName>
    <definedName name="Table_A1__Achievements_at_Key_Stage_2_English_Level_4_and_above_by_ethnicity__free_school_meals_and_gender" localSheetId="43">#REF!</definedName>
    <definedName name="Table_A1__Achievements_at_Key_Stage_2_English_Level_4_and_above_by_ethnicity__free_school_meals_and_gender" localSheetId="49">#REF!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0">#REF!</definedName>
    <definedName name="Table_A2__Achievements_at_Key_Stage_2_Mathematics_Level_4_and_above_by_ethnicity__free_school_meals_and_gender" localSheetId="29">#REF!</definedName>
    <definedName name="Table_A2__Achievements_at_Key_Stage_2_Mathematics_Level_4_and_above_by_ethnicity__free_school_meals_and_gender" localSheetId="54">#REF!</definedName>
    <definedName name="Table_A2__Achievements_at_Key_Stage_2_Mathematics_Level_4_and_above_by_ethnicity__free_school_meals_and_gender" localSheetId="58">#REF!</definedName>
    <definedName name="Table_A2__Achievements_at_Key_Stage_2_Mathematics_Level_4_and_above_by_ethnicity__free_school_meals_and_gender" localSheetId="22">#REF!</definedName>
    <definedName name="Table_A2__Achievements_at_Key_Stage_2_Mathematics_Level_4_and_above_by_ethnicity__free_school_meals_and_gender" localSheetId="28">#REF!</definedName>
    <definedName name="Table_A2__Achievements_at_Key_Stage_2_Mathematics_Level_4_and_above_by_ethnicity__free_school_meals_and_gender" localSheetId="62">#REF!</definedName>
    <definedName name="Table_A2__Achievements_at_Key_Stage_2_Mathematics_Level_4_and_above_by_ethnicity__free_school_meals_and_gender" localSheetId="13">#REF!</definedName>
    <definedName name="Table_A2__Achievements_at_Key_Stage_2_Mathematics_Level_4_and_above_by_ethnicity__free_school_meals_and_gender" localSheetId="17">#REF!</definedName>
    <definedName name="Table_A2__Achievements_at_Key_Stage_2_Mathematics_Level_4_and_above_by_ethnicity__free_school_meals_and_gender" localSheetId="26">#REF!</definedName>
    <definedName name="Table_A2__Achievements_at_Key_Stage_2_Mathematics_Level_4_and_above_by_ethnicity__free_school_meals_and_gender" localSheetId="38">#REF!</definedName>
    <definedName name="Table_A2__Achievements_at_Key_Stage_2_Mathematics_Level_4_and_above_by_ethnicity__free_school_meals_and_gender" localSheetId="43">#REF!</definedName>
    <definedName name="Table_A2__Achievements_at_Key_Stage_2_Mathematics_Level_4_and_above_by_ethnicity__free_school_meals_and_gender" localSheetId="49">#REF!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 localSheetId="0">#REF!</definedName>
    <definedName name="Table_A3__Achievements_at_Key_Stage_2_Science_Level_4_and_above_by_ethnicity__free_school_meals_and_gender" localSheetId="29">#REF!</definedName>
    <definedName name="Table_A3__Achievements_at_Key_Stage_2_Science_Level_4_and_above_by_ethnicity__free_school_meals_and_gender" localSheetId="54">#REF!</definedName>
    <definedName name="Table_A3__Achievements_at_Key_Stage_2_Science_Level_4_and_above_by_ethnicity__free_school_meals_and_gender" localSheetId="58">#REF!</definedName>
    <definedName name="Table_A3__Achievements_at_Key_Stage_2_Science_Level_4_and_above_by_ethnicity__free_school_meals_and_gender" localSheetId="22">#REF!</definedName>
    <definedName name="Table_A3__Achievements_at_Key_Stage_2_Science_Level_4_and_above_by_ethnicity__free_school_meals_and_gender" localSheetId="28">#REF!</definedName>
    <definedName name="Table_A3__Achievements_at_Key_Stage_2_Science_Level_4_and_above_by_ethnicity__free_school_meals_and_gender" localSheetId="62">#REF!</definedName>
    <definedName name="Table_A3__Achievements_at_Key_Stage_2_Science_Level_4_and_above_by_ethnicity__free_school_meals_and_gender" localSheetId="13">#REF!</definedName>
    <definedName name="Table_A3__Achievements_at_Key_Stage_2_Science_Level_4_and_above_by_ethnicity__free_school_meals_and_gender" localSheetId="17">#REF!</definedName>
    <definedName name="Table_A3__Achievements_at_Key_Stage_2_Science_Level_4_and_above_by_ethnicity__free_school_meals_and_gender" localSheetId="26">#REF!</definedName>
    <definedName name="Table_A3__Achievements_at_Key_Stage_2_Science_Level_4_and_above_by_ethnicity__free_school_meals_and_gender" localSheetId="38">#REF!</definedName>
    <definedName name="Table_A3__Achievements_at_Key_Stage_2_Science_Level_4_and_above_by_ethnicity__free_school_meals_and_gender" localSheetId="43">#REF!</definedName>
    <definedName name="Table_A3__Achievements_at_Key_Stage_2_Science_Level_4_and_above_by_ethnicity__free_school_meals_and_gender" localSheetId="49">#REF!</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 localSheetId="54">#REF!</definedName>
    <definedName name="Table_D3__Percentage_of_pupils_achieving_level_4_or_above_in_2008_Key_Stage_2_tests_by_Local_Authority_District_and_ACORN_category_of_pupil_residency" localSheetId="58">#REF!</definedName>
    <definedName name="Table_D3__Percentage_of_pupils_achieving_level_4_or_above_in_2008_Key_Stage_2_tests_by_Local_Authority_District_and_ACORN_category_of_pupil_residency" localSheetId="22">#REF!</definedName>
    <definedName name="Table_D3__Percentage_of_pupils_achieving_level_4_or_above_in_2008_Key_Stage_2_tests_by_Local_Authority_District_and_ACORN_category_of_pupil_residency" localSheetId="28">#REF!</definedName>
    <definedName name="Table_D3__Percentage_of_pupils_achieving_level_4_or_above_in_2008_Key_Stage_2_tests_by_Local_Authority_District_and_ACORN_category_of_pupil_residency" localSheetId="62">#REF!</definedName>
    <definedName name="Table_D3__Percentage_of_pupils_achieving_level_4_or_above_in_2008_Key_Stage_2_tests_by_Local_Authority_District_and_ACORN_category_of_pupil_residency" localSheetId="13">#REF!</definedName>
    <definedName name="Table_D3__Percentage_of_pupils_achieving_level_4_or_above_in_2008_Key_Stage_2_tests_by_Local_Authority_District_and_ACORN_category_of_pupil_residency" localSheetId="17">#REF!</definedName>
    <definedName name="Table_D3__Percentage_of_pupils_achieving_level_4_or_above_in_2008_Key_Stage_2_tests_by_Local_Authority_District_and_ACORN_category_of_pupil_residency" localSheetId="26">#REF!</definedName>
    <definedName name="Table_D3__Percentage_of_pupils_achieving_level_4_or_above_in_2008_Key_Stage_2_tests_by_Local_Authority_District_and_ACORN_category_of_pupil_residency" localSheetId="38">#REF!</definedName>
    <definedName name="Table_D3__Percentage_of_pupils_achieving_level_4_or_above_in_2008_Key_Stage_2_tests_by_Local_Authority_District_and_ACORN_category_of_pupil_residency" localSheetId="43">#REF!</definedName>
    <definedName name="Table_D3__Percentage_of_pupils_achieving_level_4_or_above_in_2008_Key_Stage_2_tests_by_Local_Authority_District_and_ACORN_category_of_pupil_residency" localSheetId="49">#REF!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ALLSEN_2010" localSheetId="54">#REF!</definedName>
    <definedName name="Table1_ALLSEN_2010" localSheetId="58">#REF!</definedName>
    <definedName name="Table1_ALLSEN_2010" localSheetId="22">#REF!</definedName>
    <definedName name="Table1_ALLSEN_2010" localSheetId="28">#REF!</definedName>
    <definedName name="Table1_ALLSEN_2010" localSheetId="62">#REF!</definedName>
    <definedName name="Table1_ALLSEN_2010" localSheetId="13">#REF!</definedName>
    <definedName name="Table1_ALLSEN_2010" localSheetId="17">#REF!</definedName>
    <definedName name="Table1_ALLSEN_2010" localSheetId="26">#REF!</definedName>
    <definedName name="Table1_ALLSEN_2010" localSheetId="38">#REF!</definedName>
    <definedName name="Table1_ALLSEN_2010" localSheetId="43">#REF!</definedName>
    <definedName name="Table1_ALLSEN_2010" localSheetId="49">#REF!</definedName>
    <definedName name="Table1_ALLSEN_2010">#REF!</definedName>
    <definedName name="Table1_ALLSEN2_2006" localSheetId="54">#REF!</definedName>
    <definedName name="Table1_ALLSEN2_2006" localSheetId="58">#REF!</definedName>
    <definedName name="Table1_ALLSEN2_2006" localSheetId="22">#REF!</definedName>
    <definedName name="Table1_ALLSEN2_2006" localSheetId="28">#REF!</definedName>
    <definedName name="Table1_ALLSEN2_2006" localSheetId="62">#REF!</definedName>
    <definedName name="Table1_ALLSEN2_2006" localSheetId="13">#REF!</definedName>
    <definedName name="Table1_ALLSEN2_2006" localSheetId="17">#REF!</definedName>
    <definedName name="Table1_ALLSEN2_2006" localSheetId="26">#REF!</definedName>
    <definedName name="Table1_ALLSEN2_2006" localSheetId="38">#REF!</definedName>
    <definedName name="Table1_ALLSEN2_2006" localSheetId="43">#REF!</definedName>
    <definedName name="Table1_ALLSEN2_2006" localSheetId="49">#REF!</definedName>
    <definedName name="Table1_ALLSEN2_2006">#REF!</definedName>
    <definedName name="Table1_ALLSEN2_2007" localSheetId="54">#REF!</definedName>
    <definedName name="Table1_ALLSEN2_2007" localSheetId="58">#REF!</definedName>
    <definedName name="Table1_ALLSEN2_2007" localSheetId="22">#REF!</definedName>
    <definedName name="Table1_ALLSEN2_2007" localSheetId="28">#REF!</definedName>
    <definedName name="Table1_ALLSEN2_2007" localSheetId="62">#REF!</definedName>
    <definedName name="Table1_ALLSEN2_2007" localSheetId="13">#REF!</definedName>
    <definedName name="Table1_ALLSEN2_2007" localSheetId="17">#REF!</definedName>
    <definedName name="Table1_ALLSEN2_2007" localSheetId="26">#REF!</definedName>
    <definedName name="Table1_ALLSEN2_2007" localSheetId="38">#REF!</definedName>
    <definedName name="Table1_ALLSEN2_2007" localSheetId="43">#REF!</definedName>
    <definedName name="Table1_ALLSEN2_2007" localSheetId="49">#REF!</definedName>
    <definedName name="Table1_ALLSEN2_2007">#REF!</definedName>
    <definedName name="Table1_ALLSEN2_2008" localSheetId="54">#REF!</definedName>
    <definedName name="Table1_ALLSEN2_2008" localSheetId="58">#REF!</definedName>
    <definedName name="Table1_ALLSEN2_2008" localSheetId="22">#REF!</definedName>
    <definedName name="Table1_ALLSEN2_2008" localSheetId="28">#REF!</definedName>
    <definedName name="Table1_ALLSEN2_2008" localSheetId="62">#REF!</definedName>
    <definedName name="Table1_ALLSEN2_2008" localSheetId="13">#REF!</definedName>
    <definedName name="Table1_ALLSEN2_2008" localSheetId="17">#REF!</definedName>
    <definedName name="Table1_ALLSEN2_2008" localSheetId="26">#REF!</definedName>
    <definedName name="Table1_ALLSEN2_2008" localSheetId="38">#REF!</definedName>
    <definedName name="Table1_ALLSEN2_2008" localSheetId="43">#REF!</definedName>
    <definedName name="Table1_ALLSEN2_2008" localSheetId="49">#REF!</definedName>
    <definedName name="Table1_ALLSEN2_2008">#REF!</definedName>
    <definedName name="Table1_ALLSEN2_2009" localSheetId="54">#REF!</definedName>
    <definedName name="Table1_ALLSEN2_2009" localSheetId="58">#REF!</definedName>
    <definedName name="Table1_ALLSEN2_2009" localSheetId="22">#REF!</definedName>
    <definedName name="Table1_ALLSEN2_2009" localSheetId="28">#REF!</definedName>
    <definedName name="Table1_ALLSEN2_2009" localSheetId="62">#REF!</definedName>
    <definedName name="Table1_ALLSEN2_2009" localSheetId="13">#REF!</definedName>
    <definedName name="Table1_ALLSEN2_2009" localSheetId="17">#REF!</definedName>
    <definedName name="Table1_ALLSEN2_2009" localSheetId="26">#REF!</definedName>
    <definedName name="Table1_ALLSEN2_2009" localSheetId="38">#REF!</definedName>
    <definedName name="Table1_ALLSEN2_2009" localSheetId="43">#REF!</definedName>
    <definedName name="Table1_ALLSEN2_2009" localSheetId="49">#REF!</definedName>
    <definedName name="Table1_ALLSEN2_2009">#REF!</definedName>
    <definedName name="Table1_ALLSEN2_2010" localSheetId="54">#REF!</definedName>
    <definedName name="Table1_ALLSEN2_2010" localSheetId="58">#REF!</definedName>
    <definedName name="Table1_ALLSEN2_2010" localSheetId="22">#REF!</definedName>
    <definedName name="Table1_ALLSEN2_2010" localSheetId="28">#REF!</definedName>
    <definedName name="Table1_ALLSEN2_2010" localSheetId="62">#REF!</definedName>
    <definedName name="Table1_ALLSEN2_2010" localSheetId="13">#REF!</definedName>
    <definedName name="Table1_ALLSEN2_2010" localSheetId="17">#REF!</definedName>
    <definedName name="Table1_ALLSEN2_2010" localSheetId="26">#REF!</definedName>
    <definedName name="Table1_ALLSEN2_2010" localSheetId="38">#REF!</definedName>
    <definedName name="Table1_ALLSEN2_2010" localSheetId="43">#REF!</definedName>
    <definedName name="Table1_ALLSEN2_2010" localSheetId="49">#REF!</definedName>
    <definedName name="Table1_ALLSEN2_2010">#REF!</definedName>
    <definedName name="Table1_ALLSEN2_2011" localSheetId="54">#REF!</definedName>
    <definedName name="Table1_ALLSEN2_2011" localSheetId="58">#REF!</definedName>
    <definedName name="Table1_ALLSEN2_2011" localSheetId="22">#REF!</definedName>
    <definedName name="Table1_ALLSEN2_2011" localSheetId="28">#REF!</definedName>
    <definedName name="Table1_ALLSEN2_2011" localSheetId="62">#REF!</definedName>
    <definedName name="Table1_ALLSEN2_2011" localSheetId="13">#REF!</definedName>
    <definedName name="Table1_ALLSEN2_2011" localSheetId="17">#REF!</definedName>
    <definedName name="Table1_ALLSEN2_2011" localSheetId="26">#REF!</definedName>
    <definedName name="Table1_ALLSEN2_2011" localSheetId="38">#REF!</definedName>
    <definedName name="Table1_ALLSEN2_2011" localSheetId="43">#REF!</definedName>
    <definedName name="Table1_ALLSEN2_2011" localSheetId="49">#REF!</definedName>
    <definedName name="Table1_ALLSEN2_2011">#REF!</definedName>
    <definedName name="Table1_EAL_2006" localSheetId="54">#REF!</definedName>
    <definedName name="Table1_EAL_2006" localSheetId="58">#REF!</definedName>
    <definedName name="Table1_EAL_2006" localSheetId="22">#REF!</definedName>
    <definedName name="Table1_EAL_2006" localSheetId="28">#REF!</definedName>
    <definedName name="Table1_EAL_2006" localSheetId="62">#REF!</definedName>
    <definedName name="Table1_EAL_2006" localSheetId="13">#REF!</definedName>
    <definedName name="Table1_EAL_2006" localSheetId="17">#REF!</definedName>
    <definedName name="Table1_EAL_2006" localSheetId="26">#REF!</definedName>
    <definedName name="Table1_EAL_2006" localSheetId="38">#REF!</definedName>
    <definedName name="Table1_EAL_2006" localSheetId="43">#REF!</definedName>
    <definedName name="Table1_EAL_2006" localSheetId="49">#REF!</definedName>
    <definedName name="Table1_EAL_2006">#REF!</definedName>
    <definedName name="Table1_EAL_2007" localSheetId="54">#REF!</definedName>
    <definedName name="Table1_EAL_2007" localSheetId="58">#REF!</definedName>
    <definedName name="Table1_EAL_2007" localSheetId="22">#REF!</definedName>
    <definedName name="Table1_EAL_2007" localSheetId="28">#REF!</definedName>
    <definedName name="Table1_EAL_2007" localSheetId="62">#REF!</definedName>
    <definedName name="Table1_EAL_2007" localSheetId="13">#REF!</definedName>
    <definedName name="Table1_EAL_2007" localSheetId="17">#REF!</definedName>
    <definedName name="Table1_EAL_2007" localSheetId="26">#REF!</definedName>
    <definedName name="Table1_EAL_2007" localSheetId="38">#REF!</definedName>
    <definedName name="Table1_EAL_2007" localSheetId="43">#REF!</definedName>
    <definedName name="Table1_EAL_2007" localSheetId="49">#REF!</definedName>
    <definedName name="Table1_EAL_2007">#REF!</definedName>
    <definedName name="Table1_EAL_2008" localSheetId="54">#REF!</definedName>
    <definedName name="Table1_EAL_2008" localSheetId="58">#REF!</definedName>
    <definedName name="Table1_EAL_2008" localSheetId="22">#REF!</definedName>
    <definedName name="Table1_EAL_2008" localSheetId="28">#REF!</definedName>
    <definedName name="Table1_EAL_2008" localSheetId="62">#REF!</definedName>
    <definedName name="Table1_EAL_2008" localSheetId="13">#REF!</definedName>
    <definedName name="Table1_EAL_2008" localSheetId="17">#REF!</definedName>
    <definedName name="Table1_EAL_2008" localSheetId="26">#REF!</definedName>
    <definedName name="Table1_EAL_2008" localSheetId="38">#REF!</definedName>
    <definedName name="Table1_EAL_2008" localSheetId="43">#REF!</definedName>
    <definedName name="Table1_EAL_2008" localSheetId="49">#REF!</definedName>
    <definedName name="Table1_EAL_2008">#REF!</definedName>
    <definedName name="Table1_EAL_2009" localSheetId="54">#REF!</definedName>
    <definedName name="Table1_EAL_2009" localSheetId="58">#REF!</definedName>
    <definedName name="Table1_EAL_2009" localSheetId="22">#REF!</definedName>
    <definedName name="Table1_EAL_2009" localSheetId="28">#REF!</definedName>
    <definedName name="Table1_EAL_2009" localSheetId="62">#REF!</definedName>
    <definedName name="Table1_EAL_2009" localSheetId="13">#REF!</definedName>
    <definedName name="Table1_EAL_2009" localSheetId="17">#REF!</definedName>
    <definedName name="Table1_EAL_2009" localSheetId="26">#REF!</definedName>
    <definedName name="Table1_EAL_2009" localSheetId="38">#REF!</definedName>
    <definedName name="Table1_EAL_2009" localSheetId="43">#REF!</definedName>
    <definedName name="Table1_EAL_2009" localSheetId="49">#REF!</definedName>
    <definedName name="Table1_EAL_2009">#REF!</definedName>
    <definedName name="Table1_EAL_2010" localSheetId="54">#REF!</definedName>
    <definedName name="Table1_EAL_2010" localSheetId="58">#REF!</definedName>
    <definedName name="Table1_EAL_2010" localSheetId="22">#REF!</definedName>
    <definedName name="Table1_EAL_2010" localSheetId="28">#REF!</definedName>
    <definedName name="Table1_EAL_2010" localSheetId="62">#REF!</definedName>
    <definedName name="Table1_EAL_2010" localSheetId="13">#REF!</definedName>
    <definedName name="Table1_EAL_2010" localSheetId="17">#REF!</definedName>
    <definedName name="Table1_EAL_2010" localSheetId="26">#REF!</definedName>
    <definedName name="Table1_EAL_2010" localSheetId="38">#REF!</definedName>
    <definedName name="Table1_EAL_2010" localSheetId="43">#REF!</definedName>
    <definedName name="Table1_EAL_2010" localSheetId="49">#REF!</definedName>
    <definedName name="Table1_EAL_2010">#REF!</definedName>
    <definedName name="Table1_EAL_2011" localSheetId="54">#REF!</definedName>
    <definedName name="Table1_EAL_2011" localSheetId="58">#REF!</definedName>
    <definedName name="Table1_EAL_2011" localSheetId="22">#REF!</definedName>
    <definedName name="Table1_EAL_2011" localSheetId="28">#REF!</definedName>
    <definedName name="Table1_EAL_2011" localSheetId="62">#REF!</definedName>
    <definedName name="Table1_EAL_2011" localSheetId="13">#REF!</definedName>
    <definedName name="Table1_EAL_2011" localSheetId="17">#REF!</definedName>
    <definedName name="Table1_EAL_2011" localSheetId="26">#REF!</definedName>
    <definedName name="Table1_EAL_2011" localSheetId="38">#REF!</definedName>
    <definedName name="Table1_EAL_2011" localSheetId="43">#REF!</definedName>
    <definedName name="Table1_EAL_2011" localSheetId="49">#REF!</definedName>
    <definedName name="Table1_EAL_2011">#REF!</definedName>
    <definedName name="Table1_ETH_2006" localSheetId="54">#REF!</definedName>
    <definedName name="Table1_ETH_2006" localSheetId="58">#REF!</definedName>
    <definedName name="Table1_ETH_2006" localSheetId="22">#REF!</definedName>
    <definedName name="Table1_ETH_2006" localSheetId="28">#REF!</definedName>
    <definedName name="Table1_ETH_2006" localSheetId="62">#REF!</definedName>
    <definedName name="Table1_ETH_2006" localSheetId="13">#REF!</definedName>
    <definedName name="Table1_ETH_2006" localSheetId="17">#REF!</definedName>
    <definedName name="Table1_ETH_2006" localSheetId="26">#REF!</definedName>
    <definedName name="Table1_ETH_2006" localSheetId="38">#REF!</definedName>
    <definedName name="Table1_ETH_2006" localSheetId="43">#REF!</definedName>
    <definedName name="Table1_ETH_2006" localSheetId="49">#REF!</definedName>
    <definedName name="Table1_ETH_2006">#REF!</definedName>
    <definedName name="Table1_ETH_2007" localSheetId="54">#REF!</definedName>
    <definedName name="Table1_ETH_2007" localSheetId="58">#REF!</definedName>
    <definedName name="Table1_ETH_2007" localSheetId="22">#REF!</definedName>
    <definedName name="Table1_ETH_2007" localSheetId="28">#REF!</definedName>
    <definedName name="Table1_ETH_2007" localSheetId="62">#REF!</definedName>
    <definedName name="Table1_ETH_2007" localSheetId="13">#REF!</definedName>
    <definedName name="Table1_ETH_2007" localSheetId="17">#REF!</definedName>
    <definedName name="Table1_ETH_2007" localSheetId="26">#REF!</definedName>
    <definedName name="Table1_ETH_2007" localSheetId="38">#REF!</definedName>
    <definedName name="Table1_ETH_2007" localSheetId="43">#REF!</definedName>
    <definedName name="Table1_ETH_2007" localSheetId="49">#REF!</definedName>
    <definedName name="Table1_ETH_2007">#REF!</definedName>
    <definedName name="Table1_ETH_2008" localSheetId="54">#REF!</definedName>
    <definedName name="Table1_ETH_2008" localSheetId="58">#REF!</definedName>
    <definedName name="Table1_ETH_2008" localSheetId="22">#REF!</definedName>
    <definedName name="Table1_ETH_2008" localSheetId="28">#REF!</definedName>
    <definedName name="Table1_ETH_2008" localSheetId="62">#REF!</definedName>
    <definedName name="Table1_ETH_2008" localSheetId="13">#REF!</definedName>
    <definedName name="Table1_ETH_2008" localSheetId="17">#REF!</definedName>
    <definedName name="Table1_ETH_2008" localSheetId="26">#REF!</definedName>
    <definedName name="Table1_ETH_2008" localSheetId="38">#REF!</definedName>
    <definedName name="Table1_ETH_2008" localSheetId="43">#REF!</definedName>
    <definedName name="Table1_ETH_2008" localSheetId="49">#REF!</definedName>
    <definedName name="Table1_ETH_2008">#REF!</definedName>
    <definedName name="Table1_ETH_2009" localSheetId="54">#REF!</definedName>
    <definedName name="Table1_ETH_2009" localSheetId="58">#REF!</definedName>
    <definedName name="Table1_ETH_2009" localSheetId="22">#REF!</definedName>
    <definedName name="Table1_ETH_2009" localSheetId="28">#REF!</definedName>
    <definedName name="Table1_ETH_2009" localSheetId="62">#REF!</definedName>
    <definedName name="Table1_ETH_2009" localSheetId="13">#REF!</definedName>
    <definedName name="Table1_ETH_2009" localSheetId="17">#REF!</definedName>
    <definedName name="Table1_ETH_2009" localSheetId="26">#REF!</definedName>
    <definedName name="Table1_ETH_2009" localSheetId="38">#REF!</definedName>
    <definedName name="Table1_ETH_2009" localSheetId="43">#REF!</definedName>
    <definedName name="Table1_ETH_2009" localSheetId="49">#REF!</definedName>
    <definedName name="Table1_ETH_2009">#REF!</definedName>
    <definedName name="Table1_ETH_2010" localSheetId="54">#REF!</definedName>
    <definedName name="Table1_ETH_2010" localSheetId="58">#REF!</definedName>
    <definedName name="Table1_ETH_2010" localSheetId="22">#REF!</definedName>
    <definedName name="Table1_ETH_2010" localSheetId="28">#REF!</definedName>
    <definedName name="Table1_ETH_2010" localSheetId="62">#REF!</definedName>
    <definedName name="Table1_ETH_2010" localSheetId="13">#REF!</definedName>
    <definedName name="Table1_ETH_2010" localSheetId="17">#REF!</definedName>
    <definedName name="Table1_ETH_2010" localSheetId="26">#REF!</definedName>
    <definedName name="Table1_ETH_2010" localSheetId="38">#REF!</definedName>
    <definedName name="Table1_ETH_2010" localSheetId="43">#REF!</definedName>
    <definedName name="Table1_ETH_2010" localSheetId="49">#REF!</definedName>
    <definedName name="Table1_ETH_2010">#REF!</definedName>
    <definedName name="Table1_ETH_2011" localSheetId="54">#REF!</definedName>
    <definedName name="Table1_ETH_2011" localSheetId="58">#REF!</definedName>
    <definedName name="Table1_ETH_2011" localSheetId="22">#REF!</definedName>
    <definedName name="Table1_ETH_2011" localSheetId="28">#REF!</definedName>
    <definedName name="Table1_ETH_2011" localSheetId="62">#REF!</definedName>
    <definedName name="Table1_ETH_2011" localSheetId="13">#REF!</definedName>
    <definedName name="Table1_ETH_2011" localSheetId="17">#REF!</definedName>
    <definedName name="Table1_ETH_2011" localSheetId="26">#REF!</definedName>
    <definedName name="Table1_ETH_2011" localSheetId="38">#REF!</definedName>
    <definedName name="Table1_ETH_2011" localSheetId="43">#REF!</definedName>
    <definedName name="Table1_ETH_2011" localSheetId="49">#REF!</definedName>
    <definedName name="Table1_ETH_2011">#REF!</definedName>
    <definedName name="Table1_ETHG_2006" localSheetId="54">#REF!</definedName>
    <definedName name="Table1_ETHG_2006" localSheetId="58">#REF!</definedName>
    <definedName name="Table1_ETHG_2006" localSheetId="22">#REF!</definedName>
    <definedName name="Table1_ETHG_2006" localSheetId="28">#REF!</definedName>
    <definedName name="Table1_ETHG_2006" localSheetId="62">#REF!</definedName>
    <definedName name="Table1_ETHG_2006" localSheetId="13">#REF!</definedName>
    <definedName name="Table1_ETHG_2006" localSheetId="17">#REF!</definedName>
    <definedName name="Table1_ETHG_2006" localSheetId="26">#REF!</definedName>
    <definedName name="Table1_ETHG_2006" localSheetId="38">#REF!</definedName>
    <definedName name="Table1_ETHG_2006" localSheetId="43">#REF!</definedName>
    <definedName name="Table1_ETHG_2006" localSheetId="49">#REF!</definedName>
    <definedName name="Table1_ETHG_2006">#REF!</definedName>
    <definedName name="Table1_ETHG_2007" localSheetId="54">#REF!</definedName>
    <definedName name="Table1_ETHG_2007" localSheetId="58">#REF!</definedName>
    <definedName name="Table1_ETHG_2007" localSheetId="22">#REF!</definedName>
    <definedName name="Table1_ETHG_2007" localSheetId="28">#REF!</definedName>
    <definedName name="Table1_ETHG_2007" localSheetId="62">#REF!</definedName>
    <definedName name="Table1_ETHG_2007" localSheetId="13">#REF!</definedName>
    <definedName name="Table1_ETHG_2007" localSheetId="17">#REF!</definedName>
    <definedName name="Table1_ETHG_2007" localSheetId="26">#REF!</definedName>
    <definedName name="Table1_ETHG_2007" localSheetId="38">#REF!</definedName>
    <definedName name="Table1_ETHG_2007" localSheetId="43">#REF!</definedName>
    <definedName name="Table1_ETHG_2007" localSheetId="49">#REF!</definedName>
    <definedName name="Table1_ETHG_2007">#REF!</definedName>
    <definedName name="Table1_ETHG_2008" localSheetId="54">#REF!</definedName>
    <definedName name="Table1_ETHG_2008" localSheetId="58">#REF!</definedName>
    <definedName name="Table1_ETHG_2008" localSheetId="22">#REF!</definedName>
    <definedName name="Table1_ETHG_2008" localSheetId="28">#REF!</definedName>
    <definedName name="Table1_ETHG_2008" localSheetId="62">#REF!</definedName>
    <definedName name="Table1_ETHG_2008" localSheetId="13">#REF!</definedName>
    <definedName name="Table1_ETHG_2008" localSheetId="17">#REF!</definedName>
    <definedName name="Table1_ETHG_2008" localSheetId="26">#REF!</definedName>
    <definedName name="Table1_ETHG_2008" localSheetId="38">#REF!</definedName>
    <definedName name="Table1_ETHG_2008" localSheetId="43">#REF!</definedName>
    <definedName name="Table1_ETHG_2008" localSheetId="49">#REF!</definedName>
    <definedName name="Table1_ETHG_2008">#REF!</definedName>
    <definedName name="Table1_ETHG_2009" localSheetId="54">#REF!</definedName>
    <definedName name="Table1_ETHG_2009" localSheetId="58">#REF!</definedName>
    <definedName name="Table1_ETHG_2009" localSheetId="22">#REF!</definedName>
    <definedName name="Table1_ETHG_2009" localSheetId="28">#REF!</definedName>
    <definedName name="Table1_ETHG_2009" localSheetId="62">#REF!</definedName>
    <definedName name="Table1_ETHG_2009" localSheetId="13">#REF!</definedName>
    <definedName name="Table1_ETHG_2009" localSheetId="17">#REF!</definedName>
    <definedName name="Table1_ETHG_2009" localSheetId="26">#REF!</definedName>
    <definedName name="Table1_ETHG_2009" localSheetId="38">#REF!</definedName>
    <definedName name="Table1_ETHG_2009" localSheetId="43">#REF!</definedName>
    <definedName name="Table1_ETHG_2009" localSheetId="49">#REF!</definedName>
    <definedName name="Table1_ETHG_2009">#REF!</definedName>
    <definedName name="Table1_ETHG_2010" localSheetId="54">#REF!</definedName>
    <definedName name="Table1_ETHG_2010" localSheetId="58">#REF!</definedName>
    <definedName name="Table1_ETHG_2010" localSheetId="22">#REF!</definedName>
    <definedName name="Table1_ETHG_2010" localSheetId="28">#REF!</definedName>
    <definedName name="Table1_ETHG_2010" localSheetId="62">#REF!</definedName>
    <definedName name="Table1_ETHG_2010" localSheetId="13">#REF!</definedName>
    <definedName name="Table1_ETHG_2010" localSheetId="17">#REF!</definedName>
    <definedName name="Table1_ETHG_2010" localSheetId="26">#REF!</definedName>
    <definedName name="Table1_ETHG_2010" localSheetId="38">#REF!</definedName>
    <definedName name="Table1_ETHG_2010" localSheetId="43">#REF!</definedName>
    <definedName name="Table1_ETHG_2010" localSheetId="49">#REF!</definedName>
    <definedName name="Table1_ETHG_2010">#REF!</definedName>
    <definedName name="Table1_ETHG_2011" localSheetId="54">#REF!</definedName>
    <definedName name="Table1_ETHG_2011" localSheetId="58">#REF!</definedName>
    <definedName name="Table1_ETHG_2011" localSheetId="22">#REF!</definedName>
    <definedName name="Table1_ETHG_2011" localSheetId="28">#REF!</definedName>
    <definedName name="Table1_ETHG_2011" localSheetId="62">#REF!</definedName>
    <definedName name="Table1_ETHG_2011" localSheetId="13">#REF!</definedName>
    <definedName name="Table1_ETHG_2011" localSheetId="17">#REF!</definedName>
    <definedName name="Table1_ETHG_2011" localSheetId="26">#REF!</definedName>
    <definedName name="Table1_ETHG_2011" localSheetId="38">#REF!</definedName>
    <definedName name="Table1_ETHG_2011" localSheetId="43">#REF!</definedName>
    <definedName name="Table1_ETHG_2011" localSheetId="49">#REF!</definedName>
    <definedName name="Table1_ETHG_2011">#REF!</definedName>
    <definedName name="Table1_FSM_2006" localSheetId="54">#REF!</definedName>
    <definedName name="Table1_FSM_2006" localSheetId="58">#REF!</definedName>
    <definedName name="Table1_FSM_2006" localSheetId="22">#REF!</definedName>
    <definedName name="Table1_FSM_2006" localSheetId="28">#REF!</definedName>
    <definedName name="Table1_FSM_2006" localSheetId="62">#REF!</definedName>
    <definedName name="Table1_FSM_2006" localSheetId="13">#REF!</definedName>
    <definedName name="Table1_FSM_2006" localSheetId="17">#REF!</definedName>
    <definedName name="Table1_FSM_2006" localSheetId="26">#REF!</definedName>
    <definedName name="Table1_FSM_2006" localSheetId="38">#REF!</definedName>
    <definedName name="Table1_FSM_2006" localSheetId="43">#REF!</definedName>
    <definedName name="Table1_FSM_2006" localSheetId="49">#REF!</definedName>
    <definedName name="Table1_FSM_2006">#REF!</definedName>
    <definedName name="Table1_FSM_2007" localSheetId="54">#REF!</definedName>
    <definedName name="Table1_FSM_2007" localSheetId="58">#REF!</definedName>
    <definedName name="Table1_FSM_2007" localSheetId="22">#REF!</definedName>
    <definedName name="Table1_FSM_2007" localSheetId="28">#REF!</definedName>
    <definedName name="Table1_FSM_2007" localSheetId="62">#REF!</definedName>
    <definedName name="Table1_FSM_2007" localSheetId="13">#REF!</definedName>
    <definedName name="Table1_FSM_2007" localSheetId="17">#REF!</definedName>
    <definedName name="Table1_FSM_2007" localSheetId="26">#REF!</definedName>
    <definedName name="Table1_FSM_2007" localSheetId="38">#REF!</definedName>
    <definedName name="Table1_FSM_2007" localSheetId="43">#REF!</definedName>
    <definedName name="Table1_FSM_2007" localSheetId="49">#REF!</definedName>
    <definedName name="Table1_FSM_2007">#REF!</definedName>
    <definedName name="Table1_FSM_2008" localSheetId="54">#REF!</definedName>
    <definedName name="Table1_FSM_2008" localSheetId="58">#REF!</definedName>
    <definedName name="Table1_FSM_2008" localSheetId="22">#REF!</definedName>
    <definedName name="Table1_FSM_2008" localSheetId="28">#REF!</definedName>
    <definedName name="Table1_FSM_2008" localSheetId="62">#REF!</definedName>
    <definedName name="Table1_FSM_2008" localSheetId="13">#REF!</definedName>
    <definedName name="Table1_FSM_2008" localSheetId="17">#REF!</definedName>
    <definedName name="Table1_FSM_2008" localSheetId="26">#REF!</definedName>
    <definedName name="Table1_FSM_2008" localSheetId="38">#REF!</definedName>
    <definedName name="Table1_FSM_2008" localSheetId="43">#REF!</definedName>
    <definedName name="Table1_FSM_2008" localSheetId="49">#REF!</definedName>
    <definedName name="Table1_FSM_2008">#REF!</definedName>
    <definedName name="Table1_FSM_2009" localSheetId="54">#REF!</definedName>
    <definedName name="Table1_FSM_2009" localSheetId="58">#REF!</definedName>
    <definedName name="Table1_FSM_2009" localSheetId="22">#REF!</definedName>
    <definedName name="Table1_FSM_2009" localSheetId="28">#REF!</definedName>
    <definedName name="Table1_FSM_2009" localSheetId="62">#REF!</definedName>
    <definedName name="Table1_FSM_2009" localSheetId="13">#REF!</definedName>
    <definedName name="Table1_FSM_2009" localSheetId="17">#REF!</definedName>
    <definedName name="Table1_FSM_2009" localSheetId="26">#REF!</definedName>
    <definedName name="Table1_FSM_2009" localSheetId="38">#REF!</definedName>
    <definedName name="Table1_FSM_2009" localSheetId="43">#REF!</definedName>
    <definedName name="Table1_FSM_2009" localSheetId="49">#REF!</definedName>
    <definedName name="Table1_FSM_2009">#REF!</definedName>
    <definedName name="Table1_FSM_2010" localSheetId="54">#REF!</definedName>
    <definedName name="Table1_FSM_2010" localSheetId="58">#REF!</definedName>
    <definedName name="Table1_FSM_2010" localSheetId="22">#REF!</definedName>
    <definedName name="Table1_FSM_2010" localSheetId="28">#REF!</definedName>
    <definedName name="Table1_FSM_2010" localSheetId="62">#REF!</definedName>
    <definedName name="Table1_FSM_2010" localSheetId="13">#REF!</definedName>
    <definedName name="Table1_FSM_2010" localSheetId="17">#REF!</definedName>
    <definedName name="Table1_FSM_2010" localSheetId="26">#REF!</definedName>
    <definedName name="Table1_FSM_2010" localSheetId="38">#REF!</definedName>
    <definedName name="Table1_FSM_2010" localSheetId="43">#REF!</definedName>
    <definedName name="Table1_FSM_2010" localSheetId="49">#REF!</definedName>
    <definedName name="Table1_FSM_2010">#REF!</definedName>
    <definedName name="Table1_FSM_2011" localSheetId="54">#REF!</definedName>
    <definedName name="Table1_FSM_2011" localSheetId="58">#REF!</definedName>
    <definedName name="Table1_FSM_2011" localSheetId="22">#REF!</definedName>
    <definedName name="Table1_FSM_2011" localSheetId="28">#REF!</definedName>
    <definedName name="Table1_FSM_2011" localSheetId="62">#REF!</definedName>
    <definedName name="Table1_FSM_2011" localSheetId="13">#REF!</definedName>
    <definedName name="Table1_FSM_2011" localSheetId="17">#REF!</definedName>
    <definedName name="Table1_FSM_2011" localSheetId="26">#REF!</definedName>
    <definedName name="Table1_FSM_2011" localSheetId="38">#REF!</definedName>
    <definedName name="Table1_FSM_2011" localSheetId="43">#REF!</definedName>
    <definedName name="Table1_FSM_2011" localSheetId="49">#REF!</definedName>
    <definedName name="Table1_FSM_2011">#REF!</definedName>
    <definedName name="Table1_FSM2_2006" localSheetId="54">#REF!</definedName>
    <definedName name="Table1_FSM2_2006" localSheetId="58">#REF!</definedName>
    <definedName name="Table1_FSM2_2006" localSheetId="22">#REF!</definedName>
    <definedName name="Table1_FSM2_2006" localSheetId="28">#REF!</definedName>
    <definedName name="Table1_FSM2_2006" localSheetId="62">#REF!</definedName>
    <definedName name="Table1_FSM2_2006" localSheetId="13">#REF!</definedName>
    <definedName name="Table1_FSM2_2006" localSheetId="17">#REF!</definedName>
    <definedName name="Table1_FSM2_2006" localSheetId="26">#REF!</definedName>
    <definedName name="Table1_FSM2_2006" localSheetId="38">#REF!</definedName>
    <definedName name="Table1_FSM2_2006" localSheetId="43">#REF!</definedName>
    <definedName name="Table1_FSM2_2006" localSheetId="49">#REF!</definedName>
    <definedName name="Table1_FSM2_2006">#REF!</definedName>
    <definedName name="Table1_FSM2_2007" localSheetId="54">#REF!</definedName>
    <definedName name="Table1_FSM2_2007" localSheetId="58">#REF!</definedName>
    <definedName name="Table1_FSM2_2007" localSheetId="22">#REF!</definedName>
    <definedName name="Table1_FSM2_2007" localSheetId="28">#REF!</definedName>
    <definedName name="Table1_FSM2_2007" localSheetId="62">#REF!</definedName>
    <definedName name="Table1_FSM2_2007" localSheetId="13">#REF!</definedName>
    <definedName name="Table1_FSM2_2007" localSheetId="17">#REF!</definedName>
    <definedName name="Table1_FSM2_2007" localSheetId="26">#REF!</definedName>
    <definedName name="Table1_FSM2_2007" localSheetId="38">#REF!</definedName>
    <definedName name="Table1_FSM2_2007" localSheetId="43">#REF!</definedName>
    <definedName name="Table1_FSM2_2007" localSheetId="49">#REF!</definedName>
    <definedName name="Table1_FSM2_2007">#REF!</definedName>
    <definedName name="Table1_FSM2_2008" localSheetId="54">#REF!</definedName>
    <definedName name="Table1_FSM2_2008" localSheetId="58">#REF!</definedName>
    <definedName name="Table1_FSM2_2008" localSheetId="22">#REF!</definedName>
    <definedName name="Table1_FSM2_2008" localSheetId="28">#REF!</definedName>
    <definedName name="Table1_FSM2_2008" localSheetId="62">#REF!</definedName>
    <definedName name="Table1_FSM2_2008" localSheetId="13">#REF!</definedName>
    <definedName name="Table1_FSM2_2008" localSheetId="17">#REF!</definedName>
    <definedName name="Table1_FSM2_2008" localSheetId="26">#REF!</definedName>
    <definedName name="Table1_FSM2_2008" localSheetId="38">#REF!</definedName>
    <definedName name="Table1_FSM2_2008" localSheetId="43">#REF!</definedName>
    <definedName name="Table1_FSM2_2008" localSheetId="49">#REF!</definedName>
    <definedName name="Table1_FSM2_2008">#REF!</definedName>
    <definedName name="Table1_FSM2_2009" localSheetId="54">#REF!</definedName>
    <definedName name="Table1_FSM2_2009" localSheetId="58">#REF!</definedName>
    <definedName name="Table1_FSM2_2009" localSheetId="22">#REF!</definedName>
    <definedName name="Table1_FSM2_2009" localSheetId="28">#REF!</definedName>
    <definedName name="Table1_FSM2_2009" localSheetId="62">#REF!</definedName>
    <definedName name="Table1_FSM2_2009" localSheetId="13">#REF!</definedName>
    <definedName name="Table1_FSM2_2009" localSheetId="17">#REF!</definedName>
    <definedName name="Table1_FSM2_2009" localSheetId="26">#REF!</definedName>
    <definedName name="Table1_FSM2_2009" localSheetId="38">#REF!</definedName>
    <definedName name="Table1_FSM2_2009" localSheetId="43">#REF!</definedName>
    <definedName name="Table1_FSM2_2009" localSheetId="49">#REF!</definedName>
    <definedName name="Table1_FSM2_2009">#REF!</definedName>
    <definedName name="Table1_FSM2_2010" localSheetId="54">#REF!</definedName>
    <definedName name="Table1_FSM2_2010" localSheetId="58">#REF!</definedName>
    <definedName name="Table1_FSM2_2010" localSheetId="22">#REF!</definedName>
    <definedName name="Table1_FSM2_2010" localSheetId="28">#REF!</definedName>
    <definedName name="Table1_FSM2_2010" localSheetId="62">#REF!</definedName>
    <definedName name="Table1_FSM2_2010" localSheetId="13">#REF!</definedName>
    <definedName name="Table1_FSM2_2010" localSheetId="17">#REF!</definedName>
    <definedName name="Table1_FSM2_2010" localSheetId="26">#REF!</definedName>
    <definedName name="Table1_FSM2_2010" localSheetId="38">#REF!</definedName>
    <definedName name="Table1_FSM2_2010" localSheetId="43">#REF!</definedName>
    <definedName name="Table1_FSM2_2010" localSheetId="49">#REF!</definedName>
    <definedName name="Table1_FSM2_2010">#REF!</definedName>
    <definedName name="Table1_FSM2_2011" localSheetId="54">#REF!</definedName>
    <definedName name="Table1_FSM2_2011" localSheetId="58">#REF!</definedName>
    <definedName name="Table1_FSM2_2011" localSheetId="22">#REF!</definedName>
    <definedName name="Table1_FSM2_2011" localSheetId="28">#REF!</definedName>
    <definedName name="Table1_FSM2_2011" localSheetId="62">#REF!</definedName>
    <definedName name="Table1_FSM2_2011" localSheetId="13">#REF!</definedName>
    <definedName name="Table1_FSM2_2011" localSheetId="17">#REF!</definedName>
    <definedName name="Table1_FSM2_2011" localSheetId="26">#REF!</definedName>
    <definedName name="Table1_FSM2_2011" localSheetId="38">#REF!</definedName>
    <definedName name="Table1_FSM2_2011" localSheetId="43">#REF!</definedName>
    <definedName name="Table1_FSM2_2011" localSheetId="49">#REF!</definedName>
    <definedName name="Table1_FSM2_2011">#REF!</definedName>
    <definedName name="Table1_MONTH_2006" localSheetId="54">'[16]Table 1_2006_data'!#REF!</definedName>
    <definedName name="Table1_MONTH_2006" localSheetId="58">'[16]Table 1_2006_data'!#REF!</definedName>
    <definedName name="Table1_MONTH_2006" localSheetId="21">'[17]Table 1_2006_data'!#REF!</definedName>
    <definedName name="Table1_MONTH_2006" localSheetId="23">'[17]Table 1_2006_data'!#REF!</definedName>
    <definedName name="Table1_MONTH_2006" localSheetId="22">'[17]Table 1_2006_data'!#REF!</definedName>
    <definedName name="Table1_MONTH_2006" localSheetId="28">'[17]Table 1_2006_data'!#REF!</definedName>
    <definedName name="Table1_MONTH_2006" localSheetId="5">'[17]Table 1_2006_data'!#REF!</definedName>
    <definedName name="Table1_MONTH_2006" localSheetId="6">'[17]Table 1_2006_data'!#REF!</definedName>
    <definedName name="Table1_MONTH_2006" localSheetId="9">'[17]Table 1_2006_data'!#REF!</definedName>
    <definedName name="Table1_MONTH_2006" localSheetId="10">'[17]Table 1_2006_data'!#REF!</definedName>
    <definedName name="Table1_MONTH_2006" localSheetId="62">'[16]Table 1_2006_data'!#REF!</definedName>
    <definedName name="Table1_MONTH_2006" localSheetId="12">'[17]Table 1_2006_data'!#REF!</definedName>
    <definedName name="Table1_MONTH_2006" localSheetId="14">'[17]Table 1_2006_data'!#REF!</definedName>
    <definedName name="Table1_MONTH_2006" localSheetId="13">'[17]Table 1_2006_data'!#REF!</definedName>
    <definedName name="Table1_MONTH_2006" localSheetId="16">'[17]Table 1_2006_data'!#REF!</definedName>
    <definedName name="Table1_MONTH_2006" localSheetId="18">'[17]Table 1_2006_data'!#REF!</definedName>
    <definedName name="Table1_MONTH_2006" localSheetId="17">'[17]Table 1_2006_data'!#REF!</definedName>
    <definedName name="Table1_MONTH_2006" localSheetId="25">'[17]Table 1_2006_data'!#REF!</definedName>
    <definedName name="Table1_MONTH_2006" localSheetId="27">'[17]Table 1_2006_data'!#REF!</definedName>
    <definedName name="Table1_MONTH_2006" localSheetId="26">'[17]Table 1_2006_data'!#REF!</definedName>
    <definedName name="Table1_MONTH_2006" localSheetId="37">'[17]Table 1_2006_data'!#REF!</definedName>
    <definedName name="Table1_MONTH_2006" localSheetId="39">'[17]Table 1_2006_data'!#REF!</definedName>
    <definedName name="Table1_MONTH_2006" localSheetId="38">'[17]Table 1_2006_data'!#REF!</definedName>
    <definedName name="Table1_MONTH_2006" localSheetId="42">'[17]Table 1_2006_data'!#REF!</definedName>
    <definedName name="Table1_MONTH_2006" localSheetId="44">'[17]Table 1_2006_data'!#REF!</definedName>
    <definedName name="Table1_MONTH_2006" localSheetId="43">'[17]Table 1_2006_data'!#REF!</definedName>
    <definedName name="Table1_MONTH_2006" localSheetId="47">'[17]Table 1_2006_data'!#REF!</definedName>
    <definedName name="Table1_MONTH_2006" localSheetId="50">'[17]Table 1_2006_data'!#REF!</definedName>
    <definedName name="Table1_MONTH_2006" localSheetId="49">'[17]Table 1_2006_data'!#REF!</definedName>
    <definedName name="Table1_MONTH_2006">'[16]Table 1_2006_data'!#REF!</definedName>
    <definedName name="Table1_MONTH_2007" localSheetId="54">#REF!</definedName>
    <definedName name="Table1_MONTH_2007" localSheetId="58">#REF!</definedName>
    <definedName name="Table1_MONTH_2007" localSheetId="22">#REF!</definedName>
    <definedName name="Table1_MONTH_2007" localSheetId="28">#REF!</definedName>
    <definedName name="Table1_MONTH_2007" localSheetId="62">#REF!</definedName>
    <definedName name="Table1_MONTH_2007" localSheetId="13">#REF!</definedName>
    <definedName name="Table1_MONTH_2007" localSheetId="17">#REF!</definedName>
    <definedName name="Table1_MONTH_2007" localSheetId="26">#REF!</definedName>
    <definedName name="Table1_MONTH_2007" localSheetId="38">#REF!</definedName>
    <definedName name="Table1_MONTH_2007" localSheetId="43">#REF!</definedName>
    <definedName name="Table1_MONTH_2007" localSheetId="49">#REF!</definedName>
    <definedName name="Table1_MONTH_2007">#REF!</definedName>
    <definedName name="Table1_MONTH_2008" localSheetId="54">#REF!</definedName>
    <definedName name="Table1_MONTH_2008" localSheetId="58">#REF!</definedName>
    <definedName name="Table1_MONTH_2008" localSheetId="22">#REF!</definedName>
    <definedName name="Table1_MONTH_2008" localSheetId="28">#REF!</definedName>
    <definedName name="Table1_MONTH_2008" localSheetId="62">#REF!</definedName>
    <definedName name="Table1_MONTH_2008" localSheetId="13">#REF!</definedName>
    <definedName name="Table1_MONTH_2008" localSheetId="17">#REF!</definedName>
    <definedName name="Table1_MONTH_2008" localSheetId="26">#REF!</definedName>
    <definedName name="Table1_MONTH_2008" localSheetId="38">#REF!</definedName>
    <definedName name="Table1_MONTH_2008" localSheetId="43">#REF!</definedName>
    <definedName name="Table1_MONTH_2008" localSheetId="49">#REF!</definedName>
    <definedName name="Table1_MONTH_2008">#REF!</definedName>
    <definedName name="Table1_MONTH_2009" localSheetId="54">#REF!</definedName>
    <definedName name="Table1_MONTH_2009" localSheetId="58">#REF!</definedName>
    <definedName name="Table1_MONTH_2009" localSheetId="22">#REF!</definedName>
    <definedName name="Table1_MONTH_2009" localSheetId="28">#REF!</definedName>
    <definedName name="Table1_MONTH_2009" localSheetId="62">#REF!</definedName>
    <definedName name="Table1_MONTH_2009" localSheetId="13">#REF!</definedName>
    <definedName name="Table1_MONTH_2009" localSheetId="17">#REF!</definedName>
    <definedName name="Table1_MONTH_2009" localSheetId="26">#REF!</definedName>
    <definedName name="Table1_MONTH_2009" localSheetId="38">#REF!</definedName>
    <definedName name="Table1_MONTH_2009" localSheetId="43">#REF!</definedName>
    <definedName name="Table1_MONTH_2009" localSheetId="49">#REF!</definedName>
    <definedName name="Table1_MONTH_2009">#REF!</definedName>
    <definedName name="Table1_PRIMARY_2006" localSheetId="54">#REF!</definedName>
    <definedName name="Table1_PRIMARY_2006" localSheetId="58">#REF!</definedName>
    <definedName name="Table1_PRIMARY_2006" localSheetId="22">#REF!</definedName>
    <definedName name="Table1_PRIMARY_2006" localSheetId="28">#REF!</definedName>
    <definedName name="Table1_PRIMARY_2006" localSheetId="62">#REF!</definedName>
    <definedName name="Table1_PRIMARY_2006" localSheetId="13">#REF!</definedName>
    <definedName name="Table1_PRIMARY_2006" localSheetId="17">#REF!</definedName>
    <definedName name="Table1_PRIMARY_2006" localSheetId="26">#REF!</definedName>
    <definedName name="Table1_PRIMARY_2006" localSheetId="38">#REF!</definedName>
    <definedName name="Table1_PRIMARY_2006" localSheetId="43">#REF!</definedName>
    <definedName name="Table1_PRIMARY_2006" localSheetId="49">#REF!</definedName>
    <definedName name="Table1_PRIMARY_2006">#REF!</definedName>
    <definedName name="Table1_PRIMARY_2007" localSheetId="54">#REF!</definedName>
    <definedName name="Table1_PRIMARY_2007" localSheetId="58">#REF!</definedName>
    <definedName name="Table1_PRIMARY_2007" localSheetId="22">#REF!</definedName>
    <definedName name="Table1_PRIMARY_2007" localSheetId="28">#REF!</definedName>
    <definedName name="Table1_PRIMARY_2007" localSheetId="62">#REF!</definedName>
    <definedName name="Table1_PRIMARY_2007" localSheetId="13">#REF!</definedName>
    <definedName name="Table1_PRIMARY_2007" localSheetId="17">#REF!</definedName>
    <definedName name="Table1_PRIMARY_2007" localSheetId="26">#REF!</definedName>
    <definedName name="Table1_PRIMARY_2007" localSheetId="38">#REF!</definedName>
    <definedName name="Table1_PRIMARY_2007" localSheetId="43">#REF!</definedName>
    <definedName name="Table1_PRIMARY_2007" localSheetId="49">#REF!</definedName>
    <definedName name="Table1_PRIMARY_2007">#REF!</definedName>
    <definedName name="Table1_PRIMARY_2008" localSheetId="54">#REF!</definedName>
    <definedName name="Table1_PRIMARY_2008" localSheetId="58">#REF!</definedName>
    <definedName name="Table1_PRIMARY_2008" localSheetId="22">#REF!</definedName>
    <definedName name="Table1_PRIMARY_2008" localSheetId="28">#REF!</definedName>
    <definedName name="Table1_PRIMARY_2008" localSheetId="62">#REF!</definedName>
    <definedName name="Table1_PRIMARY_2008" localSheetId="13">#REF!</definedName>
    <definedName name="Table1_PRIMARY_2008" localSheetId="17">#REF!</definedName>
    <definedName name="Table1_PRIMARY_2008" localSheetId="26">#REF!</definedName>
    <definedName name="Table1_PRIMARY_2008" localSheetId="38">#REF!</definedName>
    <definedName name="Table1_PRIMARY_2008" localSheetId="43">#REF!</definedName>
    <definedName name="Table1_PRIMARY_2008" localSheetId="49">#REF!</definedName>
    <definedName name="Table1_PRIMARY_2008">#REF!</definedName>
    <definedName name="Table1_PRIMARY_2009" localSheetId="54">#REF!</definedName>
    <definedName name="Table1_PRIMARY_2009" localSheetId="58">#REF!</definedName>
    <definedName name="Table1_PRIMARY_2009" localSheetId="22">#REF!</definedName>
    <definedName name="Table1_PRIMARY_2009" localSheetId="28">#REF!</definedName>
    <definedName name="Table1_PRIMARY_2009" localSheetId="62">#REF!</definedName>
    <definedName name="Table1_PRIMARY_2009" localSheetId="13">#REF!</definedName>
    <definedName name="Table1_PRIMARY_2009" localSheetId="17">#REF!</definedName>
    <definedName name="Table1_PRIMARY_2009" localSheetId="26">#REF!</definedName>
    <definedName name="Table1_PRIMARY_2009" localSheetId="38">#REF!</definedName>
    <definedName name="Table1_PRIMARY_2009" localSheetId="43">#REF!</definedName>
    <definedName name="Table1_PRIMARY_2009" localSheetId="49">#REF!</definedName>
    <definedName name="Table1_PRIMARY_2009">#REF!</definedName>
    <definedName name="Table1_PRIMARY_2010" localSheetId="54">#REF!</definedName>
    <definedName name="Table1_PRIMARY_2010" localSheetId="58">#REF!</definedName>
    <definedName name="Table1_PRIMARY_2010" localSheetId="22">#REF!</definedName>
    <definedName name="Table1_PRIMARY_2010" localSheetId="28">#REF!</definedName>
    <definedName name="Table1_PRIMARY_2010" localSheetId="62">#REF!</definedName>
    <definedName name="Table1_PRIMARY_2010" localSheetId="13">#REF!</definedName>
    <definedName name="Table1_PRIMARY_2010" localSheetId="17">#REF!</definedName>
    <definedName name="Table1_PRIMARY_2010" localSheetId="26">#REF!</definedName>
    <definedName name="Table1_PRIMARY_2010" localSheetId="38">#REF!</definedName>
    <definedName name="Table1_PRIMARY_2010" localSheetId="43">#REF!</definedName>
    <definedName name="Table1_PRIMARY_2010" localSheetId="49">#REF!</definedName>
    <definedName name="Table1_PRIMARY_2010">#REF!</definedName>
    <definedName name="Table1_PRIMARY_2011" localSheetId="54">#REF!</definedName>
    <definedName name="Table1_PRIMARY_2011" localSheetId="58">#REF!</definedName>
    <definedName name="Table1_PRIMARY_2011" localSheetId="22">#REF!</definedName>
    <definedName name="Table1_PRIMARY_2011" localSheetId="28">#REF!</definedName>
    <definedName name="Table1_PRIMARY_2011" localSheetId="62">#REF!</definedName>
    <definedName name="Table1_PRIMARY_2011" localSheetId="13">#REF!</definedName>
    <definedName name="Table1_PRIMARY_2011" localSheetId="17">#REF!</definedName>
    <definedName name="Table1_PRIMARY_2011" localSheetId="26">#REF!</definedName>
    <definedName name="Table1_PRIMARY_2011" localSheetId="38">#REF!</definedName>
    <definedName name="Table1_PRIMARY_2011" localSheetId="43">#REF!</definedName>
    <definedName name="Table1_PRIMARY_2011" localSheetId="49">#REF!</definedName>
    <definedName name="Table1_PRIMARY_2011">#REF!</definedName>
    <definedName name="Table1_SEN_2006" localSheetId="54">#REF!</definedName>
    <definedName name="Table1_SEN_2006" localSheetId="58">#REF!</definedName>
    <definedName name="Table1_SEN_2006" localSheetId="22">#REF!</definedName>
    <definedName name="Table1_SEN_2006" localSheetId="28">#REF!</definedName>
    <definedName name="Table1_SEN_2006" localSheetId="62">#REF!</definedName>
    <definedName name="Table1_SEN_2006" localSheetId="13">#REF!</definedName>
    <definedName name="Table1_SEN_2006" localSheetId="17">#REF!</definedName>
    <definedName name="Table1_SEN_2006" localSheetId="26">#REF!</definedName>
    <definedName name="Table1_SEN_2006" localSheetId="38">#REF!</definedName>
    <definedName name="Table1_SEN_2006" localSheetId="43">#REF!</definedName>
    <definedName name="Table1_SEN_2006" localSheetId="49">#REF!</definedName>
    <definedName name="Table1_SEN_2006">#REF!</definedName>
    <definedName name="Table1_SEN_2007" localSheetId="54">#REF!</definedName>
    <definedName name="Table1_SEN_2007" localSheetId="58">#REF!</definedName>
    <definedName name="Table1_SEN_2007" localSheetId="22">#REF!</definedName>
    <definedName name="Table1_SEN_2007" localSheetId="28">#REF!</definedName>
    <definedName name="Table1_SEN_2007" localSheetId="62">#REF!</definedName>
    <definedName name="Table1_SEN_2007" localSheetId="13">#REF!</definedName>
    <definedName name="Table1_SEN_2007" localSheetId="17">#REF!</definedName>
    <definedName name="Table1_SEN_2007" localSheetId="26">#REF!</definedName>
    <definedName name="Table1_SEN_2007" localSheetId="38">#REF!</definedName>
    <definedName name="Table1_SEN_2007" localSheetId="43">#REF!</definedName>
    <definedName name="Table1_SEN_2007" localSheetId="49">#REF!</definedName>
    <definedName name="Table1_SEN_2007">#REF!</definedName>
    <definedName name="Table1_SEN_2008" localSheetId="54">#REF!</definedName>
    <definedName name="Table1_SEN_2008" localSheetId="58">#REF!</definedName>
    <definedName name="Table1_SEN_2008" localSheetId="22">#REF!</definedName>
    <definedName name="Table1_SEN_2008" localSheetId="28">#REF!</definedName>
    <definedName name="Table1_SEN_2008" localSheetId="62">#REF!</definedName>
    <definedName name="Table1_SEN_2008" localSheetId="13">#REF!</definedName>
    <definedName name="Table1_SEN_2008" localSheetId="17">#REF!</definedName>
    <definedName name="Table1_SEN_2008" localSheetId="26">#REF!</definedName>
    <definedName name="Table1_SEN_2008" localSheetId="38">#REF!</definedName>
    <definedName name="Table1_SEN_2008" localSheetId="43">#REF!</definedName>
    <definedName name="Table1_SEN_2008" localSheetId="49">#REF!</definedName>
    <definedName name="Table1_SEN_2008">#REF!</definedName>
    <definedName name="Table1_SEN_2009" localSheetId="54">#REF!</definedName>
    <definedName name="Table1_SEN_2009" localSheetId="58">#REF!</definedName>
    <definedName name="Table1_SEN_2009" localSheetId="22">#REF!</definedName>
    <definedName name="Table1_SEN_2009" localSheetId="28">#REF!</definedName>
    <definedName name="Table1_SEN_2009" localSheetId="62">#REF!</definedName>
    <definedName name="Table1_SEN_2009" localSheetId="13">#REF!</definedName>
    <definedName name="Table1_SEN_2009" localSheetId="17">#REF!</definedName>
    <definedName name="Table1_SEN_2009" localSheetId="26">#REF!</definedName>
    <definedName name="Table1_SEN_2009" localSheetId="38">#REF!</definedName>
    <definedName name="Table1_SEN_2009" localSheetId="43">#REF!</definedName>
    <definedName name="Table1_SEN_2009" localSheetId="49">#REF!</definedName>
    <definedName name="Table1_SEN_2009">#REF!</definedName>
    <definedName name="Table1_SEN_2010" localSheetId="54">#REF!</definedName>
    <definedName name="Table1_SEN_2010" localSheetId="58">#REF!</definedName>
    <definedName name="Table1_SEN_2010" localSheetId="22">#REF!</definedName>
    <definedName name="Table1_SEN_2010" localSheetId="28">#REF!</definedName>
    <definedName name="Table1_SEN_2010" localSheetId="62">#REF!</definedName>
    <definedName name="Table1_SEN_2010" localSheetId="13">#REF!</definedName>
    <definedName name="Table1_SEN_2010" localSheetId="17">#REF!</definedName>
    <definedName name="Table1_SEN_2010" localSheetId="26">#REF!</definedName>
    <definedName name="Table1_SEN_2010" localSheetId="38">#REF!</definedName>
    <definedName name="Table1_SEN_2010" localSheetId="43">#REF!</definedName>
    <definedName name="Table1_SEN_2010" localSheetId="49">#REF!</definedName>
    <definedName name="Table1_SEN_2010">#REF!</definedName>
    <definedName name="Table1_SEN_2011" localSheetId="54">#REF!</definedName>
    <definedName name="Table1_SEN_2011" localSheetId="58">#REF!</definedName>
    <definedName name="Table1_SEN_2011" localSheetId="22">#REF!</definedName>
    <definedName name="Table1_SEN_2011" localSheetId="28">#REF!</definedName>
    <definedName name="Table1_SEN_2011" localSheetId="62">#REF!</definedName>
    <definedName name="Table1_SEN_2011" localSheetId="13">#REF!</definedName>
    <definedName name="Table1_SEN_2011" localSheetId="17">#REF!</definedName>
    <definedName name="Table1_SEN_2011" localSheetId="26">#REF!</definedName>
    <definedName name="Table1_SEN_2011" localSheetId="38">#REF!</definedName>
    <definedName name="Table1_SEN_2011" localSheetId="43">#REF!</definedName>
    <definedName name="Table1_SEN_2011" localSheetId="49">#REF!</definedName>
    <definedName name="Table1_SEN_2011">#REF!</definedName>
    <definedName name="Table1_SENPRI_2008" localSheetId="54">#REF!</definedName>
    <definedName name="Table1_SENPRI_2008" localSheetId="58">#REF!</definedName>
    <definedName name="Table1_SENPRI_2008" localSheetId="22">#REF!</definedName>
    <definedName name="Table1_SENPRI_2008" localSheetId="28">#REF!</definedName>
    <definedName name="Table1_SENPRI_2008" localSheetId="62">#REF!</definedName>
    <definedName name="Table1_SENPRI_2008" localSheetId="13">#REF!</definedName>
    <definedName name="Table1_SENPRI_2008" localSheetId="17">#REF!</definedName>
    <definedName name="Table1_SENPRI_2008" localSheetId="26">#REF!</definedName>
    <definedName name="Table1_SENPRI_2008" localSheetId="38">#REF!</definedName>
    <definedName name="Table1_SENPRI_2008" localSheetId="43">#REF!</definedName>
    <definedName name="Table1_SENPRI_2008" localSheetId="49">#REF!</definedName>
    <definedName name="Table1_SENPRI_2008">#REF!</definedName>
    <definedName name="Table1_SENPRI_2010" localSheetId="54">#REF!</definedName>
    <definedName name="Table1_SENPRI_2010" localSheetId="58">#REF!</definedName>
    <definedName name="Table1_SENPRI_2010" localSheetId="22">#REF!</definedName>
    <definedName name="Table1_SENPRI_2010" localSheetId="28">#REF!</definedName>
    <definedName name="Table1_SENPRI_2010" localSheetId="62">#REF!</definedName>
    <definedName name="Table1_SENPRI_2010" localSheetId="13">#REF!</definedName>
    <definedName name="Table1_SENPRI_2010" localSheetId="17">#REF!</definedName>
    <definedName name="Table1_SENPRI_2010" localSheetId="26">#REF!</definedName>
    <definedName name="Table1_SENPRI_2010" localSheetId="38">#REF!</definedName>
    <definedName name="Table1_SENPRI_2010" localSheetId="43">#REF!</definedName>
    <definedName name="Table1_SENPRI_2010" localSheetId="49">#REF!</definedName>
    <definedName name="Table1_SENPRI_2010">#REF!</definedName>
    <definedName name="Table1_SENPRINEED_2008" localSheetId="54">#REF!</definedName>
    <definedName name="Table1_SENPRINEED_2008" localSheetId="58">#REF!</definedName>
    <definedName name="Table1_SENPRINEED_2008" localSheetId="22">#REF!</definedName>
    <definedName name="Table1_SENPRINEED_2008" localSheetId="28">#REF!</definedName>
    <definedName name="Table1_SENPRINEED_2008" localSheetId="62">#REF!</definedName>
    <definedName name="Table1_SENPRINEED_2008" localSheetId="13">#REF!</definedName>
    <definedName name="Table1_SENPRINEED_2008" localSheetId="17">#REF!</definedName>
    <definedName name="Table1_SENPRINEED_2008" localSheetId="26">#REF!</definedName>
    <definedName name="Table1_SENPRINEED_2008" localSheetId="38">#REF!</definedName>
    <definedName name="Table1_SENPRINEED_2008" localSheetId="43">#REF!</definedName>
    <definedName name="Table1_SENPRINEED_2008" localSheetId="49">#REF!</definedName>
    <definedName name="Table1_SENPRINEED_2008">#REF!</definedName>
    <definedName name="Table1_SENPRO_2010" localSheetId="54">#REF!</definedName>
    <definedName name="Table1_SENPRO_2010" localSheetId="58">#REF!</definedName>
    <definedName name="Table1_SENPRO_2010" localSheetId="22">#REF!</definedName>
    <definedName name="Table1_SENPRO_2010" localSheetId="28">#REF!</definedName>
    <definedName name="Table1_SENPRO_2010" localSheetId="62">#REF!</definedName>
    <definedName name="Table1_SENPRO_2010" localSheetId="13">#REF!</definedName>
    <definedName name="Table1_SENPRO_2010" localSheetId="17">#REF!</definedName>
    <definedName name="Table1_SENPRO_2010" localSheetId="26">#REF!</definedName>
    <definedName name="Table1_SENPRO_2010" localSheetId="38">#REF!</definedName>
    <definedName name="Table1_SENPRO_2010" localSheetId="43">#REF!</definedName>
    <definedName name="Table1_SENPRO_2010" localSheetId="49">#REF!</definedName>
    <definedName name="Table1_SENPRO_2010">#REF!</definedName>
    <definedName name="Table14_2008" localSheetId="54">#REF!</definedName>
    <definedName name="Table14_2008" localSheetId="58">#REF!</definedName>
    <definedName name="Table14_2008" localSheetId="22">#REF!</definedName>
    <definedName name="Table14_2008" localSheetId="28">#REF!</definedName>
    <definedName name="Table14_2008" localSheetId="62">#REF!</definedName>
    <definedName name="Table14_2008" localSheetId="13">#REF!</definedName>
    <definedName name="Table14_2008" localSheetId="17">#REF!</definedName>
    <definedName name="Table14_2008" localSheetId="26">#REF!</definedName>
    <definedName name="Table14_2008" localSheetId="38">#REF!</definedName>
    <definedName name="Table14_2008" localSheetId="43">#REF!</definedName>
    <definedName name="Table14_2008" localSheetId="49">#REF!</definedName>
    <definedName name="Table14_2008">#REF!</definedName>
    <definedName name="Table15_ALLSEN2_2009" localSheetId="28">#REF!</definedName>
    <definedName name="Table15_ALLSEN2_2009" localSheetId="62">#REF!</definedName>
    <definedName name="Table15_ALLSEN2_2009">#REF!</definedName>
    <definedName name="Table15_EAL_2009" localSheetId="28">#REF!</definedName>
    <definedName name="Table15_EAL_2009" localSheetId="62">#REF!</definedName>
    <definedName name="Table15_EAL_2009">#REF!</definedName>
    <definedName name="Table15_ETH_2009" localSheetId="28">#REF!</definedName>
    <definedName name="Table15_ETH_2009" localSheetId="62">#REF!</definedName>
    <definedName name="Table15_ETH_2009">#REF!</definedName>
    <definedName name="Table15_ETHG_2009" localSheetId="28">#REF!</definedName>
    <definedName name="Table15_ETHG_2009" localSheetId="62">#REF!</definedName>
    <definedName name="Table15_ETHG_2009">#REF!</definedName>
    <definedName name="Table15_FSM_2009" localSheetId="28">#REF!</definedName>
    <definedName name="Table15_FSM_2009" localSheetId="62">#REF!</definedName>
    <definedName name="Table15_FSM_2009">#REF!</definedName>
    <definedName name="Table15_FSM2_2009" localSheetId="28">#REF!</definedName>
    <definedName name="Table15_FSM2_2009" localSheetId="62">#REF!</definedName>
    <definedName name="Table15_FSM2_2009">#REF!</definedName>
    <definedName name="Table15_FSM2_2010" localSheetId="28">'[18]Table 15_2010_data'!#REF!</definedName>
    <definedName name="Table15_FSM2_2010" localSheetId="62">'[18]Table 15_2010_data'!#REF!</definedName>
    <definedName name="Table15_FSM2_2010">'[18]Table 15_2010_data'!#REF!</definedName>
    <definedName name="Table15_PRIMARY_2009" localSheetId="28">#REF!</definedName>
    <definedName name="Table15_PRIMARY_2009" localSheetId="62">#REF!</definedName>
    <definedName name="Table15_PRIMARY_2009">#REF!</definedName>
    <definedName name="Table15_SEN_2009" localSheetId="28">#REF!</definedName>
    <definedName name="Table15_SEN_2009" localSheetId="62">#REF!</definedName>
    <definedName name="Table15_SEN_2009">#REF!</definedName>
    <definedName name="Table16a_2009" localSheetId="28">#REF!</definedName>
    <definedName name="Table16a_2009" localSheetId="62">#REF!</definedName>
    <definedName name="Table16a_2009">#REF!</definedName>
    <definedName name="Table16b_2009" localSheetId="28">#REF!</definedName>
    <definedName name="Table16b_2009" localSheetId="62">#REF!</definedName>
    <definedName name="Table16b_2009">#REF!</definedName>
    <definedName name="Table16c_2009" localSheetId="28">#REF!</definedName>
    <definedName name="Table16c_2009" localSheetId="62">#REF!</definedName>
    <definedName name="Table16c_2009">#REF!</definedName>
    <definedName name="Table2_2006" localSheetId="54">#REF!</definedName>
    <definedName name="Table2_2006" localSheetId="58">#REF!</definedName>
    <definedName name="Table2_2006" localSheetId="22">#REF!</definedName>
    <definedName name="Table2_2006" localSheetId="28">#REF!</definedName>
    <definedName name="Table2_2006" localSheetId="62">#REF!</definedName>
    <definedName name="Table2_2006" localSheetId="13">#REF!</definedName>
    <definedName name="Table2_2006" localSheetId="17">#REF!</definedName>
    <definedName name="Table2_2006" localSheetId="26">#REF!</definedName>
    <definedName name="Table2_2006" localSheetId="38">#REF!</definedName>
    <definedName name="Table2_2006" localSheetId="43">#REF!</definedName>
    <definedName name="Table2_2006" localSheetId="49">#REF!</definedName>
    <definedName name="Table2_2006">#REF!</definedName>
    <definedName name="Table2_2007" localSheetId="54">#REF!</definedName>
    <definedName name="Table2_2007" localSheetId="58">#REF!</definedName>
    <definedName name="Table2_2007" localSheetId="22">#REF!</definedName>
    <definedName name="Table2_2007" localSheetId="28">#REF!</definedName>
    <definedName name="Table2_2007" localSheetId="62">#REF!</definedName>
    <definedName name="Table2_2007" localSheetId="13">#REF!</definedName>
    <definedName name="Table2_2007" localSheetId="17">#REF!</definedName>
    <definedName name="Table2_2007" localSheetId="26">#REF!</definedName>
    <definedName name="Table2_2007" localSheetId="38">#REF!</definedName>
    <definedName name="Table2_2007" localSheetId="43">#REF!</definedName>
    <definedName name="Table2_2007" localSheetId="49">#REF!</definedName>
    <definedName name="Table2_2007">#REF!</definedName>
    <definedName name="Table2_2008" localSheetId="54">#REF!</definedName>
    <definedName name="Table2_2008" localSheetId="58">#REF!</definedName>
    <definedName name="Table2_2008" localSheetId="22">#REF!</definedName>
    <definedName name="Table2_2008" localSheetId="28">#REF!</definedName>
    <definedName name="Table2_2008" localSheetId="62">#REF!</definedName>
    <definedName name="Table2_2008" localSheetId="13">#REF!</definedName>
    <definedName name="Table2_2008" localSheetId="17">#REF!</definedName>
    <definedName name="Table2_2008" localSheetId="26">#REF!</definedName>
    <definedName name="Table2_2008" localSheetId="38">#REF!</definedName>
    <definedName name="Table2_2008" localSheetId="43">#REF!</definedName>
    <definedName name="Table2_2008" localSheetId="49">#REF!</definedName>
    <definedName name="Table2_2008">#REF!</definedName>
    <definedName name="table2_2008_x" localSheetId="54">#REF!</definedName>
    <definedName name="table2_2008_x" localSheetId="58">#REF!</definedName>
    <definedName name="table2_2008_x" localSheetId="22">#REF!</definedName>
    <definedName name="table2_2008_x" localSheetId="28">#REF!</definedName>
    <definedName name="table2_2008_x" localSheetId="62">#REF!</definedName>
    <definedName name="table2_2008_x" localSheetId="13">#REF!</definedName>
    <definedName name="table2_2008_x" localSheetId="17">#REF!</definedName>
    <definedName name="table2_2008_x" localSheetId="26">#REF!</definedName>
    <definedName name="table2_2008_x" localSheetId="38">#REF!</definedName>
    <definedName name="table2_2008_x" localSheetId="43">#REF!</definedName>
    <definedName name="table2_2008_x" localSheetId="49">#REF!</definedName>
    <definedName name="table2_2008_x">#REF!</definedName>
    <definedName name="Table2_2009" localSheetId="54">#REF!</definedName>
    <definedName name="Table2_2009" localSheetId="58">#REF!</definedName>
    <definedName name="Table2_2009" localSheetId="22">#REF!</definedName>
    <definedName name="Table2_2009" localSheetId="28">#REF!</definedName>
    <definedName name="Table2_2009" localSheetId="62">#REF!</definedName>
    <definedName name="Table2_2009" localSheetId="13">#REF!</definedName>
    <definedName name="Table2_2009" localSheetId="17">#REF!</definedName>
    <definedName name="Table2_2009" localSheetId="26">#REF!</definedName>
    <definedName name="Table2_2009" localSheetId="38">#REF!</definedName>
    <definedName name="Table2_2009" localSheetId="43">#REF!</definedName>
    <definedName name="Table2_2009" localSheetId="49">#REF!</definedName>
    <definedName name="Table2_2009">#REF!</definedName>
    <definedName name="Table2_2010" localSheetId="54">#REF!</definedName>
    <definedName name="Table2_2010" localSheetId="58">#REF!</definedName>
    <definedName name="Table2_2010" localSheetId="22">#REF!</definedName>
    <definedName name="Table2_2010" localSheetId="28">#REF!</definedName>
    <definedName name="Table2_2010" localSheetId="62">#REF!</definedName>
    <definedName name="Table2_2010" localSheetId="13">#REF!</definedName>
    <definedName name="Table2_2010" localSheetId="17">#REF!</definedName>
    <definedName name="Table2_2010" localSheetId="26">#REF!</definedName>
    <definedName name="Table2_2010" localSheetId="38">#REF!</definedName>
    <definedName name="Table2_2010" localSheetId="43">#REF!</definedName>
    <definedName name="Table2_2010" localSheetId="49">#REF!</definedName>
    <definedName name="Table2_2010">#REF!</definedName>
    <definedName name="Table2_2011" localSheetId="54">#REF!</definedName>
    <definedName name="Table2_2011" localSheetId="58">#REF!</definedName>
    <definedName name="Table2_2011" localSheetId="22">#REF!</definedName>
    <definedName name="Table2_2011" localSheetId="28">#REF!</definedName>
    <definedName name="Table2_2011" localSheetId="62">#REF!</definedName>
    <definedName name="Table2_2011" localSheetId="13">#REF!</definedName>
    <definedName name="Table2_2011" localSheetId="17">#REF!</definedName>
    <definedName name="Table2_2011" localSheetId="26">#REF!</definedName>
    <definedName name="Table2_2011" localSheetId="38">#REF!</definedName>
    <definedName name="Table2_2011" localSheetId="43">#REF!</definedName>
    <definedName name="Table2_2011" localSheetId="49">#REF!</definedName>
    <definedName name="Table2_2011">#REF!</definedName>
    <definedName name="Table2_All" localSheetId="54">#REF!</definedName>
    <definedName name="Table2_All" localSheetId="58">#REF!</definedName>
    <definedName name="Table2_All" localSheetId="22">#REF!</definedName>
    <definedName name="Table2_All" localSheetId="28">#REF!</definedName>
    <definedName name="Table2_All" localSheetId="62">#REF!</definedName>
    <definedName name="Table2_All" localSheetId="13">#REF!</definedName>
    <definedName name="Table2_All" localSheetId="17">#REF!</definedName>
    <definedName name="Table2_All" localSheetId="26">#REF!</definedName>
    <definedName name="Table2_All" localSheetId="38">#REF!</definedName>
    <definedName name="Table2_All" localSheetId="43">#REF!</definedName>
    <definedName name="Table2_All" localSheetId="49">#REF!</definedName>
    <definedName name="Table2_All">#REF!</definedName>
    <definedName name="Table2a_2006" localSheetId="54">#REF!</definedName>
    <definedName name="Table2a_2006" localSheetId="58">#REF!</definedName>
    <definedName name="Table2a_2006" localSheetId="22">#REF!</definedName>
    <definedName name="Table2a_2006" localSheetId="28">#REF!</definedName>
    <definedName name="Table2a_2006" localSheetId="62">#REF!</definedName>
    <definedName name="Table2a_2006" localSheetId="13">#REF!</definedName>
    <definedName name="Table2a_2006" localSheetId="17">#REF!</definedName>
    <definedName name="Table2a_2006" localSheetId="26">#REF!</definedName>
    <definedName name="Table2a_2006" localSheetId="38">#REF!</definedName>
    <definedName name="Table2a_2006" localSheetId="43">#REF!</definedName>
    <definedName name="Table2a_2006" localSheetId="49">#REF!</definedName>
    <definedName name="Table2a_2006">#REF!</definedName>
    <definedName name="Table2a_2007" localSheetId="54">#REF!</definedName>
    <definedName name="Table2a_2007" localSheetId="58">#REF!</definedName>
    <definedName name="Table2a_2007" localSheetId="22">#REF!</definedName>
    <definedName name="Table2a_2007" localSheetId="28">#REF!</definedName>
    <definedName name="Table2a_2007" localSheetId="62">#REF!</definedName>
    <definedName name="Table2a_2007" localSheetId="13">#REF!</definedName>
    <definedName name="Table2a_2007" localSheetId="17">#REF!</definedName>
    <definedName name="Table2a_2007" localSheetId="26">#REF!</definedName>
    <definedName name="Table2a_2007" localSheetId="38">#REF!</definedName>
    <definedName name="Table2a_2007" localSheetId="43">#REF!</definedName>
    <definedName name="Table2a_2007" localSheetId="49">#REF!</definedName>
    <definedName name="Table2a_2007">#REF!</definedName>
    <definedName name="Table2a_2008" localSheetId="54">#REF!</definedName>
    <definedName name="Table2a_2008" localSheetId="58">#REF!</definedName>
    <definedName name="Table2a_2008" localSheetId="22">#REF!</definedName>
    <definedName name="Table2a_2008" localSheetId="28">#REF!</definedName>
    <definedName name="Table2a_2008" localSheetId="62">#REF!</definedName>
    <definedName name="Table2a_2008" localSheetId="13">#REF!</definedName>
    <definedName name="Table2a_2008" localSheetId="17">#REF!</definedName>
    <definedName name="Table2a_2008" localSheetId="26">#REF!</definedName>
    <definedName name="Table2a_2008" localSheetId="38">#REF!</definedName>
    <definedName name="Table2a_2008" localSheetId="43">#REF!</definedName>
    <definedName name="Table2a_2008" localSheetId="49">#REF!</definedName>
    <definedName name="Table2a_2008">#REF!</definedName>
    <definedName name="Table2a_2008_data" localSheetId="28">#REF!</definedName>
    <definedName name="Table2a_2008_data" localSheetId="62">#REF!</definedName>
    <definedName name="Table2a_2008_data">#REF!</definedName>
    <definedName name="Table2a_2009" localSheetId="54">#REF!</definedName>
    <definedName name="Table2a_2009" localSheetId="58">#REF!</definedName>
    <definedName name="Table2a_2009" localSheetId="22">#REF!</definedName>
    <definedName name="Table2a_2009" localSheetId="28">#REF!</definedName>
    <definedName name="Table2a_2009" localSheetId="62">#REF!</definedName>
    <definedName name="Table2a_2009" localSheetId="13">#REF!</definedName>
    <definedName name="Table2a_2009" localSheetId="17">#REF!</definedName>
    <definedName name="Table2a_2009" localSheetId="26">#REF!</definedName>
    <definedName name="Table2a_2009" localSheetId="38">#REF!</definedName>
    <definedName name="Table2a_2009" localSheetId="43">#REF!</definedName>
    <definedName name="Table2a_2009" localSheetId="49">#REF!</definedName>
    <definedName name="Table2a_2009">#REF!</definedName>
    <definedName name="Table2a_2010" localSheetId="54">#REF!</definedName>
    <definedName name="Table2a_2010" localSheetId="58">#REF!</definedName>
    <definedName name="Table2a_2010" localSheetId="22">#REF!</definedName>
    <definedName name="Table2a_2010" localSheetId="28">#REF!</definedName>
    <definedName name="Table2a_2010" localSheetId="62">#REF!</definedName>
    <definedName name="Table2a_2010" localSheetId="13">#REF!</definedName>
    <definedName name="Table2a_2010" localSheetId="17">#REF!</definedName>
    <definedName name="Table2a_2010" localSheetId="26">#REF!</definedName>
    <definedName name="Table2a_2010" localSheetId="38">#REF!</definedName>
    <definedName name="Table2a_2010" localSheetId="43">#REF!</definedName>
    <definedName name="Table2a_2010" localSheetId="49">#REF!</definedName>
    <definedName name="Table2a_2010">#REF!</definedName>
    <definedName name="Table2a_2011" localSheetId="54">#REF!</definedName>
    <definedName name="Table2a_2011" localSheetId="58">#REF!</definedName>
    <definedName name="Table2a_2011" localSheetId="22">#REF!</definedName>
    <definedName name="Table2a_2011" localSheetId="28">#REF!</definedName>
    <definedName name="Table2a_2011" localSheetId="62">#REF!</definedName>
    <definedName name="Table2a_2011" localSheetId="13">#REF!</definedName>
    <definedName name="Table2a_2011" localSheetId="17">#REF!</definedName>
    <definedName name="Table2a_2011" localSheetId="26">#REF!</definedName>
    <definedName name="Table2a_2011" localSheetId="38">#REF!</definedName>
    <definedName name="Table2a_2011" localSheetId="43">#REF!</definedName>
    <definedName name="Table2a_2011" localSheetId="49">#REF!</definedName>
    <definedName name="Table2a_2011">#REF!</definedName>
    <definedName name="Table2b_2009" localSheetId="54">#REF!</definedName>
    <definedName name="Table2b_2009" localSheetId="58">#REF!</definedName>
    <definedName name="Table2b_2009" localSheetId="22">#REF!</definedName>
    <definedName name="Table2b_2009" localSheetId="28">#REF!</definedName>
    <definedName name="Table2b_2009" localSheetId="62">#REF!</definedName>
    <definedName name="Table2b_2009" localSheetId="13">#REF!</definedName>
    <definedName name="Table2b_2009" localSheetId="17">#REF!</definedName>
    <definedName name="Table2b_2009" localSheetId="26">#REF!</definedName>
    <definedName name="Table2b_2009" localSheetId="38">#REF!</definedName>
    <definedName name="Table2b_2009" localSheetId="43">#REF!</definedName>
    <definedName name="Table2b_2009" localSheetId="49">#REF!</definedName>
    <definedName name="Table2b_2009">#REF!</definedName>
    <definedName name="Table2b_2010" localSheetId="54">#REF!</definedName>
    <definedName name="Table2b_2010" localSheetId="58">#REF!</definedName>
    <definedName name="Table2b_2010" localSheetId="22">#REF!</definedName>
    <definedName name="Table2b_2010" localSheetId="28">#REF!</definedName>
    <definedName name="Table2b_2010" localSheetId="62">#REF!</definedName>
    <definedName name="Table2b_2010" localSheetId="13">#REF!</definedName>
    <definedName name="Table2b_2010" localSheetId="17">#REF!</definedName>
    <definedName name="Table2b_2010" localSheetId="26">#REF!</definedName>
    <definedName name="Table2b_2010" localSheetId="38">#REF!</definedName>
    <definedName name="Table2b_2010" localSheetId="43">#REF!</definedName>
    <definedName name="Table2b_2010" localSheetId="49">#REF!</definedName>
    <definedName name="Table2b_2010">#REF!</definedName>
    <definedName name="Table2b_2011" localSheetId="54">#REF!</definedName>
    <definedName name="Table2b_2011" localSheetId="58">#REF!</definedName>
    <definedName name="Table2b_2011" localSheetId="22">#REF!</definedName>
    <definedName name="Table2b_2011" localSheetId="28">#REF!</definedName>
    <definedName name="Table2b_2011" localSheetId="62">#REF!</definedName>
    <definedName name="Table2b_2011" localSheetId="13">#REF!</definedName>
    <definedName name="Table2b_2011" localSheetId="17">#REF!</definedName>
    <definedName name="Table2b_2011" localSheetId="26">#REF!</definedName>
    <definedName name="Table2b_2011" localSheetId="38">#REF!</definedName>
    <definedName name="Table2b_2011" localSheetId="43">#REF!</definedName>
    <definedName name="Table2b_2011" localSheetId="49">#REF!</definedName>
    <definedName name="Table2b_2011">#REF!</definedName>
    <definedName name="Table2c_2009" localSheetId="54">#REF!</definedName>
    <definedName name="Table2c_2009" localSheetId="58">#REF!</definedName>
    <definedName name="Table2c_2009" localSheetId="22">#REF!</definedName>
    <definedName name="Table2c_2009" localSheetId="28">#REF!</definedName>
    <definedName name="Table2c_2009" localSheetId="62">#REF!</definedName>
    <definedName name="Table2c_2009" localSheetId="13">#REF!</definedName>
    <definedName name="Table2c_2009" localSheetId="17">#REF!</definedName>
    <definedName name="Table2c_2009" localSheetId="26">#REF!</definedName>
    <definedName name="Table2c_2009" localSheetId="38">#REF!</definedName>
    <definedName name="Table2c_2009" localSheetId="43">#REF!</definedName>
    <definedName name="Table2c_2009" localSheetId="49">#REF!</definedName>
    <definedName name="Table2c_2009">#REF!</definedName>
    <definedName name="Table2c_2010" localSheetId="54">#REF!</definedName>
    <definedName name="Table2c_2010" localSheetId="58">#REF!</definedName>
    <definedName name="Table2c_2010" localSheetId="22">#REF!</definedName>
    <definedName name="Table2c_2010" localSheetId="28">#REF!</definedName>
    <definedName name="Table2c_2010" localSheetId="62">#REF!</definedName>
    <definedName name="Table2c_2010" localSheetId="13">#REF!</definedName>
    <definedName name="Table2c_2010" localSheetId="17">#REF!</definedName>
    <definedName name="Table2c_2010" localSheetId="26">#REF!</definedName>
    <definedName name="Table2c_2010" localSheetId="38">#REF!</definedName>
    <definedName name="Table2c_2010" localSheetId="43">#REF!</definedName>
    <definedName name="Table2c_2010" localSheetId="49">#REF!</definedName>
    <definedName name="Table2c_2010">#REF!</definedName>
    <definedName name="Table2c_2011" localSheetId="54">#REF!</definedName>
    <definedName name="Table2c_2011" localSheetId="58">#REF!</definedName>
    <definedName name="Table2c_2011" localSheetId="22">#REF!</definedName>
    <definedName name="Table2c_2011" localSheetId="28">#REF!</definedName>
    <definedName name="Table2c_2011" localSheetId="62">#REF!</definedName>
    <definedName name="Table2c_2011" localSheetId="13">#REF!</definedName>
    <definedName name="Table2c_2011" localSheetId="17">#REF!</definedName>
    <definedName name="Table2c_2011" localSheetId="26">#REF!</definedName>
    <definedName name="Table2c_2011" localSheetId="38">#REF!</definedName>
    <definedName name="Table2c_2011" localSheetId="43">#REF!</definedName>
    <definedName name="Table2c_2011" localSheetId="49">#REF!</definedName>
    <definedName name="Table2c_2011">#REF!</definedName>
    <definedName name="Table3_2006" localSheetId="54">#REF!</definedName>
    <definedName name="Table3_2006" localSheetId="58">#REF!</definedName>
    <definedName name="Table3_2006" localSheetId="22">#REF!</definedName>
    <definedName name="Table3_2006" localSheetId="28">#REF!</definedName>
    <definedName name="Table3_2006" localSheetId="62">#REF!</definedName>
    <definedName name="Table3_2006" localSheetId="13">#REF!</definedName>
    <definedName name="Table3_2006" localSheetId="17">#REF!</definedName>
    <definedName name="Table3_2006" localSheetId="26">#REF!</definedName>
    <definedName name="Table3_2006" localSheetId="38">#REF!</definedName>
    <definedName name="Table3_2006" localSheetId="43">#REF!</definedName>
    <definedName name="Table3_2006" localSheetId="49">#REF!</definedName>
    <definedName name="Table3_2006">#REF!</definedName>
    <definedName name="Table3_2007" localSheetId="54">#REF!</definedName>
    <definedName name="Table3_2007" localSheetId="58">#REF!</definedName>
    <definedName name="Table3_2007" localSheetId="22">#REF!</definedName>
    <definedName name="Table3_2007" localSheetId="28">#REF!</definedName>
    <definedName name="Table3_2007" localSheetId="62">#REF!</definedName>
    <definedName name="Table3_2007" localSheetId="13">#REF!</definedName>
    <definedName name="Table3_2007" localSheetId="17">#REF!</definedName>
    <definedName name="Table3_2007" localSheetId="26">#REF!</definedName>
    <definedName name="Table3_2007" localSheetId="38">#REF!</definedName>
    <definedName name="Table3_2007" localSheetId="43">#REF!</definedName>
    <definedName name="Table3_2007" localSheetId="49">#REF!</definedName>
    <definedName name="Table3_2007">#REF!</definedName>
    <definedName name="Table3_2008" localSheetId="54">#REF!</definedName>
    <definedName name="Table3_2008" localSheetId="58">#REF!</definedName>
    <definedName name="Table3_2008" localSheetId="22">#REF!</definedName>
    <definedName name="Table3_2008" localSheetId="28">#REF!</definedName>
    <definedName name="Table3_2008" localSheetId="62">#REF!</definedName>
    <definedName name="Table3_2008" localSheetId="13">#REF!</definedName>
    <definedName name="Table3_2008" localSheetId="17">#REF!</definedName>
    <definedName name="Table3_2008" localSheetId="26">#REF!</definedName>
    <definedName name="Table3_2008" localSheetId="38">#REF!</definedName>
    <definedName name="Table3_2008" localSheetId="43">#REF!</definedName>
    <definedName name="Table3_2008" localSheetId="49">#REF!</definedName>
    <definedName name="Table3_2008">#REF!</definedName>
    <definedName name="Table3_2009" localSheetId="54">#REF!</definedName>
    <definedName name="Table3_2009" localSheetId="58">#REF!</definedName>
    <definedName name="Table3_2009" localSheetId="22">#REF!</definedName>
    <definedName name="Table3_2009" localSheetId="28">#REF!</definedName>
    <definedName name="Table3_2009" localSheetId="4">#REF!</definedName>
    <definedName name="Table3_2009" localSheetId="5">#REF!</definedName>
    <definedName name="Table3_2009" localSheetId="6">#REF!</definedName>
    <definedName name="Table3_2009" localSheetId="8">#REF!</definedName>
    <definedName name="Table3_2009" localSheetId="9">#REF!</definedName>
    <definedName name="Table3_2009" localSheetId="10">#REF!</definedName>
    <definedName name="Table3_2009" localSheetId="62">#REF!</definedName>
    <definedName name="Table3_2009" localSheetId="11">#REF!</definedName>
    <definedName name="Table3_2009" localSheetId="12">#REF!</definedName>
    <definedName name="Table3_2009" localSheetId="14">#REF!</definedName>
    <definedName name="Table3_2009" localSheetId="13">#REF!</definedName>
    <definedName name="Table3_2009" localSheetId="15">#REF!</definedName>
    <definedName name="Table3_2009" localSheetId="16">#REF!</definedName>
    <definedName name="Table3_2009" localSheetId="18">#REF!</definedName>
    <definedName name="Table3_2009" localSheetId="17">#REF!</definedName>
    <definedName name="Table3_2009" localSheetId="24">#REF!</definedName>
    <definedName name="Table3_2009" localSheetId="25">#REF!</definedName>
    <definedName name="Table3_2009" localSheetId="27">#REF!</definedName>
    <definedName name="Table3_2009" localSheetId="26">#REF!</definedName>
    <definedName name="Table3_2009" localSheetId="36">#REF!</definedName>
    <definedName name="Table3_2009" localSheetId="37">#REF!</definedName>
    <definedName name="Table3_2009" localSheetId="39">#REF!</definedName>
    <definedName name="Table3_2009" localSheetId="38">#REF!</definedName>
    <definedName name="Table3_2009" localSheetId="41">#REF!</definedName>
    <definedName name="Table3_2009" localSheetId="42">#REF!</definedName>
    <definedName name="Table3_2009" localSheetId="44">#REF!</definedName>
    <definedName name="Table3_2009" localSheetId="43">#REF!</definedName>
    <definedName name="Table3_2009" localSheetId="46">#REF!</definedName>
    <definedName name="Table3_2009" localSheetId="47">#REF!</definedName>
    <definedName name="Table3_2009" localSheetId="50">#REF!</definedName>
    <definedName name="Table3_2009" localSheetId="49">#REF!</definedName>
    <definedName name="Table3_2009">#REF!</definedName>
    <definedName name="Table3_2010" localSheetId="54">#REF!</definedName>
    <definedName name="Table3_2010" localSheetId="58">#REF!</definedName>
    <definedName name="Table3_2010" localSheetId="22">#REF!</definedName>
    <definedName name="Table3_2010" localSheetId="28">#REF!</definedName>
    <definedName name="Table3_2010" localSheetId="62">#REF!</definedName>
    <definedName name="Table3_2010" localSheetId="13">#REF!</definedName>
    <definedName name="Table3_2010" localSheetId="17">#REF!</definedName>
    <definedName name="Table3_2010" localSheetId="26">#REF!</definedName>
    <definedName name="Table3_2010" localSheetId="38">#REF!</definedName>
    <definedName name="Table3_2010" localSheetId="43">#REF!</definedName>
    <definedName name="Table3_2010" localSheetId="49">#REF!</definedName>
    <definedName name="Table3_2010">#REF!</definedName>
    <definedName name="Table3_2011" localSheetId="54">#REF!</definedName>
    <definedName name="Table3_2011" localSheetId="58">#REF!</definedName>
    <definedName name="Table3_2011" localSheetId="22">#REF!</definedName>
    <definedName name="Table3_2011" localSheetId="28">#REF!</definedName>
    <definedName name="Table3_2011" localSheetId="62">#REF!</definedName>
    <definedName name="Table3_2011" localSheetId="13">#REF!</definedName>
    <definedName name="Table3_2011" localSheetId="17">#REF!</definedName>
    <definedName name="Table3_2011" localSheetId="26">#REF!</definedName>
    <definedName name="Table3_2011" localSheetId="38">#REF!</definedName>
    <definedName name="Table3_2011" localSheetId="43">#REF!</definedName>
    <definedName name="Table3_2011" localSheetId="49">#REF!</definedName>
    <definedName name="Table3_2011">#REF!</definedName>
    <definedName name="Table4_2006" localSheetId="54">#REF!</definedName>
    <definedName name="Table4_2006" localSheetId="58">#REF!</definedName>
    <definedName name="Table4_2006" localSheetId="22">#REF!</definedName>
    <definedName name="Table4_2006" localSheetId="28">#REF!</definedName>
    <definedName name="Table4_2006" localSheetId="62">#REF!</definedName>
    <definedName name="Table4_2006" localSheetId="13">#REF!</definedName>
    <definedName name="Table4_2006" localSheetId="17">#REF!</definedName>
    <definedName name="Table4_2006" localSheetId="26">#REF!</definedName>
    <definedName name="Table4_2006" localSheetId="38">#REF!</definedName>
    <definedName name="Table4_2006" localSheetId="43">#REF!</definedName>
    <definedName name="Table4_2006" localSheetId="49">#REF!</definedName>
    <definedName name="Table4_2006">#REF!</definedName>
    <definedName name="Table4_2007" localSheetId="54">#REF!</definedName>
    <definedName name="Table4_2007" localSheetId="58">#REF!</definedName>
    <definedName name="Table4_2007" localSheetId="22">#REF!</definedName>
    <definedName name="Table4_2007" localSheetId="28">#REF!</definedName>
    <definedName name="Table4_2007" localSheetId="62">#REF!</definedName>
    <definedName name="Table4_2007" localSheetId="13">#REF!</definedName>
    <definedName name="Table4_2007" localSheetId="17">#REF!</definedName>
    <definedName name="Table4_2007" localSheetId="26">#REF!</definedName>
    <definedName name="Table4_2007" localSheetId="38">#REF!</definedName>
    <definedName name="Table4_2007" localSheetId="43">#REF!</definedName>
    <definedName name="Table4_2007" localSheetId="49">#REF!</definedName>
    <definedName name="Table4_2007">#REF!</definedName>
    <definedName name="Table4_2008" localSheetId="54">#REF!</definedName>
    <definedName name="Table4_2008" localSheetId="58">#REF!</definedName>
    <definedName name="Table4_2008" localSheetId="22">#REF!</definedName>
    <definedName name="Table4_2008" localSheetId="28">#REF!</definedName>
    <definedName name="Table4_2008" localSheetId="62">#REF!</definedName>
    <definedName name="Table4_2008" localSheetId="13">#REF!</definedName>
    <definedName name="Table4_2008" localSheetId="17">#REF!</definedName>
    <definedName name="Table4_2008" localSheetId="26">#REF!</definedName>
    <definedName name="Table4_2008" localSheetId="38">#REF!</definedName>
    <definedName name="Table4_2008" localSheetId="43">#REF!</definedName>
    <definedName name="Table4_2008" localSheetId="49">#REF!</definedName>
    <definedName name="Table4_2008">#REF!</definedName>
    <definedName name="Table4_2009" localSheetId="54">#REF!</definedName>
    <definedName name="Table4_2009" localSheetId="58">#REF!</definedName>
    <definedName name="Table4_2009" localSheetId="22">#REF!</definedName>
    <definedName name="Table4_2009" localSheetId="28">#REF!</definedName>
    <definedName name="Table4_2009" localSheetId="62">#REF!</definedName>
    <definedName name="Table4_2009" localSheetId="13">#REF!</definedName>
    <definedName name="Table4_2009" localSheetId="17">#REF!</definedName>
    <definedName name="Table4_2009" localSheetId="26">#REF!</definedName>
    <definedName name="Table4_2009" localSheetId="38">#REF!</definedName>
    <definedName name="Table4_2009" localSheetId="43">#REF!</definedName>
    <definedName name="Table4_2009" localSheetId="49">#REF!</definedName>
    <definedName name="Table4_2009">#REF!</definedName>
    <definedName name="Table4_2010" localSheetId="54">#REF!</definedName>
    <definedName name="Table4_2010" localSheetId="58">#REF!</definedName>
    <definedName name="Table4_2010" localSheetId="22">#REF!</definedName>
    <definedName name="Table4_2010" localSheetId="28">#REF!</definedName>
    <definedName name="Table4_2010" localSheetId="62">#REF!</definedName>
    <definedName name="Table4_2010" localSheetId="13">#REF!</definedName>
    <definedName name="Table4_2010" localSheetId="17">#REF!</definedName>
    <definedName name="Table4_2010" localSheetId="26">#REF!</definedName>
    <definedName name="Table4_2010" localSheetId="38">#REF!</definedName>
    <definedName name="Table4_2010" localSheetId="43">#REF!</definedName>
    <definedName name="Table4_2010" localSheetId="49">#REF!</definedName>
    <definedName name="Table4_2010">#REF!</definedName>
    <definedName name="Table4_2011" localSheetId="54">#REF!</definedName>
    <definedName name="Table4_2011" localSheetId="58">#REF!</definedName>
    <definedName name="Table4_2011" localSheetId="22">#REF!</definedName>
    <definedName name="Table4_2011" localSheetId="28">#REF!</definedName>
    <definedName name="Table4_2011" localSheetId="62">#REF!</definedName>
    <definedName name="Table4_2011" localSheetId="13">#REF!</definedName>
    <definedName name="Table4_2011" localSheetId="17">#REF!</definedName>
    <definedName name="Table4_2011" localSheetId="26">#REF!</definedName>
    <definedName name="Table4_2011" localSheetId="38">#REF!</definedName>
    <definedName name="Table4_2011" localSheetId="43">#REF!</definedName>
    <definedName name="Table4_2011" localSheetId="49">#REF!</definedName>
    <definedName name="Table4_2011">#REF!</definedName>
    <definedName name="Table4a" localSheetId="54">#REF!</definedName>
    <definedName name="Table4a" localSheetId="58">#REF!</definedName>
    <definedName name="Table4a" localSheetId="22">#REF!</definedName>
    <definedName name="Table4a" localSheetId="28">#REF!</definedName>
    <definedName name="Table4a" localSheetId="62">#REF!</definedName>
    <definedName name="Table4a" localSheetId="13">#REF!</definedName>
    <definedName name="Table4a" localSheetId="17">#REF!</definedName>
    <definedName name="Table4a" localSheetId="26">#REF!</definedName>
    <definedName name="Table4a" localSheetId="38">#REF!</definedName>
    <definedName name="Table4a" localSheetId="43">#REF!</definedName>
    <definedName name="Table4a" localSheetId="49">#REF!</definedName>
    <definedName name="Table4a">#REF!</definedName>
    <definedName name="Table4a_2010" localSheetId="54">#REF!</definedName>
    <definedName name="Table4a_2010" localSheetId="58">#REF!</definedName>
    <definedName name="Table4a_2010" localSheetId="22">#REF!</definedName>
    <definedName name="Table4a_2010" localSheetId="28">#REF!</definedName>
    <definedName name="Table4a_2010" localSheetId="62">#REF!</definedName>
    <definedName name="Table4a_2010" localSheetId="13">#REF!</definedName>
    <definedName name="Table4a_2010" localSheetId="17">#REF!</definedName>
    <definedName name="Table4a_2010" localSheetId="26">#REF!</definedName>
    <definedName name="Table4a_2010" localSheetId="38">#REF!</definedName>
    <definedName name="Table4a_2010" localSheetId="43">#REF!</definedName>
    <definedName name="Table4a_2010" localSheetId="49">#REF!</definedName>
    <definedName name="Table4a_2010">#REF!</definedName>
    <definedName name="Table5_2006" localSheetId="54">#REF!</definedName>
    <definedName name="Table5_2006" localSheetId="58">#REF!</definedName>
    <definedName name="Table5_2006" localSheetId="22">#REF!</definedName>
    <definedName name="Table5_2006" localSheetId="28">#REF!</definedName>
    <definedName name="Table5_2006" localSheetId="62">#REF!</definedName>
    <definedName name="Table5_2006" localSheetId="13">#REF!</definedName>
    <definedName name="Table5_2006" localSheetId="17">#REF!</definedName>
    <definedName name="Table5_2006" localSheetId="26">#REF!</definedName>
    <definedName name="Table5_2006" localSheetId="38">#REF!</definedName>
    <definedName name="Table5_2006" localSheetId="43">#REF!</definedName>
    <definedName name="Table5_2006" localSheetId="49">#REF!</definedName>
    <definedName name="Table5_2006">#REF!</definedName>
    <definedName name="Table5_2007" localSheetId="54">#REF!</definedName>
    <definedName name="Table5_2007" localSheetId="58">#REF!</definedName>
    <definedName name="Table5_2007" localSheetId="22">#REF!</definedName>
    <definedName name="Table5_2007" localSheetId="28">#REF!</definedName>
    <definedName name="Table5_2007" localSheetId="62">#REF!</definedName>
    <definedName name="Table5_2007" localSheetId="13">#REF!</definedName>
    <definedName name="Table5_2007" localSheetId="17">#REF!</definedName>
    <definedName name="Table5_2007" localSheetId="26">#REF!</definedName>
    <definedName name="Table5_2007" localSheetId="38">#REF!</definedName>
    <definedName name="Table5_2007" localSheetId="43">#REF!</definedName>
    <definedName name="Table5_2007" localSheetId="49">#REF!</definedName>
    <definedName name="Table5_2007">#REF!</definedName>
    <definedName name="Table5_2008" localSheetId="54">#REF!</definedName>
    <definedName name="Table5_2008" localSheetId="58">#REF!</definedName>
    <definedName name="Table5_2008" localSheetId="22">#REF!</definedName>
    <definedName name="Table5_2008" localSheetId="28">#REF!</definedName>
    <definedName name="Table5_2008" localSheetId="62">#REF!</definedName>
    <definedName name="Table5_2008" localSheetId="13">#REF!</definedName>
    <definedName name="Table5_2008" localSheetId="17">#REF!</definedName>
    <definedName name="Table5_2008" localSheetId="26">#REF!</definedName>
    <definedName name="Table5_2008" localSheetId="38">#REF!</definedName>
    <definedName name="Table5_2008" localSheetId="43">#REF!</definedName>
    <definedName name="Table5_2008" localSheetId="49">#REF!</definedName>
    <definedName name="Table5_2008">#REF!</definedName>
    <definedName name="Table5_2009" localSheetId="54">#REF!</definedName>
    <definedName name="Table5_2009" localSheetId="58">#REF!</definedName>
    <definedName name="Table5_2009" localSheetId="22">#REF!</definedName>
    <definedName name="Table5_2009" localSheetId="28">#REF!</definedName>
    <definedName name="Table5_2009" localSheetId="62">#REF!</definedName>
    <definedName name="Table5_2009" localSheetId="13">#REF!</definedName>
    <definedName name="Table5_2009" localSheetId="17">#REF!</definedName>
    <definedName name="Table5_2009" localSheetId="26">#REF!</definedName>
    <definedName name="Table5_2009" localSheetId="38">#REF!</definedName>
    <definedName name="Table5_2009" localSheetId="43">#REF!</definedName>
    <definedName name="Table5_2009" localSheetId="49">#REF!</definedName>
    <definedName name="Table5_2009">#REF!</definedName>
    <definedName name="Table5_2010" localSheetId="54">#REF!</definedName>
    <definedName name="Table5_2010" localSheetId="58">#REF!</definedName>
    <definedName name="Table5_2010" localSheetId="22">#REF!</definedName>
    <definedName name="Table5_2010" localSheetId="28">#REF!</definedName>
    <definedName name="Table5_2010" localSheetId="62">#REF!</definedName>
    <definedName name="Table5_2010" localSheetId="13">#REF!</definedName>
    <definedName name="Table5_2010" localSheetId="17">#REF!</definedName>
    <definedName name="Table5_2010" localSheetId="26">#REF!</definedName>
    <definedName name="Table5_2010" localSheetId="38">#REF!</definedName>
    <definedName name="Table5_2010" localSheetId="43">#REF!</definedName>
    <definedName name="Table5_2010" localSheetId="49">#REF!</definedName>
    <definedName name="Table5_2010">#REF!</definedName>
    <definedName name="Table5_2011" localSheetId="54">#REF!</definedName>
    <definedName name="Table5_2011" localSheetId="58">#REF!</definedName>
    <definedName name="Table5_2011" localSheetId="22">#REF!</definedName>
    <definedName name="Table5_2011" localSheetId="28">#REF!</definedName>
    <definedName name="Table5_2011" localSheetId="62">#REF!</definedName>
    <definedName name="Table5_2011" localSheetId="13">#REF!</definedName>
    <definedName name="Table5_2011" localSheetId="17">#REF!</definedName>
    <definedName name="Table5_2011" localSheetId="26">#REF!</definedName>
    <definedName name="Table5_2011" localSheetId="38">#REF!</definedName>
    <definedName name="Table5_2011" localSheetId="43">#REF!</definedName>
    <definedName name="Table5_2011" localSheetId="49">#REF!</definedName>
    <definedName name="Table5_2011">#REF!</definedName>
    <definedName name="Table5_ALLSEN_2010" localSheetId="54">#REF!</definedName>
    <definedName name="Table5_ALLSEN_2010" localSheetId="58">#REF!</definedName>
    <definedName name="Table5_ALLSEN_2010" localSheetId="22">#REF!</definedName>
    <definedName name="Table5_ALLSEN_2010" localSheetId="28">#REF!</definedName>
    <definedName name="Table5_ALLSEN_2010" localSheetId="62">#REF!</definedName>
    <definedName name="Table5_ALLSEN_2010" localSheetId="13">#REF!</definedName>
    <definedName name="Table5_ALLSEN_2010" localSheetId="17">#REF!</definedName>
    <definedName name="Table5_ALLSEN_2010" localSheetId="26">#REF!</definedName>
    <definedName name="Table5_ALLSEN_2010" localSheetId="38">#REF!</definedName>
    <definedName name="Table5_ALLSEN_2010" localSheetId="43">#REF!</definedName>
    <definedName name="Table5_ALLSEN_2010" localSheetId="49">#REF!</definedName>
    <definedName name="Table5_ALLSEN_2010">#REF!</definedName>
    <definedName name="Table5_ALLSEN2_2006" localSheetId="54">#REF!</definedName>
    <definedName name="Table5_ALLSEN2_2006" localSheetId="58">#REF!</definedName>
    <definedName name="Table5_ALLSEN2_2006" localSheetId="22">#REF!</definedName>
    <definedName name="Table5_ALLSEN2_2006" localSheetId="28">#REF!</definedName>
    <definedName name="Table5_ALLSEN2_2006" localSheetId="62">#REF!</definedName>
    <definedName name="Table5_ALLSEN2_2006" localSheetId="13">#REF!</definedName>
    <definedName name="Table5_ALLSEN2_2006" localSheetId="17">#REF!</definedName>
    <definedName name="Table5_ALLSEN2_2006" localSheetId="26">#REF!</definedName>
    <definedName name="Table5_ALLSEN2_2006" localSheetId="38">#REF!</definedName>
    <definedName name="Table5_ALLSEN2_2006" localSheetId="43">#REF!</definedName>
    <definedName name="Table5_ALLSEN2_2006" localSheetId="49">#REF!</definedName>
    <definedName name="Table5_ALLSEN2_2006">#REF!</definedName>
    <definedName name="Table5_ALLSEN2_2007" localSheetId="54">#REF!</definedName>
    <definedName name="Table5_ALLSEN2_2007" localSheetId="58">#REF!</definedName>
    <definedName name="Table5_ALLSEN2_2007" localSheetId="22">#REF!</definedName>
    <definedName name="Table5_ALLSEN2_2007" localSheetId="28">#REF!</definedName>
    <definedName name="Table5_ALLSEN2_2007" localSheetId="62">#REF!</definedName>
    <definedName name="Table5_ALLSEN2_2007" localSheetId="13">#REF!</definedName>
    <definedName name="Table5_ALLSEN2_2007" localSheetId="17">#REF!</definedName>
    <definedName name="Table5_ALLSEN2_2007" localSheetId="26">#REF!</definedName>
    <definedName name="Table5_ALLSEN2_2007" localSheetId="38">#REF!</definedName>
    <definedName name="Table5_ALLSEN2_2007" localSheetId="43">#REF!</definedName>
    <definedName name="Table5_ALLSEN2_2007" localSheetId="49">#REF!</definedName>
    <definedName name="Table5_ALLSEN2_2007">#REF!</definedName>
    <definedName name="Table5_ALLSEN2_2008" localSheetId="54">#REF!</definedName>
    <definedName name="Table5_ALLSEN2_2008" localSheetId="58">#REF!</definedName>
    <definedName name="Table5_ALLSEN2_2008" localSheetId="22">#REF!</definedName>
    <definedName name="Table5_ALLSEN2_2008" localSheetId="28">#REF!</definedName>
    <definedName name="Table5_ALLSEN2_2008" localSheetId="62">#REF!</definedName>
    <definedName name="Table5_ALLSEN2_2008" localSheetId="13">#REF!</definedName>
    <definedName name="Table5_ALLSEN2_2008" localSheetId="17">#REF!</definedName>
    <definedName name="Table5_ALLSEN2_2008" localSheetId="26">#REF!</definedName>
    <definedName name="Table5_ALLSEN2_2008" localSheetId="38">#REF!</definedName>
    <definedName name="Table5_ALLSEN2_2008" localSheetId="43">#REF!</definedName>
    <definedName name="Table5_ALLSEN2_2008" localSheetId="49">#REF!</definedName>
    <definedName name="Table5_ALLSEN2_2008">#REF!</definedName>
    <definedName name="Table5_ALLSEN2_2009" localSheetId="54">#REF!</definedName>
    <definedName name="Table5_ALLSEN2_2009" localSheetId="58">#REF!</definedName>
    <definedName name="Table5_ALLSEN2_2009" localSheetId="22">#REF!</definedName>
    <definedName name="Table5_ALLSEN2_2009" localSheetId="28">#REF!</definedName>
    <definedName name="Table5_ALLSEN2_2009" localSheetId="62">#REF!</definedName>
    <definedName name="Table5_ALLSEN2_2009" localSheetId="13">#REF!</definedName>
    <definedName name="Table5_ALLSEN2_2009" localSheetId="17">#REF!</definedName>
    <definedName name="Table5_ALLSEN2_2009" localSheetId="26">#REF!</definedName>
    <definedName name="Table5_ALLSEN2_2009" localSheetId="38">#REF!</definedName>
    <definedName name="Table5_ALLSEN2_2009" localSheetId="43">#REF!</definedName>
    <definedName name="Table5_ALLSEN2_2009" localSheetId="49">#REF!</definedName>
    <definedName name="Table5_ALLSEN2_2009">#REF!</definedName>
    <definedName name="Table5_ALLSEN2_2010" localSheetId="54">#REF!</definedName>
    <definedName name="Table5_ALLSEN2_2010" localSheetId="58">#REF!</definedName>
    <definedName name="Table5_ALLSEN2_2010" localSheetId="22">#REF!</definedName>
    <definedName name="Table5_ALLSEN2_2010" localSheetId="28">#REF!</definedName>
    <definedName name="Table5_ALLSEN2_2010" localSheetId="62">#REF!</definedName>
    <definedName name="Table5_ALLSEN2_2010" localSheetId="13">#REF!</definedName>
    <definedName name="Table5_ALLSEN2_2010" localSheetId="17">#REF!</definedName>
    <definedName name="Table5_ALLSEN2_2010" localSheetId="26">#REF!</definedName>
    <definedName name="Table5_ALLSEN2_2010" localSheetId="38">#REF!</definedName>
    <definedName name="Table5_ALLSEN2_2010" localSheetId="43">#REF!</definedName>
    <definedName name="Table5_ALLSEN2_2010" localSheetId="49">#REF!</definedName>
    <definedName name="Table5_ALLSEN2_2010">#REF!</definedName>
    <definedName name="Table5_ALLSEN2_2011" localSheetId="54">#REF!</definedName>
    <definedName name="Table5_ALLSEN2_2011" localSheetId="58">#REF!</definedName>
    <definedName name="Table5_ALLSEN2_2011" localSheetId="22">#REF!</definedName>
    <definedName name="Table5_ALLSEN2_2011" localSheetId="28">#REF!</definedName>
    <definedName name="Table5_ALLSEN2_2011" localSheetId="62">#REF!</definedName>
    <definedName name="Table5_ALLSEN2_2011" localSheetId="13">#REF!</definedName>
    <definedName name="Table5_ALLSEN2_2011" localSheetId="17">#REF!</definedName>
    <definedName name="Table5_ALLSEN2_2011" localSheetId="26">#REF!</definedName>
    <definedName name="Table5_ALLSEN2_2011" localSheetId="38">#REF!</definedName>
    <definedName name="Table5_ALLSEN2_2011" localSheetId="43">#REF!</definedName>
    <definedName name="Table5_ALLSEN2_2011" localSheetId="49">#REF!</definedName>
    <definedName name="Table5_ALLSEN2_2011">#REF!</definedName>
    <definedName name="Table5_EAL_2006" localSheetId="54">#REF!</definedName>
    <definedName name="Table5_EAL_2006" localSheetId="58">#REF!</definedName>
    <definedName name="Table5_EAL_2006" localSheetId="22">#REF!</definedName>
    <definedName name="Table5_EAL_2006" localSheetId="28">#REF!</definedName>
    <definedName name="Table5_EAL_2006" localSheetId="62">#REF!</definedName>
    <definedName name="Table5_EAL_2006" localSheetId="13">#REF!</definedName>
    <definedName name="Table5_EAL_2006" localSheetId="17">#REF!</definedName>
    <definedName name="Table5_EAL_2006" localSheetId="26">#REF!</definedName>
    <definedName name="Table5_EAL_2006" localSheetId="38">#REF!</definedName>
    <definedName name="Table5_EAL_2006" localSheetId="43">#REF!</definedName>
    <definedName name="Table5_EAL_2006" localSheetId="49">#REF!</definedName>
    <definedName name="Table5_EAL_2006">#REF!</definedName>
    <definedName name="Table5_EAL_2007" localSheetId="54">#REF!</definedName>
    <definedName name="Table5_EAL_2007" localSheetId="58">#REF!</definedName>
    <definedName name="Table5_EAL_2007" localSheetId="22">#REF!</definedName>
    <definedName name="Table5_EAL_2007" localSheetId="28">#REF!</definedName>
    <definedName name="Table5_EAL_2007" localSheetId="62">#REF!</definedName>
    <definedName name="Table5_EAL_2007" localSheetId="13">#REF!</definedName>
    <definedName name="Table5_EAL_2007" localSheetId="17">#REF!</definedName>
    <definedName name="Table5_EAL_2007" localSheetId="26">#REF!</definedName>
    <definedName name="Table5_EAL_2007" localSheetId="38">#REF!</definedName>
    <definedName name="Table5_EAL_2007" localSheetId="43">#REF!</definedName>
    <definedName name="Table5_EAL_2007" localSheetId="49">#REF!</definedName>
    <definedName name="Table5_EAL_2007">#REF!</definedName>
    <definedName name="Table5_EAL_2008" localSheetId="54">#REF!</definedName>
    <definedName name="Table5_EAL_2008" localSheetId="58">#REF!</definedName>
    <definedName name="Table5_EAL_2008" localSheetId="22">#REF!</definedName>
    <definedName name="Table5_EAL_2008" localSheetId="28">#REF!</definedName>
    <definedName name="Table5_EAL_2008" localSheetId="62">#REF!</definedName>
    <definedName name="Table5_EAL_2008" localSheetId="13">#REF!</definedName>
    <definedName name="Table5_EAL_2008" localSheetId="17">#REF!</definedName>
    <definedName name="Table5_EAL_2008" localSheetId="26">#REF!</definedName>
    <definedName name="Table5_EAL_2008" localSheetId="38">#REF!</definedName>
    <definedName name="Table5_EAL_2008" localSheetId="43">#REF!</definedName>
    <definedName name="Table5_EAL_2008" localSheetId="49">#REF!</definedName>
    <definedName name="Table5_EAL_2008">#REF!</definedName>
    <definedName name="Table5_EAL_2009" localSheetId="54">#REF!</definedName>
    <definedName name="Table5_EAL_2009" localSheetId="58">#REF!</definedName>
    <definedName name="Table5_EAL_2009" localSheetId="22">#REF!</definedName>
    <definedName name="Table5_EAL_2009" localSheetId="28">#REF!</definedName>
    <definedName name="Table5_EAL_2009" localSheetId="62">#REF!</definedName>
    <definedName name="Table5_EAL_2009" localSheetId="13">#REF!</definedName>
    <definedName name="Table5_EAL_2009" localSheetId="17">#REF!</definedName>
    <definedName name="Table5_EAL_2009" localSheetId="26">#REF!</definedName>
    <definedName name="Table5_EAL_2009" localSheetId="38">#REF!</definedName>
    <definedName name="Table5_EAL_2009" localSheetId="43">#REF!</definedName>
    <definedName name="Table5_EAL_2009" localSheetId="49">#REF!</definedName>
    <definedName name="Table5_EAL_2009">#REF!</definedName>
    <definedName name="Table5_EAL_2010" localSheetId="54">#REF!</definedName>
    <definedName name="Table5_EAL_2010" localSheetId="58">#REF!</definedName>
    <definedName name="Table5_EAL_2010" localSheetId="22">#REF!</definedName>
    <definedName name="Table5_EAL_2010" localSheetId="28">#REF!</definedName>
    <definedName name="Table5_EAL_2010" localSheetId="62">#REF!</definedName>
    <definedName name="Table5_EAL_2010" localSheetId="13">#REF!</definedName>
    <definedName name="Table5_EAL_2010" localSheetId="17">#REF!</definedName>
    <definedName name="Table5_EAL_2010" localSheetId="26">#REF!</definedName>
    <definedName name="Table5_EAL_2010" localSheetId="38">#REF!</definedName>
    <definedName name="Table5_EAL_2010" localSheetId="43">#REF!</definedName>
    <definedName name="Table5_EAL_2010" localSheetId="49">#REF!</definedName>
    <definedName name="Table5_EAL_2010">#REF!</definedName>
    <definedName name="Table5_EAL_2011" localSheetId="54">#REF!</definedName>
    <definedName name="Table5_EAL_2011" localSheetId="58">#REF!</definedName>
    <definedName name="Table5_EAL_2011" localSheetId="22">#REF!</definedName>
    <definedName name="Table5_EAL_2011" localSheetId="28">#REF!</definedName>
    <definedName name="Table5_EAL_2011" localSheetId="62">#REF!</definedName>
    <definedName name="Table5_EAL_2011" localSheetId="13">#REF!</definedName>
    <definedName name="Table5_EAL_2011" localSheetId="17">#REF!</definedName>
    <definedName name="Table5_EAL_2011" localSheetId="26">#REF!</definedName>
    <definedName name="Table5_EAL_2011" localSheetId="38">#REF!</definedName>
    <definedName name="Table5_EAL_2011" localSheetId="43">#REF!</definedName>
    <definedName name="Table5_EAL_2011" localSheetId="49">#REF!</definedName>
    <definedName name="Table5_EAL_2011">#REF!</definedName>
    <definedName name="Table5_ETH_2006" localSheetId="54">#REF!</definedName>
    <definedName name="Table5_ETH_2006" localSheetId="58">#REF!</definedName>
    <definedName name="Table5_ETH_2006" localSheetId="22">#REF!</definedName>
    <definedName name="Table5_ETH_2006" localSheetId="28">#REF!</definedName>
    <definedName name="Table5_ETH_2006" localSheetId="62">#REF!</definedName>
    <definedName name="Table5_ETH_2006" localSheetId="13">#REF!</definedName>
    <definedName name="Table5_ETH_2006" localSheetId="17">#REF!</definedName>
    <definedName name="Table5_ETH_2006" localSheetId="26">#REF!</definedName>
    <definedName name="Table5_ETH_2006" localSheetId="38">#REF!</definedName>
    <definedName name="Table5_ETH_2006" localSheetId="43">#REF!</definedName>
    <definedName name="Table5_ETH_2006" localSheetId="49">#REF!</definedName>
    <definedName name="Table5_ETH_2006">#REF!</definedName>
    <definedName name="Table5_ETH_2007" localSheetId="54">#REF!</definedName>
    <definedName name="Table5_ETH_2007" localSheetId="58">#REF!</definedName>
    <definedName name="Table5_ETH_2007" localSheetId="22">#REF!</definedName>
    <definedName name="Table5_ETH_2007" localSheetId="28">#REF!</definedName>
    <definedName name="Table5_ETH_2007" localSheetId="62">#REF!</definedName>
    <definedName name="Table5_ETH_2007" localSheetId="13">#REF!</definedName>
    <definedName name="Table5_ETH_2007" localSheetId="17">#REF!</definedName>
    <definedName name="Table5_ETH_2007" localSheetId="26">#REF!</definedName>
    <definedName name="Table5_ETH_2007" localSheetId="38">#REF!</definedName>
    <definedName name="Table5_ETH_2007" localSheetId="43">#REF!</definedName>
    <definedName name="Table5_ETH_2007" localSheetId="49">#REF!</definedName>
    <definedName name="Table5_ETH_2007">#REF!</definedName>
    <definedName name="Table5_ETH_2008" localSheetId="54">#REF!</definedName>
    <definedName name="Table5_ETH_2008" localSheetId="58">#REF!</definedName>
    <definedName name="Table5_ETH_2008" localSheetId="22">#REF!</definedName>
    <definedName name="Table5_ETH_2008" localSheetId="28">#REF!</definedName>
    <definedName name="Table5_ETH_2008" localSheetId="62">#REF!</definedName>
    <definedName name="Table5_ETH_2008" localSheetId="13">#REF!</definedName>
    <definedName name="Table5_ETH_2008" localSheetId="17">#REF!</definedName>
    <definedName name="Table5_ETH_2008" localSheetId="26">#REF!</definedName>
    <definedName name="Table5_ETH_2008" localSheetId="38">#REF!</definedName>
    <definedName name="Table5_ETH_2008" localSheetId="43">#REF!</definedName>
    <definedName name="Table5_ETH_2008" localSheetId="49">#REF!</definedName>
    <definedName name="Table5_ETH_2008">#REF!</definedName>
    <definedName name="Table5_ETH_2009" localSheetId="54">#REF!</definedName>
    <definedName name="Table5_ETH_2009" localSheetId="58">#REF!</definedName>
    <definedName name="Table5_ETH_2009" localSheetId="22">#REF!</definedName>
    <definedName name="Table5_ETH_2009" localSheetId="28">#REF!</definedName>
    <definedName name="Table5_ETH_2009" localSheetId="62">#REF!</definedName>
    <definedName name="Table5_ETH_2009" localSheetId="13">#REF!</definedName>
    <definedName name="Table5_ETH_2009" localSheetId="17">#REF!</definedName>
    <definedName name="Table5_ETH_2009" localSheetId="26">#REF!</definedName>
    <definedName name="Table5_ETH_2009" localSheetId="38">#REF!</definedName>
    <definedName name="Table5_ETH_2009" localSheetId="43">#REF!</definedName>
    <definedName name="Table5_ETH_2009" localSheetId="49">#REF!</definedName>
    <definedName name="Table5_ETH_2009">#REF!</definedName>
    <definedName name="Table5_ETH_2010" localSheetId="54">#REF!</definedName>
    <definedName name="Table5_ETH_2010" localSheetId="58">#REF!</definedName>
    <definedName name="Table5_ETH_2010" localSheetId="22">#REF!</definedName>
    <definedName name="Table5_ETH_2010" localSheetId="28">#REF!</definedName>
    <definedName name="Table5_ETH_2010" localSheetId="62">#REF!</definedName>
    <definedName name="Table5_ETH_2010" localSheetId="13">#REF!</definedName>
    <definedName name="Table5_ETH_2010" localSheetId="17">#REF!</definedName>
    <definedName name="Table5_ETH_2010" localSheetId="26">#REF!</definedName>
    <definedName name="Table5_ETH_2010" localSheetId="38">#REF!</definedName>
    <definedName name="Table5_ETH_2010" localSheetId="43">#REF!</definedName>
    <definedName name="Table5_ETH_2010" localSheetId="49">#REF!</definedName>
    <definedName name="Table5_ETH_2010">#REF!</definedName>
    <definedName name="Table5_ETH_2011" localSheetId="54">#REF!</definedName>
    <definedName name="Table5_ETH_2011" localSheetId="58">#REF!</definedName>
    <definedName name="Table5_ETH_2011" localSheetId="22">#REF!</definedName>
    <definedName name="Table5_ETH_2011" localSheetId="28">#REF!</definedName>
    <definedName name="Table5_ETH_2011" localSheetId="62">#REF!</definedName>
    <definedName name="Table5_ETH_2011" localSheetId="13">#REF!</definedName>
    <definedName name="Table5_ETH_2011" localSheetId="17">#REF!</definedName>
    <definedName name="Table5_ETH_2011" localSheetId="26">#REF!</definedName>
    <definedName name="Table5_ETH_2011" localSheetId="38">#REF!</definedName>
    <definedName name="Table5_ETH_2011" localSheetId="43">#REF!</definedName>
    <definedName name="Table5_ETH_2011" localSheetId="49">#REF!</definedName>
    <definedName name="Table5_ETH_2011">#REF!</definedName>
    <definedName name="Table5_ETHG_2006" localSheetId="54">#REF!</definedName>
    <definedName name="Table5_ETHG_2006" localSheetId="58">#REF!</definedName>
    <definedName name="Table5_ETHG_2006" localSheetId="22">#REF!</definedName>
    <definedName name="Table5_ETHG_2006" localSheetId="28">#REF!</definedName>
    <definedName name="Table5_ETHG_2006" localSheetId="62">#REF!</definedName>
    <definedName name="Table5_ETHG_2006" localSheetId="13">#REF!</definedName>
    <definedName name="Table5_ETHG_2006" localSheetId="17">#REF!</definedName>
    <definedName name="Table5_ETHG_2006" localSheetId="26">#REF!</definedName>
    <definedName name="Table5_ETHG_2006" localSheetId="38">#REF!</definedName>
    <definedName name="Table5_ETHG_2006" localSheetId="43">#REF!</definedName>
    <definedName name="Table5_ETHG_2006" localSheetId="49">#REF!</definedName>
    <definedName name="Table5_ETHG_2006">#REF!</definedName>
    <definedName name="Table5_ETHG_2007" localSheetId="54">#REF!</definedName>
    <definedName name="Table5_ETHG_2007" localSheetId="58">#REF!</definedName>
    <definedName name="Table5_ETHG_2007" localSheetId="22">#REF!</definedName>
    <definedName name="Table5_ETHG_2007" localSheetId="28">#REF!</definedName>
    <definedName name="Table5_ETHG_2007" localSheetId="62">#REF!</definedName>
    <definedName name="Table5_ETHG_2007" localSheetId="13">#REF!</definedName>
    <definedName name="Table5_ETHG_2007" localSheetId="17">#REF!</definedName>
    <definedName name="Table5_ETHG_2007" localSheetId="26">#REF!</definedName>
    <definedName name="Table5_ETHG_2007" localSheetId="38">#REF!</definedName>
    <definedName name="Table5_ETHG_2007" localSheetId="43">#REF!</definedName>
    <definedName name="Table5_ETHG_2007" localSheetId="49">#REF!</definedName>
    <definedName name="Table5_ETHG_2007">#REF!</definedName>
    <definedName name="Table5_ETHG_2008" localSheetId="54">#REF!</definedName>
    <definedName name="Table5_ETHG_2008" localSheetId="58">#REF!</definedName>
    <definedName name="Table5_ETHG_2008" localSheetId="22">#REF!</definedName>
    <definedName name="Table5_ETHG_2008" localSheetId="28">#REF!</definedName>
    <definedName name="Table5_ETHG_2008" localSheetId="62">#REF!</definedName>
    <definedName name="Table5_ETHG_2008" localSheetId="13">#REF!</definedName>
    <definedName name="Table5_ETHG_2008" localSheetId="17">#REF!</definedName>
    <definedName name="Table5_ETHG_2008" localSheetId="26">#REF!</definedName>
    <definedName name="Table5_ETHG_2008" localSheetId="38">#REF!</definedName>
    <definedName name="Table5_ETHG_2008" localSheetId="43">#REF!</definedName>
    <definedName name="Table5_ETHG_2008" localSheetId="49">#REF!</definedName>
    <definedName name="Table5_ETHG_2008">#REF!</definedName>
    <definedName name="Table5_ETHG_2009" localSheetId="54">#REF!</definedName>
    <definedName name="Table5_ETHG_2009" localSheetId="58">#REF!</definedName>
    <definedName name="Table5_ETHG_2009" localSheetId="22">#REF!</definedName>
    <definedName name="Table5_ETHG_2009" localSheetId="28">#REF!</definedName>
    <definedName name="Table5_ETHG_2009" localSheetId="62">#REF!</definedName>
    <definedName name="Table5_ETHG_2009" localSheetId="13">#REF!</definedName>
    <definedName name="Table5_ETHG_2009" localSheetId="17">#REF!</definedName>
    <definedName name="Table5_ETHG_2009" localSheetId="26">#REF!</definedName>
    <definedName name="Table5_ETHG_2009" localSheetId="38">#REF!</definedName>
    <definedName name="Table5_ETHG_2009" localSheetId="43">#REF!</definedName>
    <definedName name="Table5_ETHG_2009" localSheetId="49">#REF!</definedName>
    <definedName name="Table5_ETHG_2009">#REF!</definedName>
    <definedName name="Table5_ETHG_2010" localSheetId="54">#REF!</definedName>
    <definedName name="Table5_ETHG_2010" localSheetId="58">#REF!</definedName>
    <definedName name="Table5_ETHG_2010" localSheetId="22">#REF!</definedName>
    <definedName name="Table5_ETHG_2010" localSheetId="28">#REF!</definedName>
    <definedName name="Table5_ETHG_2010" localSheetId="62">#REF!</definedName>
    <definedName name="Table5_ETHG_2010" localSheetId="13">#REF!</definedName>
    <definedName name="Table5_ETHG_2010" localSheetId="17">#REF!</definedName>
    <definedName name="Table5_ETHG_2010" localSheetId="26">#REF!</definedName>
    <definedName name="Table5_ETHG_2010" localSheetId="38">#REF!</definedName>
    <definedName name="Table5_ETHG_2010" localSheetId="43">#REF!</definedName>
    <definedName name="Table5_ETHG_2010" localSheetId="49">#REF!</definedName>
    <definedName name="Table5_ETHG_2010">#REF!</definedName>
    <definedName name="Table5_ETHG_2011" localSheetId="54">#REF!</definedName>
    <definedName name="Table5_ETHG_2011" localSheetId="58">#REF!</definedName>
    <definedName name="Table5_ETHG_2011" localSheetId="22">#REF!</definedName>
    <definedName name="Table5_ETHG_2011" localSheetId="28">#REF!</definedName>
    <definedName name="Table5_ETHG_2011" localSheetId="62">#REF!</definedName>
    <definedName name="Table5_ETHG_2011" localSheetId="13">#REF!</definedName>
    <definedName name="Table5_ETHG_2011" localSheetId="17">#REF!</definedName>
    <definedName name="Table5_ETHG_2011" localSheetId="26">#REF!</definedName>
    <definedName name="Table5_ETHG_2011" localSheetId="38">#REF!</definedName>
    <definedName name="Table5_ETHG_2011" localSheetId="43">#REF!</definedName>
    <definedName name="Table5_ETHG_2011" localSheetId="49">#REF!</definedName>
    <definedName name="Table5_ETHG_2011">#REF!</definedName>
    <definedName name="Table5_FSM_2006" localSheetId="54">#REF!</definedName>
    <definedName name="Table5_FSM_2006" localSheetId="58">#REF!</definedName>
    <definedName name="Table5_FSM_2006" localSheetId="22">#REF!</definedName>
    <definedName name="Table5_FSM_2006" localSheetId="28">#REF!</definedName>
    <definedName name="Table5_FSM_2006" localSheetId="62">#REF!</definedName>
    <definedName name="Table5_FSM_2006" localSheetId="13">#REF!</definedName>
    <definedName name="Table5_FSM_2006" localSheetId="17">#REF!</definedName>
    <definedName name="Table5_FSM_2006" localSheetId="26">#REF!</definedName>
    <definedName name="Table5_FSM_2006" localSheetId="38">#REF!</definedName>
    <definedName name="Table5_FSM_2006" localSheetId="43">#REF!</definedName>
    <definedName name="Table5_FSM_2006" localSheetId="49">#REF!</definedName>
    <definedName name="Table5_FSM_2006">#REF!</definedName>
    <definedName name="Table5_FSM_2007" localSheetId="54">#REF!</definedName>
    <definedName name="Table5_FSM_2007" localSheetId="58">#REF!</definedName>
    <definedName name="Table5_FSM_2007" localSheetId="22">#REF!</definedName>
    <definedName name="Table5_FSM_2007" localSheetId="28">#REF!</definedName>
    <definedName name="Table5_FSM_2007" localSheetId="62">#REF!</definedName>
    <definedName name="Table5_FSM_2007" localSheetId="13">#REF!</definedName>
    <definedName name="Table5_FSM_2007" localSheetId="17">#REF!</definedName>
    <definedName name="Table5_FSM_2007" localSheetId="26">#REF!</definedName>
    <definedName name="Table5_FSM_2007" localSheetId="38">#REF!</definedName>
    <definedName name="Table5_FSM_2007" localSheetId="43">#REF!</definedName>
    <definedName name="Table5_FSM_2007" localSheetId="49">#REF!</definedName>
    <definedName name="Table5_FSM_2007">#REF!</definedName>
    <definedName name="Table5_FSM_2008" localSheetId="54">#REF!</definedName>
    <definedName name="Table5_FSM_2008" localSheetId="58">#REF!</definedName>
    <definedName name="Table5_FSM_2008" localSheetId="22">#REF!</definedName>
    <definedName name="Table5_FSM_2008" localSheetId="28">#REF!</definedName>
    <definedName name="Table5_FSM_2008" localSheetId="62">#REF!</definedName>
    <definedName name="Table5_FSM_2008" localSheetId="13">#REF!</definedName>
    <definedName name="Table5_FSM_2008" localSheetId="17">#REF!</definedName>
    <definedName name="Table5_FSM_2008" localSheetId="26">#REF!</definedName>
    <definedName name="Table5_FSM_2008" localSheetId="38">#REF!</definedName>
    <definedName name="Table5_FSM_2008" localSheetId="43">#REF!</definedName>
    <definedName name="Table5_FSM_2008" localSheetId="49">#REF!</definedName>
    <definedName name="Table5_FSM_2008">#REF!</definedName>
    <definedName name="Table5_FSM_2009" localSheetId="54">#REF!</definedName>
    <definedName name="Table5_FSM_2009" localSheetId="58">#REF!</definedName>
    <definedName name="Table5_FSM_2009" localSheetId="22">#REF!</definedName>
    <definedName name="Table5_FSM_2009" localSheetId="28">#REF!</definedName>
    <definedName name="Table5_FSM_2009" localSheetId="62">#REF!</definedName>
    <definedName name="Table5_FSM_2009" localSheetId="13">#REF!</definedName>
    <definedName name="Table5_FSM_2009" localSheetId="17">#REF!</definedName>
    <definedName name="Table5_FSM_2009" localSheetId="26">#REF!</definedName>
    <definedName name="Table5_FSM_2009" localSheetId="38">#REF!</definedName>
    <definedName name="Table5_FSM_2009" localSheetId="43">#REF!</definedName>
    <definedName name="Table5_FSM_2009" localSheetId="49">#REF!</definedName>
    <definedName name="Table5_FSM_2009">#REF!</definedName>
    <definedName name="Table5_FSM_2010" localSheetId="54">#REF!</definedName>
    <definedName name="Table5_FSM_2010" localSheetId="58">#REF!</definedName>
    <definedName name="Table5_FSM_2010" localSheetId="22">#REF!</definedName>
    <definedName name="Table5_FSM_2010" localSheetId="28">#REF!</definedName>
    <definedName name="Table5_FSM_2010" localSheetId="62">#REF!</definedName>
    <definedName name="Table5_FSM_2010" localSheetId="13">#REF!</definedName>
    <definedName name="Table5_FSM_2010" localSheetId="17">#REF!</definedName>
    <definedName name="Table5_FSM_2010" localSheetId="26">#REF!</definedName>
    <definedName name="Table5_FSM_2010" localSheetId="38">#REF!</definedName>
    <definedName name="Table5_FSM_2010" localSheetId="43">#REF!</definedName>
    <definedName name="Table5_FSM_2010" localSheetId="49">#REF!</definedName>
    <definedName name="Table5_FSM_2010">#REF!</definedName>
    <definedName name="Table5_FSM_2011" localSheetId="54">#REF!</definedName>
    <definedName name="Table5_FSM_2011" localSheetId="58">#REF!</definedName>
    <definedName name="Table5_FSM_2011" localSheetId="22">#REF!</definedName>
    <definedName name="Table5_FSM_2011" localSheetId="28">#REF!</definedName>
    <definedName name="Table5_FSM_2011" localSheetId="62">#REF!</definedName>
    <definedName name="Table5_FSM_2011" localSheetId="13">#REF!</definedName>
    <definedName name="Table5_FSM_2011" localSheetId="17">#REF!</definedName>
    <definedName name="Table5_FSM_2011" localSheetId="26">#REF!</definedName>
    <definedName name="Table5_FSM_2011" localSheetId="38">#REF!</definedName>
    <definedName name="Table5_FSM_2011" localSheetId="43">#REF!</definedName>
    <definedName name="Table5_FSM_2011" localSheetId="49">#REF!</definedName>
    <definedName name="Table5_FSM_2011">#REF!</definedName>
    <definedName name="Table5_FSM2_2006" localSheetId="54">#REF!</definedName>
    <definedName name="Table5_FSM2_2006" localSheetId="58">#REF!</definedName>
    <definedName name="Table5_FSM2_2006" localSheetId="22">#REF!</definedName>
    <definedName name="Table5_FSM2_2006" localSheetId="28">#REF!</definedName>
    <definedName name="Table5_FSM2_2006" localSheetId="62">#REF!</definedName>
    <definedName name="Table5_FSM2_2006" localSheetId="13">#REF!</definedName>
    <definedName name="Table5_FSM2_2006" localSheetId="17">#REF!</definedName>
    <definedName name="Table5_FSM2_2006" localSheetId="26">#REF!</definedName>
    <definedName name="Table5_FSM2_2006" localSheetId="38">#REF!</definedName>
    <definedName name="Table5_FSM2_2006" localSheetId="43">#REF!</definedName>
    <definedName name="Table5_FSM2_2006" localSheetId="49">#REF!</definedName>
    <definedName name="Table5_FSM2_2006">#REF!</definedName>
    <definedName name="Table5_FSM2_2007" localSheetId="54">#REF!</definedName>
    <definedName name="Table5_FSM2_2007" localSheetId="58">#REF!</definedName>
    <definedName name="Table5_FSM2_2007" localSheetId="22">#REF!</definedName>
    <definedName name="Table5_FSM2_2007" localSheetId="28">#REF!</definedName>
    <definedName name="Table5_FSM2_2007" localSheetId="62">#REF!</definedName>
    <definedName name="Table5_FSM2_2007" localSheetId="13">#REF!</definedName>
    <definedName name="Table5_FSM2_2007" localSheetId="17">#REF!</definedName>
    <definedName name="Table5_FSM2_2007" localSheetId="26">#REF!</definedName>
    <definedName name="Table5_FSM2_2007" localSheetId="38">#REF!</definedName>
    <definedName name="Table5_FSM2_2007" localSheetId="43">#REF!</definedName>
    <definedName name="Table5_FSM2_2007" localSheetId="49">#REF!</definedName>
    <definedName name="Table5_FSM2_2007">#REF!</definedName>
    <definedName name="Table5_FSM2_2008" localSheetId="54">#REF!</definedName>
    <definedName name="Table5_FSM2_2008" localSheetId="58">#REF!</definedName>
    <definedName name="Table5_FSM2_2008" localSheetId="22">#REF!</definedName>
    <definedName name="Table5_FSM2_2008" localSheetId="28">#REF!</definedName>
    <definedName name="Table5_FSM2_2008" localSheetId="62">#REF!</definedName>
    <definedName name="Table5_FSM2_2008" localSheetId="13">#REF!</definedName>
    <definedName name="Table5_FSM2_2008" localSheetId="17">#REF!</definedName>
    <definedName name="Table5_FSM2_2008" localSheetId="26">#REF!</definedName>
    <definedName name="Table5_FSM2_2008" localSheetId="38">#REF!</definedName>
    <definedName name="Table5_FSM2_2008" localSheetId="43">#REF!</definedName>
    <definedName name="Table5_FSM2_2008" localSheetId="49">#REF!</definedName>
    <definedName name="Table5_FSM2_2008">#REF!</definedName>
    <definedName name="Table5_FSM2_2009" localSheetId="54">#REF!</definedName>
    <definedName name="Table5_FSM2_2009" localSheetId="58">#REF!</definedName>
    <definedName name="Table5_FSM2_2009" localSheetId="22">#REF!</definedName>
    <definedName name="Table5_FSM2_2009" localSheetId="28">#REF!</definedName>
    <definedName name="Table5_FSM2_2009" localSheetId="62">#REF!</definedName>
    <definedName name="Table5_FSM2_2009" localSheetId="13">#REF!</definedName>
    <definedName name="Table5_FSM2_2009" localSheetId="17">#REF!</definedName>
    <definedName name="Table5_FSM2_2009" localSheetId="26">#REF!</definedName>
    <definedName name="Table5_FSM2_2009" localSheetId="38">#REF!</definedName>
    <definedName name="Table5_FSM2_2009" localSheetId="43">#REF!</definedName>
    <definedName name="Table5_FSM2_2009" localSheetId="49">#REF!</definedName>
    <definedName name="Table5_FSM2_2009">#REF!</definedName>
    <definedName name="Table5_FSM2_2010" localSheetId="54">#REF!</definedName>
    <definedName name="Table5_FSM2_2010" localSheetId="58">#REF!</definedName>
    <definedName name="Table5_FSM2_2010" localSheetId="22">#REF!</definedName>
    <definedName name="Table5_FSM2_2010" localSheetId="28">#REF!</definedName>
    <definedName name="Table5_FSM2_2010" localSheetId="62">#REF!</definedName>
    <definedName name="Table5_FSM2_2010" localSheetId="13">#REF!</definedName>
    <definedName name="Table5_FSM2_2010" localSheetId="17">#REF!</definedName>
    <definedName name="Table5_FSM2_2010" localSheetId="26">#REF!</definedName>
    <definedName name="Table5_FSM2_2010" localSheetId="38">#REF!</definedName>
    <definedName name="Table5_FSM2_2010" localSheetId="43">#REF!</definedName>
    <definedName name="Table5_FSM2_2010" localSheetId="49">#REF!</definedName>
    <definedName name="Table5_FSM2_2010">#REF!</definedName>
    <definedName name="Table5_FSM2_2011" localSheetId="54">#REF!</definedName>
    <definedName name="Table5_FSM2_2011" localSheetId="58">#REF!</definedName>
    <definedName name="Table5_FSM2_2011" localSheetId="22">#REF!</definedName>
    <definedName name="Table5_FSM2_2011" localSheetId="28">#REF!</definedName>
    <definedName name="Table5_FSM2_2011" localSheetId="62">#REF!</definedName>
    <definedName name="Table5_FSM2_2011" localSheetId="13">#REF!</definedName>
    <definedName name="Table5_FSM2_2011" localSheetId="17">#REF!</definedName>
    <definedName name="Table5_FSM2_2011" localSheetId="26">#REF!</definedName>
    <definedName name="Table5_FSM2_2011" localSheetId="38">#REF!</definedName>
    <definedName name="Table5_FSM2_2011" localSheetId="43">#REF!</definedName>
    <definedName name="Table5_FSM2_2011" localSheetId="49">#REF!</definedName>
    <definedName name="Table5_FSM2_2011">#REF!</definedName>
    <definedName name="Table5_PRIMARY_2006" localSheetId="54">#REF!</definedName>
    <definedName name="Table5_PRIMARY_2006" localSheetId="58">#REF!</definedName>
    <definedName name="Table5_PRIMARY_2006" localSheetId="22">#REF!</definedName>
    <definedName name="Table5_PRIMARY_2006" localSheetId="28">#REF!</definedName>
    <definedName name="Table5_PRIMARY_2006" localSheetId="62">#REF!</definedName>
    <definedName name="Table5_PRIMARY_2006" localSheetId="13">#REF!</definedName>
    <definedName name="Table5_PRIMARY_2006" localSheetId="17">#REF!</definedName>
    <definedName name="Table5_PRIMARY_2006" localSheetId="26">#REF!</definedName>
    <definedName name="Table5_PRIMARY_2006" localSheetId="38">#REF!</definedName>
    <definedName name="Table5_PRIMARY_2006" localSheetId="43">#REF!</definedName>
    <definedName name="Table5_PRIMARY_2006" localSheetId="49">#REF!</definedName>
    <definedName name="Table5_PRIMARY_2006">#REF!</definedName>
    <definedName name="Table5_PRIMARY_2007" localSheetId="54">#REF!</definedName>
    <definedName name="Table5_PRIMARY_2007" localSheetId="58">#REF!</definedName>
    <definedName name="Table5_PRIMARY_2007" localSheetId="22">#REF!</definedName>
    <definedName name="Table5_PRIMARY_2007" localSheetId="28">#REF!</definedName>
    <definedName name="Table5_PRIMARY_2007" localSheetId="62">#REF!</definedName>
    <definedName name="Table5_PRIMARY_2007" localSheetId="13">#REF!</definedName>
    <definedName name="Table5_PRIMARY_2007" localSheetId="17">#REF!</definedName>
    <definedName name="Table5_PRIMARY_2007" localSheetId="26">#REF!</definedName>
    <definedName name="Table5_PRIMARY_2007" localSheetId="38">#REF!</definedName>
    <definedName name="Table5_PRIMARY_2007" localSheetId="43">#REF!</definedName>
    <definedName name="Table5_PRIMARY_2007" localSheetId="49">#REF!</definedName>
    <definedName name="Table5_PRIMARY_2007">#REF!</definedName>
    <definedName name="Table5_PRIMARY_2008" localSheetId="54">#REF!</definedName>
    <definedName name="Table5_PRIMARY_2008" localSheetId="58">#REF!</definedName>
    <definedName name="Table5_PRIMARY_2008" localSheetId="22">#REF!</definedName>
    <definedName name="Table5_PRIMARY_2008" localSheetId="28">#REF!</definedName>
    <definedName name="Table5_PRIMARY_2008" localSheetId="62">#REF!</definedName>
    <definedName name="Table5_PRIMARY_2008" localSheetId="13">#REF!</definedName>
    <definedName name="Table5_PRIMARY_2008" localSheetId="17">#REF!</definedName>
    <definedName name="Table5_PRIMARY_2008" localSheetId="26">#REF!</definedName>
    <definedName name="Table5_PRIMARY_2008" localSheetId="38">#REF!</definedName>
    <definedName name="Table5_PRIMARY_2008" localSheetId="43">#REF!</definedName>
    <definedName name="Table5_PRIMARY_2008" localSheetId="49">#REF!</definedName>
    <definedName name="Table5_PRIMARY_2008">#REF!</definedName>
    <definedName name="Table5_PRIMARY_2009" localSheetId="54">#REF!</definedName>
    <definedName name="Table5_PRIMARY_2009" localSheetId="58">#REF!</definedName>
    <definedName name="Table5_PRIMARY_2009" localSheetId="22">#REF!</definedName>
    <definedName name="Table5_PRIMARY_2009" localSheetId="28">#REF!</definedName>
    <definedName name="Table5_PRIMARY_2009" localSheetId="62">#REF!</definedName>
    <definedName name="Table5_PRIMARY_2009" localSheetId="13">#REF!</definedName>
    <definedName name="Table5_PRIMARY_2009" localSheetId="17">#REF!</definedName>
    <definedName name="Table5_PRIMARY_2009" localSheetId="26">#REF!</definedName>
    <definedName name="Table5_PRIMARY_2009" localSheetId="38">#REF!</definedName>
    <definedName name="Table5_PRIMARY_2009" localSheetId="43">#REF!</definedName>
    <definedName name="Table5_PRIMARY_2009" localSheetId="49">#REF!</definedName>
    <definedName name="Table5_PRIMARY_2009">#REF!</definedName>
    <definedName name="Table5_PRIMARY_2010" localSheetId="54">#REF!</definedName>
    <definedName name="Table5_PRIMARY_2010" localSheetId="58">#REF!</definedName>
    <definedName name="Table5_PRIMARY_2010" localSheetId="22">#REF!</definedName>
    <definedName name="Table5_PRIMARY_2010" localSheetId="28">#REF!</definedName>
    <definedName name="Table5_PRIMARY_2010" localSheetId="62">#REF!</definedName>
    <definedName name="Table5_PRIMARY_2010" localSheetId="13">#REF!</definedName>
    <definedName name="Table5_PRIMARY_2010" localSheetId="17">#REF!</definedName>
    <definedName name="Table5_PRIMARY_2010" localSheetId="26">#REF!</definedName>
    <definedName name="Table5_PRIMARY_2010" localSheetId="38">#REF!</definedName>
    <definedName name="Table5_PRIMARY_2010" localSheetId="43">#REF!</definedName>
    <definedName name="Table5_PRIMARY_2010" localSheetId="49">#REF!</definedName>
    <definedName name="Table5_PRIMARY_2010">#REF!</definedName>
    <definedName name="Table5_PRIMARY_2011" localSheetId="54">#REF!</definedName>
    <definedName name="Table5_PRIMARY_2011" localSheetId="58">#REF!</definedName>
    <definedName name="Table5_PRIMARY_2011" localSheetId="22">#REF!</definedName>
    <definedName name="Table5_PRIMARY_2011" localSheetId="28">#REF!</definedName>
    <definedName name="Table5_PRIMARY_2011" localSheetId="62">#REF!</definedName>
    <definedName name="Table5_PRIMARY_2011" localSheetId="13">#REF!</definedName>
    <definedName name="Table5_PRIMARY_2011" localSheetId="17">#REF!</definedName>
    <definedName name="Table5_PRIMARY_2011" localSheetId="26">#REF!</definedName>
    <definedName name="Table5_PRIMARY_2011" localSheetId="38">#REF!</definedName>
    <definedName name="Table5_PRIMARY_2011" localSheetId="43">#REF!</definedName>
    <definedName name="Table5_PRIMARY_2011" localSheetId="49">#REF!</definedName>
    <definedName name="Table5_PRIMARY_2011">#REF!</definedName>
    <definedName name="Table5_SEN_2006" localSheetId="54">#REF!</definedName>
    <definedName name="Table5_SEN_2006" localSheetId="58">#REF!</definedName>
    <definedName name="Table5_SEN_2006" localSheetId="22">#REF!</definedName>
    <definedName name="Table5_SEN_2006" localSheetId="28">#REF!</definedName>
    <definedName name="Table5_SEN_2006" localSheetId="62">#REF!</definedName>
    <definedName name="Table5_SEN_2006" localSheetId="13">#REF!</definedName>
    <definedName name="Table5_SEN_2006" localSheetId="17">#REF!</definedName>
    <definedName name="Table5_SEN_2006" localSheetId="26">#REF!</definedName>
    <definedName name="Table5_SEN_2006" localSheetId="38">#REF!</definedName>
    <definedName name="Table5_SEN_2006" localSheetId="43">#REF!</definedName>
    <definedName name="Table5_SEN_2006" localSheetId="49">#REF!</definedName>
    <definedName name="Table5_SEN_2006">#REF!</definedName>
    <definedName name="Table5_SEN_2007" localSheetId="54">#REF!</definedName>
    <definedName name="Table5_SEN_2007" localSheetId="58">#REF!</definedName>
    <definedName name="Table5_SEN_2007" localSheetId="22">#REF!</definedName>
    <definedName name="Table5_SEN_2007" localSheetId="28">#REF!</definedName>
    <definedName name="Table5_SEN_2007" localSheetId="62">#REF!</definedName>
    <definedName name="Table5_SEN_2007" localSheetId="13">#REF!</definedName>
    <definedName name="Table5_SEN_2007" localSheetId="17">#REF!</definedName>
    <definedName name="Table5_SEN_2007" localSheetId="26">#REF!</definedName>
    <definedName name="Table5_SEN_2007" localSheetId="38">#REF!</definedName>
    <definedName name="Table5_SEN_2007" localSheetId="43">#REF!</definedName>
    <definedName name="Table5_SEN_2007" localSheetId="49">#REF!</definedName>
    <definedName name="Table5_SEN_2007">#REF!</definedName>
    <definedName name="Table5_SEN_2008" localSheetId="54">#REF!</definedName>
    <definedName name="Table5_SEN_2008" localSheetId="58">#REF!</definedName>
    <definedName name="Table5_SEN_2008" localSheetId="22">#REF!</definedName>
    <definedName name="Table5_SEN_2008" localSheetId="28">#REF!</definedName>
    <definedName name="Table5_SEN_2008" localSheetId="62">#REF!</definedName>
    <definedName name="Table5_SEN_2008" localSheetId="13">#REF!</definedName>
    <definedName name="Table5_SEN_2008" localSheetId="17">#REF!</definedName>
    <definedName name="Table5_SEN_2008" localSheetId="26">#REF!</definedName>
    <definedName name="Table5_SEN_2008" localSheetId="38">#REF!</definedName>
    <definedName name="Table5_SEN_2008" localSheetId="43">#REF!</definedName>
    <definedName name="Table5_SEN_2008" localSheetId="49">#REF!</definedName>
    <definedName name="Table5_SEN_2008">#REF!</definedName>
    <definedName name="Table5_SEN_2009" localSheetId="54">#REF!</definedName>
    <definedName name="Table5_SEN_2009" localSheetId="58">#REF!</definedName>
    <definedName name="Table5_SEN_2009" localSheetId="22">#REF!</definedName>
    <definedName name="Table5_SEN_2009" localSheetId="28">#REF!</definedName>
    <definedName name="Table5_SEN_2009" localSheetId="62">#REF!</definedName>
    <definedName name="Table5_SEN_2009" localSheetId="13">#REF!</definedName>
    <definedName name="Table5_SEN_2009" localSheetId="17">#REF!</definedName>
    <definedName name="Table5_SEN_2009" localSheetId="26">#REF!</definedName>
    <definedName name="Table5_SEN_2009" localSheetId="38">#REF!</definedName>
    <definedName name="Table5_SEN_2009" localSheetId="43">#REF!</definedName>
    <definedName name="Table5_SEN_2009" localSheetId="49">#REF!</definedName>
    <definedName name="Table5_SEN_2009">#REF!</definedName>
    <definedName name="Table5_SEN_2010" localSheetId="54">#REF!</definedName>
    <definedName name="Table5_SEN_2010" localSheetId="58">#REF!</definedName>
    <definedName name="Table5_SEN_2010" localSheetId="22">#REF!</definedName>
    <definedName name="Table5_SEN_2010" localSheetId="28">#REF!</definedName>
    <definedName name="Table5_SEN_2010" localSheetId="62">#REF!</definedName>
    <definedName name="Table5_SEN_2010" localSheetId="13">#REF!</definedName>
    <definedName name="Table5_SEN_2010" localSheetId="17">#REF!</definedName>
    <definedName name="Table5_SEN_2010" localSheetId="26">#REF!</definedName>
    <definedName name="Table5_SEN_2010" localSheetId="38">#REF!</definedName>
    <definedName name="Table5_SEN_2010" localSheetId="43">#REF!</definedName>
    <definedName name="Table5_SEN_2010" localSheetId="49">#REF!</definedName>
    <definedName name="Table5_SEN_2010">#REF!</definedName>
    <definedName name="Table5_SEN_2011" localSheetId="54">#REF!</definedName>
    <definedName name="Table5_SEN_2011" localSheetId="58">#REF!</definedName>
    <definedName name="Table5_SEN_2011" localSheetId="22">#REF!</definedName>
    <definedName name="Table5_SEN_2011" localSheetId="28">#REF!</definedName>
    <definedName name="Table5_SEN_2011" localSheetId="62">#REF!</definedName>
    <definedName name="Table5_SEN_2011" localSheetId="13">#REF!</definedName>
    <definedName name="Table5_SEN_2011" localSheetId="17">#REF!</definedName>
    <definedName name="Table5_SEN_2011" localSheetId="26">#REF!</definedName>
    <definedName name="Table5_SEN_2011" localSheetId="38">#REF!</definedName>
    <definedName name="Table5_SEN_2011" localSheetId="43">#REF!</definedName>
    <definedName name="Table5_SEN_2011" localSheetId="49">#REF!</definedName>
    <definedName name="Table5_SEN_2011">#REF!</definedName>
    <definedName name="Table6_2006" localSheetId="54">#REF!</definedName>
    <definedName name="Table6_2006" localSheetId="58">#REF!</definedName>
    <definedName name="Table6_2006" localSheetId="22">#REF!</definedName>
    <definedName name="Table6_2006" localSheetId="28">#REF!</definedName>
    <definedName name="Table6_2006" localSheetId="62">#REF!</definedName>
    <definedName name="Table6_2006" localSheetId="13">#REF!</definedName>
    <definedName name="Table6_2006" localSheetId="17">#REF!</definedName>
    <definedName name="Table6_2006" localSheetId="26">#REF!</definedName>
    <definedName name="Table6_2006" localSheetId="38">#REF!</definedName>
    <definedName name="Table6_2006" localSheetId="43">#REF!</definedName>
    <definedName name="Table6_2006" localSheetId="49">#REF!</definedName>
    <definedName name="Table6_2006">#REF!</definedName>
    <definedName name="Table6_2007" localSheetId="54">#REF!</definedName>
    <definedName name="Table6_2007" localSheetId="58">#REF!</definedName>
    <definedName name="Table6_2007" localSheetId="22">#REF!</definedName>
    <definedName name="Table6_2007" localSheetId="28">#REF!</definedName>
    <definedName name="Table6_2007" localSheetId="62">#REF!</definedName>
    <definedName name="Table6_2007" localSheetId="13">#REF!</definedName>
    <definedName name="Table6_2007" localSheetId="17">#REF!</definedName>
    <definedName name="Table6_2007" localSheetId="26">#REF!</definedName>
    <definedName name="Table6_2007" localSheetId="38">#REF!</definedName>
    <definedName name="Table6_2007" localSheetId="43">#REF!</definedName>
    <definedName name="Table6_2007" localSheetId="49">#REF!</definedName>
    <definedName name="Table6_2007">#REF!</definedName>
    <definedName name="Table6_2008" localSheetId="54">#REF!</definedName>
    <definedName name="Table6_2008" localSheetId="58">#REF!</definedName>
    <definedName name="Table6_2008" localSheetId="22">#REF!</definedName>
    <definedName name="Table6_2008" localSheetId="28">#REF!</definedName>
    <definedName name="Table6_2008" localSheetId="62">#REF!</definedName>
    <definedName name="Table6_2008" localSheetId="13">#REF!</definedName>
    <definedName name="Table6_2008" localSheetId="17">#REF!</definedName>
    <definedName name="Table6_2008" localSheetId="26">#REF!</definedName>
    <definedName name="Table6_2008" localSheetId="38">#REF!</definedName>
    <definedName name="Table6_2008" localSheetId="43">#REF!</definedName>
    <definedName name="Table6_2008" localSheetId="49">#REF!</definedName>
    <definedName name="Table6_2008">#REF!</definedName>
    <definedName name="Table6_2009" localSheetId="54">#REF!</definedName>
    <definedName name="Table6_2009" localSheetId="58">#REF!</definedName>
    <definedName name="Table6_2009" localSheetId="22">#REF!</definedName>
    <definedName name="Table6_2009" localSheetId="28">#REF!</definedName>
    <definedName name="Table6_2009" localSheetId="62">#REF!</definedName>
    <definedName name="Table6_2009" localSheetId="13">#REF!</definedName>
    <definedName name="Table6_2009" localSheetId="17">#REF!</definedName>
    <definedName name="Table6_2009" localSheetId="26">#REF!</definedName>
    <definedName name="Table6_2009" localSheetId="38">#REF!</definedName>
    <definedName name="Table6_2009" localSheetId="43">#REF!</definedName>
    <definedName name="Table6_2009" localSheetId="49">#REF!</definedName>
    <definedName name="Table6_2009">#REF!</definedName>
    <definedName name="Table6_2010" localSheetId="54">#REF!</definedName>
    <definedName name="Table6_2010" localSheetId="58">#REF!</definedName>
    <definedName name="Table6_2010" localSheetId="22">#REF!</definedName>
    <definedName name="Table6_2010" localSheetId="28">#REF!</definedName>
    <definedName name="Table6_2010" localSheetId="62">#REF!</definedName>
    <definedName name="Table6_2010" localSheetId="13">#REF!</definedName>
    <definedName name="Table6_2010" localSheetId="17">#REF!</definedName>
    <definedName name="Table6_2010" localSheetId="26">#REF!</definedName>
    <definedName name="Table6_2010" localSheetId="38">#REF!</definedName>
    <definedName name="Table6_2010" localSheetId="43">#REF!</definedName>
    <definedName name="Table6_2010" localSheetId="49">#REF!</definedName>
    <definedName name="Table6_2010">#REF!</definedName>
    <definedName name="Table6_2011" localSheetId="54">#REF!</definedName>
    <definedName name="Table6_2011" localSheetId="58">#REF!</definedName>
    <definedName name="Table6_2011" localSheetId="22">#REF!</definedName>
    <definedName name="Table6_2011" localSheetId="28">#REF!</definedName>
    <definedName name="Table6_2011" localSheetId="62">#REF!</definedName>
    <definedName name="Table6_2011" localSheetId="13">#REF!</definedName>
    <definedName name="Table6_2011" localSheetId="17">#REF!</definedName>
    <definedName name="Table6_2011" localSheetId="26">#REF!</definedName>
    <definedName name="Table6_2011" localSheetId="38">#REF!</definedName>
    <definedName name="Table6_2011" localSheetId="43">#REF!</definedName>
    <definedName name="Table6_2011" localSheetId="49">#REF!</definedName>
    <definedName name="Table6_2011">#REF!</definedName>
    <definedName name="Table6a_2006" localSheetId="54">#REF!</definedName>
    <definedName name="Table6a_2006" localSheetId="58">#REF!</definedName>
    <definedName name="Table6a_2006" localSheetId="22">#REF!</definedName>
    <definedName name="Table6a_2006" localSheetId="28">#REF!</definedName>
    <definedName name="Table6a_2006" localSheetId="62">#REF!</definedName>
    <definedName name="Table6a_2006" localSheetId="13">#REF!</definedName>
    <definedName name="Table6a_2006" localSheetId="17">#REF!</definedName>
    <definedName name="Table6a_2006" localSheetId="26">#REF!</definedName>
    <definedName name="Table6a_2006" localSheetId="38">#REF!</definedName>
    <definedName name="Table6a_2006" localSheetId="43">#REF!</definedName>
    <definedName name="Table6a_2006" localSheetId="49">#REF!</definedName>
    <definedName name="Table6a_2006">#REF!</definedName>
    <definedName name="Table6a_2007" localSheetId="54">#REF!</definedName>
    <definedName name="Table6a_2007" localSheetId="58">#REF!</definedName>
    <definedName name="Table6a_2007" localSheetId="22">#REF!</definedName>
    <definedName name="Table6a_2007" localSheetId="28">#REF!</definedName>
    <definedName name="Table6a_2007" localSheetId="62">#REF!</definedName>
    <definedName name="Table6a_2007" localSheetId="13">#REF!</definedName>
    <definedName name="Table6a_2007" localSheetId="17">#REF!</definedName>
    <definedName name="Table6a_2007" localSheetId="26">#REF!</definedName>
    <definedName name="Table6a_2007" localSheetId="38">#REF!</definedName>
    <definedName name="Table6a_2007" localSheetId="43">#REF!</definedName>
    <definedName name="Table6a_2007" localSheetId="49">#REF!</definedName>
    <definedName name="Table6a_2007">#REF!</definedName>
    <definedName name="Table6a_2008" localSheetId="54">#REF!</definedName>
    <definedName name="Table6a_2008" localSheetId="58">#REF!</definedName>
    <definedName name="Table6a_2008" localSheetId="22">#REF!</definedName>
    <definedName name="Table6a_2008" localSheetId="28">#REF!</definedName>
    <definedName name="Table6a_2008" localSheetId="62">#REF!</definedName>
    <definedName name="Table6a_2008" localSheetId="13">#REF!</definedName>
    <definedName name="Table6a_2008" localSheetId="17">#REF!</definedName>
    <definedName name="Table6a_2008" localSheetId="26">#REF!</definedName>
    <definedName name="Table6a_2008" localSheetId="38">#REF!</definedName>
    <definedName name="Table6a_2008" localSheetId="43">#REF!</definedName>
    <definedName name="Table6a_2008" localSheetId="49">#REF!</definedName>
    <definedName name="Table6a_2008">#REF!</definedName>
    <definedName name="Table6a_2009" localSheetId="54">#REF!</definedName>
    <definedName name="Table6a_2009" localSheetId="58">#REF!</definedName>
    <definedName name="Table6a_2009" localSheetId="22">#REF!</definedName>
    <definedName name="Table6a_2009" localSheetId="28">#REF!</definedName>
    <definedName name="Table6a_2009" localSheetId="62">#REF!</definedName>
    <definedName name="Table6a_2009" localSheetId="13">#REF!</definedName>
    <definedName name="Table6a_2009" localSheetId="17">#REF!</definedName>
    <definedName name="Table6a_2009" localSheetId="26">#REF!</definedName>
    <definedName name="Table6a_2009" localSheetId="38">#REF!</definedName>
    <definedName name="Table6a_2009" localSheetId="43">#REF!</definedName>
    <definedName name="Table6a_2009" localSheetId="49">#REF!</definedName>
    <definedName name="Table6a_2009">#REF!</definedName>
    <definedName name="Table6a_2010" localSheetId="54">#REF!</definedName>
    <definedName name="Table6a_2010" localSheetId="58">#REF!</definedName>
    <definedName name="Table6a_2010" localSheetId="22">#REF!</definedName>
    <definedName name="Table6a_2010" localSheetId="28">#REF!</definedName>
    <definedName name="Table6a_2010" localSheetId="62">#REF!</definedName>
    <definedName name="Table6a_2010" localSheetId="13">#REF!</definedName>
    <definedName name="Table6a_2010" localSheetId="17">#REF!</definedName>
    <definedName name="Table6a_2010" localSheetId="26">#REF!</definedName>
    <definedName name="Table6a_2010" localSheetId="38">#REF!</definedName>
    <definedName name="Table6a_2010" localSheetId="43">#REF!</definedName>
    <definedName name="Table6a_2010" localSheetId="49">#REF!</definedName>
    <definedName name="Table6a_2010">#REF!</definedName>
    <definedName name="Table6a_2011" localSheetId="54">#REF!</definedName>
    <definedName name="Table6a_2011" localSheetId="58">#REF!</definedName>
    <definedName name="Table6a_2011" localSheetId="22">#REF!</definedName>
    <definedName name="Table6a_2011" localSheetId="28">#REF!</definedName>
    <definedName name="Table6a_2011" localSheetId="62">#REF!</definedName>
    <definedName name="Table6a_2011" localSheetId="13">#REF!</definedName>
    <definedName name="Table6a_2011" localSheetId="17">#REF!</definedName>
    <definedName name="Table6a_2011" localSheetId="26">#REF!</definedName>
    <definedName name="Table6a_2011" localSheetId="38">#REF!</definedName>
    <definedName name="Table6a_2011" localSheetId="43">#REF!</definedName>
    <definedName name="Table6a_2011" localSheetId="49">#REF!</definedName>
    <definedName name="Table6a_2011">#REF!</definedName>
    <definedName name="Table6b_SEN_by_FSM_2009" localSheetId="54">#REF!</definedName>
    <definedName name="Table6b_SEN_by_FSM_2009" localSheetId="58">#REF!</definedName>
    <definedName name="Table6b_SEN_by_FSM_2009" localSheetId="22">#REF!</definedName>
    <definedName name="Table6b_SEN_by_FSM_2009" localSheetId="28">#REF!</definedName>
    <definedName name="Table6b_SEN_by_FSM_2009" localSheetId="62">#REF!</definedName>
    <definedName name="Table6b_SEN_by_FSM_2009" localSheetId="13">#REF!</definedName>
    <definedName name="Table6b_SEN_by_FSM_2009" localSheetId="17">#REF!</definedName>
    <definedName name="Table6b_SEN_by_FSM_2009" localSheetId="26">#REF!</definedName>
    <definedName name="Table6b_SEN_by_FSM_2009" localSheetId="38">#REF!</definedName>
    <definedName name="Table6b_SEN_by_FSM_2009" localSheetId="43">#REF!</definedName>
    <definedName name="Table6b_SEN_by_FSM_2009" localSheetId="49">#REF!</definedName>
    <definedName name="Table6b_SEN_by_FSM_2009">#REF!</definedName>
    <definedName name="Table6b_SEN_by_FSM_2010" localSheetId="54">#REF!</definedName>
    <definedName name="Table6b_SEN_by_FSM_2010" localSheetId="58">#REF!</definedName>
    <definedName name="Table6b_SEN_by_FSM_2010" localSheetId="22">#REF!</definedName>
    <definedName name="Table6b_SEN_by_FSM_2010" localSheetId="28">#REF!</definedName>
    <definedName name="Table6b_SEN_by_FSM_2010" localSheetId="62">#REF!</definedName>
    <definedName name="Table6b_SEN_by_FSM_2010" localSheetId="13">#REF!</definedName>
    <definedName name="Table6b_SEN_by_FSM_2010" localSheetId="17">#REF!</definedName>
    <definedName name="Table6b_SEN_by_FSM_2010" localSheetId="26">#REF!</definedName>
    <definedName name="Table6b_SEN_by_FSM_2010" localSheetId="38">#REF!</definedName>
    <definedName name="Table6b_SEN_by_FSM_2010" localSheetId="43">#REF!</definedName>
    <definedName name="Table6b_SEN_by_FSM_2010" localSheetId="49">#REF!</definedName>
    <definedName name="Table6b_SEN_by_FSM_2010">#REF!</definedName>
    <definedName name="Table6b_SEN_by_FSM_2011" localSheetId="54">#REF!</definedName>
    <definedName name="Table6b_SEN_by_FSM_2011" localSheetId="58">#REF!</definedName>
    <definedName name="Table6b_SEN_by_FSM_2011" localSheetId="22">#REF!</definedName>
    <definedName name="Table6b_SEN_by_FSM_2011" localSheetId="28">#REF!</definedName>
    <definedName name="Table6b_SEN_by_FSM_2011" localSheetId="62">#REF!</definedName>
    <definedName name="Table6b_SEN_by_FSM_2011" localSheetId="13">#REF!</definedName>
    <definedName name="Table6b_SEN_by_FSM_2011" localSheetId="17">#REF!</definedName>
    <definedName name="Table6b_SEN_by_FSM_2011" localSheetId="26">#REF!</definedName>
    <definedName name="Table6b_SEN_by_FSM_2011" localSheetId="38">#REF!</definedName>
    <definedName name="Table6b_SEN_by_FSM_2011" localSheetId="43">#REF!</definedName>
    <definedName name="Table6b_SEN_by_FSM_2011" localSheetId="49">#REF!</definedName>
    <definedName name="Table6b_SEN_by_FSM_2011">#REF!</definedName>
    <definedName name="Table6c_SEN_by_ETH_2009" localSheetId="54">#REF!</definedName>
    <definedName name="Table6c_SEN_by_ETH_2009" localSheetId="58">#REF!</definedName>
    <definedName name="Table6c_SEN_by_ETH_2009" localSheetId="22">#REF!</definedName>
    <definedName name="Table6c_SEN_by_ETH_2009" localSheetId="28">#REF!</definedName>
    <definedName name="Table6c_SEN_by_ETH_2009" localSheetId="62">#REF!</definedName>
    <definedName name="Table6c_SEN_by_ETH_2009" localSheetId="13">#REF!</definedName>
    <definedName name="Table6c_SEN_by_ETH_2009" localSheetId="17">#REF!</definedName>
    <definedName name="Table6c_SEN_by_ETH_2009" localSheetId="26">#REF!</definedName>
    <definedName name="Table6c_SEN_by_ETH_2009" localSheetId="38">#REF!</definedName>
    <definedName name="Table6c_SEN_by_ETH_2009" localSheetId="43">#REF!</definedName>
    <definedName name="Table6c_SEN_by_ETH_2009" localSheetId="49">#REF!</definedName>
    <definedName name="Table6c_SEN_by_ETH_2009">#REF!</definedName>
    <definedName name="Table6c_SEN_by_ETH_2010" localSheetId="54">#REF!</definedName>
    <definedName name="Table6c_SEN_by_ETH_2010" localSheetId="58">#REF!</definedName>
    <definedName name="Table6c_SEN_by_ETH_2010" localSheetId="22">#REF!</definedName>
    <definedName name="Table6c_SEN_by_ETH_2010" localSheetId="28">#REF!</definedName>
    <definedName name="Table6c_SEN_by_ETH_2010" localSheetId="62">#REF!</definedName>
    <definedName name="Table6c_SEN_by_ETH_2010" localSheetId="13">#REF!</definedName>
    <definedName name="Table6c_SEN_by_ETH_2010" localSheetId="17">#REF!</definedName>
    <definedName name="Table6c_SEN_by_ETH_2010" localSheetId="26">#REF!</definedName>
    <definedName name="Table6c_SEN_by_ETH_2010" localSheetId="38">#REF!</definedName>
    <definedName name="Table6c_SEN_by_ETH_2010" localSheetId="43">#REF!</definedName>
    <definedName name="Table6c_SEN_by_ETH_2010" localSheetId="49">#REF!</definedName>
    <definedName name="Table6c_SEN_by_ETH_2010">#REF!</definedName>
    <definedName name="Table6c_SEN_by_ETH_2011" localSheetId="54">#REF!</definedName>
    <definedName name="Table6c_SEN_by_ETH_2011" localSheetId="58">#REF!</definedName>
    <definedName name="Table6c_SEN_by_ETH_2011" localSheetId="22">#REF!</definedName>
    <definedName name="Table6c_SEN_by_ETH_2011" localSheetId="28">#REF!</definedName>
    <definedName name="Table6c_SEN_by_ETH_2011" localSheetId="62">#REF!</definedName>
    <definedName name="Table6c_SEN_by_ETH_2011" localSheetId="13">#REF!</definedName>
    <definedName name="Table6c_SEN_by_ETH_2011" localSheetId="17">#REF!</definedName>
    <definedName name="Table6c_SEN_by_ETH_2011" localSheetId="26">#REF!</definedName>
    <definedName name="Table6c_SEN_by_ETH_2011" localSheetId="38">#REF!</definedName>
    <definedName name="Table6c_SEN_by_ETH_2011" localSheetId="43">#REF!</definedName>
    <definedName name="Table6c_SEN_by_ETH_2011" localSheetId="49">#REF!</definedName>
    <definedName name="Table6c_SEN_by_ETH_2011">#REF!</definedName>
    <definedName name="Table7_Disadvantaged_2013" localSheetId="55">'Table 7_2014'!$B$72:$N$74</definedName>
    <definedName name="Table7_Disadvantaged_2013" localSheetId="54">'Table 7_2015'!$B$72:$N$74</definedName>
    <definedName name="Table7_Disadvantaged_2013">'Table 7_2013'!$B$72:$N$74</definedName>
    <definedName name="Table7_Disadvantaged_2014" localSheetId="54">'Table 7_2015'!$B$72:$N$74</definedName>
    <definedName name="Table7_Disadvantaged_2014">'Table 7_2014'!$B$72:$N$74</definedName>
    <definedName name="Table7_DISADVANTAGED_2015">'Table 7_2015'!$B$71:$N$74</definedName>
    <definedName name="Table7_DISADVANTAGED_2016">Tab8_2016!$B$74:$N$77</definedName>
    <definedName name="Table7_EAL_2013" localSheetId="55">'Table 7_2014'!$B$38:$N$41</definedName>
    <definedName name="Table7_EAL_2013" localSheetId="54">'Table 7_2015'!$B$38:$N$41</definedName>
    <definedName name="Table7_EAL_2013">'Table 7_2013'!$B$38:$N$41</definedName>
    <definedName name="Table7_EAL_2014" localSheetId="54">'Table 7_2015'!$B$38:$N$41</definedName>
    <definedName name="Table7_EAL_2014">'Table 7_2014'!$B$38:$N$41</definedName>
    <definedName name="Table7_EAL_2015">'Table 7_2015'!$B$38:$N$41</definedName>
    <definedName name="Table7_EAL_2016">Tab8_2016!$B$41:$N$44</definedName>
    <definedName name="Table7_ETH_2013" localSheetId="55">'Table 7_2014'!$B$9:$N$34</definedName>
    <definedName name="Table7_ETH_2013" localSheetId="54">'Table 7_2015'!$B$9:$N$34</definedName>
    <definedName name="Table7_ETH_2013">'Table 7_2013'!$B$9:$N$34</definedName>
    <definedName name="Table7_ETH_2014" localSheetId="54">'Table 7_2015'!$B$9:$N$34</definedName>
    <definedName name="Table7_ETH_2014">'Table 7_2014'!$B$9:$N$34</definedName>
    <definedName name="Table7_ETH_2015">'Table 7_2015'!$B$9:$N$34</definedName>
    <definedName name="Table7_ETH_2016">Tab8_2016!$B$12:$N$37</definedName>
    <definedName name="Table7_FSM_2013" localSheetId="55">'Table 7_2014'!$B$42:$N$44</definedName>
    <definedName name="Table7_FSM_2013" localSheetId="54">'Table 7_2015'!$B$42:$N$44</definedName>
    <definedName name="Table7_FSM_2013">'Table 7_2013'!$B$42:$N$44</definedName>
    <definedName name="Table7_FSM_2014" localSheetId="54">'Table 7_2015'!$B$42:$N$44</definedName>
    <definedName name="Table7_FSM_2014">'Table 7_2014'!$B$42:$N$44</definedName>
    <definedName name="Table7_FSM_2015">'Table 7_2015'!$B$42:$N$44</definedName>
    <definedName name="Table7_FSM_2016">Tab8_2016!$B$45:$N$47</definedName>
    <definedName name="Table7_PRIMARY_2013" localSheetId="55">'Table 7_2014'!$B$54:$N$67</definedName>
    <definedName name="Table7_PRIMARY_2013" localSheetId="54">'Table 7_2015'!$B$54:$N$67</definedName>
    <definedName name="Table7_PRIMARY_2013">'Table 7_2013'!$B$54:$N$67</definedName>
    <definedName name="Table7_PRIMARY_2014" localSheetId="54">'Table 7_2015'!$B$53:$N$67</definedName>
    <definedName name="Table7_PRIMARY_2014">'Table 7_2014'!$B$53:$N$67</definedName>
    <definedName name="Table7_PRIMARY_2015">'Table 7_2015'!$B$54:$N$67</definedName>
    <definedName name="Table7_PRIMARY_2016">Tab8_2016!$B$57:$N$71</definedName>
    <definedName name="Table7_SEN_2013" localSheetId="55">'Table 7_2014'!$B$45:$N$52</definedName>
    <definedName name="Table7_SEN_2013" localSheetId="54">'Table 7_2015'!$B$45:$N$52</definedName>
    <definedName name="Table7_SEN_2013">'Table 7_2013'!$B$45:$N$52</definedName>
    <definedName name="Table7_SEN_2014" localSheetId="54">'Table 7_2015'!$B$45:$N$52</definedName>
    <definedName name="Table7_SEN_2014">'Table 7_2014'!$B$45:$N$52</definedName>
    <definedName name="Table7_SEN_2015">'Table 7_2015'!$B$45:$N$52</definedName>
    <definedName name="Table7_SEN_2016">Tab8_2016!$B$48:$N$55</definedName>
    <definedName name="Table8_2013" localSheetId="59">Table9_2014!$A$9:$N$175</definedName>
    <definedName name="Table8_2013" localSheetId="58">Table9_2015!$A$9:$N$175</definedName>
    <definedName name="Table8_2013">Table9_2013!$A$9:$N$175</definedName>
    <definedName name="Table8_2014" localSheetId="58">Table9_2015!$A$9:$N$175</definedName>
    <definedName name="Table8_2014">Table9_2014!$A$9:$N$175</definedName>
    <definedName name="Table8_2015">Table9_2015!$A$9:$N$175</definedName>
    <definedName name="Table8a_DISADV_2012" localSheetId="28">#REF!</definedName>
    <definedName name="Table8a_DISADV_2012" localSheetId="62">#REF!</definedName>
    <definedName name="Table8a_DISADV_2012">#REF!</definedName>
    <definedName name="Table8a_EAL_2012" localSheetId="28">#REF!</definedName>
    <definedName name="Table8a_EAL_2012" localSheetId="62">#REF!</definedName>
    <definedName name="Table8a_EAL_2012">#REF!</definedName>
    <definedName name="Table8a_ETH_2012" localSheetId="28">#REF!</definedName>
    <definedName name="Table8a_ETH_2012" localSheetId="62">#REF!</definedName>
    <definedName name="Table8a_ETH_2012">#REF!</definedName>
    <definedName name="Table8a_FSM_2012" localSheetId="28">#REF!</definedName>
    <definedName name="Table8a_FSM_2012" localSheetId="62">#REF!</definedName>
    <definedName name="Table8a_FSM_2012">#REF!</definedName>
    <definedName name="Table8a_Primary_2012" localSheetId="28">#REF!</definedName>
    <definedName name="Table8a_Primary_2012" localSheetId="62">#REF!</definedName>
    <definedName name="Table8a_Primary_2012">#REF!</definedName>
    <definedName name="Table8a_SEN_2012" localSheetId="28">#REF!</definedName>
    <definedName name="Table8a_SEN_2012" localSheetId="62">#REF!</definedName>
    <definedName name="Table8a_SEN_2012">#REF!</definedName>
    <definedName name="Table9_2013">Table9_2013!$A$9:$N$175</definedName>
    <definedName name="Table9_2014">Table9_2014!$A$9:$N$175</definedName>
    <definedName name="Table9_2015">Table9_2015!$A$9:$N$175</definedName>
    <definedName name="Table9_2016">Table9_2016!$A$9:$N$175</definedName>
    <definedName name="Table9_Disadvantaged_12" localSheetId="28">#REF!</definedName>
    <definedName name="Table9_Disadvantaged_12" localSheetId="62">#REF!</definedName>
    <definedName name="Table9_Disadvantaged_12">#REF!</definedName>
    <definedName name="Table9_EAL_12" localSheetId="28">#REF!</definedName>
    <definedName name="Table9_EAL_12" localSheetId="62">#REF!</definedName>
    <definedName name="Table9_EAL_12">#REF!</definedName>
    <definedName name="Table9_ETH_12" localSheetId="28">#REF!</definedName>
    <definedName name="Table9_ETH_12" localSheetId="62">#REF!</definedName>
    <definedName name="Table9_ETH_12">#REF!</definedName>
    <definedName name="Table9_FSM_12" localSheetId="28">#REF!</definedName>
    <definedName name="Table9_FSM_12" localSheetId="62">#REF!</definedName>
    <definedName name="Table9_FSM_12">#REF!</definedName>
    <definedName name="Table9_Gender_12" localSheetId="28">#REF!</definedName>
    <definedName name="Table9_Gender_12" localSheetId="62">#REF!</definedName>
    <definedName name="Table9_Gender_12">#REF!</definedName>
    <definedName name="Table9_SEN_12" localSheetId="28">#REF!</definedName>
    <definedName name="Table9_SEN_12" localSheetId="62">#REF!</definedName>
    <definedName name="Table9_SEN_12">#REF!</definedName>
    <definedName name="TableA3_2010">'[19]A3 SPSS output'!$G$7:$U$385</definedName>
    <definedName name="TableA3_Coverage" localSheetId="0">[20]TableA3_2010!$O$9:$Q$483</definedName>
    <definedName name="TableA3_Coverage" localSheetId="29">[20]TableA3_2010!$O$9:$Q$483</definedName>
    <definedName name="TableA3_Coverage" localSheetId="54">#REF!</definedName>
    <definedName name="TableA3_Coverage" localSheetId="58">#REF!</definedName>
    <definedName name="TableA3_Coverage" localSheetId="22">#REF!</definedName>
    <definedName name="TableA3_Coverage" localSheetId="28">#REF!</definedName>
    <definedName name="TableA3_Coverage" localSheetId="62">#REF!</definedName>
    <definedName name="TableA3_Coverage" localSheetId="13">#REF!</definedName>
    <definedName name="TableA3_Coverage" localSheetId="17">#REF!</definedName>
    <definedName name="TableA3_Coverage" localSheetId="26">#REF!</definedName>
    <definedName name="TableA3_Coverage" localSheetId="38">#REF!</definedName>
    <definedName name="TableA3_Coverage" localSheetId="43">#REF!</definedName>
    <definedName name="TableA3_Coverage" localSheetId="49">#REF!</definedName>
    <definedName name="TableA3_Coverage">#REF!</definedName>
    <definedName name="TotPts">[8]Sheet7!$B$5:$N$170</definedName>
    <definedName name="TotPts07" localSheetId="0">[21]Sheet7!$R$5:$AD$170</definedName>
    <definedName name="TotPts07" localSheetId="29">[21]Sheet7!$R$5:$AD$170</definedName>
    <definedName name="TotPts07">[9]Sheet7!$R$5:$AD$170</definedName>
    <definedName name="turnout">[3]turnout!$B$3:$I$155</definedName>
    <definedName name="ValidPts">[8]Sheet8!$B$5:$N$170</definedName>
    <definedName name="ValidPts07" localSheetId="0">[21]Sheet8!$R$5:$AD$170</definedName>
    <definedName name="ValidPts07" localSheetId="29">[21]Sheet8!$R$5:$AD$170</definedName>
    <definedName name="ValidPts07">[9]Sheet8!$R$5:$AD$170</definedName>
    <definedName name="ValidVal">[8]Sheet1!$B$5:$N$170</definedName>
    <definedName name="ValidVal07" localSheetId="0">[21]Sheet1!$R$5:$AD$170</definedName>
    <definedName name="ValidVal07" localSheetId="29">[21]Sheet1!$R$5:$AD$170</definedName>
    <definedName name="ValidVal07">[9]Sheet1!$R$5:$AD$170</definedName>
    <definedName name="write_lev">'[4]2006 Data'!$C$21:$T$23</definedName>
    <definedName name="write_lev04">'[4]2004 Data'!$C$22:$U$24</definedName>
    <definedName name="write_lev05">'[4]2005 data'!$C$22:$T$24</definedName>
    <definedName name="write_lev07">'[10]2007 Data'!$C$21:$T$23</definedName>
    <definedName name="write2006" localSheetId="54">#REF!</definedName>
    <definedName name="write2006" localSheetId="58">#REF!</definedName>
    <definedName name="write2006" localSheetId="22">#REF!</definedName>
    <definedName name="write2006" localSheetId="28">#REF!</definedName>
    <definedName name="write2006" localSheetId="62">#REF!</definedName>
    <definedName name="write2006" localSheetId="13">#REF!</definedName>
    <definedName name="write2006" localSheetId="17">#REF!</definedName>
    <definedName name="write2006" localSheetId="26">#REF!</definedName>
    <definedName name="write2006" localSheetId="38">#REF!</definedName>
    <definedName name="write2006" localSheetId="43">#REF!</definedName>
    <definedName name="write2006" localSheetId="49">#REF!</definedName>
    <definedName name="write2006">#REF!</definedName>
    <definedName name="write2007" localSheetId="54">#REF!</definedName>
    <definedName name="write2007" localSheetId="58">#REF!</definedName>
    <definedName name="write2007" localSheetId="22">#REF!</definedName>
    <definedName name="write2007" localSheetId="28">#REF!</definedName>
    <definedName name="write2007" localSheetId="62">#REF!</definedName>
    <definedName name="write2007" localSheetId="13">#REF!</definedName>
    <definedName name="write2007" localSheetId="17">#REF!</definedName>
    <definedName name="write2007" localSheetId="26">#REF!</definedName>
    <definedName name="write2007" localSheetId="38">#REF!</definedName>
    <definedName name="write2007" localSheetId="43">#REF!</definedName>
    <definedName name="write2007" localSheetId="49">#REF!</definedName>
    <definedName name="write2007">#REF!</definedName>
    <definedName name="write2008" localSheetId="54">#REF!</definedName>
    <definedName name="write2008" localSheetId="58">#REF!</definedName>
    <definedName name="write2008" localSheetId="22">#REF!</definedName>
    <definedName name="write2008" localSheetId="28">#REF!</definedName>
    <definedName name="write2008" localSheetId="62">#REF!</definedName>
    <definedName name="write2008" localSheetId="13">#REF!</definedName>
    <definedName name="write2008" localSheetId="17">#REF!</definedName>
    <definedName name="write2008" localSheetId="26">#REF!</definedName>
    <definedName name="write2008" localSheetId="38">#REF!</definedName>
    <definedName name="write2008" localSheetId="43">#REF!</definedName>
    <definedName name="write2008" localSheetId="49">#REF!</definedName>
    <definedName name="write2008">#REF!</definedName>
    <definedName name="Y1P_Table2_DISADVANTAGED_2012">Y1P_Table2_2012!$B$69:$Q$71</definedName>
    <definedName name="Y1P_Table2_DISADVANTAGED_2013" localSheetId="6">Y1P_Table2_2014!$B$69:$Q$71</definedName>
    <definedName name="Y1P_Table2_DISADVANTAGED_2013">Y1P_Table2_2013!$B$69:$Q$71</definedName>
    <definedName name="Y1P_Table2_DISADVANTAGED_2014">Y1P_Table2_2014!$B$69:$Q$71</definedName>
    <definedName name="Y1P_Table2_DISADVANTAGED_2015">Y1P_Table2_2015!$B$71:$Q$73</definedName>
    <definedName name="Y1P_Table2_DISADVANTAGED_2016">Y1P_Table2_2016!$B$75:$Q$77</definedName>
    <definedName name="Y1P_Table2_EAL_2012" localSheetId="5">Y1P_Table2_2013!$B$35:$Q$38</definedName>
    <definedName name="Y1P_Table2_EAL_2012" localSheetId="6">Y1P_Table2_2014!$B$35:$Q$38</definedName>
    <definedName name="Y1P_Table2_EAL_2012">Y1P_Table2_2012!$B$35:$Q$38</definedName>
    <definedName name="Y1P_Table2_EAL_2013" localSheetId="6">Y1P_Table2_2014!$B$35:$Q$38</definedName>
    <definedName name="Y1P_Table2_EAL_2013">Y1P_Table2_2013!$B$35:$Q$38</definedName>
    <definedName name="Y1P_Table2_EAL_2014">Y1P_Table2_2014!$B$35:$Q$38</definedName>
    <definedName name="Y1P_Table2_EAL_2015">Y1P_Table2_2015!$B$35:$Q$38</definedName>
    <definedName name="Y1P_Table2_EAL_2016">Y1P_Table2_2016!$B$38:$Q$41</definedName>
    <definedName name="Y1P_Table2_ETH_2012" localSheetId="5">Y1P_Table2_2013!$B$8:$Q$31</definedName>
    <definedName name="Y1P_Table2_ETH_2012" localSheetId="6">Y1P_Table2_2014!$B$8:$Q$31</definedName>
    <definedName name="Y1P_Table2_ETH_2012">Y1P_Table2_2012!$B$8:$Q$31</definedName>
    <definedName name="Y1P_Table2_ETH_2013" localSheetId="6">Y1P_Table2_2014!$B$8:$Q$31</definedName>
    <definedName name="Y1P_Table2_ETH_2013">Y1P_Table2_2013!$B$8:$Q$31</definedName>
    <definedName name="Y1P_Table2_ETH_2014">Y1P_Table2_2014!$B$8:$Q$31</definedName>
    <definedName name="Y1P_Table2_ETH_2015">Y1P_Table2_2015!$B$8:$Q$31</definedName>
    <definedName name="Y1P_Table2_ETH_2016">Y1P_Table2_2016!$B$11:$Q$34</definedName>
    <definedName name="Y1P_Table2_FSM_2012" localSheetId="5">Y1P_Table2_2013!$B$39:$Q$41</definedName>
    <definedName name="Y1P_Table2_FSM_2012" localSheetId="6">Y1P_Table2_2014!$B$39:$Q$41</definedName>
    <definedName name="Y1P_Table2_FSM_2012">Y1P_Table2_2012!$B$39:$Q$41</definedName>
    <definedName name="Y1P_Table2_FSM_2013" localSheetId="6">Y1P_Table2_2014!$B$39:$Q$41</definedName>
    <definedName name="Y1P_Table2_FSM_2013">Y1P_Table2_2013!$B$39:$Q$41</definedName>
    <definedName name="Y1P_Table2_FSM_2014">Y1P_Table2_2014!$B$39:$Q$41</definedName>
    <definedName name="Y1P_Table2_FSM_2015">Y1P_Table2_2015!$B$39:$Q$41</definedName>
    <definedName name="Y1P_Table2_FSM_2016">Y1P_Table2_2016!$B$42:$Q$44</definedName>
    <definedName name="Y1P_Table2_PRIMARY_2012" localSheetId="5">Y1P_Table2_2013!$B$53:$Q$67</definedName>
    <definedName name="Y1P_Table2_PRIMARY_2012" localSheetId="6">Y1P_Table2_2014!$B$53:$Q$67</definedName>
    <definedName name="Y1P_Table2_PRIMARY_2012">Y1P_Table2_2012!$B$53:$Q$67</definedName>
    <definedName name="Y1P_Table2_Primary_2013" localSheetId="6">Y1P_Table2_2014!$B$53:$Q$67</definedName>
    <definedName name="Y1P_Table2_Primary_2013">Y1P_Table2_2013!$B$53:$Q$67</definedName>
    <definedName name="Y1P_Table2_PRIMARY_2014">Y1P_Table2_2014!$B$53:$Q$66</definedName>
    <definedName name="Y1P_Table2_PRIMARY_2015">Y1P_Table2_2015!$B$54:$R$69</definedName>
    <definedName name="Y1P_Table2_PRIMARY_2016">Y1P_Table2_2016!$B$57:$Q$73</definedName>
    <definedName name="Y1P_Table2_SEN_2012" localSheetId="5">Y1P_Table2_2013!$B$42:$Q$52</definedName>
    <definedName name="Y1P_Table2_SEN_2012" localSheetId="6">Y1P_Table2_2014!$B$42:$Q$52</definedName>
    <definedName name="Y1P_Table2_SEN_2012">Y1P_Table2_2012!$B$42:$Q$52</definedName>
    <definedName name="Y1P_Table2_SEN_2013" localSheetId="6">Y1P_Table2_2014!$B$42:$Q$52</definedName>
    <definedName name="Y1P_Table2_SEN_2013">Y1P_Table2_2013!$B$42:$Q$52</definedName>
    <definedName name="Y1P_Table2_SEN_2014">Y1P_Table2_2014!$B$42:$Q$52</definedName>
    <definedName name="Y1P_Table2_SEN_2015">Y1P_Table2_2015!$B$42:$Q$52</definedName>
    <definedName name="Y1P_Table2_SEN_2016">Y1P_Table2_2016!$B$45:$Q$55</definedName>
    <definedName name="Y1P_Table3a_2012" localSheetId="9">Y1P_Table3a_2013!$B$10:$T$32</definedName>
    <definedName name="Y1P_Table3a_2012" localSheetId="10">Y1P_Table3a_2014!$B$10:$T$32</definedName>
    <definedName name="Y1P_Table3a_2012">Y1P_Table3a_2012!$B$10:$T$32</definedName>
    <definedName name="Y1P_Table3a_2013" localSheetId="10">Y1P_Table3a_2014!$B$10:$T$32</definedName>
    <definedName name="Y1P_Table3a_2013">Y1P_Table3a_2013!$B$10:$T$32</definedName>
    <definedName name="Y1P_Table3a_2014">Y1P_Table3a_2014!$B$10:$T$32</definedName>
    <definedName name="Y1P_Table3a_2015" localSheetId="62">Y1P_Table3a_2016!$B$10:$T$32</definedName>
    <definedName name="Y1P_Table3a_2015">Y1P_Table3a_2015!$B$10:$T$32</definedName>
    <definedName name="Y1P_Table3a_2016">Y1P_Table3a_2016!$B$10:$T$32</definedName>
    <definedName name="Y1P_Table3b_2012" localSheetId="12">Y1P_Table3b_2013!$B$11:$T$18</definedName>
    <definedName name="Y1P_Table3b_2012" localSheetId="14">Y1P_Table3b_2014!$B$11:$T$18</definedName>
    <definedName name="Y1P_Table3b_2012" localSheetId="13">Y1P_Table3b_2015!$B$11:$T$18</definedName>
    <definedName name="Y1P_Table3b_2012">Y1P_Table3b_2012!$B$11:$T$18</definedName>
    <definedName name="Y1P_Table3b_2013" localSheetId="14">Y1P_Table3b_2014!$B$11:$T$18</definedName>
    <definedName name="Y1P_Table3b_2013" localSheetId="13">Y1P_Table3b_2015!$B$11:$T$18</definedName>
    <definedName name="Y1P_Table3b_2013">Y1P_Table3b_2013!$B$11:$T$18</definedName>
    <definedName name="Y1P_Table3b_2014" localSheetId="13">Y1P_Table3b_2015!$B$11:$T$18</definedName>
    <definedName name="Y1P_Table3b_2014">Y1P_Table3b_2014!$B$11:$T$18</definedName>
    <definedName name="Y1P_Table3b_2015">Y1P_Table3b_2015!$B$11:$T$18</definedName>
    <definedName name="Y1P_Table3c_2012" localSheetId="16">Y1P_Table3c_2013!$B$11:$AL$18</definedName>
    <definedName name="Y1P_Table3c_2012" localSheetId="18">Y1P_Table3c_2014!$B$11:$AL$18</definedName>
    <definedName name="Y1P_Table3c_2012" localSheetId="17">Y1P_Table3c_2015!$B$11:$AL$18</definedName>
    <definedName name="Y1P_Table3c_2012">Y1P_Table3c_2012!$B$11:$AL$18</definedName>
    <definedName name="Y1P_Table3c_2013" localSheetId="18">Y1P_Table3c_2014!$B$11:$AL$18</definedName>
    <definedName name="Y1P_Table3c_2013" localSheetId="17">Y1P_Table3c_2015!$B$11:$AL$18</definedName>
    <definedName name="Y1P_Table3c_2013">Y1P_Table3c_2013!$B$11:$AL$18</definedName>
    <definedName name="Y1P_Table3c_2014" localSheetId="17">Y1P_Table3c_2015!$B$11:$AL$18</definedName>
    <definedName name="Y1P_Table3c_2014">Y1P_Table3c_2014!$B$11:$AL$18</definedName>
    <definedName name="Y1P_Table3c_2015">Y1P_Table3c_2015!$B$11:$AL$18</definedName>
    <definedName name="Y1P_Table5_2012" localSheetId="25">Y1P_Table5a_2013!$A$10:$AL$176</definedName>
    <definedName name="Y1P_Table5_2012" localSheetId="27">Y1P_Table5a_2014!$A$10:$AL$176</definedName>
    <definedName name="Y1P_Table5_2012" localSheetId="26">Y1P_Table5a_2015!$A$10:$AL$176</definedName>
    <definedName name="Y1P_Table5_2014" localSheetId="26">Y1P_Table5a_2015!$A$10:$AL$176</definedName>
    <definedName name="Y1P_Table5_2014">Y1P_Table5a_2014!$A$10:$AL$176</definedName>
    <definedName name="Y1P_Table5a_2012">Y1P_Table5a_2012!$A$10:$AL$176</definedName>
    <definedName name="Y1P_Table5a_2013" localSheetId="27">Y1P_Table5a_2014!$A$10:$AL$176</definedName>
    <definedName name="Y1P_Table5a_2013" localSheetId="26">Y1P_Table5a_2015!$A$10:$AL$176</definedName>
    <definedName name="Y1P_Table5a_2013">Y1P_Table5a_2013!$A$10:$AL$176</definedName>
    <definedName name="Y1P_Table5a_2014" localSheetId="26">Y1P_Table5a_2015!$A$10:$AL$176</definedName>
    <definedName name="Y1P_Table5a_2014">Y1P_Table5a_2014!$A$10:$AL$176</definedName>
    <definedName name="Y1P_Table5a_2015">Y1P_Table5a_2015!$A$10:$AL$176</definedName>
    <definedName name="Y1P_Table5a_2016">Y1_Table5a_2016!$A$10:$AL$176</definedName>
    <definedName name="Y1P_Table5b_2012">Y1P_Table5b_2012!$A$10:$T$176</definedName>
    <definedName name="Y1P_Table5b_2013" localSheetId="39">Y1P_Table5b_2014!$A$10:$T$176</definedName>
    <definedName name="Y1P_Table5b_2013" localSheetId="38">Y1P_Table5b_2015!$A$10:$T$176</definedName>
    <definedName name="Y1P_Table5b_2013">Y1P_Table5b_2013!$A$10:$T$176</definedName>
    <definedName name="Y1P_Table5b_2014" localSheetId="38">Y1P_Table5b_2015!$A$10:$T$176</definedName>
    <definedName name="Y1P_Table5b_2014">Y1P_Table5b_2014!$A$10:$T$176</definedName>
    <definedName name="Y1P_Table5b_2015">Y1P_Table5b_2015!$A$10:$T$176</definedName>
    <definedName name="Y1P_Table5b_2016">Y1P_Table5b_2016!$A$10:$T$176</definedName>
    <definedName name="Y1P_Table5c_2012">Y1P_Table5c_2012!$A$10:$T$174</definedName>
    <definedName name="Y1P_Table5c_2013" localSheetId="44">Y1P_Table5c_2014!$A$10:$T$174</definedName>
    <definedName name="Y1P_Table5c_2013" localSheetId="43">Y1P_Table5c_2015!$A$10:$T$174</definedName>
    <definedName name="Y1P_Table5c_2013">Y1P_Table5c_2013!$A$10:$T$174</definedName>
    <definedName name="Y1P_Table5c_2014" localSheetId="43">Y1P_Table5c_2015!$A$10:$T$174</definedName>
    <definedName name="Y1P_Table5c_2014">Y1P_Table5c_2014!$A$10:$T$174</definedName>
    <definedName name="Y1P_Table5c_2015">Y1P_Table5c_2015!$A$10:$T$174</definedName>
    <definedName name="Y1P_Table5c_2016">Y1P_Table5c_2016!$A$10:$T$174</definedName>
    <definedName name="Y1P_Table5d_2012">Y1P_Table5d_2012!$A$2:$AM$174</definedName>
    <definedName name="Y1P_Table5d_2013" localSheetId="50">Y1P_Table5d_2014!$A$10:$AL$174</definedName>
    <definedName name="Y1P_Table5d_2013" localSheetId="49">Y1P_Table5d_2015!$A$10:$AL$174</definedName>
    <definedName name="Y1P_Table5d_2013">Y1P_Table5d_2013!$A$10:$AL$174</definedName>
    <definedName name="Y1P_Table5d_2014" localSheetId="49">Y1P_Table5d_2015!$A$10:$AL$174</definedName>
    <definedName name="Y1P_Table5d_2014">Y1P_Table5d_2014!$A$10:$AL$174</definedName>
    <definedName name="Y1P_Table5d_2015">Y1P_Table5d_2015!$A$10:$AL$174</definedName>
    <definedName name="Y1P_Table5d_2016">Y1P_Table5d_2016!$A$10:$AL$174</definedName>
    <definedName name="Y1P_Table6_2012" localSheetId="37">Y1P_Table5b_2013!$A$10:$T$176</definedName>
    <definedName name="Y1P_Table6_2012" localSheetId="39">Y1P_Table5b_2014!$A$10:$T$176</definedName>
    <definedName name="Y1P_Table6_2012" localSheetId="38">Y1P_Table5b_2015!$A$10:$T$176</definedName>
    <definedName name="Y1P_Table6a_2016">Y1_Table5a_2016!$A$10:$AL$176</definedName>
    <definedName name="Y1P_Table7_2012" localSheetId="42">Y1P_Table5c_2013!$A$10:$T$174</definedName>
    <definedName name="Y1P_Table7_2012" localSheetId="44">Y1P_Table5c_2014!$A$10:$T$174</definedName>
    <definedName name="Y1P_Table7_2012" localSheetId="43">Y1P_Table5c_2015!$A$10:$T$174</definedName>
    <definedName name="Y1P_Table8_2012" localSheetId="47">Y1P_Table5d_2013!$A$2:$AM$174</definedName>
    <definedName name="Y1P_Table8_2012" localSheetId="50">Y1P_Table5d_2014!$A$2:$AM$174</definedName>
    <definedName name="Y1P_Table8_2012" localSheetId="49">Y1P_Table5d_2015!$A$2:$AM$174</definedName>
  </definedNames>
  <calcPr calcId="162913"/>
</workbook>
</file>

<file path=xl/calcChain.xml><?xml version="1.0" encoding="utf-8"?>
<calcChain xmlns="http://schemas.openxmlformats.org/spreadsheetml/2006/main">
  <c r="A12" i="41" l="1"/>
  <c r="B66" i="41" l="1"/>
  <c r="B63" i="41"/>
  <c r="C11" i="24" l="1"/>
  <c r="D11" i="24"/>
  <c r="F11" i="24"/>
  <c r="G11" i="24"/>
  <c r="I11" i="24"/>
  <c r="J11" i="24"/>
  <c r="C12" i="24"/>
  <c r="D12" i="24"/>
  <c r="F12" i="24"/>
  <c r="G12" i="24"/>
  <c r="I12" i="24"/>
  <c r="J12" i="24"/>
  <c r="C13" i="24"/>
  <c r="D13" i="24"/>
  <c r="F13" i="24"/>
  <c r="G13" i="24"/>
  <c r="I13" i="24"/>
  <c r="J13" i="24"/>
  <c r="C14" i="24"/>
  <c r="D14" i="24"/>
  <c r="F14" i="24"/>
  <c r="G14" i="24"/>
  <c r="I14" i="24"/>
  <c r="J14" i="24"/>
  <c r="C15" i="24"/>
  <c r="D15" i="24"/>
  <c r="F15" i="24"/>
  <c r="G15" i="24"/>
  <c r="I15" i="24"/>
  <c r="J15" i="24"/>
  <c r="C16" i="24"/>
  <c r="D16" i="24"/>
  <c r="F16" i="24"/>
  <c r="G16" i="24"/>
  <c r="I16" i="24"/>
  <c r="J16" i="24"/>
  <c r="C17" i="24"/>
  <c r="D17" i="24"/>
  <c r="F17" i="24"/>
  <c r="G17" i="24"/>
  <c r="I17" i="24"/>
  <c r="J17" i="24"/>
  <c r="C18" i="24"/>
  <c r="D18" i="24"/>
  <c r="F18" i="24"/>
  <c r="G18" i="24"/>
  <c r="I18" i="24"/>
  <c r="J18" i="24"/>
  <c r="C19" i="24"/>
  <c r="D19" i="24"/>
  <c r="F19" i="24"/>
  <c r="G19" i="24"/>
  <c r="I19" i="24"/>
  <c r="J19" i="24"/>
  <c r="C20" i="24"/>
  <c r="D20" i="24"/>
  <c r="F20" i="24"/>
  <c r="G20" i="24"/>
  <c r="I20" i="24"/>
  <c r="J20" i="24"/>
  <c r="C21" i="24"/>
  <c r="D21" i="24"/>
  <c r="F21" i="24"/>
  <c r="G21" i="24"/>
  <c r="I21" i="24"/>
  <c r="J21" i="24"/>
  <c r="C22" i="24"/>
  <c r="D22" i="24"/>
  <c r="F22" i="24"/>
  <c r="G22" i="24"/>
  <c r="I22" i="24"/>
  <c r="J22" i="24"/>
  <c r="C23" i="24"/>
  <c r="D23" i="24"/>
  <c r="F23" i="24"/>
  <c r="G23" i="24"/>
  <c r="I23" i="24"/>
  <c r="J23" i="24"/>
  <c r="C24" i="24"/>
  <c r="D24" i="24"/>
  <c r="F24" i="24"/>
  <c r="G24" i="24"/>
  <c r="I24" i="24"/>
  <c r="J24" i="24"/>
  <c r="C25" i="24"/>
  <c r="D25" i="24"/>
  <c r="F25" i="24"/>
  <c r="G25" i="24"/>
  <c r="I25" i="24"/>
  <c r="J25" i="24"/>
  <c r="C26" i="24"/>
  <c r="D26" i="24"/>
  <c r="F26" i="24"/>
  <c r="G26" i="24"/>
  <c r="I26" i="24"/>
  <c r="J26" i="24"/>
  <c r="C27" i="24"/>
  <c r="D27" i="24"/>
  <c r="F27" i="24"/>
  <c r="G27" i="24"/>
  <c r="I27" i="24"/>
  <c r="J27" i="24"/>
  <c r="C28" i="24"/>
  <c r="D28" i="24"/>
  <c r="F28" i="24"/>
  <c r="G28" i="24"/>
  <c r="I28" i="24"/>
  <c r="J28" i="24"/>
  <c r="C29" i="24"/>
  <c r="D29" i="24"/>
  <c r="F29" i="24"/>
  <c r="G29" i="24"/>
  <c r="I29" i="24"/>
  <c r="J29" i="24"/>
  <c r="C30" i="24"/>
  <c r="D30" i="24"/>
  <c r="F30" i="24"/>
  <c r="G30" i="24"/>
  <c r="I30" i="24"/>
  <c r="J30" i="24"/>
  <c r="C31" i="24"/>
  <c r="D31" i="24"/>
  <c r="F31" i="24"/>
  <c r="G31" i="24"/>
  <c r="I31" i="24"/>
  <c r="J31" i="24"/>
  <c r="C32" i="24"/>
  <c r="D32" i="24"/>
  <c r="F32" i="24"/>
  <c r="G32" i="24"/>
  <c r="I32" i="24"/>
  <c r="J32" i="24"/>
  <c r="C33" i="24"/>
  <c r="D33" i="24"/>
  <c r="F33" i="24"/>
  <c r="G33" i="24"/>
  <c r="I33" i="24"/>
  <c r="J33" i="24"/>
  <c r="C34" i="24"/>
  <c r="D34" i="24"/>
  <c r="F34" i="24"/>
  <c r="G34" i="24"/>
  <c r="I34" i="24"/>
  <c r="J34" i="24"/>
  <c r="C35" i="24"/>
  <c r="D35" i="24"/>
  <c r="F35" i="24"/>
  <c r="G35" i="24"/>
  <c r="I35" i="24"/>
  <c r="J35" i="24"/>
  <c r="C36" i="24"/>
  <c r="D36" i="24"/>
  <c r="F36" i="24"/>
  <c r="G36" i="24"/>
  <c r="I36" i="24"/>
  <c r="J36" i="24"/>
  <c r="C37" i="24"/>
  <c r="D37" i="24"/>
  <c r="F37" i="24"/>
  <c r="G37" i="24"/>
  <c r="I37" i="24"/>
  <c r="J37" i="24"/>
  <c r="C38" i="24"/>
  <c r="D38" i="24"/>
  <c r="F38" i="24"/>
  <c r="G38" i="24"/>
  <c r="I38" i="24"/>
  <c r="J38" i="24"/>
  <c r="C39" i="24"/>
  <c r="D39" i="24"/>
  <c r="F39" i="24"/>
  <c r="G39" i="24"/>
  <c r="I39" i="24"/>
  <c r="J39" i="24"/>
  <c r="C40" i="24"/>
  <c r="D40" i="24"/>
  <c r="F40" i="24"/>
  <c r="G40" i="24"/>
  <c r="I40" i="24"/>
  <c r="J40" i="24"/>
  <c r="C41" i="24"/>
  <c r="D41" i="24"/>
  <c r="F41" i="24"/>
  <c r="G41" i="24"/>
  <c r="I41" i="24"/>
  <c r="J41" i="24"/>
  <c r="C42" i="24"/>
  <c r="D42" i="24"/>
  <c r="F42" i="24"/>
  <c r="G42" i="24"/>
  <c r="I42" i="24"/>
  <c r="J42" i="24"/>
  <c r="C43" i="24"/>
  <c r="D43" i="24"/>
  <c r="F43" i="24"/>
  <c r="G43" i="24"/>
  <c r="I43" i="24"/>
  <c r="J43" i="24"/>
  <c r="C44" i="24"/>
  <c r="D44" i="24"/>
  <c r="F44" i="24"/>
  <c r="G44" i="24"/>
  <c r="I44" i="24"/>
  <c r="J44" i="24"/>
  <c r="C45" i="24"/>
  <c r="D45" i="24"/>
  <c r="F45" i="24"/>
  <c r="G45" i="24"/>
  <c r="I45" i="24"/>
  <c r="J45" i="24"/>
  <c r="C46" i="24"/>
  <c r="D46" i="24"/>
  <c r="F46" i="24"/>
  <c r="G46" i="24"/>
  <c r="I46" i="24"/>
  <c r="J46" i="24"/>
  <c r="C47" i="24"/>
  <c r="D47" i="24"/>
  <c r="F47" i="24"/>
  <c r="G47" i="24"/>
  <c r="I47" i="24"/>
  <c r="J47" i="24"/>
  <c r="C48" i="24"/>
  <c r="D48" i="24"/>
  <c r="F48" i="24"/>
  <c r="G48" i="24"/>
  <c r="I48" i="24"/>
  <c r="J48" i="24"/>
  <c r="C49" i="24"/>
  <c r="D49" i="24"/>
  <c r="F49" i="24"/>
  <c r="G49" i="24"/>
  <c r="I49" i="24"/>
  <c r="J49" i="24"/>
  <c r="C50" i="24"/>
  <c r="D50" i="24"/>
  <c r="F50" i="24"/>
  <c r="G50" i="24"/>
  <c r="I50" i="24"/>
  <c r="J50" i="24"/>
  <c r="C51" i="24"/>
  <c r="D51" i="24"/>
  <c r="F51" i="24"/>
  <c r="G51" i="24"/>
  <c r="I51" i="24"/>
  <c r="J51" i="24"/>
  <c r="C52" i="24"/>
  <c r="D52" i="24"/>
  <c r="F52" i="24"/>
  <c r="G52" i="24"/>
  <c r="I52" i="24"/>
  <c r="J52" i="24"/>
  <c r="J10" i="24"/>
  <c r="I10" i="24"/>
  <c r="G10" i="24"/>
  <c r="F10" i="24"/>
  <c r="D10" i="24"/>
  <c r="C10" i="24"/>
  <c r="V10" i="10" l="1"/>
  <c r="B59" i="29" l="1"/>
  <c r="B56" i="29"/>
  <c r="U14" i="42" l="1"/>
  <c r="X10" i="6" l="1"/>
  <c r="V11" i="10" l="1"/>
  <c r="O9" i="29" l="1"/>
  <c r="U15" i="42"/>
  <c r="N27" i="41"/>
  <c r="N20" i="41"/>
  <c r="N19" i="41"/>
  <c r="N18" i="41"/>
  <c r="N17" i="41"/>
  <c r="N16" i="41"/>
  <c r="N13" i="41"/>
  <c r="X10" i="13"/>
  <c r="W10" i="12"/>
  <c r="T10" i="11"/>
  <c r="O16" i="29"/>
  <c r="O15" i="29"/>
  <c r="O14" i="29"/>
  <c r="O13" i="29"/>
  <c r="O12" i="29"/>
  <c r="O23" i="29"/>
  <c r="X11" i="13"/>
  <c r="W11" i="12"/>
  <c r="T11" i="11"/>
  <c r="O150" i="10"/>
  <c r="I128" i="10"/>
  <c r="D159" i="10"/>
  <c r="H154" i="10"/>
  <c r="N173" i="10"/>
  <c r="F131" i="10"/>
  <c r="F149" i="10"/>
  <c r="J106" i="12"/>
  <c r="N148" i="10"/>
  <c r="O156" i="10"/>
  <c r="F156" i="10"/>
  <c r="F159" i="10"/>
  <c r="K56" i="10"/>
  <c r="O45" i="10"/>
  <c r="L27" i="10"/>
  <c r="D92" i="10"/>
  <c r="I112" i="10"/>
  <c r="G102" i="10"/>
  <c r="E29" i="10"/>
  <c r="J143" i="12"/>
  <c r="K163" i="10"/>
  <c r="K58" i="12"/>
  <c r="O145" i="10"/>
  <c r="J46" i="11"/>
  <c r="J115" i="10"/>
  <c r="G172" i="10"/>
  <c r="L152" i="10"/>
  <c r="D48" i="10"/>
  <c r="F124" i="10"/>
  <c r="K141" i="10"/>
  <c r="D153" i="10"/>
  <c r="K171" i="10"/>
  <c r="L150" i="10"/>
  <c r="H61" i="10"/>
  <c r="D40" i="10"/>
  <c r="D70" i="10"/>
  <c r="M49" i="10"/>
  <c r="L155" i="10"/>
  <c r="L63" i="10"/>
  <c r="O113" i="10"/>
  <c r="O95" i="10"/>
  <c r="D131" i="10"/>
  <c r="L133" i="10"/>
  <c r="N168" i="10"/>
  <c r="D146" i="10"/>
  <c r="O158" i="10"/>
  <c r="F75" i="10"/>
  <c r="O92" i="10"/>
  <c r="M123" i="10"/>
  <c r="M170" i="10"/>
  <c r="H52" i="10"/>
  <c r="O26" i="10"/>
  <c r="H171" i="10"/>
  <c r="F96" i="10"/>
  <c r="J44" i="12"/>
  <c r="D27" i="11"/>
  <c r="L135" i="10"/>
  <c r="D175" i="10"/>
  <c r="G122" i="10"/>
  <c r="I94" i="10"/>
  <c r="N134" i="10"/>
  <c r="K111" i="10"/>
  <c r="G87" i="10"/>
  <c r="I103" i="10"/>
  <c r="F106" i="10"/>
  <c r="K145" i="10"/>
  <c r="I59" i="10"/>
  <c r="M96" i="10"/>
  <c r="F136" i="10"/>
  <c r="H119" i="10"/>
  <c r="L119" i="10"/>
  <c r="G101" i="10"/>
  <c r="M166" i="10"/>
  <c r="H101" i="10"/>
  <c r="G97" i="10"/>
  <c r="L132" i="10"/>
  <c r="D154" i="12"/>
  <c r="O80" i="10"/>
  <c r="D146" i="12"/>
  <c r="D34" i="11"/>
  <c r="G173" i="10"/>
  <c r="L146" i="10"/>
  <c r="F107" i="10"/>
  <c r="G129" i="12"/>
  <c r="E50" i="10"/>
  <c r="J104" i="10"/>
  <c r="D43" i="10"/>
  <c r="E137" i="10"/>
  <c r="D32" i="10"/>
  <c r="O78" i="10"/>
  <c r="F56" i="10"/>
  <c r="J41" i="10"/>
  <c r="K158" i="12"/>
  <c r="N96" i="10"/>
  <c r="J150" i="10"/>
  <c r="H159" i="10"/>
  <c r="I150" i="10"/>
  <c r="I84" i="10"/>
  <c r="I171" i="10"/>
  <c r="M77" i="10"/>
  <c r="H146" i="10"/>
  <c r="L57" i="10"/>
  <c r="O98" i="10"/>
  <c r="M127" i="10"/>
  <c r="D85" i="10"/>
  <c r="D88" i="10"/>
  <c r="K176" i="10"/>
  <c r="O160" i="10"/>
  <c r="N94" i="10"/>
  <c r="L83" i="10"/>
  <c r="J139" i="10"/>
  <c r="G70" i="10"/>
  <c r="N119" i="10"/>
  <c r="G94" i="10"/>
  <c r="H135" i="10"/>
  <c r="L126" i="10"/>
  <c r="E31" i="11"/>
  <c r="H155" i="10"/>
  <c r="N159" i="10"/>
  <c r="N38" i="10"/>
  <c r="K37" i="12"/>
  <c r="L82" i="10"/>
  <c r="M176" i="10"/>
  <c r="F164" i="10"/>
  <c r="F83" i="10"/>
  <c r="K72" i="10"/>
  <c r="E73" i="12"/>
  <c r="E160" i="10"/>
  <c r="M115" i="10"/>
  <c r="H149" i="10"/>
  <c r="K162" i="10"/>
  <c r="M158" i="10"/>
  <c r="D82" i="10"/>
  <c r="H145" i="10"/>
  <c r="I155" i="10"/>
  <c r="D26" i="10"/>
  <c r="D122" i="10"/>
  <c r="M148" i="10"/>
  <c r="F133" i="10"/>
  <c r="H73" i="10"/>
  <c r="D42" i="10"/>
  <c r="K156" i="10"/>
  <c r="O99" i="10"/>
  <c r="H81" i="10"/>
  <c r="D119" i="10"/>
  <c r="D108" i="10"/>
  <c r="H85" i="10"/>
  <c r="L54" i="10"/>
  <c r="D30" i="10"/>
  <c r="G155" i="12"/>
  <c r="I169" i="10"/>
  <c r="K148" i="10"/>
  <c r="D39" i="10"/>
  <c r="K168" i="10"/>
  <c r="E108" i="10"/>
  <c r="K129" i="10"/>
  <c r="L161" i="10"/>
  <c r="E170" i="10"/>
  <c r="F152" i="10"/>
  <c r="J165" i="10"/>
  <c r="I126" i="10"/>
  <c r="D50" i="10"/>
  <c r="L157" i="10"/>
  <c r="N73" i="10"/>
  <c r="F31" i="10"/>
  <c r="D117" i="10"/>
  <c r="J121" i="12"/>
  <c r="J159" i="10"/>
  <c r="I164" i="10"/>
  <c r="L125" i="10"/>
  <c r="O139" i="10"/>
  <c r="I89" i="10"/>
  <c r="E68" i="10"/>
  <c r="L173" i="10"/>
  <c r="F108" i="10"/>
  <c r="E128" i="10"/>
  <c r="M150" i="10"/>
  <c r="O128" i="10"/>
  <c r="D38" i="10"/>
  <c r="H96" i="10"/>
  <c r="L163" i="10"/>
  <c r="E67" i="10"/>
  <c r="O93" i="10"/>
  <c r="E89" i="10"/>
  <c r="H95" i="10"/>
  <c r="I172" i="10"/>
  <c r="J33" i="10"/>
  <c r="O176" i="10"/>
  <c r="F34" i="10"/>
  <c r="D150" i="10"/>
  <c r="E61" i="10"/>
  <c r="N120" i="10"/>
  <c r="L95" i="10"/>
  <c r="J101" i="10"/>
  <c r="D135" i="10"/>
  <c r="F158" i="10"/>
  <c r="G126" i="10"/>
  <c r="L149" i="10"/>
  <c r="G167" i="10"/>
  <c r="H49" i="10"/>
  <c r="H163" i="10"/>
  <c r="D93" i="10"/>
  <c r="J129" i="10"/>
  <c r="D143" i="10"/>
  <c r="L117" i="10"/>
  <c r="L105" i="10"/>
  <c r="J61" i="10"/>
  <c r="M60" i="10"/>
  <c r="E148" i="10"/>
  <c r="D169" i="10"/>
  <c r="K150" i="10"/>
  <c r="M149" i="10"/>
  <c r="K33" i="10"/>
  <c r="D33" i="10"/>
  <c r="E163" i="10"/>
  <c r="G97" i="12"/>
  <c r="N113" i="10"/>
  <c r="F85" i="10"/>
  <c r="D128" i="12"/>
  <c r="I106" i="10"/>
  <c r="J105" i="12"/>
  <c r="G114" i="10"/>
  <c r="D90" i="10"/>
  <c r="L154" i="10"/>
  <c r="O89" i="10"/>
  <c r="G143" i="10"/>
  <c r="L139" i="10"/>
  <c r="N164" i="10"/>
  <c r="K69" i="10"/>
  <c r="J45" i="10"/>
  <c r="M130" i="10"/>
  <c r="O166" i="10"/>
  <c r="H101" i="12"/>
  <c r="H157" i="10"/>
  <c r="M131" i="10"/>
  <c r="F104" i="10"/>
  <c r="G129" i="10"/>
  <c r="F162" i="10"/>
  <c r="F45" i="10"/>
  <c r="L84" i="10"/>
  <c r="O108" i="10"/>
  <c r="D172" i="12"/>
  <c r="M102" i="10"/>
  <c r="E161" i="10"/>
  <c r="K126" i="10"/>
  <c r="H132" i="10"/>
  <c r="J83" i="12"/>
  <c r="E65" i="10"/>
  <c r="J86" i="12"/>
  <c r="F98" i="10"/>
  <c r="N30" i="10"/>
  <c r="J69" i="10"/>
  <c r="I92" i="10"/>
  <c r="K158" i="10"/>
  <c r="D145" i="10"/>
  <c r="M171" i="10"/>
  <c r="O164" i="10"/>
  <c r="M161" i="10"/>
  <c r="F154" i="10"/>
  <c r="D133" i="10"/>
  <c r="N62" i="10"/>
  <c r="D162" i="10"/>
  <c r="D34" i="10"/>
  <c r="G117" i="10"/>
  <c r="F168" i="10"/>
  <c r="D95" i="12"/>
  <c r="E46" i="10"/>
  <c r="L34" i="10"/>
  <c r="I78" i="10"/>
  <c r="M79" i="10"/>
  <c r="D36" i="10"/>
  <c r="J85" i="10"/>
  <c r="G95" i="12"/>
  <c r="D147" i="10"/>
  <c r="H120" i="10"/>
  <c r="F160" i="10"/>
  <c r="D148" i="12"/>
  <c r="O168" i="10"/>
  <c r="J154" i="10"/>
  <c r="J142" i="10"/>
  <c r="D56" i="10"/>
  <c r="J57" i="10"/>
  <c r="H90" i="10"/>
  <c r="O47" i="10"/>
  <c r="H79" i="10"/>
  <c r="O135" i="10"/>
  <c r="I132" i="10"/>
  <c r="L93" i="10"/>
  <c r="J130" i="10"/>
  <c r="M172" i="10"/>
  <c r="K98" i="10"/>
  <c r="O131" i="10"/>
  <c r="K54" i="12"/>
  <c r="D173" i="10"/>
  <c r="L100" i="10"/>
  <c r="G138" i="10"/>
  <c r="D167" i="10"/>
  <c r="M95" i="10"/>
  <c r="M154" i="10"/>
  <c r="M42" i="10"/>
  <c r="D76" i="12"/>
  <c r="J126" i="12"/>
  <c r="I157" i="10"/>
  <c r="K166" i="12"/>
  <c r="H56" i="10"/>
  <c r="M121" i="10"/>
  <c r="E76" i="10"/>
  <c r="O53" i="10"/>
  <c r="J137" i="12"/>
  <c r="G164" i="12"/>
  <c r="K137" i="10"/>
  <c r="G161" i="12"/>
  <c r="E56" i="10"/>
  <c r="M140" i="10"/>
  <c r="J138" i="12"/>
  <c r="G152" i="10"/>
  <c r="D176" i="10"/>
  <c r="J56" i="12"/>
  <c r="O112" i="10"/>
  <c r="G77" i="10"/>
  <c r="K105" i="10"/>
  <c r="E36" i="10"/>
  <c r="H65" i="13"/>
  <c r="I117" i="10"/>
  <c r="H45" i="10"/>
  <c r="M27" i="10"/>
  <c r="M71" i="10"/>
  <c r="N95" i="10"/>
  <c r="D44" i="10"/>
  <c r="K114" i="10"/>
  <c r="H125" i="10"/>
  <c r="M111" i="10"/>
  <c r="O141" i="10"/>
  <c r="L131" i="10"/>
  <c r="E40" i="12"/>
  <c r="H176" i="10"/>
  <c r="J95" i="12"/>
  <c r="I95" i="10"/>
  <c r="N103" i="10"/>
  <c r="G107" i="10"/>
  <c r="J30" i="10"/>
  <c r="H105" i="12"/>
  <c r="H71" i="12"/>
  <c r="F30" i="10"/>
  <c r="H57" i="10"/>
  <c r="E82" i="10"/>
  <c r="M107" i="10"/>
  <c r="J71" i="10"/>
  <c r="K87" i="10"/>
  <c r="K93" i="12"/>
  <c r="J40" i="10"/>
  <c r="H33" i="13"/>
  <c r="E147" i="10"/>
  <c r="K76" i="10"/>
  <c r="J43" i="10"/>
  <c r="D82" i="12"/>
  <c r="E75" i="12"/>
  <c r="G121" i="10"/>
  <c r="G110" i="10"/>
  <c r="D45" i="42"/>
  <c r="D137" i="10"/>
  <c r="O174" i="10"/>
  <c r="D136" i="10"/>
  <c r="N112" i="10"/>
  <c r="I57" i="13"/>
  <c r="K91" i="10"/>
  <c r="G162" i="12"/>
  <c r="L35" i="10"/>
  <c r="G161" i="10"/>
  <c r="N80" i="10"/>
  <c r="O56" i="13"/>
  <c r="E57" i="12"/>
  <c r="E45" i="13"/>
  <c r="J132" i="11"/>
  <c r="D125" i="10"/>
  <c r="G116" i="10"/>
  <c r="E148" i="13"/>
  <c r="I93" i="10"/>
  <c r="K98" i="13"/>
  <c r="E158" i="12"/>
  <c r="P23" i="6"/>
  <c r="D140" i="10"/>
  <c r="E120" i="10"/>
  <c r="G36" i="11"/>
  <c r="K167" i="10"/>
  <c r="E106" i="10"/>
  <c r="E33" i="10"/>
  <c r="J35" i="11"/>
  <c r="K109" i="10"/>
  <c r="J162" i="10"/>
  <c r="G154" i="12"/>
  <c r="L175" i="10"/>
  <c r="M103" i="10"/>
  <c r="E94" i="10"/>
  <c r="K44" i="10"/>
  <c r="N171" i="10"/>
  <c r="O133" i="10"/>
  <c r="N98" i="10"/>
  <c r="H63" i="10"/>
  <c r="F32" i="10"/>
  <c r="O115" i="10"/>
  <c r="E157" i="10"/>
  <c r="J149" i="10"/>
  <c r="D63" i="10"/>
  <c r="E105" i="10"/>
  <c r="E133" i="10"/>
  <c r="L88" i="10"/>
  <c r="L166" i="10"/>
  <c r="E132" i="10"/>
  <c r="G156" i="10"/>
  <c r="O146" i="10"/>
  <c r="K165" i="10"/>
  <c r="M39" i="10"/>
  <c r="N102" i="10"/>
  <c r="I60" i="10"/>
  <c r="E145" i="10"/>
  <c r="M117" i="10"/>
  <c r="O79" i="10"/>
  <c r="H121" i="12"/>
  <c r="J111" i="12"/>
  <c r="K36" i="10"/>
  <c r="E119" i="10"/>
  <c r="I114" i="10"/>
  <c r="L168" i="10"/>
  <c r="F87" i="10"/>
  <c r="L134" i="10"/>
  <c r="D110" i="12"/>
  <c r="I173" i="10"/>
  <c r="J107" i="10"/>
  <c r="M56" i="10"/>
  <c r="D158" i="10"/>
  <c r="I85" i="10"/>
  <c r="F165" i="10"/>
  <c r="N58" i="10"/>
  <c r="G103" i="10"/>
  <c r="E103" i="10"/>
  <c r="L69" i="10"/>
  <c r="E93" i="10"/>
  <c r="F80" i="10"/>
  <c r="H176" i="12"/>
  <c r="N118" i="10"/>
  <c r="G169" i="10"/>
  <c r="D60" i="12"/>
  <c r="K149" i="10"/>
  <c r="E135" i="12"/>
  <c r="D139" i="10"/>
  <c r="E86" i="10"/>
  <c r="D41" i="12"/>
  <c r="E58" i="10"/>
  <c r="M55" i="10"/>
  <c r="N175" i="10"/>
  <c r="L113" i="10"/>
  <c r="J117" i="10"/>
  <c r="N160" i="10"/>
  <c r="J65" i="10"/>
  <c r="F130" i="10"/>
  <c r="M133" i="10"/>
  <c r="E159" i="10"/>
  <c r="I124" i="10"/>
  <c r="D130" i="10"/>
  <c r="E173" i="10"/>
  <c r="E144" i="10"/>
  <c r="O118" i="10"/>
  <c r="D61" i="10"/>
  <c r="G143" i="12"/>
  <c r="E42" i="10"/>
  <c r="E41" i="11"/>
  <c r="G48" i="10"/>
  <c r="D64" i="10"/>
  <c r="I90" i="13"/>
  <c r="D86" i="12"/>
  <c r="H86" i="10"/>
  <c r="N162" i="10"/>
  <c r="I145" i="10"/>
  <c r="F26" i="10"/>
  <c r="G41" i="11"/>
  <c r="J150" i="12"/>
  <c r="D117" i="12"/>
  <c r="I58" i="13"/>
  <c r="E85" i="10"/>
  <c r="L89" i="10"/>
  <c r="D160" i="10"/>
  <c r="D68" i="10"/>
  <c r="M75" i="10"/>
  <c r="M118" i="10"/>
  <c r="K46" i="11"/>
  <c r="I98" i="10"/>
  <c r="M138" i="10"/>
  <c r="F155" i="10"/>
  <c r="E116" i="12"/>
  <c r="E174" i="12"/>
  <c r="H82" i="13"/>
  <c r="H80" i="10"/>
  <c r="F92" i="10"/>
  <c r="K110" i="10"/>
  <c r="E83" i="12"/>
  <c r="E136" i="12"/>
  <c r="D71" i="13"/>
  <c r="D99" i="10"/>
  <c r="E41" i="13"/>
  <c r="F17" i="6"/>
  <c r="G55" i="10"/>
  <c r="K66" i="10"/>
  <c r="D107" i="13"/>
  <c r="I72" i="10"/>
  <c r="D33" i="13"/>
  <c r="F66" i="10"/>
  <c r="U17" i="6"/>
  <c r="J88" i="12"/>
  <c r="G109" i="10"/>
  <c r="J143" i="10"/>
  <c r="N138" i="10"/>
  <c r="J136" i="10"/>
  <c r="E172" i="10"/>
  <c r="H58" i="10"/>
  <c r="I80" i="10"/>
  <c r="M85" i="10"/>
  <c r="J124" i="10"/>
  <c r="H126" i="10"/>
  <c r="E169" i="10"/>
  <c r="D96" i="10"/>
  <c r="K128" i="10"/>
  <c r="E123" i="10"/>
  <c r="I82" i="10"/>
  <c r="H110" i="10"/>
  <c r="L116" i="10"/>
  <c r="D74" i="10"/>
  <c r="G106" i="10"/>
  <c r="E121" i="10"/>
  <c r="F161" i="10"/>
  <c r="O33" i="10"/>
  <c r="J160" i="10"/>
  <c r="L123" i="10"/>
  <c r="O147" i="10"/>
  <c r="E168" i="10"/>
  <c r="K118" i="10"/>
  <c r="H71" i="10"/>
  <c r="E123" i="12"/>
  <c r="H130" i="10"/>
  <c r="M165" i="10"/>
  <c r="H173" i="10"/>
  <c r="H111" i="10"/>
  <c r="O28" i="10"/>
  <c r="N143" i="10"/>
  <c r="H74" i="10"/>
  <c r="I32" i="10"/>
  <c r="F76" i="10"/>
  <c r="D62" i="10"/>
  <c r="D165" i="10"/>
  <c r="D78" i="10"/>
  <c r="L65" i="10"/>
  <c r="J42" i="10"/>
  <c r="E70" i="10"/>
  <c r="G91" i="10"/>
  <c r="J73" i="12"/>
  <c r="N129" i="10"/>
  <c r="G113" i="10"/>
  <c r="D94" i="10"/>
  <c r="D33" i="12"/>
  <c r="I153" i="10"/>
  <c r="N142" i="10"/>
  <c r="I97" i="10"/>
  <c r="K93" i="10"/>
  <c r="N76" i="13"/>
  <c r="N104" i="10"/>
  <c r="D70" i="12"/>
  <c r="G85" i="10"/>
  <c r="E157" i="11"/>
  <c r="K17" i="11"/>
  <c r="K47" i="11"/>
  <c r="F39" i="10"/>
  <c r="D20" i="13"/>
  <c r="G70" i="12"/>
  <c r="H162" i="12"/>
  <c r="M46" i="10"/>
  <c r="D89" i="10"/>
  <c r="D98" i="10"/>
  <c r="M145" i="10"/>
  <c r="F141" i="10"/>
  <c r="D102" i="10"/>
  <c r="D69" i="10"/>
  <c r="D174" i="10"/>
  <c r="O175" i="10"/>
  <c r="K157" i="10"/>
  <c r="G174" i="10"/>
  <c r="E48" i="10"/>
  <c r="H51" i="10"/>
  <c r="J98" i="10"/>
  <c r="E95" i="10"/>
  <c r="K17" i="12"/>
  <c r="E35" i="10"/>
  <c r="J114" i="10"/>
  <c r="F70" i="10"/>
  <c r="E120" i="13"/>
  <c r="D41" i="11"/>
  <c r="J39" i="10"/>
  <c r="D94" i="12"/>
  <c r="E94" i="13"/>
  <c r="J34" i="12"/>
  <c r="G47" i="10"/>
  <c r="F86" i="10"/>
  <c r="K133" i="12"/>
  <c r="N136" i="10"/>
  <c r="D127" i="10"/>
  <c r="K85" i="10"/>
  <c r="H140" i="12"/>
  <c r="D58" i="10"/>
  <c r="I47" i="10"/>
  <c r="J66" i="10"/>
  <c r="N107" i="10"/>
  <c r="E164" i="10"/>
  <c r="G61" i="10"/>
  <c r="N64" i="10"/>
  <c r="E46" i="12"/>
  <c r="F89" i="10"/>
  <c r="G20" i="12"/>
  <c r="L77" i="10"/>
  <c r="J67" i="12"/>
  <c r="K173" i="11"/>
  <c r="H53" i="10"/>
  <c r="D102" i="12"/>
  <c r="J50" i="12"/>
  <c r="E81" i="10"/>
  <c r="C24" i="6"/>
  <c r="K149" i="12"/>
  <c r="N73" i="13"/>
  <c r="O40" i="13"/>
  <c r="H149" i="12"/>
  <c r="D172" i="42"/>
  <c r="G35" i="10"/>
  <c r="K115" i="12"/>
  <c r="N61" i="13"/>
  <c r="G136" i="12"/>
  <c r="N57" i="13"/>
  <c r="N145" i="13"/>
  <c r="N174" i="10"/>
  <c r="F71" i="10"/>
  <c r="E129" i="10"/>
  <c r="H23" i="12"/>
  <c r="E47" i="13"/>
  <c r="I34" i="10"/>
  <c r="N172" i="10"/>
  <c r="H148" i="10"/>
  <c r="K58" i="10"/>
  <c r="E68" i="12"/>
  <c r="J125" i="10"/>
  <c r="E151" i="12"/>
  <c r="I139" i="10"/>
  <c r="J70" i="10"/>
  <c r="F120" i="10"/>
  <c r="J98" i="11"/>
  <c r="N176" i="10"/>
  <c r="J156" i="10"/>
  <c r="M143" i="10"/>
  <c r="H100" i="12"/>
  <c r="K160" i="10"/>
  <c r="I62" i="10"/>
  <c r="H99" i="10"/>
  <c r="G153" i="10"/>
  <c r="O46" i="10"/>
  <c r="H109" i="12"/>
  <c r="D77" i="10"/>
  <c r="I79" i="13"/>
  <c r="E137" i="12"/>
  <c r="E26" i="13"/>
  <c r="F144" i="10"/>
  <c r="O59" i="10"/>
  <c r="B19" i="6"/>
  <c r="H82" i="42"/>
  <c r="F72" i="10"/>
  <c r="F151" i="10"/>
  <c r="H34" i="12"/>
  <c r="E107" i="13"/>
  <c r="D115" i="12"/>
  <c r="G14" i="10"/>
  <c r="H84" i="13"/>
  <c r="G38" i="11"/>
  <c r="D127" i="12"/>
  <c r="E95" i="13"/>
  <c r="H161" i="10"/>
  <c r="E91" i="13"/>
  <c r="D47" i="12"/>
  <c r="K164" i="10"/>
  <c r="J48" i="10"/>
  <c r="D134" i="10"/>
  <c r="J51" i="12"/>
  <c r="G59" i="12"/>
  <c r="N51" i="13"/>
  <c r="E74" i="10"/>
  <c r="E19" i="11"/>
  <c r="D96" i="13"/>
  <c r="M36" i="10"/>
  <c r="H144" i="12"/>
  <c r="E59" i="12"/>
  <c r="F44" i="10"/>
  <c r="M164" i="10"/>
  <c r="O159" i="10"/>
  <c r="N87" i="10"/>
  <c r="J147" i="10"/>
  <c r="G138" i="12"/>
  <c r="D101" i="12"/>
  <c r="G140" i="10"/>
  <c r="H127" i="12"/>
  <c r="D87" i="10"/>
  <c r="G125" i="10"/>
  <c r="G102" i="12"/>
  <c r="J93" i="10"/>
  <c r="N131" i="10"/>
  <c r="M65" i="10"/>
  <c r="H109" i="10"/>
  <c r="I146" i="10"/>
  <c r="L74" i="10"/>
  <c r="K155" i="12"/>
  <c r="D87" i="12"/>
  <c r="M125" i="10"/>
  <c r="E89" i="12"/>
  <c r="N138" i="13"/>
  <c r="E30" i="6"/>
  <c r="K132" i="12"/>
  <c r="K40" i="12"/>
  <c r="N106" i="13"/>
  <c r="K99" i="10"/>
  <c r="K30" i="10"/>
  <c r="K13" i="12"/>
  <c r="I159" i="10"/>
  <c r="L176" i="10"/>
  <c r="D95" i="10"/>
  <c r="E39" i="10"/>
  <c r="I156" i="10"/>
  <c r="K161" i="12"/>
  <c r="H137" i="10"/>
  <c r="L79" i="10"/>
  <c r="H32" i="10"/>
  <c r="L128" i="10"/>
  <c r="I137" i="10"/>
  <c r="K147" i="10"/>
  <c r="J112" i="12"/>
  <c r="G104" i="10"/>
  <c r="K42" i="11"/>
  <c r="M45" i="10"/>
  <c r="G172" i="12"/>
  <c r="J96" i="10"/>
  <c r="D121" i="13"/>
  <c r="H102" i="10"/>
  <c r="H47" i="12"/>
  <c r="M132" i="10"/>
  <c r="J99" i="10"/>
  <c r="J92" i="10"/>
  <c r="G176" i="12"/>
  <c r="C17" i="6"/>
  <c r="L40" i="10"/>
  <c r="G27" i="11"/>
  <c r="K91" i="12"/>
  <c r="H84" i="10"/>
  <c r="E52" i="12"/>
  <c r="N91" i="10"/>
  <c r="L147" i="10"/>
  <c r="F43" i="10"/>
  <c r="K75" i="12"/>
  <c r="J87" i="10"/>
  <c r="D147" i="12"/>
  <c r="F175" i="10"/>
  <c r="D145" i="12"/>
  <c r="J164" i="10"/>
  <c r="H114" i="10"/>
  <c r="E55" i="10"/>
  <c r="L171" i="10"/>
  <c r="J89" i="10"/>
  <c r="F48" i="10"/>
  <c r="I170" i="10"/>
  <c r="G67" i="12"/>
  <c r="D52" i="10"/>
  <c r="G137" i="10"/>
  <c r="N140" i="10"/>
  <c r="D163" i="10"/>
  <c r="N125" i="10"/>
  <c r="G134" i="10"/>
  <c r="M37" i="10"/>
  <c r="O86" i="10"/>
  <c r="L121" i="10"/>
  <c r="E110" i="10"/>
  <c r="L136" i="10"/>
  <c r="J153" i="10"/>
  <c r="E153" i="10"/>
  <c r="K122" i="10"/>
  <c r="K172" i="10"/>
  <c r="I122" i="10"/>
  <c r="G26" i="10"/>
  <c r="H94" i="10"/>
  <c r="G166" i="10"/>
  <c r="K31" i="10"/>
  <c r="D143" i="12"/>
  <c r="M113" i="10"/>
  <c r="D157" i="10"/>
  <c r="H37" i="10"/>
  <c r="H127" i="10"/>
  <c r="M155" i="10"/>
  <c r="E107" i="10"/>
  <c r="D71" i="10"/>
  <c r="H164" i="10"/>
  <c r="M109" i="10"/>
  <c r="J75" i="10"/>
  <c r="D53" i="12"/>
  <c r="H43" i="10"/>
  <c r="D144" i="10"/>
  <c r="I160" i="10"/>
  <c r="D74" i="12"/>
  <c r="E44" i="12"/>
  <c r="E117" i="12"/>
  <c r="I68" i="10"/>
  <c r="E148" i="12"/>
  <c r="H89" i="10"/>
  <c r="E67" i="12"/>
  <c r="O109" i="10"/>
  <c r="M108" i="10"/>
  <c r="H16" i="12"/>
  <c r="H108" i="10"/>
  <c r="H129" i="10"/>
  <c r="G44" i="11"/>
  <c r="H28" i="13"/>
  <c r="G67" i="10"/>
  <c r="D168" i="12"/>
  <c r="N72" i="13"/>
  <c r="D64" i="29"/>
  <c r="K94" i="10"/>
  <c r="G32" i="12"/>
  <c r="N56" i="13"/>
  <c r="I21" i="10"/>
  <c r="M120" i="10"/>
  <c r="I136" i="10"/>
  <c r="I61" i="10"/>
  <c r="K81" i="12"/>
  <c r="G36" i="12"/>
  <c r="D170" i="10"/>
  <c r="L38" i="10"/>
  <c r="O170" i="10"/>
  <c r="H36" i="10"/>
  <c r="L138" i="10"/>
  <c r="K90" i="12"/>
  <c r="L48" i="10"/>
  <c r="E167" i="10"/>
  <c r="I123" i="10"/>
  <c r="E117" i="10"/>
  <c r="H141" i="10"/>
  <c r="E99" i="10"/>
  <c r="H39" i="10"/>
  <c r="K16" i="12"/>
  <c r="D79" i="12"/>
  <c r="D85" i="12"/>
  <c r="N39" i="13"/>
  <c r="F134" i="10"/>
  <c r="J111" i="10"/>
  <c r="G90" i="10"/>
  <c r="D81" i="10"/>
  <c r="H115" i="10"/>
  <c r="D132" i="10"/>
  <c r="J82" i="12"/>
  <c r="G123" i="12"/>
  <c r="J32" i="11"/>
  <c r="F73" i="10"/>
  <c r="D114" i="10"/>
  <c r="H135" i="12"/>
  <c r="D35" i="10"/>
  <c r="H167" i="10"/>
  <c r="F129" i="10"/>
  <c r="D55" i="10"/>
  <c r="H72" i="10"/>
  <c r="I65" i="10"/>
  <c r="K37" i="10"/>
  <c r="G159" i="10"/>
  <c r="L145" i="10"/>
  <c r="M169" i="10"/>
  <c r="O157" i="10"/>
  <c r="O129" i="10"/>
  <c r="E83" i="10"/>
  <c r="L73" i="10"/>
  <c r="H64" i="10"/>
  <c r="D120" i="10"/>
  <c r="G56" i="10"/>
  <c r="G33" i="10"/>
  <c r="H77" i="12"/>
  <c r="H136" i="10"/>
  <c r="J173" i="10"/>
  <c r="E175" i="10"/>
  <c r="G113" i="12"/>
  <c r="H144" i="10"/>
  <c r="F118" i="10"/>
  <c r="G171" i="10"/>
  <c r="H172" i="12"/>
  <c r="L174" i="10"/>
  <c r="E133" i="13"/>
  <c r="N141" i="13"/>
  <c r="G159" i="12"/>
  <c r="H152" i="12"/>
  <c r="H133" i="10"/>
  <c r="E50" i="12"/>
  <c r="H128" i="12"/>
  <c r="D159" i="12"/>
  <c r="G95" i="10"/>
  <c r="J174" i="10"/>
  <c r="H93" i="10"/>
  <c r="I138" i="10"/>
  <c r="M61" i="10"/>
  <c r="I151" i="10"/>
  <c r="F150" i="10"/>
  <c r="N92" i="10"/>
  <c r="E138" i="10"/>
  <c r="I140" i="10"/>
  <c r="D51" i="10"/>
  <c r="I39" i="10"/>
  <c r="D19" i="12"/>
  <c r="E168" i="12"/>
  <c r="G65" i="12"/>
  <c r="J59" i="42"/>
  <c r="M73" i="10"/>
  <c r="D79" i="10"/>
  <c r="H147" i="10"/>
  <c r="O38" i="10"/>
  <c r="L164" i="10"/>
  <c r="K155" i="10"/>
  <c r="M146" i="10"/>
  <c r="D99" i="12"/>
  <c r="L165" i="10"/>
  <c r="N108" i="10"/>
  <c r="J74" i="10"/>
  <c r="P33" i="6"/>
  <c r="G34" i="11"/>
  <c r="D29" i="12"/>
  <c r="E128" i="12"/>
  <c r="F110" i="10"/>
  <c r="N34" i="13"/>
  <c r="E124" i="11"/>
  <c r="N47" i="13"/>
  <c r="G125" i="12"/>
  <c r="N140" i="13"/>
  <c r="E35" i="12"/>
  <c r="I101" i="13"/>
  <c r="H91" i="11"/>
  <c r="I43" i="10"/>
  <c r="H167" i="42"/>
  <c r="D133" i="12"/>
  <c r="H73" i="12"/>
  <c r="O97" i="10"/>
  <c r="J49" i="10"/>
  <c r="O173" i="10"/>
  <c r="D171" i="10"/>
  <c r="L29" i="10"/>
  <c r="J176" i="12"/>
  <c r="D113" i="12"/>
  <c r="E100" i="10"/>
  <c r="D45" i="12"/>
  <c r="I166" i="10"/>
  <c r="K128" i="12"/>
  <c r="G65" i="10"/>
  <c r="K173" i="10"/>
  <c r="N60" i="13"/>
  <c r="I76" i="10"/>
  <c r="J38" i="11"/>
  <c r="L169" i="10"/>
  <c r="K22" i="12"/>
  <c r="S31" i="6"/>
  <c r="G145" i="12"/>
  <c r="G128" i="12"/>
  <c r="K13" i="10"/>
  <c r="E155" i="10"/>
  <c r="E62" i="12"/>
  <c r="H156" i="12"/>
  <c r="H67" i="42"/>
  <c r="C16" i="6"/>
  <c r="G52" i="10"/>
  <c r="I41" i="13"/>
  <c r="E157" i="12"/>
  <c r="J97" i="12"/>
  <c r="O117" i="10"/>
  <c r="E101" i="10"/>
  <c r="F46" i="10"/>
  <c r="H154" i="12"/>
  <c r="K63" i="13"/>
  <c r="I28" i="13"/>
  <c r="G107" i="12"/>
  <c r="E149" i="10"/>
  <c r="G111" i="10"/>
  <c r="H158" i="10"/>
  <c r="K117" i="12"/>
  <c r="G139" i="10"/>
  <c r="F59" i="10"/>
  <c r="J104" i="12"/>
  <c r="J158" i="12"/>
  <c r="N50" i="10"/>
  <c r="K68" i="10"/>
  <c r="D156" i="12"/>
  <c r="H87" i="10"/>
  <c r="G111" i="12"/>
  <c r="G156" i="12"/>
  <c r="G79" i="12"/>
  <c r="N116" i="10"/>
  <c r="D154" i="10"/>
  <c r="J94" i="12"/>
  <c r="F90" i="42"/>
  <c r="H105" i="13"/>
  <c r="F171" i="42"/>
  <c r="S32" i="6"/>
  <c r="I79" i="10"/>
  <c r="E44" i="10"/>
  <c r="F75" i="41"/>
  <c r="F167" i="10"/>
  <c r="N29" i="10"/>
  <c r="D75" i="10"/>
  <c r="L90" i="10"/>
  <c r="E102" i="10"/>
  <c r="K154" i="10"/>
  <c r="D49" i="10"/>
  <c r="H147" i="12"/>
  <c r="G78" i="12"/>
  <c r="I67" i="10"/>
  <c r="L120" i="10"/>
  <c r="G43" i="12"/>
  <c r="E120" i="12"/>
  <c r="K101" i="12"/>
  <c r="E171" i="12"/>
  <c r="J175" i="10"/>
  <c r="M70" i="10"/>
  <c r="D122" i="42"/>
  <c r="H93" i="12"/>
  <c r="K79" i="10"/>
  <c r="D169" i="42"/>
  <c r="J19" i="12"/>
  <c r="J74" i="12"/>
  <c r="L52" i="10"/>
  <c r="J86" i="10"/>
  <c r="O110" i="10"/>
  <c r="K50" i="12"/>
  <c r="G36" i="10"/>
  <c r="I71" i="10"/>
  <c r="N115" i="13"/>
  <c r="I93" i="13"/>
  <c r="K56" i="12"/>
  <c r="E91" i="10"/>
  <c r="O123" i="10"/>
  <c r="N78" i="10"/>
  <c r="H38" i="42"/>
  <c r="I61" i="13"/>
  <c r="D138" i="10"/>
  <c r="I38" i="10"/>
  <c r="N40" i="10"/>
  <c r="K55" i="13"/>
  <c r="E61" i="12"/>
  <c r="O71" i="10"/>
  <c r="G154" i="10"/>
  <c r="G170" i="12"/>
  <c r="F85" i="41"/>
  <c r="N139" i="10"/>
  <c r="D105" i="10"/>
  <c r="E138" i="12"/>
  <c r="L16" i="10"/>
  <c r="F143" i="10"/>
  <c r="N98" i="13"/>
  <c r="J62" i="12"/>
  <c r="N82" i="13"/>
  <c r="D88" i="12"/>
  <c r="G147" i="10"/>
  <c r="H87" i="42"/>
  <c r="H134" i="42"/>
  <c r="K93" i="11"/>
  <c r="O21" i="13"/>
  <c r="L39" i="10"/>
  <c r="D93" i="42"/>
  <c r="K49" i="12"/>
  <c r="O154" i="10"/>
  <c r="L16" i="6"/>
  <c r="O57" i="10"/>
  <c r="H126" i="42"/>
  <c r="H141" i="42"/>
  <c r="J163" i="11"/>
  <c r="L111" i="13"/>
  <c r="E66" i="10"/>
  <c r="E26" i="10"/>
  <c r="I30" i="10"/>
  <c r="I83" i="10"/>
  <c r="E27" i="10"/>
  <c r="D17" i="11"/>
  <c r="L23" i="6"/>
  <c r="C31" i="6"/>
  <c r="J138" i="10"/>
  <c r="T16" i="6"/>
  <c r="K36" i="12"/>
  <c r="N123" i="10"/>
  <c r="H70" i="42"/>
  <c r="O111" i="13"/>
  <c r="G122" i="12"/>
  <c r="J133" i="10"/>
  <c r="N100" i="10"/>
  <c r="K28" i="12"/>
  <c r="N67" i="10"/>
  <c r="J152" i="12"/>
  <c r="J113" i="12"/>
  <c r="K64" i="13"/>
  <c r="I149" i="10"/>
  <c r="L86" i="10"/>
  <c r="M160" i="10"/>
  <c r="H70" i="10"/>
  <c r="I52" i="10"/>
  <c r="L41" i="10"/>
  <c r="N56" i="10"/>
  <c r="E130" i="10"/>
  <c r="J72" i="10"/>
  <c r="O152" i="10"/>
  <c r="G63" i="12"/>
  <c r="M112" i="10"/>
  <c r="O58" i="10"/>
  <c r="D69" i="12"/>
  <c r="L59" i="10"/>
  <c r="L78" i="10"/>
  <c r="F74" i="10"/>
  <c r="D126" i="10"/>
  <c r="E49" i="10"/>
  <c r="F145" i="10"/>
  <c r="G38" i="12"/>
  <c r="H97" i="10"/>
  <c r="F88" i="10"/>
  <c r="G71" i="12"/>
  <c r="G30" i="10"/>
  <c r="E37" i="10"/>
  <c r="O34" i="10"/>
  <c r="D36" i="11"/>
  <c r="K56" i="13"/>
  <c r="H156" i="10"/>
  <c r="L96" i="13"/>
  <c r="I54" i="10"/>
  <c r="G141" i="10"/>
  <c r="G75" i="12"/>
  <c r="J53" i="10"/>
  <c r="H140" i="10"/>
  <c r="H26" i="12"/>
  <c r="G175" i="10"/>
  <c r="M105" i="10"/>
  <c r="O151" i="10"/>
  <c r="G149" i="12"/>
  <c r="M62" i="10"/>
  <c r="K123" i="10"/>
  <c r="E150" i="10"/>
  <c r="H173" i="12"/>
  <c r="O134" i="10"/>
  <c r="J27" i="10"/>
  <c r="F84" i="10"/>
  <c r="G80" i="11"/>
  <c r="K134" i="10"/>
  <c r="J136" i="12"/>
  <c r="M43" i="10"/>
  <c r="L80" i="13"/>
  <c r="J51" i="10"/>
  <c r="O94" i="10"/>
  <c r="G19" i="12"/>
  <c r="J44" i="29"/>
  <c r="K38" i="11"/>
  <c r="J76" i="10"/>
  <c r="D151" i="12"/>
  <c r="E42" i="12"/>
  <c r="G53" i="12"/>
  <c r="N32" i="6"/>
  <c r="K31" i="13"/>
  <c r="L37" i="10"/>
  <c r="H76" i="13"/>
  <c r="K39" i="11"/>
  <c r="J58" i="12"/>
  <c r="H13" i="13"/>
  <c r="J59" i="10"/>
  <c r="M137" i="10"/>
  <c r="H27" i="10"/>
  <c r="G118" i="12"/>
  <c r="H131" i="10"/>
  <c r="N72" i="10"/>
  <c r="J169" i="10"/>
  <c r="L124" i="10"/>
  <c r="H30" i="12"/>
  <c r="N34" i="10"/>
  <c r="H92" i="10"/>
  <c r="H132" i="12"/>
  <c r="M122" i="10"/>
  <c r="O62" i="10"/>
  <c r="N137" i="10"/>
  <c r="M76" i="10"/>
  <c r="D142" i="12"/>
  <c r="H88" i="10"/>
  <c r="K51" i="10"/>
  <c r="L30" i="10"/>
  <c r="O124" i="10"/>
  <c r="D25" i="13"/>
  <c r="D157" i="12"/>
  <c r="J171" i="12"/>
  <c r="J53" i="42"/>
  <c r="G144" i="10"/>
  <c r="F127" i="10"/>
  <c r="I91" i="13"/>
  <c r="H64" i="13"/>
  <c r="K61" i="12"/>
  <c r="O120" i="10"/>
  <c r="I26" i="10"/>
  <c r="E101" i="13"/>
  <c r="K17" i="13"/>
  <c r="H32" i="13"/>
  <c r="E143" i="10"/>
  <c r="N75" i="10"/>
  <c r="K70" i="12"/>
  <c r="G150" i="12"/>
  <c r="J50" i="10"/>
  <c r="H158" i="42"/>
  <c r="I76" i="13"/>
  <c r="K140" i="10"/>
  <c r="L96" i="10"/>
  <c r="J79" i="12"/>
  <c r="O172" i="10"/>
  <c r="E75" i="10"/>
  <c r="K71" i="10"/>
  <c r="K97" i="10"/>
  <c r="G139" i="12"/>
  <c r="G132" i="10"/>
  <c r="J62" i="10"/>
  <c r="E112" i="12"/>
  <c r="D67" i="10"/>
  <c r="F29" i="10"/>
  <c r="G37" i="10"/>
  <c r="E107" i="12"/>
  <c r="K50" i="10"/>
  <c r="J34" i="10"/>
  <c r="K169" i="12"/>
  <c r="L31" i="10"/>
  <c r="K133" i="10"/>
  <c r="H23" i="13"/>
  <c r="F140" i="10"/>
  <c r="E53" i="10"/>
  <c r="I63" i="13"/>
  <c r="E136" i="10"/>
  <c r="H133" i="12"/>
  <c r="L50" i="10"/>
  <c r="D116" i="10"/>
  <c r="H54" i="10"/>
  <c r="M63" i="10"/>
  <c r="H97" i="13"/>
  <c r="O60" i="10"/>
  <c r="M98" i="10"/>
  <c r="J119" i="10"/>
  <c r="I75" i="10"/>
  <c r="G100" i="10"/>
  <c r="M50" i="10"/>
  <c r="E160" i="12"/>
  <c r="G86" i="10"/>
  <c r="L28" i="10"/>
  <c r="N132" i="10"/>
  <c r="D140" i="12"/>
  <c r="H138" i="10"/>
  <c r="K161" i="10"/>
  <c r="P17" i="6"/>
  <c r="E51" i="10"/>
  <c r="E27" i="12"/>
  <c r="N51" i="10"/>
  <c r="E96" i="10"/>
  <c r="E109" i="10"/>
  <c r="I35" i="10"/>
  <c r="N153" i="10"/>
  <c r="E79" i="10"/>
  <c r="E41" i="10"/>
  <c r="F132" i="10"/>
  <c r="S15" i="6"/>
  <c r="E97" i="10"/>
  <c r="H136" i="12"/>
  <c r="H70" i="12"/>
  <c r="H161" i="12"/>
  <c r="M72" i="10"/>
  <c r="I91" i="10"/>
  <c r="H55" i="10"/>
  <c r="E104" i="10"/>
  <c r="D124" i="13"/>
  <c r="E43" i="13"/>
  <c r="K59" i="12"/>
  <c r="J75" i="12"/>
  <c r="G26" i="12"/>
  <c r="D62" i="12"/>
  <c r="J26" i="11"/>
  <c r="G141" i="12"/>
  <c r="T18" i="6"/>
  <c r="N144" i="13"/>
  <c r="D64" i="11"/>
  <c r="H62" i="10"/>
  <c r="K50" i="13"/>
  <c r="G115" i="12"/>
  <c r="N123" i="13"/>
  <c r="J60" i="42"/>
  <c r="L109" i="10"/>
  <c r="M24" i="6"/>
  <c r="D57" i="42"/>
  <c r="D41" i="10"/>
  <c r="L31" i="29"/>
  <c r="H102" i="42"/>
  <c r="O13" i="13"/>
  <c r="G156" i="11"/>
  <c r="J163" i="12"/>
  <c r="J127" i="10"/>
  <c r="N28" i="10"/>
  <c r="P19" i="6"/>
  <c r="E62" i="10"/>
  <c r="E174" i="10"/>
  <c r="K21" i="6"/>
  <c r="G99" i="12"/>
  <c r="O44" i="10"/>
  <c r="K115" i="13"/>
  <c r="E158" i="13"/>
  <c r="K103" i="10"/>
  <c r="E158" i="11"/>
  <c r="D54" i="41"/>
  <c r="H25" i="12"/>
  <c r="L64" i="10"/>
  <c r="E49" i="12"/>
  <c r="G133" i="10"/>
  <c r="H107" i="12"/>
  <c r="J154" i="12"/>
  <c r="J113" i="42"/>
  <c r="K51" i="12"/>
  <c r="H65" i="10"/>
  <c r="I101" i="10"/>
  <c r="J108" i="10"/>
  <c r="O49" i="13"/>
  <c r="L60" i="10"/>
  <c r="K170" i="12"/>
  <c r="J123" i="10"/>
  <c r="K106" i="10"/>
  <c r="D67" i="12"/>
  <c r="H73" i="41"/>
  <c r="J72" i="11"/>
  <c r="H117" i="12"/>
  <c r="G87" i="12"/>
  <c r="K29" i="12"/>
  <c r="E165" i="12"/>
  <c r="J108" i="12"/>
  <c r="J140" i="10"/>
  <c r="J73" i="10"/>
  <c r="H53" i="12"/>
  <c r="G91" i="12"/>
  <c r="L75" i="29"/>
  <c r="H166" i="12"/>
  <c r="D71" i="12"/>
  <c r="L101" i="10"/>
  <c r="E147" i="12"/>
  <c r="N27" i="10"/>
  <c r="E103" i="12"/>
  <c r="E98" i="13"/>
  <c r="G134" i="12"/>
  <c r="H54" i="11"/>
  <c r="G34" i="10"/>
  <c r="N125" i="13"/>
  <c r="H20" i="11"/>
  <c r="J61" i="12"/>
  <c r="K120" i="10"/>
  <c r="K39" i="10"/>
  <c r="L99" i="10"/>
  <c r="E59" i="10"/>
  <c r="G165" i="10"/>
  <c r="G72" i="10"/>
  <c r="D109" i="10"/>
  <c r="F153" i="10"/>
  <c r="E152" i="10"/>
  <c r="D156" i="10"/>
  <c r="M97" i="10"/>
  <c r="N152" i="10"/>
  <c r="E47" i="10"/>
  <c r="F135" i="10"/>
  <c r="K83" i="12"/>
  <c r="G135" i="10"/>
  <c r="F41" i="10"/>
  <c r="N114" i="10"/>
  <c r="O100" i="10"/>
  <c r="K166" i="10"/>
  <c r="M156" i="10"/>
  <c r="J144" i="10"/>
  <c r="G83" i="12"/>
  <c r="M29" i="10"/>
  <c r="H160" i="10"/>
  <c r="F79" i="10"/>
  <c r="H31" i="10"/>
  <c r="G66" i="12"/>
  <c r="K34" i="12"/>
  <c r="E154" i="12"/>
  <c r="E72" i="12"/>
  <c r="D64" i="12"/>
  <c r="I105" i="13"/>
  <c r="G98" i="12"/>
  <c r="O169" i="10"/>
  <c r="H67" i="12"/>
  <c r="E144" i="12"/>
  <c r="L111" i="10"/>
  <c r="H48" i="10"/>
  <c r="E131" i="12"/>
  <c r="F111" i="10"/>
  <c r="K139" i="10"/>
  <c r="K66" i="12"/>
  <c r="M31" i="10"/>
  <c r="F82" i="10"/>
  <c r="T31" i="6"/>
  <c r="E163" i="12"/>
  <c r="J119" i="12"/>
  <c r="N49" i="13"/>
  <c r="H172" i="10"/>
  <c r="H14" i="12"/>
  <c r="H98" i="13"/>
  <c r="H67" i="10"/>
  <c r="I27" i="13"/>
  <c r="O61" i="10"/>
  <c r="H112" i="10"/>
  <c r="L76" i="10"/>
  <c r="I133" i="10"/>
  <c r="G149" i="10"/>
  <c r="K169" i="10"/>
  <c r="H111" i="12"/>
  <c r="M48" i="10"/>
  <c r="K112" i="10"/>
  <c r="N103" i="13"/>
  <c r="H140" i="42"/>
  <c r="I87" i="10"/>
  <c r="G123" i="10"/>
  <c r="G126" i="12"/>
  <c r="I174" i="10"/>
  <c r="H32" i="12"/>
  <c r="E115" i="10"/>
  <c r="G98" i="10"/>
  <c r="N157" i="10"/>
  <c r="K78" i="12"/>
  <c r="D173" i="12"/>
  <c r="I64" i="10"/>
  <c r="M22" i="10"/>
  <c r="L151" i="10"/>
  <c r="D100" i="10"/>
  <c r="M163" i="10"/>
  <c r="J155" i="12"/>
  <c r="O65" i="10"/>
  <c r="M44" i="10"/>
  <c r="M21" i="10"/>
  <c r="D23" i="29"/>
  <c r="J67" i="10"/>
  <c r="E103" i="11"/>
  <c r="K70" i="10"/>
  <c r="C27" i="6"/>
  <c r="K75" i="10"/>
  <c r="J97" i="42"/>
  <c r="M32" i="6"/>
  <c r="H89" i="12"/>
  <c r="B13" i="6"/>
  <c r="F24" i="6"/>
  <c r="G110" i="12"/>
  <c r="G152" i="12"/>
  <c r="D136" i="12"/>
  <c r="E126" i="11"/>
  <c r="K45" i="12"/>
  <c r="D95" i="11"/>
  <c r="U27" i="6"/>
  <c r="F78" i="10"/>
  <c r="H61" i="13"/>
  <c r="H112" i="11"/>
  <c r="F43" i="42"/>
  <c r="J95" i="10"/>
  <c r="J153" i="12"/>
  <c r="L141" i="10"/>
  <c r="J60" i="10"/>
  <c r="M33" i="10"/>
  <c r="K153" i="10"/>
  <c r="H48" i="12"/>
  <c r="G88" i="12"/>
  <c r="E14" i="12"/>
  <c r="O10" i="10"/>
  <c r="L115" i="10"/>
  <c r="E60" i="12"/>
  <c r="E133" i="12"/>
  <c r="T30" i="6"/>
  <c r="N101" i="10"/>
  <c r="F119" i="10"/>
  <c r="L72" i="10"/>
  <c r="O32" i="13"/>
  <c r="K87" i="12"/>
  <c r="D103" i="10"/>
  <c r="E129" i="12"/>
  <c r="K47" i="12"/>
  <c r="G147" i="12"/>
  <c r="J109" i="10"/>
  <c r="O105" i="10"/>
  <c r="M92" i="10"/>
  <c r="I88" i="10"/>
  <c r="D53" i="10"/>
  <c r="G99" i="10"/>
  <c r="G79" i="10"/>
  <c r="H128" i="10"/>
  <c r="H78" i="10"/>
  <c r="N151" i="10"/>
  <c r="K59" i="10"/>
  <c r="N102" i="13"/>
  <c r="N47" i="10"/>
  <c r="D139" i="12"/>
  <c r="J171" i="10"/>
  <c r="H69" i="10"/>
  <c r="G128" i="10"/>
  <c r="H168" i="42"/>
  <c r="E87" i="10"/>
  <c r="N54" i="10"/>
  <c r="J77" i="10"/>
  <c r="K106" i="12"/>
  <c r="O89" i="13"/>
  <c r="O32" i="10"/>
  <c r="K98" i="12"/>
  <c r="H85" i="12"/>
  <c r="G32" i="10"/>
  <c r="N49" i="10"/>
  <c r="H150" i="10"/>
  <c r="J122" i="12"/>
  <c r="H33" i="41"/>
  <c r="N27" i="13"/>
  <c r="I45" i="10"/>
  <c r="D86" i="10"/>
  <c r="I78" i="13"/>
  <c r="H36" i="11"/>
  <c r="J62" i="41"/>
  <c r="F128" i="10"/>
  <c r="O162" i="10"/>
  <c r="L70" i="10"/>
  <c r="K153" i="12"/>
  <c r="G176" i="10"/>
  <c r="J158" i="10"/>
  <c r="E43" i="12"/>
  <c r="E141" i="12"/>
  <c r="N77" i="13"/>
  <c r="H97" i="12"/>
  <c r="L22" i="29"/>
  <c r="M66" i="10"/>
  <c r="Q31" i="6"/>
  <c r="E100" i="12"/>
  <c r="E29" i="12"/>
  <c r="G94" i="12"/>
  <c r="G103" i="12"/>
  <c r="K90" i="13"/>
  <c r="G71" i="10"/>
  <c r="D121" i="10"/>
  <c r="E139" i="10"/>
  <c r="O136" i="10"/>
  <c r="I176" i="10"/>
  <c r="G31" i="10"/>
  <c r="N124" i="13"/>
  <c r="K154" i="12"/>
  <c r="J55" i="10"/>
  <c r="O43" i="10"/>
  <c r="L107" i="10"/>
  <c r="D51" i="12"/>
  <c r="K119" i="10"/>
  <c r="L97" i="10"/>
  <c r="E37" i="11"/>
  <c r="J103" i="10"/>
  <c r="H72" i="12"/>
  <c r="F113" i="10"/>
  <c r="H131" i="12"/>
  <c r="L71" i="10"/>
  <c r="I143" i="10"/>
  <c r="K142" i="12"/>
  <c r="J85" i="11"/>
  <c r="K44" i="12"/>
  <c r="M100" i="10"/>
  <c r="L110" i="10"/>
  <c r="E71" i="10"/>
  <c r="K61" i="10"/>
  <c r="K110" i="13"/>
  <c r="E113" i="10"/>
  <c r="G27" i="10"/>
  <c r="H165" i="13"/>
  <c r="M58" i="10"/>
  <c r="D171" i="12"/>
  <c r="H21" i="42"/>
  <c r="G32" i="11"/>
  <c r="L118" i="10"/>
  <c r="G158" i="12"/>
  <c r="M116" i="10"/>
  <c r="O165" i="13"/>
  <c r="O40" i="10"/>
  <c r="D78" i="12"/>
  <c r="I165" i="10"/>
  <c r="K65" i="12"/>
  <c r="F66" i="29"/>
  <c r="H74" i="12"/>
  <c r="E34" i="12"/>
  <c r="J102" i="10"/>
  <c r="J30" i="12"/>
  <c r="N114" i="13"/>
  <c r="Q27" i="6"/>
  <c r="H23" i="29"/>
  <c r="H105" i="10"/>
  <c r="H74" i="41"/>
  <c r="G90" i="11"/>
  <c r="J37" i="10"/>
  <c r="J122" i="10"/>
  <c r="H88" i="12"/>
  <c r="H169" i="12"/>
  <c r="H53" i="13"/>
  <c r="D59" i="13"/>
  <c r="O74" i="10"/>
  <c r="E124" i="12"/>
  <c r="F31" i="6"/>
  <c r="J166" i="42"/>
  <c r="K60" i="10"/>
  <c r="O104" i="10"/>
  <c r="I118" i="10"/>
  <c r="H127" i="11"/>
  <c r="H47" i="13"/>
  <c r="J29" i="42"/>
  <c r="O142" i="10"/>
  <c r="K123" i="12"/>
  <c r="K104" i="10"/>
  <c r="J134" i="10"/>
  <c r="F36" i="10"/>
  <c r="L160" i="10"/>
  <c r="G145" i="10"/>
  <c r="I40" i="10"/>
  <c r="E131" i="10"/>
  <c r="K55" i="10"/>
  <c r="H100" i="10"/>
  <c r="J81" i="10"/>
  <c r="O75" i="10"/>
  <c r="F148" i="10"/>
  <c r="D115" i="10"/>
  <c r="G82" i="10"/>
  <c r="N38" i="13"/>
  <c r="G39" i="12"/>
  <c r="M141" i="10"/>
  <c r="F173" i="10"/>
  <c r="F169" i="10"/>
  <c r="N111" i="10"/>
  <c r="H41" i="10"/>
  <c r="D113" i="10"/>
  <c r="F101" i="10"/>
  <c r="G105" i="10"/>
  <c r="J148" i="10"/>
  <c r="L159" i="10"/>
  <c r="G80" i="12"/>
  <c r="J161" i="10"/>
  <c r="K136" i="10"/>
  <c r="J144" i="12"/>
  <c r="E64" i="13"/>
  <c r="G27" i="6"/>
  <c r="D105" i="12"/>
  <c r="E48" i="13"/>
  <c r="H169" i="42"/>
  <c r="G83" i="10"/>
  <c r="D107" i="10"/>
  <c r="M174" i="10"/>
  <c r="N84" i="10"/>
  <c r="N166" i="10"/>
  <c r="G115" i="10"/>
  <c r="N33" i="10"/>
  <c r="G50" i="10"/>
  <c r="D91" i="10"/>
  <c r="O91" i="10"/>
  <c r="D56" i="12"/>
  <c r="E36" i="13"/>
  <c r="K116" i="10"/>
  <c r="I53" i="13"/>
  <c r="G168" i="12"/>
  <c r="K152" i="12"/>
  <c r="I37" i="13"/>
  <c r="J54" i="10"/>
  <c r="E68" i="13"/>
  <c r="I153" i="13"/>
  <c r="I99" i="10"/>
  <c r="F170" i="10"/>
  <c r="E90" i="10"/>
  <c r="N35" i="10"/>
  <c r="H167" i="13"/>
  <c r="F100" i="10"/>
  <c r="N126" i="10"/>
  <c r="K174" i="10"/>
  <c r="O41" i="13"/>
  <c r="J110" i="10"/>
  <c r="K38" i="12"/>
  <c r="I14" i="6"/>
  <c r="J116" i="12"/>
  <c r="I104" i="10"/>
  <c r="K152" i="10"/>
  <c r="E166" i="10"/>
  <c r="D65" i="42"/>
  <c r="J170" i="10"/>
  <c r="O107" i="10"/>
  <c r="I36" i="10"/>
  <c r="G42" i="10"/>
  <c r="H92" i="13"/>
  <c r="N90" i="10"/>
  <c r="H55" i="41"/>
  <c r="J69" i="12"/>
  <c r="F57" i="42"/>
  <c r="I74" i="10"/>
  <c r="E77" i="10"/>
  <c r="N16" i="13"/>
  <c r="E116" i="10"/>
  <c r="J141" i="10"/>
  <c r="I100" i="10"/>
  <c r="J168" i="10"/>
  <c r="D15" i="6"/>
  <c r="E39" i="13"/>
  <c r="G60" i="12"/>
  <c r="K67" i="12"/>
  <c r="L173" i="13"/>
  <c r="J141" i="12"/>
  <c r="N86" i="13"/>
  <c r="H35" i="13"/>
  <c r="O102" i="10"/>
  <c r="E141" i="13"/>
  <c r="E135" i="11"/>
  <c r="D83" i="11"/>
  <c r="F109" i="10"/>
  <c r="O163" i="10"/>
  <c r="D76" i="10"/>
  <c r="L109" i="13"/>
  <c r="D39" i="42"/>
  <c r="J23" i="12"/>
  <c r="J103" i="12"/>
  <c r="I50" i="10"/>
  <c r="D166" i="12"/>
  <c r="D120" i="12"/>
  <c r="H44" i="13"/>
  <c r="O31" i="10"/>
  <c r="D124" i="10"/>
  <c r="G76" i="12"/>
  <c r="J115" i="12"/>
  <c r="E40" i="13"/>
  <c r="H161" i="13"/>
  <c r="O155" i="10"/>
  <c r="D98" i="13"/>
  <c r="G89" i="12"/>
  <c r="J32" i="10"/>
  <c r="K21" i="12"/>
  <c r="J36" i="10"/>
  <c r="H90" i="42"/>
  <c r="K26" i="6"/>
  <c r="F163" i="10"/>
  <c r="L66" i="10"/>
  <c r="D151" i="10"/>
  <c r="N55" i="10"/>
  <c r="E77" i="12"/>
  <c r="D63" i="13"/>
  <c r="O106" i="10"/>
  <c r="N146" i="10"/>
  <c r="J131" i="10"/>
  <c r="H88" i="13"/>
  <c r="D169" i="12"/>
  <c r="F68" i="10"/>
  <c r="F40" i="10"/>
  <c r="H113" i="10"/>
  <c r="N44" i="13"/>
  <c r="H164" i="12"/>
  <c r="M67" i="10"/>
  <c r="E52" i="13"/>
  <c r="K77" i="10"/>
  <c r="E76" i="12"/>
  <c r="J91" i="10"/>
  <c r="F179" i="42"/>
  <c r="H75" i="13"/>
  <c r="K94" i="12"/>
  <c r="E92" i="12"/>
  <c r="O70" i="10"/>
  <c r="J93" i="42"/>
  <c r="N36" i="13"/>
  <c r="H60" i="12"/>
  <c r="I28" i="10"/>
  <c r="D131" i="12"/>
  <c r="G168" i="10"/>
  <c r="K152" i="13"/>
  <c r="K156" i="12"/>
  <c r="L87" i="13"/>
  <c r="D125" i="42"/>
  <c r="E126" i="10"/>
  <c r="L119" i="13"/>
  <c r="K137" i="12"/>
  <c r="M83" i="10"/>
  <c r="D46" i="10"/>
  <c r="H164" i="13"/>
  <c r="E135" i="13"/>
  <c r="J31" i="10"/>
  <c r="H133" i="42"/>
  <c r="D14" i="6"/>
  <c r="D71" i="41"/>
  <c r="R27" i="6"/>
  <c r="M28" i="10"/>
  <c r="L51" i="10"/>
  <c r="N81" i="10"/>
  <c r="Q14" i="6"/>
  <c r="K129" i="12"/>
  <c r="H166" i="10"/>
  <c r="S26" i="6"/>
  <c r="K159" i="12"/>
  <c r="K168" i="12"/>
  <c r="N158" i="13"/>
  <c r="J72" i="41"/>
  <c r="E121" i="12"/>
  <c r="J92" i="11"/>
  <c r="D14" i="10"/>
  <c r="F34" i="41"/>
  <c r="N150" i="10"/>
  <c r="F38" i="10"/>
  <c r="D101" i="10"/>
  <c r="H44" i="11"/>
  <c r="D109" i="12"/>
  <c r="H121" i="10"/>
  <c r="J41" i="12"/>
  <c r="L62" i="10"/>
  <c r="G45" i="10"/>
  <c r="O88" i="13"/>
  <c r="K33" i="6"/>
  <c r="R32" i="6"/>
  <c r="J106" i="10"/>
  <c r="N69" i="10"/>
  <c r="N46" i="10"/>
  <c r="D135" i="12"/>
  <c r="H54" i="29"/>
  <c r="K29" i="10"/>
  <c r="J121" i="10"/>
  <c r="E96" i="12"/>
  <c r="J56" i="10"/>
  <c r="J120" i="10"/>
  <c r="I111" i="10"/>
  <c r="E45" i="12"/>
  <c r="D25" i="11"/>
  <c r="J53" i="11"/>
  <c r="E14" i="6"/>
  <c r="G103" i="11"/>
  <c r="L103" i="10"/>
  <c r="E72" i="10"/>
  <c r="J137" i="11"/>
  <c r="G130" i="10"/>
  <c r="E32" i="10"/>
  <c r="J131" i="12"/>
  <c r="I19" i="10"/>
  <c r="J90" i="12"/>
  <c r="O168" i="13"/>
  <c r="K86" i="10"/>
  <c r="J81" i="12"/>
  <c r="K25" i="11"/>
  <c r="H109" i="11"/>
  <c r="D67" i="42"/>
  <c r="H35" i="12"/>
  <c r="H29" i="41"/>
  <c r="F99" i="10"/>
  <c r="K40" i="11"/>
  <c r="E100" i="13"/>
  <c r="U10" i="6"/>
  <c r="N20" i="6"/>
  <c r="M34" i="10"/>
  <c r="J29" i="12"/>
  <c r="M32" i="10"/>
  <c r="D132" i="12"/>
  <c r="R21" i="6"/>
  <c r="E144" i="11"/>
  <c r="E145" i="12"/>
  <c r="J121" i="42"/>
  <c r="O163" i="13"/>
  <c r="O88" i="10"/>
  <c r="J145" i="10"/>
  <c r="I41" i="10"/>
  <c r="D14" i="13"/>
  <c r="R33" i="6"/>
  <c r="H63" i="11"/>
  <c r="H16" i="10"/>
  <c r="H134" i="13"/>
  <c r="I144" i="10"/>
  <c r="I17" i="6"/>
  <c r="J124" i="42"/>
  <c r="N97" i="10"/>
  <c r="D77" i="41"/>
  <c r="L48" i="29"/>
  <c r="F61" i="10"/>
  <c r="D98" i="42"/>
  <c r="H129" i="12"/>
  <c r="H107" i="10"/>
  <c r="D63" i="29"/>
  <c r="I56" i="13"/>
  <c r="J76" i="41"/>
  <c r="K171" i="11"/>
  <c r="O172" i="13"/>
  <c r="I116" i="13"/>
  <c r="I96" i="13"/>
  <c r="P26" i="6"/>
  <c r="J106" i="11"/>
  <c r="D122" i="12"/>
  <c r="F106" i="42"/>
  <c r="H68" i="41"/>
  <c r="J83" i="10"/>
  <c r="J10" i="12"/>
  <c r="H15" i="12"/>
  <c r="G68" i="10"/>
  <c r="E156" i="13"/>
  <c r="D101" i="42"/>
  <c r="K23" i="10"/>
  <c r="D22" i="42"/>
  <c r="E88" i="13"/>
  <c r="D79" i="42"/>
  <c r="D15" i="12"/>
  <c r="N86" i="10"/>
  <c r="G130" i="11"/>
  <c r="D33" i="11"/>
  <c r="J27" i="42"/>
  <c r="F25" i="29"/>
  <c r="J52" i="11"/>
  <c r="J140" i="42"/>
  <c r="D25" i="10"/>
  <c r="J22" i="11"/>
  <c r="J105" i="10"/>
  <c r="D135" i="11"/>
  <c r="D82" i="41"/>
  <c r="I13" i="6"/>
  <c r="N159" i="13"/>
  <c r="E65" i="13"/>
  <c r="O132" i="10"/>
  <c r="K33" i="11"/>
  <c r="L66" i="29"/>
  <c r="H36" i="41"/>
  <c r="H77" i="29"/>
  <c r="D100" i="11"/>
  <c r="Q33" i="6"/>
  <c r="K129" i="11"/>
  <c r="E164" i="11"/>
  <c r="E95" i="11"/>
  <c r="S24" i="6"/>
  <c r="H104" i="11"/>
  <c r="J25" i="41"/>
  <c r="D24" i="41"/>
  <c r="H165" i="12"/>
  <c r="E28" i="10"/>
  <c r="E174" i="11"/>
  <c r="K155" i="13"/>
  <c r="D19" i="10"/>
  <c r="F67" i="29"/>
  <c r="D165" i="11"/>
  <c r="M80" i="10"/>
  <c r="E57" i="10"/>
  <c r="G148" i="10"/>
  <c r="M41" i="10"/>
  <c r="F57" i="10"/>
  <c r="N144" i="10"/>
  <c r="L152" i="13"/>
  <c r="E127" i="10"/>
  <c r="I162" i="10"/>
  <c r="D162" i="12"/>
  <c r="M14" i="10"/>
  <c r="L167" i="10"/>
  <c r="K71" i="12"/>
  <c r="B29" i="6"/>
  <c r="F28" i="10"/>
  <c r="G106" i="12"/>
  <c r="D16" i="6"/>
  <c r="O171" i="10"/>
  <c r="E27" i="6"/>
  <c r="O23" i="10"/>
  <c r="M12" i="6"/>
  <c r="K86" i="12"/>
  <c r="N57" i="10"/>
  <c r="H118" i="10"/>
  <c r="Q32" i="6"/>
  <c r="R14" i="6"/>
  <c r="E172" i="12"/>
  <c r="E81" i="12"/>
  <c r="M91" i="10"/>
  <c r="K95" i="12"/>
  <c r="E134" i="10"/>
  <c r="J166" i="10"/>
  <c r="M47" i="10"/>
  <c r="K64" i="10"/>
  <c r="F67" i="42"/>
  <c r="J68" i="41"/>
  <c r="D55" i="11"/>
  <c r="J79" i="42"/>
  <c r="H91" i="10"/>
  <c r="K48" i="12"/>
  <c r="E172" i="13"/>
  <c r="E106" i="12"/>
  <c r="J135" i="12"/>
  <c r="K99" i="11"/>
  <c r="E79" i="13"/>
  <c r="F27" i="10"/>
  <c r="J14" i="12"/>
  <c r="N106" i="10"/>
  <c r="J28" i="41"/>
  <c r="E17" i="6"/>
  <c r="D14" i="42"/>
  <c r="E63" i="13"/>
  <c r="F28" i="6"/>
  <c r="I62" i="13"/>
  <c r="H68" i="13"/>
  <c r="H45" i="29"/>
  <c r="K57" i="11"/>
  <c r="N10" i="6"/>
  <c r="K123" i="11"/>
  <c r="E92" i="10"/>
  <c r="E84" i="10"/>
  <c r="K43" i="10"/>
  <c r="O174" i="13"/>
  <c r="N26" i="10"/>
  <c r="D96" i="12"/>
  <c r="K40" i="10"/>
  <c r="J107" i="12"/>
  <c r="G75" i="10"/>
  <c r="O103" i="10"/>
  <c r="G133" i="12"/>
  <c r="E91" i="12"/>
  <c r="E85" i="13"/>
  <c r="J30" i="11"/>
  <c r="D73" i="12"/>
  <c r="D161" i="10"/>
  <c r="D21" i="6"/>
  <c r="U33" i="6"/>
  <c r="G40" i="10"/>
  <c r="I105" i="10"/>
  <c r="O56" i="10"/>
  <c r="M135" i="10"/>
  <c r="H92" i="12"/>
  <c r="J36" i="41"/>
  <c r="H25" i="11"/>
  <c r="N118" i="13"/>
  <c r="H77" i="10"/>
  <c r="E140" i="10"/>
  <c r="J167" i="11"/>
  <c r="N156" i="13"/>
  <c r="K78" i="10"/>
  <c r="K26" i="10"/>
  <c r="H102" i="12"/>
  <c r="H84" i="11"/>
  <c r="D66" i="10"/>
  <c r="E24" i="6"/>
  <c r="N121" i="13"/>
  <c r="H146" i="13"/>
  <c r="E162" i="10"/>
  <c r="G151" i="12"/>
  <c r="K72" i="12"/>
  <c r="D97" i="12"/>
  <c r="J52" i="10"/>
  <c r="I36" i="13"/>
  <c r="H19" i="13"/>
  <c r="E57" i="13"/>
  <c r="I53" i="10"/>
  <c r="D82" i="13"/>
  <c r="E90" i="13"/>
  <c r="O73" i="10"/>
  <c r="E74" i="13"/>
  <c r="D75" i="12"/>
  <c r="L114" i="10"/>
  <c r="F29" i="42"/>
  <c r="G89" i="10"/>
  <c r="H57" i="42"/>
  <c r="E93" i="13"/>
  <c r="D130" i="13"/>
  <c r="E97" i="11"/>
  <c r="O64" i="13"/>
  <c r="K88" i="10"/>
  <c r="G112" i="10"/>
  <c r="F102" i="10"/>
  <c r="K109" i="12"/>
  <c r="L43" i="10"/>
  <c r="G56" i="12"/>
  <c r="K67" i="10"/>
  <c r="G78" i="10"/>
  <c r="G46" i="12"/>
  <c r="M57" i="10"/>
  <c r="D118" i="10"/>
  <c r="L56" i="10"/>
  <c r="J68" i="11"/>
  <c r="H103" i="10"/>
  <c r="E30" i="10"/>
  <c r="O165" i="10"/>
  <c r="F58" i="10"/>
  <c r="M152" i="10"/>
  <c r="H67" i="13"/>
  <c r="D61" i="12"/>
  <c r="H157" i="12"/>
  <c r="E97" i="12"/>
  <c r="H109" i="42"/>
  <c r="G74" i="10"/>
  <c r="D76" i="29"/>
  <c r="D20" i="12"/>
  <c r="J108" i="42"/>
  <c r="H74" i="42"/>
  <c r="L14" i="6"/>
  <c r="F63" i="10"/>
  <c r="I168" i="10"/>
  <c r="D31" i="11"/>
  <c r="I106" i="13"/>
  <c r="D20" i="6"/>
  <c r="E38" i="12"/>
  <c r="I173" i="13"/>
  <c r="J132" i="12"/>
  <c r="I152" i="10"/>
  <c r="H73" i="13"/>
  <c r="I73" i="13"/>
  <c r="I69" i="13"/>
  <c r="F140" i="42"/>
  <c r="G102" i="11"/>
  <c r="E139" i="13"/>
  <c r="D153" i="42"/>
  <c r="O72" i="13"/>
  <c r="K53" i="10"/>
  <c r="E62" i="13"/>
  <c r="E58" i="13"/>
  <c r="D89" i="13"/>
  <c r="D81" i="12"/>
  <c r="F169" i="42"/>
  <c r="N28" i="13"/>
  <c r="H36" i="42"/>
  <c r="L140" i="10"/>
  <c r="G157" i="10"/>
  <c r="D20" i="29"/>
  <c r="H22" i="41"/>
  <c r="H88" i="42"/>
  <c r="I95" i="13"/>
  <c r="H75" i="41"/>
  <c r="E52" i="10"/>
  <c r="D125" i="12"/>
  <c r="D73" i="41"/>
  <c r="G149" i="11"/>
  <c r="C30" i="6"/>
  <c r="J151" i="12"/>
  <c r="E171" i="10"/>
  <c r="J152" i="10"/>
  <c r="K74" i="12"/>
  <c r="L30" i="13"/>
  <c r="K101" i="11"/>
  <c r="L25" i="29"/>
  <c r="K48" i="13"/>
  <c r="G135" i="11"/>
  <c r="N78" i="13"/>
  <c r="G165" i="12"/>
  <c r="K79" i="12"/>
  <c r="H29" i="10"/>
  <c r="H37" i="41"/>
  <c r="H44" i="42"/>
  <c r="D13" i="10"/>
  <c r="G160" i="12"/>
  <c r="F97" i="10"/>
  <c r="H104" i="10"/>
  <c r="K101" i="10"/>
  <c r="N83" i="13"/>
  <c r="H86" i="13"/>
  <c r="K164" i="11"/>
  <c r="H63" i="13"/>
  <c r="E18" i="11"/>
  <c r="E70" i="13"/>
  <c r="L85" i="10"/>
  <c r="D68" i="12"/>
  <c r="K143" i="10"/>
  <c r="D30" i="29"/>
  <c r="K61" i="11"/>
  <c r="H27" i="42"/>
  <c r="E125" i="11"/>
  <c r="J49" i="12"/>
  <c r="H61" i="12"/>
  <c r="H160" i="11"/>
  <c r="E85" i="11"/>
  <c r="D29" i="29"/>
  <c r="D58" i="12"/>
  <c r="J155" i="11"/>
  <c r="F24" i="29"/>
  <c r="E141" i="10"/>
  <c r="I25" i="6"/>
  <c r="S27" i="6"/>
  <c r="H130" i="42"/>
  <c r="J106" i="42"/>
  <c r="G26" i="6"/>
  <c r="F65" i="10"/>
  <c r="J97" i="10"/>
  <c r="H69" i="29"/>
  <c r="H164" i="42"/>
  <c r="D23" i="42"/>
  <c r="H178" i="42"/>
  <c r="L41" i="29"/>
  <c r="G66" i="11"/>
  <c r="D144" i="11"/>
  <c r="E173" i="11"/>
  <c r="N155" i="10"/>
  <c r="D166" i="42"/>
  <c r="D21" i="41"/>
  <c r="H143" i="42"/>
  <c r="H122" i="42"/>
  <c r="P12" i="6"/>
  <c r="D107" i="12"/>
  <c r="O57" i="13"/>
  <c r="J15" i="29"/>
  <c r="D16" i="11"/>
  <c r="J23" i="41"/>
  <c r="G62" i="11"/>
  <c r="H35" i="10"/>
  <c r="D80" i="10"/>
  <c r="G18" i="12"/>
  <c r="E73" i="11"/>
  <c r="D148" i="11"/>
  <c r="J165" i="12"/>
  <c r="K119" i="12"/>
  <c r="G13" i="11"/>
  <c r="M68" i="10"/>
  <c r="E13" i="11"/>
  <c r="D36" i="42"/>
  <c r="L47" i="10"/>
  <c r="E31" i="13"/>
  <c r="E27" i="13"/>
  <c r="H32" i="41"/>
  <c r="G69" i="10"/>
  <c r="H28" i="11"/>
  <c r="O83" i="10"/>
  <c r="H125" i="13"/>
  <c r="I20" i="6"/>
  <c r="F56" i="41"/>
  <c r="D118" i="12"/>
  <c r="K95" i="13"/>
  <c r="E88" i="12"/>
  <c r="G55" i="11"/>
  <c r="H41" i="12"/>
  <c r="O110" i="13"/>
  <c r="L27" i="6"/>
  <c r="G50" i="11"/>
  <c r="H174" i="12"/>
  <c r="E126" i="12"/>
  <c r="K146" i="11"/>
  <c r="H42" i="10"/>
  <c r="J68" i="10"/>
  <c r="E92" i="13"/>
  <c r="K84" i="10"/>
  <c r="K87" i="11"/>
  <c r="F131" i="42"/>
  <c r="J35" i="42"/>
  <c r="N170" i="10"/>
  <c r="I119" i="10"/>
  <c r="M101" i="10"/>
  <c r="G84" i="12"/>
  <c r="H107" i="42"/>
  <c r="J34" i="41"/>
  <c r="N121" i="10"/>
  <c r="N91" i="13"/>
  <c r="H166" i="13"/>
  <c r="M84" i="10"/>
  <c r="D44" i="29"/>
  <c r="D99" i="42"/>
  <c r="H18" i="10"/>
  <c r="I102" i="10"/>
  <c r="E71" i="13"/>
  <c r="N24" i="6"/>
  <c r="H125" i="11"/>
  <c r="D134" i="42"/>
  <c r="D63" i="11"/>
  <c r="J109" i="42"/>
  <c r="K80" i="10"/>
  <c r="M99" i="10"/>
  <c r="H98" i="10"/>
  <c r="D104" i="10"/>
  <c r="G132" i="12"/>
  <c r="G92" i="12"/>
  <c r="M69" i="10"/>
  <c r="L102" i="10"/>
  <c r="H116" i="10"/>
  <c r="D167" i="12"/>
  <c r="D137" i="12"/>
  <c r="N158" i="10"/>
  <c r="D176" i="12"/>
  <c r="H66" i="13"/>
  <c r="H158" i="12"/>
  <c r="L91" i="10"/>
  <c r="F42" i="10"/>
  <c r="E39" i="12"/>
  <c r="L129" i="10"/>
  <c r="O130" i="10"/>
  <c r="E66" i="12"/>
  <c r="E176" i="12"/>
  <c r="D158" i="12"/>
  <c r="G73" i="12"/>
  <c r="F38" i="42"/>
  <c r="J53" i="12"/>
  <c r="L55" i="10"/>
  <c r="D46" i="41"/>
  <c r="D77" i="12"/>
  <c r="F174" i="10"/>
  <c r="N30" i="13"/>
  <c r="H47" i="10"/>
  <c r="H65" i="12"/>
  <c r="F93" i="10"/>
  <c r="G82" i="12"/>
  <c r="G51" i="11"/>
  <c r="J55" i="12"/>
  <c r="H34" i="10"/>
  <c r="H163" i="13"/>
  <c r="H94" i="13"/>
  <c r="H19" i="12"/>
  <c r="E38" i="11"/>
  <c r="K167" i="11"/>
  <c r="J24" i="29"/>
  <c r="M40" i="10"/>
  <c r="L69" i="29"/>
  <c r="I14" i="13"/>
  <c r="M18" i="10"/>
  <c r="D59" i="12"/>
  <c r="D141" i="10"/>
  <c r="L29" i="6"/>
  <c r="J27" i="11"/>
  <c r="E33" i="6"/>
  <c r="F10" i="29"/>
  <c r="H137" i="12"/>
  <c r="J175" i="42"/>
  <c r="H34" i="42"/>
  <c r="G131" i="12"/>
  <c r="E89" i="13"/>
  <c r="H136" i="11"/>
  <c r="E150" i="11"/>
  <c r="J143" i="11"/>
  <c r="E51" i="12"/>
  <c r="K83" i="10"/>
  <c r="E156" i="11"/>
  <c r="R29" i="6"/>
  <c r="H92" i="11"/>
  <c r="E84" i="11"/>
  <c r="E152" i="12"/>
  <c r="E139" i="12"/>
  <c r="N99" i="10"/>
  <c r="O66" i="10"/>
  <c r="K111" i="11"/>
  <c r="L55" i="13"/>
  <c r="E60" i="13"/>
  <c r="E47" i="11"/>
  <c r="O123" i="13"/>
  <c r="L80" i="10"/>
  <c r="I175" i="13"/>
  <c r="G60" i="11"/>
  <c r="I163" i="10"/>
  <c r="N71" i="13"/>
  <c r="N35" i="13"/>
  <c r="F65" i="29"/>
  <c r="F172" i="10"/>
  <c r="D106" i="12"/>
  <c r="M53" i="10"/>
  <c r="D132" i="42"/>
  <c r="F77" i="42"/>
  <c r="D25" i="42"/>
  <c r="G80" i="10"/>
  <c r="N87" i="13"/>
  <c r="O149" i="10"/>
  <c r="O114" i="13"/>
  <c r="G101" i="12"/>
  <c r="E110" i="13"/>
  <c r="D178" i="42"/>
  <c r="F114" i="42"/>
  <c r="K77" i="12"/>
  <c r="K89" i="12"/>
  <c r="H105" i="42"/>
  <c r="H34" i="11"/>
  <c r="E99" i="12"/>
  <c r="H84" i="12"/>
  <c r="K32" i="10"/>
  <c r="I30" i="6"/>
  <c r="K83" i="11"/>
  <c r="I28" i="6"/>
  <c r="H145" i="12"/>
  <c r="K42" i="12"/>
  <c r="J84" i="12"/>
  <c r="D66" i="11"/>
  <c r="O39" i="10"/>
  <c r="J27" i="41"/>
  <c r="E37" i="13"/>
  <c r="I67" i="13"/>
  <c r="K175" i="13"/>
  <c r="H49" i="12"/>
  <c r="H155" i="42"/>
  <c r="G85" i="11"/>
  <c r="L33" i="6"/>
  <c r="D138" i="12"/>
  <c r="H130" i="12"/>
  <c r="G10" i="11"/>
  <c r="F24" i="42"/>
  <c r="L22" i="10"/>
  <c r="H118" i="11"/>
  <c r="D32" i="42"/>
  <c r="E134" i="12"/>
  <c r="E54" i="10"/>
  <c r="J180" i="42"/>
  <c r="E16" i="6"/>
  <c r="K57" i="10"/>
  <c r="E15" i="12"/>
  <c r="O90" i="10"/>
  <c r="F18" i="41"/>
  <c r="J23" i="10"/>
  <c r="Q18" i="6"/>
  <c r="E10" i="11"/>
  <c r="J17" i="41"/>
  <c r="E150" i="12"/>
  <c r="E147" i="13"/>
  <c r="E19" i="10"/>
  <c r="L10" i="29"/>
  <c r="E80" i="12"/>
  <c r="I96" i="10"/>
  <c r="U28" i="6"/>
  <c r="D174" i="12"/>
  <c r="M87" i="10"/>
  <c r="E169" i="12"/>
  <c r="J28" i="10"/>
  <c r="D122" i="11"/>
  <c r="D114" i="11"/>
  <c r="J60" i="11"/>
  <c r="G109" i="12"/>
  <c r="I10" i="6"/>
  <c r="H37" i="13"/>
  <c r="E44" i="13"/>
  <c r="D51" i="11"/>
  <c r="F69" i="29"/>
  <c r="H97" i="42"/>
  <c r="G19" i="10"/>
  <c r="J127" i="42"/>
  <c r="H171" i="42"/>
  <c r="D82" i="42"/>
  <c r="K79" i="11"/>
  <c r="L59" i="29"/>
  <c r="H55" i="11"/>
  <c r="N127" i="13"/>
  <c r="E63" i="12"/>
  <c r="E36" i="11"/>
  <c r="D113" i="11"/>
  <c r="E45" i="10"/>
  <c r="J57" i="11"/>
  <c r="J46" i="10"/>
  <c r="H77" i="13"/>
  <c r="H55" i="42"/>
  <c r="H176" i="11"/>
  <c r="J71" i="41"/>
  <c r="G135" i="12"/>
  <c r="H62" i="42"/>
  <c r="H136" i="42"/>
  <c r="D53" i="42"/>
  <c r="N23" i="10"/>
  <c r="G25" i="11"/>
  <c r="K98" i="11"/>
  <c r="D134" i="13"/>
  <c r="D151" i="11"/>
  <c r="E16" i="13"/>
  <c r="K19" i="10"/>
  <c r="J118" i="10"/>
  <c r="G148" i="12"/>
  <c r="K91" i="11"/>
  <c r="K23" i="12"/>
  <c r="J69" i="11"/>
  <c r="N122" i="13"/>
  <c r="B17" i="6"/>
  <c r="E111" i="10"/>
  <c r="L58" i="10"/>
  <c r="K118" i="12"/>
  <c r="I113" i="10"/>
  <c r="L162" i="10"/>
  <c r="D97" i="10"/>
  <c r="Q12" i="6"/>
  <c r="F60" i="10"/>
  <c r="H165" i="10"/>
  <c r="J38" i="10"/>
  <c r="F71" i="42"/>
  <c r="G45" i="12"/>
  <c r="O161" i="10"/>
  <c r="J151" i="10"/>
  <c r="H69" i="12"/>
  <c r="D157" i="13"/>
  <c r="K125" i="11"/>
  <c r="M26" i="10"/>
  <c r="H124" i="12"/>
  <c r="E74" i="12"/>
  <c r="D174" i="11"/>
  <c r="D50" i="12"/>
  <c r="G33" i="11"/>
  <c r="G30" i="12"/>
  <c r="I148" i="10"/>
  <c r="S33" i="6"/>
  <c r="H176" i="42"/>
  <c r="O18" i="10"/>
  <c r="J147" i="12"/>
  <c r="L78" i="13"/>
  <c r="O73" i="13"/>
  <c r="G50" i="12"/>
  <c r="D148" i="10"/>
  <c r="N42" i="13"/>
  <c r="L18" i="10"/>
  <c r="E94" i="12"/>
  <c r="H113" i="11"/>
  <c r="D78" i="42"/>
  <c r="J119" i="42"/>
  <c r="E73" i="10"/>
  <c r="G60" i="10"/>
  <c r="D27" i="12"/>
  <c r="H173" i="42"/>
  <c r="F20" i="41"/>
  <c r="G59" i="11"/>
  <c r="K104" i="12"/>
  <c r="H93" i="11"/>
  <c r="H163" i="42"/>
  <c r="K82" i="12"/>
  <c r="D34" i="29"/>
  <c r="G48" i="12"/>
  <c r="G15" i="12"/>
  <c r="E59" i="13"/>
  <c r="D112" i="11"/>
  <c r="D111" i="11"/>
  <c r="G126" i="11"/>
  <c r="I30" i="13"/>
  <c r="G10" i="6"/>
  <c r="K107" i="10"/>
  <c r="J48" i="12"/>
  <c r="J70" i="12"/>
  <c r="D112" i="10"/>
  <c r="E30" i="13"/>
  <c r="I167" i="10"/>
  <c r="I75" i="13"/>
  <c r="G93" i="10"/>
  <c r="H30" i="10"/>
  <c r="G20" i="10"/>
  <c r="K41" i="10"/>
  <c r="D119" i="42"/>
  <c r="D60" i="10"/>
  <c r="N169" i="10"/>
  <c r="H160" i="12"/>
  <c r="H68" i="10"/>
  <c r="M93" i="10"/>
  <c r="H31" i="41"/>
  <c r="M81" i="10"/>
  <c r="L153" i="10"/>
  <c r="F139" i="10"/>
  <c r="O104" i="13"/>
  <c r="H33" i="11"/>
  <c r="O96" i="10"/>
  <c r="I86" i="13"/>
  <c r="N48" i="13"/>
  <c r="H96" i="13"/>
  <c r="D93" i="11"/>
  <c r="J47" i="12"/>
  <c r="M134" i="10"/>
  <c r="O16" i="10"/>
  <c r="D34" i="42"/>
  <c r="J90" i="42"/>
  <c r="E26" i="11"/>
  <c r="J109" i="12"/>
  <c r="D65" i="10"/>
  <c r="G32" i="6"/>
  <c r="I13" i="10"/>
  <c r="H58" i="12"/>
  <c r="M35" i="10"/>
  <c r="G71" i="11"/>
  <c r="J149" i="12"/>
  <c r="H161" i="42"/>
  <c r="H34" i="41"/>
  <c r="O42" i="10"/>
  <c r="H103" i="42"/>
  <c r="H76" i="29"/>
  <c r="H110" i="11"/>
  <c r="J113" i="10"/>
  <c r="J104" i="11"/>
  <c r="G43" i="10"/>
  <c r="N39" i="10"/>
  <c r="D138" i="13"/>
  <c r="E162" i="12"/>
  <c r="K143" i="13"/>
  <c r="O48" i="10"/>
  <c r="N80" i="13"/>
  <c r="I22" i="13"/>
  <c r="D53" i="11"/>
  <c r="H89" i="13"/>
  <c r="J36" i="42"/>
  <c r="E75" i="13"/>
  <c r="F23" i="10"/>
  <c r="G140" i="12"/>
  <c r="T24" i="6"/>
  <c r="F62" i="10"/>
  <c r="N124" i="10"/>
  <c r="G119" i="12"/>
  <c r="K22" i="11"/>
  <c r="J19" i="42"/>
  <c r="H19" i="11"/>
  <c r="D143" i="13"/>
  <c r="G159" i="11"/>
  <c r="N117" i="13"/>
  <c r="D37" i="12"/>
  <c r="L114" i="13"/>
  <c r="E22" i="12"/>
  <c r="H179" i="42"/>
  <c r="D111" i="42"/>
  <c r="F97" i="42"/>
  <c r="L92" i="10"/>
  <c r="I130" i="10"/>
  <c r="E125" i="12"/>
  <c r="E118" i="10"/>
  <c r="D165" i="42"/>
  <c r="E154" i="10"/>
  <c r="D30" i="41"/>
  <c r="M26" i="6"/>
  <c r="K158" i="11"/>
  <c r="U24" i="6"/>
  <c r="K52" i="10"/>
  <c r="F32" i="41"/>
  <c r="G44" i="12"/>
  <c r="H21" i="41"/>
  <c r="J25" i="12"/>
  <c r="D19" i="42"/>
  <c r="J79" i="11"/>
  <c r="K146" i="10"/>
  <c r="Q13" i="6"/>
  <c r="E86" i="12"/>
  <c r="F103" i="42"/>
  <c r="H69" i="13"/>
  <c r="D133" i="13"/>
  <c r="D21" i="42"/>
  <c r="E68" i="11"/>
  <c r="F123" i="10"/>
  <c r="D26" i="6"/>
  <c r="F112" i="42"/>
  <c r="F52" i="42"/>
  <c r="I15" i="13"/>
  <c r="F30" i="42"/>
  <c r="J64" i="12"/>
  <c r="K111" i="13"/>
  <c r="D85" i="42"/>
  <c r="K147" i="11"/>
  <c r="E116" i="11"/>
  <c r="D64" i="42"/>
  <c r="G78" i="11"/>
  <c r="E38" i="13"/>
  <c r="F60" i="29"/>
  <c r="K15" i="10"/>
  <c r="I66" i="10"/>
  <c r="D123" i="10"/>
  <c r="J155" i="42"/>
  <c r="G18" i="11"/>
  <c r="K21" i="11"/>
  <c r="E20" i="6"/>
  <c r="M173" i="10"/>
  <c r="D33" i="6"/>
  <c r="E10" i="12"/>
  <c r="D44" i="11"/>
  <c r="D163" i="42"/>
  <c r="J65" i="11"/>
  <c r="K53" i="12"/>
  <c r="J129" i="12"/>
  <c r="N165" i="10"/>
  <c r="J26" i="10"/>
  <c r="J100" i="12"/>
  <c r="D43" i="42"/>
  <c r="K32" i="13"/>
  <c r="G21" i="6"/>
  <c r="K16" i="13"/>
  <c r="J63" i="10"/>
  <c r="H76" i="11"/>
  <c r="H151" i="12"/>
  <c r="E111" i="11"/>
  <c r="E49" i="13"/>
  <c r="E18" i="13"/>
  <c r="D63" i="42"/>
  <c r="D119" i="12"/>
  <c r="I34" i="13"/>
  <c r="R16" i="6"/>
  <c r="F75" i="42"/>
  <c r="K35" i="10"/>
  <c r="K30" i="11"/>
  <c r="H66" i="12"/>
  <c r="K71" i="13"/>
  <c r="H78" i="12"/>
  <c r="L17" i="29"/>
  <c r="G153" i="12"/>
  <c r="E159" i="11"/>
  <c r="K96" i="11"/>
  <c r="J165" i="11"/>
  <c r="O156" i="13"/>
  <c r="N70" i="13"/>
  <c r="J107" i="11"/>
  <c r="J129" i="42"/>
  <c r="K10" i="11"/>
  <c r="O87" i="10"/>
  <c r="D89" i="42"/>
  <c r="L21" i="10"/>
  <c r="H50" i="42"/>
  <c r="H107" i="13"/>
  <c r="J103" i="42"/>
  <c r="H24" i="41"/>
  <c r="J75" i="42"/>
  <c r="J28" i="12"/>
  <c r="H25" i="42"/>
  <c r="H72" i="42"/>
  <c r="E167" i="12"/>
  <c r="E84" i="12"/>
  <c r="J167" i="10"/>
  <c r="D104" i="42"/>
  <c r="G90" i="12"/>
  <c r="I23" i="13"/>
  <c r="D136" i="11"/>
  <c r="N130" i="13"/>
  <c r="D29" i="41"/>
  <c r="G22" i="12"/>
  <c r="I16" i="6"/>
  <c r="E65" i="12"/>
  <c r="D37" i="10"/>
  <c r="L20" i="13"/>
  <c r="J134" i="11"/>
  <c r="H75" i="12"/>
  <c r="I12" i="6"/>
  <c r="F26" i="42"/>
  <c r="K82" i="11"/>
  <c r="R28" i="6"/>
  <c r="H175" i="11"/>
  <c r="I29" i="6"/>
  <c r="H128" i="11"/>
  <c r="J128" i="11"/>
  <c r="H149" i="42"/>
  <c r="I32" i="13"/>
  <c r="H168" i="10"/>
  <c r="J58" i="10"/>
  <c r="H58" i="42"/>
  <c r="F160" i="42"/>
  <c r="H155" i="11"/>
  <c r="H66" i="11"/>
  <c r="H101" i="42"/>
  <c r="E105" i="12"/>
  <c r="D74" i="41"/>
  <c r="H168" i="11"/>
  <c r="K15" i="12"/>
  <c r="K32" i="6"/>
  <c r="D50" i="41"/>
  <c r="K121" i="11"/>
  <c r="H19" i="41"/>
  <c r="E102" i="13"/>
  <c r="E14" i="11"/>
  <c r="G51" i="12"/>
  <c r="O69" i="10"/>
  <c r="P15" i="6"/>
  <c r="K132" i="10"/>
  <c r="M25" i="10"/>
  <c r="G122" i="11"/>
  <c r="J110" i="12"/>
  <c r="K100" i="11"/>
  <c r="D67" i="41"/>
  <c r="I142" i="10"/>
  <c r="H88" i="11"/>
  <c r="G28" i="6"/>
  <c r="D128" i="42"/>
  <c r="J59" i="11"/>
  <c r="D137" i="11"/>
  <c r="O138" i="10"/>
  <c r="N132" i="13"/>
  <c r="H145" i="42"/>
  <c r="H40" i="42"/>
  <c r="L14" i="13"/>
  <c r="D58" i="29"/>
  <c r="P14" i="6"/>
  <c r="G82" i="11"/>
  <c r="K23" i="6"/>
  <c r="D60" i="29"/>
  <c r="L44" i="10"/>
  <c r="J110" i="11"/>
  <c r="J33" i="29"/>
  <c r="J76" i="29"/>
  <c r="M25" i="6"/>
  <c r="J155" i="10"/>
  <c r="O25" i="13"/>
  <c r="H26" i="29"/>
  <c r="L148" i="10"/>
  <c r="H74" i="11"/>
  <c r="D41" i="29"/>
  <c r="J40" i="42"/>
  <c r="F28" i="41"/>
  <c r="J100" i="42"/>
  <c r="D15" i="13"/>
  <c r="G41" i="10"/>
  <c r="N48" i="10"/>
  <c r="D160" i="11"/>
  <c r="E154" i="11"/>
  <c r="G79" i="11"/>
  <c r="E54" i="11"/>
  <c r="G118" i="10"/>
  <c r="I109" i="10"/>
  <c r="D65" i="13"/>
  <c r="L102" i="13"/>
  <c r="H117" i="13"/>
  <c r="D144" i="13"/>
  <c r="L110" i="13"/>
  <c r="I121" i="13"/>
  <c r="N175" i="13"/>
  <c r="O83" i="13"/>
  <c r="H28" i="12"/>
  <c r="O101" i="13"/>
  <c r="O166" i="13"/>
  <c r="O130" i="13"/>
  <c r="G142" i="10"/>
  <c r="H25" i="41"/>
  <c r="H21" i="10"/>
  <c r="D124" i="11"/>
  <c r="K66" i="13"/>
  <c r="K43" i="12"/>
  <c r="D16" i="10"/>
  <c r="D64" i="41"/>
  <c r="F102" i="42"/>
  <c r="E56" i="11"/>
  <c r="H151" i="42"/>
  <c r="F51" i="41"/>
  <c r="H144" i="13"/>
  <c r="H56" i="13"/>
  <c r="N75" i="13"/>
  <c r="F29" i="41"/>
  <c r="J142" i="12"/>
  <c r="I88" i="13"/>
  <c r="H55" i="12"/>
  <c r="D37" i="42"/>
  <c r="D113" i="13"/>
  <c r="H110" i="13"/>
  <c r="L50" i="13"/>
  <c r="L26" i="13"/>
  <c r="I141" i="13"/>
  <c r="H131" i="13"/>
  <c r="O42" i="13"/>
  <c r="K77" i="13"/>
  <c r="O54" i="13"/>
  <c r="E16" i="12"/>
  <c r="K145" i="13"/>
  <c r="H122" i="13"/>
  <c r="K69" i="12"/>
  <c r="F30" i="41"/>
  <c r="E117" i="11"/>
  <c r="G106" i="11"/>
  <c r="H39" i="42"/>
  <c r="H38" i="12"/>
  <c r="D91" i="42"/>
  <c r="F19" i="10"/>
  <c r="J70" i="42"/>
  <c r="N110" i="10"/>
  <c r="K110" i="11"/>
  <c r="H92" i="42"/>
  <c r="J32" i="6"/>
  <c r="I85" i="13"/>
  <c r="L47" i="13"/>
  <c r="H48" i="13"/>
  <c r="N85" i="13"/>
  <c r="F152" i="42"/>
  <c r="H42" i="42"/>
  <c r="J56" i="29"/>
  <c r="G45" i="11"/>
  <c r="O29" i="13"/>
  <c r="O93" i="13"/>
  <c r="O106" i="13"/>
  <c r="E144" i="13"/>
  <c r="K35" i="11"/>
  <c r="D46" i="11"/>
  <c r="D81" i="13"/>
  <c r="H175" i="13"/>
  <c r="O37" i="13"/>
  <c r="I35" i="13"/>
  <c r="Q28" i="6"/>
  <c r="H52" i="12"/>
  <c r="H174" i="42"/>
  <c r="J13" i="12"/>
  <c r="K135" i="13"/>
  <c r="D174" i="13"/>
  <c r="L58" i="13"/>
  <c r="H50" i="41"/>
  <c r="K67" i="13"/>
  <c r="H21" i="11"/>
  <c r="K136" i="13"/>
  <c r="O134" i="13"/>
  <c r="F64" i="41"/>
  <c r="K19" i="12"/>
  <c r="H174" i="13"/>
  <c r="J101" i="42"/>
  <c r="F68" i="41"/>
  <c r="O46" i="13"/>
  <c r="L153" i="13"/>
  <c r="N32" i="13"/>
  <c r="J148" i="42"/>
  <c r="J15" i="12"/>
  <c r="D50" i="13"/>
  <c r="I164" i="13"/>
  <c r="H118" i="13"/>
  <c r="N16" i="10"/>
  <c r="D167" i="42"/>
  <c r="E114" i="12"/>
  <c r="D28" i="41"/>
  <c r="D48" i="11"/>
  <c r="J141" i="11"/>
  <c r="J81" i="41"/>
  <c r="F135" i="42"/>
  <c r="H139" i="10"/>
  <c r="D176" i="42"/>
  <c r="L49" i="13"/>
  <c r="O167" i="13"/>
  <c r="G54" i="10"/>
  <c r="D26" i="12"/>
  <c r="G157" i="12"/>
  <c r="O52" i="10"/>
  <c r="H71" i="13"/>
  <c r="G59" i="10"/>
  <c r="D10" i="6"/>
  <c r="I74" i="13"/>
  <c r="J157" i="10"/>
  <c r="I40" i="13"/>
  <c r="E114" i="10"/>
  <c r="E39" i="11"/>
  <c r="J51" i="41"/>
  <c r="K46" i="12"/>
  <c r="K62" i="12"/>
  <c r="L49" i="10"/>
  <c r="K15" i="11"/>
  <c r="K159" i="13"/>
  <c r="N142" i="13"/>
  <c r="I170" i="13"/>
  <c r="L108" i="10"/>
  <c r="H34" i="13"/>
  <c r="U32" i="6"/>
  <c r="N19" i="10"/>
  <c r="F35" i="42"/>
  <c r="K88" i="12"/>
  <c r="G72" i="12"/>
  <c r="D164" i="42"/>
  <c r="I94" i="13"/>
  <c r="H28" i="10"/>
  <c r="O126" i="10"/>
  <c r="E25" i="13"/>
  <c r="N43" i="13"/>
  <c r="I50" i="13"/>
  <c r="K74" i="10"/>
  <c r="J58" i="42"/>
  <c r="F33" i="6"/>
  <c r="J89" i="12"/>
  <c r="I108" i="10"/>
  <c r="H172" i="11"/>
  <c r="E35" i="13"/>
  <c r="D90" i="42"/>
  <c r="G175" i="12"/>
  <c r="D146" i="42"/>
  <c r="H123" i="11"/>
  <c r="L63" i="13"/>
  <c r="H80" i="42"/>
  <c r="D79" i="11"/>
  <c r="O20" i="13"/>
  <c r="K141" i="11"/>
  <c r="D137" i="42"/>
  <c r="D40" i="42"/>
  <c r="I148" i="13"/>
  <c r="H13" i="10"/>
  <c r="H81" i="42"/>
  <c r="C19" i="6"/>
  <c r="L17" i="10"/>
  <c r="M106" i="10"/>
  <c r="F78" i="41"/>
  <c r="H42" i="13"/>
  <c r="D128" i="10"/>
  <c r="I15" i="10"/>
  <c r="D58" i="11"/>
  <c r="D68" i="41"/>
  <c r="F146" i="42"/>
  <c r="J58" i="29"/>
  <c r="J69" i="29"/>
  <c r="H163" i="12"/>
  <c r="D10" i="13"/>
  <c r="H130" i="11"/>
  <c r="F120" i="42"/>
  <c r="I31" i="13"/>
  <c r="J24" i="41"/>
  <c r="K114" i="12"/>
  <c r="G52" i="12"/>
  <c r="O25" i="10"/>
  <c r="K81" i="11"/>
  <c r="N15" i="6"/>
  <c r="J80" i="41"/>
  <c r="L67" i="29"/>
  <c r="D80" i="41"/>
  <c r="D75" i="42"/>
  <c r="G68" i="11"/>
  <c r="D161" i="42"/>
  <c r="D142" i="42"/>
  <c r="J30" i="41"/>
  <c r="L15" i="13"/>
  <c r="M86" i="10"/>
  <c r="H141" i="11"/>
  <c r="H114" i="42"/>
  <c r="H23" i="41"/>
  <c r="G91" i="11"/>
  <c r="G68" i="12"/>
  <c r="G94" i="11"/>
  <c r="H94" i="11"/>
  <c r="J77" i="42"/>
  <c r="G154" i="11"/>
  <c r="D154" i="42"/>
  <c r="G142" i="12"/>
  <c r="H173" i="11"/>
  <c r="H90" i="11"/>
  <c r="D149" i="10"/>
  <c r="F62" i="41"/>
  <c r="Q20" i="6"/>
  <c r="J104" i="42"/>
  <c r="O114" i="10"/>
  <c r="J102" i="42"/>
  <c r="J117" i="42"/>
  <c r="J23" i="42"/>
  <c r="L23" i="10"/>
  <c r="J50" i="42"/>
  <c r="D23" i="10"/>
  <c r="F64" i="29"/>
  <c r="H152" i="10"/>
  <c r="F94" i="10"/>
  <c r="J61" i="41"/>
  <c r="D112" i="42"/>
  <c r="O119" i="10"/>
  <c r="K70" i="11"/>
  <c r="D103" i="12"/>
  <c r="K69" i="11"/>
  <c r="J48" i="29"/>
  <c r="O13" i="10"/>
  <c r="G88" i="11"/>
  <c r="J176" i="42"/>
  <c r="G66" i="10"/>
  <c r="L88" i="13"/>
  <c r="H122" i="10"/>
  <c r="H150" i="12"/>
  <c r="O144" i="10"/>
  <c r="N61" i="10"/>
  <c r="J79" i="10"/>
  <c r="N163" i="10"/>
  <c r="J163" i="10"/>
  <c r="O116" i="10"/>
  <c r="J49" i="41"/>
  <c r="O140" i="10"/>
  <c r="I29" i="10"/>
  <c r="M142" i="10"/>
  <c r="I161" i="10"/>
  <c r="J70" i="11"/>
  <c r="K65" i="10"/>
  <c r="E78" i="13"/>
  <c r="F138" i="10"/>
  <c r="G30" i="6"/>
  <c r="L45" i="10"/>
  <c r="F74" i="42"/>
  <c r="F53" i="10"/>
  <c r="E142" i="13"/>
  <c r="J113" i="11"/>
  <c r="K121" i="10"/>
  <c r="K148" i="13"/>
  <c r="G119" i="10"/>
  <c r="F41" i="29"/>
  <c r="I99" i="13"/>
  <c r="N101" i="13"/>
  <c r="F80" i="42"/>
  <c r="I81" i="13"/>
  <c r="S29" i="6"/>
  <c r="M151" i="10"/>
  <c r="D49" i="11"/>
  <c r="L39" i="29"/>
  <c r="H151" i="10"/>
  <c r="N30" i="6"/>
  <c r="L71" i="13"/>
  <c r="G92" i="10"/>
  <c r="F122" i="10"/>
  <c r="H24" i="29"/>
  <c r="F95" i="42"/>
  <c r="K67" i="11"/>
  <c r="F90" i="10"/>
  <c r="J54" i="29"/>
  <c r="N70" i="10"/>
  <c r="K27" i="10"/>
  <c r="H98" i="42"/>
  <c r="E83" i="11"/>
  <c r="D31" i="13"/>
  <c r="J75" i="41"/>
  <c r="J25" i="29"/>
  <c r="O118" i="13"/>
  <c r="D124" i="12"/>
  <c r="K63" i="12"/>
  <c r="H37" i="12"/>
  <c r="B14" i="6"/>
  <c r="K60" i="12"/>
  <c r="J78" i="12"/>
  <c r="H106" i="10"/>
  <c r="U23" i="6"/>
  <c r="G58" i="12"/>
  <c r="J84" i="10"/>
  <c r="R30" i="6"/>
  <c r="H91" i="12"/>
  <c r="J73" i="41"/>
  <c r="N68" i="10"/>
  <c r="G57" i="10"/>
  <c r="D67" i="29"/>
  <c r="J78" i="11"/>
  <c r="G81" i="12"/>
  <c r="E173" i="12"/>
  <c r="I49" i="10"/>
  <c r="L31" i="6"/>
  <c r="J168" i="11"/>
  <c r="D102" i="11"/>
  <c r="U12" i="6"/>
  <c r="K85" i="11"/>
  <c r="H78" i="42"/>
  <c r="O82" i="10"/>
  <c r="D82" i="11"/>
  <c r="H116" i="11"/>
  <c r="N120" i="13"/>
  <c r="K172" i="12"/>
  <c r="H77" i="41"/>
  <c r="F84" i="42"/>
  <c r="L137" i="10"/>
  <c r="N45" i="10"/>
  <c r="G169" i="12"/>
  <c r="D113" i="42"/>
  <c r="F13" i="10"/>
  <c r="J94" i="11"/>
  <c r="E71" i="12"/>
  <c r="N17" i="10"/>
  <c r="N90" i="13"/>
  <c r="I97" i="13"/>
  <c r="H70" i="29"/>
  <c r="G148" i="11"/>
  <c r="K15" i="13"/>
  <c r="D143" i="42"/>
  <c r="N37" i="13"/>
  <c r="I37" i="10"/>
  <c r="J33" i="6"/>
  <c r="D65" i="11"/>
  <c r="G74" i="11"/>
  <c r="K104" i="11"/>
  <c r="G63" i="11"/>
  <c r="E161" i="13"/>
  <c r="E82" i="13"/>
  <c r="L14" i="10"/>
  <c r="D85" i="41"/>
  <c r="D163" i="11"/>
  <c r="K62" i="10"/>
  <c r="I102" i="13"/>
  <c r="K151" i="11"/>
  <c r="F35" i="41"/>
  <c r="F26" i="29"/>
  <c r="D116" i="13"/>
  <c r="H107" i="11"/>
  <c r="H167" i="12"/>
  <c r="F65" i="42"/>
  <c r="F161" i="42"/>
  <c r="D115" i="42"/>
  <c r="K135" i="10"/>
  <c r="U20" i="6"/>
  <c r="J48" i="42"/>
  <c r="H105" i="11"/>
  <c r="F21" i="29"/>
  <c r="K146" i="12"/>
  <c r="K96" i="12"/>
  <c r="K38" i="10"/>
  <c r="E93" i="11"/>
  <c r="J66" i="41"/>
  <c r="E70" i="11"/>
  <c r="H83" i="13"/>
  <c r="H38" i="10"/>
  <c r="F54" i="10"/>
  <c r="F68" i="42"/>
  <c r="G136" i="10"/>
  <c r="G116" i="12"/>
  <c r="H156" i="13"/>
  <c r="H123" i="10"/>
  <c r="N32" i="10"/>
  <c r="G138" i="11"/>
  <c r="H36" i="12"/>
  <c r="J10" i="29"/>
  <c r="D106" i="10"/>
  <c r="E55" i="12"/>
  <c r="E132" i="12"/>
  <c r="J80" i="10"/>
  <c r="N109" i="10"/>
  <c r="H40" i="13"/>
  <c r="K80" i="11"/>
  <c r="D29" i="6"/>
  <c r="H143" i="10"/>
  <c r="D22" i="11"/>
  <c r="H81" i="13"/>
  <c r="O49" i="10"/>
  <c r="D166" i="10"/>
  <c r="H177" i="42"/>
  <c r="N12" i="6"/>
  <c r="E51" i="13"/>
  <c r="C22" i="6"/>
  <c r="F43" i="41"/>
  <c r="H54" i="12"/>
  <c r="D71" i="42"/>
  <c r="G43" i="11"/>
  <c r="G133" i="11"/>
  <c r="J112" i="42"/>
  <c r="N65" i="10"/>
  <c r="I52" i="13"/>
  <c r="G21" i="10"/>
  <c r="D168" i="10"/>
  <c r="F165" i="42"/>
  <c r="E157" i="13"/>
  <c r="B12" i="6"/>
  <c r="K48" i="11"/>
  <c r="K145" i="12"/>
  <c r="H111" i="42"/>
  <c r="G108" i="11"/>
  <c r="D166" i="11"/>
  <c r="D93" i="12"/>
  <c r="E156" i="10"/>
  <c r="L60" i="29"/>
  <c r="F70" i="29"/>
  <c r="D52" i="12"/>
  <c r="Q22" i="6"/>
  <c r="J49" i="29"/>
  <c r="G18" i="6"/>
  <c r="M38" i="10"/>
  <c r="F117" i="42"/>
  <c r="E20" i="13"/>
  <c r="D90" i="11"/>
  <c r="H129" i="13"/>
  <c r="H14" i="42"/>
  <c r="T25" i="6"/>
  <c r="H115" i="11"/>
  <c r="D54" i="10"/>
  <c r="H85" i="42"/>
  <c r="L57" i="29"/>
  <c r="N149" i="10"/>
  <c r="K125" i="12"/>
  <c r="G42" i="12"/>
  <c r="H148" i="11"/>
  <c r="D72" i="29"/>
  <c r="N19" i="13"/>
  <c r="M159" i="10"/>
  <c r="H50" i="12"/>
  <c r="F88" i="42"/>
  <c r="J145" i="11"/>
  <c r="J108" i="11"/>
  <c r="F34" i="29"/>
  <c r="D124" i="42"/>
  <c r="D35" i="42"/>
  <c r="H84" i="41"/>
  <c r="T17" i="6"/>
  <c r="D91" i="13"/>
  <c r="E84" i="13"/>
  <c r="J117" i="12"/>
  <c r="D96" i="11"/>
  <c r="I17" i="13"/>
  <c r="J55" i="41"/>
  <c r="K144" i="10"/>
  <c r="E21" i="10"/>
  <c r="J144" i="11"/>
  <c r="H76" i="12"/>
  <c r="I27" i="6"/>
  <c r="M157" i="10"/>
  <c r="G22" i="10"/>
  <c r="J125" i="42"/>
  <c r="D84" i="42"/>
  <c r="F22" i="41"/>
  <c r="H118" i="12"/>
  <c r="H82" i="41"/>
  <c r="J118" i="11"/>
  <c r="F24" i="41"/>
  <c r="U18" i="6"/>
  <c r="J158" i="11"/>
  <c r="M89" i="10"/>
  <c r="H46" i="10"/>
  <c r="H74" i="13"/>
  <c r="J31" i="6"/>
  <c r="D73" i="42"/>
  <c r="L39" i="13"/>
  <c r="N19" i="6"/>
  <c r="K172" i="11"/>
  <c r="K73" i="11"/>
  <c r="K143" i="11"/>
  <c r="G134" i="11"/>
  <c r="J20" i="42"/>
  <c r="H171" i="11"/>
  <c r="J13" i="10"/>
  <c r="F40" i="42"/>
  <c r="I10" i="13"/>
  <c r="D89" i="12"/>
  <c r="H31" i="13"/>
  <c r="L30" i="6"/>
  <c r="J42" i="12"/>
  <c r="M15" i="10"/>
  <c r="H51" i="42"/>
  <c r="L40" i="13"/>
  <c r="H153" i="12"/>
  <c r="J45" i="41"/>
  <c r="F104" i="42"/>
  <c r="H100" i="42"/>
  <c r="J52" i="12"/>
  <c r="J166" i="11"/>
  <c r="T21" i="6"/>
  <c r="F13" i="6"/>
  <c r="E57" i="11"/>
  <c r="N20" i="10"/>
  <c r="E170" i="13"/>
  <c r="K139" i="13"/>
  <c r="D168" i="13"/>
  <c r="K124" i="13"/>
  <c r="D79" i="13"/>
  <c r="O160" i="13"/>
  <c r="H157" i="13"/>
  <c r="K89" i="13"/>
  <c r="G31" i="11"/>
  <c r="I152" i="13"/>
  <c r="D32" i="11"/>
  <c r="L60" i="13"/>
  <c r="H111" i="13"/>
  <c r="F45" i="41"/>
  <c r="D23" i="6"/>
  <c r="I26" i="6"/>
  <c r="D26" i="29"/>
  <c r="H20" i="13"/>
  <c r="H114" i="11"/>
  <c r="G107" i="11"/>
  <c r="H13" i="29"/>
  <c r="H83" i="41"/>
  <c r="D168" i="42"/>
  <c r="R23" i="6"/>
  <c r="E118" i="12"/>
  <c r="J77" i="29"/>
  <c r="K105" i="11"/>
  <c r="J69" i="42"/>
  <c r="J26" i="42"/>
  <c r="H157" i="11"/>
  <c r="M128" i="10"/>
  <c r="K90" i="10"/>
  <c r="L136" i="13"/>
  <c r="D90" i="13"/>
  <c r="K65" i="13"/>
  <c r="I120" i="13"/>
  <c r="E175" i="13"/>
  <c r="H120" i="13"/>
  <c r="H173" i="13"/>
  <c r="L48" i="13"/>
  <c r="L104" i="13"/>
  <c r="K118" i="13"/>
  <c r="L143" i="13"/>
  <c r="G29" i="11"/>
  <c r="I129" i="13"/>
  <c r="N119" i="13"/>
  <c r="D32" i="6"/>
  <c r="J168" i="12"/>
  <c r="G67" i="11"/>
  <c r="J39" i="29"/>
  <c r="D147" i="11"/>
  <c r="O14" i="13"/>
  <c r="D123" i="42"/>
  <c r="E109" i="11"/>
  <c r="J159" i="11"/>
  <c r="D57" i="12"/>
  <c r="G167" i="11"/>
  <c r="F63" i="42"/>
  <c r="L20" i="6"/>
  <c r="J145" i="42"/>
  <c r="K86" i="11"/>
  <c r="D30" i="6"/>
  <c r="H39" i="41"/>
  <c r="O120" i="13"/>
  <c r="O68" i="13"/>
  <c r="I122" i="13"/>
  <c r="J31" i="12"/>
  <c r="E32" i="12"/>
  <c r="D39" i="13"/>
  <c r="K130" i="13"/>
  <c r="D117" i="13"/>
  <c r="K59" i="13"/>
  <c r="E153" i="13"/>
  <c r="D156" i="13"/>
  <c r="G28" i="12"/>
  <c r="H79" i="41"/>
  <c r="F127" i="42"/>
  <c r="H112" i="42"/>
  <c r="D77" i="29"/>
  <c r="F72" i="41"/>
  <c r="D86" i="13"/>
  <c r="D118" i="13"/>
  <c r="D21" i="12"/>
  <c r="S23" i="6"/>
  <c r="E154" i="13"/>
  <c r="E130" i="11"/>
  <c r="O36" i="13"/>
  <c r="G42" i="11"/>
  <c r="E121" i="11"/>
  <c r="H171" i="13"/>
  <c r="K36" i="13"/>
  <c r="D117" i="42"/>
  <c r="H27" i="29"/>
  <c r="L53" i="13"/>
  <c r="D122" i="13"/>
  <c r="H89" i="42"/>
  <c r="N171" i="13"/>
  <c r="D31" i="12"/>
  <c r="L94" i="13"/>
  <c r="H17" i="12"/>
  <c r="K100" i="13"/>
  <c r="E38" i="10"/>
  <c r="H69" i="42"/>
  <c r="E64" i="12"/>
  <c r="L63" i="29"/>
  <c r="H170" i="12"/>
  <c r="E31" i="6"/>
  <c r="E32" i="13"/>
  <c r="J115" i="11"/>
  <c r="D56" i="11"/>
  <c r="F21" i="41"/>
  <c r="H150" i="13"/>
  <c r="I116" i="10"/>
  <c r="H40" i="12"/>
  <c r="M90" i="10"/>
  <c r="K34" i="13"/>
  <c r="F69" i="10"/>
  <c r="H14" i="10"/>
  <c r="H59" i="13"/>
  <c r="K96" i="10"/>
  <c r="D173" i="42"/>
  <c r="N83" i="10"/>
  <c r="L58" i="29"/>
  <c r="N22" i="6"/>
  <c r="K151" i="10"/>
  <c r="J154" i="42"/>
  <c r="L170" i="10"/>
  <c r="K88" i="11"/>
  <c r="K175" i="12"/>
  <c r="N62" i="13"/>
  <c r="K18" i="6"/>
  <c r="N25" i="6"/>
  <c r="K84" i="12"/>
  <c r="E28" i="13"/>
  <c r="F178" i="42"/>
  <c r="L120" i="13"/>
  <c r="D65" i="12"/>
  <c r="H102" i="11"/>
  <c r="H114" i="12"/>
  <c r="H51" i="11"/>
  <c r="H16" i="29"/>
  <c r="F62" i="42"/>
  <c r="K139" i="12"/>
  <c r="M30" i="10"/>
  <c r="E103" i="13"/>
  <c r="J22" i="10"/>
  <c r="F26" i="41"/>
  <c r="H106" i="12"/>
  <c r="H62" i="11"/>
  <c r="F31" i="29"/>
  <c r="I134" i="10"/>
  <c r="O97" i="13"/>
  <c r="E13" i="13"/>
  <c r="D157" i="11"/>
  <c r="F22" i="6"/>
  <c r="D90" i="12"/>
  <c r="D160" i="42"/>
  <c r="D105" i="11"/>
  <c r="F63" i="29"/>
  <c r="O80" i="13"/>
  <c r="I65" i="13"/>
  <c r="K39" i="12"/>
  <c r="G96" i="10"/>
  <c r="L10" i="13"/>
  <c r="G54" i="11"/>
  <c r="E130" i="13"/>
  <c r="R31" i="6"/>
  <c r="N41" i="13"/>
  <c r="H98" i="11"/>
  <c r="H80" i="41"/>
  <c r="L115" i="13"/>
  <c r="K147" i="12"/>
  <c r="H49" i="11"/>
  <c r="G23" i="10"/>
  <c r="H18" i="42"/>
  <c r="L65" i="29"/>
  <c r="F17" i="10"/>
  <c r="J66" i="11"/>
  <c r="J148" i="12"/>
  <c r="J159" i="42"/>
  <c r="K130" i="11"/>
  <c r="D164" i="11"/>
  <c r="H23" i="10"/>
  <c r="J21" i="42"/>
  <c r="G166" i="12"/>
  <c r="E146" i="12"/>
  <c r="F58" i="42"/>
  <c r="N33" i="6"/>
  <c r="D92" i="42"/>
  <c r="G173" i="11"/>
  <c r="J94" i="42"/>
  <c r="O133" i="13"/>
  <c r="I31" i="6"/>
  <c r="H79" i="11"/>
  <c r="E34" i="10"/>
  <c r="L76" i="29"/>
  <c r="D95" i="42"/>
  <c r="F25" i="41"/>
  <c r="G92" i="11"/>
  <c r="E78" i="11"/>
  <c r="H174" i="11"/>
  <c r="G76" i="11"/>
  <c r="I56" i="10"/>
  <c r="F76" i="41"/>
  <c r="H60" i="29"/>
  <c r="C14" i="6"/>
  <c r="D80" i="11"/>
  <c r="D120" i="13"/>
  <c r="J154" i="11"/>
  <c r="H63" i="42"/>
  <c r="D121" i="12"/>
  <c r="E143" i="11"/>
  <c r="G164" i="11"/>
  <c r="K60" i="11"/>
  <c r="D88" i="11"/>
  <c r="H157" i="42"/>
  <c r="G146" i="12"/>
  <c r="N163" i="13"/>
  <c r="J21" i="6"/>
  <c r="N71" i="10"/>
  <c r="O76" i="10"/>
  <c r="F29" i="6"/>
  <c r="J82" i="10"/>
  <c r="G88" i="10"/>
  <c r="E69" i="12"/>
  <c r="I98" i="13"/>
  <c r="L142" i="10"/>
  <c r="N137" i="13"/>
  <c r="K47" i="13"/>
  <c r="F19" i="6"/>
  <c r="I42" i="13"/>
  <c r="I72" i="13"/>
  <c r="K52" i="12"/>
  <c r="D49" i="29"/>
  <c r="N68" i="13"/>
  <c r="L33" i="10"/>
  <c r="G104" i="12"/>
  <c r="D22" i="12"/>
  <c r="O121" i="10"/>
  <c r="O64" i="10"/>
  <c r="F116" i="10"/>
  <c r="N154" i="10"/>
  <c r="G16" i="11"/>
  <c r="M147" i="10"/>
  <c r="E64" i="10"/>
  <c r="G16" i="12"/>
  <c r="H103" i="12"/>
  <c r="N22" i="10"/>
  <c r="N43" i="10"/>
  <c r="J70" i="29"/>
  <c r="C15" i="6"/>
  <c r="F150" i="42"/>
  <c r="J62" i="11"/>
  <c r="F48" i="29"/>
  <c r="D74" i="29"/>
  <c r="K89" i="11"/>
  <c r="J58" i="11"/>
  <c r="K25" i="13"/>
  <c r="J38" i="41"/>
  <c r="J175" i="11"/>
  <c r="G161" i="11"/>
  <c r="D29" i="42"/>
  <c r="O167" i="10"/>
  <c r="G114" i="11"/>
  <c r="J129" i="11"/>
  <c r="G62" i="10"/>
  <c r="H61" i="42"/>
  <c r="D17" i="29"/>
  <c r="D98" i="11"/>
  <c r="G155" i="10"/>
  <c r="I110" i="10"/>
  <c r="I33" i="10"/>
  <c r="E12" i="6"/>
  <c r="I68" i="13"/>
  <c r="D59" i="29"/>
  <c r="K68" i="12"/>
  <c r="I83" i="13"/>
  <c r="N165" i="13"/>
  <c r="K102" i="12"/>
  <c r="D18" i="10"/>
  <c r="D164" i="10"/>
  <c r="J137" i="42"/>
  <c r="K100" i="10"/>
  <c r="E34" i="13"/>
  <c r="H59" i="42"/>
  <c r="N76" i="10"/>
  <c r="E83" i="13"/>
  <c r="H50" i="13"/>
  <c r="K92" i="10"/>
  <c r="H79" i="42"/>
  <c r="K64" i="11"/>
  <c r="H170" i="42"/>
  <c r="D129" i="12"/>
  <c r="H168" i="12"/>
  <c r="S14" i="6"/>
  <c r="J64" i="41"/>
  <c r="F35" i="29"/>
  <c r="F176" i="10"/>
  <c r="J145" i="12"/>
  <c r="H15" i="13"/>
  <c r="K170" i="10"/>
  <c r="G29" i="12"/>
  <c r="D139" i="42"/>
  <c r="K20" i="6"/>
  <c r="D134" i="12"/>
  <c r="K65" i="11"/>
  <c r="D51" i="41"/>
  <c r="K26" i="11"/>
  <c r="H90" i="12"/>
  <c r="H99" i="13"/>
  <c r="D25" i="41"/>
  <c r="F80" i="41"/>
  <c r="G22" i="11"/>
  <c r="J28" i="29"/>
  <c r="E50" i="11"/>
  <c r="F112" i="10"/>
  <c r="D49" i="12"/>
  <c r="O48" i="13"/>
  <c r="H162" i="42"/>
  <c r="J17" i="11"/>
  <c r="F158" i="42"/>
  <c r="K51" i="11"/>
  <c r="K77" i="11"/>
  <c r="O128" i="13"/>
  <c r="J80" i="11"/>
  <c r="F81" i="42"/>
  <c r="L26" i="10"/>
  <c r="G40" i="12"/>
  <c r="N85" i="10"/>
  <c r="N79" i="10"/>
  <c r="J166" i="12"/>
  <c r="M29" i="6"/>
  <c r="J88" i="42"/>
  <c r="D175" i="42"/>
  <c r="H22" i="13"/>
  <c r="K25" i="12"/>
  <c r="M13" i="6"/>
  <c r="K108" i="11"/>
  <c r="D77" i="11"/>
  <c r="H170" i="10"/>
  <c r="J177" i="42"/>
  <c r="F33" i="42"/>
  <c r="E62" i="11"/>
  <c r="H32" i="42"/>
  <c r="D49" i="41"/>
  <c r="I45" i="13"/>
  <c r="F14" i="6"/>
  <c r="G173" i="12"/>
  <c r="D167" i="11"/>
  <c r="E60" i="10"/>
  <c r="E10" i="13"/>
  <c r="D112" i="12"/>
  <c r="D31" i="10"/>
  <c r="H95" i="11"/>
  <c r="M139" i="10"/>
  <c r="L75" i="10"/>
  <c r="D165" i="12"/>
  <c r="N148" i="13"/>
  <c r="K25" i="6"/>
  <c r="F51" i="10"/>
  <c r="E146" i="10"/>
  <c r="J124" i="12"/>
  <c r="E130" i="12"/>
  <c r="J167" i="12"/>
  <c r="G113" i="11"/>
  <c r="E128" i="11"/>
  <c r="G100" i="12"/>
  <c r="D46" i="12"/>
  <c r="K141" i="12"/>
  <c r="G162" i="11"/>
  <c r="E142" i="10"/>
  <c r="H138" i="12"/>
  <c r="F38" i="41"/>
  <c r="M94" i="10"/>
  <c r="J12" i="6"/>
  <c r="H124" i="42"/>
  <c r="H18" i="29"/>
  <c r="F64" i="42"/>
  <c r="D141" i="42"/>
  <c r="E14" i="13"/>
  <c r="K112" i="12"/>
  <c r="F126" i="42"/>
  <c r="K126" i="12"/>
  <c r="G64" i="10"/>
  <c r="H144" i="11"/>
  <c r="F167" i="42"/>
  <c r="J60" i="29"/>
  <c r="F20" i="29"/>
  <c r="K138" i="10"/>
  <c r="D17" i="13"/>
  <c r="H142" i="12"/>
  <c r="G51" i="10"/>
  <c r="B28" i="6"/>
  <c r="H31" i="12"/>
  <c r="D75" i="11"/>
  <c r="H129" i="42"/>
  <c r="D78" i="41"/>
  <c r="N33" i="13"/>
  <c r="F44" i="41"/>
  <c r="L25" i="13"/>
  <c r="F21" i="6"/>
  <c r="G168" i="11"/>
  <c r="J114" i="42"/>
  <c r="H33" i="12"/>
  <c r="J91" i="42"/>
  <c r="K152" i="11"/>
  <c r="E69" i="11"/>
  <c r="J51" i="42"/>
  <c r="F153" i="42"/>
  <c r="G14" i="11"/>
  <c r="K170" i="11"/>
  <c r="D111" i="12"/>
  <c r="H59" i="12"/>
  <c r="D158" i="11"/>
  <c r="H84" i="42"/>
  <c r="J116" i="11"/>
  <c r="G143" i="11"/>
  <c r="H83" i="12"/>
  <c r="K92" i="11"/>
  <c r="J64" i="42"/>
  <c r="J131" i="42"/>
  <c r="G175" i="11"/>
  <c r="D175" i="12"/>
  <c r="I147" i="10"/>
  <c r="J56" i="11"/>
  <c r="B22" i="6"/>
  <c r="F25" i="42"/>
  <c r="L21" i="6"/>
  <c r="J84" i="11"/>
  <c r="R19" i="6"/>
  <c r="B21" i="6"/>
  <c r="E107" i="11"/>
  <c r="K115" i="11"/>
  <c r="E80" i="13"/>
  <c r="H49" i="42"/>
  <c r="N96" i="13"/>
  <c r="H103" i="11"/>
  <c r="G14" i="6"/>
  <c r="N149" i="13"/>
  <c r="D102" i="42"/>
  <c r="E148" i="11"/>
  <c r="H26" i="42"/>
  <c r="G34" i="12"/>
  <c r="I43" i="13"/>
  <c r="I90" i="10"/>
  <c r="E15" i="13"/>
  <c r="J124" i="11"/>
  <c r="J178" i="42"/>
  <c r="J114" i="11"/>
  <c r="E152" i="13"/>
  <c r="H165" i="11"/>
  <c r="E98" i="12"/>
  <c r="E58" i="12"/>
  <c r="E119" i="12"/>
  <c r="J127" i="12"/>
  <c r="H95" i="12"/>
  <c r="F52" i="10"/>
  <c r="J111" i="42"/>
  <c r="P32" i="6"/>
  <c r="H75" i="29"/>
  <c r="D106" i="11"/>
  <c r="F26" i="6"/>
  <c r="F122" i="42"/>
  <c r="J150" i="11"/>
  <c r="E87" i="11"/>
  <c r="H115" i="42"/>
  <c r="E120" i="11"/>
  <c r="E33" i="13"/>
  <c r="K58" i="11"/>
  <c r="K74" i="13"/>
  <c r="K139" i="11"/>
  <c r="H104" i="42"/>
  <c r="D18" i="11"/>
  <c r="O77" i="10"/>
  <c r="D25" i="29"/>
  <c r="D74" i="42"/>
  <c r="E113" i="12"/>
  <c r="K157" i="11"/>
  <c r="F28" i="29"/>
  <c r="H100" i="13"/>
  <c r="D57" i="11"/>
  <c r="F72" i="42"/>
  <c r="L23" i="13"/>
  <c r="D33" i="41"/>
  <c r="D10" i="11"/>
  <c r="O51" i="10"/>
  <c r="H142" i="13"/>
  <c r="D27" i="13"/>
  <c r="I158" i="13"/>
  <c r="O27" i="13"/>
  <c r="O91" i="13"/>
  <c r="D129" i="13"/>
  <c r="K80" i="13"/>
  <c r="L95" i="13"/>
  <c r="I157" i="13"/>
  <c r="O59" i="13"/>
  <c r="E138" i="13"/>
  <c r="L135" i="13"/>
  <c r="O26" i="13"/>
  <c r="D145" i="13"/>
  <c r="D44" i="42"/>
  <c r="D57" i="10"/>
  <c r="J17" i="42"/>
  <c r="K137" i="11"/>
  <c r="D66" i="41"/>
  <c r="E56" i="13"/>
  <c r="G104" i="11"/>
  <c r="J14" i="42"/>
  <c r="L53" i="10"/>
  <c r="J26" i="6"/>
  <c r="F174" i="42"/>
  <c r="D100" i="42"/>
  <c r="U25" i="6"/>
  <c r="H87" i="11"/>
  <c r="N152" i="13"/>
  <c r="F25" i="10"/>
  <c r="I51" i="10"/>
  <c r="F36" i="42"/>
  <c r="R25" i="6"/>
  <c r="N150" i="13"/>
  <c r="K84" i="13"/>
  <c r="E115" i="13"/>
  <c r="O146" i="13"/>
  <c r="I167" i="13"/>
  <c r="D102" i="13"/>
  <c r="O74" i="13"/>
  <c r="K149" i="13"/>
  <c r="I139" i="13"/>
  <c r="L176" i="13"/>
  <c r="L156" i="13"/>
  <c r="I132" i="13"/>
  <c r="I161" i="13"/>
  <c r="D70" i="29"/>
  <c r="H13" i="11"/>
  <c r="E167" i="11"/>
  <c r="J170" i="42"/>
  <c r="I39" i="13"/>
  <c r="N26" i="13"/>
  <c r="J87" i="11"/>
  <c r="H81" i="11"/>
  <c r="T23" i="6"/>
  <c r="D156" i="42"/>
  <c r="D40" i="29"/>
  <c r="F170" i="42"/>
  <c r="J75" i="11"/>
  <c r="D54" i="42"/>
  <c r="N14" i="10"/>
  <c r="K76" i="11"/>
  <c r="N74" i="13"/>
  <c r="S21" i="6"/>
  <c r="E111" i="12"/>
  <c r="J28" i="11"/>
  <c r="J33" i="11"/>
  <c r="I118" i="13"/>
  <c r="O61" i="13"/>
  <c r="K33" i="13"/>
  <c r="O125" i="13"/>
  <c r="K29" i="11"/>
  <c r="H39" i="11"/>
  <c r="L132" i="13"/>
  <c r="K49" i="13"/>
  <c r="P31" i="6"/>
  <c r="K126" i="11"/>
  <c r="H45" i="41"/>
  <c r="L17" i="6"/>
  <c r="H165" i="42"/>
  <c r="Q10" i="6"/>
  <c r="O102" i="13"/>
  <c r="O169" i="13"/>
  <c r="G46" i="11"/>
  <c r="D55" i="13"/>
  <c r="K55" i="11"/>
  <c r="D36" i="41"/>
  <c r="L43" i="13"/>
  <c r="G17" i="12"/>
  <c r="D86" i="42"/>
  <c r="O50" i="13"/>
  <c r="P22" i="6"/>
  <c r="L44" i="29"/>
  <c r="D173" i="11"/>
  <c r="H123" i="13"/>
  <c r="D43" i="11"/>
  <c r="K66" i="11"/>
  <c r="K20" i="12"/>
  <c r="J73" i="42"/>
  <c r="H100" i="11"/>
  <c r="J156" i="12"/>
  <c r="J121" i="11"/>
  <c r="D173" i="13"/>
  <c r="R13" i="6"/>
  <c r="J139" i="42"/>
  <c r="L22" i="6"/>
  <c r="O16" i="13"/>
  <c r="J151" i="11"/>
  <c r="H85" i="11"/>
  <c r="I13" i="13"/>
  <c r="F37" i="10"/>
  <c r="K156" i="13"/>
  <c r="L64" i="13"/>
  <c r="F142" i="10"/>
  <c r="J134" i="12"/>
  <c r="Q19" i="6"/>
  <c r="E153" i="12"/>
  <c r="E135" i="10"/>
  <c r="N13" i="13"/>
  <c r="H125" i="12"/>
  <c r="D80" i="12"/>
  <c r="H139" i="12"/>
  <c r="H99" i="12"/>
  <c r="E61" i="13"/>
  <c r="E40" i="10"/>
  <c r="J128" i="12"/>
  <c r="N105" i="10"/>
  <c r="I176" i="13"/>
  <c r="E41" i="12"/>
  <c r="K42" i="10"/>
  <c r="J30" i="42"/>
  <c r="F40" i="41"/>
  <c r="L61" i="10"/>
  <c r="I147" i="13"/>
  <c r="H27" i="13"/>
  <c r="E110" i="12"/>
  <c r="G37" i="12"/>
  <c r="I60" i="13"/>
  <c r="E81" i="13"/>
  <c r="H135" i="42"/>
  <c r="J88" i="11"/>
  <c r="C26" i="6"/>
  <c r="U15" i="6"/>
  <c r="S18" i="6"/>
  <c r="E96" i="13"/>
  <c r="D162" i="42"/>
  <c r="F37" i="42"/>
  <c r="O63" i="10"/>
  <c r="H33" i="10"/>
  <c r="H164" i="11"/>
  <c r="G112" i="11"/>
  <c r="T13" i="6"/>
  <c r="H74" i="29"/>
  <c r="S17" i="6"/>
  <c r="F41" i="42"/>
  <c r="D72" i="12"/>
  <c r="K54" i="10"/>
  <c r="D121" i="11"/>
  <c r="U13" i="6"/>
  <c r="H122" i="12"/>
  <c r="J14" i="6"/>
  <c r="G20" i="6"/>
  <c r="H64" i="41"/>
  <c r="J83" i="42"/>
  <c r="D121" i="42"/>
  <c r="J71" i="11"/>
  <c r="G46" i="10"/>
  <c r="H22" i="11"/>
  <c r="D149" i="42"/>
  <c r="G86" i="12"/>
  <c r="D19" i="41"/>
  <c r="F123" i="42"/>
  <c r="B30" i="6"/>
  <c r="T22" i="6"/>
  <c r="D38" i="12"/>
  <c r="J46" i="42"/>
  <c r="J132" i="42"/>
  <c r="J163" i="42"/>
  <c r="E54" i="12"/>
  <c r="O143" i="13"/>
  <c r="K140" i="12"/>
  <c r="G10" i="10"/>
  <c r="F145" i="42"/>
  <c r="J14" i="11"/>
  <c r="G76" i="10"/>
  <c r="T28" i="6"/>
  <c r="H125" i="42"/>
  <c r="E15" i="10"/>
  <c r="H110" i="42"/>
  <c r="K151" i="12"/>
  <c r="D72" i="11"/>
  <c r="H58" i="11"/>
  <c r="F27" i="6"/>
  <c r="J156" i="11"/>
  <c r="F166" i="42"/>
  <c r="N54" i="13"/>
  <c r="H155" i="12"/>
  <c r="E119" i="11"/>
  <c r="G142" i="11"/>
  <c r="J59" i="29"/>
  <c r="N145" i="10"/>
  <c r="J18" i="41"/>
  <c r="D71" i="29"/>
  <c r="J44" i="10"/>
  <c r="G31" i="6"/>
  <c r="N52" i="10"/>
  <c r="F21" i="10"/>
  <c r="D149" i="11"/>
  <c r="N15" i="13"/>
  <c r="D26" i="41"/>
  <c r="E23" i="13"/>
  <c r="E159" i="13"/>
  <c r="H147" i="11"/>
  <c r="J160" i="11"/>
  <c r="J55" i="29"/>
  <c r="U19" i="6"/>
  <c r="J146" i="10"/>
  <c r="D87" i="11"/>
  <c r="J23" i="6"/>
  <c r="E136" i="11"/>
  <c r="D27" i="41"/>
  <c r="C18" i="6"/>
  <c r="J27" i="29"/>
  <c r="J31" i="41"/>
  <c r="B16" i="6"/>
  <c r="H56" i="42"/>
  <c r="N18" i="6"/>
  <c r="G39" i="10"/>
  <c r="J81" i="11"/>
  <c r="K148" i="11"/>
  <c r="J157" i="42"/>
  <c r="G153" i="11"/>
  <c r="E98" i="11"/>
  <c r="S12" i="6"/>
  <c r="I21" i="13"/>
  <c r="K160" i="11"/>
  <c r="F105" i="42"/>
  <c r="D15" i="29"/>
  <c r="H46" i="41"/>
  <c r="L151" i="13"/>
  <c r="H115" i="13"/>
  <c r="M59" i="10"/>
  <c r="D111" i="10"/>
  <c r="M21" i="6"/>
  <c r="K130" i="10"/>
  <c r="G108" i="12"/>
  <c r="O96" i="13"/>
  <c r="J39" i="12"/>
  <c r="F115" i="10"/>
  <c r="L124" i="13"/>
  <c r="H35" i="11"/>
  <c r="J40" i="41"/>
  <c r="E175" i="12"/>
  <c r="K76" i="12"/>
  <c r="I131" i="10"/>
  <c r="J79" i="41"/>
  <c r="I125" i="10"/>
  <c r="H82" i="10"/>
  <c r="D150" i="12"/>
  <c r="O148" i="10"/>
  <c r="C21" i="6"/>
  <c r="P16" i="6"/>
  <c r="D42" i="11"/>
  <c r="K95" i="11"/>
  <c r="F146" i="10"/>
  <c r="J38" i="42"/>
  <c r="K124" i="12"/>
  <c r="G144" i="11"/>
  <c r="O129" i="13"/>
  <c r="F72" i="29"/>
  <c r="D54" i="11"/>
  <c r="G61" i="11"/>
  <c r="D123" i="12"/>
  <c r="F23" i="41"/>
  <c r="H66" i="29"/>
  <c r="E85" i="12"/>
  <c r="F33" i="41"/>
  <c r="H33" i="42"/>
  <c r="H175" i="10"/>
  <c r="K167" i="13"/>
  <c r="D98" i="12"/>
  <c r="N92" i="13"/>
  <c r="J56" i="42"/>
  <c r="H31" i="42"/>
  <c r="K50" i="11"/>
  <c r="D110" i="11"/>
  <c r="K10" i="12"/>
  <c r="H90" i="13"/>
  <c r="G151" i="11"/>
  <c r="J68" i="29"/>
  <c r="N63" i="13"/>
  <c r="F83" i="41"/>
  <c r="J32" i="41"/>
  <c r="L10" i="10"/>
  <c r="J75" i="29"/>
  <c r="D129" i="10"/>
  <c r="F81" i="41"/>
  <c r="F18" i="29"/>
  <c r="H39" i="12"/>
  <c r="O18" i="13"/>
  <c r="H113" i="42"/>
  <c r="G98" i="11"/>
  <c r="N52" i="13"/>
  <c r="F108" i="42"/>
  <c r="G75" i="11"/>
  <c r="K18" i="13"/>
  <c r="H66" i="41"/>
  <c r="E77" i="11"/>
  <c r="H60" i="11"/>
  <c r="J94" i="10"/>
  <c r="G47" i="12"/>
  <c r="L70" i="29"/>
  <c r="L72" i="13"/>
  <c r="K83" i="13"/>
  <c r="O86" i="13"/>
  <c r="H17" i="29"/>
  <c r="J91" i="11"/>
  <c r="F79" i="41"/>
  <c r="D127" i="42"/>
  <c r="D86" i="11"/>
  <c r="L62" i="13"/>
  <c r="K128" i="13"/>
  <c r="K99" i="13"/>
  <c r="J14" i="10"/>
  <c r="J45" i="29"/>
  <c r="E58" i="11"/>
  <c r="H134" i="11"/>
  <c r="M19" i="6"/>
  <c r="D83" i="13"/>
  <c r="L118" i="13"/>
  <c r="G144" i="12"/>
  <c r="C32" i="6"/>
  <c r="O47" i="13"/>
  <c r="J82" i="41"/>
  <c r="L19" i="29"/>
  <c r="D126" i="11"/>
  <c r="E167" i="13"/>
  <c r="I21" i="6"/>
  <c r="I48" i="10"/>
  <c r="D95" i="13"/>
  <c r="G35" i="11"/>
  <c r="C12" i="6"/>
  <c r="E20" i="10"/>
  <c r="J78" i="10"/>
  <c r="F50" i="10"/>
  <c r="G84" i="11"/>
  <c r="F66" i="41"/>
  <c r="H146" i="12"/>
  <c r="H34" i="29"/>
  <c r="H124" i="10"/>
  <c r="H22" i="42"/>
  <c r="J46" i="41"/>
  <c r="E25" i="6"/>
  <c r="H64" i="29"/>
  <c r="K90" i="11"/>
  <c r="K59" i="11"/>
  <c r="E19" i="6"/>
  <c r="E80" i="10"/>
  <c r="F100" i="42"/>
  <c r="D108" i="11"/>
  <c r="K18" i="10"/>
  <c r="H115" i="12"/>
  <c r="F32" i="6"/>
  <c r="E88" i="11"/>
  <c r="E114" i="11"/>
  <c r="J72" i="12"/>
  <c r="D128" i="11"/>
  <c r="D89" i="11"/>
  <c r="H77" i="11"/>
  <c r="H50" i="11"/>
  <c r="H96" i="11"/>
  <c r="J30" i="29"/>
  <c r="H52" i="11"/>
  <c r="D116" i="11"/>
  <c r="H80" i="12"/>
  <c r="H82" i="11"/>
  <c r="L172" i="13"/>
  <c r="J64" i="10"/>
  <c r="M144" i="10"/>
  <c r="F35" i="10"/>
  <c r="G54" i="12"/>
  <c r="E43" i="10"/>
  <c r="D126" i="12"/>
  <c r="J57" i="12"/>
  <c r="H26" i="41"/>
  <c r="K108" i="12"/>
  <c r="E158" i="10"/>
  <c r="I138" i="13"/>
  <c r="H87" i="13"/>
  <c r="N97" i="13"/>
  <c r="F71" i="29"/>
  <c r="D71" i="11"/>
  <c r="C13" i="6"/>
  <c r="S28" i="6"/>
  <c r="G158" i="11"/>
  <c r="J54" i="41"/>
  <c r="J122" i="42"/>
  <c r="B26" i="6"/>
  <c r="E48" i="12"/>
  <c r="H156" i="42"/>
  <c r="H59" i="10"/>
  <c r="F144" i="42"/>
  <c r="N20" i="13"/>
  <c r="D81" i="41"/>
  <c r="J139" i="12"/>
  <c r="D19" i="13"/>
  <c r="K171" i="13"/>
  <c r="F141" i="42"/>
  <c r="K162" i="12"/>
  <c r="H142" i="42"/>
  <c r="D117" i="11"/>
  <c r="N77" i="10"/>
  <c r="J150" i="42"/>
  <c r="G97" i="11"/>
  <c r="D22" i="29"/>
  <c r="F172" i="42"/>
  <c r="K174" i="12"/>
  <c r="J152" i="11"/>
  <c r="J107" i="42"/>
  <c r="B31" i="6"/>
  <c r="D108" i="12"/>
  <c r="M22" i="6"/>
  <c r="H47" i="42"/>
  <c r="G137" i="11"/>
  <c r="D34" i="12"/>
  <c r="H144" i="42"/>
  <c r="G58" i="11"/>
  <c r="H46" i="12"/>
  <c r="Q29" i="6"/>
  <c r="J126" i="42"/>
  <c r="G118" i="11"/>
  <c r="O19" i="13"/>
  <c r="I77" i="10"/>
  <c r="J120" i="42"/>
  <c r="D15" i="11"/>
  <c r="H37" i="42"/>
  <c r="J68" i="12"/>
  <c r="O15" i="10"/>
  <c r="M51" i="10"/>
  <c r="L15" i="29"/>
  <c r="J63" i="12"/>
  <c r="R26" i="6"/>
  <c r="D52" i="13"/>
  <c r="J20" i="29"/>
  <c r="H162" i="13"/>
  <c r="L169" i="13"/>
  <c r="L105" i="13"/>
  <c r="E140" i="13"/>
  <c r="O98" i="13"/>
  <c r="L158" i="13"/>
  <c r="K33" i="12"/>
  <c r="D32" i="13"/>
  <c r="E66" i="13"/>
  <c r="D41" i="42"/>
  <c r="G117" i="11"/>
  <c r="F30" i="6"/>
  <c r="E160" i="11"/>
  <c r="J153" i="42"/>
  <c r="E161" i="11"/>
  <c r="L33" i="29"/>
  <c r="D62" i="11"/>
  <c r="H14" i="11"/>
  <c r="D25" i="6"/>
  <c r="H151" i="11"/>
  <c r="J25" i="6"/>
  <c r="G127" i="10"/>
  <c r="D131" i="42"/>
  <c r="K126" i="13"/>
  <c r="K150" i="13"/>
  <c r="D158" i="13"/>
  <c r="K168" i="13"/>
  <c r="H133" i="13"/>
  <c r="D109" i="13"/>
  <c r="G127" i="12"/>
  <c r="D97" i="13"/>
  <c r="D106" i="13"/>
  <c r="J47" i="42"/>
  <c r="G81" i="10"/>
  <c r="E18" i="6"/>
  <c r="E91" i="11"/>
  <c r="P18" i="6"/>
  <c r="J157" i="11"/>
  <c r="J71" i="29"/>
  <c r="D119" i="11"/>
  <c r="D99" i="11"/>
  <c r="F59" i="42"/>
  <c r="J144" i="42"/>
  <c r="D65" i="41"/>
  <c r="J13" i="29"/>
  <c r="H27" i="11"/>
  <c r="D107" i="42"/>
  <c r="E124" i="13"/>
  <c r="L148" i="13"/>
  <c r="E163" i="13"/>
  <c r="L161" i="13"/>
  <c r="O62" i="13"/>
  <c r="L155" i="13"/>
  <c r="K150" i="12"/>
  <c r="D54" i="29"/>
  <c r="H141" i="12"/>
  <c r="D17" i="42"/>
  <c r="H60" i="42"/>
  <c r="J169" i="42"/>
  <c r="L45" i="13"/>
  <c r="E114" i="13"/>
  <c r="E28" i="11"/>
  <c r="G123" i="11"/>
  <c r="K169" i="13"/>
  <c r="J16" i="10"/>
  <c r="D30" i="12"/>
  <c r="L172" i="10"/>
  <c r="E72" i="11"/>
  <c r="D77" i="13"/>
  <c r="H29" i="12"/>
  <c r="D51" i="42"/>
  <c r="J20" i="12"/>
  <c r="L18" i="6"/>
  <c r="K121" i="13"/>
  <c r="K92" i="12"/>
  <c r="S10" i="6"/>
  <c r="J72" i="42"/>
  <c r="B15" i="6"/>
  <c r="F176" i="42"/>
  <c r="J149" i="11"/>
  <c r="D170" i="12"/>
  <c r="E87" i="13"/>
  <c r="J101" i="11"/>
  <c r="D38" i="42"/>
  <c r="O17" i="13"/>
  <c r="H127" i="42"/>
  <c r="K115" i="10"/>
  <c r="D123" i="11"/>
  <c r="H120" i="12"/>
  <c r="H53" i="42"/>
  <c r="J135" i="42"/>
  <c r="H62" i="41"/>
  <c r="L28" i="29"/>
  <c r="F164" i="42"/>
  <c r="H33" i="29"/>
  <c r="J164" i="42"/>
  <c r="L13" i="6"/>
  <c r="D63" i="12"/>
  <c r="D70" i="11"/>
  <c r="D172" i="13"/>
  <c r="D35" i="11"/>
  <c r="H116" i="13"/>
  <c r="D60" i="13"/>
  <c r="F81" i="10"/>
  <c r="D103" i="42"/>
  <c r="D16" i="13"/>
  <c r="J138" i="11"/>
  <c r="H22" i="10"/>
  <c r="J63" i="41"/>
  <c r="E126" i="13"/>
  <c r="O126" i="13"/>
  <c r="I165" i="13"/>
  <c r="I110" i="13"/>
  <c r="K171" i="12"/>
  <c r="K15" i="6"/>
  <c r="D66" i="42"/>
  <c r="K174" i="11"/>
  <c r="J135" i="11"/>
  <c r="D80" i="42"/>
  <c r="J16" i="29"/>
  <c r="K123" i="13"/>
  <c r="K30" i="13"/>
  <c r="I124" i="13"/>
  <c r="L168" i="13"/>
  <c r="E16" i="10"/>
  <c r="J159" i="12"/>
  <c r="O162" i="13"/>
  <c r="J17" i="12"/>
  <c r="D70" i="13"/>
  <c r="E33" i="12"/>
  <c r="J22" i="29"/>
  <c r="H19" i="42"/>
  <c r="F92" i="42"/>
  <c r="J169" i="12"/>
  <c r="G69" i="12"/>
  <c r="J74" i="42"/>
  <c r="J162" i="12"/>
  <c r="E153" i="11"/>
  <c r="J116" i="10"/>
  <c r="F147" i="10"/>
  <c r="O41" i="10"/>
  <c r="L68" i="29"/>
  <c r="H122" i="11"/>
  <c r="G16" i="6"/>
  <c r="I22" i="6"/>
  <c r="E17" i="11"/>
  <c r="K145" i="11"/>
  <c r="I24" i="6"/>
  <c r="K118" i="11"/>
  <c r="D45" i="11"/>
  <c r="H65" i="42"/>
  <c r="J21" i="12"/>
  <c r="N133" i="10"/>
  <c r="D160" i="12"/>
  <c r="D116" i="12"/>
  <c r="K164" i="12"/>
  <c r="H143" i="12"/>
  <c r="K41" i="11"/>
  <c r="J114" i="12"/>
  <c r="D126" i="13"/>
  <c r="K22" i="10"/>
  <c r="N104" i="13"/>
  <c r="H26" i="10"/>
  <c r="D169" i="13"/>
  <c r="H64" i="42"/>
  <c r="M28" i="6"/>
  <c r="J146" i="12"/>
  <c r="F20" i="6"/>
  <c r="M119" i="10"/>
  <c r="G15" i="6"/>
  <c r="F47" i="10"/>
  <c r="E32" i="6"/>
  <c r="G146" i="10"/>
  <c r="M14" i="6"/>
  <c r="J66" i="12"/>
  <c r="M18" i="6"/>
  <c r="N59" i="13"/>
  <c r="K78" i="11"/>
  <c r="D168" i="11"/>
  <c r="E176" i="11"/>
  <c r="G109" i="11"/>
  <c r="D20" i="41"/>
  <c r="D48" i="12"/>
  <c r="D10" i="10"/>
  <c r="F91" i="10"/>
  <c r="J80" i="42"/>
  <c r="F98" i="42"/>
  <c r="J130" i="12"/>
  <c r="D56" i="42"/>
  <c r="D106" i="42"/>
  <c r="D132" i="11"/>
  <c r="H93" i="42"/>
  <c r="G31" i="12"/>
  <c r="D171" i="42"/>
  <c r="E90" i="11"/>
  <c r="H102" i="13"/>
  <c r="G49" i="12"/>
  <c r="H63" i="41"/>
  <c r="D130" i="42"/>
  <c r="F19" i="42"/>
  <c r="H175" i="12"/>
  <c r="J116" i="42"/>
  <c r="H68" i="42"/>
  <c r="D91" i="12"/>
  <c r="H64" i="11"/>
  <c r="H20" i="12"/>
  <c r="J33" i="42"/>
  <c r="D72" i="41"/>
  <c r="O116" i="13"/>
  <c r="F148" i="42"/>
  <c r="K71" i="11"/>
  <c r="F49" i="29"/>
  <c r="K125" i="13"/>
  <c r="J95" i="11"/>
  <c r="H134" i="10"/>
  <c r="J27" i="6"/>
  <c r="F76" i="42"/>
  <c r="D12" i="6"/>
  <c r="J18" i="6"/>
  <c r="H75" i="42"/>
  <c r="J29" i="11"/>
  <c r="D40" i="11"/>
  <c r="K101" i="13"/>
  <c r="O144" i="13"/>
  <c r="H172" i="13"/>
  <c r="L117" i="13"/>
  <c r="L106" i="13"/>
  <c r="H41" i="11"/>
  <c r="E112" i="10"/>
  <c r="E54" i="13"/>
  <c r="D125" i="11"/>
  <c r="D56" i="41"/>
  <c r="H18" i="13"/>
  <c r="H40" i="41"/>
  <c r="L40" i="29"/>
  <c r="K13" i="11"/>
  <c r="D10" i="12"/>
  <c r="J54" i="42"/>
  <c r="N95" i="13"/>
  <c r="T26" i="6"/>
  <c r="E65" i="11"/>
  <c r="L15" i="6"/>
  <c r="E21" i="13"/>
  <c r="K105" i="13"/>
  <c r="N173" i="13"/>
  <c r="L137" i="13"/>
  <c r="O159" i="13"/>
  <c r="K131" i="13"/>
  <c r="G28" i="11"/>
  <c r="I140" i="13"/>
  <c r="E13" i="12"/>
  <c r="J32" i="12"/>
  <c r="F154" i="42"/>
  <c r="E101" i="12"/>
  <c r="B32" i="6"/>
  <c r="J86" i="11"/>
  <c r="J56" i="41"/>
  <c r="D81" i="11"/>
  <c r="K102" i="11"/>
  <c r="D146" i="11"/>
  <c r="G147" i="11"/>
  <c r="H160" i="42"/>
  <c r="D139" i="13"/>
  <c r="G93" i="11"/>
  <c r="D21" i="29"/>
  <c r="Q26" i="6"/>
  <c r="L13" i="13"/>
  <c r="J33" i="12"/>
  <c r="N155" i="13"/>
  <c r="O53" i="13"/>
  <c r="O75" i="13"/>
  <c r="E155" i="13"/>
  <c r="K76" i="13"/>
  <c r="E44" i="11"/>
  <c r="M17" i="10"/>
  <c r="J22" i="42"/>
  <c r="F21" i="42"/>
  <c r="L49" i="29"/>
  <c r="D26" i="13"/>
  <c r="E111" i="13"/>
  <c r="K45" i="13"/>
  <c r="L77" i="13"/>
  <c r="F18" i="42"/>
  <c r="K153" i="13"/>
  <c r="H49" i="29"/>
  <c r="D166" i="13"/>
  <c r="F18" i="10"/>
  <c r="F54" i="42"/>
  <c r="N168" i="13"/>
  <c r="H29" i="11"/>
  <c r="T20" i="6"/>
  <c r="K86" i="13"/>
  <c r="H43" i="41"/>
  <c r="E18" i="12"/>
  <c r="D38" i="13"/>
  <c r="J54" i="12"/>
  <c r="D40" i="13"/>
  <c r="H29" i="13"/>
  <c r="H30" i="42"/>
  <c r="N143" i="13"/>
  <c r="I44" i="13"/>
  <c r="I64" i="13"/>
  <c r="D85" i="11"/>
  <c r="H169" i="10"/>
  <c r="K39" i="13"/>
  <c r="O111" i="10"/>
  <c r="H153" i="10"/>
  <c r="G96" i="12"/>
  <c r="J41" i="29"/>
  <c r="F103" i="10"/>
  <c r="F83" i="42"/>
  <c r="K27" i="11"/>
  <c r="D84" i="12"/>
  <c r="I49" i="13"/>
  <c r="H146" i="42"/>
  <c r="K94" i="11"/>
  <c r="G64" i="11"/>
  <c r="L156" i="10"/>
  <c r="K106" i="13"/>
  <c r="E166" i="12"/>
  <c r="J71" i="12"/>
  <c r="S13" i="6"/>
  <c r="F151" i="42"/>
  <c r="F117" i="10"/>
  <c r="J174" i="42"/>
  <c r="F128" i="42"/>
  <c r="H57" i="11"/>
  <c r="G62" i="12"/>
  <c r="J20" i="11"/>
  <c r="E95" i="12"/>
  <c r="H147" i="42"/>
  <c r="E105" i="13"/>
  <c r="G48" i="11"/>
  <c r="H168" i="13"/>
  <c r="J74" i="11"/>
  <c r="G121" i="12"/>
  <c r="J125" i="11"/>
  <c r="D44" i="12"/>
  <c r="J102" i="12"/>
  <c r="J45" i="12"/>
  <c r="L127" i="10"/>
  <c r="I166" i="13"/>
  <c r="F22" i="29"/>
  <c r="K159" i="10"/>
  <c r="D59" i="11"/>
  <c r="H44" i="10"/>
  <c r="H101" i="13"/>
  <c r="H116" i="42"/>
  <c r="G146" i="11"/>
  <c r="H17" i="11"/>
  <c r="L19" i="6"/>
  <c r="N134" i="13"/>
  <c r="D101" i="11"/>
  <c r="J19" i="41"/>
  <c r="D22" i="13"/>
  <c r="G21" i="11"/>
  <c r="D63" i="41"/>
  <c r="J83" i="41"/>
  <c r="K56" i="11"/>
  <c r="E162" i="11"/>
  <c r="S22" i="6"/>
  <c r="H46" i="42"/>
  <c r="K16" i="10"/>
  <c r="H15" i="11"/>
  <c r="D94" i="42"/>
  <c r="H124" i="11"/>
  <c r="F56" i="29"/>
  <c r="H28" i="41"/>
  <c r="H87" i="12"/>
  <c r="H104" i="13"/>
  <c r="K155" i="11"/>
  <c r="H118" i="42"/>
  <c r="O66" i="13"/>
  <c r="D34" i="13"/>
  <c r="I114" i="13"/>
  <c r="O119" i="13"/>
  <c r="J18" i="42"/>
  <c r="F125" i="10"/>
  <c r="I27" i="10"/>
  <c r="J149" i="42"/>
  <c r="K134" i="13"/>
  <c r="I156" i="13"/>
  <c r="E119" i="13"/>
  <c r="M74" i="10"/>
  <c r="O101" i="10"/>
  <c r="N79" i="13"/>
  <c r="J59" i="12"/>
  <c r="G119" i="11"/>
  <c r="L140" i="13"/>
  <c r="D162" i="13"/>
  <c r="O147" i="13"/>
  <c r="E79" i="11"/>
  <c r="O38" i="13"/>
  <c r="E76" i="13"/>
  <c r="J85" i="12"/>
  <c r="D36" i="12"/>
  <c r="O150" i="13"/>
  <c r="H94" i="42"/>
  <c r="K117" i="11"/>
  <c r="T15" i="6"/>
  <c r="D105" i="13"/>
  <c r="H112" i="12"/>
  <c r="K117" i="10"/>
  <c r="H134" i="12"/>
  <c r="E72" i="13"/>
  <c r="F49" i="10"/>
  <c r="F14" i="42"/>
  <c r="F14" i="10"/>
  <c r="H56" i="12"/>
  <c r="J64" i="29"/>
  <c r="M52" i="10"/>
  <c r="H25" i="10"/>
  <c r="C28" i="6"/>
  <c r="J132" i="10"/>
  <c r="D141" i="11"/>
  <c r="N40" i="13"/>
  <c r="E21" i="6"/>
  <c r="J140" i="12"/>
  <c r="O55" i="10"/>
  <c r="C10" i="6"/>
  <c r="J72" i="29"/>
  <c r="H145" i="11"/>
  <c r="H54" i="13"/>
  <c r="I115" i="10"/>
  <c r="F17" i="29"/>
  <c r="Q30" i="6"/>
  <c r="N112" i="13"/>
  <c r="E20" i="11"/>
  <c r="H20" i="41"/>
  <c r="K13" i="6"/>
  <c r="K22" i="6"/>
  <c r="J179" i="42"/>
  <c r="G124" i="11"/>
  <c r="H91" i="42"/>
  <c r="K19" i="13"/>
  <c r="F132" i="42"/>
  <c r="E13" i="6"/>
  <c r="K88" i="13"/>
  <c r="H123" i="12"/>
  <c r="K127" i="10"/>
  <c r="M124" i="10"/>
  <c r="K105" i="12"/>
  <c r="K42" i="13"/>
  <c r="H139" i="42"/>
  <c r="N81" i="13"/>
  <c r="H137" i="11"/>
  <c r="L101" i="13"/>
  <c r="K135" i="12"/>
  <c r="D138" i="11"/>
  <c r="J82" i="11"/>
  <c r="K124" i="11"/>
  <c r="K175" i="11"/>
  <c r="H51" i="12"/>
  <c r="H110" i="12"/>
  <c r="J78" i="42"/>
  <c r="F31" i="42"/>
  <c r="K28" i="10"/>
  <c r="E124" i="10"/>
  <c r="D103" i="11"/>
  <c r="J24" i="6"/>
  <c r="J74" i="41"/>
  <c r="D136" i="42"/>
  <c r="J80" i="12"/>
  <c r="J136" i="11"/>
  <c r="M31" i="6"/>
  <c r="J50" i="41"/>
  <c r="E142" i="12"/>
  <c r="J24" i="42"/>
  <c r="H138" i="11"/>
  <c r="E42" i="13"/>
  <c r="E50" i="13"/>
  <c r="H78" i="13"/>
  <c r="H119" i="12"/>
  <c r="L29" i="29"/>
  <c r="I18" i="10"/>
  <c r="E155" i="11"/>
  <c r="D18" i="29"/>
  <c r="J43" i="12"/>
  <c r="F79" i="42"/>
  <c r="H159" i="11"/>
  <c r="F130" i="42"/>
  <c r="H43" i="12"/>
  <c r="I92" i="13"/>
  <c r="F22" i="10"/>
  <c r="R24" i="6"/>
  <c r="K99" i="12"/>
  <c r="J119" i="11"/>
  <c r="G157" i="11"/>
  <c r="L89" i="13"/>
  <c r="F168" i="42"/>
  <c r="H71" i="41"/>
  <c r="D65" i="29"/>
  <c r="K176" i="11"/>
  <c r="J43" i="42"/>
  <c r="L27" i="29"/>
  <c r="H70" i="11"/>
  <c r="K19" i="11"/>
  <c r="D87" i="42"/>
  <c r="I141" i="10"/>
  <c r="H48" i="42"/>
  <c r="D115" i="11"/>
  <c r="K23" i="11"/>
  <c r="D23" i="41"/>
  <c r="E176" i="10"/>
  <c r="L123" i="13"/>
  <c r="L149" i="13"/>
  <c r="D152" i="13"/>
  <c r="L100" i="13"/>
  <c r="D170" i="13"/>
  <c r="O157" i="13"/>
  <c r="E176" i="13"/>
  <c r="J43" i="11"/>
  <c r="L174" i="13"/>
  <c r="F82" i="42"/>
  <c r="H20" i="42"/>
  <c r="E55" i="11"/>
  <c r="J85" i="42"/>
  <c r="D10" i="29"/>
  <c r="H121" i="11"/>
  <c r="D22" i="6"/>
  <c r="E140" i="11"/>
  <c r="F42" i="42"/>
  <c r="H143" i="11"/>
  <c r="Q25" i="6"/>
  <c r="J21" i="11"/>
  <c r="D30" i="42"/>
  <c r="Q16" i="6"/>
  <c r="L157" i="13"/>
  <c r="L37" i="13"/>
  <c r="L27" i="13"/>
  <c r="E134" i="13"/>
  <c r="L76" i="13"/>
  <c r="D87" i="13"/>
  <c r="I145" i="13"/>
  <c r="G39" i="11"/>
  <c r="I119" i="13"/>
  <c r="K97" i="13"/>
  <c r="I82" i="13"/>
  <c r="H56" i="11"/>
  <c r="U22" i="6"/>
  <c r="D126" i="42"/>
  <c r="D32" i="41"/>
  <c r="H43" i="42"/>
  <c r="H146" i="11"/>
  <c r="J18" i="11"/>
  <c r="H99" i="11"/>
  <c r="O37" i="10"/>
  <c r="J73" i="11"/>
  <c r="N41" i="10"/>
  <c r="F137" i="42"/>
  <c r="D16" i="29"/>
  <c r="O71" i="13"/>
  <c r="K72" i="13"/>
  <c r="K62" i="13"/>
  <c r="D85" i="13"/>
  <c r="D78" i="13"/>
  <c r="I136" i="13"/>
  <c r="L51" i="13"/>
  <c r="H124" i="13"/>
  <c r="G132" i="11"/>
  <c r="H65" i="29"/>
  <c r="M20" i="10"/>
  <c r="S25" i="6"/>
  <c r="K132" i="13"/>
  <c r="L170" i="13"/>
  <c r="D50" i="11"/>
  <c r="L29" i="13"/>
  <c r="H20" i="10"/>
  <c r="D38" i="11"/>
  <c r="N113" i="13"/>
  <c r="D154" i="13"/>
  <c r="L104" i="10"/>
  <c r="E146" i="11"/>
  <c r="D103" i="13"/>
  <c r="N14" i="6"/>
  <c r="N166" i="13"/>
  <c r="G115" i="11"/>
  <c r="L79" i="13"/>
  <c r="L166" i="13"/>
  <c r="E141" i="11"/>
  <c r="D28" i="29"/>
  <c r="K16" i="11"/>
  <c r="D43" i="12"/>
  <c r="F157" i="42"/>
  <c r="E17" i="13"/>
  <c r="J89" i="11"/>
  <c r="H10" i="11"/>
  <c r="H77" i="42"/>
  <c r="N31" i="10"/>
  <c r="G172" i="11"/>
  <c r="I100" i="13"/>
  <c r="K131" i="11"/>
  <c r="F134" i="42"/>
  <c r="H25" i="29"/>
  <c r="K137" i="13"/>
  <c r="H70" i="13"/>
  <c r="J34" i="29"/>
  <c r="U31" i="6"/>
  <c r="G53" i="11"/>
  <c r="E143" i="13"/>
  <c r="H22" i="29"/>
  <c r="F77" i="29"/>
  <c r="H50" i="10"/>
  <c r="H119" i="11"/>
  <c r="H130" i="13"/>
  <c r="K78" i="13"/>
  <c r="K146" i="13"/>
  <c r="O154" i="13"/>
  <c r="N31" i="6"/>
  <c r="K73" i="10"/>
  <c r="D138" i="42"/>
  <c r="H139" i="13"/>
  <c r="H45" i="12"/>
  <c r="D94" i="13"/>
  <c r="D114" i="13"/>
  <c r="D35" i="13"/>
  <c r="E168" i="13"/>
  <c r="K54" i="13"/>
  <c r="L30" i="29"/>
  <c r="E23" i="10"/>
  <c r="D31" i="41"/>
  <c r="D79" i="41"/>
  <c r="I20" i="13"/>
  <c r="K103" i="11"/>
  <c r="I70" i="10"/>
  <c r="K104" i="13"/>
  <c r="K151" i="13"/>
  <c r="D146" i="13"/>
  <c r="E20" i="12"/>
  <c r="E53" i="11"/>
  <c r="N10" i="10"/>
  <c r="G27" i="12"/>
  <c r="D20" i="10"/>
  <c r="D61" i="13"/>
  <c r="D133" i="11"/>
  <c r="K174" i="13"/>
  <c r="J164" i="12"/>
  <c r="H155" i="13"/>
  <c r="G52" i="11"/>
  <c r="E75" i="11"/>
  <c r="O125" i="10"/>
  <c r="R10" i="6"/>
  <c r="N110" i="13"/>
  <c r="L103" i="13"/>
  <c r="D110" i="42"/>
  <c r="I55" i="13"/>
  <c r="F73" i="29"/>
  <c r="D73" i="10"/>
  <c r="N65" i="13"/>
  <c r="K127" i="11"/>
  <c r="J63" i="29"/>
  <c r="H132" i="42"/>
  <c r="K140" i="11"/>
  <c r="E147" i="11"/>
  <c r="H60" i="10"/>
  <c r="H117" i="42"/>
  <c r="E115" i="12"/>
  <c r="L81" i="10"/>
  <c r="D152" i="12"/>
  <c r="N44" i="10"/>
  <c r="J133" i="12"/>
  <c r="K87" i="13"/>
  <c r="K165" i="12"/>
  <c r="K85" i="12"/>
  <c r="J109" i="11"/>
  <c r="L112" i="10"/>
  <c r="J10" i="6"/>
  <c r="I59" i="13"/>
  <c r="J160" i="42"/>
  <c r="L10" i="6"/>
  <c r="J57" i="42"/>
  <c r="D13" i="29"/>
  <c r="J157" i="12"/>
  <c r="J76" i="12"/>
  <c r="N135" i="10"/>
  <c r="D145" i="42"/>
  <c r="M175" i="10"/>
  <c r="H151" i="13"/>
  <c r="D92" i="12"/>
  <c r="D47" i="42"/>
  <c r="G105" i="11"/>
  <c r="D19" i="11"/>
  <c r="K97" i="12"/>
  <c r="J19" i="10"/>
  <c r="F66" i="42"/>
  <c r="D42" i="12"/>
  <c r="H23" i="42"/>
  <c r="G77" i="11"/>
  <c r="F162" i="42"/>
  <c r="D40" i="12"/>
  <c r="H68" i="29"/>
  <c r="J174" i="11"/>
  <c r="K84" i="11"/>
  <c r="F45" i="42"/>
  <c r="J130" i="42"/>
  <c r="J110" i="42"/>
  <c r="E89" i="11"/>
  <c r="J67" i="11"/>
  <c r="G83" i="11"/>
  <c r="D97" i="11"/>
  <c r="G17" i="10"/>
  <c r="N109" i="13"/>
  <c r="E69" i="10"/>
  <c r="G100" i="11"/>
  <c r="K132" i="11"/>
  <c r="H119" i="13"/>
  <c r="D20" i="42"/>
  <c r="D13" i="13"/>
  <c r="K113" i="11"/>
  <c r="E40" i="11"/>
  <c r="H24" i="42"/>
  <c r="N10" i="13"/>
  <c r="F111" i="42"/>
  <c r="E101" i="11"/>
  <c r="H17" i="10"/>
  <c r="U26" i="6"/>
  <c r="J37" i="12"/>
  <c r="J15" i="11"/>
  <c r="I26" i="13"/>
  <c r="F70" i="42"/>
  <c r="D116" i="42"/>
  <c r="H162" i="10"/>
  <c r="J31" i="29"/>
  <c r="G160" i="10"/>
  <c r="L59" i="13"/>
  <c r="E43" i="11"/>
  <c r="D141" i="13"/>
  <c r="G14" i="12"/>
  <c r="D68" i="13"/>
  <c r="L128" i="13"/>
  <c r="J26" i="12"/>
  <c r="N162" i="13"/>
  <c r="I144" i="13"/>
  <c r="F45" i="29"/>
  <c r="H42" i="12"/>
  <c r="D23" i="11"/>
  <c r="G125" i="11"/>
  <c r="H72" i="41"/>
  <c r="J49" i="42"/>
  <c r="E22" i="13"/>
  <c r="H14" i="29"/>
  <c r="K14" i="6"/>
  <c r="N14" i="13"/>
  <c r="L20" i="29"/>
  <c r="F73" i="42"/>
  <c r="H121" i="42"/>
  <c r="K130" i="12"/>
  <c r="K41" i="13"/>
  <c r="D137" i="13"/>
  <c r="L93" i="13"/>
  <c r="E131" i="13"/>
  <c r="E173" i="13"/>
  <c r="L35" i="13"/>
  <c r="O117" i="13"/>
  <c r="E140" i="12"/>
  <c r="H149" i="13"/>
  <c r="E151" i="13"/>
  <c r="E110" i="11"/>
  <c r="J15" i="6"/>
  <c r="I18" i="6"/>
  <c r="F44" i="29"/>
  <c r="D143" i="11"/>
  <c r="G44" i="10"/>
  <c r="H71" i="29"/>
  <c r="D94" i="11"/>
  <c r="E142" i="11"/>
  <c r="K144" i="12"/>
  <c r="F15" i="10"/>
  <c r="J165" i="42"/>
  <c r="J63" i="11"/>
  <c r="K81" i="10"/>
  <c r="D18" i="12"/>
  <c r="L84" i="13"/>
  <c r="D66" i="13"/>
  <c r="I126" i="13"/>
  <c r="K43" i="13"/>
  <c r="K70" i="13"/>
  <c r="E121" i="13"/>
  <c r="H158" i="13"/>
  <c r="J160" i="12"/>
  <c r="M23" i="10"/>
  <c r="K26" i="13"/>
  <c r="E170" i="11"/>
  <c r="E125" i="13"/>
  <c r="D112" i="13"/>
  <c r="J85" i="41"/>
  <c r="E17" i="10"/>
  <c r="D21" i="13"/>
  <c r="J42" i="11"/>
  <c r="F60" i="42"/>
  <c r="H137" i="13"/>
  <c r="H89" i="11"/>
  <c r="D68" i="11"/>
  <c r="O60" i="13"/>
  <c r="H106" i="13"/>
  <c r="E30" i="12"/>
  <c r="J41" i="42"/>
  <c r="D88" i="13"/>
  <c r="L143" i="10"/>
  <c r="G120" i="12"/>
  <c r="M64" i="10"/>
  <c r="H93" i="13"/>
  <c r="E125" i="10"/>
  <c r="L158" i="10"/>
  <c r="K58" i="13"/>
  <c r="J91" i="12"/>
  <c r="I48" i="13"/>
  <c r="H149" i="11"/>
  <c r="D161" i="13"/>
  <c r="J135" i="10"/>
  <c r="D129" i="11"/>
  <c r="N129" i="13"/>
  <c r="F149" i="42"/>
  <c r="K57" i="12"/>
  <c r="H41" i="42"/>
  <c r="G112" i="12"/>
  <c r="H72" i="13"/>
  <c r="D129" i="42"/>
  <c r="N131" i="13"/>
  <c r="N100" i="13"/>
  <c r="J40" i="11"/>
  <c r="J84" i="42"/>
  <c r="D23" i="13"/>
  <c r="G23" i="6"/>
  <c r="H15" i="29"/>
  <c r="J55" i="11"/>
  <c r="N88" i="13"/>
  <c r="H53" i="11"/>
  <c r="N29" i="6"/>
  <c r="L56" i="29"/>
  <c r="K163" i="11"/>
  <c r="K103" i="12"/>
  <c r="H78" i="41"/>
  <c r="O50" i="10"/>
  <c r="F93" i="42"/>
  <c r="J170" i="11"/>
  <c r="G151" i="10"/>
  <c r="H82" i="12"/>
  <c r="J40" i="12"/>
  <c r="N58" i="13"/>
  <c r="D39" i="29"/>
  <c r="H162" i="11"/>
  <c r="D128" i="13"/>
  <c r="N55" i="13"/>
  <c r="E74" i="11"/>
  <c r="D76" i="42"/>
  <c r="J98" i="42"/>
  <c r="J98" i="12"/>
  <c r="I16" i="13"/>
  <c r="E155" i="12"/>
  <c r="J99" i="12"/>
  <c r="F16" i="29"/>
  <c r="F30" i="29"/>
  <c r="N107" i="13"/>
  <c r="J125" i="12"/>
  <c r="O35" i="10"/>
  <c r="J118" i="12"/>
  <c r="E108" i="13"/>
  <c r="H113" i="12"/>
  <c r="K28" i="6"/>
  <c r="J46" i="12"/>
  <c r="H71" i="11"/>
  <c r="J143" i="42"/>
  <c r="H61" i="41"/>
  <c r="E73" i="13"/>
  <c r="H117" i="11"/>
  <c r="F76" i="29"/>
  <c r="K167" i="12"/>
  <c r="F136" i="42"/>
  <c r="F29" i="29"/>
  <c r="E172" i="11"/>
  <c r="G63" i="10"/>
  <c r="F46" i="42"/>
  <c r="F125" i="42"/>
  <c r="G17" i="6"/>
  <c r="E129" i="13"/>
  <c r="G19" i="11"/>
  <c r="F175" i="42"/>
  <c r="O17" i="10"/>
  <c r="H123" i="42"/>
  <c r="J65" i="42"/>
  <c r="J25" i="10"/>
  <c r="J44" i="41"/>
  <c r="H121" i="13"/>
  <c r="H128" i="13"/>
  <c r="G23" i="12"/>
  <c r="H17" i="41"/>
  <c r="D105" i="42"/>
  <c r="D17" i="10"/>
  <c r="I135" i="10"/>
  <c r="J133" i="42"/>
  <c r="N154" i="13"/>
  <c r="D164" i="13"/>
  <c r="H145" i="13"/>
  <c r="E82" i="11"/>
  <c r="O22" i="13"/>
  <c r="D81" i="42"/>
  <c r="G130" i="12"/>
  <c r="H81" i="41"/>
  <c r="O100" i="13"/>
  <c r="K27" i="13"/>
  <c r="E19" i="12"/>
  <c r="L16" i="29"/>
  <c r="D43" i="13"/>
  <c r="N26" i="6"/>
  <c r="I133" i="13"/>
  <c r="O28" i="13"/>
  <c r="J25" i="11"/>
  <c r="J99" i="11"/>
  <c r="M13" i="10"/>
  <c r="O143" i="10"/>
  <c r="D29" i="10"/>
  <c r="H76" i="10"/>
  <c r="J175" i="12"/>
  <c r="G49" i="11"/>
  <c r="J36" i="12"/>
  <c r="G170" i="10"/>
  <c r="E132" i="11"/>
  <c r="H150" i="42"/>
  <c r="E99" i="11"/>
  <c r="F18" i="6"/>
  <c r="E138" i="11"/>
  <c r="H56" i="29"/>
  <c r="G18" i="10"/>
  <c r="U21" i="6"/>
  <c r="K150" i="11"/>
  <c r="K128" i="11"/>
  <c r="U14" i="6"/>
  <c r="F31" i="41"/>
  <c r="E30" i="11"/>
  <c r="D96" i="42"/>
  <c r="E151" i="11"/>
  <c r="J168" i="42"/>
  <c r="J161" i="11"/>
  <c r="G73" i="11"/>
  <c r="J171" i="42"/>
  <c r="J118" i="42"/>
  <c r="E164" i="12"/>
  <c r="K113" i="12"/>
  <c r="N16" i="6"/>
  <c r="K100" i="12"/>
  <c r="G93" i="12"/>
  <c r="F46" i="41"/>
  <c r="K14" i="13"/>
  <c r="D48" i="42"/>
  <c r="D68" i="29"/>
  <c r="F20" i="42"/>
  <c r="D111" i="13"/>
  <c r="K63" i="10"/>
  <c r="E93" i="12"/>
  <c r="H38" i="11"/>
  <c r="N17" i="6"/>
  <c r="E48" i="11"/>
  <c r="F39" i="41"/>
  <c r="D144" i="42"/>
  <c r="J76" i="42"/>
  <c r="L68" i="10"/>
  <c r="K34" i="10"/>
  <c r="D175" i="11"/>
  <c r="N116" i="13"/>
  <c r="D147" i="42"/>
  <c r="N128" i="10"/>
  <c r="K47" i="10"/>
  <c r="E105" i="11"/>
  <c r="D22" i="41"/>
  <c r="E36" i="12"/>
  <c r="G174" i="12"/>
  <c r="J20" i="10"/>
  <c r="N25" i="13"/>
  <c r="J161" i="42"/>
  <c r="D62" i="13"/>
  <c r="D38" i="41"/>
  <c r="P30" i="6"/>
  <c r="K163" i="13"/>
  <c r="F159" i="42"/>
  <c r="D45" i="41"/>
  <c r="D142" i="11"/>
  <c r="D58" i="42"/>
  <c r="D19" i="29"/>
  <c r="H67" i="11"/>
  <c r="J93" i="11"/>
  <c r="N21" i="10"/>
  <c r="H156" i="11"/>
  <c r="N23" i="6"/>
  <c r="D24" i="42"/>
  <c r="E60" i="11"/>
  <c r="D73" i="13"/>
  <c r="D35" i="41"/>
  <c r="K45" i="10"/>
  <c r="D120" i="11"/>
  <c r="D60" i="11"/>
  <c r="E19" i="13"/>
  <c r="E149" i="12"/>
  <c r="N141" i="10"/>
  <c r="H81" i="12"/>
  <c r="H23" i="11"/>
  <c r="O30" i="10"/>
  <c r="D43" i="41"/>
  <c r="H17" i="42"/>
  <c r="C33" i="6"/>
  <c r="H41" i="29"/>
  <c r="H20" i="29"/>
  <c r="I23" i="10"/>
  <c r="H57" i="13"/>
  <c r="K35" i="12"/>
  <c r="L28" i="13"/>
  <c r="N18" i="13"/>
  <c r="G99" i="11"/>
  <c r="D118" i="42"/>
  <c r="L21" i="29"/>
  <c r="P25" i="6"/>
  <c r="E102" i="11"/>
  <c r="Q21" i="6"/>
  <c r="J148" i="11"/>
  <c r="F23" i="6"/>
  <c r="L99" i="13"/>
  <c r="E113" i="13"/>
  <c r="D167" i="13"/>
  <c r="D110" i="13"/>
  <c r="D53" i="13"/>
  <c r="N170" i="13"/>
  <c r="K36" i="11"/>
  <c r="E42" i="11"/>
  <c r="H46" i="11"/>
  <c r="N42" i="10"/>
  <c r="N67" i="13"/>
  <c r="M88" i="10"/>
  <c r="D130" i="12"/>
  <c r="J19" i="6"/>
  <c r="G120" i="10"/>
  <c r="D163" i="12"/>
  <c r="E94" i="11"/>
  <c r="J61" i="42"/>
  <c r="H60" i="13"/>
  <c r="J130" i="11"/>
  <c r="L35" i="29"/>
  <c r="H55" i="29"/>
  <c r="G174" i="11"/>
  <c r="E150" i="13"/>
  <c r="O136" i="13"/>
  <c r="I125" i="13"/>
  <c r="E160" i="13"/>
  <c r="K116" i="13"/>
  <c r="K108" i="13"/>
  <c r="K81" i="13"/>
  <c r="L61" i="13"/>
  <c r="I127" i="13"/>
  <c r="D69" i="13"/>
  <c r="F171" i="10"/>
  <c r="D27" i="10"/>
  <c r="J35" i="10"/>
  <c r="H64" i="12"/>
  <c r="H137" i="42"/>
  <c r="N63" i="10"/>
  <c r="B20" i="6"/>
  <c r="J10" i="10"/>
  <c r="I77" i="13"/>
  <c r="I89" i="13"/>
  <c r="H152" i="11"/>
  <c r="F47" i="42"/>
  <c r="F55" i="42"/>
  <c r="K149" i="11"/>
  <c r="L113" i="13"/>
  <c r="O141" i="13"/>
  <c r="E136" i="13"/>
  <c r="L160" i="13"/>
  <c r="K93" i="13"/>
  <c r="I109" i="13"/>
  <c r="D16" i="12"/>
  <c r="D147" i="13"/>
  <c r="E86" i="11"/>
  <c r="G164" i="10"/>
  <c r="D84" i="41"/>
  <c r="E90" i="12"/>
  <c r="O112" i="13"/>
  <c r="I169" i="13"/>
  <c r="K48" i="10"/>
  <c r="L122" i="10"/>
  <c r="K82" i="13"/>
  <c r="K31" i="12"/>
  <c r="H154" i="42"/>
  <c r="D51" i="13"/>
  <c r="H40" i="29"/>
  <c r="L72" i="29"/>
  <c r="K141" i="13"/>
  <c r="Q15" i="6"/>
  <c r="K18" i="12"/>
  <c r="M19" i="10"/>
  <c r="D13" i="12"/>
  <c r="D140" i="42"/>
  <c r="L18" i="13"/>
  <c r="K176" i="12"/>
  <c r="G84" i="10"/>
  <c r="H99" i="42"/>
  <c r="E46" i="13"/>
  <c r="M136" i="10"/>
  <c r="R22" i="6"/>
  <c r="H10" i="12"/>
  <c r="H166" i="11"/>
  <c r="H126" i="12"/>
  <c r="E118" i="11"/>
  <c r="H65" i="11"/>
  <c r="G131" i="10"/>
  <c r="D61" i="41"/>
  <c r="G166" i="11"/>
  <c r="G61" i="12"/>
  <c r="H38" i="41"/>
  <c r="J97" i="11"/>
  <c r="K144" i="11"/>
  <c r="J162" i="11"/>
  <c r="J102" i="11"/>
  <c r="L28" i="6"/>
  <c r="J17" i="29"/>
  <c r="I33" i="6"/>
  <c r="E104" i="11"/>
  <c r="L36" i="13"/>
  <c r="N147" i="13"/>
  <c r="J37" i="11"/>
  <c r="E21" i="12"/>
  <c r="D61" i="42"/>
  <c r="K62" i="11"/>
  <c r="P27" i="6"/>
  <c r="D83" i="42"/>
  <c r="R20" i="6"/>
  <c r="L69" i="13"/>
  <c r="D74" i="13"/>
  <c r="O132" i="13"/>
  <c r="D47" i="11"/>
  <c r="I155" i="13"/>
  <c r="H14" i="13"/>
  <c r="E170" i="12"/>
  <c r="J96" i="42"/>
  <c r="H159" i="42"/>
  <c r="N88" i="10"/>
  <c r="K52" i="11"/>
  <c r="H16" i="11"/>
  <c r="O103" i="13"/>
  <c r="I174" i="13"/>
  <c r="E118" i="13"/>
  <c r="K82" i="10"/>
  <c r="F109" i="42"/>
  <c r="L87" i="10"/>
  <c r="L112" i="13"/>
  <c r="M33" i="6"/>
  <c r="J19" i="29"/>
  <c r="D75" i="41"/>
  <c r="L66" i="13"/>
  <c r="G171" i="12"/>
  <c r="J41" i="11"/>
  <c r="J169" i="11"/>
  <c r="K40" i="13"/>
  <c r="D55" i="41"/>
  <c r="J172" i="42"/>
  <c r="G108" i="10"/>
  <c r="D73" i="29"/>
  <c r="H16" i="13"/>
  <c r="J123" i="42"/>
  <c r="D153" i="13"/>
  <c r="H43" i="13"/>
  <c r="H152" i="42"/>
  <c r="D131" i="11"/>
  <c r="J99" i="42"/>
  <c r="O33" i="13"/>
  <c r="F107" i="42"/>
  <c r="G101" i="11"/>
  <c r="D13" i="6"/>
  <c r="K20" i="11"/>
  <c r="E151" i="10"/>
  <c r="F77" i="10"/>
  <c r="F15" i="6"/>
  <c r="O72" i="10"/>
  <c r="G155" i="11"/>
  <c r="E113" i="11"/>
  <c r="N127" i="10"/>
  <c r="D17" i="6"/>
  <c r="H69" i="11"/>
  <c r="N122" i="10"/>
  <c r="M126" i="10"/>
  <c r="J37" i="42"/>
  <c r="L31" i="13"/>
  <c r="F133" i="42"/>
  <c r="K131" i="10"/>
  <c r="D164" i="12"/>
  <c r="F124" i="42"/>
  <c r="L12" i="6"/>
  <c r="J45" i="11"/>
  <c r="E47" i="12"/>
  <c r="P28" i="6"/>
  <c r="K112" i="11"/>
  <c r="L23" i="29"/>
  <c r="N28" i="6"/>
  <c r="U30" i="6"/>
  <c r="D171" i="11"/>
  <c r="E70" i="12"/>
  <c r="H30" i="29"/>
  <c r="G24" i="6"/>
  <c r="D151" i="42"/>
  <c r="H51" i="13"/>
  <c r="E80" i="11"/>
  <c r="J147" i="11"/>
  <c r="J123" i="12"/>
  <c r="D15" i="10"/>
  <c r="H85" i="41"/>
  <c r="D19" i="6"/>
  <c r="I32" i="6"/>
  <c r="H19" i="10"/>
  <c r="D69" i="42"/>
  <c r="K41" i="12"/>
  <c r="F67" i="10"/>
  <c r="E56" i="12"/>
  <c r="E112" i="11"/>
  <c r="N46" i="13"/>
  <c r="K30" i="12"/>
  <c r="D62" i="42"/>
  <c r="I108" i="13"/>
  <c r="E78" i="12"/>
  <c r="I127" i="10"/>
  <c r="G28" i="10"/>
  <c r="N161" i="10"/>
  <c r="E15" i="6"/>
  <c r="K162" i="11"/>
  <c r="E134" i="11"/>
  <c r="E28" i="6"/>
  <c r="E168" i="11"/>
  <c r="N128" i="13"/>
  <c r="I15" i="6"/>
  <c r="J134" i="42"/>
  <c r="T27" i="6"/>
  <c r="D72" i="10"/>
  <c r="E22" i="10"/>
  <c r="M10" i="10"/>
  <c r="F44" i="42"/>
  <c r="D48" i="29"/>
  <c r="F75" i="29"/>
  <c r="E61" i="11"/>
  <c r="H109" i="13"/>
  <c r="G37" i="11"/>
  <c r="G33" i="12"/>
  <c r="D148" i="13"/>
  <c r="L52" i="13"/>
  <c r="K120" i="13"/>
  <c r="L83" i="13"/>
  <c r="L126" i="13"/>
  <c r="K43" i="11"/>
  <c r="D55" i="29"/>
  <c r="J164" i="11"/>
  <c r="K165" i="11"/>
  <c r="L36" i="10"/>
  <c r="F119" i="42"/>
  <c r="N93" i="13"/>
  <c r="H48" i="29"/>
  <c r="P29" i="6"/>
  <c r="K54" i="11"/>
  <c r="J161" i="12"/>
  <c r="L20" i="10"/>
  <c r="O23" i="13"/>
  <c r="K120" i="12"/>
  <c r="O21" i="10"/>
  <c r="K94" i="13"/>
  <c r="L131" i="13"/>
  <c r="O161" i="13"/>
  <c r="E137" i="13"/>
  <c r="D149" i="13"/>
  <c r="K160" i="13"/>
  <c r="G21" i="12"/>
  <c r="L150" i="13"/>
  <c r="H127" i="13"/>
  <c r="N146" i="13"/>
  <c r="D21" i="11"/>
  <c r="F65" i="41"/>
  <c r="H174" i="10"/>
  <c r="L98" i="10"/>
  <c r="J92" i="42"/>
  <c r="D120" i="42"/>
  <c r="K26" i="12"/>
  <c r="K159" i="11"/>
  <c r="J43" i="41"/>
  <c r="N136" i="13"/>
  <c r="E165" i="11"/>
  <c r="E23" i="6"/>
  <c r="D161" i="12"/>
  <c r="K124" i="10"/>
  <c r="D28" i="11"/>
  <c r="E156" i="12"/>
  <c r="R12" i="6"/>
  <c r="G16" i="10"/>
  <c r="K111" i="12"/>
  <c r="I134" i="13"/>
  <c r="J127" i="11"/>
  <c r="D159" i="13"/>
  <c r="J42" i="42"/>
  <c r="L138" i="13"/>
  <c r="I33" i="13"/>
  <c r="K110" i="12"/>
  <c r="H42" i="11"/>
  <c r="F16" i="10"/>
  <c r="F14" i="29"/>
  <c r="E106" i="11"/>
  <c r="F126" i="10"/>
  <c r="H180" i="42"/>
  <c r="D52" i="42"/>
  <c r="N50" i="13"/>
  <c r="O124" i="13"/>
  <c r="L21" i="13"/>
  <c r="K14" i="11"/>
  <c r="L133" i="13"/>
  <c r="K142" i="10"/>
  <c r="K73" i="12"/>
  <c r="G124" i="10"/>
  <c r="J167" i="42"/>
  <c r="F36" i="41"/>
  <c r="J74" i="29"/>
  <c r="H52" i="42"/>
  <c r="H21" i="13"/>
  <c r="J29" i="10"/>
  <c r="F59" i="29"/>
  <c r="L73" i="29"/>
  <c r="J73" i="29"/>
  <c r="K163" i="12"/>
  <c r="F61" i="42"/>
  <c r="E169" i="11"/>
  <c r="G176" i="11"/>
  <c r="O176" i="13"/>
  <c r="O99" i="13"/>
  <c r="J140" i="11"/>
  <c r="H108" i="12"/>
  <c r="M16" i="6"/>
  <c r="D139" i="11"/>
  <c r="I150" i="13"/>
  <c r="O87" i="13"/>
  <c r="J16" i="12"/>
  <c r="K10" i="6"/>
  <c r="K74" i="11"/>
  <c r="E29" i="6"/>
  <c r="O92" i="13"/>
  <c r="L142" i="13"/>
  <c r="D35" i="29"/>
  <c r="O79" i="13"/>
  <c r="G77" i="12"/>
  <c r="F61" i="41"/>
  <c r="J19" i="11"/>
  <c r="Q23" i="6"/>
  <c r="T33" i="6"/>
  <c r="M27" i="6"/>
  <c r="G121" i="11"/>
  <c r="F51" i="42"/>
  <c r="N84" i="13"/>
  <c r="L141" i="13"/>
  <c r="H106" i="11"/>
  <c r="H68" i="12"/>
  <c r="L108" i="13"/>
  <c r="D179" i="42"/>
  <c r="J18" i="29"/>
  <c r="G58" i="10"/>
  <c r="E166" i="13"/>
  <c r="L19" i="10"/>
  <c r="K10" i="10"/>
  <c r="J21" i="41"/>
  <c r="E69" i="13"/>
  <c r="H126" i="11"/>
  <c r="J47" i="10"/>
  <c r="J77" i="12"/>
  <c r="I55" i="10"/>
  <c r="K122" i="12"/>
  <c r="K122" i="11"/>
  <c r="N74" i="10"/>
  <c r="H83" i="42"/>
  <c r="H59" i="29"/>
  <c r="K21" i="10"/>
  <c r="D32" i="12"/>
  <c r="E131" i="11"/>
  <c r="D75" i="29"/>
  <c r="F139" i="42"/>
  <c r="N36" i="10"/>
  <c r="H19" i="29"/>
  <c r="H132" i="11"/>
  <c r="N17" i="13"/>
  <c r="O77" i="13"/>
  <c r="L34" i="13"/>
  <c r="K102" i="10"/>
  <c r="H65" i="41"/>
  <c r="G25" i="12"/>
  <c r="G10" i="12"/>
  <c r="L32" i="13"/>
  <c r="O84" i="13"/>
  <c r="K113" i="10"/>
  <c r="E86" i="13"/>
  <c r="K107" i="11"/>
  <c r="D91" i="11"/>
  <c r="E165" i="10"/>
  <c r="F74" i="41"/>
  <c r="I149" i="13"/>
  <c r="K113" i="13"/>
  <c r="L175" i="13"/>
  <c r="L56" i="13"/>
  <c r="J173" i="11"/>
  <c r="G139" i="11"/>
  <c r="O70" i="13"/>
  <c r="K133" i="13"/>
  <c r="I113" i="13"/>
  <c r="D152" i="10"/>
  <c r="D69" i="29"/>
  <c r="O109" i="13"/>
  <c r="J22" i="12"/>
  <c r="O94" i="13"/>
  <c r="G163" i="12"/>
  <c r="H46" i="13"/>
  <c r="F33" i="10"/>
  <c r="B10" i="6"/>
  <c r="F121" i="10"/>
  <c r="I87" i="13"/>
  <c r="H91" i="13"/>
  <c r="J66" i="29"/>
  <c r="N66" i="13"/>
  <c r="D56" i="29"/>
  <c r="D114" i="42"/>
  <c r="E99" i="13"/>
  <c r="E25" i="10"/>
  <c r="I44" i="10"/>
  <c r="H154" i="11"/>
  <c r="F173" i="42"/>
  <c r="D33" i="29"/>
  <c r="K169" i="11"/>
  <c r="J87" i="12"/>
  <c r="N21" i="6"/>
  <c r="F33" i="29"/>
  <c r="F77" i="41"/>
  <c r="E22" i="11"/>
  <c r="D61" i="11"/>
  <c r="J174" i="12"/>
  <c r="N105" i="13"/>
  <c r="F27" i="41"/>
  <c r="E66" i="11"/>
  <c r="D32" i="29"/>
  <c r="M114" i="10"/>
  <c r="D72" i="42"/>
  <c r="J23" i="29"/>
  <c r="L55" i="29"/>
  <c r="E137" i="11"/>
  <c r="H51" i="41"/>
  <c r="L82" i="13"/>
  <c r="K140" i="13"/>
  <c r="O145" i="13"/>
  <c r="D135" i="13"/>
  <c r="O34" i="13"/>
  <c r="D40" i="41"/>
  <c r="N13" i="10"/>
  <c r="L14" i="29"/>
  <c r="R15" i="6"/>
  <c r="J23" i="11"/>
  <c r="D74" i="11"/>
  <c r="H116" i="12"/>
  <c r="G140" i="11"/>
  <c r="I23" i="6"/>
  <c r="E165" i="13"/>
  <c r="E169" i="13"/>
  <c r="E145" i="13"/>
  <c r="H160" i="13"/>
  <c r="H153" i="13"/>
  <c r="Q17" i="6"/>
  <c r="I58" i="10"/>
  <c r="L54" i="29"/>
  <c r="E123" i="11"/>
  <c r="D42" i="42"/>
  <c r="B33" i="6"/>
  <c r="J152" i="42"/>
  <c r="I142" i="13"/>
  <c r="I130" i="13"/>
  <c r="D37" i="13"/>
  <c r="H112" i="13"/>
  <c r="K154" i="11"/>
  <c r="I151" i="13"/>
  <c r="D41" i="13"/>
  <c r="I135" i="13"/>
  <c r="M54" i="10"/>
  <c r="E33" i="11"/>
  <c r="D119" i="13"/>
  <c r="B25" i="6"/>
  <c r="K35" i="13"/>
  <c r="K45" i="11"/>
  <c r="K68" i="13"/>
  <c r="I73" i="10"/>
  <c r="M104" i="10"/>
  <c r="D17" i="41"/>
  <c r="O137" i="10"/>
  <c r="G29" i="10"/>
  <c r="D84" i="10"/>
  <c r="J60" i="12"/>
  <c r="E78" i="10"/>
  <c r="H32" i="29"/>
  <c r="L46" i="10"/>
  <c r="E51" i="11"/>
  <c r="F54" i="41"/>
  <c r="N147" i="10"/>
  <c r="J37" i="41"/>
  <c r="D150" i="11"/>
  <c r="E18" i="10"/>
  <c r="G13" i="12"/>
  <c r="U29" i="6"/>
  <c r="H98" i="12"/>
  <c r="J77" i="11"/>
  <c r="I80" i="13"/>
  <c r="E21" i="11"/>
  <c r="J156" i="42"/>
  <c r="F73" i="41"/>
  <c r="I69" i="10"/>
  <c r="H73" i="29"/>
  <c r="E59" i="11"/>
  <c r="K18" i="11"/>
  <c r="N13" i="6"/>
  <c r="J62" i="42"/>
  <c r="H31" i="29"/>
  <c r="F138" i="42"/>
  <c r="D24" i="29"/>
  <c r="G170" i="11"/>
  <c r="F50" i="42"/>
  <c r="K69" i="13"/>
  <c r="D67" i="13"/>
  <c r="I31" i="10"/>
  <c r="D80" i="13"/>
  <c r="N15" i="10"/>
  <c r="D153" i="12"/>
  <c r="H126" i="13"/>
  <c r="O171" i="13"/>
  <c r="D158" i="42"/>
  <c r="P10" i="6"/>
  <c r="J176" i="11"/>
  <c r="G38" i="10"/>
  <c r="O43" i="13"/>
  <c r="O45" i="13"/>
  <c r="D18" i="41"/>
  <c r="E123" i="13"/>
  <c r="E28" i="12"/>
  <c r="D150" i="13"/>
  <c r="E31" i="12"/>
  <c r="J170" i="12"/>
  <c r="K114" i="11"/>
  <c r="I103" i="13"/>
  <c r="P13" i="6"/>
  <c r="L92" i="13"/>
  <c r="I143" i="13"/>
  <c r="D99" i="13"/>
  <c r="O68" i="10"/>
  <c r="H58" i="13"/>
  <c r="H28" i="29"/>
  <c r="I112" i="13"/>
  <c r="K176" i="13"/>
  <c r="D14" i="12"/>
  <c r="G65" i="11"/>
  <c r="J141" i="42"/>
  <c r="J35" i="29"/>
  <c r="L73" i="13"/>
  <c r="K60" i="13"/>
  <c r="H56" i="41"/>
  <c r="D132" i="13"/>
  <c r="O164" i="13"/>
  <c r="J96" i="11"/>
  <c r="J63" i="42"/>
  <c r="J81" i="42"/>
  <c r="K119" i="11"/>
  <c r="E76" i="11"/>
  <c r="O81" i="13"/>
  <c r="I46" i="10"/>
  <c r="D30" i="11"/>
  <c r="D171" i="13"/>
  <c r="H66" i="10"/>
  <c r="J126" i="11"/>
  <c r="G117" i="12"/>
  <c r="E25" i="11"/>
  <c r="K142" i="13"/>
  <c r="D17" i="12"/>
  <c r="E31" i="10"/>
  <c r="G129" i="11"/>
  <c r="G124" i="12"/>
  <c r="J77" i="41"/>
  <c r="E132" i="13"/>
  <c r="K129" i="13"/>
  <c r="N89" i="10"/>
  <c r="M30" i="6"/>
  <c r="I115" i="13"/>
  <c r="K13" i="13"/>
  <c r="K135" i="11"/>
  <c r="H35" i="41"/>
  <c r="H80" i="11"/>
  <c r="G23" i="11"/>
  <c r="H172" i="42"/>
  <c r="O148" i="13"/>
  <c r="O108" i="13"/>
  <c r="J50" i="11"/>
  <c r="H25" i="13"/>
  <c r="K46" i="10"/>
  <c r="F49" i="41"/>
  <c r="L162" i="13"/>
  <c r="J39" i="11"/>
  <c r="J173" i="12"/>
  <c r="K72" i="11"/>
  <c r="E122" i="10"/>
  <c r="H158" i="11"/>
  <c r="N167" i="13"/>
  <c r="O142" i="13"/>
  <c r="F69" i="42"/>
  <c r="E117" i="13"/>
  <c r="J54" i="11"/>
  <c r="N157" i="13"/>
  <c r="O135" i="13"/>
  <c r="E29" i="13"/>
  <c r="O78" i="13"/>
  <c r="O85" i="10"/>
  <c r="D34" i="41"/>
  <c r="L71" i="29"/>
  <c r="G128" i="11"/>
  <c r="I71" i="13"/>
  <c r="K95" i="10"/>
  <c r="D123" i="13"/>
  <c r="J120" i="11"/>
  <c r="S30" i="6"/>
  <c r="D47" i="13"/>
  <c r="K21" i="13"/>
  <c r="J22" i="41"/>
  <c r="E171" i="11"/>
  <c r="J86" i="42"/>
  <c r="J18" i="10"/>
  <c r="E127" i="11"/>
  <c r="F116" i="42"/>
  <c r="H57" i="12"/>
  <c r="J126" i="10"/>
  <c r="H80" i="13"/>
  <c r="D175" i="13"/>
  <c r="J96" i="12"/>
  <c r="J34" i="42"/>
  <c r="I168" i="13"/>
  <c r="J34" i="11"/>
  <c r="N139" i="13"/>
  <c r="F12" i="6"/>
  <c r="H117" i="10"/>
  <c r="O55" i="13"/>
  <c r="J151" i="42"/>
  <c r="H108" i="11"/>
  <c r="J65" i="12"/>
  <c r="L127" i="13"/>
  <c r="D84" i="11"/>
  <c r="K138" i="13"/>
  <c r="E23" i="12"/>
  <c r="K175" i="10"/>
  <c r="G163" i="11"/>
  <c r="N53" i="10"/>
  <c r="F55" i="29"/>
  <c r="D172" i="10"/>
  <c r="L22" i="13"/>
  <c r="E67" i="11"/>
  <c r="M23" i="6"/>
  <c r="L16" i="13"/>
  <c r="K161" i="11"/>
  <c r="N108" i="13"/>
  <c r="J176" i="10"/>
  <c r="J29" i="6"/>
  <c r="G86" i="11"/>
  <c r="J112" i="11"/>
  <c r="K34" i="11"/>
  <c r="K142" i="11"/>
  <c r="H29" i="29"/>
  <c r="L98" i="13"/>
  <c r="O20" i="10"/>
  <c r="O140" i="13"/>
  <c r="F17" i="41"/>
  <c r="H132" i="13"/>
  <c r="K14" i="10"/>
  <c r="H54" i="42"/>
  <c r="H101" i="11"/>
  <c r="I51" i="13"/>
  <c r="H95" i="13"/>
  <c r="O137" i="13"/>
  <c r="H63" i="29"/>
  <c r="F48" i="42"/>
  <c r="D163" i="13"/>
  <c r="J32" i="42"/>
  <c r="N135" i="13"/>
  <c r="K19" i="6"/>
  <c r="O175" i="13"/>
  <c r="N69" i="13"/>
  <c r="G73" i="10"/>
  <c r="I19" i="6"/>
  <c r="J38" i="12"/>
  <c r="K125" i="10"/>
  <c r="K134" i="12"/>
  <c r="D73" i="11"/>
  <c r="D69" i="11"/>
  <c r="F67" i="41"/>
  <c r="M110" i="10"/>
  <c r="I129" i="10"/>
  <c r="D152" i="11"/>
  <c r="K53" i="11"/>
  <c r="K23" i="13"/>
  <c r="N23" i="13"/>
  <c r="J138" i="42"/>
  <c r="H57" i="29"/>
  <c r="O115" i="13"/>
  <c r="D28" i="6"/>
  <c r="H114" i="13"/>
  <c r="K127" i="12"/>
  <c r="K91" i="13"/>
  <c r="E109" i="13"/>
  <c r="F101" i="42"/>
  <c r="H55" i="13"/>
  <c r="D142" i="10"/>
  <c r="K24" i="6"/>
  <c r="H45" i="42"/>
  <c r="D27" i="6"/>
  <c r="L94" i="10"/>
  <c r="F78" i="42"/>
  <c r="K168" i="11"/>
  <c r="K63" i="11"/>
  <c r="H170" i="13"/>
  <c r="E100" i="11"/>
  <c r="D45" i="10"/>
  <c r="D39" i="41"/>
  <c r="E145" i="11"/>
  <c r="H68" i="11"/>
  <c r="F177" i="42"/>
  <c r="J30" i="6"/>
  <c r="J16" i="6"/>
  <c r="H73" i="42"/>
  <c r="D60" i="42"/>
  <c r="K109" i="11"/>
  <c r="L19" i="13"/>
  <c r="F50" i="41"/>
  <c r="F74" i="29"/>
  <c r="J115" i="42"/>
  <c r="E175" i="11"/>
  <c r="E164" i="13"/>
  <c r="E29" i="11"/>
  <c r="H97" i="11"/>
  <c r="G87" i="11"/>
  <c r="E98" i="10"/>
  <c r="R18" i="6"/>
  <c r="D48" i="13"/>
  <c r="O58" i="13"/>
  <c r="T14" i="6"/>
  <c r="G15" i="11"/>
  <c r="E104" i="13"/>
  <c r="D161" i="11"/>
  <c r="E112" i="13"/>
  <c r="K37" i="11"/>
  <c r="O105" i="13"/>
  <c r="O151" i="13"/>
  <c r="D75" i="13"/>
  <c r="I146" i="13"/>
  <c r="H45" i="11"/>
  <c r="H54" i="41"/>
  <c r="D78" i="11"/>
  <c r="F32" i="29"/>
  <c r="K17" i="10"/>
  <c r="I25" i="13"/>
  <c r="I18" i="13"/>
  <c r="O67" i="13"/>
  <c r="L42" i="13"/>
  <c r="D76" i="13"/>
  <c r="L33" i="13"/>
  <c r="F54" i="29"/>
  <c r="H154" i="13"/>
  <c r="F156" i="42"/>
  <c r="G41" i="12"/>
  <c r="E53" i="12"/>
  <c r="M16" i="10"/>
  <c r="H166" i="42"/>
  <c r="G81" i="11"/>
  <c r="H35" i="42"/>
  <c r="E45" i="11"/>
  <c r="N22" i="13"/>
  <c r="N115" i="10"/>
  <c r="D18" i="13"/>
  <c r="J83" i="11"/>
  <c r="F20" i="10"/>
  <c r="U16" i="6"/>
  <c r="G136" i="11"/>
  <c r="N25" i="10"/>
  <c r="G95" i="11"/>
  <c r="D37" i="41"/>
  <c r="J128" i="42"/>
  <c r="H18" i="41"/>
  <c r="H26" i="11"/>
  <c r="H175" i="42"/>
  <c r="G131" i="11"/>
  <c r="K30" i="6"/>
  <c r="D46" i="13"/>
  <c r="H140" i="13"/>
  <c r="H36" i="13"/>
  <c r="H104" i="12"/>
  <c r="N94" i="13"/>
  <c r="D21" i="10"/>
  <c r="I117" i="13"/>
  <c r="H31" i="11"/>
  <c r="G171" i="11"/>
  <c r="K116" i="11"/>
  <c r="D31" i="42"/>
  <c r="J13" i="6"/>
  <c r="E16" i="11"/>
  <c r="J105" i="11"/>
  <c r="I160" i="13"/>
  <c r="K119" i="13"/>
  <c r="K92" i="13"/>
  <c r="L164" i="13"/>
  <c r="D156" i="11"/>
  <c r="N45" i="13"/>
  <c r="O63" i="13"/>
  <c r="L68" i="13"/>
  <c r="E146" i="13"/>
  <c r="F113" i="42"/>
  <c r="N37" i="10"/>
  <c r="E128" i="13"/>
  <c r="N153" i="13"/>
  <c r="G47" i="11"/>
  <c r="O122" i="13"/>
  <c r="H45" i="13"/>
  <c r="L67" i="10"/>
  <c r="N126" i="13"/>
  <c r="I154" i="10"/>
  <c r="M162" i="10"/>
  <c r="L17" i="13"/>
  <c r="G158" i="10"/>
  <c r="E46" i="11"/>
  <c r="E159" i="12"/>
  <c r="O10" i="13"/>
  <c r="E63" i="10"/>
  <c r="J67" i="42"/>
  <c r="F64" i="10"/>
  <c r="E127" i="12"/>
  <c r="D155" i="12"/>
  <c r="O19" i="10"/>
  <c r="J153" i="11"/>
  <c r="G116" i="11"/>
  <c r="J21" i="29"/>
  <c r="L42" i="10"/>
  <c r="J45" i="42"/>
  <c r="E67" i="13"/>
  <c r="G33" i="6"/>
  <c r="L146" i="13"/>
  <c r="H152" i="13"/>
  <c r="G22" i="6"/>
  <c r="D127" i="11"/>
  <c r="F96" i="42"/>
  <c r="H138" i="42"/>
  <c r="I16" i="10"/>
  <c r="G35" i="12"/>
  <c r="K116" i="12"/>
  <c r="N93" i="10"/>
  <c r="K121" i="12"/>
  <c r="L46" i="13"/>
  <c r="N172" i="13"/>
  <c r="L116" i="13"/>
  <c r="K57" i="13"/>
  <c r="G167" i="12"/>
  <c r="K22" i="13"/>
  <c r="J142" i="42"/>
  <c r="D55" i="42"/>
  <c r="F155" i="42"/>
  <c r="H43" i="11"/>
  <c r="F49" i="42"/>
  <c r="J158" i="42"/>
  <c r="D14" i="11"/>
  <c r="D13" i="11"/>
  <c r="L144" i="13"/>
  <c r="L41" i="13"/>
  <c r="N176" i="13"/>
  <c r="E174" i="13"/>
  <c r="I172" i="13"/>
  <c r="I42" i="10"/>
  <c r="G111" i="11"/>
  <c r="D100" i="12"/>
  <c r="K97" i="11"/>
  <c r="I46" i="13"/>
  <c r="D92" i="11"/>
  <c r="K64" i="12"/>
  <c r="K29" i="13"/>
  <c r="L81" i="13"/>
  <c r="K154" i="13"/>
  <c r="K172" i="13"/>
  <c r="G169" i="11"/>
  <c r="G13" i="10"/>
  <c r="D45" i="13"/>
  <c r="F110" i="42"/>
  <c r="D83" i="10"/>
  <c r="K103" i="13"/>
  <c r="K44" i="11"/>
  <c r="K158" i="13"/>
  <c r="N29" i="13"/>
  <c r="H94" i="12"/>
  <c r="N66" i="10"/>
  <c r="E143" i="12"/>
  <c r="J35" i="12"/>
  <c r="H59" i="11"/>
  <c r="I107" i="13"/>
  <c r="L130" i="10"/>
  <c r="H79" i="12"/>
  <c r="L32" i="6"/>
  <c r="I81" i="10"/>
  <c r="H30" i="41"/>
  <c r="H129" i="11"/>
  <c r="J172" i="12"/>
  <c r="T19" i="6"/>
  <c r="F25" i="6"/>
  <c r="J147" i="42"/>
  <c r="K31" i="11"/>
  <c r="E14" i="10"/>
  <c r="H148" i="42"/>
  <c r="I158" i="10"/>
  <c r="O65" i="13"/>
  <c r="K55" i="12"/>
  <c r="N161" i="13"/>
  <c r="G55" i="12"/>
  <c r="H30" i="13"/>
  <c r="I63" i="10"/>
  <c r="H111" i="11"/>
  <c r="J172" i="10"/>
  <c r="F115" i="42"/>
  <c r="D76" i="11"/>
  <c r="E116" i="13"/>
  <c r="J162" i="42"/>
  <c r="L18" i="29"/>
  <c r="F17" i="42"/>
  <c r="H38" i="13"/>
  <c r="J76" i="11"/>
  <c r="F56" i="42"/>
  <c r="H18" i="12"/>
  <c r="E162" i="13"/>
  <c r="E109" i="12"/>
  <c r="G56" i="11"/>
  <c r="D18" i="6"/>
  <c r="E139" i="11"/>
  <c r="L86" i="13"/>
  <c r="D127" i="13"/>
  <c r="E55" i="13"/>
  <c r="G165" i="11"/>
  <c r="J17" i="6"/>
  <c r="H27" i="41"/>
  <c r="K75" i="13"/>
  <c r="F86" i="42"/>
  <c r="J29" i="41"/>
  <c r="J13" i="11"/>
  <c r="O51" i="13"/>
  <c r="D97" i="42"/>
  <c r="F55" i="10"/>
  <c r="J78" i="41"/>
  <c r="G114" i="12"/>
  <c r="D45" i="29"/>
  <c r="H62" i="12"/>
  <c r="D44" i="13"/>
  <c r="E122" i="13"/>
  <c r="H75" i="11"/>
  <c r="K136" i="11"/>
  <c r="J67" i="29"/>
  <c r="G29" i="6"/>
  <c r="L70" i="13"/>
  <c r="J44" i="11"/>
  <c r="G141" i="11"/>
  <c r="J39" i="42"/>
  <c r="K133" i="11"/>
  <c r="L144" i="10"/>
  <c r="O131" i="13"/>
  <c r="D151" i="13"/>
  <c r="N21" i="13"/>
  <c r="K157" i="13"/>
  <c r="F57" i="29"/>
  <c r="L74" i="13"/>
  <c r="F34" i="42"/>
  <c r="I10" i="10"/>
  <c r="E82" i="12"/>
  <c r="J88" i="10"/>
  <c r="F82" i="41"/>
  <c r="K29" i="6"/>
  <c r="L163" i="13"/>
  <c r="D131" i="13"/>
  <c r="D140" i="11"/>
  <c r="D27" i="42"/>
  <c r="H131" i="42"/>
  <c r="K51" i="13"/>
  <c r="H143" i="13"/>
  <c r="D101" i="13"/>
  <c r="B18" i="6"/>
  <c r="J122" i="11"/>
  <c r="D155" i="42"/>
  <c r="E127" i="13"/>
  <c r="D66" i="12"/>
  <c r="K31" i="6"/>
  <c r="L107" i="13"/>
  <c r="N64" i="13"/>
  <c r="J26" i="29"/>
  <c r="O127" i="13"/>
  <c r="F27" i="42"/>
  <c r="J33" i="41"/>
  <c r="I20" i="10"/>
  <c r="M20" i="6"/>
  <c r="I86" i="10"/>
  <c r="L122" i="13"/>
  <c r="D30" i="13"/>
  <c r="E104" i="12"/>
  <c r="S19" i="6"/>
  <c r="F39" i="29"/>
  <c r="D59" i="10"/>
  <c r="D84" i="13"/>
  <c r="L90" i="13"/>
  <c r="K20" i="10"/>
  <c r="D144" i="12"/>
  <c r="H71" i="42"/>
  <c r="C20" i="6"/>
  <c r="O107" i="13"/>
  <c r="D100" i="13"/>
  <c r="G150" i="10"/>
  <c r="K17" i="6"/>
  <c r="H30" i="11"/>
  <c r="D25" i="12"/>
  <c r="I162" i="13"/>
  <c r="K170" i="13"/>
  <c r="F55" i="41"/>
  <c r="H153" i="11"/>
  <c r="G12" i="6"/>
  <c r="H150" i="11"/>
  <c r="H72" i="11"/>
  <c r="J17" i="10"/>
  <c r="K147" i="13"/>
  <c r="G25" i="10"/>
  <c r="K134" i="11"/>
  <c r="E163" i="11"/>
  <c r="K131" i="12"/>
  <c r="I38" i="13"/>
  <c r="G13" i="6"/>
  <c r="L91" i="13"/>
  <c r="P24" i="6"/>
  <c r="D141" i="12"/>
  <c r="D109" i="42"/>
  <c r="D24" i="6"/>
  <c r="G145" i="11"/>
  <c r="O29" i="10"/>
  <c r="K49" i="11"/>
  <c r="J65" i="29"/>
  <c r="D172" i="11"/>
  <c r="L74" i="29"/>
  <c r="D39" i="12"/>
  <c r="H161" i="11"/>
  <c r="K127" i="13"/>
  <c r="L139" i="13"/>
  <c r="L26" i="6"/>
  <c r="D54" i="13"/>
  <c r="I111" i="13"/>
  <c r="D162" i="11"/>
  <c r="K61" i="13"/>
  <c r="J84" i="41"/>
  <c r="G137" i="12"/>
  <c r="L25" i="10"/>
  <c r="H120" i="42"/>
  <c r="K120" i="11"/>
  <c r="H10" i="13"/>
  <c r="H15" i="10"/>
  <c r="K44" i="13"/>
  <c r="C29" i="6"/>
  <c r="H39" i="13"/>
  <c r="G96" i="11"/>
  <c r="F89" i="42"/>
  <c r="H133" i="11"/>
  <c r="N27" i="6"/>
  <c r="N117" i="10"/>
  <c r="G57" i="12"/>
  <c r="D109" i="11"/>
  <c r="L159" i="13"/>
  <c r="O14" i="10"/>
  <c r="L130" i="13"/>
  <c r="T10" i="6"/>
  <c r="J90" i="10"/>
  <c r="K53" i="13"/>
  <c r="Q24" i="6"/>
  <c r="D72" i="13"/>
  <c r="K144" i="13"/>
  <c r="D153" i="11"/>
  <c r="O127" i="10"/>
  <c r="D134" i="11"/>
  <c r="J139" i="11"/>
  <c r="G25" i="6"/>
  <c r="I25" i="10"/>
  <c r="K25" i="10"/>
  <c r="H140" i="11"/>
  <c r="F19" i="29"/>
  <c r="K12" i="6"/>
  <c r="G20" i="11"/>
  <c r="M10" i="6"/>
  <c r="H44" i="12"/>
  <c r="H139" i="11"/>
  <c r="L38" i="13"/>
  <c r="O121" i="13"/>
  <c r="H67" i="29"/>
  <c r="H49" i="41"/>
  <c r="H86" i="42"/>
  <c r="D160" i="13"/>
  <c r="K85" i="13"/>
  <c r="F85" i="42"/>
  <c r="O170" i="13"/>
  <c r="F13" i="29"/>
  <c r="L145" i="13"/>
  <c r="K52" i="13"/>
  <c r="F39" i="42"/>
  <c r="D155" i="11"/>
  <c r="F84" i="41"/>
  <c r="K80" i="12"/>
  <c r="I54" i="13"/>
  <c r="D70" i="42"/>
  <c r="G85" i="12"/>
  <c r="K138" i="12"/>
  <c r="F27" i="29"/>
  <c r="D180" i="42"/>
  <c r="J20" i="6"/>
  <c r="D150" i="42"/>
  <c r="F143" i="42"/>
  <c r="J40" i="29"/>
  <c r="F71" i="41"/>
  <c r="H142" i="10"/>
  <c r="K166" i="13"/>
  <c r="F23" i="42"/>
  <c r="D165" i="13"/>
  <c r="K143" i="12"/>
  <c r="L121" i="13"/>
  <c r="G163" i="10"/>
  <c r="O39" i="13"/>
  <c r="H76" i="41"/>
  <c r="G162" i="10"/>
  <c r="J57" i="29"/>
  <c r="D26" i="11"/>
  <c r="D148" i="42"/>
  <c r="H142" i="11"/>
  <c r="D67" i="11"/>
  <c r="D104" i="11"/>
  <c r="H72" i="29"/>
  <c r="K68" i="11"/>
  <c r="L129" i="13"/>
  <c r="H48" i="11"/>
  <c r="O153" i="13"/>
  <c r="D159" i="42"/>
  <c r="L24" i="6"/>
  <c r="L34" i="29"/>
  <c r="L125" i="13"/>
  <c r="N156" i="10"/>
  <c r="E10" i="6"/>
  <c r="K148" i="12"/>
  <c r="G26" i="11"/>
  <c r="K165" i="13"/>
  <c r="O22" i="10"/>
  <c r="K38" i="13"/>
  <c r="J26" i="41"/>
  <c r="K173" i="12"/>
  <c r="H85" i="13"/>
  <c r="O84" i="10"/>
  <c r="C23" i="6"/>
  <c r="D104" i="12"/>
  <c r="P20" i="6"/>
  <c r="N18" i="10"/>
  <c r="J111" i="11"/>
  <c r="E96" i="11"/>
  <c r="O54" i="10"/>
  <c r="N31" i="13"/>
  <c r="D26" i="42"/>
  <c r="H61" i="11"/>
  <c r="L134" i="13"/>
  <c r="G19" i="6"/>
  <c r="H26" i="13"/>
  <c r="H83" i="10"/>
  <c r="F147" i="42"/>
  <c r="D92" i="13"/>
  <c r="D18" i="42"/>
  <c r="H27" i="12"/>
  <c r="D57" i="29"/>
  <c r="S20" i="6"/>
  <c r="F32" i="42"/>
  <c r="K136" i="12"/>
  <c r="G49" i="10"/>
  <c r="L13" i="29"/>
  <c r="J137" i="10"/>
  <c r="J16" i="11"/>
  <c r="H86" i="11"/>
  <c r="H75" i="10"/>
  <c r="D54" i="12"/>
  <c r="K32" i="11"/>
  <c r="H78" i="11"/>
  <c r="F105" i="10"/>
  <c r="D68" i="42"/>
  <c r="T29" i="6"/>
  <c r="M167" i="10"/>
  <c r="D83" i="12"/>
  <c r="J65" i="41"/>
  <c r="F137" i="10"/>
  <c r="M78" i="10"/>
  <c r="T12" i="6"/>
  <c r="H131" i="11"/>
  <c r="J51" i="11"/>
  <c r="G15" i="10"/>
  <c r="G150" i="11"/>
  <c r="E79" i="12"/>
  <c r="F53" i="42"/>
  <c r="F87" i="42"/>
  <c r="H41" i="13"/>
  <c r="K46" i="13"/>
  <c r="H47" i="11"/>
  <c r="G74" i="12"/>
  <c r="E97" i="13"/>
  <c r="I66" i="13"/>
  <c r="J64" i="11"/>
  <c r="L154" i="13"/>
  <c r="D36" i="13"/>
  <c r="I104" i="13"/>
  <c r="D52" i="11"/>
  <c r="N133" i="13"/>
  <c r="J146" i="42"/>
  <c r="K112" i="13"/>
  <c r="O139" i="13"/>
  <c r="E52" i="11"/>
  <c r="D46" i="42"/>
  <c r="O44" i="13"/>
  <c r="K156" i="11"/>
  <c r="H79" i="13"/>
  <c r="K138" i="11"/>
  <c r="D170" i="42"/>
  <c r="R17" i="6"/>
  <c r="E26" i="6"/>
  <c r="J49" i="11"/>
  <c r="E129" i="11"/>
  <c r="J27" i="12"/>
  <c r="J66" i="42"/>
  <c r="L167" i="13"/>
  <c r="E133" i="11"/>
  <c r="K10" i="13"/>
  <c r="L44" i="13"/>
  <c r="H147" i="13"/>
  <c r="J136" i="42"/>
  <c r="F22" i="42"/>
  <c r="H128" i="42"/>
  <c r="H106" i="42"/>
  <c r="K49" i="10"/>
  <c r="D177" i="42"/>
  <c r="G53" i="10"/>
  <c r="H167" i="11"/>
  <c r="G152" i="11"/>
  <c r="H86" i="12"/>
  <c r="H52" i="13"/>
  <c r="D59" i="42"/>
  <c r="H22" i="12"/>
  <c r="M82" i="10"/>
  <c r="G17" i="11"/>
  <c r="J120" i="12"/>
  <c r="D66" i="29"/>
  <c r="H21" i="29"/>
  <c r="F163" i="42"/>
  <c r="D33" i="42"/>
  <c r="H95" i="42"/>
  <c r="G89" i="11"/>
  <c r="I107" i="10"/>
  <c r="E34" i="11"/>
  <c r="O173" i="13"/>
  <c r="J95" i="42"/>
  <c r="E22" i="6"/>
  <c r="D149" i="12"/>
  <c r="H96" i="42"/>
  <c r="D104" i="13"/>
  <c r="I123" i="13"/>
  <c r="F19" i="41"/>
  <c r="J100" i="10"/>
  <c r="J87" i="42"/>
  <c r="G40" i="11"/>
  <c r="K89" i="10"/>
  <c r="H66" i="42"/>
  <c r="D142" i="13"/>
  <c r="K107" i="13"/>
  <c r="K28" i="13"/>
  <c r="D23" i="12"/>
  <c r="F91" i="42"/>
  <c r="F58" i="29"/>
  <c r="N160" i="13"/>
  <c r="D152" i="42"/>
  <c r="J36" i="11"/>
  <c r="I163" i="13"/>
  <c r="O153" i="10"/>
  <c r="J82" i="42"/>
  <c r="D55" i="12"/>
  <c r="G105" i="12"/>
  <c r="E37" i="12"/>
  <c r="F114" i="10"/>
  <c r="F95" i="10"/>
  <c r="H148" i="12"/>
  <c r="J52" i="42"/>
  <c r="J14" i="29"/>
  <c r="N53" i="13"/>
  <c r="E102" i="12"/>
  <c r="E15" i="11"/>
  <c r="G64" i="12"/>
  <c r="L32" i="10"/>
  <c r="H103" i="13"/>
  <c r="I22" i="10"/>
  <c r="L24" i="29"/>
  <c r="N60" i="10"/>
  <c r="G110" i="11"/>
  <c r="O67" i="10"/>
  <c r="G127" i="11"/>
  <c r="D77" i="42"/>
  <c r="D174" i="42"/>
  <c r="O155" i="13"/>
  <c r="M17" i="6"/>
  <c r="J55" i="42"/>
  <c r="H135" i="11"/>
  <c r="I14" i="10"/>
  <c r="J35" i="41"/>
  <c r="H119" i="42"/>
  <c r="I57" i="10"/>
  <c r="J123" i="11"/>
  <c r="D22" i="10"/>
  <c r="H39" i="29"/>
  <c r="D14" i="29"/>
  <c r="F16" i="6"/>
  <c r="E81" i="11"/>
  <c r="K20" i="13"/>
  <c r="D176" i="13"/>
  <c r="L75" i="13"/>
  <c r="D28" i="12"/>
  <c r="D49" i="13"/>
  <c r="J22" i="6"/>
  <c r="D47" i="10"/>
  <c r="J103" i="11"/>
  <c r="F118" i="42"/>
  <c r="N89" i="13"/>
  <c r="J67" i="41"/>
  <c r="H73" i="11"/>
  <c r="I17" i="10"/>
  <c r="H58" i="29"/>
  <c r="H170" i="11"/>
  <c r="I159" i="13"/>
  <c r="H176" i="13"/>
  <c r="L85" i="13"/>
  <c r="K164" i="13"/>
  <c r="E77" i="13"/>
  <c r="E64" i="11"/>
  <c r="J172" i="11"/>
  <c r="D159" i="11"/>
  <c r="D157" i="42"/>
  <c r="H138" i="13"/>
  <c r="L13" i="10"/>
  <c r="E63" i="11"/>
  <c r="O82" i="13"/>
  <c r="E149" i="13"/>
  <c r="O30" i="13"/>
  <c r="L165" i="13"/>
  <c r="D107" i="11"/>
  <c r="F142" i="42"/>
  <c r="O31" i="13"/>
  <c r="O76" i="13"/>
  <c r="J92" i="12"/>
  <c r="L26" i="29"/>
  <c r="E92" i="11"/>
  <c r="D28" i="13"/>
  <c r="H120" i="11"/>
  <c r="D62" i="41"/>
  <c r="F157" i="10"/>
  <c r="N99" i="13"/>
  <c r="F166" i="10"/>
  <c r="I70" i="13"/>
  <c r="E23" i="11"/>
  <c r="H49" i="13"/>
  <c r="H17" i="13"/>
  <c r="J48" i="11"/>
  <c r="I121" i="10"/>
  <c r="N167" i="10"/>
  <c r="E106" i="13"/>
  <c r="N111" i="13"/>
  <c r="D108" i="42"/>
  <c r="F129" i="42"/>
  <c r="D110" i="10"/>
  <c r="D39" i="11"/>
  <c r="E13" i="10"/>
  <c r="J112" i="10"/>
  <c r="D28" i="10"/>
  <c r="E108" i="12"/>
  <c r="E88" i="10"/>
  <c r="T32" i="6"/>
  <c r="H159" i="12"/>
  <c r="D44" i="41"/>
  <c r="L45" i="29"/>
  <c r="H44" i="29"/>
  <c r="J117" i="11"/>
  <c r="H63" i="12"/>
  <c r="D114" i="12"/>
  <c r="J61" i="11"/>
  <c r="J171" i="11"/>
  <c r="D155" i="10"/>
  <c r="H44" i="41"/>
  <c r="J142" i="11"/>
  <c r="G57" i="11"/>
  <c r="F40" i="29"/>
  <c r="K122" i="13"/>
  <c r="H159" i="13"/>
  <c r="H18" i="11"/>
  <c r="D49" i="42"/>
  <c r="D83" i="41"/>
  <c r="D155" i="13"/>
  <c r="L67" i="13"/>
  <c r="D29" i="11"/>
  <c r="L32" i="29"/>
  <c r="E149" i="11"/>
  <c r="E115" i="11"/>
  <c r="I131" i="13"/>
  <c r="K102" i="13"/>
  <c r="J101" i="12"/>
  <c r="I154" i="13"/>
  <c r="H135" i="13"/>
  <c r="J93" i="12"/>
  <c r="O69" i="13"/>
  <c r="K75" i="11"/>
  <c r="J28" i="6"/>
  <c r="K79" i="13"/>
  <c r="H62" i="13"/>
  <c r="F94" i="42"/>
  <c r="H13" i="12"/>
  <c r="K14" i="12"/>
  <c r="J29" i="29"/>
  <c r="J68" i="42"/>
  <c r="B27" i="6"/>
  <c r="H171" i="12"/>
  <c r="O152" i="13"/>
  <c r="O158" i="13"/>
  <c r="I19" i="13"/>
  <c r="D35" i="12"/>
  <c r="D130" i="11"/>
  <c r="F10" i="6"/>
  <c r="O149" i="13"/>
  <c r="H141" i="13"/>
  <c r="D154" i="11"/>
  <c r="H37" i="11"/>
  <c r="K117" i="13"/>
  <c r="E17" i="12"/>
  <c r="K162" i="13"/>
  <c r="E122" i="12"/>
  <c r="F23" i="29"/>
  <c r="M168" i="10"/>
  <c r="K107" i="12"/>
  <c r="D58" i="13"/>
  <c r="D108" i="13"/>
  <c r="O90" i="13"/>
  <c r="K153" i="11"/>
  <c r="D20" i="11"/>
  <c r="K16" i="6"/>
  <c r="K73" i="13"/>
  <c r="H113" i="13"/>
  <c r="L65" i="13"/>
  <c r="H76" i="42"/>
  <c r="J100" i="11"/>
  <c r="D170" i="11"/>
  <c r="K32" i="12"/>
  <c r="O138" i="13"/>
  <c r="D176" i="11"/>
  <c r="N151" i="13"/>
  <c r="K27" i="12"/>
  <c r="H10" i="29"/>
  <c r="J71" i="42"/>
  <c r="G30" i="11"/>
  <c r="F63" i="41"/>
  <c r="E166" i="11"/>
  <c r="E71" i="11"/>
  <c r="F121" i="42"/>
  <c r="D140" i="13"/>
  <c r="K173" i="13"/>
  <c r="J173" i="42"/>
  <c r="J47" i="11"/>
  <c r="J89" i="42"/>
  <c r="D125" i="13"/>
  <c r="O52" i="13"/>
  <c r="K28" i="11"/>
  <c r="I175" i="10"/>
  <c r="H148" i="13"/>
  <c r="J21" i="10"/>
  <c r="E26" i="12"/>
  <c r="H10" i="10"/>
  <c r="L97" i="13"/>
  <c r="E27" i="11"/>
  <c r="E87" i="12"/>
  <c r="I128" i="13"/>
  <c r="L77" i="29"/>
  <c r="D64" i="13"/>
  <c r="I120" i="10"/>
  <c r="L15" i="10"/>
  <c r="H67" i="41"/>
  <c r="O122" i="10"/>
  <c r="S16" i="6"/>
  <c r="O81" i="10"/>
  <c r="O35" i="13"/>
  <c r="J146" i="11"/>
  <c r="E108" i="11"/>
  <c r="H163" i="11"/>
  <c r="J10" i="11"/>
  <c r="J128" i="10"/>
  <c r="I29" i="13"/>
  <c r="J133" i="11"/>
  <c r="D145" i="11"/>
  <c r="K108" i="10"/>
  <c r="F37" i="41"/>
  <c r="K106" i="11"/>
  <c r="J25" i="42"/>
  <c r="J20" i="41"/>
  <c r="D50" i="42"/>
  <c r="H83" i="11"/>
  <c r="H169" i="13"/>
  <c r="E122" i="11"/>
  <c r="G72" i="11"/>
  <c r="N169" i="13"/>
  <c r="D57" i="13"/>
  <c r="K109" i="13"/>
  <c r="N130" i="10"/>
  <c r="H136" i="13"/>
  <c r="M15" i="6"/>
  <c r="E10" i="10"/>
  <c r="H29" i="42"/>
  <c r="K96" i="13"/>
  <c r="D115" i="13"/>
  <c r="L25" i="6"/>
  <c r="J31" i="42"/>
  <c r="G160" i="11"/>
  <c r="H169" i="11"/>
  <c r="M129" i="10"/>
  <c r="E53" i="13"/>
  <c r="B24" i="6"/>
  <c r="O36" i="10"/>
  <c r="D118" i="11"/>
  <c r="J90" i="11"/>
  <c r="J31" i="11"/>
  <c r="D133" i="42"/>
  <c r="L57" i="13"/>
  <c r="H108" i="42"/>
  <c r="E152" i="11"/>
  <c r="O113" i="13"/>
  <c r="N82" i="10"/>
  <c r="H40" i="10"/>
  <c r="I137" i="13"/>
  <c r="D42" i="13"/>
  <c r="J131" i="11"/>
  <c r="G70" i="11"/>
  <c r="D169" i="11"/>
  <c r="M153" i="10"/>
  <c r="D27" i="29"/>
  <c r="L106" i="10"/>
  <c r="F68" i="29"/>
  <c r="G69" i="11"/>
  <c r="K166" i="11"/>
  <c r="J15" i="10"/>
  <c r="F15" i="29"/>
  <c r="N174" i="13"/>
  <c r="D31" i="29"/>
  <c r="O15" i="13"/>
  <c r="F99" i="42"/>
  <c r="K161" i="13"/>
  <c r="H40" i="11"/>
  <c r="D76" i="41"/>
  <c r="H35" i="29"/>
  <c r="K114" i="13"/>
  <c r="L147" i="13"/>
  <c r="D93" i="13"/>
  <c r="K37" i="13"/>
  <c r="J18" i="12"/>
  <c r="I47" i="13"/>
  <c r="J44" i="42"/>
  <c r="J105" i="42"/>
  <c r="P21" i="6"/>
  <c r="E161" i="12"/>
  <c r="L64" i="29"/>
  <c r="D31" i="6"/>
  <c r="G120" i="11"/>
  <c r="F10" i="10"/>
  <c r="K27" i="6"/>
  <c r="H96" i="12"/>
  <c r="D136" i="13"/>
  <c r="O27" i="10"/>
  <c r="E35" i="11"/>
  <c r="J32" i="29"/>
  <c r="H32" i="11"/>
  <c r="C25" i="6"/>
  <c r="F180" i="42"/>
  <c r="B23" i="6"/>
  <c r="D37" i="11"/>
  <c r="I84" i="13"/>
  <c r="D29" i="13"/>
  <c r="E49" i="11"/>
  <c r="O85" i="13"/>
  <c r="H153" i="42"/>
  <c r="L171" i="13"/>
  <c r="D88" i="42"/>
  <c r="E171" i="13"/>
  <c r="D135" i="42"/>
  <c r="H108" i="13"/>
  <c r="E25" i="12"/>
  <c r="E32" i="11"/>
  <c r="K157" i="12"/>
  <c r="H21" i="12"/>
  <c r="N59" i="10"/>
  <c r="N164" i="13"/>
  <c r="L54" i="13"/>
  <c r="D56" i="13"/>
  <c r="K160" i="12"/>
  <c r="O95" i="13"/>
  <c r="I171" i="13"/>
  <c r="J39" i="41"/>
</calcChain>
</file>

<file path=xl/sharedStrings.xml><?xml version="1.0" encoding="utf-8"?>
<sst xmlns="http://schemas.openxmlformats.org/spreadsheetml/2006/main" count="24064" uniqueCount="694">
  <si>
    <t>Coverage: England</t>
  </si>
  <si>
    <t>Absent</t>
  </si>
  <si>
    <t>Disapplied</t>
  </si>
  <si>
    <t>All pupils</t>
  </si>
  <si>
    <t>Gender</t>
  </si>
  <si>
    <t>Boys</t>
  </si>
  <si>
    <t>Girls</t>
  </si>
  <si>
    <t>Ethnicity</t>
  </si>
  <si>
    <t>White</t>
  </si>
  <si>
    <t>Mixed</t>
  </si>
  <si>
    <t>Asian</t>
  </si>
  <si>
    <t>Black</t>
  </si>
  <si>
    <t>Chinese</t>
  </si>
  <si>
    <t>FSM</t>
  </si>
  <si>
    <t>Disadvantaged Pupils</t>
  </si>
  <si>
    <t>All other pupils</t>
  </si>
  <si>
    <t>No identified SEN</t>
  </si>
  <si>
    <t>All SEN pupils</t>
  </si>
  <si>
    <t>SEN without a statement</t>
  </si>
  <si>
    <t>School Action</t>
  </si>
  <si>
    <t>School Action +</t>
  </si>
  <si>
    <t>SEN with a statement</t>
  </si>
  <si>
    <t>. = Not applicable.</t>
  </si>
  <si>
    <t>x = Figures not shown in order to protect confidentiality. See the section on confidentiality in the text for information on data suppression.</t>
  </si>
  <si>
    <t>Please select criteria below:</t>
  </si>
  <si>
    <t>Gender:</t>
  </si>
  <si>
    <t>All</t>
  </si>
  <si>
    <t xml:space="preserve">   Irish</t>
  </si>
  <si>
    <t xml:space="preserve">   Gypsy / Roma</t>
  </si>
  <si>
    <t xml:space="preserve">   Indian</t>
  </si>
  <si>
    <t xml:space="preserve">   Pakistani</t>
  </si>
  <si>
    <t xml:space="preserve">   Bangladeshi</t>
  </si>
  <si>
    <t>Any Other Ethnic Group</t>
  </si>
  <si>
    <t>.</t>
  </si>
  <si>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</si>
  <si>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</si>
  <si>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</si>
  <si>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</si>
  <si>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</si>
  <si>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</si>
  <si>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</si>
  <si>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</si>
  <si>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</si>
  <si>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</si>
  <si>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</si>
  <si>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</si>
  <si>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Percentages have been rounded to nearest whole number, so may not sum to 100.</t>
  </si>
  <si>
    <t>Pupils known to be eligible for free school meals</t>
  </si>
  <si>
    <t>Total</t>
  </si>
  <si>
    <t>White British</t>
  </si>
  <si>
    <t>Irish</t>
  </si>
  <si>
    <t>Traveller of Irish Heritage</t>
  </si>
  <si>
    <t>Gypsy / Roma</t>
  </si>
  <si>
    <t>Any Other White Background</t>
  </si>
  <si>
    <t>White and Black Caribbean</t>
  </si>
  <si>
    <t>White and Black African</t>
  </si>
  <si>
    <t>White and Asian</t>
  </si>
  <si>
    <t>Any Other Mixed Background</t>
  </si>
  <si>
    <t>Indian</t>
  </si>
  <si>
    <t>Pakistani</t>
  </si>
  <si>
    <t>Bangladeshi</t>
  </si>
  <si>
    <t>Any Other Asian Background</t>
  </si>
  <si>
    <t>Black Caribbean</t>
  </si>
  <si>
    <t>Black African</t>
  </si>
  <si>
    <t>Any Other Black Background</t>
  </si>
  <si>
    <r>
      <t>All pupils</t>
    </r>
    <r>
      <rPr>
        <b/>
        <vertAlign val="superscript"/>
        <sz val="8"/>
        <rFont val="Arial"/>
        <family val="2"/>
      </rPr>
      <t>4</t>
    </r>
  </si>
  <si>
    <t xml:space="preserve">Table 1 </t>
  </si>
  <si>
    <t>Table 2</t>
  </si>
  <si>
    <t>Table 4</t>
  </si>
  <si>
    <t>Table 6</t>
  </si>
  <si>
    <t>E92000001</t>
  </si>
  <si>
    <t>England</t>
  </si>
  <si>
    <t>E12000001</t>
  </si>
  <si>
    <t>North East</t>
  </si>
  <si>
    <t>E06000005</t>
  </si>
  <si>
    <t>Darlington</t>
  </si>
  <si>
    <t>E06000047</t>
  </si>
  <si>
    <t>Durham</t>
  </si>
  <si>
    <t>E08000020</t>
  </si>
  <si>
    <t>Gateshead</t>
  </si>
  <si>
    <t>E06000001</t>
  </si>
  <si>
    <t>Hartlepool</t>
  </si>
  <si>
    <t>E06000002</t>
  </si>
  <si>
    <t>Middlesbrough</t>
  </si>
  <si>
    <t>E08000021</t>
  </si>
  <si>
    <t>Newcastle upon Tyne</t>
  </si>
  <si>
    <t>E08000022</t>
  </si>
  <si>
    <t>North Tyneside</t>
  </si>
  <si>
    <t>E06000048</t>
  </si>
  <si>
    <t>Northumberland</t>
  </si>
  <si>
    <t>E06000003</t>
  </si>
  <si>
    <t>Redcar and Cleveland</t>
  </si>
  <si>
    <t>E08000023</t>
  </si>
  <si>
    <t>South Tyneside</t>
  </si>
  <si>
    <t>E06000004</t>
  </si>
  <si>
    <t>Stockton-on-Tees</t>
  </si>
  <si>
    <t>E08000024</t>
  </si>
  <si>
    <t>Sunderland</t>
  </si>
  <si>
    <t>E12000002</t>
  </si>
  <si>
    <t>North West</t>
  </si>
  <si>
    <t>E06000008</t>
  </si>
  <si>
    <t>Blackburn with Darwen</t>
  </si>
  <si>
    <t>E06000009</t>
  </si>
  <si>
    <t>Blackpool</t>
  </si>
  <si>
    <t>E08000001</t>
  </si>
  <si>
    <t>Bolton</t>
  </si>
  <si>
    <t>E08000002</t>
  </si>
  <si>
    <t>Bury</t>
  </si>
  <si>
    <t>E06000049</t>
  </si>
  <si>
    <t>Cheshire East</t>
  </si>
  <si>
    <t>E06000050</t>
  </si>
  <si>
    <t>Cheshire West and Chester</t>
  </si>
  <si>
    <t>E10000006</t>
  </si>
  <si>
    <t>Cumbria</t>
  </si>
  <si>
    <t>E06000006</t>
  </si>
  <si>
    <t>Halton</t>
  </si>
  <si>
    <t>E08000011</t>
  </si>
  <si>
    <t>Knowsley</t>
  </si>
  <si>
    <t>E10000017</t>
  </si>
  <si>
    <t>Lancashire</t>
  </si>
  <si>
    <t>E08000012</t>
  </si>
  <si>
    <t>Liverpool</t>
  </si>
  <si>
    <t>E08000003</t>
  </si>
  <si>
    <t>Manchester</t>
  </si>
  <si>
    <t>E08000004</t>
  </si>
  <si>
    <t>Oldham</t>
  </si>
  <si>
    <t>E08000005</t>
  </si>
  <si>
    <t>Rochdale</t>
  </si>
  <si>
    <t>E08000006</t>
  </si>
  <si>
    <t>Salford</t>
  </si>
  <si>
    <t>E08000014</t>
  </si>
  <si>
    <t>Sefton</t>
  </si>
  <si>
    <t>E08000013</t>
  </si>
  <si>
    <t>E08000007</t>
  </si>
  <si>
    <t>Stockport</t>
  </si>
  <si>
    <t>E08000008</t>
  </si>
  <si>
    <t>Tameside</t>
  </si>
  <si>
    <t>E08000009</t>
  </si>
  <si>
    <t>Trafford</t>
  </si>
  <si>
    <t>E06000007</t>
  </si>
  <si>
    <t>Warrington</t>
  </si>
  <si>
    <t>E08000010</t>
  </si>
  <si>
    <t>Wigan</t>
  </si>
  <si>
    <t>E08000015</t>
  </si>
  <si>
    <t>Wirral</t>
  </si>
  <si>
    <t>E12000003</t>
  </si>
  <si>
    <t>Yorkshire and the Humber</t>
  </si>
  <si>
    <t>E08000016</t>
  </si>
  <si>
    <t>Barnsley</t>
  </si>
  <si>
    <t>E08000032</t>
  </si>
  <si>
    <t>Bradford</t>
  </si>
  <si>
    <t>E08000033</t>
  </si>
  <si>
    <t>Calderdale</t>
  </si>
  <si>
    <t>E08000017</t>
  </si>
  <si>
    <t>Doncaster</t>
  </si>
  <si>
    <t>E06000011</t>
  </si>
  <si>
    <t>East Riding of Yorkshire</t>
  </si>
  <si>
    <t>E06000010</t>
  </si>
  <si>
    <t>E08000034</t>
  </si>
  <si>
    <t>Kirklees</t>
  </si>
  <si>
    <t>E08000035</t>
  </si>
  <si>
    <t>Leeds</t>
  </si>
  <si>
    <t>E06000012</t>
  </si>
  <si>
    <t>North East Lincolnshire</t>
  </si>
  <si>
    <t>E06000013</t>
  </si>
  <si>
    <t>North Lincolnshire</t>
  </si>
  <si>
    <t>E10000023</t>
  </si>
  <si>
    <t>North Yorkshire</t>
  </si>
  <si>
    <t>E08000018</t>
  </si>
  <si>
    <t>Rotherham</t>
  </si>
  <si>
    <t>E08000019</t>
  </si>
  <si>
    <t>Sheffield</t>
  </si>
  <si>
    <t>E08000036</t>
  </si>
  <si>
    <t>Wakefield</t>
  </si>
  <si>
    <t>E06000014</t>
  </si>
  <si>
    <t>York</t>
  </si>
  <si>
    <t>E12000004</t>
  </si>
  <si>
    <t>East Midlands</t>
  </si>
  <si>
    <t>E06000015</t>
  </si>
  <si>
    <t>Derby</t>
  </si>
  <si>
    <t>E10000007</t>
  </si>
  <si>
    <t>Derbyshire</t>
  </si>
  <si>
    <t>E06000016</t>
  </si>
  <si>
    <t>Leicester</t>
  </si>
  <si>
    <t>E10000018</t>
  </si>
  <si>
    <t>Leicestershire</t>
  </si>
  <si>
    <t>E10000019</t>
  </si>
  <si>
    <t>Lincolnshire</t>
  </si>
  <si>
    <t>E10000021</t>
  </si>
  <si>
    <t>Northamptonshire</t>
  </si>
  <si>
    <t>E06000018</t>
  </si>
  <si>
    <t>Nottingham</t>
  </si>
  <si>
    <t>E10000024</t>
  </si>
  <si>
    <t>Nottinghamshire</t>
  </si>
  <si>
    <t>E06000017</t>
  </si>
  <si>
    <t>Rutland</t>
  </si>
  <si>
    <t>E12000005</t>
  </si>
  <si>
    <t>West Midlands</t>
  </si>
  <si>
    <t>E08000025</t>
  </si>
  <si>
    <t>Birmingham</t>
  </si>
  <si>
    <t>E08000026</t>
  </si>
  <si>
    <t>Coventry</t>
  </si>
  <si>
    <t>E08000027</t>
  </si>
  <si>
    <t>Dudley</t>
  </si>
  <si>
    <t>E06000019</t>
  </si>
  <si>
    <t>Herefordshire</t>
  </si>
  <si>
    <t>E08000028</t>
  </si>
  <si>
    <t>Sandwell</t>
  </si>
  <si>
    <t>E06000051</t>
  </si>
  <si>
    <t>Shropshire</t>
  </si>
  <si>
    <t>E08000029</t>
  </si>
  <si>
    <t>Solihull</t>
  </si>
  <si>
    <t>E10000028</t>
  </si>
  <si>
    <t>Staffordshire</t>
  </si>
  <si>
    <t>E06000021</t>
  </si>
  <si>
    <t>Stoke-on-Trent</t>
  </si>
  <si>
    <t>E06000020</t>
  </si>
  <si>
    <t>Telford and Wrekin</t>
  </si>
  <si>
    <t>E08000030</t>
  </si>
  <si>
    <t>Walsall</t>
  </si>
  <si>
    <t>E10000031</t>
  </si>
  <si>
    <t>Warwickshire</t>
  </si>
  <si>
    <t>E08000031</t>
  </si>
  <si>
    <t>Wolverhampton</t>
  </si>
  <si>
    <t>E10000034</t>
  </si>
  <si>
    <t>Worcestershire</t>
  </si>
  <si>
    <t>E12000006</t>
  </si>
  <si>
    <t>East of England</t>
  </si>
  <si>
    <t>E06000055</t>
  </si>
  <si>
    <t>Bedford</t>
  </si>
  <si>
    <t>E06000056</t>
  </si>
  <si>
    <t>Central Bedfordshire</t>
  </si>
  <si>
    <t>E10000003</t>
  </si>
  <si>
    <t>Cambridgeshire</t>
  </si>
  <si>
    <t>E10000012</t>
  </si>
  <si>
    <t>Essex</t>
  </si>
  <si>
    <t>E10000015</t>
  </si>
  <si>
    <t>Hertfordshire</t>
  </si>
  <si>
    <t>E06000032</t>
  </si>
  <si>
    <t>Luton</t>
  </si>
  <si>
    <t>E10000020</t>
  </si>
  <si>
    <t>Norfolk</t>
  </si>
  <si>
    <t>E06000031</t>
  </si>
  <si>
    <t>Peterborough</t>
  </si>
  <si>
    <t>E06000033</t>
  </si>
  <si>
    <t>E10000029</t>
  </si>
  <si>
    <t>Suffolk</t>
  </si>
  <si>
    <t>E06000034</t>
  </si>
  <si>
    <t>Thurrock</t>
  </si>
  <si>
    <t>E12000007</t>
  </si>
  <si>
    <t>London</t>
  </si>
  <si>
    <t>E13000001</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</si>
  <si>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</si>
  <si>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</si>
  <si>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</si>
  <si>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</si>
  <si>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</si>
  <si>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</si>
  <si>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</si>
  <si>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</si>
  <si>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</si>
  <si>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</si>
  <si>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</si>
  <si>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</si>
  <si>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</si>
  <si>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</si>
  <si>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</si>
  <si>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</si>
  <si>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</si>
  <si>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</si>
  <si>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</si>
  <si>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</si>
  <si>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</si>
  <si>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</si>
  <si>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</si>
  <si>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</si>
  <si>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</si>
  <si>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</si>
  <si>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</si>
  <si>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</si>
  <si>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</si>
  <si>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</si>
  <si>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</si>
  <si>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</si>
  <si>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</si>
  <si>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</si>
  <si>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</si>
  <si>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</si>
  <si>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</si>
  <si>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</si>
  <si>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</si>
  <si>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</si>
  <si>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</si>
  <si>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</si>
  <si>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</si>
  <si>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</si>
  <si>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</si>
  <si>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</si>
  <si>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</si>
  <si>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</si>
  <si>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</si>
  <si>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</si>
  <si>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</si>
  <si>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</si>
  <si>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</si>
  <si>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</si>
  <si>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</si>
  <si>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</si>
  <si>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</si>
  <si>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</si>
  <si>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</si>
  <si>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</si>
  <si>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</si>
  <si>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</si>
  <si>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</si>
  <si>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</si>
  <si>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</si>
  <si>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</si>
  <si>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</si>
  <si>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</si>
  <si>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</si>
  <si>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</si>
  <si>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</si>
  <si>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</si>
  <si>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</si>
  <si>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</si>
  <si>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</si>
  <si>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E10000002</t>
  </si>
  <si>
    <t>Buckinghamshire</t>
  </si>
  <si>
    <t>E10000011</t>
  </si>
  <si>
    <t>East Sussex</t>
  </si>
  <si>
    <t>E10000014</t>
  </si>
  <si>
    <t>Hampshire</t>
  </si>
  <si>
    <t>E06000046</t>
  </si>
  <si>
    <t>Isle of Wight</t>
  </si>
  <si>
    <t>E10000016</t>
  </si>
  <si>
    <t>Kent</t>
  </si>
  <si>
    <t>E06000035</t>
  </si>
  <si>
    <t>Medway</t>
  </si>
  <si>
    <t>E06000042</t>
  </si>
  <si>
    <t>Milton Keynes</t>
  </si>
  <si>
    <t>E10000025</t>
  </si>
  <si>
    <t>Oxfordshire</t>
  </si>
  <si>
    <t>E06000044</t>
  </si>
  <si>
    <t>Portsmouth</t>
  </si>
  <si>
    <t>E06000038</t>
  </si>
  <si>
    <t>Reading</t>
  </si>
  <si>
    <t>E06000039</t>
  </si>
  <si>
    <t>Slough</t>
  </si>
  <si>
    <t>E06000045</t>
  </si>
  <si>
    <t>Southampton</t>
  </si>
  <si>
    <t>E10000030</t>
  </si>
  <si>
    <t>Surrey</t>
  </si>
  <si>
    <t>E06000037</t>
  </si>
  <si>
    <t>West Berkshire</t>
  </si>
  <si>
    <t>E10000032</t>
  </si>
  <si>
    <t>West Sussex</t>
  </si>
  <si>
    <t>E06000040</t>
  </si>
  <si>
    <t>Windsor and Maidenhead</t>
  </si>
  <si>
    <t>E06000041</t>
  </si>
  <si>
    <t>Wokingham</t>
  </si>
  <si>
    <t>E12000009</t>
  </si>
  <si>
    <t>South West</t>
  </si>
  <si>
    <t>E06000022</t>
  </si>
  <si>
    <t>Bath and North East Somerset</t>
  </si>
  <si>
    <t>E06000028</t>
  </si>
  <si>
    <t>Bournemouth</t>
  </si>
  <si>
    <t>E06000023</t>
  </si>
  <si>
    <t>E06000052</t>
  </si>
  <si>
    <t>Cornwall</t>
  </si>
  <si>
    <t>E10000008</t>
  </si>
  <si>
    <t>Devon</t>
  </si>
  <si>
    <t>E10000009</t>
  </si>
  <si>
    <t>Dorset</t>
  </si>
  <si>
    <t>E10000013</t>
  </si>
  <si>
    <t>Gloucestershire</t>
  </si>
  <si>
    <t>E06000053</t>
  </si>
  <si>
    <t>Isles of Scilly</t>
  </si>
  <si>
    <t>E06000024</t>
  </si>
  <si>
    <t>North Somerset</t>
  </si>
  <si>
    <t>E06000026</t>
  </si>
  <si>
    <t>Plymouth</t>
  </si>
  <si>
    <t>E06000029</t>
  </si>
  <si>
    <t>Poole</t>
  </si>
  <si>
    <t>E10000027</t>
  </si>
  <si>
    <t>Somerset</t>
  </si>
  <si>
    <t>E06000025</t>
  </si>
  <si>
    <t>South Gloucestershire</t>
  </si>
  <si>
    <t>E06000030</t>
  </si>
  <si>
    <t>Swindon</t>
  </si>
  <si>
    <t>E06000027</t>
  </si>
  <si>
    <t>Torbay</t>
  </si>
  <si>
    <t>E06000054</t>
  </si>
  <si>
    <t>Wiltshire</t>
  </si>
  <si>
    <r>
      <t>Number of eligible pupils</t>
    </r>
    <r>
      <rPr>
        <vertAlign val="superscript"/>
        <sz val="8"/>
        <rFont val="Arial"/>
        <family val="2"/>
      </rPr>
      <t>5</t>
    </r>
  </si>
  <si>
    <t>Pupils with no identified SEN</t>
  </si>
  <si>
    <t>Table 7</t>
  </si>
  <si>
    <t>Table 8</t>
  </si>
  <si>
    <t>Y1P_VALPHON</t>
  </si>
  <si>
    <t>Y1P_GENDER</t>
  </si>
  <si>
    <t>M</t>
  </si>
  <si>
    <t>F</t>
  </si>
  <si>
    <t>Y1P_PHONICS_OUTCOME</t>
  </si>
  <si>
    <t>A</t>
  </si>
  <si>
    <t>D</t>
  </si>
  <si>
    <t>Wa</t>
  </si>
  <si>
    <t>Wt</t>
  </si>
  <si>
    <t>Count</t>
  </si>
  <si>
    <t>ETHNICGROUP_SPR10</t>
  </si>
  <si>
    <t>EAL</t>
  </si>
  <si>
    <t>fsm</t>
  </si>
  <si>
    <t>SEN</t>
  </si>
  <si>
    <t>PRIMARYNEED</t>
  </si>
  <si>
    <t xml:space="preserve"> </t>
  </si>
  <si>
    <t>x</t>
  </si>
  <si>
    <t>fsm_allother</t>
  </si>
  <si>
    <t>1_FSM</t>
  </si>
  <si>
    <t>2_Allother</t>
  </si>
  <si>
    <t>Y1P_LEVXPhonics</t>
  </si>
  <si>
    <t>ETHNICGROUP_SPR12</t>
  </si>
  <si>
    <t>Traveller Of Irish Heritage</t>
  </si>
  <si>
    <t xml:space="preserve">This is a working sheet which supports the published tables but is not part of the main publication.  Please contact the SFR author for advice before using any figures from here </t>
  </si>
  <si>
    <t>ALL SEN pupils</t>
  </si>
  <si>
    <t>ETHG_MAJ</t>
  </si>
  <si>
    <t>St. Helens</t>
  </si>
  <si>
    <t>Bristol, City of</t>
  </si>
  <si>
    <t>Kingston Upon Hull, City of</t>
  </si>
  <si>
    <t>Southend-on-Sea</t>
  </si>
  <si>
    <t>Cheshire West &amp; Chester</t>
  </si>
  <si>
    <t>LONDON</t>
  </si>
  <si>
    <t>1_English</t>
  </si>
  <si>
    <t>2_Other than English</t>
  </si>
  <si>
    <t>School Action+</t>
  </si>
  <si>
    <t>Phonics mark</t>
  </si>
  <si>
    <t>Highest statutory pupil age of 7</t>
  </si>
  <si>
    <t>Highest statutory pupil age between 8 and 11</t>
  </si>
  <si>
    <t>Highest statutory pupil age greater than 11</t>
  </si>
  <si>
    <t>Y1P_PHONICS_MARK</t>
  </si>
  <si>
    <t>% All</t>
  </si>
  <si>
    <t>%Boys</t>
  </si>
  <si>
    <t>%Girls</t>
  </si>
  <si>
    <t>*</t>
  </si>
  <si>
    <t>Year:</t>
  </si>
  <si>
    <t>Please note, tables contain drop down menus.</t>
  </si>
  <si>
    <t>East</t>
  </si>
  <si>
    <t>All state-funded mainstream schools (including academies)</t>
  </si>
  <si>
    <t xml:space="preserve">    sponsored academies (mainstream)</t>
  </si>
  <si>
    <t xml:space="preserve">    free schools (mainstream)</t>
  </si>
  <si>
    <t xml:space="preserve">    converter academies (mainstream)</t>
  </si>
  <si>
    <t>Academies and free schools (mainstream)</t>
  </si>
  <si>
    <t>All state-funded schools (including special schools and academies)</t>
  </si>
  <si>
    <t>All state-funded schools, hospital schools and PRUs</t>
  </si>
  <si>
    <t xml:space="preserve">   of which:</t>
  </si>
  <si>
    <t xml:space="preserve">   white British</t>
  </si>
  <si>
    <t xml:space="preserve">   traveller of Irish heritage</t>
  </si>
  <si>
    <t xml:space="preserve">   any other white background</t>
  </si>
  <si>
    <t xml:space="preserve">   white and black Caribbean</t>
  </si>
  <si>
    <t xml:space="preserve">   white and black African</t>
  </si>
  <si>
    <t xml:space="preserve">   white and Asian</t>
  </si>
  <si>
    <t xml:space="preserve">   black Caribbean</t>
  </si>
  <si>
    <t xml:space="preserve">   black African</t>
  </si>
  <si>
    <t xml:space="preserve">   any other black background</t>
  </si>
  <si>
    <t xml:space="preserve">   any other mixed background</t>
  </si>
  <si>
    <t xml:space="preserve">   any other Asian background</t>
  </si>
  <si>
    <t>First language</t>
  </si>
  <si>
    <t>Free school meals (FSM)</t>
  </si>
  <si>
    <t>disadvantaged pupils</t>
  </si>
  <si>
    <t>all other pupils</t>
  </si>
  <si>
    <t>Special educational needs (SEN)</t>
  </si>
  <si>
    <t>profound &amp; multiple learning difficulty</t>
  </si>
  <si>
    <t>severe learning difficulty</t>
  </si>
  <si>
    <t>moderate learning difficulty</t>
  </si>
  <si>
    <t>specific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</si>
  <si>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</si>
  <si>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</si>
  <si>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</si>
  <si>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</si>
  <si>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</si>
  <si>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</si>
  <si>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</si>
  <si>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</si>
  <si>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school action</t>
  </si>
  <si>
    <t>school action +</t>
  </si>
  <si>
    <t>Coverage: Local authority area and region in England</t>
  </si>
  <si>
    <t>County Durham</t>
  </si>
  <si>
    <t>any other ethnic group</t>
  </si>
  <si>
    <t>PHONICS_VALPHON</t>
  </si>
  <si>
    <t>Phonics_GENDER</t>
  </si>
  <si>
    <t>No result recorded in either year 1 or year 2</t>
  </si>
  <si>
    <t>Phonics_PHONICS_OUTCOME</t>
  </si>
  <si>
    <t>ETHNICGROUP_SPR13</t>
  </si>
  <si>
    <t>black Caribbean</t>
  </si>
  <si>
    <t>black African</t>
  </si>
  <si>
    <t>Subtotal</t>
  </si>
  <si>
    <r>
      <t>Disadvantaged children</t>
    </r>
    <r>
      <rPr>
        <b/>
        <vertAlign val="superscript"/>
        <sz val="8"/>
        <color indexed="10"/>
        <rFont val="Arial"/>
        <family val="2"/>
      </rPr>
      <t>7</t>
    </r>
  </si>
  <si>
    <t>Number of schools</t>
  </si>
  <si>
    <t>Herefordshire, County of</t>
  </si>
  <si>
    <r>
      <t>Table 4: Number and percentage of year 1 pupils achieving each phonic mark</t>
    </r>
    <r>
      <rPr>
        <b/>
        <vertAlign val="superscript"/>
        <sz val="10"/>
        <rFont val="Arial"/>
        <family val="2"/>
      </rPr>
      <t>1</t>
    </r>
    <r>
      <rPr>
        <b/>
        <sz val="10"/>
        <rFont val="Arial"/>
        <family val="2"/>
      </rPr>
      <t xml:space="preserve"> by gender</t>
    </r>
  </si>
  <si>
    <t>5.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</si>
  <si>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 pupils screened in year 1 who were still on roll at the end of key stage 1
- those re-checked or taking for the first time in year 2</t>
  </si>
  <si>
    <t xml:space="preserve">This table combines phonics screening check results for: 
</t>
  </si>
  <si>
    <t>Year 1 screening check: National tables</t>
  </si>
  <si>
    <t>Year 1 screening check: Local authority tables</t>
  </si>
  <si>
    <t>Year 2 screening check: National and local authority tables</t>
  </si>
  <si>
    <t>Percentage of pupils</t>
  </si>
  <si>
    <t>Table9_Gender_12</t>
  </si>
  <si>
    <t>Table9_Disadvantaged_12</t>
  </si>
  <si>
    <t>Coverage: England, All schools</t>
  </si>
  <si>
    <t>Local authority maintained mainstream schools</t>
  </si>
  <si>
    <r>
      <t>Number of eligible pupils</t>
    </r>
    <r>
      <rPr>
        <b/>
        <vertAlign val="superscript"/>
        <sz val="8"/>
        <rFont val="Arial"/>
        <family val="2"/>
      </rPr>
      <t>1</t>
    </r>
  </si>
  <si>
    <r>
      <t>School Type</t>
    </r>
    <r>
      <rPr>
        <b/>
        <vertAlign val="superscript"/>
        <sz val="8"/>
        <rFont val="Arial"/>
        <family val="2"/>
      </rPr>
      <t>2</t>
    </r>
  </si>
  <si>
    <t>State-funded special schools</t>
  </si>
  <si>
    <r>
      <t>School phase (mainstream schools only)</t>
    </r>
    <r>
      <rPr>
        <b/>
        <vertAlign val="superscript"/>
        <sz val="8"/>
        <rFont val="Arial"/>
        <family val="2"/>
      </rPr>
      <t>2</t>
    </r>
  </si>
  <si>
    <t>unclassified</t>
  </si>
  <si>
    <t>Unclassified</t>
  </si>
  <si>
    <t>x indicates figures not shown in order to protect confidentiality. See the section on confidentiality in the text for information on data suppression.</t>
  </si>
  <si>
    <r>
      <t>1.  Includes all pupils</t>
    </r>
    <r>
      <rPr>
        <sz val="8"/>
        <color indexed="10"/>
        <rFont val="Arial"/>
        <family val="2"/>
      </rPr>
      <t xml:space="preserve"> </t>
    </r>
    <r>
      <rPr>
        <sz val="8"/>
        <rFont val="Arial"/>
        <family val="2"/>
      </rPr>
      <t>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r>
  </si>
  <si>
    <t>2.  Where schools have changed type or phase during the academic year, they are shown as at the start of the relevant academic year (September).</t>
  </si>
  <si>
    <r>
      <t>Number of eligible pupils</t>
    </r>
    <r>
      <rPr>
        <b/>
        <vertAlign val="superscript"/>
        <sz val="8"/>
        <rFont val="Arial"/>
        <family val="2"/>
      </rPr>
      <t>2</t>
    </r>
  </si>
  <si>
    <t>Kingston upon Hull, City of</t>
  </si>
  <si>
    <t>Table 5</t>
  </si>
  <si>
    <t>School type: State-funded schools</t>
  </si>
  <si>
    <r>
      <t>All other pupils</t>
    </r>
    <r>
      <rPr>
        <b/>
        <vertAlign val="superscript"/>
        <sz val="8"/>
        <rFont val="Arial"/>
        <family val="2"/>
      </rPr>
      <t>2</t>
    </r>
  </si>
  <si>
    <r>
      <t>Number of eligible pupils</t>
    </r>
    <r>
      <rPr>
        <vertAlign val="superscript"/>
        <sz val="8"/>
        <rFont val="Arial"/>
        <family val="2"/>
      </rPr>
      <t>3</t>
    </r>
  </si>
  <si>
    <t xml:space="preserve">2.  Includes pupils not eligible for free school meals and for whom free school meal eligibility was unclassified or could not be determined. </t>
  </si>
  <si>
    <t>3.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</si>
  <si>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3.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</si>
  <si>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r>
      <t>All pupils</t>
    </r>
    <r>
      <rPr>
        <b/>
        <vertAlign val="superscript"/>
        <sz val="8"/>
        <rFont val="Arial"/>
        <family val="2"/>
      </rPr>
      <t>2</t>
    </r>
  </si>
  <si>
    <t>Number of pupils achieving</t>
  </si>
  <si>
    <r>
      <t>Percentage of pupils achieving</t>
    </r>
    <r>
      <rPr>
        <b/>
        <vertAlign val="superscript"/>
        <sz val="8"/>
        <rFont val="Arial"/>
        <family val="2"/>
      </rPr>
      <t>3</t>
    </r>
  </si>
  <si>
    <t xml:space="preserve">2.  Includes pupils of "any other ethnic group" and those pupils for whom ethnicity was not obtained, refused, or could not be determined. </t>
  </si>
  <si>
    <r>
      <t>Pupils whose first language is English</t>
    </r>
    <r>
      <rPr>
        <b/>
        <vertAlign val="superscript"/>
        <sz val="8"/>
        <rFont val="Arial"/>
        <family val="2"/>
      </rPr>
      <t>2</t>
    </r>
  </si>
  <si>
    <r>
      <t>Pupils whose first language is other than English</t>
    </r>
    <r>
      <rPr>
        <b/>
        <vertAlign val="superscript"/>
        <sz val="8"/>
        <rFont val="Arial"/>
        <family val="2"/>
      </rPr>
      <t>3</t>
    </r>
  </si>
  <si>
    <t>2.  Includes 'Not known but believed to be English'.</t>
  </si>
  <si>
    <t>3.  Includes 'Not known but believed to be other than English'.</t>
  </si>
  <si>
    <t xml:space="preserve">4.  Includes pupils for whom first language was not obtained, refused, or could not be determined. </t>
  </si>
  <si>
    <r>
      <t>All pupils</t>
    </r>
    <r>
      <rPr>
        <b/>
        <vertAlign val="superscript"/>
        <sz val="8"/>
        <rFont val="Arial"/>
        <family val="2"/>
      </rPr>
      <t>3</t>
    </r>
  </si>
  <si>
    <r>
      <t>Number of eligible pupils</t>
    </r>
    <r>
      <rPr>
        <vertAlign val="superscript"/>
        <sz val="8"/>
        <rFont val="Arial"/>
        <family val="2"/>
      </rPr>
      <t>4</t>
    </r>
  </si>
  <si>
    <t>3.  Includes pupils for whom ethnicity or first language was not obtained, refused or could not be determined.</t>
  </si>
  <si>
    <t>Unclassified3</t>
  </si>
  <si>
    <r>
      <t>unclassified</t>
    </r>
    <r>
      <rPr>
        <vertAlign val="superscript"/>
        <sz val="8"/>
        <rFont val="Arial"/>
        <family val="2"/>
      </rPr>
      <t>3</t>
    </r>
  </si>
  <si>
    <t>English4</t>
  </si>
  <si>
    <t>Other than English5</t>
  </si>
  <si>
    <r>
      <t>other than English</t>
    </r>
    <r>
      <rPr>
        <vertAlign val="superscript"/>
        <sz val="8"/>
        <rFont val="Arial"/>
        <family val="2"/>
      </rPr>
      <t>5</t>
    </r>
  </si>
  <si>
    <r>
      <t>English</t>
    </r>
    <r>
      <rPr>
        <vertAlign val="superscript"/>
        <sz val="8"/>
        <rFont val="Arial"/>
        <family val="2"/>
      </rPr>
      <t>4</t>
    </r>
  </si>
  <si>
    <t>4.  Includes 'Not known but believed to be English'.</t>
  </si>
  <si>
    <t>5.  Includes 'Not known but believed to be other than English'.</t>
  </si>
  <si>
    <t>6.  Includes pupils not eligible for free school meals and for whom free school meal eligibility was unclassified or could not be determined.</t>
  </si>
  <si>
    <r>
      <t>all other pupils</t>
    </r>
    <r>
      <rPr>
        <vertAlign val="superscript"/>
        <sz val="8"/>
        <rFont val="Arial"/>
        <family val="2"/>
      </rPr>
      <t>6</t>
    </r>
  </si>
  <si>
    <t>All Other Pupils6</t>
  </si>
  <si>
    <t>All SEN primary need pupils</t>
  </si>
  <si>
    <t>.. = Not available.</t>
  </si>
  <si>
    <t>4.  Includes pupils for whom ethnicity was not obtained, refused or could not be determined.</t>
  </si>
  <si>
    <t>All pupils4</t>
  </si>
  <si>
    <t>2.  Includes all pupils who participated in the phonics screening check, who were disapplied as they have not shown any understanding of grapheme-phoneme correspondences, who were absent from school for the entire period of which the check could be administered, or pupils with maladministration. Pupils with missing, or invalid results are not included in the calculations.</t>
  </si>
  <si>
    <t>3.  Percentages have been rounded to nearest whole number, so may not sum to 100.</t>
  </si>
  <si>
    <t>2.  Includes pupils not eligible for free school meals and for whom free school meal eligibility was unclassified or could not be determined.</t>
  </si>
  <si>
    <t xml:space="preserve">4.  In the academic year 2012, due to local area free school meal initiatives, there was both an under and an over recording of free school meal eligibility in some local authorities. In total the results from 77 schools were affected by this issue, this includes 70 from Southwark, 4 from Bromley and 1 each from Walsall, Bradford and North Somerset. FSM status has since been corrected for Southwark and therefore final 2012 data reported in this release will differ to provisional 2012 figures.  The impact on national figures as a result of these mis-recordings in 2012 is considered negligible. </t>
  </si>
  <si>
    <t xml:space="preserve">3.  Includes pupils for whom SEN provision could not be determined. </t>
  </si>
  <si>
    <t>4.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</si>
  <si>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All other pupils6</t>
  </si>
  <si>
    <r>
      <t>SEN primary need</t>
    </r>
    <r>
      <rPr>
        <b/>
        <vertAlign val="superscript"/>
        <sz val="8"/>
        <rFont val="Arial"/>
        <family val="2"/>
      </rPr>
      <t>9</t>
    </r>
  </si>
  <si>
    <r>
      <t>School phase (mainstream schools only)</t>
    </r>
    <r>
      <rPr>
        <b/>
        <u/>
        <vertAlign val="superscript"/>
        <sz val="8"/>
        <rFont val="Arial"/>
        <family val="2"/>
      </rPr>
      <t>2</t>
    </r>
  </si>
  <si>
    <r>
      <t>School Type</t>
    </r>
    <r>
      <rPr>
        <b/>
        <u/>
        <vertAlign val="superscript"/>
        <sz val="8"/>
        <rFont val="Arial"/>
        <family val="2"/>
      </rPr>
      <t>2</t>
    </r>
  </si>
  <si>
    <t>Source: National Pupil Database</t>
  </si>
  <si>
    <t>Meeting the expected standard of phonic decoding</t>
  </si>
  <si>
    <t>Not meeting the expected standard of phonic decoding</t>
  </si>
  <si>
    <t>Percentage meeting the expected standard of phonic decoding</t>
  </si>
  <si>
    <t>Meeting the expected standard of phonic decoding by the end of year 2</t>
  </si>
  <si>
    <t>Not meeting the expected standard of phonic decoding by the end of year 2</t>
  </si>
  <si>
    <r>
      <t>Table 1: Summary showing the percentage of year 1 pupils meeting the required standard of phonic decoding</t>
    </r>
    <r>
      <rPr>
        <b/>
        <sz val="10"/>
        <rFont val="Arial"/>
        <family val="2"/>
      </rPr>
      <t xml:space="preserve"> by gender, school type and phase</t>
    </r>
  </si>
  <si>
    <t>Meeting the required standard of phonic decoding</t>
  </si>
  <si>
    <t>Not meeting the required standard of phonic decoding</t>
  </si>
  <si>
    <t>Source: National pupil database</t>
  </si>
  <si>
    <t xml:space="preserve">2.  Includes all pupils who participated in the phonics screening check, who were disapplied due to being considered as working below the level, who were absent from school for the entire period of which the check could be administered, or pupils with maladministration. Pupils with missing, or invalid results are not included in the calculations. 
</t>
  </si>
  <si>
    <t>3.  Regional totals have been rounded to the nearest 10. There may be discrepancies between the sum of constituent items and totals as shown.</t>
  </si>
  <si>
    <t>Table 2: Percentage of year 1 pupils meeting the expected standard of phonic decoding by pupil characteristics</t>
  </si>
  <si>
    <t>4.  Regional totals have been rounded to the nearest 10. There may be discrepancies between the sum of constituent items and totals as shown.</t>
  </si>
  <si>
    <t>6.  Regional totals have been rounded to the nearest 10. There may be discrepancies between the sum of constituent items and totals as shown.</t>
  </si>
  <si>
    <t>5.  Regional totals have been rounded to the nearest 10. There may be discrepancies between the sum of constituent items and totals as shown.</t>
  </si>
  <si>
    <t>1.  Includes all pupils who participated in the phonics screening check, who were disapplied as they have not shown any understanding of grapheme-phoneme correspondences, who were absent from school for the entire period of which the check could be administered and pupils with maladministration. Pupils with missing, or invalid results are not included in the calculations.</t>
  </si>
  <si>
    <t>To access data tables, select the table headings or tabs</t>
  </si>
  <si>
    <t>Contact details</t>
  </si>
  <si>
    <t>Praful Whiteman</t>
  </si>
  <si>
    <t>Phone</t>
  </si>
  <si>
    <t>Email</t>
  </si>
  <si>
    <t>-</t>
  </si>
  <si>
    <t>1.  The phonic mark can be between 0 and 40. If a pupil’s mark is at or above the threshold mark they are considered to have reached the expected standard.  The threshold mark was 32 in 2012, 2013, 2014 and 2015.</t>
  </si>
  <si>
    <t>Please note, these tables combine phonics screening check results from pupils screened in year 1 who were still on roll at the end of key stage 1
and those re-checked or taking for the first time in year 2.</t>
  </si>
  <si>
    <t>*  is used to indicate that data for this local authority is suppressed as it is based on a single school.</t>
  </si>
  <si>
    <t>SEND code of practice: 0 to 25</t>
  </si>
  <si>
    <t>SEN support</t>
  </si>
  <si>
    <r>
      <t>SEN Provision</t>
    </r>
    <r>
      <rPr>
        <b/>
        <vertAlign val="superscript"/>
        <sz val="8"/>
        <rFont val="Arial"/>
        <family val="2"/>
      </rPr>
      <t>8</t>
    </r>
  </si>
  <si>
    <t>social, emotional and mental health (SEMH)</t>
  </si>
  <si>
    <t xml:space="preserve"> Social Emotional and Mental Health was added as a new type of need in 2015, the previous type of need Behaviour, Emotional and Social Difficulties has been removed although it is not expected it should be a direct replacement.</t>
  </si>
  <si>
    <t>A new code was added in 2015 for those who are yet to be assessed for type of need. This may include some who have transferred from School Action to SEN support.</t>
  </si>
  <si>
    <r>
      <t>All pupils</t>
    </r>
    <r>
      <rPr>
        <b/>
        <vertAlign val="superscript"/>
        <sz val="8"/>
        <rFont val="Arial"/>
        <family val="2"/>
      </rPr>
      <t>5</t>
    </r>
  </si>
  <si>
    <r>
      <t>unclassified</t>
    </r>
    <r>
      <rPr>
        <vertAlign val="superscript"/>
        <sz val="8"/>
        <rFont val="Arial"/>
        <family val="2"/>
      </rPr>
      <t>9</t>
    </r>
  </si>
  <si>
    <r>
      <t>SEN primary need</t>
    </r>
    <r>
      <rPr>
        <b/>
        <vertAlign val="superscript"/>
        <sz val="8"/>
        <rFont val="Arial"/>
        <family val="2"/>
      </rPr>
      <t>10</t>
    </r>
  </si>
  <si>
    <t>Social Emotional and Mental Health was added as a new type of need in 2015, the previous type of need Behaviour, Emotional and Social Difficulties has been removed although it is not expected it should be a direct replacement.</t>
  </si>
  <si>
    <t>9.  Includes pupils for whom SEN provision could not be determined</t>
  </si>
  <si>
    <t>SEN with a Statement or EHC plan</t>
  </si>
  <si>
    <t>SEN with a statement or EHC plan</t>
  </si>
  <si>
    <r>
      <t>Disadvantaged pupils</t>
    </r>
    <r>
      <rPr>
        <b/>
        <vertAlign val="superscript"/>
        <sz val="8"/>
        <rFont val="Arial"/>
        <family val="2"/>
      </rPr>
      <t>7</t>
    </r>
  </si>
  <si>
    <t>SEN Support - no specialist assessment of type of need</t>
  </si>
  <si>
    <t>Social, Emotional and Mental Health (SEMH)</t>
  </si>
  <si>
    <t xml:space="preserve">SEN support - no specialist assessment of type of need </t>
  </si>
  <si>
    <t>Statistician</t>
  </si>
  <si>
    <t>0207 7838551</t>
  </si>
  <si>
    <t xml:space="preserve">Internet </t>
  </si>
  <si>
    <t>Statistics: key stage 1 - GOV.UK</t>
  </si>
  <si>
    <t>Published</t>
  </si>
  <si>
    <t>Crown copyright © 2016</t>
  </si>
  <si>
    <t>Year: 2016 (Provisional)</t>
  </si>
  <si>
    <t>January</t>
  </si>
  <si>
    <t>February</t>
  </si>
  <si>
    <t>March</t>
  </si>
  <si>
    <t>April</t>
  </si>
  <si>
    <t>May</t>
  </si>
  <si>
    <t>June</t>
  </si>
  <si>
    <t>July</t>
  </si>
  <si>
    <t>August</t>
  </si>
  <si>
    <t>September</t>
  </si>
  <si>
    <t>October</t>
  </si>
  <si>
    <t>November</t>
  </si>
  <si>
    <t>December</t>
  </si>
  <si>
    <r>
      <t>Years: 2012-2016</t>
    </r>
    <r>
      <rPr>
        <vertAlign val="superscript"/>
        <sz val="10"/>
        <rFont val="Arial"/>
        <family val="2"/>
      </rPr>
      <t>1</t>
    </r>
  </si>
  <si>
    <r>
      <t>Years: 2012-2016</t>
    </r>
    <r>
      <rPr>
        <vertAlign val="superscript"/>
        <sz val="10"/>
        <rFont val="Arial"/>
        <family val="2"/>
      </rPr>
      <t>2</t>
    </r>
  </si>
  <si>
    <r>
      <t>Years: 2013-2016</t>
    </r>
    <r>
      <rPr>
        <vertAlign val="superscript"/>
        <sz val="10"/>
        <rFont val="Arial"/>
        <family val="2"/>
      </rPr>
      <t>1</t>
    </r>
  </si>
  <si>
    <t>Summary showing the percentage of year 1 pupils meeting the expected standard of phonic decoding by gender, school type and phase, 2016</t>
  </si>
  <si>
    <t>Percentage of year 1 pupils meeting the expected standard of phonic decoding by pupil characteristics, 2012 - 2016</t>
  </si>
  <si>
    <t>Number and percentage of year 1 pupils achieving each phonic mark by gender, 2012 - 2016</t>
  </si>
  <si>
    <r>
      <t>Isles of Scilly</t>
    </r>
    <r>
      <rPr>
        <vertAlign val="superscript"/>
        <sz val="8"/>
        <rFont val="Arial"/>
        <family val="2"/>
      </rPr>
      <t>7</t>
    </r>
  </si>
  <si>
    <t>Yorkshire and The Humber</t>
  </si>
  <si>
    <t>E06000057</t>
  </si>
  <si>
    <t>E08000037</t>
  </si>
  <si>
    <t>Region</t>
  </si>
  <si>
    <t>LA code</t>
  </si>
  <si>
    <t>ENGLAND (state-funded schools)5</t>
  </si>
  <si>
    <t>City of London7</t>
  </si>
  <si>
    <t>LA name</t>
  </si>
  <si>
    <t>Average (mean) phonics mark</t>
  </si>
  <si>
    <t>Table 3</t>
  </si>
  <si>
    <t>Percentage of year 1 pupils meeting the expected standard of phonic decoding by ethnicity, free school meal eligibility and gender, 2016</t>
  </si>
  <si>
    <t>Percentage of pupils reaching expected standard by month of birth and gender, 2016</t>
  </si>
  <si>
    <t>Table 6a</t>
  </si>
  <si>
    <t>Table 6b</t>
  </si>
  <si>
    <t>Table 6c</t>
  </si>
  <si>
    <t>Table 6d</t>
  </si>
  <si>
    <t>Table 6a: Percentage of year 1 pupils meeting the expected standard of phonic decoding by ethnicity</t>
  </si>
  <si>
    <t>Table 6: Percentage of year 1 pupils meeting the required standard of phonic decoding</t>
  </si>
  <si>
    <t>Table 3: Percentage of year 1 pupils meeting the expected standard of phonic decoding by ethnicity, free school meal eligibility and gender.</t>
  </si>
  <si>
    <t>Table 6c: Percentage of year 1 pupils meeting the expected standard of phonic decoding by free school meal eligibility</t>
  </si>
  <si>
    <t>Table 6d: Percentage of year 1 pupils meeting the expected standard of phonic decoding by SEN provision</t>
  </si>
  <si>
    <t>Percentage of year 1 pupils meeting the expected standard of phonic decoding by SEN provision, 2016</t>
  </si>
  <si>
    <t>Percentage of year 1 pupils meeting the expected standard of phonic decoding, 2016</t>
  </si>
  <si>
    <t>Percentage of year 1 pupils meeting the expected standard of phonic decoding by ethnicity, 2016</t>
  </si>
  <si>
    <t>Percentage of year 1 pupils meeting the expected standard of phonic decoding by first language, 2016</t>
  </si>
  <si>
    <t>Percentage of year 1 pupils meeting the expected standard of phonic decoding by free school meal eligibility, 2016</t>
  </si>
  <si>
    <t>Table 7: Summary showing the percentage of pupils meeting the expected standard of phonic decoding by gender, school type and phase by the end of year 2</t>
  </si>
  <si>
    <t>Table 8: Percentage of pupils meeting the expected standard of phonic decoding by pupil characteristics by the end of year 2</t>
  </si>
  <si>
    <t>Summary showing the percentage of pupils meeting the expected standard of phonic decoding by gender, school type and phase by the end of year 2, 2016</t>
  </si>
  <si>
    <t>Percentage of pupils meeting the expected standard of phonic decoding by pupil characteristics by the end of year 2, 2016</t>
  </si>
  <si>
    <t>Percentage of pupils meeting the expected standard of phonic decoding by local authority by the end of year 2, 2013 - 2016</t>
  </si>
  <si>
    <t>Table 9</t>
  </si>
  <si>
    <t>Table 9: Percentage of pupils meeting the expected standard of phonic decoding by local authority by the end of year 2</t>
  </si>
  <si>
    <t>Table 5: Percentage of year 1 pupils meeting the expected standard of phonic decoding by month of birth and gender</t>
  </si>
  <si>
    <t>1.  Figures for 2016 is based on provisional data, data for all other years is based on final data.</t>
  </si>
  <si>
    <t>1.  Figures for 2016 are based on provisional data, data for all other years is based on final data.</t>
  </si>
  <si>
    <t>ENGLAND (state-funded schools)</t>
  </si>
  <si>
    <t>2.  Figures for 2016 are based on provisional data, data for all other years is based on final data.</t>
  </si>
  <si>
    <t>1.  Figures for 2016 are based on provisional data, data for all other years are based on final data.</t>
  </si>
  <si>
    <r>
      <t>Years: 2013 to 2016</t>
    </r>
    <r>
      <rPr>
        <vertAlign val="superscript"/>
        <sz val="10"/>
        <rFont val="Arial"/>
        <family val="2"/>
      </rPr>
      <t>1</t>
    </r>
  </si>
  <si>
    <t>Coverage: England, all schools</t>
  </si>
  <si>
    <t>4. Includes pupils who were absent or disapplied for the check</t>
  </si>
  <si>
    <t>Please note, tables 2 to 4, 6a to 6d, 8 and 9 contain drop down menus.</t>
  </si>
  <si>
    <r>
      <t>Year: 2015-2016</t>
    </r>
    <r>
      <rPr>
        <vertAlign val="superscript"/>
        <sz val="10"/>
        <rFont val="Arial"/>
        <family val="2"/>
      </rPr>
      <t xml:space="preserve">1 </t>
    </r>
  </si>
  <si>
    <t>Years: 2016 (Provisional)</t>
  </si>
  <si>
    <r>
      <t>Years: 2015-2016</t>
    </r>
    <r>
      <rPr>
        <vertAlign val="superscript"/>
        <sz val="10"/>
        <rFont val="Arial"/>
        <family val="2"/>
      </rPr>
      <t>1</t>
    </r>
  </si>
  <si>
    <t>Average Mark</t>
  </si>
  <si>
    <t>SEN Support but no specialist assessment of type of need</t>
  </si>
  <si>
    <t>All Pupils Primary</t>
  </si>
  <si>
    <t>Disadvantaged children7</t>
  </si>
  <si>
    <t xml:space="preserve">SFR42/2016: National curriculum assessments phonics screening check in England, 2016 </t>
  </si>
  <si>
    <t>Table 6b: Percentage of year 1 pupils meeting the expected standard of phonic decoding by first language6</t>
  </si>
  <si>
    <t>1.  Figures for 2016 are based on provisional data, figures for 2015 are based on final data</t>
  </si>
  <si>
    <t>2.  From 2015, following SEND reforms, SEN pupils are categorised as 'Statements or EHC plans' and 'SEN support'. SEN support replaces school action and school action plus but some pupils remain with these provision types in first year of transition. More detailed information on the reforms can be found in the link below:</t>
  </si>
  <si>
    <t xml:space="preserve">2.  Includes all pupils who participated in the phonics screening check, who were disapplied due to being considered as working below the level, who were absent from school for the entire period of which the check could be administered and pupils with maladministration. Pupils with missing, or invalid results are not included in the calculations. 
 The number of eligible pupils by the end of year 2 includes eligible pupils for the phonics screening check in year 1 in 2015 or in year 2 in 2016. This figure may be slightly higher than the number of pupils at the end of Key Stage 1. </t>
  </si>
  <si>
    <t>8. From 2015, following SEND reforms, SEN pupils are categorised as 'SEN with a statement or EHC plan' and 'SEN support'. SEN support replaces school action and school action plus but some pupils remain with these provision types in first year of transition. More detailed information on the reforms can be found in the link below:</t>
  </si>
  <si>
    <r>
      <t>primary.attainment@education.gov.uk</t>
    </r>
    <r>
      <rPr>
        <u/>
        <sz val="9"/>
        <color indexed="12"/>
        <rFont val="Calibri"/>
        <family val="2"/>
      </rPr>
      <t/>
    </r>
  </si>
  <si>
    <t>8. From 2015, following SEND reforms, SEN pupils are categorised as 'SEN with a statement or Education, health and care (EHC) plan' and 'SEN support'. SEN support replaces school action and school action plus but some pupils remain with these provision types in first year of transition. More detailed information on the reforms can be found in the link below:</t>
  </si>
  <si>
    <t xml:space="preserve">9.Until 2014, this includes pupils at school action plus and those pupils with a statement of SEN, but not those pupils at school action. From 2015, this includes pupils on SEN support or with a statement of SEN/EHC plan. </t>
  </si>
  <si>
    <t xml:space="preserve">10. Until 2014, this includes pupils at school action plus and those pupils with a statement of SEN, but not those pupils at school action. From 2015, this includes pupils on SEN support or with a statement of SEN/EHC plan. </t>
  </si>
  <si>
    <t>7.  From 2015, disadvantaged pupils include those pupils recorded as eligible for free school meals at any time in any termly or annual census including alternative provision or pupil referral unit census where available in the last 6 years ( not including nursery) or are looked after for at least one day or are adopted from care. Please see the characteristics information document for the definition for previous years. 2016 data for disadvantaged pupils was added in December 2016 when it was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</si>
</sst>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10"/>
      <name val="Arial"/>
      <family val="2"/>
    </font>
    <font>
      <b/>
      <sz val="10"/>
      <name val="Arial"/>
      <family val="2"/>
    </font>
    <font>
      <b/>
      <sz val="10"/>
      <color indexed="14"/>
      <name val="Arial"/>
      <family val="2"/>
    </font>
    <font>
      <sz val="10"/>
      <color indexed="14"/>
      <name val="Arial"/>
      <family val="2"/>
    </font>
    <font>
      <b/>
      <sz val="8"/>
      <name val="Arial"/>
      <family val="2"/>
    </font>
    <font>
      <b/>
      <vertAlign val="superscript"/>
      <sz val="8"/>
      <name val="Arial"/>
      <family val="2"/>
    </font>
    <font>
      <sz val="8"/>
      <name val="Arial"/>
      <family val="2"/>
    </font>
    <font>
      <b/>
      <u/>
      <vertAlign val="superscript"/>
      <sz val="8"/>
      <name val="Arial"/>
      <family val="2"/>
    </font>
    <font>
      <b/>
      <u/>
      <sz val="8"/>
      <name val="Arial"/>
      <family val="2"/>
    </font>
    <font>
      <sz val="8"/>
      <color indexed="14"/>
      <name val="Arial"/>
      <family val="2"/>
    </font>
    <font>
      <vertAlign val="superscript"/>
      <sz val="8"/>
      <name val="Arial"/>
      <family val="2"/>
    </font>
    <font>
      <i/>
      <sz val="8"/>
      <name val="Arial"/>
      <family val="2"/>
    </font>
    <font>
      <sz val="8"/>
      <color indexed="10"/>
      <name val="Arial"/>
      <family val="2"/>
    </font>
    <font>
      <b/>
      <i/>
      <sz val="10"/>
      <name val="Arial"/>
      <family val="2"/>
    </font>
    <font>
      <sz val="10"/>
      <color indexed="10"/>
      <name val="Arial"/>
      <family val="2"/>
    </font>
    <font>
      <sz val="10"/>
      <name val="MS Sans Serif"/>
      <family val="2"/>
    </font>
    <font>
      <vertAlign val="superscript"/>
      <sz val="10"/>
      <name val="Arial"/>
      <family val="2"/>
    </font>
    <font>
      <b/>
      <sz val="8"/>
      <color indexed="10"/>
      <name val="Arial"/>
      <family val="2"/>
    </font>
    <font>
      <b/>
      <i/>
      <sz val="12"/>
      <color indexed="10"/>
      <name val="Arial"/>
      <family val="2"/>
    </font>
    <font>
      <b/>
      <sz val="10"/>
      <color indexed="10"/>
      <name val="Arial"/>
      <family val="2"/>
    </font>
    <font>
      <sz val="11"/>
      <color indexed="8"/>
      <name val="Calibri"/>
      <family val="2"/>
    </font>
    <font>
      <sz val="10"/>
      <color indexed="8"/>
      <name val="Arial"/>
      <family val="2"/>
    </font>
    <font>
      <sz val="10"/>
      <color indexed="10"/>
      <name val="Arial"/>
      <family val="2"/>
    </font>
    <font>
      <b/>
      <sz val="11"/>
      <color indexed="8"/>
      <name val="Calibri"/>
      <family val="2"/>
    </font>
    <font>
      <b/>
      <sz val="11"/>
      <name val="Calibri"/>
      <family val="2"/>
    </font>
    <font>
      <b/>
      <i/>
      <sz val="12"/>
      <color indexed="10"/>
      <name val="Arial"/>
      <family val="2"/>
    </font>
    <font>
      <sz val="10"/>
      <name val="Arial"/>
      <family val="2"/>
    </font>
    <font>
      <i/>
      <sz val="10"/>
      <name val="Arial"/>
      <family val="2"/>
    </font>
    <font>
      <b/>
      <vertAlign val="superscript"/>
      <sz val="8"/>
      <color indexed="10"/>
      <name val="Arial"/>
      <family val="2"/>
    </font>
    <font>
      <sz val="9"/>
      <name val="Arial"/>
      <family val="2"/>
    </font>
    <font>
      <b/>
      <sz val="9"/>
      <name val="Arial"/>
      <family val="2"/>
    </font>
    <font>
      <sz val="10"/>
      <name val="Arial"/>
      <family val="2"/>
    </font>
    <font>
      <b/>
      <i/>
      <sz val="12"/>
      <name val="Arial"/>
      <family val="2"/>
    </font>
    <font>
      <u/>
      <sz val="9"/>
      <color indexed="12"/>
      <name val="Calibri"/>
      <family val="2"/>
    </font>
    <font>
      <sz val="8"/>
      <color indexed="21"/>
      <name val="Arial"/>
      <family val="2"/>
    </font>
    <font>
      <sz val="11"/>
      <color theme="1"/>
      <name val="Calibri"/>
      <family val="2"/>
      <scheme val="minor"/>
    </font>
    <font>
      <sz val="10"/>
      <color rgb="FFFF0000"/>
      <name val="Arial"/>
      <family val="2"/>
    </font>
    <font>
      <sz val="12"/>
      <color rgb="FF0070C0"/>
      <name val="Arial"/>
      <family val="2"/>
    </font>
    <font>
      <b/>
      <i/>
      <sz val="10"/>
      <color rgb="FFFF0000"/>
      <name val="Arial"/>
      <family val="2"/>
    </font>
    <font>
      <b/>
      <sz val="10"/>
      <color rgb="FF000000"/>
      <name val="Arial"/>
      <family val="2"/>
    </font>
    <font>
      <sz val="10"/>
      <color theme="1"/>
      <name val="Arial"/>
      <family val="2"/>
    </font>
    <font>
      <sz val="10"/>
      <color rgb="FF000000"/>
      <name val="Arial"/>
      <family val="2"/>
    </font>
    <font>
      <sz val="8"/>
      <color rgb="FFFF0000"/>
      <name val="Arial"/>
      <family val="2"/>
    </font>
    <font>
      <b/>
      <sz val="16"/>
      <color rgb="FF000000"/>
      <name val="Arial"/>
      <family val="2"/>
    </font>
    <font>
      <u/>
      <sz val="10"/>
      <color rgb="FF0000FF"/>
      <name val="Arial"/>
      <family val="2"/>
    </font>
    <font>
      <b/>
      <sz val="11"/>
      <color rgb="FF000000"/>
      <name val="Arial"/>
      <family val="2"/>
    </font>
    <font>
      <sz val="11"/>
      <color rgb="FF000000"/>
      <name val="Arial"/>
      <family val="2"/>
    </font>
    <font>
      <b/>
      <sz val="9"/>
      <color rgb="FF000000"/>
      <name val="Arial"/>
      <family val="2"/>
    </font>
    <font>
      <sz val="9"/>
      <color rgb="FF00000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b/>
      <sz val="18"/>
      <color rgb="FF003366"/>
      <name val="Cambria"/>
      <family val="1"/>
    </font>
    <font>
      <b/>
      <sz val="12"/>
      <color rgb="FF000000"/>
      <name val="Arial"/>
      <family val="2"/>
    </font>
    <font>
      <sz val="12"/>
      <color rgb="FFFF0000"/>
      <name val="Arial"/>
      <family val="2"/>
    </font>
    <font>
      <sz val="8"/>
      <color theme="1"/>
      <name val="Arial"/>
      <family val="2"/>
    </font>
    <font>
      <b/>
      <sz val="8"/>
      <color theme="1"/>
      <name val="Arial"/>
      <family val="2"/>
    </font>
    <font>
      <sz val="8"/>
      <color indexed="8"/>
      <name val="Arial"/>
      <family val="2"/>
    </font>
    <font>
      <b/>
      <sz val="10"/>
      <color rgb="FFFF0000"/>
      <name val="Arial"/>
      <family val="2"/>
    </font>
    <font>
      <sz val="10"/>
      <name val="Arial"/>
      <family val="2"/>
    </font>
    <font>
      <b/>
      <sz val="11"/>
      <color rgb="FFFF0000"/>
      <name val="Calibri"/>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
      <patternFill patternType="solid">
        <fgColor theme="0"/>
        <bgColor rgb="FFFFFFFF"/>
      </patternFill>
    </fill>
    <fill>
      <patternFill patternType="solid">
        <fgColor rgb="FFFFFFFF"/>
        <bgColor rgb="FF000000"/>
      </patternFill>
    </fill>
    <fill>
      <patternFill patternType="solid">
        <fgColor theme="0" tint="-0.14999847407452621"/>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s>
  <cellStyleXfs count="127">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43" fontId="4"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3" fillId="0" borderId="0" applyFont="0" applyFill="0" applyBorder="0" applyAlignment="0" applyProtection="0"/>
    <xf numFmtId="44" fontId="4" fillId="0" borderId="0" applyFont="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21" fillId="0" borderId="0"/>
    <xf numFmtId="0" fontId="21" fillId="0" borderId="0"/>
    <xf numFmtId="0" fontId="4" fillId="0" borderId="0"/>
    <xf numFmtId="0" fontId="4" fillId="0" borderId="0"/>
    <xf numFmtId="0" fontId="62" fillId="0" borderId="0"/>
    <xf numFmtId="0" fontId="4" fillId="0" borderId="0"/>
    <xf numFmtId="0" fontId="62" fillId="0" borderId="0"/>
    <xf numFmtId="0" fontId="62" fillId="0" borderId="0"/>
    <xf numFmtId="0" fontId="58" fillId="0" borderId="0"/>
    <xf numFmtId="0" fontId="62" fillId="0" borderId="0"/>
    <xf numFmtId="0" fontId="42" fillId="0" borderId="0"/>
    <xf numFmtId="0" fontId="20" fillId="0" borderId="0"/>
    <xf numFmtId="0" fontId="4" fillId="0" borderId="0"/>
    <xf numFmtId="0" fontId="20" fillId="0" borderId="0"/>
    <xf numFmtId="0" fontId="20" fillId="0" borderId="0"/>
    <xf numFmtId="0" fontId="42" fillId="0" borderId="0"/>
    <xf numFmtId="0" fontId="20" fillId="0" borderId="0"/>
    <xf numFmtId="0" fontId="4" fillId="0" borderId="0"/>
    <xf numFmtId="0" fontId="21"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68" fillId="0" borderId="0" applyNumberFormat="0" applyFont="0" applyBorder="0" applyProtection="0"/>
    <xf numFmtId="0" fontId="71" fillId="0" borderId="0" applyNumberFormat="0" applyFill="0" applyBorder="0" applyAlignment="0" applyProtection="0"/>
    <xf numFmtId="0" fontId="3" fillId="0" borderId="0"/>
    <xf numFmtId="0" fontId="71" fillId="0" borderId="0" applyNumberFormat="0" applyFill="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34" borderId="0" applyNumberFormat="0" applyBorder="0" applyAlignment="0" applyProtection="0"/>
    <xf numFmtId="0" fontId="76" fillId="37" borderId="0" applyNumberFormat="0" applyBorder="0" applyAlignment="0" applyProtection="0"/>
    <xf numFmtId="0" fontId="76" fillId="40" borderId="0" applyNumberFormat="0" applyBorder="0" applyAlignment="0" applyProtection="0"/>
    <xf numFmtId="0" fontId="77" fillId="41"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8" borderId="0" applyNumberFormat="0" applyBorder="0" applyAlignment="0" applyProtection="0"/>
    <xf numFmtId="0" fontId="78" fillId="32" borderId="0" applyNumberFormat="0" applyBorder="0" applyAlignment="0" applyProtection="0"/>
    <xf numFmtId="0" fontId="79" fillId="49" borderId="28" applyNumberFormat="0" applyAlignment="0" applyProtection="0"/>
    <xf numFmtId="165" fontId="68" fillId="0" borderId="0" applyFont="0" applyFill="0" applyBorder="0" applyAlignment="0" applyProtection="0"/>
    <xf numFmtId="165" fontId="68" fillId="0" borderId="0" applyFont="0" applyFill="0" applyBorder="0" applyAlignment="0" applyProtection="0"/>
    <xf numFmtId="0" fontId="80" fillId="50" borderId="29" applyNumberFormat="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81" fillId="0" borderId="0" applyNumberFormat="0" applyFill="0" applyBorder="0" applyAlignment="0" applyProtection="0"/>
    <xf numFmtId="0" fontId="82" fillId="33" borderId="0" applyNumberFormat="0" applyBorder="0" applyAlignment="0" applyProtection="0"/>
    <xf numFmtId="0" fontId="83" fillId="0" borderId="30" applyNumberFormat="0" applyFill="0" applyAlignment="0" applyProtection="0"/>
    <xf numFmtId="0" fontId="84" fillId="0" borderId="31" applyNumberFormat="0" applyFill="0" applyAlignment="0" applyProtection="0"/>
    <xf numFmtId="0" fontId="85" fillId="0" borderId="32" applyNumberFormat="0" applyFill="0" applyAlignment="0" applyProtection="0"/>
    <xf numFmtId="0" fontId="85" fillId="0" borderId="0" applyNumberFormat="0" applyFill="0" applyBorder="0" applyAlignment="0" applyProtection="0"/>
    <xf numFmtId="0" fontId="15" fillId="0" borderId="0" applyNumberFormat="0" applyFill="0" applyBorder="0" applyAlignment="0" applyProtection="0">
      <alignment vertical="top"/>
      <protection locked="0"/>
    </xf>
    <xf numFmtId="0" fontId="86" fillId="36" borderId="28" applyNumberFormat="0" applyAlignment="0" applyProtection="0"/>
    <xf numFmtId="0" fontId="87" fillId="0" borderId="33" applyNumberFormat="0" applyFill="0" applyAlignment="0" applyProtection="0"/>
    <xf numFmtId="0" fontId="88" fillId="51" borderId="0" applyNumberFormat="0" applyBorder="0" applyAlignment="0" applyProtection="0"/>
    <xf numFmtId="0" fontId="68" fillId="52" borderId="34" applyNumberFormat="0" applyFont="0" applyAlignment="0" applyProtection="0"/>
    <xf numFmtId="0" fontId="89" fillId="49" borderId="35" applyNumberFormat="0" applyAlignment="0" applyProtection="0"/>
    <xf numFmtId="9" fontId="68" fillId="0" borderId="0" applyFont="0" applyFill="0" applyBorder="0" applyAlignment="0" applyProtection="0"/>
    <xf numFmtId="9" fontId="68" fillId="0" borderId="0" applyFont="0" applyFill="0" applyBorder="0" applyAlignment="0" applyProtection="0"/>
    <xf numFmtId="9" fontId="3" fillId="0" borderId="0" applyFont="0" applyFill="0" applyBorder="0" applyAlignment="0" applyProtection="0"/>
    <xf numFmtId="0" fontId="90" fillId="0" borderId="0" applyNumberFormat="0" applyFill="0" applyBorder="0" applyAlignment="0" applyProtection="0"/>
    <xf numFmtId="0" fontId="91" fillId="0" borderId="36" applyNumberFormat="0" applyFill="0" applyAlignment="0" applyProtection="0"/>
    <xf numFmtId="0" fontId="92" fillId="0" borderId="0" applyNumberFormat="0" applyFill="0" applyBorder="0" applyAlignment="0" applyProtection="0"/>
    <xf numFmtId="0" fontId="2" fillId="0" borderId="0"/>
    <xf numFmtId="44" fontId="2" fillId="0" borderId="0" applyFont="0" applyFill="0" applyBorder="0" applyAlignment="0" applyProtection="0"/>
    <xf numFmtId="0" fontId="4" fillId="0" borderId="0"/>
    <xf numFmtId="43" fontId="97" fillId="0" borderId="0" applyFont="0" applyFill="0" applyBorder="0" applyAlignment="0" applyProtection="0"/>
  </cellStyleXfs>
  <cellXfs count="675">
    <xf numFmtId="0" fontId="0" fillId="0" borderId="0" xfId="0"/>
    <xf numFmtId="0" fontId="21" fillId="24" borderId="0" xfId="0" applyFont="1" applyFill="1" applyProtection="1">
      <protection hidden="1"/>
    </xf>
    <xf numFmtId="3" fontId="21" fillId="24" borderId="0" xfId="0" applyNumberFormat="1" applyFont="1" applyFill="1" applyBorder="1" applyAlignment="1" applyProtection="1">
      <protection hidden="1"/>
    </xf>
    <xf numFmtId="0" fontId="28" fillId="24" borderId="0" xfId="0" applyFont="1" applyFill="1" applyProtection="1">
      <protection hidden="1"/>
    </xf>
    <xf numFmtId="3" fontId="28" fillId="24" borderId="0" xfId="0" applyNumberFormat="1" applyFont="1" applyFill="1" applyBorder="1" applyAlignment="1" applyProtection="1">
      <alignment horizontal="left" wrapText="1"/>
      <protection hidden="1"/>
    </xf>
    <xf numFmtId="0" fontId="29" fillId="24" borderId="0" xfId="0" applyFont="1" applyFill="1" applyProtection="1">
      <protection hidden="1"/>
    </xf>
    <xf numFmtId="0" fontId="30" fillId="24" borderId="0" xfId="0" applyFont="1" applyFill="1" applyProtection="1">
      <protection hidden="1"/>
    </xf>
    <xf numFmtId="0" fontId="31" fillId="24" borderId="10" xfId="0" applyFont="1" applyFill="1" applyBorder="1" applyAlignment="1" applyProtection="1">
      <alignment horizontal="center" vertical="center"/>
      <protection hidden="1"/>
    </xf>
    <xf numFmtId="3" fontId="31" fillId="24" borderId="10" xfId="0" applyNumberFormat="1" applyFont="1" applyFill="1" applyBorder="1" applyAlignment="1" applyProtection="1">
      <alignment horizontal="center" vertical="center" wrapText="1"/>
      <protection hidden="1"/>
    </xf>
    <xf numFmtId="0" fontId="21" fillId="24" borderId="0" xfId="0" applyFont="1" applyFill="1" applyBorder="1" applyAlignment="1" applyProtection="1">
      <alignment horizontal="left"/>
      <protection hidden="1"/>
    </xf>
    <xf numFmtId="0" fontId="26" fillId="24" borderId="0" xfId="0" applyFont="1" applyFill="1" applyBorder="1" applyAlignment="1" applyProtection="1">
      <alignment horizontal="center"/>
      <protection hidden="1"/>
    </xf>
    <xf numFmtId="0" fontId="0" fillId="24" borderId="0" xfId="0" applyFill="1"/>
    <xf numFmtId="3" fontId="31" fillId="24" borderId="11" xfId="0" applyNumberFormat="1" applyFont="1" applyFill="1" applyBorder="1" applyAlignment="1" applyProtection="1">
      <alignment horizontal="center" vertical="center" wrapText="1"/>
      <protection hidden="1"/>
    </xf>
    <xf numFmtId="3" fontId="31" fillId="24" borderId="12" xfId="0" applyNumberFormat="1" applyFont="1" applyFill="1" applyBorder="1" applyAlignment="1" applyProtection="1">
      <alignment horizontal="center" vertical="center" wrapText="1"/>
      <protection hidden="1"/>
    </xf>
    <xf numFmtId="3" fontId="31" fillId="24" borderId="11" xfId="0" applyNumberFormat="1" applyFont="1" applyFill="1" applyBorder="1" applyAlignment="1" applyProtection="1">
      <alignment horizontal="right" vertical="center" wrapText="1"/>
      <protection hidden="1"/>
    </xf>
    <xf numFmtId="3" fontId="31" fillId="24" borderId="0" xfId="0" applyNumberFormat="1" applyFont="1" applyFill="1" applyBorder="1" applyAlignment="1" applyProtection="1">
      <alignment horizontal="right" vertical="center" wrapText="1"/>
      <protection hidden="1"/>
    </xf>
    <xf numFmtId="0" fontId="33" fillId="24" borderId="0" xfId="0" applyFont="1" applyFill="1" applyBorder="1" applyProtection="1">
      <protection hidden="1"/>
    </xf>
    <xf numFmtId="3" fontId="31" fillId="24" borderId="0" xfId="0" applyNumberFormat="1" applyFont="1" applyFill="1" applyBorder="1" applyAlignment="1" applyProtection="1">
      <protection hidden="1"/>
    </xf>
    <xf numFmtId="0" fontId="31" fillId="24" borderId="0" xfId="0" applyFont="1" applyFill="1" applyBorder="1" applyAlignment="1" applyProtection="1">
      <alignment horizontal="center"/>
      <protection hidden="1"/>
    </xf>
    <xf numFmtId="0" fontId="31" fillId="24" borderId="0" xfId="0" applyFont="1" applyFill="1" applyBorder="1" applyAlignment="1" applyProtection="1">
      <alignment horizontal="center" wrapText="1"/>
      <protection hidden="1"/>
    </xf>
    <xf numFmtId="0" fontId="35" fillId="24" borderId="0" xfId="0" applyFont="1" applyFill="1" applyBorder="1" applyProtection="1">
      <protection hidden="1"/>
    </xf>
    <xf numFmtId="1" fontId="33" fillId="24" borderId="0" xfId="0" applyNumberFormat="1" applyFont="1" applyFill="1" applyBorder="1" applyProtection="1">
      <protection hidden="1"/>
    </xf>
    <xf numFmtId="1" fontId="31" fillId="24" borderId="0" xfId="0" applyNumberFormat="1" applyFont="1" applyFill="1" applyBorder="1" applyAlignment="1" applyProtection="1">
      <alignment horizontal="center" wrapText="1"/>
      <protection hidden="1"/>
    </xf>
    <xf numFmtId="3" fontId="33" fillId="24" borderId="0" xfId="0" applyNumberFormat="1" applyFont="1" applyFill="1" applyBorder="1" applyAlignment="1" applyProtection="1">
      <protection hidden="1"/>
    </xf>
    <xf numFmtId="3" fontId="31" fillId="24" borderId="0" xfId="0" applyNumberFormat="1" applyFont="1" applyFill="1" applyBorder="1" applyProtection="1">
      <protection hidden="1"/>
    </xf>
    <xf numFmtId="0" fontId="31" fillId="24" borderId="0" xfId="0" applyFont="1" applyFill="1" applyBorder="1" applyProtection="1">
      <protection hidden="1"/>
    </xf>
    <xf numFmtId="0" fontId="33" fillId="24" borderId="0" xfId="0" applyFont="1" applyFill="1" applyProtection="1">
      <protection hidden="1"/>
    </xf>
    <xf numFmtId="0" fontId="33" fillId="24" borderId="11" xfId="0" applyFont="1" applyFill="1" applyBorder="1" applyProtection="1">
      <protection hidden="1"/>
    </xf>
    <xf numFmtId="3" fontId="31" fillId="24" borderId="11" xfId="0" applyNumberFormat="1" applyFont="1" applyFill="1" applyBorder="1" applyProtection="1">
      <protection hidden="1"/>
    </xf>
    <xf numFmtId="0" fontId="38" fillId="24" borderId="0" xfId="0" applyFont="1" applyFill="1" applyBorder="1" applyAlignment="1" applyProtection="1">
      <alignment horizontal="right"/>
      <protection hidden="1"/>
    </xf>
    <xf numFmtId="3" fontId="33" fillId="24" borderId="0" xfId="0" applyNumberFormat="1" applyFont="1" applyFill="1" applyAlignment="1" applyProtection="1">
      <protection hidden="1"/>
    </xf>
    <xf numFmtId="0" fontId="36" fillId="24" borderId="0" xfId="0" applyFont="1" applyFill="1" applyProtection="1">
      <protection hidden="1"/>
    </xf>
    <xf numFmtId="0" fontId="0" fillId="24" borderId="0" xfId="0" applyFill="1" applyBorder="1" applyAlignment="1"/>
    <xf numFmtId="0" fontId="28" fillId="24" borderId="0" xfId="0" applyFont="1" applyFill="1"/>
    <xf numFmtId="0" fontId="0" fillId="24" borderId="0" xfId="0" applyFill="1" applyBorder="1"/>
    <xf numFmtId="3" fontId="21" fillId="25" borderId="13" xfId="0" applyNumberFormat="1" applyFont="1" applyFill="1" applyBorder="1" applyProtection="1">
      <protection locked="0"/>
    </xf>
    <xf numFmtId="3" fontId="33" fillId="24" borderId="0" xfId="0" applyNumberFormat="1" applyFont="1" applyFill="1" applyAlignment="1" applyProtection="1">
      <alignment horizontal="right"/>
      <protection hidden="1"/>
    </xf>
    <xf numFmtId="1" fontId="33" fillId="24" borderId="0" xfId="0" applyNumberFormat="1" applyFont="1" applyFill="1" applyAlignment="1" applyProtection="1">
      <alignment horizontal="right"/>
      <protection hidden="1"/>
    </xf>
    <xf numFmtId="3" fontId="33" fillId="24" borderId="0" xfId="0" applyNumberFormat="1" applyFont="1" applyFill="1" applyBorder="1" applyAlignment="1" applyProtection="1">
      <alignment horizontal="right"/>
      <protection hidden="1"/>
    </xf>
    <xf numFmtId="1" fontId="33" fillId="24" borderId="0" xfId="0" applyNumberFormat="1" applyFont="1" applyFill="1" applyBorder="1" applyAlignment="1" applyProtection="1">
      <alignment horizontal="right"/>
      <protection hidden="1"/>
    </xf>
    <xf numFmtId="3" fontId="31" fillId="24" borderId="0" xfId="0" applyNumberFormat="1" applyFont="1" applyFill="1" applyBorder="1" applyAlignment="1" applyProtection="1">
      <alignment horizontal="right"/>
      <protection hidden="1"/>
    </xf>
    <xf numFmtId="1" fontId="31" fillId="24" borderId="0" xfId="0" applyNumberFormat="1" applyFont="1" applyFill="1" applyBorder="1" applyAlignment="1" applyProtection="1">
      <alignment horizontal="right"/>
      <protection hidden="1"/>
    </xf>
    <xf numFmtId="0" fontId="38" fillId="24" borderId="0" xfId="0" applyFont="1" applyFill="1" applyAlignment="1" applyProtection="1">
      <alignment horizontal="right"/>
      <protection hidden="1"/>
    </xf>
    <xf numFmtId="3" fontId="21" fillId="24" borderId="0" xfId="0" applyNumberFormat="1" applyFont="1" applyFill="1" applyBorder="1" applyProtection="1">
      <protection locked="0"/>
    </xf>
    <xf numFmtId="0" fontId="21" fillId="24" borderId="0" xfId="0" applyFont="1" applyFill="1" applyBorder="1" applyAlignment="1" applyProtection="1">
      <alignment horizontal="center"/>
      <protection locked="0"/>
    </xf>
    <xf numFmtId="0" fontId="0" fillId="24" borderId="0" xfId="0" applyFill="1" applyBorder="1" applyAlignment="1">
      <alignment horizontal="center"/>
    </xf>
    <xf numFmtId="0" fontId="26" fillId="24" borderId="0" xfId="0" applyFont="1" applyFill="1"/>
    <xf numFmtId="0" fontId="31" fillId="24" borderId="10" xfId="0" applyFont="1" applyFill="1" applyBorder="1" applyAlignment="1" applyProtection="1">
      <alignment vertical="center"/>
      <protection hidden="1"/>
    </xf>
    <xf numFmtId="0" fontId="31" fillId="24" borderId="0" xfId="0" applyFont="1" applyFill="1" applyBorder="1" applyAlignment="1" applyProtection="1">
      <alignment horizontal="center" vertical="center" wrapText="1"/>
      <protection hidden="1"/>
    </xf>
    <xf numFmtId="0" fontId="31" fillId="24" borderId="11" xfId="0" applyFont="1" applyFill="1" applyBorder="1" applyAlignment="1" applyProtection="1">
      <alignment vertical="center" wrapText="1"/>
      <protection hidden="1"/>
    </xf>
    <xf numFmtId="0" fontId="31" fillId="24" borderId="12" xfId="0" applyFont="1" applyFill="1" applyBorder="1" applyAlignment="1" applyProtection="1">
      <alignment horizontal="right" vertical="center"/>
      <protection hidden="1"/>
    </xf>
    <xf numFmtId="1" fontId="31" fillId="24" borderId="12" xfId="0" applyNumberFormat="1" applyFont="1" applyFill="1" applyBorder="1" applyAlignment="1" applyProtection="1">
      <alignment horizontal="right" vertical="center"/>
      <protection hidden="1"/>
    </xf>
    <xf numFmtId="165" fontId="31" fillId="24" borderId="0" xfId="0" applyNumberFormat="1" applyFont="1" applyFill="1" applyBorder="1" applyAlignment="1" applyProtection="1">
      <alignment horizontal="right"/>
      <protection hidden="1"/>
    </xf>
    <xf numFmtId="0" fontId="33" fillId="24" borderId="0" xfId="0" applyFont="1" applyFill="1" applyBorder="1" applyAlignment="1" applyProtection="1">
      <alignment horizontal="left" indent="1"/>
      <protection hidden="1"/>
    </xf>
    <xf numFmtId="165" fontId="33" fillId="24" borderId="0" xfId="0" applyNumberFormat="1" applyFont="1" applyFill="1" applyBorder="1" applyAlignment="1" applyProtection="1">
      <protection hidden="1"/>
    </xf>
    <xf numFmtId="0" fontId="33" fillId="24" borderId="0" xfId="0" applyFont="1" applyFill="1" applyBorder="1" applyAlignment="1" applyProtection="1">
      <alignment horizontal="right"/>
      <protection hidden="1"/>
    </xf>
    <xf numFmtId="0" fontId="33" fillId="24" borderId="0" xfId="0" applyFont="1" applyFill="1" applyAlignment="1" applyProtection="1">
      <alignment horizontal="right"/>
      <protection hidden="1"/>
    </xf>
    <xf numFmtId="0" fontId="31" fillId="24" borderId="10" xfId="0" applyFont="1" applyFill="1" applyBorder="1" applyAlignment="1" applyProtection="1">
      <alignment horizontal="center" vertical="center" wrapText="1"/>
      <protection hidden="1"/>
    </xf>
    <xf numFmtId="0" fontId="31" fillId="24" borderId="11" xfId="0" applyFont="1" applyFill="1" applyBorder="1" applyAlignment="1" applyProtection="1">
      <alignment horizontal="center" vertical="center" wrapText="1"/>
      <protection hidden="1"/>
    </xf>
    <xf numFmtId="0" fontId="21" fillId="24" borderId="0" xfId="0" applyFont="1" applyFill="1"/>
    <xf numFmtId="0" fontId="40" fillId="24" borderId="0" xfId="0" applyFont="1" applyFill="1"/>
    <xf numFmtId="0" fontId="40" fillId="24" borderId="0" xfId="41" applyFont="1" applyFill="1" applyAlignment="1" applyProtection="1"/>
    <xf numFmtId="0" fontId="21" fillId="24" borderId="0" xfId="41" applyFont="1" applyFill="1" applyAlignment="1" applyProtection="1"/>
    <xf numFmtId="0" fontId="15" fillId="24" borderId="0" xfId="40" applyFill="1" applyAlignment="1" applyProtection="1"/>
    <xf numFmtId="0" fontId="15" fillId="24" borderId="0" xfId="40" applyFill="1" applyBorder="1" applyAlignment="1" applyProtection="1">
      <alignment vertical="center"/>
    </xf>
    <xf numFmtId="0" fontId="31" fillId="24" borderId="0" xfId="0" applyFont="1" applyFill="1" applyProtection="1">
      <protection hidden="1"/>
    </xf>
    <xf numFmtId="1" fontId="31" fillId="24" borderId="0" xfId="57" applyNumberFormat="1" applyFont="1" applyFill="1" applyBorder="1" applyProtection="1">
      <protection hidden="1"/>
    </xf>
    <xf numFmtId="3" fontId="31" fillId="24" borderId="0" xfId="31" applyNumberFormat="1" applyFont="1" applyFill="1" applyBorder="1" applyAlignment="1" applyProtection="1">
      <alignment horizontal="right"/>
      <protection hidden="1"/>
    </xf>
    <xf numFmtId="1" fontId="31" fillId="24" borderId="0" xfId="31" applyNumberFormat="1" applyFont="1" applyFill="1" applyBorder="1" applyAlignment="1" applyProtection="1">
      <alignment horizontal="right"/>
      <protection hidden="1"/>
    </xf>
    <xf numFmtId="0" fontId="33" fillId="24" borderId="0" xfId="0" applyFont="1" applyFill="1" applyAlignment="1" applyProtection="1">
      <alignment horizontal="left"/>
      <protection hidden="1"/>
    </xf>
    <xf numFmtId="165" fontId="33" fillId="24" borderId="0" xfId="57" applyNumberFormat="1" applyFont="1" applyFill="1" applyBorder="1" applyAlignment="1" applyProtection="1">
      <alignment horizontal="left"/>
      <protection hidden="1"/>
    </xf>
    <xf numFmtId="1" fontId="33" fillId="24" borderId="0" xfId="31" applyNumberFormat="1" applyFont="1" applyFill="1" applyBorder="1" applyAlignment="1" applyProtection="1">
      <alignment horizontal="right"/>
      <protection hidden="1"/>
    </xf>
    <xf numFmtId="165" fontId="33" fillId="24" borderId="11" xfId="57" applyNumberFormat="1" applyFont="1" applyFill="1" applyBorder="1" applyAlignment="1" applyProtection="1">
      <alignment horizontal="left"/>
      <protection hidden="1"/>
    </xf>
    <xf numFmtId="44" fontId="33" fillId="24" borderId="0" xfId="31" applyFont="1" applyFill="1" applyBorder="1" applyProtection="1">
      <protection hidden="1"/>
    </xf>
    <xf numFmtId="0" fontId="33" fillId="24" borderId="0" xfId="31" applyNumberFormat="1" applyFont="1" applyFill="1" applyProtection="1">
      <protection hidden="1"/>
    </xf>
    <xf numFmtId="1" fontId="33" fillId="24" borderId="0" xfId="31" applyNumberFormat="1" applyFont="1" applyFill="1" applyProtection="1">
      <protection hidden="1"/>
    </xf>
    <xf numFmtId="1" fontId="33" fillId="24" borderId="0" xfId="0" applyNumberFormat="1" applyFont="1" applyFill="1" applyProtection="1">
      <protection hidden="1"/>
    </xf>
    <xf numFmtId="0" fontId="33" fillId="24" borderId="0" xfId="0" applyNumberFormat="1" applyFont="1" applyFill="1" applyProtection="1">
      <protection hidden="1"/>
    </xf>
    <xf numFmtId="1" fontId="38" fillId="24" borderId="0" xfId="0" applyNumberFormat="1" applyFont="1" applyFill="1" applyAlignment="1" applyProtection="1">
      <alignment horizontal="right"/>
      <protection hidden="1"/>
    </xf>
    <xf numFmtId="1" fontId="31" fillId="24" borderId="0" xfId="0" applyNumberFormat="1" applyFont="1" applyFill="1" applyBorder="1" applyProtection="1">
      <protection hidden="1"/>
    </xf>
    <xf numFmtId="1" fontId="33" fillId="24" borderId="0" xfId="0" applyNumberFormat="1" applyFont="1" applyFill="1" applyAlignment="1" applyProtection="1">
      <alignment horizontal="left"/>
      <protection hidden="1"/>
    </xf>
    <xf numFmtId="3" fontId="21" fillId="25" borderId="14" xfId="0" applyNumberFormat="1" applyFont="1" applyFill="1" applyBorder="1" applyProtection="1">
      <protection locked="0"/>
    </xf>
    <xf numFmtId="0" fontId="21" fillId="25" borderId="15" xfId="0" applyFont="1" applyFill="1" applyBorder="1" applyAlignment="1" applyProtection="1">
      <alignment horizontal="center"/>
      <protection locked="0"/>
    </xf>
    <xf numFmtId="0" fontId="39" fillId="24" borderId="0" xfId="0" applyFont="1" applyFill="1" applyProtection="1">
      <protection hidden="1"/>
    </xf>
    <xf numFmtId="1" fontId="33" fillId="24" borderId="0" xfId="0" applyNumberFormat="1" applyFont="1" applyFill="1" applyBorder="1" applyAlignment="1" applyProtection="1">
      <alignment horizontal="center" vertical="center" wrapText="1"/>
      <protection hidden="1"/>
    </xf>
    <xf numFmtId="0" fontId="33" fillId="24" borderId="0" xfId="31" applyNumberFormat="1" applyFont="1" applyFill="1" applyBorder="1" applyProtection="1">
      <protection hidden="1"/>
    </xf>
    <xf numFmtId="1" fontId="33" fillId="24" borderId="0" xfId="31" applyNumberFormat="1" applyFont="1" applyFill="1" applyBorder="1" applyProtection="1">
      <protection hidden="1"/>
    </xf>
    <xf numFmtId="0" fontId="33" fillId="24" borderId="0" xfId="0" applyNumberFormat="1" applyFont="1" applyFill="1" applyBorder="1" applyProtection="1">
      <protection hidden="1"/>
    </xf>
    <xf numFmtId="0" fontId="0" fillId="24" borderId="0" xfId="0" applyFill="1" applyAlignment="1"/>
    <xf numFmtId="0" fontId="28" fillId="24" borderId="0" xfId="45" applyFont="1" applyFill="1"/>
    <xf numFmtId="0" fontId="21" fillId="24" borderId="0" xfId="45" applyFill="1"/>
    <xf numFmtId="3" fontId="21" fillId="24" borderId="0" xfId="45" applyNumberFormat="1" applyFont="1" applyFill="1" applyBorder="1" applyAlignment="1" applyProtection="1">
      <protection hidden="1"/>
    </xf>
    <xf numFmtId="0" fontId="21" fillId="24" borderId="0" xfId="45" applyFont="1" applyFill="1" applyProtection="1">
      <protection hidden="1"/>
    </xf>
    <xf numFmtId="0" fontId="21" fillId="24" borderId="0" xfId="45" applyFill="1" applyBorder="1"/>
    <xf numFmtId="0" fontId="33" fillId="24" borderId="0" xfId="45" applyFont="1" applyFill="1" applyProtection="1">
      <protection hidden="1"/>
    </xf>
    <xf numFmtId="0" fontId="33" fillId="24" borderId="0" xfId="45" applyFont="1" applyFill="1" applyBorder="1" applyAlignment="1" applyProtection="1">
      <alignment horizontal="center"/>
      <protection hidden="1"/>
    </xf>
    <xf numFmtId="0" fontId="31" fillId="24" borderId="10" xfId="45" applyFont="1" applyFill="1" applyBorder="1" applyAlignment="1" applyProtection="1">
      <alignment horizontal="center" vertical="center"/>
      <protection hidden="1"/>
    </xf>
    <xf numFmtId="3" fontId="31" fillId="24" borderId="10" xfId="45" applyNumberFormat="1" applyFont="1" applyFill="1" applyBorder="1" applyAlignment="1" applyProtection="1">
      <alignment horizontal="center" vertical="center" wrapText="1"/>
      <protection hidden="1"/>
    </xf>
    <xf numFmtId="0" fontId="31" fillId="24" borderId="11" xfId="45" applyFont="1" applyFill="1" applyBorder="1" applyAlignment="1" applyProtection="1">
      <alignment horizontal="center" vertical="center"/>
      <protection hidden="1"/>
    </xf>
    <xf numFmtId="3" fontId="31" fillId="24" borderId="11" xfId="45" applyNumberFormat="1" applyFont="1" applyFill="1" applyBorder="1" applyAlignment="1" applyProtection="1">
      <alignment horizontal="center" vertical="center" wrapText="1"/>
      <protection hidden="1"/>
    </xf>
    <xf numFmtId="3" fontId="31" fillId="24" borderId="12" xfId="45" applyNumberFormat="1" applyFont="1" applyFill="1" applyBorder="1" applyAlignment="1" applyProtection="1">
      <alignment horizontal="center" vertical="center" wrapText="1"/>
      <protection hidden="1"/>
    </xf>
    <xf numFmtId="3" fontId="31" fillId="24" borderId="11" xfId="45" applyNumberFormat="1" applyFont="1" applyFill="1" applyBorder="1" applyAlignment="1" applyProtection="1">
      <alignment horizontal="right" vertical="center" wrapText="1"/>
      <protection hidden="1"/>
    </xf>
    <xf numFmtId="3" fontId="31" fillId="24" borderId="0" xfId="45" applyNumberFormat="1" applyFont="1" applyFill="1" applyBorder="1" applyAlignment="1" applyProtection="1">
      <alignment horizontal="right" vertical="center" wrapText="1"/>
      <protection hidden="1"/>
    </xf>
    <xf numFmtId="3" fontId="31" fillId="24" borderId="0" xfId="45" applyNumberFormat="1" applyFont="1" applyFill="1" applyBorder="1" applyAlignment="1" applyProtection="1">
      <alignment horizontal="center" vertical="center" wrapText="1"/>
      <protection hidden="1"/>
    </xf>
    <xf numFmtId="3" fontId="31" fillId="24" borderId="0" xfId="45" applyNumberFormat="1" applyFont="1" applyFill="1" applyProtection="1">
      <protection hidden="1"/>
    </xf>
    <xf numFmtId="3" fontId="33" fillId="24" borderId="0" xfId="45" applyNumberFormat="1" applyFont="1" applyFill="1" applyProtection="1">
      <protection hidden="1"/>
    </xf>
    <xf numFmtId="3" fontId="31" fillId="24" borderId="0" xfId="45" applyNumberFormat="1" applyFont="1" applyFill="1" applyBorder="1" applyProtection="1">
      <protection hidden="1"/>
    </xf>
    <xf numFmtId="3" fontId="31" fillId="24" borderId="0" xfId="45" applyNumberFormat="1" applyFont="1" applyFill="1" applyAlignment="1" applyProtection="1">
      <alignment horizontal="right"/>
      <protection hidden="1"/>
    </xf>
    <xf numFmtId="1" fontId="31" fillId="24" borderId="0" xfId="45" applyNumberFormat="1" applyFont="1" applyFill="1" applyAlignment="1" applyProtection="1">
      <alignment horizontal="right"/>
      <protection hidden="1"/>
    </xf>
    <xf numFmtId="3" fontId="33" fillId="24" borderId="0" xfId="45" applyNumberFormat="1" applyFont="1" applyFill="1" applyBorder="1" applyProtection="1">
      <protection hidden="1"/>
    </xf>
    <xf numFmtId="1" fontId="33" fillId="24" borderId="0" xfId="45" applyNumberFormat="1" applyFont="1" applyFill="1" applyAlignment="1" applyProtection="1">
      <alignment horizontal="right"/>
      <protection hidden="1"/>
    </xf>
    <xf numFmtId="1" fontId="33" fillId="24" borderId="0" xfId="45" applyNumberFormat="1" applyFont="1" applyFill="1" applyAlignment="1" applyProtection="1">
      <alignment horizontal="center"/>
      <protection hidden="1"/>
    </xf>
    <xf numFmtId="3" fontId="31" fillId="24" borderId="0" xfId="45" applyNumberFormat="1" applyFont="1" applyFill="1" applyAlignment="1" applyProtection="1">
      <protection hidden="1"/>
    </xf>
    <xf numFmtId="0" fontId="33" fillId="24" borderId="0" xfId="45" applyFont="1" applyFill="1" applyAlignment="1" applyProtection="1">
      <protection hidden="1"/>
    </xf>
    <xf numFmtId="3" fontId="33" fillId="24" borderId="0" xfId="45" applyNumberFormat="1" applyFont="1" applyFill="1" applyAlignment="1" applyProtection="1">
      <alignment horizontal="left" indent="1"/>
      <protection hidden="1"/>
    </xf>
    <xf numFmtId="3" fontId="33" fillId="24" borderId="0" xfId="45" applyNumberFormat="1" applyFont="1" applyFill="1" applyAlignment="1" applyProtection="1">
      <alignment horizontal="left" indent="2"/>
      <protection hidden="1"/>
    </xf>
    <xf numFmtId="1" fontId="33" fillId="24" borderId="0" xfId="45" applyNumberFormat="1" applyFont="1" applyFill="1" applyBorder="1" applyAlignment="1" applyProtection="1">
      <alignment horizontal="right"/>
      <protection hidden="1"/>
    </xf>
    <xf numFmtId="3" fontId="31" fillId="24" borderId="0" xfId="45" applyNumberFormat="1" applyFont="1" applyFill="1" applyBorder="1" applyAlignment="1" applyProtection="1">
      <alignment horizontal="left"/>
      <protection hidden="1"/>
    </xf>
    <xf numFmtId="0" fontId="33" fillId="24" borderId="0" xfId="45" applyFont="1" applyFill="1" applyAlignment="1" applyProtection="1">
      <alignment horizontal="left" wrapText="1"/>
      <protection hidden="1"/>
    </xf>
    <xf numFmtId="0" fontId="33" fillId="24" borderId="0" xfId="45" applyFont="1" applyFill="1" applyBorder="1" applyAlignment="1" applyProtection="1">
      <alignment horizontal="left" wrapText="1"/>
      <protection hidden="1"/>
    </xf>
    <xf numFmtId="0" fontId="31" fillId="24" borderId="0" xfId="45" applyFont="1" applyFill="1" applyBorder="1" applyAlignment="1" applyProtection="1">
      <alignment horizontal="left" wrapText="1"/>
      <protection hidden="1"/>
    </xf>
    <xf numFmtId="1" fontId="31" fillId="24" borderId="0" xfId="45" applyNumberFormat="1" applyFont="1" applyFill="1" applyBorder="1" applyAlignment="1" applyProtection="1">
      <alignment horizontal="right"/>
      <protection hidden="1"/>
    </xf>
    <xf numFmtId="3" fontId="31" fillId="24" borderId="11" xfId="45" applyNumberFormat="1" applyFont="1" applyFill="1" applyBorder="1" applyProtection="1">
      <protection hidden="1"/>
    </xf>
    <xf numFmtId="0" fontId="31" fillId="24" borderId="11" xfId="45" applyFont="1" applyFill="1" applyBorder="1" applyAlignment="1" applyProtection="1">
      <alignment horizontal="left" wrapText="1"/>
      <protection hidden="1"/>
    </xf>
    <xf numFmtId="3" fontId="31" fillId="24" borderId="11" xfId="45" applyNumberFormat="1" applyFont="1" applyFill="1" applyBorder="1" applyAlignment="1" applyProtection="1">
      <alignment horizontal="right"/>
      <protection hidden="1"/>
    </xf>
    <xf numFmtId="1" fontId="31" fillId="24" borderId="11" xfId="45" applyNumberFormat="1" applyFont="1" applyFill="1" applyBorder="1" applyAlignment="1" applyProtection="1">
      <alignment horizontal="right"/>
      <protection hidden="1"/>
    </xf>
    <xf numFmtId="0" fontId="38" fillId="24" borderId="0" xfId="45" applyFont="1" applyFill="1" applyBorder="1" applyAlignment="1" applyProtection="1">
      <alignment horizontal="right"/>
      <protection hidden="1"/>
    </xf>
    <xf numFmtId="0" fontId="21" fillId="24" borderId="0" xfId="45" applyFill="1" applyBorder="1" applyAlignment="1"/>
    <xf numFmtId="0" fontId="21" fillId="24" borderId="0" xfId="45" applyFill="1" applyBorder="1" applyAlignment="1">
      <alignment wrapText="1"/>
    </xf>
    <xf numFmtId="3" fontId="33" fillId="24" borderId="0" xfId="45" applyNumberFormat="1" applyFont="1" applyFill="1" applyAlignment="1" applyProtection="1">
      <protection hidden="1"/>
    </xf>
    <xf numFmtId="0" fontId="15" fillId="0" borderId="0" xfId="40" applyAlignment="1" applyProtection="1"/>
    <xf numFmtId="0" fontId="21" fillId="24" borderId="11" xfId="45" applyFill="1" applyBorder="1"/>
    <xf numFmtId="0" fontId="21" fillId="24" borderId="0" xfId="0" applyFont="1" applyFill="1" applyAlignment="1"/>
    <xf numFmtId="0" fontId="21" fillId="0" borderId="0" xfId="45"/>
    <xf numFmtId="0" fontId="31" fillId="24" borderId="11" xfId="45" applyFont="1" applyFill="1" applyBorder="1" applyAlignment="1">
      <alignment horizontal="left" wrapText="1"/>
    </xf>
    <xf numFmtId="3" fontId="26" fillId="24" borderId="0" xfId="45" applyNumberFormat="1" applyFont="1" applyFill="1" applyAlignment="1" applyProtection="1">
      <alignment horizontal="right"/>
      <protection hidden="1"/>
    </xf>
    <xf numFmtId="1" fontId="26" fillId="24" borderId="0" xfId="45" applyNumberFormat="1" applyFont="1" applyFill="1" applyAlignment="1" applyProtection="1">
      <alignment horizontal="right"/>
      <protection hidden="1"/>
    </xf>
    <xf numFmtId="1" fontId="26" fillId="24" borderId="0" xfId="45" applyNumberFormat="1" applyFont="1" applyFill="1" applyAlignment="1" applyProtection="1">
      <alignment horizontal="center"/>
      <protection hidden="1"/>
    </xf>
    <xf numFmtId="3" fontId="26" fillId="24" borderId="0" xfId="45" applyNumberFormat="1" applyFont="1" applyFill="1" applyBorder="1" applyAlignment="1" applyProtection="1">
      <alignment horizontal="right"/>
      <protection hidden="1"/>
    </xf>
    <xf numFmtId="1" fontId="26" fillId="24" borderId="0" xfId="45" applyNumberFormat="1" applyFont="1" applyFill="1" applyBorder="1" applyAlignment="1" applyProtection="1">
      <alignment horizontal="right"/>
      <protection hidden="1"/>
    </xf>
    <xf numFmtId="0" fontId="26" fillId="24" borderId="0" xfId="45" applyFont="1" applyFill="1" applyBorder="1" applyAlignment="1" applyProtection="1">
      <alignment horizontal="center"/>
      <protection hidden="1"/>
    </xf>
    <xf numFmtId="3" fontId="26" fillId="24" borderId="0" xfId="45" applyNumberFormat="1" applyFont="1" applyFill="1" applyProtection="1">
      <protection hidden="1"/>
    </xf>
    <xf numFmtId="0" fontId="48" fillId="0" borderId="0" xfId="45" applyFont="1"/>
    <xf numFmtId="3" fontId="26" fillId="24" borderId="0" xfId="0" applyNumberFormat="1" applyFont="1" applyFill="1" applyBorder="1" applyAlignment="1" applyProtection="1">
      <alignment horizontal="right"/>
      <protection hidden="1"/>
    </xf>
    <xf numFmtId="3" fontId="26" fillId="24" borderId="11" xfId="0" applyNumberFormat="1" applyFont="1" applyFill="1" applyBorder="1" applyAlignment="1" applyProtection="1">
      <alignment horizontal="right"/>
      <protection hidden="1"/>
    </xf>
    <xf numFmtId="0" fontId="45" fillId="0" borderId="0" xfId="45" applyFont="1"/>
    <xf numFmtId="0" fontId="41" fillId="0" borderId="0" xfId="45" applyFont="1"/>
    <xf numFmtId="0" fontId="21" fillId="0" borderId="0" xfId="45" applyFont="1"/>
    <xf numFmtId="0" fontId="49" fillId="0" borderId="0" xfId="45" applyFont="1"/>
    <xf numFmtId="0" fontId="62" fillId="0" borderId="0" xfId="49"/>
    <xf numFmtId="0" fontId="62" fillId="0" borderId="0" xfId="49" applyFill="1"/>
    <xf numFmtId="0" fontId="62" fillId="0" borderId="0" xfId="49" applyAlignment="1">
      <alignment horizontal="left"/>
    </xf>
    <xf numFmtId="0" fontId="62" fillId="0" borderId="0" xfId="49" applyAlignment="1">
      <alignment horizontal="right"/>
    </xf>
    <xf numFmtId="0" fontId="31" fillId="24" borderId="0" xfId="45" applyFont="1" applyFill="1" applyProtection="1">
      <protection hidden="1"/>
    </xf>
    <xf numFmtId="3" fontId="31" fillId="0" borderId="0" xfId="49" applyNumberFormat="1" applyFont="1" applyFill="1" applyAlignment="1"/>
    <xf numFmtId="0" fontId="21" fillId="0" borderId="0" xfId="49" applyFont="1"/>
    <xf numFmtId="0" fontId="31" fillId="0" borderId="0" xfId="45" applyFont="1"/>
    <xf numFmtId="0" fontId="31" fillId="0" borderId="0" xfId="56" applyFont="1" applyAlignment="1">
      <alignment vertical="center"/>
    </xf>
    <xf numFmtId="166" fontId="31" fillId="0" borderId="0" xfId="56" applyNumberFormat="1" applyFont="1" applyAlignment="1" applyProtection="1">
      <alignment vertical="center"/>
    </xf>
    <xf numFmtId="0" fontId="31" fillId="24" borderId="11" xfId="45" applyFont="1" applyFill="1" applyBorder="1" applyProtection="1">
      <protection hidden="1"/>
    </xf>
    <xf numFmtId="3" fontId="31" fillId="0" borderId="11" xfId="49" applyNumberFormat="1" applyFont="1" applyFill="1" applyBorder="1" applyAlignment="1"/>
    <xf numFmtId="3" fontId="26" fillId="24" borderId="0" xfId="31" applyNumberFormat="1" applyFont="1" applyFill="1" applyBorder="1" applyAlignment="1" applyProtection="1">
      <alignment horizontal="right"/>
      <protection hidden="1"/>
    </xf>
    <xf numFmtId="1" fontId="26" fillId="24" borderId="0" xfId="31" applyNumberFormat="1" applyFont="1" applyFill="1" applyBorder="1" applyAlignment="1" applyProtection="1">
      <alignment horizontal="right"/>
      <protection hidden="1"/>
    </xf>
    <xf numFmtId="3" fontId="26" fillId="24" borderId="11" xfId="31" applyNumberFormat="1" applyFont="1" applyFill="1" applyBorder="1" applyAlignment="1" applyProtection="1">
      <alignment horizontal="right"/>
      <protection hidden="1"/>
    </xf>
    <xf numFmtId="0" fontId="31" fillId="24" borderId="0" xfId="46" applyFont="1" applyFill="1" applyProtection="1">
      <protection hidden="1"/>
    </xf>
    <xf numFmtId="0" fontId="31" fillId="0" borderId="0" xfId="46" applyFont="1"/>
    <xf numFmtId="0" fontId="31" fillId="24" borderId="11" xfId="46" applyFont="1" applyFill="1" applyBorder="1" applyProtection="1">
      <protection hidden="1"/>
    </xf>
    <xf numFmtId="0" fontId="26" fillId="24" borderId="0" xfId="0" applyFont="1" applyFill="1" applyBorder="1" applyProtection="1">
      <protection hidden="1"/>
    </xf>
    <xf numFmtId="0" fontId="26" fillId="24" borderId="0" xfId="0" applyFont="1" applyFill="1" applyProtection="1">
      <protection hidden="1"/>
    </xf>
    <xf numFmtId="0" fontId="26" fillId="24" borderId="11" xfId="0" applyFont="1" applyFill="1" applyBorder="1" applyProtection="1">
      <protection hidden="1"/>
    </xf>
    <xf numFmtId="0" fontId="21" fillId="0" borderId="0" xfId="45" applyNumberFormat="1"/>
    <xf numFmtId="165" fontId="31" fillId="24" borderId="0" xfId="45" applyNumberFormat="1" applyFont="1" applyFill="1" applyBorder="1" applyAlignment="1" applyProtection="1">
      <alignment horizontal="left"/>
      <protection locked="0"/>
    </xf>
    <xf numFmtId="3" fontId="31" fillId="0" borderId="11" xfId="45" applyNumberFormat="1" applyFont="1" applyFill="1" applyBorder="1" applyAlignment="1"/>
    <xf numFmtId="0" fontId="46" fillId="0" borderId="0" xfId="45" applyFont="1" applyFill="1"/>
    <xf numFmtId="0" fontId="28" fillId="0" borderId="0" xfId="45" applyFont="1" applyFill="1"/>
    <xf numFmtId="0" fontId="21" fillId="0" borderId="0" xfId="45" applyFill="1"/>
    <xf numFmtId="3" fontId="31" fillId="0" borderId="0" xfId="45" applyNumberFormat="1" applyFont="1" applyFill="1" applyAlignment="1"/>
    <xf numFmtId="165" fontId="31" fillId="24" borderId="0" xfId="45" applyNumberFormat="1" applyFont="1" applyFill="1" applyBorder="1" applyAlignment="1" applyProtection="1">
      <alignment horizontal="left"/>
      <protection locked="0" hidden="1"/>
    </xf>
    <xf numFmtId="0" fontId="26" fillId="24" borderId="0" xfId="45" applyFont="1" applyFill="1"/>
    <xf numFmtId="0" fontId="26" fillId="24" borderId="0" xfId="45" applyFont="1" applyFill="1" applyProtection="1">
      <protection hidden="1"/>
    </xf>
    <xf numFmtId="0" fontId="21" fillId="24" borderId="0" xfId="45" applyFont="1" applyFill="1" applyBorder="1" applyAlignment="1" applyProtection="1">
      <alignment horizontal="center"/>
      <protection locked="0"/>
    </xf>
    <xf numFmtId="3" fontId="26" fillId="24" borderId="0" xfId="45" applyNumberFormat="1" applyFont="1" applyFill="1" applyAlignment="1" applyProtection="1">
      <alignment horizontal="center"/>
      <protection hidden="1"/>
    </xf>
    <xf numFmtId="3" fontId="26" fillId="24" borderId="0" xfId="45" applyNumberFormat="1" applyFont="1" applyFill="1" applyBorder="1" applyAlignment="1" applyProtection="1">
      <alignment horizontal="center"/>
      <protection hidden="1"/>
    </xf>
    <xf numFmtId="0" fontId="26" fillId="24" borderId="0" xfId="45" applyFont="1" applyFill="1" applyBorder="1" applyProtection="1">
      <protection hidden="1"/>
    </xf>
    <xf numFmtId="3" fontId="26" fillId="24" borderId="0" xfId="45" applyNumberFormat="1" applyFont="1" applyFill="1" applyAlignment="1" applyProtection="1">
      <protection hidden="1"/>
    </xf>
    <xf numFmtId="0" fontId="26" fillId="24" borderId="0" xfId="45" applyFont="1" applyFill="1" applyAlignment="1" applyProtection="1">
      <protection hidden="1"/>
    </xf>
    <xf numFmtId="3" fontId="26" fillId="24" borderId="0" xfId="0" applyNumberFormat="1" applyFont="1" applyFill="1" applyBorder="1" applyProtection="1">
      <protection hidden="1"/>
    </xf>
    <xf numFmtId="3" fontId="26" fillId="24" borderId="11" xfId="0" applyNumberFormat="1" applyFont="1" applyFill="1" applyBorder="1" applyProtection="1">
      <protection hidden="1"/>
    </xf>
    <xf numFmtId="164" fontId="26" fillId="24" borderId="0" xfId="0" applyNumberFormat="1" applyFont="1" applyFill="1" applyBorder="1" applyProtection="1">
      <protection hidden="1"/>
    </xf>
    <xf numFmtId="3" fontId="26" fillId="24" borderId="0" xfId="0" applyNumberFormat="1" applyFont="1" applyFill="1" applyAlignment="1" applyProtection="1">
      <protection hidden="1"/>
    </xf>
    <xf numFmtId="0" fontId="26" fillId="24" borderId="0" xfId="0" applyFont="1" applyFill="1" applyAlignment="1" applyProtection="1">
      <protection hidden="1"/>
    </xf>
    <xf numFmtId="164" fontId="26" fillId="24" borderId="0" xfId="0" applyNumberFormat="1" applyFont="1" applyFill="1" applyAlignment="1" applyProtection="1">
      <protection hidden="1"/>
    </xf>
    <xf numFmtId="164" fontId="26" fillId="24" borderId="0" xfId="0" applyNumberFormat="1" applyFont="1" applyFill="1" applyProtection="1">
      <protection hidden="1"/>
    </xf>
    <xf numFmtId="0" fontId="26" fillId="24" borderId="0" xfId="0" applyFont="1" applyFill="1" applyAlignment="1"/>
    <xf numFmtId="0" fontId="0" fillId="0" borderId="0" xfId="0" applyAlignment="1">
      <alignment horizontal="center"/>
    </xf>
    <xf numFmtId="0" fontId="50" fillId="0" borderId="0" xfId="0" applyFont="1" applyBorder="1"/>
    <xf numFmtId="0" fontId="51" fillId="0" borderId="16" xfId="0" applyFont="1" applyBorder="1"/>
    <xf numFmtId="0" fontId="50" fillId="0" borderId="0" xfId="0" applyFont="1"/>
    <xf numFmtId="0" fontId="0" fillId="0" borderId="0" xfId="0" applyBorder="1"/>
    <xf numFmtId="0" fontId="0" fillId="0" borderId="17" xfId="0" applyBorder="1"/>
    <xf numFmtId="0" fontId="0" fillId="0" borderId="0" xfId="0" applyFill="1" applyBorder="1"/>
    <xf numFmtId="3" fontId="26" fillId="24" borderId="0" xfId="45" applyNumberFormat="1" applyFont="1" applyFill="1" applyBorder="1" applyAlignment="1" applyProtection="1">
      <alignment horizontal="center" vertical="center" wrapText="1"/>
      <protection hidden="1"/>
    </xf>
    <xf numFmtId="0" fontId="52" fillId="0" borderId="0" xfId="45" applyFont="1"/>
    <xf numFmtId="0" fontId="26" fillId="24" borderId="0" xfId="0" applyFont="1" applyFill="1" applyBorder="1" applyAlignment="1">
      <alignment horizontal="left"/>
    </xf>
    <xf numFmtId="0" fontId="26" fillId="24" borderId="0" xfId="33" applyNumberFormat="1" applyFont="1" applyFill="1" applyBorder="1" applyProtection="1">
      <protection hidden="1"/>
    </xf>
    <xf numFmtId="165" fontId="26" fillId="24" borderId="0" xfId="57" applyNumberFormat="1" applyFont="1" applyFill="1" applyBorder="1" applyAlignment="1" applyProtection="1">
      <alignment horizontal="left"/>
      <protection hidden="1"/>
    </xf>
    <xf numFmtId="0" fontId="26" fillId="24" borderId="0" xfId="59" applyFont="1" applyFill="1" applyAlignment="1"/>
    <xf numFmtId="0" fontId="26" fillId="24" borderId="0" xfId="59" applyFont="1" applyFill="1" applyBorder="1" applyAlignment="1"/>
    <xf numFmtId="0" fontId="38" fillId="24" borderId="0" xfId="0" applyFont="1" applyFill="1" applyAlignment="1"/>
    <xf numFmtId="0" fontId="26" fillId="24" borderId="0" xfId="0" applyFont="1" applyFill="1" applyAlignment="1">
      <alignment horizontal="left" indent="1"/>
    </xf>
    <xf numFmtId="0" fontId="31" fillId="24" borderId="0" xfId="0" applyFont="1" applyFill="1" applyAlignment="1"/>
    <xf numFmtId="0" fontId="35" fillId="24" borderId="0" xfId="0" applyFont="1" applyFill="1" applyBorder="1" applyAlignment="1"/>
    <xf numFmtId="0" fontId="21" fillId="24" borderId="0" xfId="45" applyFill="1" applyBorder="1" applyAlignment="1">
      <alignment horizontal="center"/>
    </xf>
    <xf numFmtId="0" fontId="21" fillId="24" borderId="0" xfId="45" applyFill="1" applyBorder="1" applyAlignment="1">
      <alignment horizontal="center" vertical="center"/>
    </xf>
    <xf numFmtId="0" fontId="26" fillId="24" borderId="0" xfId="45" applyFont="1" applyFill="1" applyBorder="1" applyAlignment="1">
      <alignment horizontal="center" vertical="center"/>
    </xf>
    <xf numFmtId="0" fontId="47" fillId="0" borderId="0" xfId="49" applyFont="1"/>
    <xf numFmtId="0" fontId="26" fillId="0" borderId="0" xfId="0" applyFont="1"/>
    <xf numFmtId="0" fontId="0" fillId="0" borderId="0" xfId="0" applyAlignment="1">
      <alignment wrapText="1"/>
    </xf>
    <xf numFmtId="0" fontId="26" fillId="24" borderId="0" xfId="45" applyFont="1" applyFill="1" applyBorder="1" applyAlignment="1">
      <alignment horizontal="center"/>
    </xf>
    <xf numFmtId="3" fontId="21" fillId="25" borderId="18" xfId="45" applyNumberFormat="1" applyFont="1" applyFill="1" applyBorder="1" applyProtection="1">
      <protection locked="0"/>
    </xf>
    <xf numFmtId="0" fontId="0" fillId="0" borderId="0" xfId="0" applyBorder="1" applyAlignment="1">
      <alignment horizontal="center"/>
    </xf>
    <xf numFmtId="3" fontId="21" fillId="27" borderId="0" xfId="0" applyNumberFormat="1" applyFont="1" applyFill="1" applyBorder="1" applyProtection="1">
      <protection locked="0"/>
    </xf>
    <xf numFmtId="0" fontId="21" fillId="27" borderId="0" xfId="0" applyFont="1" applyFill="1" applyBorder="1" applyAlignment="1" applyProtection="1">
      <alignment horizontal="center"/>
      <protection locked="0"/>
    </xf>
    <xf numFmtId="3" fontId="21" fillId="25" borderId="18" xfId="0" applyNumberFormat="1" applyFont="1" applyFill="1" applyBorder="1" applyProtection="1">
      <protection locked="0"/>
    </xf>
    <xf numFmtId="0" fontId="0" fillId="27" borderId="0" xfId="0" applyFill="1"/>
    <xf numFmtId="0" fontId="0" fillId="27" borderId="0" xfId="0" applyFill="1" applyAlignment="1"/>
    <xf numFmtId="0" fontId="21" fillId="25" borderId="19" xfId="0" applyFont="1" applyFill="1" applyBorder="1" applyAlignment="1" applyProtection="1">
      <alignment horizontal="center"/>
      <protection locked="0"/>
    </xf>
    <xf numFmtId="3" fontId="26" fillId="24" borderId="0" xfId="45" applyNumberFormat="1" applyFont="1" applyFill="1" applyBorder="1" applyProtection="1">
      <protection hidden="1"/>
    </xf>
    <xf numFmtId="0" fontId="0" fillId="27" borderId="0" xfId="0" applyFill="1" applyAlignment="1">
      <alignment wrapText="1"/>
    </xf>
    <xf numFmtId="3" fontId="26" fillId="24" borderId="0" xfId="0" applyNumberFormat="1" applyFont="1" applyFill="1" applyBorder="1" applyAlignment="1" applyProtection="1">
      <protection hidden="1"/>
    </xf>
    <xf numFmtId="1" fontId="26" fillId="24" borderId="12" xfId="0" applyNumberFormat="1" applyFont="1" applyFill="1" applyBorder="1" applyAlignment="1" applyProtection="1">
      <alignment horizontal="center" vertical="center" wrapText="1"/>
      <protection hidden="1"/>
    </xf>
    <xf numFmtId="0" fontId="26" fillId="24" borderId="0" xfId="0" applyFont="1" applyFill="1" applyAlignment="1" applyProtection="1">
      <alignment horizontal="left"/>
      <protection hidden="1"/>
    </xf>
    <xf numFmtId="0" fontId="0" fillId="27" borderId="0" xfId="0" applyFill="1" applyBorder="1"/>
    <xf numFmtId="0" fontId="0" fillId="27" borderId="0" xfId="0" applyFill="1" applyBorder="1" applyAlignment="1">
      <alignment horizontal="center"/>
    </xf>
    <xf numFmtId="0" fontId="21" fillId="25" borderId="20" xfId="0" applyFont="1" applyFill="1" applyBorder="1" applyAlignment="1" applyProtection="1">
      <alignment horizontal="center"/>
      <protection locked="0"/>
    </xf>
    <xf numFmtId="0" fontId="33" fillId="27" borderId="0" xfId="0" applyFont="1" applyFill="1" applyProtection="1">
      <protection hidden="1"/>
    </xf>
    <xf numFmtId="0" fontId="39" fillId="27" borderId="0" xfId="0" applyFont="1" applyFill="1" applyProtection="1">
      <protection hidden="1"/>
    </xf>
    <xf numFmtId="1" fontId="38" fillId="27" borderId="0" xfId="0" applyNumberFormat="1" applyFont="1" applyFill="1" applyAlignment="1" applyProtection="1">
      <alignment horizontal="right"/>
      <protection hidden="1"/>
    </xf>
    <xf numFmtId="1" fontId="33" fillId="27" borderId="0" xfId="0" applyNumberFormat="1" applyFont="1" applyFill="1" applyBorder="1" applyProtection="1">
      <protection hidden="1"/>
    </xf>
    <xf numFmtId="3" fontId="31" fillId="24" borderId="0" xfId="0" applyNumberFormat="1" applyFont="1" applyFill="1" applyBorder="1" applyAlignment="1" applyProtection="1">
      <alignment horizontal="center"/>
      <protection hidden="1"/>
    </xf>
    <xf numFmtId="3" fontId="31" fillId="24" borderId="0" xfId="45" applyNumberFormat="1" applyFont="1" applyFill="1" applyBorder="1" applyAlignment="1" applyProtection="1">
      <alignment horizontal="center"/>
      <protection hidden="1"/>
    </xf>
    <xf numFmtId="3" fontId="26" fillId="24" borderId="0" xfId="45" applyNumberFormat="1" applyFont="1" applyFill="1" applyAlignment="1" applyProtection="1">
      <alignment horizontal="left" indent="1"/>
      <protection hidden="1"/>
    </xf>
    <xf numFmtId="3" fontId="26" fillId="24" borderId="0" xfId="45" applyNumberFormat="1" applyFont="1" applyFill="1" applyAlignment="1" applyProtection="1">
      <alignment horizontal="left" indent="2"/>
      <protection hidden="1"/>
    </xf>
    <xf numFmtId="0" fontId="26" fillId="24" borderId="0" xfId="45" applyFont="1" applyFill="1" applyAlignment="1" applyProtection="1">
      <alignment horizontal="left" wrapText="1"/>
      <protection hidden="1"/>
    </xf>
    <xf numFmtId="0" fontId="26" fillId="24" borderId="0" xfId="45" applyFont="1" applyFill="1" applyBorder="1" applyAlignment="1" applyProtection="1">
      <alignment horizontal="left" wrapText="1"/>
      <protection hidden="1"/>
    </xf>
    <xf numFmtId="3" fontId="31" fillId="24" borderId="0" xfId="0" applyNumberFormat="1" applyFont="1" applyFill="1" applyBorder="1" applyAlignment="1" applyProtection="1">
      <alignment horizontal="center" vertical="center" wrapText="1"/>
      <protection hidden="1"/>
    </xf>
    <xf numFmtId="3" fontId="31" fillId="24" borderId="0" xfId="32" applyNumberFormat="1" applyFont="1" applyFill="1" applyBorder="1" applyAlignment="1" applyProtection="1">
      <alignment horizontal="right"/>
      <protection hidden="1"/>
    </xf>
    <xf numFmtId="1" fontId="31" fillId="24" borderId="0" xfId="32" applyNumberFormat="1" applyFont="1" applyFill="1" applyBorder="1" applyAlignment="1" applyProtection="1">
      <alignment horizontal="right"/>
      <protection hidden="1"/>
    </xf>
    <xf numFmtId="3" fontId="26" fillId="24" borderId="0" xfId="32" applyNumberFormat="1" applyFont="1" applyFill="1" applyBorder="1" applyAlignment="1" applyProtection="1">
      <alignment horizontal="right"/>
      <protection hidden="1"/>
    </xf>
    <xf numFmtId="1" fontId="26" fillId="24" borderId="0" xfId="32" applyNumberFormat="1" applyFont="1" applyFill="1" applyBorder="1" applyAlignment="1" applyProtection="1">
      <alignment horizontal="right"/>
      <protection hidden="1"/>
    </xf>
    <xf numFmtId="44" fontId="26" fillId="24" borderId="0" xfId="32" applyFont="1" applyFill="1" applyBorder="1" applyProtection="1">
      <protection hidden="1"/>
    </xf>
    <xf numFmtId="0" fontId="26" fillId="24" borderId="0" xfId="32" applyNumberFormat="1" applyFont="1" applyFill="1" applyProtection="1">
      <protection hidden="1"/>
    </xf>
    <xf numFmtId="1" fontId="26" fillId="24" borderId="0" xfId="32" applyNumberFormat="1" applyFont="1" applyFill="1" applyProtection="1">
      <protection hidden="1"/>
    </xf>
    <xf numFmtId="1" fontId="26" fillId="24" borderId="0" xfId="0" applyNumberFormat="1" applyFont="1" applyFill="1" applyProtection="1">
      <protection hidden="1"/>
    </xf>
    <xf numFmtId="0" fontId="26" fillId="24" borderId="0" xfId="0" applyNumberFormat="1" applyFont="1" applyFill="1" applyProtection="1">
      <protection hidden="1"/>
    </xf>
    <xf numFmtId="0" fontId="54" fillId="24" borderId="0" xfId="0" applyFont="1" applyFill="1"/>
    <xf numFmtId="0" fontId="15" fillId="24" borderId="0" xfId="40" applyFill="1" applyAlignment="1" applyProtection="1">
      <alignment horizontal="left"/>
    </xf>
    <xf numFmtId="0" fontId="26" fillId="24" borderId="0" xfId="0" applyFont="1" applyFill="1" applyBorder="1" applyAlignment="1" applyProtection="1">
      <alignment horizontal="left" indent="1"/>
      <protection hidden="1"/>
    </xf>
    <xf numFmtId="165" fontId="26" fillId="24" borderId="0" xfId="0" applyNumberFormat="1" applyFont="1" applyFill="1" applyBorder="1" applyProtection="1">
      <protection hidden="1"/>
    </xf>
    <xf numFmtId="3" fontId="31" fillId="24" borderId="12" xfId="0" applyNumberFormat="1" applyFont="1" applyFill="1" applyBorder="1" applyAlignment="1" applyProtection="1">
      <alignment horizontal="right" vertical="center" wrapText="1"/>
      <protection hidden="1"/>
    </xf>
    <xf numFmtId="1" fontId="38" fillId="24" borderId="0" xfId="0" applyNumberFormat="1" applyFont="1" applyFill="1" applyBorder="1" applyAlignment="1" applyProtection="1">
      <alignment horizontal="right"/>
      <protection hidden="1"/>
    </xf>
    <xf numFmtId="3" fontId="31" fillId="27" borderId="0" xfId="32" applyNumberFormat="1" applyFont="1" applyFill="1" applyBorder="1" applyAlignment="1" applyProtection="1">
      <alignment horizontal="right"/>
      <protection hidden="1"/>
    </xf>
    <xf numFmtId="0" fontId="26" fillId="27" borderId="0" xfId="0" applyFont="1" applyFill="1" applyProtection="1">
      <protection hidden="1"/>
    </xf>
    <xf numFmtId="1" fontId="26" fillId="27" borderId="0" xfId="0" applyNumberFormat="1" applyFont="1" applyFill="1" applyProtection="1">
      <protection hidden="1"/>
    </xf>
    <xf numFmtId="0" fontId="0" fillId="27" borderId="0" xfId="0" applyFill="1" applyAlignment="1">
      <alignment wrapText="1"/>
    </xf>
    <xf numFmtId="0" fontId="21" fillId="27" borderId="0" xfId="0" applyFont="1" applyFill="1" applyAlignment="1"/>
    <xf numFmtId="3" fontId="31" fillId="27" borderId="0" xfId="45" applyNumberFormat="1" applyFont="1" applyFill="1" applyBorder="1" applyProtection="1">
      <protection hidden="1"/>
    </xf>
    <xf numFmtId="0" fontId="26" fillId="27" borderId="0" xfId="45" applyFont="1" applyFill="1" applyAlignment="1" applyProtection="1">
      <alignment horizontal="left" wrapText="1"/>
      <protection hidden="1"/>
    </xf>
    <xf numFmtId="3" fontId="26" fillId="27" borderId="0" xfId="45" applyNumberFormat="1" applyFont="1" applyFill="1" applyAlignment="1" applyProtection="1">
      <alignment horizontal="right"/>
      <protection hidden="1"/>
    </xf>
    <xf numFmtId="1" fontId="26" fillId="27" borderId="0" xfId="45" applyNumberFormat="1" applyFont="1" applyFill="1" applyBorder="1" applyAlignment="1" applyProtection="1">
      <alignment horizontal="right"/>
      <protection hidden="1"/>
    </xf>
    <xf numFmtId="0" fontId="21" fillId="27" borderId="0" xfId="45" applyFill="1"/>
    <xf numFmtId="0" fontId="31" fillId="27" borderId="0" xfId="45" applyFont="1" applyFill="1" applyBorder="1" applyAlignment="1" applyProtection="1">
      <alignment horizontal="left" wrapText="1"/>
      <protection hidden="1"/>
    </xf>
    <xf numFmtId="3" fontId="26" fillId="27" borderId="0" xfId="45" applyNumberFormat="1" applyFont="1" applyFill="1" applyBorder="1" applyAlignment="1" applyProtection="1">
      <alignment horizontal="right"/>
      <protection hidden="1"/>
    </xf>
    <xf numFmtId="1" fontId="31" fillId="27" borderId="0" xfId="45" applyNumberFormat="1" applyFont="1" applyFill="1" applyBorder="1" applyAlignment="1" applyProtection="1">
      <alignment horizontal="right"/>
      <protection hidden="1"/>
    </xf>
    <xf numFmtId="3" fontId="31" fillId="27" borderId="11" xfId="45" applyNumberFormat="1" applyFont="1" applyFill="1" applyBorder="1" applyProtection="1">
      <protection hidden="1"/>
    </xf>
    <xf numFmtId="0" fontId="31" fillId="27" borderId="11" xfId="45" applyFont="1" applyFill="1" applyBorder="1" applyAlignment="1" applyProtection="1">
      <alignment horizontal="left" wrapText="1"/>
      <protection hidden="1"/>
    </xf>
    <xf numFmtId="3" fontId="31" fillId="27" borderId="11" xfId="45" applyNumberFormat="1" applyFont="1" applyFill="1" applyBorder="1" applyAlignment="1" applyProtection="1">
      <alignment horizontal="right"/>
      <protection hidden="1"/>
    </xf>
    <xf numFmtId="1" fontId="31" fillId="27" borderId="11" xfId="45" applyNumberFormat="1" applyFont="1" applyFill="1" applyBorder="1" applyAlignment="1" applyProtection="1">
      <alignment horizontal="right"/>
      <protection hidden="1"/>
    </xf>
    <xf numFmtId="0" fontId="26" fillId="27" borderId="0" xfId="45" applyFont="1" applyFill="1" applyProtection="1">
      <protection hidden="1"/>
    </xf>
    <xf numFmtId="0" fontId="38" fillId="27" borderId="0" xfId="45" applyFont="1" applyFill="1" applyBorder="1" applyAlignment="1" applyProtection="1">
      <alignment horizontal="right"/>
      <protection hidden="1"/>
    </xf>
    <xf numFmtId="0" fontId="26" fillId="27" borderId="0" xfId="45" applyFont="1" applyFill="1" applyBorder="1" applyProtection="1">
      <protection hidden="1"/>
    </xf>
    <xf numFmtId="0" fontId="21" fillId="27" borderId="0" xfId="45" applyFill="1" applyBorder="1"/>
    <xf numFmtId="0" fontId="21" fillId="27" borderId="0" xfId="45" applyFill="1" applyAlignment="1"/>
    <xf numFmtId="0" fontId="21" fillId="27" borderId="0" xfId="45" applyFill="1" applyBorder="1" applyAlignment="1"/>
    <xf numFmtId="0" fontId="21" fillId="27" borderId="0" xfId="45" applyFill="1" applyBorder="1" applyAlignment="1">
      <alignment wrapText="1"/>
    </xf>
    <xf numFmtId="3" fontId="26" fillId="27" borderId="0" xfId="45" applyNumberFormat="1" applyFont="1" applyFill="1" applyAlignment="1" applyProtection="1">
      <protection hidden="1"/>
    </xf>
    <xf numFmtId="0" fontId="26" fillId="27" borderId="0" xfId="45" applyFont="1" applyFill="1" applyAlignment="1" applyProtection="1">
      <protection hidden="1"/>
    </xf>
    <xf numFmtId="0" fontId="0" fillId="0" borderId="21" xfId="0" applyBorder="1"/>
    <xf numFmtId="1" fontId="0" fillId="0" borderId="0" xfId="0" applyNumberFormat="1"/>
    <xf numFmtId="3" fontId="44" fillId="24" borderId="0" xfId="0" applyNumberFormat="1" applyFont="1" applyFill="1" applyBorder="1" applyProtection="1">
      <protection hidden="1"/>
    </xf>
    <xf numFmtId="3" fontId="39" fillId="24" borderId="0" xfId="0" applyNumberFormat="1" applyFont="1" applyFill="1" applyProtection="1">
      <protection hidden="1"/>
    </xf>
    <xf numFmtId="3" fontId="39" fillId="24" borderId="0" xfId="0" applyNumberFormat="1" applyFont="1" applyFill="1" applyBorder="1" applyProtection="1">
      <protection hidden="1"/>
    </xf>
    <xf numFmtId="3" fontId="44" fillId="24" borderId="0" xfId="0" applyNumberFormat="1" applyFont="1" applyFill="1" applyProtection="1">
      <protection hidden="1"/>
    </xf>
    <xf numFmtId="3" fontId="31" fillId="0" borderId="0" xfId="0" applyNumberFormat="1" applyFont="1" applyFill="1" applyAlignment="1"/>
    <xf numFmtId="0" fontId="21" fillId="0" borderId="0" xfId="0" applyFont="1"/>
    <xf numFmtId="3" fontId="31" fillId="0" borderId="11" xfId="0" applyNumberFormat="1" applyFont="1" applyFill="1" applyBorder="1" applyAlignment="1"/>
    <xf numFmtId="0" fontId="0" fillId="27" borderId="0" xfId="0" applyFill="1" applyBorder="1" applyAlignment="1"/>
    <xf numFmtId="0" fontId="63" fillId="27" borderId="0" xfId="0" applyFont="1" applyFill="1" applyAlignment="1"/>
    <xf numFmtId="166" fontId="26" fillId="24" borderId="0" xfId="55" applyNumberFormat="1" applyFont="1" applyFill="1" applyBorder="1" applyAlignment="1" applyProtection="1">
      <alignment horizontal="left"/>
      <protection hidden="1"/>
    </xf>
    <xf numFmtId="0" fontId="0" fillId="27" borderId="0" xfId="0" applyFill="1" applyAlignment="1">
      <alignment wrapText="1"/>
    </xf>
    <xf numFmtId="0" fontId="29" fillId="24" borderId="0" xfId="0" applyFont="1" applyFill="1" applyBorder="1" applyProtection="1">
      <protection hidden="1"/>
    </xf>
    <xf numFmtId="0" fontId="63" fillId="0" borderId="0" xfId="0" applyFont="1" applyAlignment="1">
      <alignment wrapText="1"/>
    </xf>
    <xf numFmtId="0" fontId="0" fillId="27" borderId="0" xfId="0" applyFill="1" applyAlignment="1">
      <alignment wrapText="1"/>
    </xf>
    <xf numFmtId="3" fontId="31" fillId="24" borderId="10" xfId="0" applyNumberFormat="1" applyFont="1" applyFill="1" applyBorder="1" applyAlignment="1" applyProtection="1">
      <alignment horizontal="right" vertical="center" wrapText="1"/>
      <protection hidden="1"/>
    </xf>
    <xf numFmtId="3" fontId="31" fillId="24" borderId="12" xfId="45" applyNumberFormat="1" applyFont="1" applyFill="1" applyBorder="1" applyAlignment="1" applyProtection="1">
      <alignment horizontal="right" vertical="center" wrapText="1"/>
      <protection hidden="1"/>
    </xf>
    <xf numFmtId="0" fontId="21" fillId="24" borderId="12" xfId="45" applyFill="1" applyBorder="1" applyAlignment="1">
      <alignment horizontal="right"/>
    </xf>
    <xf numFmtId="0" fontId="31" fillId="24" borderId="10" xfId="0" applyFont="1" applyFill="1" applyBorder="1" applyAlignment="1" applyProtection="1">
      <alignment horizontal="right" vertical="center"/>
      <protection hidden="1"/>
    </xf>
    <xf numFmtId="0" fontId="31" fillId="24" borderId="11" xfId="0" applyFont="1" applyFill="1" applyBorder="1" applyAlignment="1" applyProtection="1">
      <alignment horizontal="right" vertical="center" wrapText="1"/>
      <protection hidden="1"/>
    </xf>
    <xf numFmtId="0" fontId="28" fillId="26" borderId="18" xfId="0" applyFont="1" applyFill="1" applyBorder="1" applyAlignment="1"/>
    <xf numFmtId="0" fontId="28" fillId="26" borderId="22" xfId="0" applyFont="1" applyFill="1" applyBorder="1" applyAlignment="1"/>
    <xf numFmtId="0" fontId="28" fillId="26" borderId="20" xfId="0" applyFont="1" applyFill="1" applyBorder="1" applyAlignment="1"/>
    <xf numFmtId="0" fontId="0" fillId="27" borderId="0" xfId="0" applyFill="1" applyAlignment="1">
      <alignment wrapText="1"/>
    </xf>
    <xf numFmtId="0" fontId="26" fillId="24" borderId="0" xfId="59" applyFont="1" applyFill="1" applyBorder="1" applyAlignment="1">
      <alignment horizontal="left" wrapText="1"/>
    </xf>
    <xf numFmtId="0" fontId="64" fillId="0" borderId="0" xfId="0" applyFont="1"/>
    <xf numFmtId="0" fontId="65" fillId="0" borderId="0" xfId="0" applyFont="1" applyFill="1" applyBorder="1" applyAlignment="1">
      <alignment wrapText="1"/>
    </xf>
    <xf numFmtId="0" fontId="21" fillId="27" borderId="0" xfId="45" applyFill="1" applyBorder="1" applyAlignment="1"/>
    <xf numFmtId="0" fontId="4" fillId="24" borderId="0" xfId="0" applyFont="1" applyFill="1" applyAlignment="1"/>
    <xf numFmtId="3" fontId="4" fillId="24" borderId="0" xfId="0" applyNumberFormat="1" applyFont="1" applyFill="1" applyBorder="1" applyAlignment="1" applyProtection="1">
      <protection hidden="1"/>
    </xf>
    <xf numFmtId="0" fontId="4" fillId="0" borderId="0" xfId="45" applyFont="1"/>
    <xf numFmtId="0" fontId="4" fillId="0" borderId="0" xfId="0" applyFont="1"/>
    <xf numFmtId="0" fontId="4" fillId="24" borderId="0" xfId="0" applyFont="1" applyFill="1" applyProtection="1">
      <protection hidden="1"/>
    </xf>
    <xf numFmtId="0" fontId="4" fillId="24" borderId="0" xfId="45" applyFont="1" applyFill="1" applyProtection="1">
      <protection hidden="1"/>
    </xf>
    <xf numFmtId="0" fontId="28" fillId="27" borderId="0" xfId="62" applyFont="1" applyFill="1" applyAlignment="1"/>
    <xf numFmtId="0" fontId="28" fillId="27" borderId="0" xfId="62" applyFont="1" applyFill="1" applyAlignment="1">
      <alignment horizontal="center"/>
    </xf>
    <xf numFmtId="0" fontId="4" fillId="27" borderId="0" xfId="58" applyFont="1" applyFill="1" applyBorder="1" applyAlignment="1"/>
    <xf numFmtId="0" fontId="57" fillId="27" borderId="12" xfId="62" applyFont="1" applyFill="1" applyBorder="1" applyAlignment="1">
      <alignment horizontal="center"/>
    </xf>
    <xf numFmtId="166" fontId="26" fillId="27" borderId="0" xfId="56" applyNumberFormat="1" applyFont="1" applyFill="1" applyBorder="1" applyAlignment="1" applyProtection="1">
      <alignment horizontal="left" vertical="center"/>
      <protection hidden="1"/>
    </xf>
    <xf numFmtId="165" fontId="26" fillId="27" borderId="11" xfId="57" applyNumberFormat="1" applyFont="1" applyFill="1" applyBorder="1" applyAlignment="1" applyProtection="1">
      <alignment horizontal="left"/>
      <protection hidden="1"/>
    </xf>
    <xf numFmtId="165" fontId="26" fillId="27" borderId="11" xfId="57" applyNumberFormat="1" applyFont="1" applyFill="1" applyBorder="1" applyAlignment="1" applyProtection="1">
      <alignment horizontal="center"/>
      <protection hidden="1"/>
    </xf>
    <xf numFmtId="166" fontId="26" fillId="27" borderId="0" xfId="56" applyNumberFormat="1" applyFont="1" applyFill="1" applyAlignment="1" applyProtection="1">
      <alignment horizontal="left" vertical="center"/>
    </xf>
    <xf numFmtId="166" fontId="26" fillId="27" borderId="0" xfId="56" applyNumberFormat="1" applyFont="1" applyFill="1" applyAlignment="1" applyProtection="1">
      <alignment horizontal="center" vertical="center"/>
    </xf>
    <xf numFmtId="0" fontId="57" fillId="27" borderId="12" xfId="62" applyFont="1" applyFill="1" applyBorder="1" applyAlignment="1">
      <alignment horizontal="center" wrapText="1"/>
    </xf>
    <xf numFmtId="0" fontId="4" fillId="27" borderId="0" xfId="50" applyFill="1" applyAlignment="1">
      <alignment wrapText="1"/>
    </xf>
    <xf numFmtId="0" fontId="4" fillId="24" borderId="0" xfId="50" applyFont="1" applyFill="1" applyProtection="1">
      <protection hidden="1"/>
    </xf>
    <xf numFmtId="3" fontId="4" fillId="24" borderId="0" xfId="50" applyNumberFormat="1" applyFont="1" applyFill="1" applyBorder="1" applyAlignment="1" applyProtection="1">
      <protection hidden="1"/>
    </xf>
    <xf numFmtId="0" fontId="28" fillId="24" borderId="0" xfId="50" applyFont="1" applyFill="1" applyProtection="1">
      <protection hidden="1"/>
    </xf>
    <xf numFmtId="3" fontId="28" fillId="24" borderId="0" xfId="50" applyNumberFormat="1" applyFont="1" applyFill="1" applyBorder="1" applyAlignment="1" applyProtection="1">
      <alignment horizontal="left" wrapText="1"/>
      <protection hidden="1"/>
    </xf>
    <xf numFmtId="3" fontId="28" fillId="27" borderId="0" xfId="50" applyNumberFormat="1" applyFont="1" applyFill="1" applyBorder="1" applyAlignment="1" applyProtection="1">
      <alignment horizontal="left" wrapText="1"/>
      <protection hidden="1"/>
    </xf>
    <xf numFmtId="0" fontId="29" fillId="24" borderId="0" xfId="50" applyFont="1" applyFill="1" applyProtection="1">
      <protection hidden="1"/>
    </xf>
    <xf numFmtId="0" fontId="4" fillId="24" borderId="0" xfId="50" applyFont="1" applyFill="1" applyAlignment="1"/>
    <xf numFmtId="3" fontId="28" fillId="24" borderId="0" xfId="50" applyNumberFormat="1" applyFont="1" applyFill="1" applyBorder="1" applyAlignment="1" applyProtection="1">
      <protection hidden="1"/>
    </xf>
    <xf numFmtId="0" fontId="30" fillId="24" borderId="0" xfId="50" applyFont="1" applyFill="1" applyProtection="1">
      <protection hidden="1"/>
    </xf>
    <xf numFmtId="3" fontId="31" fillId="24" borderId="10" xfId="50" applyNumberFormat="1" applyFont="1" applyFill="1" applyBorder="1" applyAlignment="1" applyProtection="1">
      <alignment horizontal="right" vertical="center" wrapText="1"/>
      <protection hidden="1"/>
    </xf>
    <xf numFmtId="0" fontId="26" fillId="24" borderId="0" xfId="50" applyFont="1" applyFill="1" applyBorder="1" applyAlignment="1" applyProtection="1">
      <alignment horizontal="center"/>
      <protection hidden="1"/>
    </xf>
    <xf numFmtId="0" fontId="4" fillId="24" borderId="0" xfId="50" applyFont="1" applyFill="1" applyBorder="1" applyAlignment="1" applyProtection="1">
      <alignment horizontal="left"/>
      <protection hidden="1"/>
    </xf>
    <xf numFmtId="0" fontId="4" fillId="24" borderId="0" xfId="50" applyFill="1"/>
    <xf numFmtId="3" fontId="31" fillId="24" borderId="11" xfId="50" applyNumberFormat="1" applyFont="1" applyFill="1" applyBorder="1" applyAlignment="1" applyProtection="1">
      <alignment horizontal="right" vertical="center" wrapText="1"/>
      <protection hidden="1"/>
    </xf>
    <xf numFmtId="3" fontId="31" fillId="24" borderId="12" xfId="50" applyNumberFormat="1" applyFont="1" applyFill="1" applyBorder="1" applyAlignment="1" applyProtection="1">
      <alignment horizontal="right" vertical="center" wrapText="1"/>
      <protection hidden="1"/>
    </xf>
    <xf numFmtId="3" fontId="31" fillId="24" borderId="0" xfId="50" applyNumberFormat="1" applyFont="1" applyFill="1" applyBorder="1" applyAlignment="1" applyProtection="1">
      <alignment horizontal="right" vertical="center" wrapText="1"/>
      <protection hidden="1"/>
    </xf>
    <xf numFmtId="0" fontId="26" fillId="24" borderId="0" xfId="50" applyFont="1" applyFill="1" applyBorder="1" applyProtection="1">
      <protection hidden="1"/>
    </xf>
    <xf numFmtId="0" fontId="31" fillId="24" borderId="0" xfId="50" applyFont="1" applyFill="1" applyBorder="1" applyProtection="1">
      <protection hidden="1"/>
    </xf>
    <xf numFmtId="3" fontId="26" fillId="24" borderId="0" xfId="50" applyNumberFormat="1" applyFont="1" applyFill="1" applyBorder="1" applyAlignment="1" applyProtection="1">
      <alignment horizontal="right"/>
      <protection hidden="1"/>
    </xf>
    <xf numFmtId="3" fontId="26" fillId="24" borderId="0" xfId="50" applyNumberFormat="1" applyFont="1" applyFill="1" applyBorder="1" applyProtection="1">
      <protection hidden="1"/>
    </xf>
    <xf numFmtId="3" fontId="31" fillId="24" borderId="0" xfId="50" applyNumberFormat="1" applyFont="1" applyFill="1" applyBorder="1" applyAlignment="1" applyProtection="1">
      <protection hidden="1"/>
    </xf>
    <xf numFmtId="3" fontId="31" fillId="27" borderId="0" xfId="50" applyNumberFormat="1" applyFont="1" applyFill="1" applyBorder="1" applyAlignment="1" applyProtection="1">
      <protection hidden="1"/>
    </xf>
    <xf numFmtId="0" fontId="31" fillId="24" borderId="0" xfId="50" applyFont="1" applyFill="1" applyBorder="1" applyAlignment="1" applyProtection="1">
      <alignment horizontal="center"/>
      <protection hidden="1"/>
    </xf>
    <xf numFmtId="0" fontId="31" fillId="24" borderId="0" xfId="50" applyFont="1" applyFill="1" applyBorder="1" applyAlignment="1" applyProtection="1">
      <alignment horizontal="center" wrapText="1"/>
      <protection hidden="1"/>
    </xf>
    <xf numFmtId="0" fontId="26" fillId="24" borderId="0" xfId="50" applyFont="1" applyFill="1" applyBorder="1" applyAlignment="1">
      <alignment horizontal="left"/>
    </xf>
    <xf numFmtId="0" fontId="4" fillId="24" borderId="0" xfId="50" applyFill="1" applyAlignment="1"/>
    <xf numFmtId="0" fontId="38" fillId="24" borderId="0" xfId="50" applyFont="1" applyFill="1" applyAlignment="1"/>
    <xf numFmtId="0" fontId="26" fillId="24" borderId="0" xfId="50" applyFont="1" applyFill="1" applyAlignment="1">
      <alignment horizontal="left" indent="1"/>
    </xf>
    <xf numFmtId="0" fontId="31" fillId="24" borderId="0" xfId="50" applyFont="1" applyFill="1" applyAlignment="1"/>
    <xf numFmtId="1" fontId="39" fillId="24" borderId="0" xfId="50" applyNumberFormat="1" applyFont="1" applyFill="1" applyBorder="1" applyAlignment="1">
      <alignment horizontal="right"/>
    </xf>
    <xf numFmtId="0" fontId="26" fillId="24" borderId="0" xfId="50" applyFont="1" applyFill="1" applyAlignment="1"/>
    <xf numFmtId="0" fontId="4" fillId="24" borderId="0" xfId="50" applyFont="1" applyFill="1"/>
    <xf numFmtId="0" fontId="39" fillId="24" borderId="0" xfId="50" applyFont="1" applyFill="1" applyAlignment="1"/>
    <xf numFmtId="0" fontId="31" fillId="24" borderId="0" xfId="50" applyFont="1" applyFill="1" applyBorder="1" applyAlignment="1"/>
    <xf numFmtId="0" fontId="26" fillId="24" borderId="11" xfId="50" applyFont="1" applyFill="1" applyBorder="1" applyProtection="1">
      <protection hidden="1"/>
    </xf>
    <xf numFmtId="3" fontId="31" fillId="24" borderId="11" xfId="50" applyNumberFormat="1" applyFont="1" applyFill="1" applyBorder="1" applyProtection="1">
      <protection hidden="1"/>
    </xf>
    <xf numFmtId="3" fontId="26" fillId="24" borderId="11" xfId="50" applyNumberFormat="1" applyFont="1" applyFill="1" applyBorder="1" applyProtection="1">
      <protection hidden="1"/>
    </xf>
    <xf numFmtId="3" fontId="26" fillId="27" borderId="11" xfId="50" applyNumberFormat="1" applyFont="1" applyFill="1" applyBorder="1" applyProtection="1">
      <protection hidden="1"/>
    </xf>
    <xf numFmtId="164" fontId="26" fillId="24" borderId="11" xfId="50" applyNumberFormat="1" applyFont="1" applyFill="1" applyBorder="1" applyAlignment="1" applyProtection="1">
      <alignment horizontal="center"/>
      <protection hidden="1"/>
    </xf>
    <xf numFmtId="165" fontId="26" fillId="24" borderId="11" xfId="50" applyNumberFormat="1" applyFont="1" applyFill="1" applyBorder="1" applyProtection="1">
      <protection hidden="1"/>
    </xf>
    <xf numFmtId="3" fontId="31" fillId="24" borderId="0" xfId="50" applyNumberFormat="1" applyFont="1" applyFill="1" applyBorder="1" applyProtection="1">
      <protection hidden="1"/>
    </xf>
    <xf numFmtId="3" fontId="26" fillId="27" borderId="0" xfId="50" applyNumberFormat="1" applyFont="1" applyFill="1" applyBorder="1" applyProtection="1">
      <protection hidden="1"/>
    </xf>
    <xf numFmtId="164" fontId="26" fillId="24" borderId="0" xfId="50" applyNumberFormat="1" applyFont="1" applyFill="1" applyBorder="1" applyProtection="1">
      <protection hidden="1"/>
    </xf>
    <xf numFmtId="0" fontId="38" fillId="24" borderId="0" xfId="50" applyFont="1" applyFill="1" applyBorder="1" applyAlignment="1" applyProtection="1">
      <alignment horizontal="right"/>
      <protection hidden="1"/>
    </xf>
    <xf numFmtId="0" fontId="26" fillId="24" borderId="0" xfId="50" applyFont="1" applyFill="1" applyProtection="1">
      <protection hidden="1"/>
    </xf>
    <xf numFmtId="0" fontId="4" fillId="24" borderId="0" xfId="50" applyFill="1" applyBorder="1" applyAlignment="1"/>
    <xf numFmtId="3" fontId="26" fillId="24" borderId="0" xfId="50" applyNumberFormat="1" applyFont="1" applyFill="1" applyAlignment="1" applyProtection="1">
      <protection hidden="1"/>
    </xf>
    <xf numFmtId="0" fontId="26" fillId="27" borderId="0" xfId="50" applyFont="1" applyFill="1" applyProtection="1">
      <protection hidden="1"/>
    </xf>
    <xf numFmtId="0" fontId="36" fillId="24" borderId="0" xfId="50" applyFont="1" applyFill="1" applyProtection="1">
      <protection hidden="1"/>
    </xf>
    <xf numFmtId="0" fontId="26" fillId="24" borderId="0" xfId="50" applyFont="1" applyFill="1" applyAlignment="1" applyProtection="1">
      <protection hidden="1"/>
    </xf>
    <xf numFmtId="0" fontId="26" fillId="27" borderId="0" xfId="50" applyFont="1" applyFill="1" applyBorder="1" applyProtection="1">
      <protection hidden="1"/>
    </xf>
    <xf numFmtId="0" fontId="4" fillId="0" borderId="17" xfId="0" applyFont="1" applyBorder="1"/>
    <xf numFmtId="0" fontId="28" fillId="27" borderId="0" xfId="50" applyFont="1" applyFill="1"/>
    <xf numFmtId="0" fontId="4" fillId="27" borderId="0" xfId="50" applyFill="1"/>
    <xf numFmtId="3" fontId="4" fillId="27" borderId="0" xfId="50" applyNumberFormat="1" applyFont="1" applyFill="1" applyBorder="1" applyAlignment="1" applyProtection="1">
      <protection hidden="1"/>
    </xf>
    <xf numFmtId="3" fontId="4" fillId="27" borderId="0" xfId="50" applyNumberFormat="1" applyFont="1" applyFill="1" applyBorder="1" applyAlignment="1" applyProtection="1">
      <alignment horizontal="center"/>
      <protection hidden="1"/>
    </xf>
    <xf numFmtId="0" fontId="4" fillId="27" borderId="0" xfId="50" applyFont="1" applyFill="1"/>
    <xf numFmtId="3" fontId="4" fillId="27" borderId="0" xfId="54" applyNumberFormat="1" applyFont="1" applyFill="1" applyBorder="1" applyAlignment="1" applyProtection="1">
      <protection hidden="1"/>
    </xf>
    <xf numFmtId="0" fontId="4" fillId="27" borderId="0" xfId="50" applyFont="1" applyFill="1" applyProtection="1">
      <protection hidden="1"/>
    </xf>
    <xf numFmtId="0" fontId="4" fillId="27" borderId="0" xfId="50" applyFont="1" applyFill="1" applyAlignment="1" applyProtection="1">
      <alignment horizontal="center"/>
      <protection hidden="1"/>
    </xf>
    <xf numFmtId="0" fontId="4" fillId="27" borderId="0" xfId="54" applyFont="1" applyFill="1" applyProtection="1">
      <protection hidden="1"/>
    </xf>
    <xf numFmtId="0" fontId="28" fillId="27" borderId="0" xfId="50" applyFont="1" applyFill="1" applyProtection="1">
      <protection hidden="1"/>
    </xf>
    <xf numFmtId="0" fontId="28" fillId="27" borderId="0" xfId="50" applyFont="1" applyFill="1" applyAlignment="1" applyProtection="1">
      <alignment horizontal="center"/>
      <protection hidden="1"/>
    </xf>
    <xf numFmtId="0" fontId="56" fillId="27" borderId="0" xfId="50" applyFont="1" applyFill="1"/>
    <xf numFmtId="0" fontId="31" fillId="27" borderId="11" xfId="50" applyFont="1" applyFill="1" applyBorder="1" applyAlignment="1">
      <alignment horizontal="center"/>
    </xf>
    <xf numFmtId="3" fontId="31" fillId="27" borderId="0" xfId="30" applyNumberFormat="1" applyFont="1" applyFill="1" applyBorder="1" applyAlignment="1" applyProtection="1">
      <alignment horizontal="center"/>
      <protection hidden="1"/>
    </xf>
    <xf numFmtId="3" fontId="26" fillId="27" borderId="0" xfId="30" applyNumberFormat="1" applyFont="1" applyFill="1" applyBorder="1" applyAlignment="1" applyProtection="1">
      <alignment horizontal="center"/>
      <protection hidden="1"/>
    </xf>
    <xf numFmtId="0" fontId="26" fillId="27" borderId="11" xfId="50" applyFont="1" applyFill="1" applyBorder="1" applyProtection="1">
      <protection hidden="1"/>
    </xf>
    <xf numFmtId="3" fontId="26" fillId="27" borderId="11" xfId="30" applyNumberFormat="1" applyFont="1" applyFill="1" applyBorder="1" applyAlignment="1" applyProtection="1">
      <alignment horizontal="center"/>
      <protection hidden="1"/>
    </xf>
    <xf numFmtId="0" fontId="26" fillId="27" borderId="11" xfId="50" applyFont="1" applyFill="1" applyBorder="1" applyAlignment="1">
      <alignment horizontal="center"/>
    </xf>
    <xf numFmtId="0" fontId="26" fillId="27" borderId="0" xfId="50" applyFont="1" applyFill="1" applyAlignment="1">
      <alignment horizontal="center"/>
    </xf>
    <xf numFmtId="0" fontId="26" fillId="27" borderId="0" xfId="59" applyFont="1" applyFill="1" applyAlignment="1"/>
    <xf numFmtId="1" fontId="26" fillId="27" borderId="0" xfId="31" applyNumberFormat="1" applyFont="1" applyFill="1" applyProtection="1">
      <protection hidden="1"/>
    </xf>
    <xf numFmtId="0" fontId="26" fillId="27" borderId="0" xfId="31" applyNumberFormat="1" applyFont="1" applyFill="1" applyAlignment="1" applyProtection="1">
      <alignment horizontal="center"/>
      <protection hidden="1"/>
    </xf>
    <xf numFmtId="1" fontId="26" fillId="27" borderId="0" xfId="50" applyNumberFormat="1" applyFont="1" applyFill="1" applyAlignment="1" applyProtection="1">
      <alignment horizontal="center"/>
      <protection hidden="1"/>
    </xf>
    <xf numFmtId="0" fontId="26" fillId="27" borderId="0" xfId="50" applyNumberFormat="1" applyFont="1" applyFill="1" applyAlignment="1" applyProtection="1">
      <alignment horizontal="center"/>
      <protection hidden="1"/>
    </xf>
    <xf numFmtId="0" fontId="26" fillId="27" borderId="0" xfId="50" applyFont="1" applyFill="1" applyAlignment="1" applyProtection="1">
      <alignment horizontal="center"/>
      <protection hidden="1"/>
    </xf>
    <xf numFmtId="0" fontId="26" fillId="27" borderId="0" xfId="50" applyFont="1" applyFill="1"/>
    <xf numFmtId="0" fontId="59" fillId="0" borderId="0" xfId="45" applyFont="1"/>
    <xf numFmtId="0" fontId="21" fillId="27" borderId="0" xfId="0" applyFont="1" applyFill="1" applyAlignment="1">
      <alignment wrapText="1"/>
    </xf>
    <xf numFmtId="3" fontId="26" fillId="24" borderId="0" xfId="0" applyNumberFormat="1" applyFont="1" applyFill="1" applyAlignment="1" applyProtection="1">
      <alignment wrapText="1"/>
      <protection hidden="1"/>
    </xf>
    <xf numFmtId="3" fontId="15" fillId="24" borderId="0" xfId="40" applyNumberFormat="1" applyFill="1" applyAlignment="1" applyProtection="1">
      <alignment horizontal="left"/>
      <protection hidden="1"/>
    </xf>
    <xf numFmtId="3" fontId="26" fillId="24" borderId="0" xfId="0" applyNumberFormat="1" applyFont="1" applyFill="1" applyAlignment="1" applyProtection="1">
      <alignment horizontal="left"/>
      <protection hidden="1"/>
    </xf>
    <xf numFmtId="0" fontId="61" fillId="24" borderId="0" xfId="0" applyFont="1" applyFill="1" applyProtection="1">
      <protection hidden="1"/>
    </xf>
    <xf numFmtId="0" fontId="26" fillId="0" borderId="0" xfId="47" applyFont="1" applyAlignment="1">
      <alignment horizontal="left" wrapText="1"/>
    </xf>
    <xf numFmtId="0" fontId="26" fillId="0" borderId="0" xfId="47" applyFont="1" applyBorder="1" applyAlignment="1"/>
    <xf numFmtId="0" fontId="26" fillId="0" borderId="0" xfId="47" applyFont="1" applyFill="1" applyBorder="1" applyAlignment="1"/>
    <xf numFmtId="3" fontId="28" fillId="27" borderId="0" xfId="50" applyNumberFormat="1" applyFont="1" applyFill="1"/>
    <xf numFmtId="0" fontId="26" fillId="24" borderId="0" xfId="45" applyFont="1" applyFill="1" applyAlignment="1" applyProtection="1">
      <alignment horizontal="left"/>
      <protection hidden="1"/>
    </xf>
    <xf numFmtId="0" fontId="26" fillId="24" borderId="0" xfId="45" applyFont="1" applyFill="1" applyBorder="1" applyAlignment="1" applyProtection="1">
      <alignment horizontal="left"/>
      <protection hidden="1"/>
    </xf>
    <xf numFmtId="0" fontId="4" fillId="0" borderId="0" xfId="0" applyFont="1" applyAlignment="1">
      <alignment horizontal="right"/>
    </xf>
    <xf numFmtId="1" fontId="38" fillId="27" borderId="0" xfId="50" applyNumberFormat="1" applyFont="1" applyFill="1" applyAlignment="1" applyProtection="1">
      <alignment horizontal="center"/>
      <protection hidden="1"/>
    </xf>
    <xf numFmtId="3" fontId="26" fillId="29" borderId="0" xfId="0" applyNumberFormat="1" applyFont="1" applyFill="1" applyBorder="1" applyAlignment="1" applyProtection="1">
      <alignment horizontal="right"/>
      <protection hidden="1"/>
    </xf>
    <xf numFmtId="3" fontId="26" fillId="29" borderId="11" xfId="0" applyNumberFormat="1" applyFont="1" applyFill="1" applyBorder="1" applyAlignment="1" applyProtection="1">
      <alignment horizontal="right"/>
      <protection hidden="1"/>
    </xf>
    <xf numFmtId="0" fontId="67" fillId="0" borderId="0" xfId="0" applyFont="1"/>
    <xf numFmtId="0" fontId="26" fillId="24" borderId="11" xfId="0" applyFont="1" applyFill="1" applyBorder="1" applyAlignment="1" applyProtection="1">
      <alignment horizontal="left"/>
      <protection hidden="1"/>
    </xf>
    <xf numFmtId="3" fontId="31" fillId="29" borderId="0" xfId="0" applyNumberFormat="1" applyFont="1" applyFill="1" applyBorder="1" applyAlignment="1" applyProtection="1">
      <alignment horizontal="right"/>
      <protection hidden="1"/>
    </xf>
    <xf numFmtId="0" fontId="28" fillId="24" borderId="0" xfId="0" applyFont="1" applyFill="1" applyAlignment="1">
      <alignment horizontal="center"/>
    </xf>
    <xf numFmtId="0" fontId="68" fillId="28" borderId="0" xfId="68" applyFont="1" applyFill="1" applyAlignment="1"/>
    <xf numFmtId="0" fontId="70" fillId="28" borderId="0" xfId="68" applyFont="1" applyFill="1" applyAlignment="1"/>
    <xf numFmtId="0" fontId="66" fillId="28" borderId="0" xfId="68" applyFont="1" applyFill="1" applyAlignment="1"/>
    <xf numFmtId="0" fontId="3" fillId="28" borderId="0" xfId="70" applyFill="1"/>
    <xf numFmtId="0" fontId="67" fillId="28" borderId="0" xfId="69" applyFont="1" applyFill="1" applyAlignment="1"/>
    <xf numFmtId="0" fontId="72" fillId="28" borderId="0" xfId="70" applyFont="1" applyFill="1" applyAlignment="1">
      <alignment horizontal="left"/>
    </xf>
    <xf numFmtId="0" fontId="72" fillId="28" borderId="0" xfId="70" applyFont="1" applyFill="1" applyAlignment="1"/>
    <xf numFmtId="0" fontId="66" fillId="28" borderId="0" xfId="70" applyFont="1" applyFill="1"/>
    <xf numFmtId="0" fontId="71" fillId="28" borderId="0" xfId="71" applyFont="1" applyFill="1" applyAlignment="1"/>
    <xf numFmtId="0" fontId="73" fillId="28" borderId="0" xfId="70" applyFont="1" applyFill="1" applyAlignment="1"/>
    <xf numFmtId="0" fontId="74" fillId="28" borderId="0" xfId="70" applyFont="1" applyFill="1"/>
    <xf numFmtId="0" fontId="75" fillId="28" borderId="0" xfId="70" applyFont="1" applyFill="1"/>
    <xf numFmtId="0" fontId="71" fillId="28" borderId="0" xfId="69" applyFont="1" applyFill="1" applyAlignment="1"/>
    <xf numFmtId="0" fontId="4" fillId="24" borderId="0" xfId="70" applyFont="1" applyFill="1" applyAlignment="1"/>
    <xf numFmtId="0" fontId="66" fillId="28" borderId="0" xfId="68" applyFont="1" applyFill="1" applyBorder="1" applyAlignment="1"/>
    <xf numFmtId="0" fontId="67" fillId="27" borderId="0" xfId="70" applyFont="1" applyFill="1" applyAlignment="1">
      <alignment horizontal="left"/>
    </xf>
    <xf numFmtId="0" fontId="67" fillId="27" borderId="0" xfId="70" applyFont="1" applyFill="1" applyAlignment="1"/>
    <xf numFmtId="0" fontId="68" fillId="27" borderId="0" xfId="68" applyFont="1" applyFill="1" applyAlignment="1"/>
    <xf numFmtId="0" fontId="28" fillId="24" borderId="0" xfId="70" applyFont="1" applyFill="1" applyAlignment="1" applyProtection="1">
      <protection hidden="1"/>
    </xf>
    <xf numFmtId="0" fontId="4" fillId="24" borderId="0" xfId="70" applyFont="1" applyFill="1" applyAlignment="1" applyProtection="1">
      <alignment horizontal="center"/>
      <protection hidden="1"/>
    </xf>
    <xf numFmtId="0" fontId="67" fillId="0" borderId="0" xfId="70" applyFont="1" applyAlignment="1">
      <alignment horizontal="center"/>
    </xf>
    <xf numFmtId="0" fontId="67" fillId="0" borderId="0" xfId="70" applyFont="1"/>
    <xf numFmtId="3" fontId="66" fillId="27" borderId="0" xfId="70" applyNumberFormat="1" applyFont="1" applyFill="1" applyAlignment="1" applyProtection="1">
      <protection hidden="1"/>
    </xf>
    <xf numFmtId="0" fontId="26" fillId="24" borderId="0" xfId="70" applyFont="1" applyFill="1" applyAlignment="1" applyProtection="1">
      <alignment horizontal="center"/>
      <protection hidden="1"/>
    </xf>
    <xf numFmtId="0" fontId="93" fillId="0" borderId="0" xfId="70" applyFont="1" applyAlignment="1">
      <alignment horizontal="center"/>
    </xf>
    <xf numFmtId="0" fontId="93" fillId="0" borderId="0" xfId="70" applyFont="1"/>
    <xf numFmtId="0" fontId="93" fillId="27" borderId="0" xfId="70" applyFont="1" applyFill="1"/>
    <xf numFmtId="0" fontId="28" fillId="24" borderId="0" xfId="70" applyFont="1" applyFill="1" applyProtection="1">
      <protection hidden="1"/>
    </xf>
    <xf numFmtId="0" fontId="94" fillId="0" borderId="10" xfId="70" applyFont="1" applyBorder="1" applyAlignment="1">
      <alignment horizontal="center"/>
    </xf>
    <xf numFmtId="0" fontId="94" fillId="0" borderId="0" xfId="70" applyFont="1" applyAlignment="1">
      <alignment horizontal="center"/>
    </xf>
    <xf numFmtId="0" fontId="93" fillId="0" borderId="11" xfId="70" applyFont="1" applyBorder="1"/>
    <xf numFmtId="3" fontId="31" fillId="24" borderId="12" xfId="70" applyNumberFormat="1" applyFont="1" applyFill="1" applyBorder="1" applyAlignment="1" applyProtection="1">
      <alignment horizontal="center" vertical="center" wrapText="1"/>
      <protection hidden="1"/>
    </xf>
    <xf numFmtId="0" fontId="93" fillId="0" borderId="10" xfId="70" applyFont="1" applyBorder="1" applyAlignment="1">
      <alignment horizontal="center"/>
    </xf>
    <xf numFmtId="3" fontId="4" fillId="24" borderId="0" xfId="45" applyNumberFormat="1" applyFont="1" applyFill="1" applyBorder="1" applyAlignment="1" applyProtection="1">
      <protection hidden="1"/>
    </xf>
    <xf numFmtId="0" fontId="31" fillId="27" borderId="0" xfId="50" applyFont="1" applyFill="1" applyBorder="1" applyAlignment="1">
      <alignment horizontal="center"/>
    </xf>
    <xf numFmtId="1" fontId="31" fillId="24" borderId="10" xfId="0" applyNumberFormat="1" applyFont="1" applyFill="1" applyBorder="1" applyAlignment="1" applyProtection="1">
      <alignment horizontal="center" vertical="center"/>
      <protection hidden="1"/>
    </xf>
    <xf numFmtId="1" fontId="31" fillId="24" borderId="11" xfId="0" applyNumberFormat="1" applyFont="1" applyFill="1" applyBorder="1" applyAlignment="1" applyProtection="1">
      <alignment horizontal="center" vertical="center"/>
      <protection hidden="1"/>
    </xf>
    <xf numFmtId="0" fontId="4" fillId="24" borderId="0" xfId="0" applyFont="1" applyFill="1"/>
    <xf numFmtId="1" fontId="31" fillId="24" borderId="11" xfId="0" applyNumberFormat="1" applyFont="1" applyFill="1" applyBorder="1" applyAlignment="1" applyProtection="1">
      <alignment horizontal="center" vertical="center"/>
      <protection hidden="1"/>
    </xf>
    <xf numFmtId="165" fontId="26" fillId="27" borderId="0" xfId="57" applyNumberFormat="1" applyFont="1" applyFill="1" applyBorder="1" applyAlignment="1" applyProtection="1">
      <alignment horizontal="left" vertical="center"/>
      <protection hidden="1"/>
    </xf>
    <xf numFmtId="0" fontId="26" fillId="27" borderId="0" xfId="123" applyFont="1" applyFill="1" applyAlignment="1" applyProtection="1">
      <alignment vertical="center"/>
      <protection hidden="1"/>
    </xf>
    <xf numFmtId="0" fontId="95" fillId="27" borderId="0" xfId="123" applyFont="1" applyFill="1" applyBorder="1" applyAlignment="1">
      <alignment horizontal="left" vertical="center"/>
    </xf>
    <xf numFmtId="0" fontId="26" fillId="27" borderId="0" xfId="56" applyFont="1" applyFill="1" applyBorder="1" applyAlignment="1" applyProtection="1">
      <alignment vertical="center"/>
      <protection hidden="1"/>
    </xf>
    <xf numFmtId="165" fontId="26" fillId="27" borderId="0" xfId="123" applyNumberFormat="1" applyFont="1" applyFill="1" applyBorder="1" applyAlignment="1" applyProtection="1">
      <alignment horizontal="left" vertical="center"/>
      <protection hidden="1"/>
    </xf>
    <xf numFmtId="0" fontId="26" fillId="27" borderId="0" xfId="56" applyFont="1" applyFill="1" applyAlignment="1">
      <alignment vertical="center"/>
    </xf>
    <xf numFmtId="165" fontId="31" fillId="27" borderId="0" xfId="123" applyNumberFormat="1" applyFont="1" applyFill="1" applyBorder="1" applyAlignment="1" applyProtection="1">
      <alignment horizontal="left" vertical="center"/>
      <protection hidden="1"/>
    </xf>
    <xf numFmtId="0" fontId="31" fillId="27" borderId="0" xfId="123" applyFont="1" applyFill="1" applyAlignment="1" applyProtection="1">
      <alignment vertical="center"/>
      <protection hidden="1"/>
    </xf>
    <xf numFmtId="0" fontId="31" fillId="27" borderId="0" xfId="123" applyFont="1" applyFill="1" applyAlignment="1">
      <alignment vertical="center"/>
    </xf>
    <xf numFmtId="1" fontId="31" fillId="27" borderId="0" xfId="57" applyNumberFormat="1" applyFont="1" applyFill="1" applyBorder="1" applyAlignment="1">
      <alignment horizontal="left" vertical="center"/>
    </xf>
    <xf numFmtId="0" fontId="31" fillId="27" borderId="0" xfId="123" applyFont="1" applyFill="1" applyAlignment="1">
      <alignment horizontal="left" vertical="center"/>
    </xf>
    <xf numFmtId="0" fontId="26" fillId="27" borderId="0" xfId="123" applyFont="1" applyFill="1" applyBorder="1" applyAlignment="1" applyProtection="1">
      <alignment vertical="center"/>
      <protection hidden="1"/>
    </xf>
    <xf numFmtId="1" fontId="31" fillId="24" borderId="10" xfId="0" applyNumberFormat="1" applyFont="1" applyFill="1" applyBorder="1" applyAlignment="1" applyProtection="1">
      <alignment vertical="center"/>
      <protection hidden="1"/>
    </xf>
    <xf numFmtId="1" fontId="31" fillId="24" borderId="11" xfId="0" applyNumberFormat="1" applyFont="1" applyFill="1" applyBorder="1" applyAlignment="1" applyProtection="1">
      <alignment vertical="center"/>
      <protection hidden="1"/>
    </xf>
    <xf numFmtId="1" fontId="31" fillId="27" borderId="10" xfId="57" applyNumberFormat="1" applyFont="1" applyFill="1" applyBorder="1" applyAlignment="1">
      <alignment vertical="center" wrapText="1"/>
    </xf>
    <xf numFmtId="1" fontId="31" fillId="27" borderId="10" xfId="57" applyNumberFormat="1" applyFont="1" applyFill="1" applyBorder="1" applyAlignment="1">
      <alignment vertical="center"/>
    </xf>
    <xf numFmtId="0" fontId="31" fillId="24" borderId="0" xfId="0" applyFont="1" applyFill="1" applyBorder="1" applyAlignment="1" applyProtection="1">
      <alignment horizontal="left"/>
      <protection hidden="1"/>
    </xf>
    <xf numFmtId="1" fontId="31" fillId="24" borderId="0" xfId="0" applyNumberFormat="1" applyFont="1" applyFill="1" applyBorder="1" applyAlignment="1" applyProtection="1">
      <alignment horizontal="left"/>
      <protection hidden="1"/>
    </xf>
    <xf numFmtId="0" fontId="33" fillId="24" borderId="0" xfId="57" applyFont="1" applyFill="1" applyBorder="1" applyAlignment="1" applyProtection="1">
      <alignment horizontal="left"/>
      <protection hidden="1"/>
    </xf>
    <xf numFmtId="0" fontId="26" fillId="24" borderId="0" xfId="57" applyFont="1" applyFill="1" applyBorder="1" applyAlignment="1" applyProtection="1">
      <alignment horizontal="left"/>
      <protection hidden="1"/>
    </xf>
    <xf numFmtId="166" fontId="26" fillId="24" borderId="0" xfId="57" applyNumberFormat="1" applyFont="1" applyFill="1" applyBorder="1" applyAlignment="1" applyProtection="1">
      <alignment horizontal="left"/>
      <protection hidden="1"/>
    </xf>
    <xf numFmtId="0" fontId="33" fillId="24" borderId="11" xfId="57" applyFont="1" applyFill="1" applyBorder="1" applyAlignment="1" applyProtection="1">
      <alignment horizontal="left"/>
      <protection hidden="1"/>
    </xf>
    <xf numFmtId="1" fontId="26" fillId="24" borderId="11" xfId="31" applyNumberFormat="1" applyFont="1" applyFill="1" applyBorder="1" applyAlignment="1" applyProtection="1">
      <alignment horizontal="right"/>
      <protection hidden="1"/>
    </xf>
    <xf numFmtId="165" fontId="31" fillId="24" borderId="0" xfId="57" applyNumberFormat="1" applyFont="1" applyFill="1" applyBorder="1" applyAlignment="1" applyProtection="1">
      <alignment horizontal="left"/>
      <protection hidden="1"/>
    </xf>
    <xf numFmtId="0" fontId="31" fillId="24" borderId="0" xfId="57" applyFont="1" applyFill="1" applyBorder="1" applyAlignment="1" applyProtection="1">
      <alignment horizontal="left"/>
      <protection hidden="1"/>
    </xf>
    <xf numFmtId="165" fontId="26" fillId="24" borderId="0" xfId="0" applyNumberFormat="1" applyFont="1" applyFill="1" applyBorder="1" applyAlignment="1" applyProtection="1">
      <alignment horizontal="left"/>
      <protection hidden="1"/>
    </xf>
    <xf numFmtId="165" fontId="26" fillId="24" borderId="0" xfId="57" applyNumberFormat="1" applyFont="1" applyFill="1" applyBorder="1" applyProtection="1">
      <protection hidden="1"/>
    </xf>
    <xf numFmtId="0" fontId="26" fillId="24" borderId="0" xfId="57" applyFont="1" applyFill="1" applyBorder="1" applyProtection="1">
      <protection hidden="1"/>
    </xf>
    <xf numFmtId="0" fontId="26" fillId="24" borderId="0" xfId="0" applyFont="1" applyFill="1" applyBorder="1" applyAlignment="1" applyProtection="1">
      <alignment horizontal="left"/>
      <protection hidden="1"/>
    </xf>
    <xf numFmtId="166" fontId="26" fillId="24" borderId="0" xfId="57" applyNumberFormat="1" applyFont="1" applyFill="1" applyBorder="1" applyProtection="1">
      <protection hidden="1"/>
    </xf>
    <xf numFmtId="0" fontId="26" fillId="24" borderId="0" xfId="55" applyFont="1" applyFill="1" applyBorder="1" applyAlignment="1" applyProtection="1">
      <alignment vertical="center"/>
      <protection hidden="1"/>
    </xf>
    <xf numFmtId="166" fontId="26" fillId="24" borderId="0" xfId="55" applyNumberFormat="1" applyFont="1" applyFill="1" applyBorder="1" applyAlignment="1" applyProtection="1">
      <alignment vertical="center"/>
      <protection hidden="1"/>
    </xf>
    <xf numFmtId="0" fontId="26" fillId="24" borderId="0" xfId="62" applyFont="1" applyFill="1" applyBorder="1" applyProtection="1">
      <protection hidden="1"/>
    </xf>
    <xf numFmtId="166" fontId="26" fillId="24" borderId="0" xfId="62" applyNumberFormat="1" applyFont="1" applyFill="1" applyBorder="1" applyProtection="1">
      <protection hidden="1"/>
    </xf>
    <xf numFmtId="0" fontId="26" fillId="24" borderId="0" xfId="55" applyFont="1" applyFill="1" applyBorder="1" applyProtection="1">
      <protection hidden="1"/>
    </xf>
    <xf numFmtId="166" fontId="26" fillId="24" borderId="0" xfId="55" applyNumberFormat="1" applyFont="1" applyFill="1" applyBorder="1" applyProtection="1">
      <protection hidden="1"/>
    </xf>
    <xf numFmtId="0" fontId="26" fillId="24" borderId="0" xfId="55" applyFont="1" applyFill="1" applyBorder="1" applyAlignment="1" applyProtection="1">
      <alignment horizontal="left" vertical="center"/>
      <protection hidden="1"/>
    </xf>
    <xf numFmtId="166" fontId="26" fillId="24" borderId="0" xfId="55" applyNumberFormat="1" applyFont="1" applyFill="1" applyBorder="1" applyAlignment="1" applyProtection="1">
      <alignment horizontal="left" vertical="center"/>
      <protection hidden="1"/>
    </xf>
    <xf numFmtId="0" fontId="26" fillId="24" borderId="0" xfId="55" applyFont="1" applyFill="1" applyBorder="1" applyAlignment="1" applyProtection="1">
      <alignment horizontal="left"/>
      <protection hidden="1"/>
    </xf>
    <xf numFmtId="165" fontId="26" fillId="24" borderId="0" xfId="55" applyNumberFormat="1" applyFont="1" applyFill="1" applyBorder="1" applyProtection="1">
      <protection hidden="1"/>
    </xf>
    <xf numFmtId="165" fontId="26" fillId="24" borderId="0" xfId="55" applyNumberFormat="1" applyFont="1" applyFill="1" applyBorder="1" applyAlignment="1" applyProtection="1">
      <alignment horizontal="left"/>
      <protection hidden="1"/>
    </xf>
    <xf numFmtId="0" fontId="26" fillId="24" borderId="11" xfId="57" applyFont="1" applyFill="1" applyBorder="1" applyAlignment="1" applyProtection="1">
      <alignment horizontal="left"/>
      <protection hidden="1"/>
    </xf>
    <xf numFmtId="165" fontId="26" fillId="24" borderId="11" xfId="57" applyNumberFormat="1" applyFont="1" applyFill="1" applyBorder="1" applyAlignment="1" applyProtection="1">
      <alignment horizontal="left"/>
      <protection hidden="1"/>
    </xf>
    <xf numFmtId="0" fontId="33" fillId="24" borderId="10" xfId="0" applyFont="1" applyFill="1" applyBorder="1" applyProtection="1">
      <protection hidden="1"/>
    </xf>
    <xf numFmtId="44" fontId="33" fillId="24" borderId="10" xfId="31" applyFont="1" applyFill="1" applyBorder="1" applyProtection="1">
      <protection hidden="1"/>
    </xf>
    <xf numFmtId="0" fontId="33" fillId="24" borderId="10" xfId="31" applyNumberFormat="1" applyFont="1" applyFill="1" applyBorder="1" applyProtection="1">
      <protection hidden="1"/>
    </xf>
    <xf numFmtId="1" fontId="33" fillId="24" borderId="10" xfId="31" applyNumberFormat="1" applyFont="1" applyFill="1" applyBorder="1" applyProtection="1">
      <protection hidden="1"/>
    </xf>
    <xf numFmtId="1" fontId="33" fillId="24" borderId="10" xfId="0" applyNumberFormat="1" applyFont="1" applyFill="1" applyBorder="1" applyAlignment="1" applyProtection="1">
      <alignment horizontal="right"/>
      <protection hidden="1"/>
    </xf>
    <xf numFmtId="3" fontId="33" fillId="24" borderId="10" xfId="0" applyNumberFormat="1" applyFont="1" applyFill="1" applyBorder="1" applyAlignment="1" applyProtection="1">
      <alignment horizontal="right"/>
      <protection hidden="1"/>
    </xf>
    <xf numFmtId="1" fontId="38" fillId="24" borderId="10" xfId="0" applyNumberFormat="1" applyFont="1" applyFill="1" applyBorder="1" applyAlignment="1" applyProtection="1">
      <alignment horizontal="right"/>
      <protection hidden="1"/>
    </xf>
    <xf numFmtId="3" fontId="31" fillId="24" borderId="11" xfId="32" applyNumberFormat="1" applyFont="1" applyFill="1" applyBorder="1" applyAlignment="1" applyProtection="1">
      <alignment horizontal="right"/>
      <protection hidden="1"/>
    </xf>
    <xf numFmtId="0" fontId="94" fillId="27" borderId="0" xfId="0" applyFont="1" applyFill="1" applyBorder="1" applyAlignment="1">
      <alignment vertical="center"/>
    </xf>
    <xf numFmtId="0" fontId="31" fillId="24" borderId="0" xfId="45" applyFont="1" applyFill="1" applyBorder="1" applyAlignment="1">
      <alignment horizontal="left" vertical="center"/>
    </xf>
    <xf numFmtId="0" fontId="31" fillId="24" borderId="0" xfId="45" applyFont="1" applyFill="1" applyBorder="1"/>
    <xf numFmtId="0" fontId="31" fillId="24" borderId="0" xfId="45" applyFont="1" applyFill="1"/>
    <xf numFmtId="0" fontId="31" fillId="24" borderId="0" xfId="45" applyFont="1" applyFill="1" applyBorder="1" applyAlignment="1" applyProtection="1">
      <alignment horizontal="center" vertical="center"/>
      <protection hidden="1"/>
    </xf>
    <xf numFmtId="0" fontId="57" fillId="27" borderId="10" xfId="62" applyFont="1" applyFill="1" applyBorder="1" applyAlignment="1">
      <alignment horizontal="left"/>
    </xf>
    <xf numFmtId="3" fontId="68" fillId="27" borderId="0" xfId="70" applyNumberFormat="1" applyFont="1" applyFill="1" applyAlignment="1" applyProtection="1">
      <protection hidden="1"/>
    </xf>
    <xf numFmtId="0" fontId="54" fillId="24" borderId="0" xfId="0" applyFont="1" applyFill="1" applyAlignment="1"/>
    <xf numFmtId="0" fontId="21" fillId="24" borderId="0" xfId="45" applyFill="1" applyBorder="1" applyAlignment="1">
      <alignment horizontal="right"/>
    </xf>
    <xf numFmtId="1" fontId="31" fillId="24" borderId="12" xfId="0" applyNumberFormat="1" applyFont="1" applyFill="1" applyBorder="1" applyAlignment="1" applyProtection="1">
      <alignment horizontal="center" vertical="center" wrapText="1"/>
      <protection hidden="1"/>
    </xf>
    <xf numFmtId="0" fontId="96" fillId="24" borderId="0" xfId="0" applyFont="1" applyFill="1"/>
    <xf numFmtId="1" fontId="26" fillId="24" borderId="0" xfId="0" applyNumberFormat="1" applyFont="1" applyFill="1" applyBorder="1" applyAlignment="1" applyProtection="1">
      <alignment horizontal="right"/>
      <protection hidden="1"/>
    </xf>
    <xf numFmtId="0" fontId="93" fillId="0" borderId="11" xfId="70" applyFont="1" applyBorder="1" applyAlignment="1">
      <alignment horizontal="center"/>
    </xf>
    <xf numFmtId="2" fontId="67" fillId="0" borderId="0" xfId="70" applyNumberFormat="1" applyFont="1" applyAlignment="1">
      <alignment horizontal="center"/>
    </xf>
    <xf numFmtId="2" fontId="93" fillId="0" borderId="0" xfId="70" applyNumberFormat="1" applyFont="1" applyAlignment="1">
      <alignment horizontal="center"/>
    </xf>
    <xf numFmtId="2" fontId="31" fillId="24" borderId="12" xfId="70" applyNumberFormat="1" applyFont="1" applyFill="1" applyBorder="1" applyAlignment="1" applyProtection="1">
      <alignment horizontal="center" vertical="center" wrapText="1"/>
      <protection hidden="1"/>
    </xf>
    <xf numFmtId="2" fontId="93" fillId="0" borderId="11" xfId="70" applyNumberFormat="1" applyFont="1" applyBorder="1" applyAlignment="1">
      <alignment horizontal="center"/>
    </xf>
    <xf numFmtId="3" fontId="93" fillId="0" borderId="0" xfId="126" applyNumberFormat="1" applyFont="1" applyAlignment="1">
      <alignment horizontal="center"/>
    </xf>
    <xf numFmtId="3" fontId="93" fillId="0" borderId="0" xfId="70" applyNumberFormat="1" applyFont="1" applyAlignment="1">
      <alignment horizontal="center"/>
    </xf>
    <xf numFmtId="0" fontId="26" fillId="24" borderId="0" xfId="59" applyFont="1" applyFill="1" applyBorder="1" applyAlignment="1">
      <alignment vertical="top"/>
    </xf>
    <xf numFmtId="0" fontId="96" fillId="28" borderId="0" xfId="69" applyFont="1" applyFill="1" applyAlignment="1"/>
    <xf numFmtId="0" fontId="98" fillId="0" borderId="0" xfId="0" applyFont="1"/>
    <xf numFmtId="0" fontId="31" fillId="24" borderId="0" xfId="47" applyFont="1" applyFill="1" applyBorder="1" applyAlignment="1">
      <alignment horizontal="left" vertical="center"/>
    </xf>
    <xf numFmtId="0" fontId="4" fillId="0" borderId="0" xfId="0" applyFont="1" applyFill="1" applyBorder="1"/>
    <xf numFmtId="0" fontId="26" fillId="29" borderId="0" xfId="0" applyFont="1" applyFill="1" applyBorder="1" applyAlignment="1" applyProtection="1">
      <alignment horizontal="right"/>
      <protection hidden="1"/>
    </xf>
    <xf numFmtId="0" fontId="4" fillId="29" borderId="0" xfId="0" applyFont="1" applyFill="1" applyBorder="1" applyAlignment="1">
      <alignment horizontal="right"/>
    </xf>
    <xf numFmtId="0" fontId="26" fillId="29" borderId="0" xfId="0" applyFont="1" applyFill="1" applyBorder="1" applyAlignment="1">
      <alignment horizontal="right"/>
    </xf>
    <xf numFmtId="0" fontId="63" fillId="0" borderId="0" xfId="0" applyFont="1"/>
    <xf numFmtId="15" fontId="68" fillId="28" borderId="0" xfId="68" applyNumberFormat="1" applyFont="1" applyFill="1" applyAlignment="1"/>
    <xf numFmtId="3" fontId="31" fillId="24" borderId="0" xfId="50" applyNumberFormat="1" applyFont="1" applyFill="1" applyBorder="1" applyAlignment="1" applyProtection="1">
      <alignment horizontal="right"/>
      <protection hidden="1"/>
    </xf>
    <xf numFmtId="0" fontId="1" fillId="0" borderId="0" xfId="49" applyFont="1"/>
    <xf numFmtId="165" fontId="26" fillId="0" borderId="0" xfId="57" applyNumberFormat="1" applyFont="1" applyFill="1" applyBorder="1" applyAlignment="1" applyProtection="1">
      <alignment horizontal="left"/>
      <protection hidden="1"/>
    </xf>
    <xf numFmtId="3" fontId="26" fillId="0" borderId="0" xfId="30" applyNumberFormat="1" applyFont="1" applyFill="1" applyBorder="1" applyAlignment="1" applyProtection="1">
      <alignment horizontal="center"/>
      <protection hidden="1"/>
    </xf>
    <xf numFmtId="0" fontId="26" fillId="0" borderId="0" xfId="50" applyFont="1" applyFill="1" applyAlignment="1">
      <alignment horizontal="center"/>
    </xf>
    <xf numFmtId="0" fontId="63" fillId="27" borderId="0" xfId="50" applyFont="1" applyFill="1"/>
    <xf numFmtId="0" fontId="15" fillId="27" borderId="0" xfId="40" applyFill="1" applyAlignment="1" applyProtection="1">
      <alignment horizontal="left"/>
    </xf>
    <xf numFmtId="0" fontId="71" fillId="27" borderId="0" xfId="69" applyFill="1" applyAlignment="1" applyProtection="1">
      <alignment horizontal="left"/>
    </xf>
    <xf numFmtId="0" fontId="71" fillId="28" borderId="0" xfId="69" applyFill="1" applyAlignment="1" applyProtection="1">
      <alignment horizontal="left"/>
    </xf>
    <xf numFmtId="0" fontId="28" fillId="24" borderId="0" xfId="0" applyFont="1" applyFill="1" applyAlignment="1">
      <alignment horizontal="center"/>
    </xf>
    <xf numFmtId="0" fontId="26" fillId="24" borderId="0" xfId="59" applyFont="1" applyFill="1" applyAlignment="1">
      <alignment vertical="top" wrapText="1"/>
    </xf>
    <xf numFmtId="0" fontId="26" fillId="24" borderId="0" xfId="59" applyFont="1" applyFill="1" applyBorder="1" applyAlignment="1">
      <alignment vertical="top" wrapText="1"/>
    </xf>
    <xf numFmtId="0" fontId="26" fillId="24" borderId="0" xfId="59" applyFont="1" applyFill="1" applyBorder="1" applyAlignment="1">
      <alignment horizontal="left" vertical="top" wrapText="1"/>
    </xf>
    <xf numFmtId="3" fontId="28" fillId="24" borderId="0" xfId="50" applyNumberFormat="1" applyFont="1" applyFill="1" applyBorder="1" applyAlignment="1" applyProtection="1">
      <alignment wrapText="1"/>
      <protection hidden="1"/>
    </xf>
    <xf numFmtId="0" fontId="4" fillId="0" borderId="0" xfId="50" applyAlignment="1">
      <alignment wrapText="1"/>
    </xf>
    <xf numFmtId="0" fontId="31" fillId="24" borderId="10" xfId="50" applyFont="1" applyFill="1" applyBorder="1" applyAlignment="1" applyProtection="1">
      <alignment horizontal="center" vertical="center"/>
      <protection hidden="1"/>
    </xf>
    <xf numFmtId="0" fontId="4" fillId="0" borderId="10" xfId="50" applyBorder="1" applyAlignment="1">
      <alignment vertical="center"/>
    </xf>
    <xf numFmtId="0" fontId="4" fillId="0" borderId="11" xfId="50" applyBorder="1" applyAlignment="1">
      <alignment vertical="center"/>
    </xf>
    <xf numFmtId="0" fontId="31" fillId="0" borderId="10" xfId="47" applyFont="1" applyFill="1" applyBorder="1" applyAlignment="1">
      <alignment horizontal="right" vertical="center" wrapText="1"/>
    </xf>
    <xf numFmtId="0" fontId="31" fillId="0" borderId="11" xfId="47" applyFont="1" applyFill="1" applyBorder="1" applyAlignment="1">
      <alignment horizontal="right" vertical="center" wrapText="1"/>
    </xf>
    <xf numFmtId="0" fontId="31" fillId="27" borderId="10" xfId="47" applyFont="1" applyFill="1" applyBorder="1" applyAlignment="1">
      <alignment horizontal="right" vertical="center" wrapText="1"/>
    </xf>
    <xf numFmtId="0" fontId="4" fillId="0" borderId="11" xfId="50" applyBorder="1" applyAlignment="1">
      <alignment horizontal="right" vertical="center" wrapText="1"/>
    </xf>
    <xf numFmtId="3" fontId="31" fillId="24" borderId="10" xfId="50" applyNumberFormat="1" applyFont="1" applyFill="1" applyBorder="1" applyAlignment="1" applyProtection="1">
      <alignment horizontal="right" vertical="center" wrapText="1"/>
      <protection hidden="1"/>
    </xf>
    <xf numFmtId="3" fontId="31" fillId="24" borderId="11" xfId="50" applyNumberFormat="1" applyFont="1" applyFill="1" applyBorder="1" applyAlignment="1" applyProtection="1">
      <alignment horizontal="right" vertical="center" wrapText="1"/>
      <protection hidden="1"/>
    </xf>
    <xf numFmtId="3" fontId="31" fillId="24" borderId="12" xfId="50" applyNumberFormat="1" applyFont="1" applyFill="1" applyBorder="1" applyAlignment="1" applyProtection="1">
      <alignment horizontal="center"/>
      <protection hidden="1"/>
    </xf>
    <xf numFmtId="0" fontId="26" fillId="24" borderId="0" xfId="60" applyFont="1" applyFill="1" applyAlignment="1">
      <alignment wrapText="1"/>
    </xf>
    <xf numFmtId="0" fontId="21" fillId="0" borderId="0" xfId="0" applyFont="1" applyAlignment="1">
      <alignment wrapText="1"/>
    </xf>
    <xf numFmtId="0" fontId="26" fillId="24" borderId="0" xfId="60" applyFont="1" applyFill="1" applyBorder="1" applyAlignment="1">
      <alignment wrapText="1"/>
    </xf>
    <xf numFmtId="0" fontId="21" fillId="0" borderId="0" xfId="45" applyAlignment="1">
      <alignment wrapText="1"/>
    </xf>
    <xf numFmtId="3" fontId="31" fillId="24" borderId="0" xfId="45" applyNumberFormat="1" applyFont="1" applyFill="1" applyAlignment="1" applyProtection="1">
      <protection hidden="1"/>
    </xf>
    <xf numFmtId="3" fontId="26" fillId="24" borderId="0" xfId="0" applyNumberFormat="1" applyFont="1" applyFill="1" applyAlignment="1" applyProtection="1">
      <alignment wrapText="1"/>
      <protection hidden="1"/>
    </xf>
    <xf numFmtId="0" fontId="28" fillId="26" borderId="18" xfId="0" applyFont="1" applyFill="1" applyBorder="1" applyAlignment="1"/>
    <xf numFmtId="0" fontId="0" fillId="0" borderId="22" xfId="0" applyBorder="1" applyAlignment="1"/>
    <xf numFmtId="0" fontId="0" fillId="0" borderId="20" xfId="0" applyBorder="1" applyAlignment="1"/>
    <xf numFmtId="0" fontId="21" fillId="25" borderId="23" xfId="0" applyFont="1" applyFill="1" applyBorder="1" applyAlignment="1" applyProtection="1">
      <alignment horizontal="center"/>
      <protection locked="0"/>
    </xf>
    <xf numFmtId="0" fontId="0" fillId="0" borderId="15" xfId="0" applyBorder="1" applyAlignment="1">
      <alignment horizontal="center"/>
    </xf>
    <xf numFmtId="0" fontId="21" fillId="25" borderId="22" xfId="45" applyFont="1" applyFill="1" applyBorder="1" applyAlignment="1" applyProtection="1">
      <alignment horizontal="center"/>
      <protection locked="0"/>
    </xf>
    <xf numFmtId="0" fontId="21" fillId="0" borderId="20" xfId="45" applyBorder="1" applyAlignment="1">
      <alignment horizontal="center"/>
    </xf>
    <xf numFmtId="0" fontId="31" fillId="24" borderId="10" xfId="45" applyFont="1" applyFill="1" applyBorder="1" applyAlignment="1" applyProtection="1">
      <alignment horizontal="center" vertical="center"/>
      <protection hidden="1"/>
    </xf>
    <xf numFmtId="0" fontId="31" fillId="24" borderId="11" xfId="45" applyFont="1" applyFill="1" applyBorder="1" applyAlignment="1" applyProtection="1">
      <alignment horizontal="center" vertical="center"/>
      <protection hidden="1"/>
    </xf>
    <xf numFmtId="3" fontId="31" fillId="24" borderId="10" xfId="45" applyNumberFormat="1" applyFont="1" applyFill="1" applyBorder="1" applyAlignment="1" applyProtection="1">
      <alignment horizontal="right" vertical="center" wrapText="1"/>
      <protection hidden="1"/>
    </xf>
    <xf numFmtId="3" fontId="31" fillId="24" borderId="11" xfId="45" applyNumberFormat="1" applyFont="1" applyFill="1" applyBorder="1" applyAlignment="1" applyProtection="1">
      <alignment horizontal="right" vertical="center" wrapText="1"/>
      <protection hidden="1"/>
    </xf>
    <xf numFmtId="3" fontId="31" fillId="24" borderId="12" xfId="45" applyNumberFormat="1" applyFont="1" applyFill="1" applyBorder="1" applyAlignment="1" applyProtection="1">
      <alignment horizontal="center"/>
      <protection hidden="1"/>
    </xf>
    <xf numFmtId="0" fontId="0" fillId="0" borderId="0" xfId="0" applyAlignment="1">
      <alignment wrapText="1"/>
    </xf>
    <xf numFmtId="0" fontId="26" fillId="24" borderId="0" xfId="59" applyFont="1" applyFill="1" applyBorder="1" applyAlignment="1">
      <alignment wrapText="1"/>
    </xf>
    <xf numFmtId="0" fontId="0" fillId="27" borderId="0" xfId="0" applyFill="1" applyBorder="1" applyAlignment="1"/>
    <xf numFmtId="0" fontId="31" fillId="24" borderId="12" xfId="0" applyFont="1" applyFill="1" applyBorder="1" applyAlignment="1" applyProtection="1">
      <alignment horizontal="center" vertical="center"/>
      <protection hidden="1"/>
    </xf>
    <xf numFmtId="0" fontId="31" fillId="24" borderId="10" xfId="0" applyFont="1" applyFill="1" applyBorder="1" applyAlignment="1" applyProtection="1">
      <alignment horizontal="center" vertical="center"/>
      <protection hidden="1"/>
    </xf>
    <xf numFmtId="0" fontId="31" fillId="24" borderId="0" xfId="0" applyFont="1" applyFill="1" applyBorder="1" applyAlignment="1" applyProtection="1">
      <alignment horizontal="center" vertical="center"/>
      <protection hidden="1"/>
    </xf>
    <xf numFmtId="0" fontId="31" fillId="24" borderId="11" xfId="0" applyFont="1" applyFill="1" applyBorder="1" applyAlignment="1" applyProtection="1">
      <alignment horizontal="center" vertical="center"/>
      <protection hidden="1"/>
    </xf>
    <xf numFmtId="0" fontId="26" fillId="24" borderId="12" xfId="0" applyFont="1" applyFill="1" applyBorder="1" applyAlignment="1" applyProtection="1">
      <alignment horizontal="center" vertical="center" wrapText="1"/>
      <protection hidden="1"/>
    </xf>
    <xf numFmtId="0" fontId="33" fillId="24" borderId="12" xfId="0" applyFont="1" applyFill="1" applyBorder="1" applyAlignment="1" applyProtection="1">
      <alignment horizontal="center" vertical="center" wrapText="1"/>
      <protection hidden="1"/>
    </xf>
    <xf numFmtId="1" fontId="26" fillId="24" borderId="12" xfId="0" applyNumberFormat="1" applyFont="1" applyFill="1" applyBorder="1" applyAlignment="1" applyProtection="1">
      <alignment horizontal="center" vertical="center" wrapText="1"/>
      <protection hidden="1"/>
    </xf>
    <xf numFmtId="1" fontId="33" fillId="24" borderId="12" xfId="0" applyNumberFormat="1" applyFont="1" applyFill="1" applyBorder="1" applyAlignment="1" applyProtection="1">
      <alignment horizontal="center" vertical="center" wrapText="1"/>
      <protection hidden="1"/>
    </xf>
    <xf numFmtId="0" fontId="26" fillId="24" borderId="0" xfId="59" applyFont="1" applyFill="1" applyAlignment="1">
      <alignment wrapText="1"/>
    </xf>
    <xf numFmtId="0" fontId="28" fillId="24" borderId="0" xfId="0" applyFont="1" applyFill="1" applyBorder="1" applyAlignment="1"/>
    <xf numFmtId="0" fontId="21" fillId="27" borderId="0" xfId="0" applyFont="1" applyFill="1" applyBorder="1" applyAlignment="1" applyProtection="1">
      <alignment horizontal="center"/>
      <protection locked="0"/>
    </xf>
    <xf numFmtId="0" fontId="28" fillId="26" borderId="13" xfId="0" applyFont="1" applyFill="1" applyBorder="1" applyAlignment="1"/>
    <xf numFmtId="0" fontId="0" fillId="0" borderId="24" xfId="0" applyBorder="1" applyAlignment="1"/>
    <xf numFmtId="0" fontId="0" fillId="0" borderId="25" xfId="0" applyBorder="1" applyAlignment="1"/>
    <xf numFmtId="0" fontId="21" fillId="25" borderId="13" xfId="0" applyFont="1" applyFill="1" applyBorder="1" applyAlignment="1" applyProtection="1">
      <alignment horizontal="center"/>
      <protection locked="0"/>
    </xf>
    <xf numFmtId="0" fontId="0" fillId="0" borderId="25" xfId="0" applyBorder="1" applyAlignment="1">
      <alignment horizontal="center"/>
    </xf>
    <xf numFmtId="0" fontId="26" fillId="27" borderId="0" xfId="59" applyFont="1" applyFill="1" applyAlignment="1">
      <alignment wrapText="1"/>
    </xf>
    <xf numFmtId="0" fontId="21" fillId="27" borderId="0" xfId="0" applyFont="1" applyFill="1" applyAlignment="1">
      <alignment wrapText="1"/>
    </xf>
    <xf numFmtId="0" fontId="21" fillId="27" borderId="0" xfId="45" applyFill="1" applyBorder="1" applyAlignment="1"/>
    <xf numFmtId="0" fontId="21" fillId="24" borderId="11" xfId="45" applyFill="1" applyBorder="1" applyAlignment="1">
      <alignment horizontal="center" vertical="center"/>
    </xf>
    <xf numFmtId="3" fontId="31" fillId="24" borderId="12" xfId="45" applyNumberFormat="1" applyFont="1" applyFill="1" applyBorder="1" applyAlignment="1" applyProtection="1">
      <alignment horizontal="center" wrapText="1"/>
      <protection hidden="1"/>
    </xf>
    <xf numFmtId="0" fontId="21" fillId="24" borderId="12" xfId="45" applyFill="1" applyBorder="1" applyAlignment="1">
      <alignment horizontal="center" wrapText="1"/>
    </xf>
    <xf numFmtId="3" fontId="31" fillId="24" borderId="0" xfId="45" applyNumberFormat="1" applyFont="1" applyFill="1" applyBorder="1" applyAlignment="1" applyProtection="1">
      <alignment horizontal="center" wrapText="1"/>
      <protection hidden="1"/>
    </xf>
    <xf numFmtId="0" fontId="21" fillId="24" borderId="0" xfId="45" applyFill="1" applyBorder="1" applyAlignment="1">
      <alignment horizontal="center" wrapText="1"/>
    </xf>
    <xf numFmtId="3" fontId="21" fillId="25" borderId="13" xfId="0" applyNumberFormat="1" applyFont="1" applyFill="1" applyBorder="1" applyAlignment="1" applyProtection="1">
      <protection locked="0"/>
    </xf>
    <xf numFmtId="0" fontId="0" fillId="27" borderId="0" xfId="0" applyFill="1" applyAlignment="1">
      <alignment wrapText="1"/>
    </xf>
    <xf numFmtId="0" fontId="4" fillId="27" borderId="0" xfId="50" applyFill="1" applyAlignment="1">
      <alignment wrapText="1"/>
    </xf>
    <xf numFmtId="0" fontId="57" fillId="27" borderId="12" xfId="62" applyFont="1" applyFill="1" applyBorder="1" applyAlignment="1">
      <alignment horizontal="center"/>
    </xf>
    <xf numFmtId="0" fontId="57" fillId="27" borderId="12" xfId="62" applyFont="1" applyFill="1" applyBorder="1" applyAlignment="1">
      <alignment horizontal="center" wrapText="1"/>
    </xf>
    <xf numFmtId="165" fontId="31" fillId="27" borderId="0" xfId="123" applyNumberFormat="1" applyFont="1" applyFill="1" applyBorder="1" applyAlignment="1" applyProtection="1">
      <alignment horizontal="left" vertical="center"/>
      <protection hidden="1"/>
    </xf>
    <xf numFmtId="0" fontId="31" fillId="27" borderId="0" xfId="56" applyFont="1" applyFill="1" applyBorder="1" applyAlignment="1" applyProtection="1">
      <alignment horizontal="left" vertical="center"/>
      <protection hidden="1"/>
    </xf>
    <xf numFmtId="0" fontId="21" fillId="25" borderId="22" xfId="0" applyFont="1" applyFill="1" applyBorder="1" applyAlignment="1" applyProtection="1">
      <alignment horizontal="center"/>
      <protection locked="0"/>
    </xf>
    <xf numFmtId="0" fontId="0" fillId="0" borderId="20" xfId="0" applyBorder="1" applyAlignment="1">
      <alignment horizontal="center"/>
    </xf>
    <xf numFmtId="1" fontId="31" fillId="24" borderId="12" xfId="0" applyNumberFormat="1" applyFont="1" applyFill="1" applyBorder="1" applyAlignment="1" applyProtection="1">
      <alignment horizontal="center"/>
      <protection hidden="1"/>
    </xf>
    <xf numFmtId="1" fontId="31" fillId="27" borderId="0" xfId="57" applyNumberFormat="1" applyFont="1" applyFill="1" applyBorder="1" applyAlignment="1">
      <alignment horizontal="left" vertical="center"/>
    </xf>
    <xf numFmtId="0" fontId="31" fillId="27" borderId="0" xfId="62" applyFont="1" applyFill="1" applyBorder="1" applyAlignment="1" applyProtection="1">
      <alignment horizontal="left" vertical="center"/>
      <protection hidden="1"/>
    </xf>
    <xf numFmtId="0" fontId="0" fillId="0" borderId="0" xfId="0" applyAlignment="1"/>
    <xf numFmtId="0" fontId="31" fillId="24" borderId="10" xfId="0" applyFont="1" applyFill="1" applyBorder="1" applyAlignment="1" applyProtection="1">
      <alignment horizontal="center" vertical="center" wrapText="1"/>
      <protection hidden="1"/>
    </xf>
    <xf numFmtId="0" fontId="31" fillId="24" borderId="11" xfId="0" applyFont="1" applyFill="1" applyBorder="1" applyAlignment="1" applyProtection="1">
      <alignment horizontal="center" vertical="center" wrapText="1"/>
      <protection hidden="1"/>
    </xf>
    <xf numFmtId="0" fontId="31" fillId="24" borderId="12" xfId="0" applyFont="1" applyFill="1" applyBorder="1" applyAlignment="1" applyProtection="1">
      <alignment horizontal="center" vertical="center" wrapText="1"/>
      <protection hidden="1"/>
    </xf>
    <xf numFmtId="0" fontId="0" fillId="0" borderId="22" xfId="0" applyBorder="1" applyAlignment="1">
      <alignment horizontal="center"/>
    </xf>
    <xf numFmtId="1" fontId="31" fillId="24" borderId="10" xfId="0" applyNumberFormat="1" applyFont="1" applyFill="1" applyBorder="1" applyAlignment="1" applyProtection="1">
      <alignment horizontal="center" wrapText="1"/>
      <protection hidden="1"/>
    </xf>
    <xf numFmtId="1" fontId="31" fillId="24" borderId="11" xfId="0" applyNumberFormat="1" applyFont="1" applyFill="1" applyBorder="1" applyAlignment="1" applyProtection="1">
      <alignment horizontal="center" wrapText="1"/>
      <protection hidden="1"/>
    </xf>
    <xf numFmtId="1" fontId="31" fillId="24" borderId="12" xfId="0" applyNumberFormat="1" applyFont="1" applyFill="1" applyBorder="1" applyAlignment="1" applyProtection="1">
      <alignment horizontal="center" vertical="center" wrapText="1"/>
      <protection hidden="1"/>
    </xf>
    <xf numFmtId="0" fontId="0" fillId="0" borderId="23" xfId="0" applyBorder="1" applyAlignment="1">
      <alignment horizontal="center"/>
    </xf>
    <xf numFmtId="0" fontId="0" fillId="0" borderId="15" xfId="0" applyBorder="1" applyAlignment="1"/>
    <xf numFmtId="0" fontId="0" fillId="27" borderId="0" xfId="0" applyFill="1" applyBorder="1" applyAlignment="1">
      <alignment wrapText="1"/>
    </xf>
    <xf numFmtId="0" fontId="26" fillId="24" borderId="0" xfId="0" applyFont="1" applyFill="1" applyAlignment="1" applyProtection="1">
      <alignment horizontal="left" wrapText="1"/>
      <protection hidden="1"/>
    </xf>
    <xf numFmtId="3" fontId="28" fillId="24" borderId="0" xfId="0" applyNumberFormat="1" applyFont="1" applyFill="1" applyBorder="1" applyAlignment="1" applyProtection="1">
      <alignment horizontal="left" wrapText="1"/>
      <protection hidden="1"/>
    </xf>
    <xf numFmtId="0" fontId="69" fillId="0" borderId="0" xfId="0" applyFont="1" applyAlignment="1">
      <alignment wrapText="1"/>
    </xf>
    <xf numFmtId="3" fontId="31" fillId="24" borderId="10" xfId="0" applyNumberFormat="1" applyFont="1" applyFill="1" applyBorder="1" applyAlignment="1" applyProtection="1">
      <alignment horizontal="right" vertical="center" wrapText="1"/>
      <protection hidden="1"/>
    </xf>
    <xf numFmtId="3" fontId="31" fillId="24" borderId="11" xfId="0" applyNumberFormat="1" applyFont="1" applyFill="1" applyBorder="1" applyAlignment="1" applyProtection="1">
      <alignment horizontal="right" vertical="center" wrapText="1"/>
      <protection hidden="1"/>
    </xf>
    <xf numFmtId="3" fontId="31" fillId="24" borderId="12" xfId="0" applyNumberFormat="1" applyFont="1" applyFill="1" applyBorder="1" applyAlignment="1" applyProtection="1">
      <alignment horizontal="center"/>
      <protection hidden="1"/>
    </xf>
    <xf numFmtId="0" fontId="0" fillId="0" borderId="12" xfId="0" applyBorder="1" applyAlignment="1">
      <alignment horizontal="center"/>
    </xf>
    <xf numFmtId="0" fontId="31" fillId="24" borderId="11" xfId="0" applyFont="1" applyFill="1" applyBorder="1" applyAlignment="1" applyProtection="1">
      <alignment horizontal="left" vertical="center" wrapText="1"/>
      <protection hidden="1"/>
    </xf>
    <xf numFmtId="0" fontId="26" fillId="24" borderId="0" xfId="0" applyFont="1" applyFill="1" applyAlignment="1">
      <alignment wrapText="1"/>
    </xf>
    <xf numFmtId="0" fontId="26" fillId="24" borderId="0" xfId="0" applyFont="1" applyFill="1" applyBorder="1" applyAlignment="1">
      <alignment horizontal="left" wrapText="1"/>
    </xf>
    <xf numFmtId="0" fontId="26" fillId="24" borderId="0" xfId="59" applyFont="1" applyFill="1" applyBorder="1" applyAlignment="1">
      <alignment horizontal="left" wrapText="1"/>
    </xf>
    <xf numFmtId="0" fontId="0" fillId="0" borderId="0" xfId="0" applyAlignment="1">
      <alignment horizontal="left" wrapText="1"/>
    </xf>
    <xf numFmtId="0" fontId="65" fillId="30" borderId="12" xfId="0" quotePrefix="1" applyFont="1" applyFill="1" applyBorder="1" applyAlignment="1">
      <alignment wrapText="1"/>
    </xf>
    <xf numFmtId="0" fontId="65" fillId="30" borderId="12" xfId="0" applyFont="1" applyFill="1" applyBorder="1" applyAlignment="1">
      <alignment wrapText="1"/>
    </xf>
    <xf numFmtId="0" fontId="65" fillId="30" borderId="26" xfId="0" applyFont="1" applyFill="1" applyBorder="1" applyAlignment="1">
      <alignment wrapText="1"/>
    </xf>
    <xf numFmtId="0" fontId="65" fillId="30" borderId="27" xfId="0" applyFont="1" applyFill="1" applyBorder="1" applyAlignment="1">
      <alignment horizontal="left" wrapText="1"/>
    </xf>
    <xf numFmtId="0" fontId="0" fillId="0" borderId="12" xfId="0" applyBorder="1" applyAlignment="1">
      <alignment wrapText="1"/>
    </xf>
    <xf numFmtId="0" fontId="65" fillId="30" borderId="12" xfId="0" quotePrefix="1" applyFont="1" applyFill="1" applyBorder="1" applyAlignment="1">
      <alignment horizontal="left" wrapText="1"/>
    </xf>
    <xf numFmtId="0" fontId="65" fillId="30" borderId="26" xfId="0" quotePrefix="1" applyFont="1" applyFill="1" applyBorder="1" applyAlignment="1">
      <alignment horizontal="left" wrapText="1"/>
    </xf>
    <xf numFmtId="0" fontId="65" fillId="30" borderId="12" xfId="0" applyFont="1" applyFill="1" applyBorder="1" applyAlignment="1">
      <alignment horizontal="left" wrapText="1"/>
    </xf>
    <xf numFmtId="0" fontId="26" fillId="27" borderId="0" xfId="61" applyFont="1" applyFill="1" applyBorder="1" applyAlignment="1">
      <alignment wrapText="1"/>
    </xf>
    <xf numFmtId="0" fontId="21" fillId="25" borderId="20" xfId="45" applyFont="1" applyFill="1" applyBorder="1" applyAlignment="1" applyProtection="1">
      <alignment horizontal="center"/>
      <protection locked="0"/>
    </xf>
    <xf numFmtId="0" fontId="21" fillId="25" borderId="15" xfId="0" applyFont="1" applyFill="1" applyBorder="1" applyAlignment="1" applyProtection="1">
      <alignment horizontal="center"/>
      <protection locked="0"/>
    </xf>
    <xf numFmtId="0" fontId="26" fillId="27" borderId="0" xfId="61" applyFont="1" applyFill="1" applyAlignment="1">
      <alignment wrapText="1"/>
    </xf>
    <xf numFmtId="3" fontId="26" fillId="27" borderId="0" xfId="45" applyNumberFormat="1" applyFont="1" applyFill="1" applyAlignment="1" applyProtection="1">
      <alignment wrapText="1"/>
      <protection hidden="1"/>
    </xf>
    <xf numFmtId="3" fontId="31" fillId="24" borderId="10" xfId="45" applyNumberFormat="1" applyFont="1" applyFill="1" applyBorder="1" applyAlignment="1" applyProtection="1">
      <alignment horizontal="center" vertical="center" wrapText="1"/>
      <protection hidden="1"/>
    </xf>
    <xf numFmtId="3" fontId="31" fillId="24" borderId="11" xfId="45" applyNumberFormat="1" applyFont="1" applyFill="1" applyBorder="1" applyAlignment="1" applyProtection="1">
      <alignment horizontal="center" vertical="center" wrapText="1"/>
      <protection hidden="1"/>
    </xf>
    <xf numFmtId="3" fontId="26" fillId="24" borderId="0" xfId="0" applyNumberFormat="1" applyFont="1" applyFill="1" applyAlignment="1" applyProtection="1">
      <alignment horizontal="left" wrapText="1"/>
      <protection hidden="1"/>
    </xf>
    <xf numFmtId="0" fontId="26" fillId="27" borderId="0" xfId="59" applyFont="1" applyFill="1" applyBorder="1" applyAlignment="1">
      <alignment horizontal="left" wrapText="1"/>
    </xf>
    <xf numFmtId="3" fontId="31" fillId="24" borderId="10" xfId="0" applyNumberFormat="1" applyFont="1" applyFill="1" applyBorder="1" applyAlignment="1" applyProtection="1">
      <alignment horizontal="center" vertical="center" wrapText="1"/>
      <protection hidden="1"/>
    </xf>
    <xf numFmtId="3" fontId="31" fillId="24" borderId="11" xfId="0" applyNumberFormat="1" applyFont="1" applyFill="1" applyBorder="1" applyAlignment="1" applyProtection="1">
      <alignment horizontal="center" vertical="center" wrapText="1"/>
      <protection hidden="1"/>
    </xf>
    <xf numFmtId="0" fontId="4" fillId="0" borderId="0" xfId="0" applyFont="1" applyAlignment="1">
      <alignment wrapText="1"/>
    </xf>
  </cellXfs>
  <cellStyles count="127">
    <cellStyle name="20% - Accent1" xfId="1" builtinId="30" customBuiltin="1"/>
    <cellStyle name="20% - Accent1 2" xfId="72"/>
    <cellStyle name="20% - Accent2" xfId="2" builtinId="34" customBuiltin="1"/>
    <cellStyle name="20% - Accent2 2" xfId="73"/>
    <cellStyle name="20% - Accent3" xfId="3" builtinId="38" customBuiltin="1"/>
    <cellStyle name="20% - Accent3 2" xfId="74"/>
    <cellStyle name="20% - Accent4" xfId="4" builtinId="42" customBuiltin="1"/>
    <cellStyle name="20% - Accent4 2" xfId="75"/>
    <cellStyle name="20% - Accent5" xfId="5" builtinId="46" customBuiltin="1"/>
    <cellStyle name="20% - Accent5 2" xfId="76"/>
    <cellStyle name="20% - Accent6" xfId="6" builtinId="50" customBuiltin="1"/>
    <cellStyle name="20% - Accent6 2" xfId="77"/>
    <cellStyle name="40% - Accent1" xfId="7" builtinId="31" customBuiltin="1"/>
    <cellStyle name="40% - Accent1 2" xfId="78"/>
    <cellStyle name="40% - Accent2" xfId="8" builtinId="35" customBuiltin="1"/>
    <cellStyle name="40% - Accent2 2" xfId="79"/>
    <cellStyle name="40% - Accent3" xfId="9" builtinId="39" customBuiltin="1"/>
    <cellStyle name="40% - Accent3 2" xfId="80"/>
    <cellStyle name="40% - Accent4" xfId="10" builtinId="43" customBuiltin="1"/>
    <cellStyle name="40% - Accent4 2" xfId="81"/>
    <cellStyle name="40% - Accent5" xfId="11" builtinId="47" customBuiltin="1"/>
    <cellStyle name="40% - Accent5 2" xfId="82"/>
    <cellStyle name="40% - Accent6" xfId="12" builtinId="51" customBuiltin="1"/>
    <cellStyle name="40% - Accent6 2" xfId="83"/>
    <cellStyle name="60% - Accent1" xfId="13" builtinId="32" customBuiltin="1"/>
    <cellStyle name="60% - Accent1 2" xfId="84"/>
    <cellStyle name="60% - Accent2" xfId="14" builtinId="36" customBuiltin="1"/>
    <cellStyle name="60% - Accent2 2" xfId="85"/>
    <cellStyle name="60% - Accent3" xfId="15" builtinId="40" customBuiltin="1"/>
    <cellStyle name="60% - Accent3 2" xfId="86"/>
    <cellStyle name="60% - Accent4" xfId="16" builtinId="44" customBuiltin="1"/>
    <cellStyle name="60% - Accent4 2" xfId="87"/>
    <cellStyle name="60% - Accent5" xfId="17" builtinId="48" customBuiltin="1"/>
    <cellStyle name="60% - Accent5 2" xfId="88"/>
    <cellStyle name="60% - Accent6" xfId="18" builtinId="52" customBuiltin="1"/>
    <cellStyle name="60% - Accent6 2" xfId="89"/>
    <cellStyle name="Accent1" xfId="19" builtinId="29" customBuiltin="1"/>
    <cellStyle name="Accent1 2" xfId="90"/>
    <cellStyle name="Accent2" xfId="20" builtinId="33" customBuiltin="1"/>
    <cellStyle name="Accent2 2" xfId="91"/>
    <cellStyle name="Accent3" xfId="21" builtinId="37" customBuiltin="1"/>
    <cellStyle name="Accent3 2" xfId="92"/>
    <cellStyle name="Accent4" xfId="22" builtinId="41" customBuiltin="1"/>
    <cellStyle name="Accent4 2" xfId="93"/>
    <cellStyle name="Accent5" xfId="23" builtinId="45" customBuiltin="1"/>
    <cellStyle name="Accent5 2" xfId="94"/>
    <cellStyle name="Accent6" xfId="24" builtinId="49" customBuiltin="1"/>
    <cellStyle name="Accent6 2" xfId="95"/>
    <cellStyle name="Bad" xfId="25" builtinId="27" customBuiltin="1"/>
    <cellStyle name="Bad 2" xfId="96"/>
    <cellStyle name="Calculation" xfId="26" builtinId="22" customBuiltin="1"/>
    <cellStyle name="Calculation 2" xfId="97"/>
    <cellStyle name="cf1" xfId="98"/>
    <cellStyle name="cf2" xfId="99"/>
    <cellStyle name="Check Cell" xfId="27" builtinId="23" customBuiltin="1"/>
    <cellStyle name="Check Cell 2" xfId="100"/>
    <cellStyle name="Comma" xfId="126" builtinId="3"/>
    <cellStyle name="Comma 2" xfId="28"/>
    <cellStyle name="Comma 3" xfId="101"/>
    <cellStyle name="Comma 4" xfId="102"/>
    <cellStyle name="Currency 2" xfId="29"/>
    <cellStyle name="Currency 3" xfId="30"/>
    <cellStyle name="Currency 3 2" xfId="103"/>
    <cellStyle name="Currency 3 3" xfId="104"/>
    <cellStyle name="Currency 4" xfId="124"/>
    <cellStyle name="Currency_KS1LAs_SkeletonTables_2012_v5" xfId="31"/>
    <cellStyle name="Currency_KS1LAs_SkeletonTables_2012_v5 2" xfId="32"/>
    <cellStyle name="Currency_KS1National_SkeletonTables_2012_v5" xfId="33"/>
    <cellStyle name="Explanatory Text" xfId="34" builtinId="53" customBuiltin="1"/>
    <cellStyle name="Explanatory Text 2" xfId="105"/>
    <cellStyle name="Good" xfId="35" builtinId="26" customBuiltin="1"/>
    <cellStyle name="Good 2" xfId="106"/>
    <cellStyle name="Heading 1" xfId="36" builtinId="16" customBuiltin="1"/>
    <cellStyle name="Heading 1 2" xfId="107"/>
    <cellStyle name="Heading 2" xfId="37" builtinId="17" customBuiltin="1"/>
    <cellStyle name="Heading 2 2" xfId="108"/>
    <cellStyle name="Heading 3" xfId="38" builtinId="18" customBuiltin="1"/>
    <cellStyle name="Heading 3 2" xfId="109"/>
    <cellStyle name="Heading 4" xfId="39" builtinId="19" customBuiltin="1"/>
    <cellStyle name="Heading 4 2" xfId="110"/>
    <cellStyle name="Hyperlink" xfId="40" builtinId="8"/>
    <cellStyle name="Hyperlink 2" xfId="69"/>
    <cellStyle name="Hyperlink 3" xfId="111"/>
    <cellStyle name="Hyperlink_SFR33_2009Tablesv2" xfId="41"/>
    <cellStyle name="Hyperlink_SFR34_2009Final" xfId="71"/>
    <cellStyle name="Input" xfId="42" builtinId="20" customBuiltin="1"/>
    <cellStyle name="Input 2" xfId="112"/>
    <cellStyle name="Linked Cell" xfId="43" builtinId="24" customBuiltin="1"/>
    <cellStyle name="Linked Cell 2" xfId="113"/>
    <cellStyle name="Neutral" xfId="44" builtinId="28" customBuiltin="1"/>
    <cellStyle name="Neutral 2" xfId="114"/>
    <cellStyle name="Normal" xfId="0" builtinId="0"/>
    <cellStyle name="Normal 2" xfId="45"/>
    <cellStyle name="Normal 2 2" xfId="46"/>
    <cellStyle name="Normal 2 2 2" xfId="47"/>
    <cellStyle name="Normal 2 2 3" xfId="68"/>
    <cellStyle name="Normal 2 3" xfId="48"/>
    <cellStyle name="Normal 3" xfId="49"/>
    <cellStyle name="Normal 3 2" xfId="50"/>
    <cellStyle name="Normal 4" xfId="51"/>
    <cellStyle name="Normal 4 2" xfId="52"/>
    <cellStyle name="Normal 5" xfId="53"/>
    <cellStyle name="Normal 6" xfId="54"/>
    <cellStyle name="Normal 6 2" xfId="125"/>
    <cellStyle name="Normal 7" xfId="70"/>
    <cellStyle name="Normal 8" xfId="123"/>
    <cellStyle name="Normal_SB97T19" xfId="55"/>
    <cellStyle name="Normal_SB97T19 2" xfId="56"/>
    <cellStyle name="Normal_tab001" xfId="57"/>
    <cellStyle name="Normal_TABLE23" xfId="58"/>
    <cellStyle name="Normal_TB2PN4" xfId="59"/>
    <cellStyle name="Normal_TB2PN4 2" xfId="60"/>
    <cellStyle name="Normal_TB2PN4 2 2" xfId="61"/>
    <cellStyle name="Normal_volume2000" xfId="62"/>
    <cellStyle name="Note" xfId="63" builtinId="10" customBuiltin="1"/>
    <cellStyle name="Note 2" xfId="115"/>
    <cellStyle name="Output" xfId="64" builtinId="21" customBuiltin="1"/>
    <cellStyle name="Output 2" xfId="116"/>
    <cellStyle name="Percent 2" xfId="117"/>
    <cellStyle name="Percent 3" xfId="118"/>
    <cellStyle name="Percent 4" xfId="119"/>
    <cellStyle name="Title" xfId="65" builtinId="15" customBuiltin="1"/>
    <cellStyle name="Title 2" xfId="120"/>
    <cellStyle name="Total" xfId="66" builtinId="25" customBuiltin="1"/>
    <cellStyle name="Total 2" xfId="121"/>
    <cellStyle name="Warning Text" xfId="67" builtinId="11" customBuiltin="1"/>
    <cellStyle name="Warning Text 2" xfId="122"/>
  </cellStyles>
  <dxfs count="8">
    <dxf>
      <font>
        <b/>
        <i val="0"/>
        <condense val="0"/>
        <extend val="0"/>
        <color indexed="10"/>
      </font>
    </dxf>
    <dxf>
      <font>
        <b/>
        <i val="0"/>
        <condense val="0"/>
        <extend val="0"/>
        <color indexed="10"/>
      </font>
    </dxf>
    <dxf>
      <fill>
        <patternFill>
          <bgColor indexed="4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externalLink" Target="externalLinks/externalLink19.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7.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266701</xdr:colOff>
      <xdr:row>4</xdr:row>
      <xdr:rowOff>95250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9323" b="20682"/>
        <a:stretch/>
      </xdr:blipFill>
      <xdr:spPr bwMode="auto">
        <a:xfrm>
          <a:off x="1" y="0"/>
          <a:ext cx="1314450" cy="857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10</xdr:col>
      <xdr:colOff>466725</xdr:colOff>
      <xdr:row>0</xdr:row>
      <xdr:rowOff>28575</xdr:rowOff>
    </xdr:from>
    <xdr:to>
      <xdr:col>11</xdr:col>
      <xdr:colOff>561975</xdr:colOff>
      <xdr:row>4</xdr:row>
      <xdr:rowOff>9525</xdr:rowOff>
    </xdr:to>
    <xdr:pic>
      <xdr:nvPicPr>
        <xdr:cNvPr id="3" name="Picture 2" descr="Print"/>
        <xdr:cNvPicPr>
          <a:picLocks noChangeAspect="1" noChangeArrowheads="1"/>
        </xdr:cNvPicPr>
      </xdr:nvPicPr>
      <xdr:blipFill rotWithShape="1">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l="13000" t="10000" r="13000" b="12000"/>
        <a:stretch/>
      </xdr:blipFill>
      <xdr:spPr bwMode="auto">
        <a:xfrm>
          <a:off x="7000875" y="28575"/>
          <a:ext cx="7048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Tables/Tables%20from%20last%20year/Copy%20of%20SFR31_2009_TablesFINAL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education.gov.uk/rsgateway/DB/SFR/s001022/SFR22-2011_Local_Authority_Tab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2827/SFR32_2015_KS1_National_Tables_with_disadvanta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ational%20Pupil%20Database\2010\KS4\KS4%20Tables\QA%20WS\KS4%202006%20new%20filter%20all%20tables%20correc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4/sfr33-2012p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henetapp01\asddata\Publications\2007\08_August\KS1\Tables\2007%20Provisional%20Local%20Authority%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710</v>
          </cell>
          <cell r="D11">
            <v>272</v>
          </cell>
          <cell r="E11">
            <v>438</v>
          </cell>
          <cell r="F11">
            <v>55.633802816901415</v>
          </cell>
          <cell r="G11">
            <v>52.57352941176471</v>
          </cell>
          <cell r="H11">
            <v>57.534246575342465</v>
          </cell>
          <cell r="I11">
            <v>47.04225352112676</v>
          </cell>
          <cell r="J11">
            <v>44.852941176470587</v>
          </cell>
          <cell r="K11">
            <v>48.401826484018265</v>
          </cell>
          <cell r="L11">
            <v>88.450704225352112</v>
          </cell>
          <cell r="M11">
            <v>85.661764705882348</v>
          </cell>
          <cell r="N11">
            <v>90.182648401826484</v>
          </cell>
          <cell r="O11">
            <v>86.478873239436609</v>
          </cell>
          <cell r="P11">
            <v>84.92647058823529</v>
          </cell>
          <cell r="Q11">
            <v>87.442922374429216</v>
          </cell>
          <cell r="R11">
            <v>96.760563380281695</v>
          </cell>
          <cell r="S11">
            <v>94.117647058823522</v>
          </cell>
          <cell r="T11">
            <v>98.401826484018258</v>
          </cell>
          <cell r="U11">
            <v>94</v>
          </cell>
          <cell r="V11">
            <v>22</v>
          </cell>
          <cell r="W11">
            <v>72</v>
          </cell>
          <cell r="X11">
            <v>59.574468085106382</v>
          </cell>
          <cell r="Y11">
            <v>50</v>
          </cell>
          <cell r="Z11">
            <v>62.5</v>
          </cell>
          <cell r="AA11">
            <v>47.872340425531917</v>
          </cell>
          <cell r="AB11">
            <v>36.363636363636367</v>
          </cell>
          <cell r="AC11">
            <v>51.388888888888886</v>
          </cell>
          <cell r="AD11">
            <v>86.170212765957444</v>
          </cell>
          <cell r="AE11">
            <v>86.36363636363636</v>
          </cell>
          <cell r="AF11">
            <v>86.111111111111114</v>
          </cell>
          <cell r="AG11">
            <v>79.787234042553195</v>
          </cell>
          <cell r="AH11">
            <v>86.36363636363636</v>
          </cell>
          <cell r="AI11">
            <v>77.777777777777786</v>
          </cell>
          <cell r="AJ11">
            <v>94.680851063829792</v>
          </cell>
          <cell r="AK11">
            <v>90.909090909090907</v>
          </cell>
          <cell r="AL11">
            <v>95.833333333333343</v>
          </cell>
          <cell r="AM11">
            <v>273</v>
          </cell>
          <cell r="AN11">
            <v>138</v>
          </cell>
          <cell r="AO11">
            <v>135</v>
          </cell>
          <cell r="AP11">
            <v>53.846153846153847</v>
          </cell>
          <cell r="AQ11">
            <v>48.550724637681157</v>
          </cell>
          <cell r="AR11">
            <v>59.259259259259252</v>
          </cell>
          <cell r="AS11">
            <v>44.688644688644693</v>
          </cell>
          <cell r="AT11">
            <v>42.753623188405797</v>
          </cell>
          <cell r="AU11">
            <v>46.666666666666664</v>
          </cell>
          <cell r="AV11">
            <v>93.406593406593402</v>
          </cell>
          <cell r="AW11">
            <v>92.753623188405797</v>
          </cell>
          <cell r="AX11">
            <v>94.074074074074076</v>
          </cell>
          <cell r="AY11">
            <v>91.941391941391942</v>
          </cell>
          <cell r="AZ11">
            <v>90.579710144927532</v>
          </cell>
          <cell r="BA11">
            <v>93.333333333333329</v>
          </cell>
          <cell r="BB11">
            <v>98.168498168498161</v>
          </cell>
          <cell r="BC11">
            <v>97.826086956521735</v>
          </cell>
          <cell r="BD11">
            <v>98.518518518518519</v>
          </cell>
          <cell r="BE11">
            <v>298</v>
          </cell>
          <cell r="BF11">
            <v>105</v>
          </cell>
          <cell r="BG11">
            <v>193</v>
          </cell>
          <cell r="BH11">
            <v>48.65771812080537</v>
          </cell>
          <cell r="BI11">
            <v>28.571428571428569</v>
          </cell>
          <cell r="BJ11">
            <v>59.585492227979273</v>
          </cell>
          <cell r="BK11">
            <v>41.275167785234899</v>
          </cell>
          <cell r="BL11">
            <v>22.857142857142858</v>
          </cell>
          <cell r="BM11">
            <v>51.295336787564771</v>
          </cell>
          <cell r="BN11">
            <v>88.255033557046985</v>
          </cell>
          <cell r="BO11">
            <v>80.952380952380949</v>
          </cell>
          <cell r="BP11">
            <v>92.2279792746114</v>
          </cell>
          <cell r="BQ11">
            <v>87.24832214765101</v>
          </cell>
          <cell r="BR11">
            <v>78.095238095238102</v>
          </cell>
          <cell r="BS11">
            <v>92.2279792746114</v>
          </cell>
          <cell r="BT11">
            <v>96.644295302013433</v>
          </cell>
          <cell r="BU11">
            <v>94.285714285714278</v>
          </cell>
          <cell r="BV11">
            <v>97.92746113989638</v>
          </cell>
          <cell r="BW11">
            <v>10</v>
          </cell>
          <cell r="BX11">
            <v>5</v>
          </cell>
          <cell r="BY11">
            <v>5</v>
          </cell>
          <cell r="BZ11">
            <v>90</v>
          </cell>
          <cell r="CA11">
            <v>100</v>
          </cell>
          <cell r="CB11">
            <v>80</v>
          </cell>
          <cell r="CC11">
            <v>70</v>
          </cell>
          <cell r="CD11">
            <v>80</v>
          </cell>
          <cell r="CE11">
            <v>60</v>
          </cell>
          <cell r="CF11">
            <v>100</v>
          </cell>
          <cell r="CG11">
            <v>100</v>
          </cell>
          <cell r="CH11">
            <v>100</v>
          </cell>
          <cell r="CI11">
            <v>100</v>
          </cell>
          <cell r="CJ11">
            <v>100</v>
          </cell>
          <cell r="CK11">
            <v>100</v>
          </cell>
          <cell r="CL11">
            <v>100</v>
          </cell>
          <cell r="CM11">
            <v>100</v>
          </cell>
          <cell r="CN11">
            <v>100</v>
          </cell>
          <cell r="CO11">
            <v>89</v>
          </cell>
          <cell r="CP11">
            <v>34</v>
          </cell>
          <cell r="CQ11">
            <v>55</v>
          </cell>
          <cell r="CR11">
            <v>60.674157303370791</v>
          </cell>
          <cell r="CS11">
            <v>50</v>
          </cell>
          <cell r="CT11">
            <v>67.272727272727266</v>
          </cell>
          <cell r="CU11">
            <v>47.191011235955052</v>
          </cell>
          <cell r="CV11">
            <v>41.17647058823529</v>
          </cell>
          <cell r="CW11">
            <v>50.909090909090907</v>
          </cell>
          <cell r="CX11">
            <v>92.134831460674164</v>
          </cell>
          <cell r="CY11">
            <v>88.235294117647058</v>
          </cell>
          <cell r="CZ11">
            <v>94.545454545454547</v>
          </cell>
          <cell r="DA11">
            <v>92.134831460674164</v>
          </cell>
          <cell r="DB11">
            <v>88.235294117647058</v>
          </cell>
          <cell r="DC11">
            <v>94.545454545454547</v>
          </cell>
          <cell r="DD11">
            <v>97.752808988764045</v>
          </cell>
          <cell r="DE11">
            <v>97.058823529411768</v>
          </cell>
          <cell r="DF11">
            <v>98.181818181818187</v>
          </cell>
          <cell r="DG11">
            <v>1474</v>
          </cell>
          <cell r="DH11">
            <v>576</v>
          </cell>
          <cell r="DI11">
            <v>898</v>
          </cell>
          <cell r="DJ11">
            <v>54.681139755766615</v>
          </cell>
          <cell r="DK11">
            <v>47.395833333333329</v>
          </cell>
          <cell r="DL11">
            <v>59.354120267260576</v>
          </cell>
          <cell r="DM11">
            <v>45.658073270013567</v>
          </cell>
          <cell r="DN11">
            <v>40.104166666666671</v>
          </cell>
          <cell r="DO11">
            <v>49.220489977728285</v>
          </cell>
          <cell r="DP11">
            <v>89.484396200814103</v>
          </cell>
          <cell r="DQ11">
            <v>86.805555555555557</v>
          </cell>
          <cell r="DR11">
            <v>91.202672605790653</v>
          </cell>
          <cell r="DS11">
            <v>87.652645861601087</v>
          </cell>
          <cell r="DT11">
            <v>85.416666666666657</v>
          </cell>
          <cell r="DU11">
            <v>89.086859688196</v>
          </cell>
          <cell r="DV11">
            <v>96.947082767978287</v>
          </cell>
          <cell r="DW11">
            <v>95.138888888888886</v>
          </cell>
          <cell r="DX11">
            <v>98.106904231625833</v>
          </cell>
        </row>
        <row r="12">
          <cell r="B12">
            <v>203</v>
          </cell>
          <cell r="C12">
            <v>1492</v>
          </cell>
          <cell r="D12">
            <v>765</v>
          </cell>
          <cell r="E12">
            <v>727</v>
          </cell>
          <cell r="F12">
            <v>39.946380697050934</v>
          </cell>
          <cell r="G12">
            <v>34.248366013071895</v>
          </cell>
          <cell r="H12">
            <v>45.942228335625863</v>
          </cell>
          <cell r="I12">
            <v>29.423592493297583</v>
          </cell>
          <cell r="J12">
            <v>25.490196078431371</v>
          </cell>
          <cell r="K12">
            <v>33.562585969738649</v>
          </cell>
          <cell r="L12">
            <v>84.048257372654149</v>
          </cell>
          <cell r="M12">
            <v>80.392156862745097</v>
          </cell>
          <cell r="N12">
            <v>87.895460797799174</v>
          </cell>
          <cell r="O12">
            <v>82.037533512064343</v>
          </cell>
          <cell r="P12">
            <v>78.692810457516345</v>
          </cell>
          <cell r="Q12">
            <v>85.557083906464925</v>
          </cell>
          <cell r="R12">
            <v>94.168900804289549</v>
          </cell>
          <cell r="S12">
            <v>93.59477124183006</v>
          </cell>
          <cell r="T12">
            <v>94.773039889958739</v>
          </cell>
          <cell r="U12">
            <v>170</v>
          </cell>
          <cell r="V12">
            <v>77</v>
          </cell>
          <cell r="W12">
            <v>93</v>
          </cell>
          <cell r="X12">
            <v>44.117647058823529</v>
          </cell>
          <cell r="Y12">
            <v>33.766233766233768</v>
          </cell>
          <cell r="Z12">
            <v>52.688172043010752</v>
          </cell>
          <cell r="AA12">
            <v>31.764705882352938</v>
          </cell>
          <cell r="AB12">
            <v>24.675324675324674</v>
          </cell>
          <cell r="AC12">
            <v>37.634408602150536</v>
          </cell>
          <cell r="AD12">
            <v>88.823529411764696</v>
          </cell>
          <cell r="AE12">
            <v>87.012987012987011</v>
          </cell>
          <cell r="AF12">
            <v>90.322580645161281</v>
          </cell>
          <cell r="AG12">
            <v>87.058823529411768</v>
          </cell>
          <cell r="AH12">
            <v>83.116883116883116</v>
          </cell>
          <cell r="AI12">
            <v>90.322580645161281</v>
          </cell>
          <cell r="AJ12">
            <v>96.470588235294116</v>
          </cell>
          <cell r="AK12">
            <v>97.402597402597408</v>
          </cell>
          <cell r="AL12">
            <v>95.6989247311828</v>
          </cell>
          <cell r="AM12">
            <v>155</v>
          </cell>
          <cell r="AN12">
            <v>78</v>
          </cell>
          <cell r="AO12">
            <v>77</v>
          </cell>
          <cell r="AP12">
            <v>58.064516129032263</v>
          </cell>
          <cell r="AQ12">
            <v>51.282051282051277</v>
          </cell>
          <cell r="AR12">
            <v>64.935064935064929</v>
          </cell>
          <cell r="AS12">
            <v>44.516129032258064</v>
          </cell>
          <cell r="AT12">
            <v>35.897435897435898</v>
          </cell>
          <cell r="AU12">
            <v>53.246753246753244</v>
          </cell>
          <cell r="AV12">
            <v>94.193548387096769</v>
          </cell>
          <cell r="AW12">
            <v>94.871794871794862</v>
          </cell>
          <cell r="AX12">
            <v>93.506493506493499</v>
          </cell>
          <cell r="AY12">
            <v>91.612903225806448</v>
          </cell>
          <cell r="AZ12">
            <v>91.025641025641022</v>
          </cell>
          <cell r="BA12">
            <v>92.20779220779221</v>
          </cell>
          <cell r="BB12">
            <v>100</v>
          </cell>
          <cell r="BC12">
            <v>100</v>
          </cell>
          <cell r="BD12">
            <v>100</v>
          </cell>
          <cell r="BE12">
            <v>496</v>
          </cell>
          <cell r="BF12">
            <v>257</v>
          </cell>
          <cell r="BG12">
            <v>239</v>
          </cell>
          <cell r="BH12">
            <v>45.766129032258064</v>
          </cell>
          <cell r="BI12">
            <v>35.019455252918284</v>
          </cell>
          <cell r="BJ12">
            <v>57.322175732217573</v>
          </cell>
          <cell r="BK12">
            <v>32.056451612903224</v>
          </cell>
          <cell r="BL12">
            <v>24.5136186770428</v>
          </cell>
          <cell r="BM12">
            <v>40.1673640167364</v>
          </cell>
          <cell r="BN12">
            <v>92.540322580645167</v>
          </cell>
          <cell r="BO12">
            <v>89.105058365758765</v>
          </cell>
          <cell r="BP12">
            <v>96.23430962343096</v>
          </cell>
          <cell r="BQ12">
            <v>89.314516129032256</v>
          </cell>
          <cell r="BR12">
            <v>84.046692607003891</v>
          </cell>
          <cell r="BS12">
            <v>94.979079497907946</v>
          </cell>
          <cell r="BT12">
            <v>96.975806451612897</v>
          </cell>
          <cell r="BU12">
            <v>96.108949416342412</v>
          </cell>
          <cell r="BV12">
            <v>97.907949790794973</v>
          </cell>
          <cell r="BW12">
            <v>30</v>
          </cell>
          <cell r="BX12">
            <v>11</v>
          </cell>
          <cell r="BY12">
            <v>19</v>
          </cell>
          <cell r="BZ12">
            <v>66.666666666666657</v>
          </cell>
          <cell r="CA12">
            <v>45.454545454545453</v>
          </cell>
          <cell r="CB12">
            <v>78.94736842105263</v>
          </cell>
          <cell r="CC12">
            <v>53.333333333333336</v>
          </cell>
          <cell r="CD12">
            <v>45.454545454545453</v>
          </cell>
          <cell r="CE12">
            <v>57.894736842105267</v>
          </cell>
          <cell r="CF12">
            <v>96.666666666666671</v>
          </cell>
          <cell r="CG12">
            <v>90.909090909090907</v>
          </cell>
          <cell r="CH12">
            <v>100</v>
          </cell>
          <cell r="CI12">
            <v>96.666666666666671</v>
          </cell>
          <cell r="CJ12">
            <v>90.909090909090907</v>
          </cell>
          <cell r="CK12">
            <v>100</v>
          </cell>
          <cell r="CL12">
            <v>100</v>
          </cell>
          <cell r="CM12">
            <v>100</v>
          </cell>
          <cell r="CN12">
            <v>100</v>
          </cell>
          <cell r="CO12">
            <v>156</v>
          </cell>
          <cell r="CP12">
            <v>61</v>
          </cell>
          <cell r="CQ12">
            <v>95</v>
          </cell>
          <cell r="CR12">
            <v>43.589743589743591</v>
          </cell>
          <cell r="CS12">
            <v>36.065573770491802</v>
          </cell>
          <cell r="CT12">
            <v>48.421052631578945</v>
          </cell>
          <cell r="CU12">
            <v>30.76923076923077</v>
          </cell>
          <cell r="CV12">
            <v>19.672131147540984</v>
          </cell>
          <cell r="CW12">
            <v>37.894736842105267</v>
          </cell>
          <cell r="CX12">
            <v>90.384615384615387</v>
          </cell>
          <cell r="CY12">
            <v>85.245901639344254</v>
          </cell>
          <cell r="CZ12">
            <v>93.684210526315795</v>
          </cell>
          <cell r="DA12">
            <v>85.897435897435898</v>
          </cell>
          <cell r="DB12">
            <v>77.049180327868854</v>
          </cell>
          <cell r="DC12">
            <v>91.578947368421055</v>
          </cell>
          <cell r="DD12">
            <v>96.794871794871796</v>
          </cell>
          <cell r="DE12">
            <v>93.442622950819683</v>
          </cell>
          <cell r="DF12">
            <v>98.94736842105263</v>
          </cell>
          <cell r="DG12">
            <v>2499</v>
          </cell>
          <cell r="DH12">
            <v>1249</v>
          </cell>
          <cell r="DI12">
            <v>1250</v>
          </cell>
          <cell r="DJ12">
            <v>43.057222889155661</v>
          </cell>
          <cell r="DK12">
            <v>35.628502802241798</v>
          </cell>
          <cell r="DL12">
            <v>50.480000000000004</v>
          </cell>
          <cell r="DM12">
            <v>31.412565026010402</v>
          </cell>
          <cell r="DN12">
            <v>25.780624499599682</v>
          </cell>
          <cell r="DO12">
            <v>37.04</v>
          </cell>
          <cell r="DP12">
            <v>87.23489395758304</v>
          </cell>
          <cell r="DQ12">
            <v>83.827061649319461</v>
          </cell>
          <cell r="DR12">
            <v>90.64</v>
          </cell>
          <cell r="DS12">
            <v>84.833933573429377</v>
          </cell>
          <cell r="DT12">
            <v>80.864691753402724</v>
          </cell>
          <cell r="DU12">
            <v>88.8</v>
          </cell>
          <cell r="DV12">
            <v>95.4781912765106</v>
          </cell>
          <cell r="DW12">
            <v>94.795836669335472</v>
          </cell>
          <cell r="DX12">
            <v>96.16</v>
          </cell>
        </row>
        <row r="13">
          <cell r="B13">
            <v>204</v>
          </cell>
          <cell r="C13">
            <v>417</v>
          </cell>
          <cell r="D13">
            <v>169</v>
          </cell>
          <cell r="E13">
            <v>248</v>
          </cell>
          <cell r="F13">
            <v>47.482014388489205</v>
          </cell>
          <cell r="G13">
            <v>37.278106508875744</v>
          </cell>
          <cell r="H13">
            <v>54.435483870967737</v>
          </cell>
          <cell r="I13">
            <v>34.772182254196643</v>
          </cell>
          <cell r="J13">
            <v>26.035502958579883</v>
          </cell>
          <cell r="K13">
            <v>40.725806451612904</v>
          </cell>
          <cell r="L13">
            <v>83.213429256594722</v>
          </cell>
          <cell r="M13">
            <v>73.372781065088759</v>
          </cell>
          <cell r="N13">
            <v>89.91935483870968</v>
          </cell>
          <cell r="O13">
            <v>80.57553956834532</v>
          </cell>
          <cell r="P13">
            <v>71.597633136094672</v>
          </cell>
          <cell r="Q13">
            <v>86.693548387096769</v>
          </cell>
          <cell r="R13">
            <v>95.683453237410077</v>
          </cell>
          <cell r="S13">
            <v>93.491124260355036</v>
          </cell>
          <cell r="T13">
            <v>97.177419354838719</v>
          </cell>
          <cell r="U13">
            <v>93</v>
          </cell>
          <cell r="V13">
            <v>23</v>
          </cell>
          <cell r="W13">
            <v>70</v>
          </cell>
          <cell r="X13">
            <v>46.236559139784944</v>
          </cell>
          <cell r="Y13">
            <v>26.086956521739129</v>
          </cell>
          <cell r="Z13">
            <v>52.857142857142861</v>
          </cell>
          <cell r="AA13">
            <v>26.881720430107524</v>
          </cell>
          <cell r="AB13">
            <v>13.043478260869565</v>
          </cell>
          <cell r="AC13">
            <v>31.428571428571427</v>
          </cell>
          <cell r="AD13">
            <v>87.096774193548384</v>
          </cell>
          <cell r="AE13">
            <v>69.565217391304344</v>
          </cell>
          <cell r="AF13">
            <v>92.857142857142861</v>
          </cell>
          <cell r="AG13">
            <v>81.72043010752688</v>
          </cell>
          <cell r="AH13">
            <v>60.869565217391312</v>
          </cell>
          <cell r="AI13">
            <v>88.571428571428569</v>
          </cell>
          <cell r="AJ13">
            <v>96.774193548387103</v>
          </cell>
          <cell r="AK13">
            <v>91.304347826086953</v>
          </cell>
          <cell r="AL13">
            <v>98.571428571428584</v>
          </cell>
          <cell r="AM13">
            <v>178</v>
          </cell>
          <cell r="AN13">
            <v>57</v>
          </cell>
          <cell r="AO13">
            <v>121</v>
          </cell>
          <cell r="AP13">
            <v>61.235955056179783</v>
          </cell>
          <cell r="AQ13">
            <v>49.122807017543856</v>
          </cell>
          <cell r="AR13">
            <v>66.942148760330582</v>
          </cell>
          <cell r="AS13">
            <v>48.314606741573037</v>
          </cell>
          <cell r="AT13">
            <v>36.84210526315789</v>
          </cell>
          <cell r="AU13">
            <v>53.719008264462808</v>
          </cell>
          <cell r="AV13">
            <v>95.50561797752809</v>
          </cell>
          <cell r="AW13">
            <v>87.719298245614027</v>
          </cell>
          <cell r="AX13">
            <v>99.173553719008268</v>
          </cell>
          <cell r="AY13">
            <v>94.943820224719104</v>
          </cell>
          <cell r="AZ13">
            <v>87.719298245614027</v>
          </cell>
          <cell r="BA13">
            <v>98.347107438016536</v>
          </cell>
          <cell r="BB13">
            <v>99.438202247191015</v>
          </cell>
          <cell r="BC13">
            <v>98.245614035087712</v>
          </cell>
          <cell r="BD13">
            <v>100</v>
          </cell>
          <cell r="BE13">
            <v>546</v>
          </cell>
          <cell r="BF13">
            <v>226</v>
          </cell>
          <cell r="BG13">
            <v>320</v>
          </cell>
          <cell r="BH13">
            <v>46.336996336996336</v>
          </cell>
          <cell r="BI13">
            <v>34.513274336283182</v>
          </cell>
          <cell r="BJ13">
            <v>54.6875</v>
          </cell>
          <cell r="BK13">
            <v>32.783882783882781</v>
          </cell>
          <cell r="BL13">
            <v>22.123893805309734</v>
          </cell>
          <cell r="BM13">
            <v>40.3125</v>
          </cell>
          <cell r="BN13">
            <v>92.490842490842496</v>
          </cell>
          <cell r="BO13">
            <v>87.16814159292035</v>
          </cell>
          <cell r="BP13">
            <v>96.25</v>
          </cell>
          <cell r="BQ13">
            <v>90.109890109890117</v>
          </cell>
          <cell r="BR13">
            <v>83.628318584070797</v>
          </cell>
          <cell r="BS13">
            <v>94.6875</v>
          </cell>
          <cell r="BT13">
            <v>99.45054945054946</v>
          </cell>
          <cell r="BU13">
            <v>99.115044247787608</v>
          </cell>
          <cell r="BV13">
            <v>99.6875</v>
          </cell>
          <cell r="BW13">
            <v>11</v>
          </cell>
          <cell r="BX13">
            <v>4</v>
          </cell>
          <cell r="BY13">
            <v>7</v>
          </cell>
          <cell r="BZ13">
            <v>90.909090909090907</v>
          </cell>
          <cell r="CA13">
            <v>75</v>
          </cell>
          <cell r="CB13">
            <v>100</v>
          </cell>
          <cell r="CC13">
            <v>54.54545454545454</v>
          </cell>
          <cell r="CD13">
            <v>50</v>
          </cell>
          <cell r="CE13">
            <v>57.142857142857139</v>
          </cell>
          <cell r="CF13">
            <v>100</v>
          </cell>
          <cell r="CG13">
            <v>100</v>
          </cell>
          <cell r="CH13">
            <v>100</v>
          </cell>
          <cell r="CI13">
            <v>100</v>
          </cell>
          <cell r="CJ13">
            <v>100</v>
          </cell>
          <cell r="CK13">
            <v>100</v>
          </cell>
          <cell r="CL13">
            <v>100</v>
          </cell>
          <cell r="CM13">
            <v>100</v>
          </cell>
          <cell r="CN13">
            <v>100</v>
          </cell>
          <cell r="CO13">
            <v>146</v>
          </cell>
          <cell r="CP13">
            <v>45</v>
          </cell>
          <cell r="CQ13">
            <v>101</v>
          </cell>
          <cell r="CR13">
            <v>65.06849315068493</v>
          </cell>
          <cell r="CS13">
            <v>40</v>
          </cell>
          <cell r="CT13">
            <v>76.237623762376245</v>
          </cell>
          <cell r="CU13">
            <v>47.260273972602739</v>
          </cell>
          <cell r="CV13">
            <v>26.666666666666668</v>
          </cell>
          <cell r="CW13">
            <v>56.435643564356432</v>
          </cell>
          <cell r="CX13">
            <v>89.041095890410958</v>
          </cell>
          <cell r="CY13">
            <v>73.333333333333329</v>
          </cell>
          <cell r="CZ13">
            <v>96.039603960396036</v>
          </cell>
          <cell r="DA13">
            <v>86.986301369863014</v>
          </cell>
          <cell r="DB13">
            <v>71.111111111111114</v>
          </cell>
          <cell r="DC13">
            <v>94.059405940594047</v>
          </cell>
          <cell r="DD13">
            <v>97.260273972602747</v>
          </cell>
          <cell r="DE13">
            <v>93.333333333333329</v>
          </cell>
          <cell r="DF13">
            <v>99.009900990099013</v>
          </cell>
          <cell r="DG13">
            <v>1391</v>
          </cell>
          <cell r="DH13">
            <v>524</v>
          </cell>
          <cell r="DI13">
            <v>867</v>
          </cell>
          <cell r="DJ13">
            <v>50.898634076204175</v>
          </cell>
          <cell r="DK13">
            <v>37.404580152671755</v>
          </cell>
          <cell r="DL13">
            <v>59.054209919261822</v>
          </cell>
          <cell r="DM13">
            <v>36.664270309130117</v>
          </cell>
          <cell r="DN13">
            <v>25.190839694656486</v>
          </cell>
          <cell r="DO13">
            <v>43.598615916955019</v>
          </cell>
          <cell r="DP13">
            <v>89.43206326383897</v>
          </cell>
          <cell r="DQ13">
            <v>80.916030534351151</v>
          </cell>
          <cell r="DR13">
            <v>94.579008073817761</v>
          </cell>
          <cell r="DS13">
            <v>87.059669302659955</v>
          </cell>
          <cell r="DT13">
            <v>78.244274809160302</v>
          </cell>
          <cell r="DU13">
            <v>92.387543252595165</v>
          </cell>
          <cell r="DV13">
            <v>97.915168943206325</v>
          </cell>
          <cell r="DW13">
            <v>96.374045801526719</v>
          </cell>
          <cell r="DX13">
            <v>98.846597462514424</v>
          </cell>
        </row>
        <row r="14">
          <cell r="B14">
            <v>205</v>
          </cell>
          <cell r="C14">
            <v>565</v>
          </cell>
          <cell r="D14">
            <v>270</v>
          </cell>
          <cell r="E14">
            <v>295</v>
          </cell>
          <cell r="F14">
            <v>69.203539823008853</v>
          </cell>
          <cell r="G14">
            <v>60.74074074074074</v>
          </cell>
          <cell r="H14">
            <v>76.949152542372872</v>
          </cell>
          <cell r="I14">
            <v>57.876106194690266</v>
          </cell>
          <cell r="J14">
            <v>51.111111111111107</v>
          </cell>
          <cell r="K14">
            <v>64.067796610169495</v>
          </cell>
          <cell r="L14">
            <v>92.56637168141593</v>
          </cell>
          <cell r="M14">
            <v>89.629629629629619</v>
          </cell>
          <cell r="N14">
            <v>95.254237288135585</v>
          </cell>
          <cell r="O14">
            <v>91.504424778761063</v>
          </cell>
          <cell r="P14">
            <v>88.888888888888886</v>
          </cell>
          <cell r="Q14">
            <v>93.898305084745758</v>
          </cell>
          <cell r="R14">
            <v>98.230088495575217</v>
          </cell>
          <cell r="S14">
            <v>97.037037037037038</v>
          </cell>
          <cell r="T14">
            <v>99.322033898305079</v>
          </cell>
          <cell r="U14">
            <v>75</v>
          </cell>
          <cell r="V14">
            <v>38</v>
          </cell>
          <cell r="W14">
            <v>37</v>
          </cell>
          <cell r="X14">
            <v>60</v>
          </cell>
          <cell r="Y14">
            <v>57.894736842105267</v>
          </cell>
          <cell r="Z14">
            <v>62.162162162162161</v>
          </cell>
          <cell r="AA14">
            <v>44</v>
          </cell>
          <cell r="AB14">
            <v>42.105263157894733</v>
          </cell>
          <cell r="AC14">
            <v>45.945945945945951</v>
          </cell>
          <cell r="AD14">
            <v>93.333333333333329</v>
          </cell>
          <cell r="AE14">
            <v>89.473684210526315</v>
          </cell>
          <cell r="AF14">
            <v>97.297297297297305</v>
          </cell>
          <cell r="AG14">
            <v>93.333333333333329</v>
          </cell>
          <cell r="AH14">
            <v>89.473684210526315</v>
          </cell>
          <cell r="AI14">
            <v>97.297297297297305</v>
          </cell>
          <cell r="AJ14">
            <v>98.666666666666671</v>
          </cell>
          <cell r="AK14">
            <v>97.368421052631575</v>
          </cell>
          <cell r="AL14">
            <v>100</v>
          </cell>
          <cell r="AM14">
            <v>78</v>
          </cell>
          <cell r="AN14">
            <v>36</v>
          </cell>
          <cell r="AO14">
            <v>42</v>
          </cell>
          <cell r="AP14">
            <v>67.948717948717956</v>
          </cell>
          <cell r="AQ14">
            <v>66.666666666666657</v>
          </cell>
          <cell r="AR14">
            <v>69.047619047619051</v>
          </cell>
          <cell r="AS14">
            <v>56.410256410256409</v>
          </cell>
          <cell r="AT14">
            <v>50</v>
          </cell>
          <cell r="AU14">
            <v>61.904761904761905</v>
          </cell>
          <cell r="AV14">
            <v>94.871794871794862</v>
          </cell>
          <cell r="AW14">
            <v>91.666666666666657</v>
          </cell>
          <cell r="AX14">
            <v>97.61904761904762</v>
          </cell>
          <cell r="AY14">
            <v>93.589743589743591</v>
          </cell>
          <cell r="AZ14">
            <v>91.666666666666657</v>
          </cell>
          <cell r="BA14">
            <v>95.238095238095227</v>
          </cell>
          <cell r="BB14">
            <v>98.71794871794873</v>
          </cell>
          <cell r="BC14">
            <v>100</v>
          </cell>
          <cell r="BD14">
            <v>97.61904761904762</v>
          </cell>
          <cell r="BE14">
            <v>293</v>
          </cell>
          <cell r="BF14">
            <v>144</v>
          </cell>
          <cell r="BG14">
            <v>149</v>
          </cell>
          <cell r="BH14">
            <v>48.805460750853243</v>
          </cell>
          <cell r="BI14">
            <v>40.972222222222221</v>
          </cell>
          <cell r="BJ14">
            <v>56.375838926174495</v>
          </cell>
          <cell r="BK14">
            <v>31.399317406143346</v>
          </cell>
          <cell r="BL14">
            <v>27.777777777777779</v>
          </cell>
          <cell r="BM14">
            <v>34.899328859060404</v>
          </cell>
          <cell r="BN14">
            <v>93.174061433447093</v>
          </cell>
          <cell r="BO14">
            <v>90.972222222222214</v>
          </cell>
          <cell r="BP14">
            <v>95.302013422818789</v>
          </cell>
          <cell r="BQ14">
            <v>91.808873720136518</v>
          </cell>
          <cell r="BR14">
            <v>89.583333333333343</v>
          </cell>
          <cell r="BS14">
            <v>93.959731543624159</v>
          </cell>
          <cell r="BT14">
            <v>98.976109215017061</v>
          </cell>
          <cell r="BU14">
            <v>99.305555555555557</v>
          </cell>
          <cell r="BV14">
            <v>98.65771812080537</v>
          </cell>
          <cell r="BW14">
            <v>7</v>
          </cell>
          <cell r="BX14">
            <v>6</v>
          </cell>
          <cell r="BY14">
            <v>1</v>
          </cell>
          <cell r="BZ14">
            <v>71.428571428571431</v>
          </cell>
          <cell r="CA14">
            <v>66.666666666666657</v>
          </cell>
          <cell r="CB14">
            <v>100</v>
          </cell>
          <cell r="CC14">
            <v>71.428571428571431</v>
          </cell>
          <cell r="CD14">
            <v>66.666666666666657</v>
          </cell>
          <cell r="CE14">
            <v>100</v>
          </cell>
          <cell r="CF14">
            <v>100</v>
          </cell>
          <cell r="CG14">
            <v>100</v>
          </cell>
          <cell r="CH14">
            <v>100</v>
          </cell>
          <cell r="CI14">
            <v>100</v>
          </cell>
          <cell r="CJ14">
            <v>100</v>
          </cell>
          <cell r="CK14">
            <v>100</v>
          </cell>
          <cell r="CL14">
            <v>100</v>
          </cell>
          <cell r="CM14">
            <v>100</v>
          </cell>
          <cell r="CN14">
            <v>100</v>
          </cell>
          <cell r="CO14">
            <v>135</v>
          </cell>
          <cell r="CP14">
            <v>64</v>
          </cell>
          <cell r="CQ14">
            <v>71</v>
          </cell>
          <cell r="CR14">
            <v>59.259259259259252</v>
          </cell>
          <cell r="CS14">
            <v>53.125</v>
          </cell>
          <cell r="CT14">
            <v>64.788732394366207</v>
          </cell>
          <cell r="CU14">
            <v>47.407407407407412</v>
          </cell>
          <cell r="CV14">
            <v>42.1875</v>
          </cell>
          <cell r="CW14">
            <v>52.112676056338024</v>
          </cell>
          <cell r="CX14">
            <v>94.814814814814824</v>
          </cell>
          <cell r="CY14">
            <v>93.75</v>
          </cell>
          <cell r="CZ14">
            <v>95.774647887323937</v>
          </cell>
          <cell r="DA14">
            <v>93.333333333333329</v>
          </cell>
          <cell r="DB14">
            <v>90.625</v>
          </cell>
          <cell r="DC14">
            <v>95.774647887323937</v>
          </cell>
          <cell r="DD14">
            <v>99.259259259259252</v>
          </cell>
          <cell r="DE14">
            <v>100</v>
          </cell>
          <cell r="DF14">
            <v>98.591549295774655</v>
          </cell>
          <cell r="DG14">
            <v>1153</v>
          </cell>
          <cell r="DH14">
            <v>558</v>
          </cell>
          <cell r="DI14">
            <v>595</v>
          </cell>
          <cell r="DJ14">
            <v>62.185602775368608</v>
          </cell>
          <cell r="DK14">
            <v>55.017921146953405</v>
          </cell>
          <cell r="DL14">
            <v>68.907563025210081</v>
          </cell>
          <cell r="DM14">
            <v>49.002601908065913</v>
          </cell>
          <cell r="DN14">
            <v>43.548387096774192</v>
          </cell>
          <cell r="DO14">
            <v>54.117647058823529</v>
          </cell>
          <cell r="DP14">
            <v>93.235039028620989</v>
          </cell>
          <cell r="DQ14">
            <v>90.681003584229387</v>
          </cell>
          <cell r="DR14">
            <v>95.630252100840337</v>
          </cell>
          <cell r="DS14">
            <v>92.107545533391161</v>
          </cell>
          <cell r="DT14">
            <v>89.605734767025098</v>
          </cell>
          <cell r="DU14">
            <v>94.453781512605033</v>
          </cell>
          <cell r="DV14">
            <v>98.612315698178662</v>
          </cell>
          <cell r="DW14">
            <v>98.207885304659499</v>
          </cell>
          <cell r="DX14">
            <v>98.991596638655466</v>
          </cell>
        </row>
        <row r="15">
          <cell r="B15">
            <v>206</v>
          </cell>
          <cell r="C15">
            <v>582</v>
          </cell>
          <cell r="D15">
            <v>312</v>
          </cell>
          <cell r="E15">
            <v>270</v>
          </cell>
          <cell r="F15">
            <v>40.549828178694156</v>
          </cell>
          <cell r="G15">
            <v>42.307692307692307</v>
          </cell>
          <cell r="H15">
            <v>38.518518518518519</v>
          </cell>
          <cell r="I15">
            <v>27.663230240549829</v>
          </cell>
          <cell r="J15">
            <v>28.846153846153843</v>
          </cell>
          <cell r="K15">
            <v>26.296296296296294</v>
          </cell>
          <cell r="L15">
            <v>81.271477663230243</v>
          </cell>
          <cell r="M15">
            <v>78.205128205128204</v>
          </cell>
          <cell r="N15">
            <v>84.81481481481481</v>
          </cell>
          <cell r="O15">
            <v>79.896907216494853</v>
          </cell>
          <cell r="P15">
            <v>75.961538461538453</v>
          </cell>
          <cell r="Q15">
            <v>84.444444444444443</v>
          </cell>
          <cell r="R15">
            <v>93.470790378006868</v>
          </cell>
          <cell r="S15">
            <v>93.910256410256409</v>
          </cell>
          <cell r="T15">
            <v>92.962962962962962</v>
          </cell>
          <cell r="U15">
            <v>125</v>
          </cell>
          <cell r="V15">
            <v>55</v>
          </cell>
          <cell r="W15">
            <v>70</v>
          </cell>
          <cell r="X15">
            <v>46.400000000000006</v>
          </cell>
          <cell r="Y15">
            <v>38.181818181818187</v>
          </cell>
          <cell r="Z15">
            <v>52.857142857142861</v>
          </cell>
          <cell r="AA15">
            <v>30.4</v>
          </cell>
          <cell r="AB15">
            <v>18.181818181818183</v>
          </cell>
          <cell r="AC15">
            <v>40</v>
          </cell>
          <cell r="AD15">
            <v>88.8</v>
          </cell>
          <cell r="AE15">
            <v>83.636363636363626</v>
          </cell>
          <cell r="AF15">
            <v>92.857142857142861</v>
          </cell>
          <cell r="AG15">
            <v>88</v>
          </cell>
          <cell r="AH15">
            <v>81.818181818181827</v>
          </cell>
          <cell r="AI15">
            <v>92.857142857142861</v>
          </cell>
          <cell r="AJ15">
            <v>98.4</v>
          </cell>
          <cell r="AK15">
            <v>96.36363636363636</v>
          </cell>
          <cell r="AL15">
            <v>100</v>
          </cell>
          <cell r="AM15">
            <v>167</v>
          </cell>
          <cell r="AN15">
            <v>73</v>
          </cell>
          <cell r="AO15">
            <v>94</v>
          </cell>
          <cell r="AP15">
            <v>52.694610778443121</v>
          </cell>
          <cell r="AQ15">
            <v>54.794520547945204</v>
          </cell>
          <cell r="AR15">
            <v>51.063829787234042</v>
          </cell>
          <cell r="AS15">
            <v>39.520958083832333</v>
          </cell>
          <cell r="AT15">
            <v>42.465753424657535</v>
          </cell>
          <cell r="AU15">
            <v>37.234042553191486</v>
          </cell>
          <cell r="AV15">
            <v>94.011976047904184</v>
          </cell>
          <cell r="AW15">
            <v>89.041095890410958</v>
          </cell>
          <cell r="AX15">
            <v>97.872340425531917</v>
          </cell>
          <cell r="AY15">
            <v>93.41317365269461</v>
          </cell>
          <cell r="AZ15">
            <v>89.041095890410958</v>
          </cell>
          <cell r="BA15">
            <v>96.808510638297875</v>
          </cell>
          <cell r="BB15">
            <v>98.203592814371248</v>
          </cell>
          <cell r="BC15">
            <v>95.890410958904098</v>
          </cell>
          <cell r="BD15">
            <v>100</v>
          </cell>
          <cell r="BE15">
            <v>442</v>
          </cell>
          <cell r="BF15">
            <v>242</v>
          </cell>
          <cell r="BG15">
            <v>200</v>
          </cell>
          <cell r="BH15">
            <v>50.452488687782804</v>
          </cell>
          <cell r="BI15">
            <v>47.933884297520663</v>
          </cell>
          <cell r="BJ15">
            <v>53.5</v>
          </cell>
          <cell r="BK15">
            <v>35.74660633484163</v>
          </cell>
          <cell r="BL15">
            <v>30.991735537190085</v>
          </cell>
          <cell r="BM15">
            <v>41.5</v>
          </cell>
          <cell r="BN15">
            <v>90.045248868778287</v>
          </cell>
          <cell r="BO15">
            <v>89.256198347107443</v>
          </cell>
          <cell r="BP15">
            <v>91</v>
          </cell>
          <cell r="BQ15">
            <v>88.687782805429862</v>
          </cell>
          <cell r="BR15">
            <v>87.603305785123965</v>
          </cell>
          <cell r="BS15">
            <v>90</v>
          </cell>
          <cell r="BT15">
            <v>96.606334841628964</v>
          </cell>
          <cell r="BU15">
            <v>96.694214876033058</v>
          </cell>
          <cell r="BV15">
            <v>96.5</v>
          </cell>
          <cell r="BW15">
            <v>19</v>
          </cell>
          <cell r="BX15">
            <v>9</v>
          </cell>
          <cell r="BY15">
            <v>10</v>
          </cell>
          <cell r="BZ15">
            <v>78.94736842105263</v>
          </cell>
          <cell r="CA15">
            <v>77.777777777777786</v>
          </cell>
          <cell r="CB15">
            <v>80</v>
          </cell>
          <cell r="CC15">
            <v>57.894736842105267</v>
          </cell>
          <cell r="CD15">
            <v>55.555555555555557</v>
          </cell>
          <cell r="CE15">
            <v>60</v>
          </cell>
          <cell r="CF15">
            <v>100</v>
          </cell>
          <cell r="CG15">
            <v>100</v>
          </cell>
          <cell r="CH15">
            <v>100</v>
          </cell>
          <cell r="CI15">
            <v>100</v>
          </cell>
          <cell r="CJ15">
            <v>100</v>
          </cell>
          <cell r="CK15">
            <v>100</v>
          </cell>
          <cell r="CL15">
            <v>100</v>
          </cell>
          <cell r="CM15">
            <v>100</v>
          </cell>
          <cell r="CN15">
            <v>100</v>
          </cell>
          <cell r="CO15">
            <v>124</v>
          </cell>
          <cell r="CP15">
            <v>77</v>
          </cell>
          <cell r="CQ15">
            <v>47</v>
          </cell>
          <cell r="CR15">
            <v>53.225806451612897</v>
          </cell>
          <cell r="CS15">
            <v>49.350649350649348</v>
          </cell>
          <cell r="CT15">
            <v>59.574468085106382</v>
          </cell>
          <cell r="CU15">
            <v>36.29032258064516</v>
          </cell>
          <cell r="CV15">
            <v>35.064935064935064</v>
          </cell>
          <cell r="CW15">
            <v>38.297872340425535</v>
          </cell>
          <cell r="CX15">
            <v>87.096774193548384</v>
          </cell>
          <cell r="CY15">
            <v>81.818181818181827</v>
          </cell>
          <cell r="CZ15">
            <v>95.744680851063833</v>
          </cell>
          <cell r="DA15">
            <v>86.290322580645167</v>
          </cell>
          <cell r="DB15">
            <v>81.818181818181827</v>
          </cell>
          <cell r="DC15">
            <v>93.61702127659575</v>
          </cell>
          <cell r="DD15">
            <v>98.387096774193552</v>
          </cell>
          <cell r="DE15">
            <v>97.402597402597408</v>
          </cell>
          <cell r="DF15">
            <v>100</v>
          </cell>
          <cell r="DG15">
            <v>1459</v>
          </cell>
          <cell r="DH15">
            <v>768</v>
          </cell>
          <cell r="DI15">
            <v>691</v>
          </cell>
          <cell r="DJ15">
            <v>47.018505825908157</v>
          </cell>
          <cell r="DK15">
            <v>46.09375</v>
          </cell>
          <cell r="DL15">
            <v>48.046309696092621</v>
          </cell>
          <cell r="DM15">
            <v>32.830705962988347</v>
          </cell>
          <cell r="DN15">
            <v>30.989583333333332</v>
          </cell>
          <cell r="DO15">
            <v>34.876989869753977</v>
          </cell>
          <cell r="DP15">
            <v>86.771761480466068</v>
          </cell>
          <cell r="DQ15">
            <v>83.723958333333343</v>
          </cell>
          <cell r="DR15">
            <v>90.159189580318383</v>
          </cell>
          <cell r="DS15">
            <v>85.606579849211784</v>
          </cell>
          <cell r="DT15">
            <v>82.161458333333343</v>
          </cell>
          <cell r="DU15">
            <v>89.435600578871203</v>
          </cell>
          <cell r="DV15">
            <v>95.887594242631934</v>
          </cell>
          <cell r="DW15">
            <v>95.572916666666657</v>
          </cell>
          <cell r="DX15">
            <v>96.237337192474669</v>
          </cell>
        </row>
        <row r="16">
          <cell r="B16">
            <v>207</v>
          </cell>
          <cell r="C16">
            <v>282</v>
          </cell>
          <cell r="D16">
            <v>168</v>
          </cell>
          <cell r="E16">
            <v>114</v>
          </cell>
          <cell r="F16">
            <v>65.60283687943263</v>
          </cell>
          <cell r="G16">
            <v>72.023809523809518</v>
          </cell>
          <cell r="H16">
            <v>56.140350877192979</v>
          </cell>
          <cell r="I16">
            <v>59.219858156028373</v>
          </cell>
          <cell r="J16">
            <v>69.047619047619051</v>
          </cell>
          <cell r="K16">
            <v>44.736842105263158</v>
          </cell>
          <cell r="L16">
            <v>94.326241134751783</v>
          </cell>
          <cell r="M16">
            <v>94.047619047619051</v>
          </cell>
          <cell r="N16">
            <v>94.73684210526315</v>
          </cell>
          <cell r="O16">
            <v>92.907801418439718</v>
          </cell>
          <cell r="P16">
            <v>92.261904761904773</v>
          </cell>
          <cell r="Q16">
            <v>93.859649122807014</v>
          </cell>
          <cell r="R16">
            <v>96.808510638297875</v>
          </cell>
          <cell r="S16">
            <v>97.023809523809518</v>
          </cell>
          <cell r="T16">
            <v>96.491228070175438</v>
          </cell>
          <cell r="U16">
            <v>70</v>
          </cell>
          <cell r="V16">
            <v>37</v>
          </cell>
          <cell r="W16">
            <v>33</v>
          </cell>
          <cell r="X16">
            <v>62.857142857142854</v>
          </cell>
          <cell r="Y16">
            <v>56.756756756756758</v>
          </cell>
          <cell r="Z16">
            <v>69.696969696969703</v>
          </cell>
          <cell r="AA16">
            <v>54.285714285714285</v>
          </cell>
          <cell r="AB16">
            <v>48.648648648648653</v>
          </cell>
          <cell r="AC16">
            <v>60.606060606060609</v>
          </cell>
          <cell r="AD16">
            <v>94.285714285714278</v>
          </cell>
          <cell r="AE16">
            <v>91.891891891891902</v>
          </cell>
          <cell r="AF16">
            <v>96.969696969696969</v>
          </cell>
          <cell r="AG16">
            <v>94.285714285714278</v>
          </cell>
          <cell r="AH16">
            <v>91.891891891891902</v>
          </cell>
          <cell r="AI16">
            <v>96.969696969696969</v>
          </cell>
          <cell r="AJ16">
            <v>95.714285714285722</v>
          </cell>
          <cell r="AK16">
            <v>94.594594594594597</v>
          </cell>
          <cell r="AL16">
            <v>96.969696969696969</v>
          </cell>
          <cell r="AM16">
            <v>24</v>
          </cell>
          <cell r="AN16">
            <v>18</v>
          </cell>
          <cell r="AO16">
            <v>6</v>
          </cell>
          <cell r="AP16">
            <v>75</v>
          </cell>
          <cell r="AQ16">
            <v>83.333333333333343</v>
          </cell>
          <cell r="AR16">
            <v>50</v>
          </cell>
          <cell r="AS16">
            <v>70.833333333333343</v>
          </cell>
          <cell r="AT16">
            <v>77.777777777777786</v>
          </cell>
          <cell r="AU16">
            <v>50</v>
          </cell>
          <cell r="AV16">
            <v>95.833333333333343</v>
          </cell>
          <cell r="AW16">
            <v>100</v>
          </cell>
          <cell r="AX16">
            <v>83.333333333333343</v>
          </cell>
          <cell r="AY16">
            <v>95.833333333333343</v>
          </cell>
          <cell r="AZ16">
            <v>100</v>
          </cell>
          <cell r="BA16">
            <v>83.333333333333343</v>
          </cell>
          <cell r="BB16">
            <v>100</v>
          </cell>
          <cell r="BC16">
            <v>100</v>
          </cell>
          <cell r="BD16">
            <v>100</v>
          </cell>
          <cell r="BE16">
            <v>112</v>
          </cell>
          <cell r="BF16">
            <v>55</v>
          </cell>
          <cell r="BG16">
            <v>57</v>
          </cell>
          <cell r="BH16">
            <v>55.357142857142861</v>
          </cell>
          <cell r="BI16">
            <v>52.72727272727272</v>
          </cell>
          <cell r="BJ16">
            <v>57.894736842105267</v>
          </cell>
          <cell r="BK16">
            <v>45.535714285714285</v>
          </cell>
          <cell r="BL16">
            <v>41.818181818181813</v>
          </cell>
          <cell r="BM16">
            <v>49.122807017543856</v>
          </cell>
          <cell r="BN16">
            <v>96.428571428571431</v>
          </cell>
          <cell r="BO16">
            <v>96.36363636363636</v>
          </cell>
          <cell r="BP16">
            <v>96.491228070175438</v>
          </cell>
          <cell r="BQ16">
            <v>96.428571428571431</v>
          </cell>
          <cell r="BR16">
            <v>96.36363636363636</v>
          </cell>
          <cell r="BS16">
            <v>96.491228070175438</v>
          </cell>
          <cell r="BT16">
            <v>98.214285714285708</v>
          </cell>
          <cell r="BU16">
            <v>98.181818181818187</v>
          </cell>
          <cell r="BV16">
            <v>98.245614035087712</v>
          </cell>
          <cell r="BW16">
            <v>3</v>
          </cell>
          <cell r="BX16">
            <v>3</v>
          </cell>
          <cell r="BY16">
            <v>0</v>
          </cell>
          <cell r="BZ16">
            <v>100</v>
          </cell>
          <cell r="CA16">
            <v>100</v>
          </cell>
          <cell r="CB16" t="e">
            <v>#DIV/0!</v>
          </cell>
          <cell r="CC16">
            <v>33.333333333333329</v>
          </cell>
          <cell r="CD16">
            <v>33.333333333333329</v>
          </cell>
          <cell r="CE16" t="e">
            <v>#DIV/0!</v>
          </cell>
          <cell r="CF16">
            <v>100</v>
          </cell>
          <cell r="CG16">
            <v>100</v>
          </cell>
          <cell r="CH16" t="e">
            <v>#DIV/0!</v>
          </cell>
          <cell r="CI16">
            <v>100</v>
          </cell>
          <cell r="CJ16">
            <v>100</v>
          </cell>
          <cell r="CK16" t="e">
            <v>#DIV/0!</v>
          </cell>
          <cell r="CL16">
            <v>100</v>
          </cell>
          <cell r="CM16">
            <v>100</v>
          </cell>
          <cell r="CN16" t="e">
            <v>#DIV/0!</v>
          </cell>
          <cell r="CO16">
            <v>95</v>
          </cell>
          <cell r="CP16">
            <v>49</v>
          </cell>
          <cell r="CQ16">
            <v>46</v>
          </cell>
          <cell r="CR16">
            <v>60</v>
          </cell>
          <cell r="CS16">
            <v>51.020408163265309</v>
          </cell>
          <cell r="CT16">
            <v>69.565217391304344</v>
          </cell>
          <cell r="CU16">
            <v>46.315789473684212</v>
          </cell>
          <cell r="CV16">
            <v>36.734693877551024</v>
          </cell>
          <cell r="CW16">
            <v>56.521739130434781</v>
          </cell>
          <cell r="CX16">
            <v>97.894736842105274</v>
          </cell>
          <cell r="CY16">
            <v>97.959183673469383</v>
          </cell>
          <cell r="CZ16">
            <v>97.826086956521735</v>
          </cell>
          <cell r="DA16">
            <v>97.894736842105274</v>
          </cell>
          <cell r="DB16">
            <v>97.959183673469383</v>
          </cell>
          <cell r="DC16">
            <v>97.826086956521735</v>
          </cell>
          <cell r="DD16">
            <v>100</v>
          </cell>
          <cell r="DE16">
            <v>100</v>
          </cell>
          <cell r="DF16">
            <v>100</v>
          </cell>
          <cell r="DG16">
            <v>586</v>
          </cell>
          <cell r="DH16">
            <v>330</v>
          </cell>
          <cell r="DI16">
            <v>256</v>
          </cell>
          <cell r="DJ16">
            <v>62.969283276450518</v>
          </cell>
          <cell r="DK16">
            <v>64.848484848484844</v>
          </cell>
          <cell r="DL16">
            <v>60.546875</v>
          </cell>
          <cell r="DM16">
            <v>54.26621160409556</v>
          </cell>
          <cell r="DN16">
            <v>57.575757575757578</v>
          </cell>
          <cell r="DO16">
            <v>50</v>
          </cell>
          <cell r="DP16">
            <v>95.392491467576789</v>
          </cell>
          <cell r="DQ16">
            <v>95.151515151515156</v>
          </cell>
          <cell r="DR16">
            <v>95.703125</v>
          </cell>
          <cell r="DS16">
            <v>94.709897610921502</v>
          </cell>
          <cell r="DT16">
            <v>94.242424242424235</v>
          </cell>
          <cell r="DU16">
            <v>95.3125</v>
          </cell>
          <cell r="DV16">
            <v>97.610921501706486</v>
          </cell>
          <cell r="DW16">
            <v>97.575757575757578</v>
          </cell>
          <cell r="DX16">
            <v>97.65625</v>
          </cell>
        </row>
        <row r="17">
          <cell r="B17">
            <v>208</v>
          </cell>
          <cell r="C17">
            <v>425</v>
          </cell>
          <cell r="D17">
            <v>227</v>
          </cell>
          <cell r="E17">
            <v>198</v>
          </cell>
          <cell r="F17">
            <v>50.352941176470587</v>
          </cell>
          <cell r="G17">
            <v>55.947136563876654</v>
          </cell>
          <cell r="H17">
            <v>43.939393939393938</v>
          </cell>
          <cell r="I17">
            <v>34.117647058823529</v>
          </cell>
          <cell r="J17">
            <v>39.207048458149778</v>
          </cell>
          <cell r="K17">
            <v>28.28282828282828</v>
          </cell>
          <cell r="L17">
            <v>88.235294117647058</v>
          </cell>
          <cell r="M17">
            <v>87.224669603524234</v>
          </cell>
          <cell r="N17">
            <v>89.393939393939391</v>
          </cell>
          <cell r="O17">
            <v>84.705882352941174</v>
          </cell>
          <cell r="P17">
            <v>85.022026431718061</v>
          </cell>
          <cell r="Q17">
            <v>84.343434343434339</v>
          </cell>
          <cell r="R17">
            <v>98.588235294117638</v>
          </cell>
          <cell r="S17">
            <v>98.678414096916299</v>
          </cell>
          <cell r="T17">
            <v>98.484848484848484</v>
          </cell>
          <cell r="U17">
            <v>87</v>
          </cell>
          <cell r="V17">
            <v>40</v>
          </cell>
          <cell r="W17">
            <v>47</v>
          </cell>
          <cell r="X17">
            <v>57.47126436781609</v>
          </cell>
          <cell r="Y17">
            <v>45</v>
          </cell>
          <cell r="Z17">
            <v>68.085106382978722</v>
          </cell>
          <cell r="AA17">
            <v>52.873563218390807</v>
          </cell>
          <cell r="AB17">
            <v>40</v>
          </cell>
          <cell r="AC17">
            <v>63.829787234042556</v>
          </cell>
          <cell r="AD17">
            <v>86.206896551724128</v>
          </cell>
          <cell r="AE17">
            <v>77.5</v>
          </cell>
          <cell r="AF17">
            <v>93.61702127659575</v>
          </cell>
          <cell r="AG17">
            <v>85.057471264367805</v>
          </cell>
          <cell r="AH17">
            <v>75</v>
          </cell>
          <cell r="AI17">
            <v>93.61702127659575</v>
          </cell>
          <cell r="AJ17">
            <v>96.551724137931032</v>
          </cell>
          <cell r="AK17">
            <v>95</v>
          </cell>
          <cell r="AL17">
            <v>97.872340425531917</v>
          </cell>
          <cell r="AM17">
            <v>61</v>
          </cell>
          <cell r="AN17">
            <v>36</v>
          </cell>
          <cell r="AO17">
            <v>25</v>
          </cell>
          <cell r="AP17">
            <v>72.131147540983605</v>
          </cell>
          <cell r="AQ17">
            <v>72.222222222222214</v>
          </cell>
          <cell r="AR17">
            <v>72</v>
          </cell>
          <cell r="AS17">
            <v>57.377049180327866</v>
          </cell>
          <cell r="AT17">
            <v>63.888888888888886</v>
          </cell>
          <cell r="AU17">
            <v>48</v>
          </cell>
          <cell r="AV17">
            <v>96.721311475409834</v>
          </cell>
          <cell r="AW17">
            <v>94.444444444444443</v>
          </cell>
          <cell r="AX17">
            <v>100</v>
          </cell>
          <cell r="AY17">
            <v>95.081967213114751</v>
          </cell>
          <cell r="AZ17">
            <v>94.444444444444443</v>
          </cell>
          <cell r="BA17">
            <v>96</v>
          </cell>
          <cell r="BB17">
            <v>100</v>
          </cell>
          <cell r="BC17">
            <v>100</v>
          </cell>
          <cell r="BD17">
            <v>100</v>
          </cell>
          <cell r="BE17">
            <v>756</v>
          </cell>
          <cell r="BF17">
            <v>278</v>
          </cell>
          <cell r="BG17">
            <v>478</v>
          </cell>
          <cell r="BH17">
            <v>54.4973544973545</v>
          </cell>
          <cell r="BI17">
            <v>47.482014388489205</v>
          </cell>
          <cell r="BJ17">
            <v>58.577405857740587</v>
          </cell>
          <cell r="BK17">
            <v>41.93121693121693</v>
          </cell>
          <cell r="BL17">
            <v>36.690647482014391</v>
          </cell>
          <cell r="BM17">
            <v>44.979079497907946</v>
          </cell>
          <cell r="BN17">
            <v>90.211640211640216</v>
          </cell>
          <cell r="BO17">
            <v>84.532374100719423</v>
          </cell>
          <cell r="BP17">
            <v>93.51464435146444</v>
          </cell>
          <cell r="BQ17">
            <v>88.095238095238088</v>
          </cell>
          <cell r="BR17">
            <v>82.374100719424462</v>
          </cell>
          <cell r="BS17">
            <v>91.422594142259413</v>
          </cell>
          <cell r="BT17">
            <v>98.544973544973544</v>
          </cell>
          <cell r="BU17">
            <v>97.841726618705039</v>
          </cell>
          <cell r="BV17">
            <v>98.953974895397494</v>
          </cell>
          <cell r="BW17">
            <v>23</v>
          </cell>
          <cell r="BX17">
            <v>14</v>
          </cell>
          <cell r="BY17">
            <v>9</v>
          </cell>
          <cell r="BZ17">
            <v>91.304347826086953</v>
          </cell>
          <cell r="CA17">
            <v>92.857142857142861</v>
          </cell>
          <cell r="CB17">
            <v>88.888888888888886</v>
          </cell>
          <cell r="CC17">
            <v>65.217391304347828</v>
          </cell>
          <cell r="CD17">
            <v>71.428571428571431</v>
          </cell>
          <cell r="CE17">
            <v>55.555555555555557</v>
          </cell>
          <cell r="CF17">
            <v>100</v>
          </cell>
          <cell r="CG17">
            <v>100</v>
          </cell>
          <cell r="CH17">
            <v>100</v>
          </cell>
          <cell r="CI17">
            <v>100</v>
          </cell>
          <cell r="CJ17">
            <v>100</v>
          </cell>
          <cell r="CK17">
            <v>100</v>
          </cell>
          <cell r="CL17">
            <v>100</v>
          </cell>
          <cell r="CM17">
            <v>100</v>
          </cell>
          <cell r="CN17">
            <v>100</v>
          </cell>
          <cell r="CO17">
            <v>57</v>
          </cell>
          <cell r="CP17">
            <v>26</v>
          </cell>
          <cell r="CQ17">
            <v>31</v>
          </cell>
          <cell r="CR17">
            <v>68.421052631578945</v>
          </cell>
          <cell r="CS17">
            <v>73.076923076923066</v>
          </cell>
          <cell r="CT17">
            <v>64.516129032258064</v>
          </cell>
          <cell r="CU17">
            <v>50.877192982456144</v>
          </cell>
          <cell r="CV17">
            <v>42.307692307692307</v>
          </cell>
          <cell r="CW17">
            <v>58.064516129032263</v>
          </cell>
          <cell r="CX17">
            <v>94.73684210526315</v>
          </cell>
          <cell r="CY17">
            <v>92.307692307692307</v>
          </cell>
          <cell r="CZ17">
            <v>96.774193548387103</v>
          </cell>
          <cell r="DA17">
            <v>89.473684210526315</v>
          </cell>
          <cell r="DB17">
            <v>88.461538461538453</v>
          </cell>
          <cell r="DC17">
            <v>90.322580645161281</v>
          </cell>
          <cell r="DD17">
            <v>100</v>
          </cell>
          <cell r="DE17">
            <v>100</v>
          </cell>
          <cell r="DF17">
            <v>100</v>
          </cell>
          <cell r="DG17">
            <v>1409</v>
          </cell>
          <cell r="DH17">
            <v>621</v>
          </cell>
          <cell r="DI17">
            <v>788</v>
          </cell>
          <cell r="DJ17">
            <v>55.3584102200142</v>
          </cell>
          <cell r="DK17">
            <v>53.945249597423505</v>
          </cell>
          <cell r="DL17">
            <v>56.47208121827412</v>
          </cell>
          <cell r="DM17">
            <v>41.660752306600422</v>
          </cell>
          <cell r="DN17">
            <v>40.41867954911433</v>
          </cell>
          <cell r="DO17">
            <v>42.639593908629443</v>
          </cell>
          <cell r="DP17">
            <v>89.992902767920512</v>
          </cell>
          <cell r="DQ17">
            <v>86.312399355877616</v>
          </cell>
          <cell r="DR17">
            <v>92.89340101522842</v>
          </cell>
          <cell r="DS17">
            <v>87.43789921930447</v>
          </cell>
          <cell r="DT17">
            <v>84.219001610305952</v>
          </cell>
          <cell r="DU17">
            <v>89.974619289340097</v>
          </cell>
          <cell r="DV17">
            <v>98.580553584102205</v>
          </cell>
          <cell r="DW17">
            <v>98.228663446054753</v>
          </cell>
          <cell r="DX17">
            <v>98.857868020304579</v>
          </cell>
        </row>
        <row r="18">
          <cell r="B18">
            <v>209</v>
          </cell>
          <cell r="C18">
            <v>1005</v>
          </cell>
          <cell r="D18">
            <v>497</v>
          </cell>
          <cell r="E18">
            <v>508</v>
          </cell>
          <cell r="F18">
            <v>56.71641791044776</v>
          </cell>
          <cell r="G18">
            <v>50.704225352112672</v>
          </cell>
          <cell r="H18">
            <v>62.598425196850393</v>
          </cell>
          <cell r="I18">
            <v>45.273631840796021</v>
          </cell>
          <cell r="J18">
            <v>41.247484909456738</v>
          </cell>
          <cell r="K18">
            <v>49.212598425196852</v>
          </cell>
          <cell r="L18">
            <v>88.258706467661696</v>
          </cell>
          <cell r="M18">
            <v>84.909456740442664</v>
          </cell>
          <cell r="N18">
            <v>91.535433070866148</v>
          </cell>
          <cell r="O18">
            <v>87.462686567164184</v>
          </cell>
          <cell r="P18">
            <v>83.903420523138834</v>
          </cell>
          <cell r="Q18">
            <v>90.944881889763778</v>
          </cell>
          <cell r="R18">
            <v>97.114427860696523</v>
          </cell>
          <cell r="S18">
            <v>96.177062374245466</v>
          </cell>
          <cell r="T18">
            <v>98.031496062992133</v>
          </cell>
          <cell r="U18">
            <v>227</v>
          </cell>
          <cell r="V18">
            <v>109</v>
          </cell>
          <cell r="W18">
            <v>118</v>
          </cell>
          <cell r="X18">
            <v>56.38766519823789</v>
          </cell>
          <cell r="Y18">
            <v>53.211009174311933</v>
          </cell>
          <cell r="Z18">
            <v>59.322033898305079</v>
          </cell>
          <cell r="AA18">
            <v>46.255506607929512</v>
          </cell>
          <cell r="AB18">
            <v>41.284403669724774</v>
          </cell>
          <cell r="AC18">
            <v>50.847457627118644</v>
          </cell>
          <cell r="AD18">
            <v>91.629955947136565</v>
          </cell>
          <cell r="AE18">
            <v>93.577981651376149</v>
          </cell>
          <cell r="AF18">
            <v>89.830508474576277</v>
          </cell>
          <cell r="AG18">
            <v>90.308370044052865</v>
          </cell>
          <cell r="AH18">
            <v>91.743119266055047</v>
          </cell>
          <cell r="AI18">
            <v>88.983050847457619</v>
          </cell>
          <cell r="AJ18">
            <v>98.678414096916299</v>
          </cell>
          <cell r="AK18">
            <v>100</v>
          </cell>
          <cell r="AL18">
            <v>97.457627118644069</v>
          </cell>
          <cell r="AM18">
            <v>71</v>
          </cell>
          <cell r="AN18">
            <v>31</v>
          </cell>
          <cell r="AO18">
            <v>40</v>
          </cell>
          <cell r="AP18">
            <v>64.788732394366207</v>
          </cell>
          <cell r="AQ18">
            <v>61.29032258064516</v>
          </cell>
          <cell r="AR18">
            <v>67.5</v>
          </cell>
          <cell r="AS18">
            <v>46.478873239436616</v>
          </cell>
          <cell r="AT18">
            <v>38.70967741935484</v>
          </cell>
          <cell r="AU18">
            <v>52.5</v>
          </cell>
          <cell r="AV18">
            <v>90.140845070422543</v>
          </cell>
          <cell r="AW18">
            <v>80.645161290322577</v>
          </cell>
          <cell r="AX18">
            <v>97.5</v>
          </cell>
          <cell r="AY18">
            <v>88.732394366197184</v>
          </cell>
          <cell r="AZ18">
            <v>77.41935483870968</v>
          </cell>
          <cell r="BA18">
            <v>97.5</v>
          </cell>
          <cell r="BB18">
            <v>97.183098591549296</v>
          </cell>
          <cell r="BC18">
            <v>93.548387096774192</v>
          </cell>
          <cell r="BD18">
            <v>100</v>
          </cell>
          <cell r="BE18">
            <v>798</v>
          </cell>
          <cell r="BF18">
            <v>416</v>
          </cell>
          <cell r="BG18">
            <v>382</v>
          </cell>
          <cell r="BH18">
            <v>51.37844611528822</v>
          </cell>
          <cell r="BI18">
            <v>43.269230769230774</v>
          </cell>
          <cell r="BJ18">
            <v>60.209424083769633</v>
          </cell>
          <cell r="BK18">
            <v>32.957393483709275</v>
          </cell>
          <cell r="BL18">
            <v>26.923076923076923</v>
          </cell>
          <cell r="BM18">
            <v>39.528795811518322</v>
          </cell>
          <cell r="BN18">
            <v>91.478696741854634</v>
          </cell>
          <cell r="BO18">
            <v>88.22115384615384</v>
          </cell>
          <cell r="BP18">
            <v>95.026178010471213</v>
          </cell>
          <cell r="BQ18">
            <v>90.350877192982466</v>
          </cell>
          <cell r="BR18">
            <v>87.019230769230774</v>
          </cell>
          <cell r="BS18">
            <v>93.979057591623032</v>
          </cell>
          <cell r="BT18">
            <v>97.869674185463666</v>
          </cell>
          <cell r="BU18">
            <v>96.394230769230774</v>
          </cell>
          <cell r="BV18">
            <v>99.476439790575924</v>
          </cell>
          <cell r="BW18">
            <v>31</v>
          </cell>
          <cell r="BX18">
            <v>19</v>
          </cell>
          <cell r="BY18">
            <v>12</v>
          </cell>
          <cell r="BZ18">
            <v>67.741935483870961</v>
          </cell>
          <cell r="CA18">
            <v>57.894736842105267</v>
          </cell>
          <cell r="CB18">
            <v>83.333333333333343</v>
          </cell>
          <cell r="CC18">
            <v>58.064516129032263</v>
          </cell>
          <cell r="CD18">
            <v>47.368421052631575</v>
          </cell>
          <cell r="CE18">
            <v>75</v>
          </cell>
          <cell r="CF18">
            <v>96.774193548387103</v>
          </cell>
          <cell r="CG18">
            <v>94.73684210526315</v>
          </cell>
          <cell r="CH18">
            <v>100</v>
          </cell>
          <cell r="CI18">
            <v>93.548387096774192</v>
          </cell>
          <cell r="CJ18">
            <v>89.473684210526315</v>
          </cell>
          <cell r="CK18">
            <v>100</v>
          </cell>
          <cell r="CL18">
            <v>100</v>
          </cell>
          <cell r="CM18">
            <v>100</v>
          </cell>
          <cell r="CN18">
            <v>100</v>
          </cell>
          <cell r="CO18">
            <v>97</v>
          </cell>
          <cell r="CP18">
            <v>55</v>
          </cell>
          <cell r="CQ18">
            <v>42</v>
          </cell>
          <cell r="CR18">
            <v>47.422680412371129</v>
          </cell>
          <cell r="CS18">
            <v>40</v>
          </cell>
          <cell r="CT18">
            <v>57.142857142857139</v>
          </cell>
          <cell r="CU18">
            <v>37.113402061855673</v>
          </cell>
          <cell r="CV18">
            <v>36.363636363636367</v>
          </cell>
          <cell r="CW18">
            <v>38.095238095238095</v>
          </cell>
          <cell r="CX18">
            <v>90.721649484536087</v>
          </cell>
          <cell r="CY18">
            <v>92.72727272727272</v>
          </cell>
          <cell r="CZ18">
            <v>88.095238095238088</v>
          </cell>
          <cell r="DA18">
            <v>89.690721649484544</v>
          </cell>
          <cell r="DB18">
            <v>90.909090909090907</v>
          </cell>
          <cell r="DC18">
            <v>88.095238095238088</v>
          </cell>
          <cell r="DD18">
            <v>97.9381443298969</v>
          </cell>
          <cell r="DE18">
            <v>100</v>
          </cell>
          <cell r="DF18">
            <v>95.238095238095227</v>
          </cell>
          <cell r="DG18">
            <v>2229</v>
          </cell>
          <cell r="DH18">
            <v>1127</v>
          </cell>
          <cell r="DI18">
            <v>1102</v>
          </cell>
          <cell r="DJ18">
            <v>54.777927321668905</v>
          </cell>
          <cell r="DK18">
            <v>48.092280390417038</v>
          </cell>
          <cell r="DL18">
            <v>61.615245009074414</v>
          </cell>
          <cell r="DM18">
            <v>40.825482279048906</v>
          </cell>
          <cell r="DN18">
            <v>35.758651286601598</v>
          </cell>
          <cell r="DO18">
            <v>46.007259528130675</v>
          </cell>
          <cell r="DP18">
            <v>90.040376850605654</v>
          </cell>
          <cell r="DQ18">
            <v>87.400177462289264</v>
          </cell>
          <cell r="DR18">
            <v>92.740471869328488</v>
          </cell>
          <cell r="DS18">
            <v>89.008524001794527</v>
          </cell>
          <cell r="DT18">
            <v>86.069210292812784</v>
          </cell>
          <cell r="DU18">
            <v>92.014519056261349</v>
          </cell>
          <cell r="DV18">
            <v>97.622252131000451</v>
          </cell>
          <cell r="DW18">
            <v>96.805678793256433</v>
          </cell>
          <cell r="DX18">
            <v>98.457350272232304</v>
          </cell>
        </row>
        <row r="19">
          <cell r="B19">
            <v>210</v>
          </cell>
          <cell r="C19">
            <v>688</v>
          </cell>
          <cell r="D19">
            <v>330</v>
          </cell>
          <cell r="E19">
            <v>358</v>
          </cell>
          <cell r="F19">
            <v>45.639534883720927</v>
          </cell>
          <cell r="G19">
            <v>43.030303030303031</v>
          </cell>
          <cell r="H19">
            <v>48.044692737430168</v>
          </cell>
          <cell r="I19">
            <v>30.959302325581394</v>
          </cell>
          <cell r="J19">
            <v>30</v>
          </cell>
          <cell r="K19">
            <v>31.843575418994412</v>
          </cell>
          <cell r="L19">
            <v>79.215116279069761</v>
          </cell>
          <cell r="M19">
            <v>76.969696969696969</v>
          </cell>
          <cell r="N19">
            <v>81.284916201117312</v>
          </cell>
          <cell r="O19">
            <v>74.854651162790702</v>
          </cell>
          <cell r="P19">
            <v>71.818181818181813</v>
          </cell>
          <cell r="Q19">
            <v>77.653631284916202</v>
          </cell>
          <cell r="R19">
            <v>91.715116279069761</v>
          </cell>
          <cell r="S19">
            <v>89.090909090909093</v>
          </cell>
          <cell r="T19">
            <v>94.134078212290504</v>
          </cell>
          <cell r="U19">
            <v>119</v>
          </cell>
          <cell r="V19">
            <v>58</v>
          </cell>
          <cell r="W19">
            <v>61</v>
          </cell>
          <cell r="X19">
            <v>47.899159663865547</v>
          </cell>
          <cell r="Y19">
            <v>39.655172413793103</v>
          </cell>
          <cell r="Z19">
            <v>55.737704918032783</v>
          </cell>
          <cell r="AA19">
            <v>31.092436974789916</v>
          </cell>
          <cell r="AB19">
            <v>25.862068965517242</v>
          </cell>
          <cell r="AC19">
            <v>36.065573770491802</v>
          </cell>
          <cell r="AD19">
            <v>83.193277310924373</v>
          </cell>
          <cell r="AE19">
            <v>79.310344827586206</v>
          </cell>
          <cell r="AF19">
            <v>86.885245901639337</v>
          </cell>
          <cell r="AG19">
            <v>80.672268907563023</v>
          </cell>
          <cell r="AH19">
            <v>77.58620689655173</v>
          </cell>
          <cell r="AI19">
            <v>83.606557377049185</v>
          </cell>
          <cell r="AJ19">
            <v>93.277310924369743</v>
          </cell>
          <cell r="AK19">
            <v>91.379310344827587</v>
          </cell>
          <cell r="AL19">
            <v>95.081967213114751</v>
          </cell>
          <cell r="AM19">
            <v>129</v>
          </cell>
          <cell r="AN19">
            <v>61</v>
          </cell>
          <cell r="AO19">
            <v>68</v>
          </cell>
          <cell r="AP19">
            <v>53.488372093023251</v>
          </cell>
          <cell r="AQ19">
            <v>45.901639344262293</v>
          </cell>
          <cell r="AR19">
            <v>60.294117647058819</v>
          </cell>
          <cell r="AS19">
            <v>36.434108527131784</v>
          </cell>
          <cell r="AT19">
            <v>24.590163934426229</v>
          </cell>
          <cell r="AU19">
            <v>47.058823529411761</v>
          </cell>
          <cell r="AV19">
            <v>85.271317829457359</v>
          </cell>
          <cell r="AW19">
            <v>80.327868852459019</v>
          </cell>
          <cell r="AX19">
            <v>89.705882352941174</v>
          </cell>
          <cell r="AY19">
            <v>82.945736434108525</v>
          </cell>
          <cell r="AZ19">
            <v>78.688524590163937</v>
          </cell>
          <cell r="BA19">
            <v>86.764705882352942</v>
          </cell>
          <cell r="BB19">
            <v>97.674418604651152</v>
          </cell>
          <cell r="BC19">
            <v>96.721311475409834</v>
          </cell>
          <cell r="BD19">
            <v>98.529411764705884</v>
          </cell>
          <cell r="BE19">
            <v>1176</v>
          </cell>
          <cell r="BF19">
            <v>603</v>
          </cell>
          <cell r="BG19">
            <v>573</v>
          </cell>
          <cell r="BH19">
            <v>48.299319727891152</v>
          </cell>
          <cell r="BI19">
            <v>40.298507462686565</v>
          </cell>
          <cell r="BJ19">
            <v>56.719022687609076</v>
          </cell>
          <cell r="BK19">
            <v>34.2687074829932</v>
          </cell>
          <cell r="BL19">
            <v>27.363184079601986</v>
          </cell>
          <cell r="BM19">
            <v>41.535776614310642</v>
          </cell>
          <cell r="BN19">
            <v>89.88095238095238</v>
          </cell>
          <cell r="BO19">
            <v>85.737976782752895</v>
          </cell>
          <cell r="BP19">
            <v>94.240837696335078</v>
          </cell>
          <cell r="BQ19">
            <v>86.224489795918373</v>
          </cell>
          <cell r="BR19">
            <v>81.757877280265348</v>
          </cell>
          <cell r="BS19">
            <v>90.924956369982539</v>
          </cell>
          <cell r="BT19">
            <v>97.704081632653057</v>
          </cell>
          <cell r="BU19">
            <v>96.517412935323392</v>
          </cell>
          <cell r="BV19">
            <v>98.952879581151834</v>
          </cell>
          <cell r="BW19">
            <v>33</v>
          </cell>
          <cell r="BX19">
            <v>16</v>
          </cell>
          <cell r="BY19">
            <v>17</v>
          </cell>
          <cell r="BZ19">
            <v>72.727272727272734</v>
          </cell>
          <cell r="CA19">
            <v>56.25</v>
          </cell>
          <cell r="CB19">
            <v>88.235294117647058</v>
          </cell>
          <cell r="CC19">
            <v>63.636363636363633</v>
          </cell>
          <cell r="CD19">
            <v>50</v>
          </cell>
          <cell r="CE19">
            <v>76.470588235294116</v>
          </cell>
          <cell r="CF19">
            <v>100</v>
          </cell>
          <cell r="CG19">
            <v>100</v>
          </cell>
          <cell r="CH19">
            <v>100</v>
          </cell>
          <cell r="CI19">
            <v>100</v>
          </cell>
          <cell r="CJ19">
            <v>100</v>
          </cell>
          <cell r="CK19">
            <v>100</v>
          </cell>
          <cell r="CL19">
            <v>100</v>
          </cell>
          <cell r="CM19">
            <v>100</v>
          </cell>
          <cell r="CN19">
            <v>100</v>
          </cell>
          <cell r="CO19">
            <v>186</v>
          </cell>
          <cell r="CP19">
            <v>95</v>
          </cell>
          <cell r="CQ19">
            <v>91</v>
          </cell>
          <cell r="CR19">
            <v>56.451612903225815</v>
          </cell>
          <cell r="CS19">
            <v>49.473684210526315</v>
          </cell>
          <cell r="CT19">
            <v>63.73626373626373</v>
          </cell>
          <cell r="CU19">
            <v>43.01075268817204</v>
          </cell>
          <cell r="CV19">
            <v>36.84210526315789</v>
          </cell>
          <cell r="CW19">
            <v>49.450549450549453</v>
          </cell>
          <cell r="CX19">
            <v>88.709677419354833</v>
          </cell>
          <cell r="CY19">
            <v>86.31578947368422</v>
          </cell>
          <cell r="CZ19">
            <v>91.208791208791212</v>
          </cell>
          <cell r="DA19">
            <v>86.021505376344081</v>
          </cell>
          <cell r="DB19">
            <v>83.15789473684211</v>
          </cell>
          <cell r="DC19">
            <v>89.010989010989007</v>
          </cell>
          <cell r="DD19">
            <v>97.849462365591393</v>
          </cell>
          <cell r="DE19">
            <v>96.84210526315789</v>
          </cell>
          <cell r="DF19">
            <v>98.901098901098905</v>
          </cell>
          <cell r="DG19">
            <v>2331</v>
          </cell>
          <cell r="DH19">
            <v>1163</v>
          </cell>
          <cell r="DI19">
            <v>1168</v>
          </cell>
          <cell r="DJ19">
            <v>48.777348777348777</v>
          </cell>
          <cell r="DK19">
            <v>42.304385210662083</v>
          </cell>
          <cell r="DL19">
            <v>55.222602739726021</v>
          </cell>
          <cell r="DM19">
            <v>34.362934362934361</v>
          </cell>
          <cell r="DN19">
            <v>28.976784178847808</v>
          </cell>
          <cell r="DO19">
            <v>39.726027397260275</v>
          </cell>
          <cell r="DP19">
            <v>86.186186186186191</v>
          </cell>
          <cell r="DQ19">
            <v>82.8890799656062</v>
          </cell>
          <cell r="DR19">
            <v>89.469178082191775</v>
          </cell>
          <cell r="DS19">
            <v>82.582582582582589</v>
          </cell>
          <cell r="DT19">
            <v>78.933791917454855</v>
          </cell>
          <cell r="DU19">
            <v>86.215753424657535</v>
          </cell>
          <cell r="DV19">
            <v>95.752895752895753</v>
          </cell>
          <cell r="DW19">
            <v>94.23903697334481</v>
          </cell>
          <cell r="DX19">
            <v>97.260273972602747</v>
          </cell>
        </row>
        <row r="20">
          <cell r="B20">
            <v>211</v>
          </cell>
          <cell r="C20">
            <v>595</v>
          </cell>
          <cell r="D20">
            <v>316</v>
          </cell>
          <cell r="E20">
            <v>279</v>
          </cell>
          <cell r="F20">
            <v>47.226890756302517</v>
          </cell>
          <cell r="G20">
            <v>43.670886075949369</v>
          </cell>
          <cell r="H20">
            <v>51.25448028673835</v>
          </cell>
          <cell r="I20">
            <v>24.705882352941178</v>
          </cell>
          <cell r="J20">
            <v>22.151898734177212</v>
          </cell>
          <cell r="K20">
            <v>27.598566308243726</v>
          </cell>
          <cell r="L20">
            <v>88.067226890756302</v>
          </cell>
          <cell r="M20">
            <v>88.60759493670885</v>
          </cell>
          <cell r="N20">
            <v>87.45519713261649</v>
          </cell>
          <cell r="O20">
            <v>85.714285714285708</v>
          </cell>
          <cell r="P20">
            <v>86.70886075949366</v>
          </cell>
          <cell r="Q20">
            <v>84.587813620071685</v>
          </cell>
          <cell r="R20">
            <v>97.310924369747895</v>
          </cell>
          <cell r="S20">
            <v>97.468354430379748</v>
          </cell>
          <cell r="T20">
            <v>97.132616487455195</v>
          </cell>
          <cell r="U20">
            <v>66</v>
          </cell>
          <cell r="V20">
            <v>28</v>
          </cell>
          <cell r="W20">
            <v>38</v>
          </cell>
          <cell r="X20">
            <v>59.090909090909093</v>
          </cell>
          <cell r="Y20">
            <v>57.142857142857139</v>
          </cell>
          <cell r="Z20">
            <v>60.526315789473685</v>
          </cell>
          <cell r="AA20">
            <v>30.303030303030305</v>
          </cell>
          <cell r="AB20">
            <v>39.285714285714285</v>
          </cell>
          <cell r="AC20">
            <v>23.684210526315788</v>
          </cell>
          <cell r="AD20">
            <v>86.36363636363636</v>
          </cell>
          <cell r="AE20">
            <v>78.571428571428569</v>
          </cell>
          <cell r="AF20">
            <v>92.10526315789474</v>
          </cell>
          <cell r="AG20">
            <v>81.818181818181827</v>
          </cell>
          <cell r="AH20">
            <v>75</v>
          </cell>
          <cell r="AI20">
            <v>86.842105263157904</v>
          </cell>
          <cell r="AJ20">
            <v>96.969696969696969</v>
          </cell>
          <cell r="AK20">
            <v>92.857142857142861</v>
          </cell>
          <cell r="AL20">
            <v>100</v>
          </cell>
          <cell r="AM20">
            <v>1439</v>
          </cell>
          <cell r="AN20">
            <v>699</v>
          </cell>
          <cell r="AO20">
            <v>740</v>
          </cell>
          <cell r="AP20">
            <v>58.582348853370391</v>
          </cell>
          <cell r="AQ20">
            <v>53.791130185979974</v>
          </cell>
          <cell r="AR20">
            <v>63.108108108108105</v>
          </cell>
          <cell r="AS20">
            <v>38.359972202918698</v>
          </cell>
          <cell r="AT20">
            <v>34.763948497854074</v>
          </cell>
          <cell r="AU20">
            <v>41.756756756756758</v>
          </cell>
          <cell r="AV20">
            <v>92.911744266851983</v>
          </cell>
          <cell r="AW20">
            <v>89.699570815450642</v>
          </cell>
          <cell r="AX20">
            <v>95.945945945945937</v>
          </cell>
          <cell r="AY20">
            <v>91.174426685198057</v>
          </cell>
          <cell r="AZ20">
            <v>88.412017167381975</v>
          </cell>
          <cell r="BA20">
            <v>93.783783783783775</v>
          </cell>
          <cell r="BB20">
            <v>98.262682418346074</v>
          </cell>
          <cell r="BC20">
            <v>97.424892703862668</v>
          </cell>
          <cell r="BD20">
            <v>99.054054054054049</v>
          </cell>
          <cell r="BE20">
            <v>326</v>
          </cell>
          <cell r="BF20">
            <v>179</v>
          </cell>
          <cell r="BG20">
            <v>147</v>
          </cell>
          <cell r="BH20">
            <v>61.349693251533743</v>
          </cell>
          <cell r="BI20">
            <v>53.631284916201118</v>
          </cell>
          <cell r="BJ20">
            <v>70.748299319727892</v>
          </cell>
          <cell r="BK20">
            <v>34.355828220858896</v>
          </cell>
          <cell r="BL20">
            <v>31.843575418994412</v>
          </cell>
          <cell r="BM20">
            <v>37.414965986394563</v>
          </cell>
          <cell r="BN20">
            <v>91.411042944785279</v>
          </cell>
          <cell r="BO20">
            <v>87.709497206703915</v>
          </cell>
          <cell r="BP20">
            <v>95.918367346938766</v>
          </cell>
          <cell r="BQ20">
            <v>90.184049079754601</v>
          </cell>
          <cell r="BR20">
            <v>86.033519553072622</v>
          </cell>
          <cell r="BS20">
            <v>95.238095238095227</v>
          </cell>
          <cell r="BT20">
            <v>98.159509202453989</v>
          </cell>
          <cell r="BU20">
            <v>96.648044692737429</v>
          </cell>
          <cell r="BV20">
            <v>100</v>
          </cell>
          <cell r="BW20">
            <v>33</v>
          </cell>
          <cell r="BX20">
            <v>20</v>
          </cell>
          <cell r="BY20">
            <v>13</v>
          </cell>
          <cell r="BZ20">
            <v>84.848484848484844</v>
          </cell>
          <cell r="CA20">
            <v>80</v>
          </cell>
          <cell r="CB20">
            <v>92.307692307692307</v>
          </cell>
          <cell r="CC20">
            <v>48.484848484848484</v>
          </cell>
          <cell r="CD20">
            <v>35</v>
          </cell>
          <cell r="CE20">
            <v>69.230769230769226</v>
          </cell>
          <cell r="CF20">
            <v>100</v>
          </cell>
          <cell r="CG20">
            <v>100</v>
          </cell>
          <cell r="CH20">
            <v>100</v>
          </cell>
          <cell r="CI20">
            <v>100</v>
          </cell>
          <cell r="CJ20">
            <v>100</v>
          </cell>
          <cell r="CK20">
            <v>100</v>
          </cell>
          <cell r="CL20">
            <v>100</v>
          </cell>
          <cell r="CM20">
            <v>100</v>
          </cell>
          <cell r="CN20">
            <v>100</v>
          </cell>
          <cell r="CO20">
            <v>94</v>
          </cell>
          <cell r="CP20">
            <v>45</v>
          </cell>
          <cell r="CQ20">
            <v>49</v>
          </cell>
          <cell r="CR20">
            <v>50</v>
          </cell>
          <cell r="CS20">
            <v>28.888888888888886</v>
          </cell>
          <cell r="CT20">
            <v>69.387755102040813</v>
          </cell>
          <cell r="CU20">
            <v>22.340425531914892</v>
          </cell>
          <cell r="CV20">
            <v>20</v>
          </cell>
          <cell r="CW20">
            <v>24.489795918367346</v>
          </cell>
          <cell r="CX20">
            <v>82.978723404255319</v>
          </cell>
          <cell r="CY20">
            <v>73.333333333333329</v>
          </cell>
          <cell r="CZ20">
            <v>91.83673469387756</v>
          </cell>
          <cell r="DA20">
            <v>78.723404255319153</v>
          </cell>
          <cell r="DB20">
            <v>66.666666666666657</v>
          </cell>
          <cell r="DC20">
            <v>89.795918367346943</v>
          </cell>
          <cell r="DD20">
            <v>94.680851063829792</v>
          </cell>
          <cell r="DE20">
            <v>93.333333333333329</v>
          </cell>
          <cell r="DF20">
            <v>95.918367346938766</v>
          </cell>
          <cell r="DG20">
            <v>2553</v>
          </cell>
          <cell r="DH20">
            <v>1287</v>
          </cell>
          <cell r="DI20">
            <v>1266</v>
          </cell>
          <cell r="DJ20">
            <v>56.325891108499803</v>
          </cell>
          <cell r="DK20">
            <v>50.893550893550895</v>
          </cell>
          <cell r="DL20">
            <v>61.84834123222749</v>
          </cell>
          <cell r="DM20">
            <v>33.99921660791226</v>
          </cell>
          <cell r="DN20">
            <v>30.846930846930849</v>
          </cell>
          <cell r="DO20">
            <v>37.203791469194314</v>
          </cell>
          <cell r="DP20">
            <v>91.147669408538974</v>
          </cell>
          <cell r="DQ20">
            <v>88.50038850038851</v>
          </cell>
          <cell r="DR20">
            <v>93.838862559241704</v>
          </cell>
          <cell r="DS20">
            <v>89.189189189189193</v>
          </cell>
          <cell r="DT20">
            <v>86.790986790986793</v>
          </cell>
          <cell r="DU20">
            <v>91.62717219589257</v>
          </cell>
          <cell r="DV20">
            <v>97.88484136310224</v>
          </cell>
          <cell r="DW20">
            <v>97.125097125097128</v>
          </cell>
          <cell r="DX20">
            <v>98.657187993680878</v>
          </cell>
        </row>
        <row r="21">
          <cell r="B21">
            <v>212</v>
          </cell>
          <cell r="C21">
            <v>654</v>
          </cell>
          <cell r="D21">
            <v>366</v>
          </cell>
          <cell r="E21">
            <v>288</v>
          </cell>
          <cell r="F21">
            <v>55.657492354740057</v>
          </cell>
          <cell r="G21">
            <v>53.278688524590166</v>
          </cell>
          <cell r="H21">
            <v>58.680555555555557</v>
          </cell>
          <cell r="I21">
            <v>43.577981651376149</v>
          </cell>
          <cell r="J21">
            <v>39.89071038251366</v>
          </cell>
          <cell r="K21">
            <v>48.263888888888893</v>
          </cell>
          <cell r="L21">
            <v>85.474006116207946</v>
          </cell>
          <cell r="M21">
            <v>82.240437158469945</v>
          </cell>
          <cell r="N21">
            <v>89.583333333333343</v>
          </cell>
          <cell r="O21">
            <v>83.639143730886843</v>
          </cell>
          <cell r="P21">
            <v>81.147540983606561</v>
          </cell>
          <cell r="Q21">
            <v>86.805555555555557</v>
          </cell>
          <cell r="R21">
            <v>95.107033639143737</v>
          </cell>
          <cell r="S21">
            <v>94.535519125683066</v>
          </cell>
          <cell r="T21">
            <v>95.833333333333343</v>
          </cell>
          <cell r="U21">
            <v>154</v>
          </cell>
          <cell r="V21">
            <v>106</v>
          </cell>
          <cell r="W21">
            <v>48</v>
          </cell>
          <cell r="X21">
            <v>59.090909090909093</v>
          </cell>
          <cell r="Y21">
            <v>58.490566037735846</v>
          </cell>
          <cell r="Z21">
            <v>60.416666666666664</v>
          </cell>
          <cell r="AA21">
            <v>39.61038961038961</v>
          </cell>
          <cell r="AB21">
            <v>40.566037735849058</v>
          </cell>
          <cell r="AC21">
            <v>37.5</v>
          </cell>
          <cell r="AD21">
            <v>91.558441558441558</v>
          </cell>
          <cell r="AE21">
            <v>89.622641509433961</v>
          </cell>
          <cell r="AF21">
            <v>95.833333333333343</v>
          </cell>
          <cell r="AG21">
            <v>91.558441558441558</v>
          </cell>
          <cell r="AH21">
            <v>89.622641509433961</v>
          </cell>
          <cell r="AI21">
            <v>95.833333333333343</v>
          </cell>
          <cell r="AJ21">
            <v>96.753246753246756</v>
          </cell>
          <cell r="AK21">
            <v>96.226415094339629</v>
          </cell>
          <cell r="AL21">
            <v>97.916666666666657</v>
          </cell>
          <cell r="AM21">
            <v>301</v>
          </cell>
          <cell r="AN21">
            <v>166</v>
          </cell>
          <cell r="AO21">
            <v>135</v>
          </cell>
          <cell r="AP21">
            <v>75.415282392026583</v>
          </cell>
          <cell r="AQ21">
            <v>74.096385542168676</v>
          </cell>
          <cell r="AR21">
            <v>77.037037037037038</v>
          </cell>
          <cell r="AS21">
            <v>55.813953488372093</v>
          </cell>
          <cell r="AT21">
            <v>48.795180722891565</v>
          </cell>
          <cell r="AU21">
            <v>64.444444444444443</v>
          </cell>
          <cell r="AV21">
            <v>93.355481727574755</v>
          </cell>
          <cell r="AW21">
            <v>92.771084337349393</v>
          </cell>
          <cell r="AX21">
            <v>94.074074074074076</v>
          </cell>
          <cell r="AY21">
            <v>92.691029900332225</v>
          </cell>
          <cell r="AZ21">
            <v>91.566265060240966</v>
          </cell>
          <cell r="BA21">
            <v>94.074074074074076</v>
          </cell>
          <cell r="BB21">
            <v>97.674418604651152</v>
          </cell>
          <cell r="BC21">
            <v>98.192771084337352</v>
          </cell>
          <cell r="BD21">
            <v>97.037037037037038</v>
          </cell>
          <cell r="BE21">
            <v>555</v>
          </cell>
          <cell r="BF21">
            <v>324</v>
          </cell>
          <cell r="BG21">
            <v>231</v>
          </cell>
          <cell r="BH21">
            <v>51.531531531531527</v>
          </cell>
          <cell r="BI21">
            <v>49.074074074074076</v>
          </cell>
          <cell r="BJ21">
            <v>54.978354978354979</v>
          </cell>
          <cell r="BK21">
            <v>30.990990990990991</v>
          </cell>
          <cell r="BL21">
            <v>25.925925925925924</v>
          </cell>
          <cell r="BM21">
            <v>38.095238095238095</v>
          </cell>
          <cell r="BN21">
            <v>89.909909909909913</v>
          </cell>
          <cell r="BO21">
            <v>87.654320987654316</v>
          </cell>
          <cell r="BP21">
            <v>93.073593073593074</v>
          </cell>
          <cell r="BQ21">
            <v>88.288288288288285</v>
          </cell>
          <cell r="BR21">
            <v>86.419753086419746</v>
          </cell>
          <cell r="BS21">
            <v>90.909090909090907</v>
          </cell>
          <cell r="BT21">
            <v>98.378378378378386</v>
          </cell>
          <cell r="BU21">
            <v>97.839506172839506</v>
          </cell>
          <cell r="BV21">
            <v>99.134199134199136</v>
          </cell>
          <cell r="BW21">
            <v>18</v>
          </cell>
          <cell r="BX21">
            <v>7</v>
          </cell>
          <cell r="BY21">
            <v>11</v>
          </cell>
          <cell r="BZ21">
            <v>88.888888888888886</v>
          </cell>
          <cell r="CA21">
            <v>85.714285714285708</v>
          </cell>
          <cell r="CB21">
            <v>90.909090909090907</v>
          </cell>
          <cell r="CC21">
            <v>83.333333333333343</v>
          </cell>
          <cell r="CD21">
            <v>71.428571428571431</v>
          </cell>
          <cell r="CE21">
            <v>90.909090909090907</v>
          </cell>
          <cell r="CF21">
            <v>100</v>
          </cell>
          <cell r="CG21">
            <v>100</v>
          </cell>
          <cell r="CH21">
            <v>100</v>
          </cell>
          <cell r="CI21">
            <v>100</v>
          </cell>
          <cell r="CJ21">
            <v>100</v>
          </cell>
          <cell r="CK21">
            <v>100</v>
          </cell>
          <cell r="CL21">
            <v>100</v>
          </cell>
          <cell r="CM21">
            <v>100</v>
          </cell>
          <cell r="CN21">
            <v>100</v>
          </cell>
          <cell r="CO21">
            <v>159</v>
          </cell>
          <cell r="CP21">
            <v>60</v>
          </cell>
          <cell r="CQ21">
            <v>99</v>
          </cell>
          <cell r="CR21">
            <v>56.60377358490566</v>
          </cell>
          <cell r="CS21">
            <v>43.333333333333336</v>
          </cell>
          <cell r="CT21">
            <v>64.646464646464651</v>
          </cell>
          <cell r="CU21">
            <v>42.767295597484278</v>
          </cell>
          <cell r="CV21">
            <v>31.666666666666664</v>
          </cell>
          <cell r="CW21">
            <v>49.494949494949495</v>
          </cell>
          <cell r="CX21">
            <v>89.937106918238996</v>
          </cell>
          <cell r="CY21">
            <v>85</v>
          </cell>
          <cell r="CZ21">
            <v>92.929292929292927</v>
          </cell>
          <cell r="DA21">
            <v>88.679245283018872</v>
          </cell>
          <cell r="DB21">
            <v>85</v>
          </cell>
          <cell r="DC21">
            <v>90.909090909090907</v>
          </cell>
          <cell r="DD21">
            <v>94.968553459119505</v>
          </cell>
          <cell r="DE21">
            <v>91.666666666666657</v>
          </cell>
          <cell r="DF21">
            <v>96.969696969696969</v>
          </cell>
          <cell r="DG21">
            <v>1841</v>
          </cell>
          <cell r="DH21">
            <v>1029</v>
          </cell>
          <cell r="DI21">
            <v>812</v>
          </cell>
          <cell r="DJ21">
            <v>58.337859858772411</v>
          </cell>
          <cell r="DK21">
            <v>55.490767735665692</v>
          </cell>
          <cell r="DL21">
            <v>61.945812807881772</v>
          </cell>
          <cell r="DM21">
            <v>41.770776751765339</v>
          </cell>
          <cell r="DN21">
            <v>36.734693877551024</v>
          </cell>
          <cell r="DO21">
            <v>48.152709359605907</v>
          </cell>
          <cell r="DP21">
            <v>89.136338946224882</v>
          </cell>
          <cell r="DQ21">
            <v>86.686103012633623</v>
          </cell>
          <cell r="DR21">
            <v>92.241379310344826</v>
          </cell>
          <cell r="DS21">
            <v>87.77838131450298</v>
          </cell>
          <cell r="DT21">
            <v>85.714285714285708</v>
          </cell>
          <cell r="DU21">
            <v>90.394088669950733</v>
          </cell>
          <cell r="DV21">
            <v>96.686583378598584</v>
          </cell>
          <cell r="DW21">
            <v>96.209912536443156</v>
          </cell>
          <cell r="DX21">
            <v>97.290640394088669</v>
          </cell>
        </row>
        <row r="22">
          <cell r="B22">
            <v>213</v>
          </cell>
          <cell r="C22">
            <v>450</v>
          </cell>
          <cell r="D22">
            <v>176</v>
          </cell>
          <cell r="E22">
            <v>274</v>
          </cell>
          <cell r="F22">
            <v>52.888888888888886</v>
          </cell>
          <cell r="G22">
            <v>35.795454545454547</v>
          </cell>
          <cell r="H22">
            <v>63.868613138686136</v>
          </cell>
          <cell r="I22">
            <v>45.555555555555557</v>
          </cell>
          <cell r="J22">
            <v>30.681818181818183</v>
          </cell>
          <cell r="K22">
            <v>55.109489051094897</v>
          </cell>
          <cell r="L22">
            <v>87.777777777777771</v>
          </cell>
          <cell r="M22">
            <v>81.25</v>
          </cell>
          <cell r="N22">
            <v>91.970802919708035</v>
          </cell>
          <cell r="O22">
            <v>85.333333333333343</v>
          </cell>
          <cell r="P22">
            <v>76.704545454545453</v>
          </cell>
          <cell r="Q22">
            <v>90.87591240875912</v>
          </cell>
          <cell r="R22">
            <v>95.777777777777771</v>
          </cell>
          <cell r="S22">
            <v>94.318181818181827</v>
          </cell>
          <cell r="T22">
            <v>96.715328467153284</v>
          </cell>
          <cell r="U22">
            <v>93</v>
          </cell>
          <cell r="V22">
            <v>30</v>
          </cell>
          <cell r="W22">
            <v>63</v>
          </cell>
          <cell r="X22">
            <v>55.913978494623649</v>
          </cell>
          <cell r="Y22">
            <v>40</v>
          </cell>
          <cell r="Z22">
            <v>63.492063492063487</v>
          </cell>
          <cell r="AA22">
            <v>44.086021505376344</v>
          </cell>
          <cell r="AB22">
            <v>26.666666666666668</v>
          </cell>
          <cell r="AC22">
            <v>52.380952380952387</v>
          </cell>
          <cell r="AD22">
            <v>93.548387096774192</v>
          </cell>
          <cell r="AE22">
            <v>96.666666666666671</v>
          </cell>
          <cell r="AF22">
            <v>92.063492063492063</v>
          </cell>
          <cell r="AG22">
            <v>92.473118279569889</v>
          </cell>
          <cell r="AH22">
            <v>96.666666666666671</v>
          </cell>
          <cell r="AI22">
            <v>90.476190476190482</v>
          </cell>
          <cell r="AJ22">
            <v>100</v>
          </cell>
          <cell r="AK22">
            <v>100</v>
          </cell>
          <cell r="AL22">
            <v>100</v>
          </cell>
          <cell r="AM22">
            <v>222</v>
          </cell>
          <cell r="AN22">
            <v>118</v>
          </cell>
          <cell r="AO22">
            <v>104</v>
          </cell>
          <cell r="AP22">
            <v>49.549549549549546</v>
          </cell>
          <cell r="AQ22">
            <v>45.762711864406782</v>
          </cell>
          <cell r="AR22">
            <v>53.846153846153847</v>
          </cell>
          <cell r="AS22">
            <v>41.441441441441441</v>
          </cell>
          <cell r="AT22">
            <v>38.983050847457626</v>
          </cell>
          <cell r="AU22">
            <v>44.230769230769226</v>
          </cell>
          <cell r="AV22">
            <v>85.585585585585591</v>
          </cell>
          <cell r="AW22">
            <v>79.66101694915254</v>
          </cell>
          <cell r="AX22">
            <v>92.307692307692307</v>
          </cell>
          <cell r="AY22">
            <v>83.78378378378379</v>
          </cell>
          <cell r="AZ22">
            <v>78.813559322033896</v>
          </cell>
          <cell r="BA22">
            <v>89.423076923076934</v>
          </cell>
          <cell r="BB22">
            <v>97.297297297297305</v>
          </cell>
          <cell r="BC22">
            <v>95.762711864406782</v>
          </cell>
          <cell r="BD22">
            <v>99.038461538461547</v>
          </cell>
          <cell r="BE22">
            <v>364</v>
          </cell>
          <cell r="BF22">
            <v>175</v>
          </cell>
          <cell r="BG22">
            <v>189</v>
          </cell>
          <cell r="BH22">
            <v>42.032967032967036</v>
          </cell>
          <cell r="BI22">
            <v>33.714285714285715</v>
          </cell>
          <cell r="BJ22">
            <v>49.735449735449734</v>
          </cell>
          <cell r="BK22">
            <v>33.516483516483511</v>
          </cell>
          <cell r="BL22">
            <v>24</v>
          </cell>
          <cell r="BM22">
            <v>42.328042328042329</v>
          </cell>
          <cell r="BN22">
            <v>88.736263736263737</v>
          </cell>
          <cell r="BO22">
            <v>86.857142857142861</v>
          </cell>
          <cell r="BP22">
            <v>90.476190476190482</v>
          </cell>
          <cell r="BQ22">
            <v>86.813186813186817</v>
          </cell>
          <cell r="BR22">
            <v>84</v>
          </cell>
          <cell r="BS22">
            <v>89.417989417989418</v>
          </cell>
          <cell r="BT22">
            <v>96.15384615384616</v>
          </cell>
          <cell r="BU22">
            <v>94.857142857142861</v>
          </cell>
          <cell r="BV22">
            <v>97.354497354497354</v>
          </cell>
          <cell r="BW22">
            <v>20</v>
          </cell>
          <cell r="BX22">
            <v>6</v>
          </cell>
          <cell r="BY22">
            <v>14</v>
          </cell>
          <cell r="BZ22">
            <v>90</v>
          </cell>
          <cell r="CA22">
            <v>66.666666666666657</v>
          </cell>
          <cell r="CB22">
            <v>100</v>
          </cell>
          <cell r="CC22">
            <v>80</v>
          </cell>
          <cell r="CD22">
            <v>50</v>
          </cell>
          <cell r="CE22">
            <v>92.857142857142861</v>
          </cell>
          <cell r="CF22">
            <v>100</v>
          </cell>
          <cell r="CG22">
            <v>100</v>
          </cell>
          <cell r="CH22">
            <v>100</v>
          </cell>
          <cell r="CI22">
            <v>100</v>
          </cell>
          <cell r="CJ22">
            <v>100</v>
          </cell>
          <cell r="CK22">
            <v>100</v>
          </cell>
          <cell r="CL22">
            <v>100</v>
          </cell>
          <cell r="CM22">
            <v>100</v>
          </cell>
          <cell r="CN22">
            <v>100</v>
          </cell>
          <cell r="CO22">
            <v>252</v>
          </cell>
          <cell r="CP22">
            <v>141</v>
          </cell>
          <cell r="CQ22">
            <v>111</v>
          </cell>
          <cell r="CR22">
            <v>44.047619047619044</v>
          </cell>
          <cell r="CS22">
            <v>38.297872340425535</v>
          </cell>
          <cell r="CT22">
            <v>51.351351351351347</v>
          </cell>
          <cell r="CU22">
            <v>36.904761904761905</v>
          </cell>
          <cell r="CV22">
            <v>32.62411347517731</v>
          </cell>
          <cell r="CW22">
            <v>42.342342342342342</v>
          </cell>
          <cell r="CX22">
            <v>84.920634920634924</v>
          </cell>
          <cell r="CY22">
            <v>82.269503546099287</v>
          </cell>
          <cell r="CZ22">
            <v>88.288288288288285</v>
          </cell>
          <cell r="DA22">
            <v>84.523809523809518</v>
          </cell>
          <cell r="DB22">
            <v>81.560283687943254</v>
          </cell>
          <cell r="DC22">
            <v>88.288288288288285</v>
          </cell>
          <cell r="DD22">
            <v>97.61904761904762</v>
          </cell>
          <cell r="DE22">
            <v>97.163120567375884</v>
          </cell>
          <cell r="DF22">
            <v>98.198198198198199</v>
          </cell>
          <cell r="DG22">
            <v>1401</v>
          </cell>
          <cell r="DH22">
            <v>646</v>
          </cell>
          <cell r="DI22">
            <v>755</v>
          </cell>
          <cell r="DJ22">
            <v>48.679514632405422</v>
          </cell>
          <cell r="DK22">
            <v>38.080495356037154</v>
          </cell>
          <cell r="DL22">
            <v>57.748344370860927</v>
          </cell>
          <cell r="DM22">
            <v>40.613847251962881</v>
          </cell>
          <cell r="DN22">
            <v>30.804953560371516</v>
          </cell>
          <cell r="DO22">
            <v>49.006622516556291</v>
          </cell>
          <cell r="DP22">
            <v>87.723054960742331</v>
          </cell>
          <cell r="DQ22">
            <v>83.591331269349851</v>
          </cell>
          <cell r="DR22">
            <v>91.258278145695357</v>
          </cell>
          <cell r="DS22">
            <v>86.009992862241262</v>
          </cell>
          <cell r="DT22">
            <v>81.269349845201234</v>
          </cell>
          <cell r="DU22">
            <v>90.066225165562912</v>
          </cell>
          <cell r="DV22">
            <v>96.788008565310491</v>
          </cell>
          <cell r="DW22">
            <v>95.6656346749226</v>
          </cell>
          <cell r="DX22">
            <v>97.748344370860934</v>
          </cell>
        </row>
        <row r="23">
          <cell r="B23">
            <v>301</v>
          </cell>
          <cell r="C23">
            <v>1472</v>
          </cell>
          <cell r="D23">
            <v>761</v>
          </cell>
          <cell r="E23">
            <v>711</v>
          </cell>
          <cell r="F23">
            <v>53.125</v>
          </cell>
          <cell r="G23">
            <v>47.963206307490147</v>
          </cell>
          <cell r="H23">
            <v>58.649789029535867</v>
          </cell>
          <cell r="I23">
            <v>34.714673913043477</v>
          </cell>
          <cell r="J23">
            <v>32.72010512483574</v>
          </cell>
          <cell r="K23">
            <v>36.849507735583686</v>
          </cell>
          <cell r="L23">
            <v>89.402173913043484</v>
          </cell>
          <cell r="M23">
            <v>86.596583442838366</v>
          </cell>
          <cell r="N23">
            <v>92.405063291139243</v>
          </cell>
          <cell r="O23">
            <v>87.364130434782609</v>
          </cell>
          <cell r="P23">
            <v>84.756898817345601</v>
          </cell>
          <cell r="Q23">
            <v>90.154711673699012</v>
          </cell>
          <cell r="R23">
            <v>96.331521739130437</v>
          </cell>
          <cell r="S23">
            <v>95.269382391590014</v>
          </cell>
          <cell r="T23">
            <v>97.468354430379748</v>
          </cell>
          <cell r="U23">
            <v>52</v>
          </cell>
          <cell r="V23">
            <v>19</v>
          </cell>
          <cell r="W23">
            <v>33</v>
          </cell>
          <cell r="X23">
            <v>51.923076923076927</v>
          </cell>
          <cell r="Y23">
            <v>47.368421052631575</v>
          </cell>
          <cell r="Z23">
            <v>54.54545454545454</v>
          </cell>
          <cell r="AA23">
            <v>38.461538461538467</v>
          </cell>
          <cell r="AB23">
            <v>36.84210526315789</v>
          </cell>
          <cell r="AC23">
            <v>39.393939393939391</v>
          </cell>
          <cell r="AD23">
            <v>92.307692307692307</v>
          </cell>
          <cell r="AE23">
            <v>84.210526315789465</v>
          </cell>
          <cell r="AF23">
            <v>96.969696969696969</v>
          </cell>
          <cell r="AG23">
            <v>88.461538461538453</v>
          </cell>
          <cell r="AH23">
            <v>73.68421052631578</v>
          </cell>
          <cell r="AI23">
            <v>96.969696969696969</v>
          </cell>
          <cell r="AJ23">
            <v>100</v>
          </cell>
          <cell r="AK23">
            <v>100</v>
          </cell>
          <cell r="AL23">
            <v>100</v>
          </cell>
          <cell r="AM23">
            <v>155</v>
          </cell>
          <cell r="AN23">
            <v>93</v>
          </cell>
          <cell r="AO23">
            <v>62</v>
          </cell>
          <cell r="AP23">
            <v>74.838709677419359</v>
          </cell>
          <cell r="AQ23">
            <v>68.817204301075279</v>
          </cell>
          <cell r="AR23">
            <v>83.870967741935488</v>
          </cell>
          <cell r="AS23">
            <v>65.806451612903231</v>
          </cell>
          <cell r="AT23">
            <v>59.13978494623656</v>
          </cell>
          <cell r="AU23">
            <v>75.806451612903231</v>
          </cell>
          <cell r="AV23">
            <v>96.774193548387103</v>
          </cell>
          <cell r="AW23">
            <v>95.6989247311828</v>
          </cell>
          <cell r="AX23">
            <v>98.387096774193552</v>
          </cell>
          <cell r="AY23">
            <v>95.483870967741936</v>
          </cell>
          <cell r="AZ23">
            <v>94.623655913978496</v>
          </cell>
          <cell r="BA23">
            <v>96.774193548387103</v>
          </cell>
          <cell r="BB23">
            <v>98.709677419354833</v>
          </cell>
          <cell r="BC23">
            <v>98.924731182795696</v>
          </cell>
          <cell r="BD23">
            <v>98.387096774193552</v>
          </cell>
          <cell r="BE23">
            <v>265</v>
          </cell>
          <cell r="BF23">
            <v>142</v>
          </cell>
          <cell r="BG23">
            <v>123</v>
          </cell>
          <cell r="BH23">
            <v>62.641509433962263</v>
          </cell>
          <cell r="BI23">
            <v>59.154929577464785</v>
          </cell>
          <cell r="BJ23">
            <v>66.666666666666657</v>
          </cell>
          <cell r="BK23">
            <v>40</v>
          </cell>
          <cell r="BL23">
            <v>38.028169014084504</v>
          </cell>
          <cell r="BM23">
            <v>42.276422764227647</v>
          </cell>
          <cell r="BN23">
            <v>92.452830188679243</v>
          </cell>
          <cell r="BO23">
            <v>90.845070422535215</v>
          </cell>
          <cell r="BP23">
            <v>94.308943089430898</v>
          </cell>
          <cell r="BQ23">
            <v>91.698113207547166</v>
          </cell>
          <cell r="BR23">
            <v>90.140845070422543</v>
          </cell>
          <cell r="BS23">
            <v>93.495934959349597</v>
          </cell>
          <cell r="BT23">
            <v>98.113207547169807</v>
          </cell>
          <cell r="BU23">
            <v>97.183098591549296</v>
          </cell>
          <cell r="BV23">
            <v>99.1869918699187</v>
          </cell>
          <cell r="BW23">
            <v>8</v>
          </cell>
          <cell r="BX23">
            <v>6</v>
          </cell>
          <cell r="BY23">
            <v>2</v>
          </cell>
          <cell r="BZ23">
            <v>62.5</v>
          </cell>
          <cell r="CA23">
            <v>66.666666666666657</v>
          </cell>
          <cell r="CB23">
            <v>50</v>
          </cell>
          <cell r="CC23">
            <v>25</v>
          </cell>
          <cell r="CD23">
            <v>16.666666666666664</v>
          </cell>
          <cell r="CE23">
            <v>50</v>
          </cell>
          <cell r="CF23">
            <v>75</v>
          </cell>
          <cell r="CG23">
            <v>83.333333333333343</v>
          </cell>
          <cell r="CH23">
            <v>50</v>
          </cell>
          <cell r="CI23">
            <v>75</v>
          </cell>
          <cell r="CJ23">
            <v>83.333333333333343</v>
          </cell>
          <cell r="CK23">
            <v>50</v>
          </cell>
          <cell r="CL23">
            <v>100</v>
          </cell>
          <cell r="CM23">
            <v>100</v>
          </cell>
          <cell r="CN23">
            <v>100</v>
          </cell>
          <cell r="CO23">
            <v>55</v>
          </cell>
          <cell r="CP23">
            <v>29</v>
          </cell>
          <cell r="CQ23">
            <v>26</v>
          </cell>
          <cell r="CR23">
            <v>43.636363636363633</v>
          </cell>
          <cell r="CS23">
            <v>31.03448275862069</v>
          </cell>
          <cell r="CT23">
            <v>57.692307692307686</v>
          </cell>
          <cell r="CU23">
            <v>27.27272727272727</v>
          </cell>
          <cell r="CV23">
            <v>17.241379310344829</v>
          </cell>
          <cell r="CW23">
            <v>38.461538461538467</v>
          </cell>
          <cell r="CX23">
            <v>87.272727272727266</v>
          </cell>
          <cell r="CY23">
            <v>79.310344827586206</v>
          </cell>
          <cell r="CZ23">
            <v>96.15384615384616</v>
          </cell>
          <cell r="DA23">
            <v>85.454545454545453</v>
          </cell>
          <cell r="DB23">
            <v>75.862068965517238</v>
          </cell>
          <cell r="DC23">
            <v>96.15384615384616</v>
          </cell>
          <cell r="DD23">
            <v>92.72727272727272</v>
          </cell>
          <cell r="DE23">
            <v>89.65517241379311</v>
          </cell>
          <cell r="DF23">
            <v>96.15384615384616</v>
          </cell>
          <cell r="DG23">
            <v>2007</v>
          </cell>
          <cell r="DH23">
            <v>1050</v>
          </cell>
          <cell r="DI23">
            <v>957</v>
          </cell>
          <cell r="DJ23">
            <v>55.804683607374194</v>
          </cell>
          <cell r="DK23">
            <v>50.952380952380949</v>
          </cell>
          <cell r="DL23">
            <v>61.128526645768019</v>
          </cell>
          <cell r="DM23">
            <v>37.668161434977577</v>
          </cell>
          <cell r="DN23">
            <v>35.333333333333336</v>
          </cell>
          <cell r="DO23">
            <v>40.229885057471265</v>
          </cell>
          <cell r="DP23">
            <v>90.333831589436969</v>
          </cell>
          <cell r="DQ23">
            <v>87.714285714285708</v>
          </cell>
          <cell r="DR23">
            <v>93.207941483803552</v>
          </cell>
          <cell r="DS23">
            <v>88.490284005979063</v>
          </cell>
          <cell r="DT23">
            <v>85.904761904761912</v>
          </cell>
          <cell r="DU23">
            <v>91.327063740856843</v>
          </cell>
          <cell r="DV23">
            <v>96.761335326357738</v>
          </cell>
          <cell r="DW23">
            <v>95.80952380952381</v>
          </cell>
          <cell r="DX23">
            <v>97.805642633228842</v>
          </cell>
        </row>
        <row r="24">
          <cell r="B24">
            <v>302</v>
          </cell>
          <cell r="C24">
            <v>1929</v>
          </cell>
          <cell r="D24">
            <v>994</v>
          </cell>
          <cell r="E24">
            <v>935</v>
          </cell>
          <cell r="F24">
            <v>65.629860031104201</v>
          </cell>
          <cell r="G24">
            <v>60.462776659959758</v>
          </cell>
          <cell r="H24">
            <v>71.122994652406419</v>
          </cell>
          <cell r="I24">
            <v>55.883877656817006</v>
          </cell>
          <cell r="J24">
            <v>52.313883299798789</v>
          </cell>
          <cell r="K24">
            <v>59.679144385026738</v>
          </cell>
          <cell r="L24">
            <v>91.653706583722141</v>
          </cell>
          <cell r="M24">
            <v>90.040241448692143</v>
          </cell>
          <cell r="N24">
            <v>93.368983957219257</v>
          </cell>
          <cell r="O24">
            <v>90.357698289269052</v>
          </cell>
          <cell r="P24">
            <v>88.631790744466798</v>
          </cell>
          <cell r="Q24">
            <v>92.192513368983953</v>
          </cell>
          <cell r="R24">
            <v>97.096941420425082</v>
          </cell>
          <cell r="S24">
            <v>97.384305835010068</v>
          </cell>
          <cell r="T24">
            <v>96.791443850267385</v>
          </cell>
          <cell r="U24">
            <v>161</v>
          </cell>
          <cell r="V24">
            <v>72</v>
          </cell>
          <cell r="W24">
            <v>89</v>
          </cell>
          <cell r="X24">
            <v>56.521739130434781</v>
          </cell>
          <cell r="Y24">
            <v>59.722222222222221</v>
          </cell>
          <cell r="Z24">
            <v>53.932584269662918</v>
          </cell>
          <cell r="AA24">
            <v>47.204968944099377</v>
          </cell>
          <cell r="AB24">
            <v>50</v>
          </cell>
          <cell r="AC24">
            <v>44.943820224719097</v>
          </cell>
          <cell r="AD24">
            <v>90.683229813664596</v>
          </cell>
          <cell r="AE24">
            <v>91.666666666666657</v>
          </cell>
          <cell r="AF24">
            <v>89.887640449438194</v>
          </cell>
          <cell r="AG24">
            <v>88.81987577639751</v>
          </cell>
          <cell r="AH24">
            <v>90.277777777777786</v>
          </cell>
          <cell r="AI24">
            <v>87.640449438202253</v>
          </cell>
          <cell r="AJ24">
            <v>98.136645962732914</v>
          </cell>
          <cell r="AK24">
            <v>98.611111111111114</v>
          </cell>
          <cell r="AL24">
            <v>97.752808988764045</v>
          </cell>
          <cell r="AM24">
            <v>475</v>
          </cell>
          <cell r="AN24">
            <v>271</v>
          </cell>
          <cell r="AO24">
            <v>204</v>
          </cell>
          <cell r="AP24">
            <v>78.315789473684205</v>
          </cell>
          <cell r="AQ24">
            <v>75.276752767527682</v>
          </cell>
          <cell r="AR24">
            <v>82.35294117647058</v>
          </cell>
          <cell r="AS24">
            <v>71.578947368421055</v>
          </cell>
          <cell r="AT24">
            <v>68.26568265682657</v>
          </cell>
          <cell r="AU24">
            <v>75.980392156862735</v>
          </cell>
          <cell r="AV24">
            <v>97.473684210526315</v>
          </cell>
          <cell r="AW24">
            <v>96.309963099630991</v>
          </cell>
          <cell r="AX24">
            <v>99.019607843137265</v>
          </cell>
          <cell r="AY24">
            <v>96.84210526315789</v>
          </cell>
          <cell r="AZ24">
            <v>95.571955719557195</v>
          </cell>
          <cell r="BA24">
            <v>98.529411764705884</v>
          </cell>
          <cell r="BB24">
            <v>99.157894736842096</v>
          </cell>
          <cell r="BC24">
            <v>98.523985239852394</v>
          </cell>
          <cell r="BD24">
            <v>100</v>
          </cell>
          <cell r="BE24">
            <v>485</v>
          </cell>
          <cell r="BF24">
            <v>254</v>
          </cell>
          <cell r="BG24">
            <v>231</v>
          </cell>
          <cell r="BH24">
            <v>51.752577319587637</v>
          </cell>
          <cell r="BI24">
            <v>44.094488188976378</v>
          </cell>
          <cell r="BJ24">
            <v>60.173160173160177</v>
          </cell>
          <cell r="BK24">
            <v>40.824742268041234</v>
          </cell>
          <cell r="BL24">
            <v>35.039370078740156</v>
          </cell>
          <cell r="BM24">
            <v>47.186147186147188</v>
          </cell>
          <cell r="BN24">
            <v>91.75257731958763</v>
          </cell>
          <cell r="BO24">
            <v>90.157480314960623</v>
          </cell>
          <cell r="BP24">
            <v>93.506493506493499</v>
          </cell>
          <cell r="BQ24">
            <v>89.278350515463927</v>
          </cell>
          <cell r="BR24">
            <v>86.220472440944889</v>
          </cell>
          <cell r="BS24">
            <v>92.640692640692649</v>
          </cell>
          <cell r="BT24">
            <v>98.55670103092784</v>
          </cell>
          <cell r="BU24">
            <v>98.425196850393704</v>
          </cell>
          <cell r="BV24">
            <v>98.701298701298697</v>
          </cell>
          <cell r="BW24">
            <v>88</v>
          </cell>
          <cell r="BX24">
            <v>51</v>
          </cell>
          <cell r="BY24">
            <v>37</v>
          </cell>
          <cell r="BZ24">
            <v>90.909090909090907</v>
          </cell>
          <cell r="CA24">
            <v>94.117647058823522</v>
          </cell>
          <cell r="CB24">
            <v>86.486486486486484</v>
          </cell>
          <cell r="CC24">
            <v>82.954545454545453</v>
          </cell>
          <cell r="CD24">
            <v>84.313725490196077</v>
          </cell>
          <cell r="CE24">
            <v>81.081081081081081</v>
          </cell>
          <cell r="CF24">
            <v>100</v>
          </cell>
          <cell r="CG24">
            <v>100</v>
          </cell>
          <cell r="CH24">
            <v>100</v>
          </cell>
          <cell r="CI24">
            <v>97.727272727272734</v>
          </cell>
          <cell r="CJ24">
            <v>96.078431372549019</v>
          </cell>
          <cell r="CK24">
            <v>100</v>
          </cell>
          <cell r="CL24">
            <v>100</v>
          </cell>
          <cell r="CM24">
            <v>100</v>
          </cell>
          <cell r="CN24">
            <v>100</v>
          </cell>
          <cell r="CO24">
            <v>281</v>
          </cell>
          <cell r="CP24">
            <v>168</v>
          </cell>
          <cell r="CQ24">
            <v>113</v>
          </cell>
          <cell r="CR24">
            <v>64.412811387900362</v>
          </cell>
          <cell r="CS24">
            <v>66.071428571428569</v>
          </cell>
          <cell r="CT24">
            <v>61.946902654867252</v>
          </cell>
          <cell r="CU24">
            <v>52.313167259786475</v>
          </cell>
          <cell r="CV24">
            <v>54.761904761904766</v>
          </cell>
          <cell r="CW24">
            <v>48.672566371681413</v>
          </cell>
          <cell r="CX24">
            <v>92.52669039145907</v>
          </cell>
          <cell r="CY24">
            <v>94.642857142857139</v>
          </cell>
          <cell r="CZ24">
            <v>89.380530973451329</v>
          </cell>
          <cell r="DA24">
            <v>91.459074733096088</v>
          </cell>
          <cell r="DB24">
            <v>93.452380952380949</v>
          </cell>
          <cell r="DC24">
            <v>88.495575221238937</v>
          </cell>
          <cell r="DD24">
            <v>98.576512455516024</v>
          </cell>
          <cell r="DE24">
            <v>98.80952380952381</v>
          </cell>
          <cell r="DF24">
            <v>98.230088495575217</v>
          </cell>
          <cell r="DG24">
            <v>3419</v>
          </cell>
          <cell r="DH24">
            <v>1810</v>
          </cell>
          <cell r="DI24">
            <v>1609</v>
          </cell>
          <cell r="DJ24">
            <v>65.545481134834745</v>
          </cell>
          <cell r="DK24">
            <v>61.8232044198895</v>
          </cell>
          <cell r="DL24">
            <v>69.73275326289621</v>
          </cell>
          <cell r="DM24">
            <v>55.922784439894698</v>
          </cell>
          <cell r="DN24">
            <v>53.314917127071823</v>
          </cell>
          <cell r="DO24">
            <v>58.856432566811691</v>
          </cell>
          <cell r="DP24">
            <v>92.717168762796149</v>
          </cell>
          <cell r="DQ24">
            <v>91.767955801104975</v>
          </cell>
          <cell r="DR24">
            <v>93.784959602237421</v>
          </cell>
          <cell r="DS24">
            <v>91.31324948815444</v>
          </cell>
          <cell r="DT24">
            <v>90.055248618784532</v>
          </cell>
          <cell r="DU24">
            <v>92.728402734617774</v>
          </cell>
          <cell r="DV24">
            <v>97.835624451594043</v>
          </cell>
          <cell r="DW24">
            <v>97.95580110497238</v>
          </cell>
          <cell r="DX24">
            <v>97.700435052827842</v>
          </cell>
        </row>
        <row r="25">
          <cell r="B25">
            <v>303</v>
          </cell>
          <cell r="C25">
            <v>2627</v>
          </cell>
          <cell r="D25">
            <v>1396</v>
          </cell>
          <cell r="E25">
            <v>1231</v>
          </cell>
          <cell r="F25">
            <v>63.418347925390187</v>
          </cell>
          <cell r="G25">
            <v>62.177650429799428</v>
          </cell>
          <cell r="H25">
            <v>64.825345247766037</v>
          </cell>
          <cell r="I25">
            <v>49.067377236391316</v>
          </cell>
          <cell r="J25">
            <v>45.487106017191977</v>
          </cell>
          <cell r="K25">
            <v>53.12753858651503</v>
          </cell>
          <cell r="L25">
            <v>92.843547773125238</v>
          </cell>
          <cell r="M25">
            <v>91.117478510028647</v>
          </cell>
          <cell r="N25">
            <v>94.800974817221771</v>
          </cell>
          <cell r="O25">
            <v>92.462885420631906</v>
          </cell>
          <cell r="P25">
            <v>90.759312320916905</v>
          </cell>
          <cell r="Q25">
            <v>94.394800974817215</v>
          </cell>
          <cell r="R25">
            <v>98.248953178530641</v>
          </cell>
          <cell r="S25">
            <v>97.707736389684811</v>
          </cell>
          <cell r="T25">
            <v>98.862713241267258</v>
          </cell>
          <cell r="U25">
            <v>80</v>
          </cell>
          <cell r="V25">
            <v>33</v>
          </cell>
          <cell r="W25">
            <v>47</v>
          </cell>
          <cell r="X25">
            <v>65</v>
          </cell>
          <cell r="Y25">
            <v>75.757575757575751</v>
          </cell>
          <cell r="Z25">
            <v>57.446808510638306</v>
          </cell>
          <cell r="AA25">
            <v>52.5</v>
          </cell>
          <cell r="AB25">
            <v>57.575757575757578</v>
          </cell>
          <cell r="AC25">
            <v>48.936170212765958</v>
          </cell>
          <cell r="AD25">
            <v>93.75</v>
          </cell>
          <cell r="AE25">
            <v>100</v>
          </cell>
          <cell r="AF25">
            <v>89.361702127659569</v>
          </cell>
          <cell r="AG25">
            <v>93.75</v>
          </cell>
          <cell r="AH25">
            <v>100</v>
          </cell>
          <cell r="AI25">
            <v>89.361702127659569</v>
          </cell>
          <cell r="AJ25">
            <v>98.75</v>
          </cell>
          <cell r="AK25">
            <v>100</v>
          </cell>
          <cell r="AL25">
            <v>97.872340425531917</v>
          </cell>
          <cell r="AM25">
            <v>134</v>
          </cell>
          <cell r="AN25">
            <v>68</v>
          </cell>
          <cell r="AO25">
            <v>66</v>
          </cell>
          <cell r="AP25">
            <v>75.373134328358205</v>
          </cell>
          <cell r="AQ25">
            <v>72.058823529411768</v>
          </cell>
          <cell r="AR25">
            <v>78.787878787878782</v>
          </cell>
          <cell r="AS25">
            <v>66.417910447761201</v>
          </cell>
          <cell r="AT25">
            <v>58.82352941176471</v>
          </cell>
          <cell r="AU25">
            <v>74.242424242424249</v>
          </cell>
          <cell r="AV25">
            <v>97.761194029850756</v>
          </cell>
          <cell r="AW25">
            <v>97.058823529411768</v>
          </cell>
          <cell r="AX25">
            <v>98.484848484848484</v>
          </cell>
          <cell r="AY25">
            <v>97.761194029850756</v>
          </cell>
          <cell r="AZ25">
            <v>97.058823529411768</v>
          </cell>
          <cell r="BA25">
            <v>98.484848484848484</v>
          </cell>
          <cell r="BB25">
            <v>97.761194029850756</v>
          </cell>
          <cell r="BC25">
            <v>97.058823529411768</v>
          </cell>
          <cell r="BD25">
            <v>98.484848484848484</v>
          </cell>
          <cell r="BE25">
            <v>199</v>
          </cell>
          <cell r="BF25">
            <v>89</v>
          </cell>
          <cell r="BG25">
            <v>110</v>
          </cell>
          <cell r="BH25">
            <v>68.844221105527637</v>
          </cell>
          <cell r="BI25">
            <v>70.786516853932582</v>
          </cell>
          <cell r="BJ25">
            <v>67.272727272727266</v>
          </cell>
          <cell r="BK25">
            <v>52.261306532663319</v>
          </cell>
          <cell r="BL25">
            <v>48.314606741573037</v>
          </cell>
          <cell r="BM25">
            <v>55.454545454545453</v>
          </cell>
          <cell r="BN25">
            <v>95.979899497487438</v>
          </cell>
          <cell r="BO25">
            <v>96.629213483146074</v>
          </cell>
          <cell r="BP25">
            <v>95.454545454545453</v>
          </cell>
          <cell r="BQ25">
            <v>95.979899497487438</v>
          </cell>
          <cell r="BR25">
            <v>96.629213483146074</v>
          </cell>
          <cell r="BS25">
            <v>95.454545454545453</v>
          </cell>
          <cell r="BT25">
            <v>99.497487437185924</v>
          </cell>
          <cell r="BU25">
            <v>100</v>
          </cell>
          <cell r="BV25">
            <v>99.090909090909093</v>
          </cell>
          <cell r="BW25">
            <v>39</v>
          </cell>
          <cell r="BX25">
            <v>21</v>
          </cell>
          <cell r="BY25">
            <v>18</v>
          </cell>
          <cell r="BZ25">
            <v>92.307692307692307</v>
          </cell>
          <cell r="CA25">
            <v>90.476190476190482</v>
          </cell>
          <cell r="CB25">
            <v>94.444444444444443</v>
          </cell>
          <cell r="CC25">
            <v>87.179487179487182</v>
          </cell>
          <cell r="CD25">
            <v>85.714285714285708</v>
          </cell>
          <cell r="CE25">
            <v>88.888888888888886</v>
          </cell>
          <cell r="CF25">
            <v>100</v>
          </cell>
          <cell r="CG25">
            <v>100</v>
          </cell>
          <cell r="CH25">
            <v>100</v>
          </cell>
          <cell r="CI25">
            <v>100</v>
          </cell>
          <cell r="CJ25">
            <v>100</v>
          </cell>
          <cell r="CK25">
            <v>100</v>
          </cell>
          <cell r="CL25">
            <v>100</v>
          </cell>
          <cell r="CM25">
            <v>100</v>
          </cell>
          <cell r="CN25">
            <v>100</v>
          </cell>
          <cell r="CO25">
            <v>140</v>
          </cell>
          <cell r="CP25">
            <v>62</v>
          </cell>
          <cell r="CQ25">
            <v>78</v>
          </cell>
          <cell r="CR25">
            <v>53.571428571428569</v>
          </cell>
          <cell r="CS25">
            <v>46.774193548387096</v>
          </cell>
          <cell r="CT25">
            <v>58.974358974358978</v>
          </cell>
          <cell r="CU25">
            <v>43.571428571428569</v>
          </cell>
          <cell r="CV25">
            <v>38.70967741935484</v>
          </cell>
          <cell r="CW25">
            <v>47.435897435897431</v>
          </cell>
          <cell r="CX25">
            <v>90</v>
          </cell>
          <cell r="CY25">
            <v>82.258064516129039</v>
          </cell>
          <cell r="CZ25">
            <v>96.15384615384616</v>
          </cell>
          <cell r="DA25">
            <v>89.285714285714292</v>
          </cell>
          <cell r="DB25">
            <v>82.258064516129039</v>
          </cell>
          <cell r="DC25">
            <v>94.871794871794862</v>
          </cell>
          <cell r="DD25">
            <v>97.857142857142847</v>
          </cell>
          <cell r="DE25">
            <v>96.774193548387103</v>
          </cell>
          <cell r="DF25">
            <v>98.71794871794873</v>
          </cell>
          <cell r="DG25">
            <v>3219</v>
          </cell>
          <cell r="DH25">
            <v>1669</v>
          </cell>
          <cell r="DI25">
            <v>1550</v>
          </cell>
          <cell r="DJ25">
            <v>64.212488350419378</v>
          </cell>
          <cell r="DK25">
            <v>63.09167165967645</v>
          </cell>
          <cell r="DL25">
            <v>65.41935483870968</v>
          </cell>
          <cell r="DM25">
            <v>50.295122708915805</v>
          </cell>
          <cell r="DN25">
            <v>46.674655482324745</v>
          </cell>
          <cell r="DO25">
            <v>54.193548387096783</v>
          </cell>
          <cell r="DP25">
            <v>93.227710469089772</v>
          </cell>
          <cell r="DQ25">
            <v>91.611743559017384</v>
          </cell>
          <cell r="DR25">
            <v>94.967741935483872</v>
          </cell>
          <cell r="DS25">
            <v>92.885989437713576</v>
          </cell>
          <cell r="DT25">
            <v>91.312162971839427</v>
          </cell>
          <cell r="DU25">
            <v>94.58064516129032</v>
          </cell>
          <cell r="DV25">
            <v>98.322460391425906</v>
          </cell>
          <cell r="DW25">
            <v>97.843019772318755</v>
          </cell>
          <cell r="DX25">
            <v>98.838709677419359</v>
          </cell>
        </row>
        <row r="26">
          <cell r="B26">
            <v>304</v>
          </cell>
          <cell r="C26">
            <v>451</v>
          </cell>
          <cell r="D26">
            <v>201</v>
          </cell>
          <cell r="E26">
            <v>250</v>
          </cell>
          <cell r="F26">
            <v>52.549889135254993</v>
          </cell>
          <cell r="G26">
            <v>45.273631840796021</v>
          </cell>
          <cell r="H26">
            <v>58.4</v>
          </cell>
          <cell r="I26">
            <v>39.024390243902438</v>
          </cell>
          <cell r="J26">
            <v>33.333333333333329</v>
          </cell>
          <cell r="K26">
            <v>43.6</v>
          </cell>
          <cell r="L26">
            <v>86.696230598669615</v>
          </cell>
          <cell r="M26">
            <v>84.079601990049753</v>
          </cell>
          <cell r="N26">
            <v>88.8</v>
          </cell>
          <cell r="O26">
            <v>84.700665188470069</v>
          </cell>
          <cell r="P26">
            <v>80.597014925373131</v>
          </cell>
          <cell r="Q26">
            <v>88</v>
          </cell>
          <cell r="R26">
            <v>95.565410199556538</v>
          </cell>
          <cell r="S26">
            <v>96.517412935323392</v>
          </cell>
          <cell r="T26">
            <v>94.8</v>
          </cell>
          <cell r="U26">
            <v>104</v>
          </cell>
          <cell r="V26">
            <v>62</v>
          </cell>
          <cell r="W26">
            <v>42</v>
          </cell>
          <cell r="X26">
            <v>53.846153846153847</v>
          </cell>
          <cell r="Y26">
            <v>56.451612903225815</v>
          </cell>
          <cell r="Z26">
            <v>50</v>
          </cell>
          <cell r="AA26">
            <v>46.153846153846153</v>
          </cell>
          <cell r="AB26">
            <v>48.387096774193552</v>
          </cell>
          <cell r="AC26">
            <v>42.857142857142854</v>
          </cell>
          <cell r="AD26">
            <v>85.576923076923066</v>
          </cell>
          <cell r="AE26">
            <v>83.870967741935488</v>
          </cell>
          <cell r="AF26">
            <v>88.095238095238088</v>
          </cell>
          <cell r="AG26">
            <v>84.615384615384613</v>
          </cell>
          <cell r="AH26">
            <v>83.870967741935488</v>
          </cell>
          <cell r="AI26">
            <v>85.714285714285708</v>
          </cell>
          <cell r="AJ26">
            <v>97.115384615384613</v>
          </cell>
          <cell r="AK26">
            <v>96.774193548387103</v>
          </cell>
          <cell r="AL26">
            <v>97.61904761904762</v>
          </cell>
          <cell r="AM26">
            <v>913</v>
          </cell>
          <cell r="AN26">
            <v>480</v>
          </cell>
          <cell r="AO26">
            <v>433</v>
          </cell>
          <cell r="AP26">
            <v>73.16538882803944</v>
          </cell>
          <cell r="AQ26">
            <v>70.833333333333343</v>
          </cell>
          <cell r="AR26">
            <v>75.750577367205537</v>
          </cell>
          <cell r="AS26">
            <v>61.555312157721801</v>
          </cell>
          <cell r="AT26">
            <v>55.833333333333336</v>
          </cell>
          <cell r="AU26">
            <v>67.89838337182448</v>
          </cell>
          <cell r="AV26">
            <v>95.618838992332968</v>
          </cell>
          <cell r="AW26">
            <v>95.208333333333329</v>
          </cell>
          <cell r="AX26">
            <v>96.073903002309464</v>
          </cell>
          <cell r="AY26">
            <v>95.290251916757938</v>
          </cell>
          <cell r="AZ26">
            <v>95.208333333333329</v>
          </cell>
          <cell r="BA26">
            <v>95.381062355658202</v>
          </cell>
          <cell r="BB26">
            <v>98.685651697699896</v>
          </cell>
          <cell r="BC26">
            <v>98.125</v>
          </cell>
          <cell r="BD26">
            <v>99.307159353348723</v>
          </cell>
          <cell r="BE26">
            <v>721</v>
          </cell>
          <cell r="BF26">
            <v>355</v>
          </cell>
          <cell r="BG26">
            <v>366</v>
          </cell>
          <cell r="BH26">
            <v>44.937586685159502</v>
          </cell>
          <cell r="BI26">
            <v>38.028169014084504</v>
          </cell>
          <cell r="BJ26">
            <v>51.639344262295083</v>
          </cell>
          <cell r="BK26">
            <v>29.126213592233007</v>
          </cell>
          <cell r="BL26">
            <v>23.943661971830984</v>
          </cell>
          <cell r="BM26">
            <v>34.15300546448087</v>
          </cell>
          <cell r="BN26">
            <v>90.846047156726769</v>
          </cell>
          <cell r="BO26">
            <v>88.450704225352112</v>
          </cell>
          <cell r="BP26">
            <v>93.169398907103826</v>
          </cell>
          <cell r="BQ26">
            <v>87.378640776699029</v>
          </cell>
          <cell r="BR26">
            <v>84.225352112676049</v>
          </cell>
          <cell r="BS26">
            <v>90.437158469945359</v>
          </cell>
          <cell r="BT26">
            <v>96.809986130374483</v>
          </cell>
          <cell r="BU26">
            <v>96.056338028169023</v>
          </cell>
          <cell r="BV26">
            <v>97.540983606557376</v>
          </cell>
          <cell r="BW26">
            <v>12</v>
          </cell>
          <cell r="BX26">
            <v>7</v>
          </cell>
          <cell r="BY26">
            <v>5</v>
          </cell>
          <cell r="BZ26">
            <v>75</v>
          </cell>
          <cell r="CA26">
            <v>57.142857142857139</v>
          </cell>
          <cell r="CB26">
            <v>100</v>
          </cell>
          <cell r="CC26">
            <v>75</v>
          </cell>
          <cell r="CD26">
            <v>57.142857142857139</v>
          </cell>
          <cell r="CE26">
            <v>100</v>
          </cell>
          <cell r="CF26">
            <v>91.666666666666657</v>
          </cell>
          <cell r="CG26">
            <v>85.714285714285708</v>
          </cell>
          <cell r="CH26">
            <v>100</v>
          </cell>
          <cell r="CI26">
            <v>91.666666666666657</v>
          </cell>
          <cell r="CJ26">
            <v>85.714285714285708</v>
          </cell>
          <cell r="CK26">
            <v>100</v>
          </cell>
          <cell r="CL26">
            <v>100</v>
          </cell>
          <cell r="CM26">
            <v>100</v>
          </cell>
          <cell r="CN26">
            <v>100</v>
          </cell>
          <cell r="CO26">
            <v>394</v>
          </cell>
          <cell r="CP26">
            <v>205</v>
          </cell>
          <cell r="CQ26">
            <v>189</v>
          </cell>
          <cell r="CR26">
            <v>75.888324873096451</v>
          </cell>
          <cell r="CS26">
            <v>76.097560975609753</v>
          </cell>
          <cell r="CT26">
            <v>75.661375661375658</v>
          </cell>
          <cell r="CU26">
            <v>66.751269035532985</v>
          </cell>
          <cell r="CV26">
            <v>65.365853658536594</v>
          </cell>
          <cell r="CW26">
            <v>68.253968253968253</v>
          </cell>
          <cell r="CX26">
            <v>94.670050761421322</v>
          </cell>
          <cell r="CY26">
            <v>94.634146341463406</v>
          </cell>
          <cell r="CZ26">
            <v>94.708994708994709</v>
          </cell>
          <cell r="DA26">
            <v>93.654822335025372</v>
          </cell>
          <cell r="DB26">
            <v>93.170731707317074</v>
          </cell>
          <cell r="DC26">
            <v>94.179894179894177</v>
          </cell>
          <cell r="DD26">
            <v>98.223350253807112</v>
          </cell>
          <cell r="DE26">
            <v>98.048780487804876</v>
          </cell>
          <cell r="DF26">
            <v>98.412698412698404</v>
          </cell>
          <cell r="DG26">
            <v>2595</v>
          </cell>
          <cell r="DH26">
            <v>1310</v>
          </cell>
          <cell r="DI26">
            <v>1285</v>
          </cell>
          <cell r="DJ26">
            <v>61.387283236994215</v>
          </cell>
          <cell r="DK26">
            <v>58.091603053435115</v>
          </cell>
          <cell r="DL26">
            <v>64.747081712062254</v>
          </cell>
          <cell r="DM26">
            <v>48.863198458574182</v>
          </cell>
          <cell r="DN26">
            <v>44.885496183206108</v>
          </cell>
          <cell r="DO26">
            <v>52.918287937743195</v>
          </cell>
          <cell r="DP26">
            <v>92.177263969171491</v>
          </cell>
          <cell r="DQ26">
            <v>90.992366412213741</v>
          </cell>
          <cell r="DR26">
            <v>93.385214007782096</v>
          </cell>
          <cell r="DS26">
            <v>90.5587668593449</v>
          </cell>
          <cell r="DT26">
            <v>89.083969465648863</v>
          </cell>
          <cell r="DU26">
            <v>92.062256809338521</v>
          </cell>
          <cell r="DV26">
            <v>97.495183044315993</v>
          </cell>
          <cell r="DW26">
            <v>97.251908396946561</v>
          </cell>
          <cell r="DX26">
            <v>97.743190661478593</v>
          </cell>
        </row>
        <row r="27">
          <cell r="B27">
            <v>305</v>
          </cell>
          <cell r="C27">
            <v>2914</v>
          </cell>
          <cell r="D27">
            <v>1485</v>
          </cell>
          <cell r="E27">
            <v>1429</v>
          </cell>
          <cell r="F27">
            <v>68.256691832532596</v>
          </cell>
          <cell r="G27">
            <v>68.619528619528623</v>
          </cell>
          <cell r="H27">
            <v>67.879636109167251</v>
          </cell>
          <cell r="I27">
            <v>54.0837336993823</v>
          </cell>
          <cell r="J27">
            <v>51.919191919191917</v>
          </cell>
          <cell r="K27">
            <v>56.333100069979004</v>
          </cell>
          <cell r="L27">
            <v>92.759094028826354</v>
          </cell>
          <cell r="M27">
            <v>91.784511784511778</v>
          </cell>
          <cell r="N27">
            <v>93.771868439468165</v>
          </cell>
          <cell r="O27">
            <v>91.352093342484551</v>
          </cell>
          <cell r="P27">
            <v>90.303030303030312</v>
          </cell>
          <cell r="Q27">
            <v>92.44226731980406</v>
          </cell>
          <cell r="R27">
            <v>98.524365133836653</v>
          </cell>
          <cell r="S27">
            <v>98.585858585858588</v>
          </cell>
          <cell r="T27">
            <v>98.460461861441573</v>
          </cell>
          <cell r="U27">
            <v>116</v>
          </cell>
          <cell r="V27">
            <v>61</v>
          </cell>
          <cell r="W27">
            <v>55</v>
          </cell>
          <cell r="X27">
            <v>73.275862068965509</v>
          </cell>
          <cell r="Y27">
            <v>78.688524590163937</v>
          </cell>
          <cell r="Z27">
            <v>67.272727272727266</v>
          </cell>
          <cell r="AA27">
            <v>58.620689655172406</v>
          </cell>
          <cell r="AB27">
            <v>63.934426229508205</v>
          </cell>
          <cell r="AC27">
            <v>52.72727272727272</v>
          </cell>
          <cell r="AD27">
            <v>93.965517241379317</v>
          </cell>
          <cell r="AE27">
            <v>93.442622950819683</v>
          </cell>
          <cell r="AF27">
            <v>94.545454545454547</v>
          </cell>
          <cell r="AG27">
            <v>93.103448275862064</v>
          </cell>
          <cell r="AH27">
            <v>93.442622950819683</v>
          </cell>
          <cell r="AI27">
            <v>92.72727272727272</v>
          </cell>
          <cell r="AJ27">
            <v>99.137931034482762</v>
          </cell>
          <cell r="AK27">
            <v>98.360655737704917</v>
          </cell>
          <cell r="AL27">
            <v>100</v>
          </cell>
          <cell r="AM27">
            <v>90</v>
          </cell>
          <cell r="AN27">
            <v>42</v>
          </cell>
          <cell r="AO27">
            <v>48</v>
          </cell>
          <cell r="AP27">
            <v>83.333333333333343</v>
          </cell>
          <cell r="AQ27">
            <v>83.333333333333343</v>
          </cell>
          <cell r="AR27">
            <v>83.333333333333343</v>
          </cell>
          <cell r="AS27">
            <v>74.444444444444443</v>
          </cell>
          <cell r="AT27">
            <v>73.80952380952381</v>
          </cell>
          <cell r="AU27">
            <v>75</v>
          </cell>
          <cell r="AV27">
            <v>94.444444444444443</v>
          </cell>
          <cell r="AW27">
            <v>92.857142857142861</v>
          </cell>
          <cell r="AX27">
            <v>95.833333333333343</v>
          </cell>
          <cell r="AY27">
            <v>94.444444444444443</v>
          </cell>
          <cell r="AZ27">
            <v>92.857142857142861</v>
          </cell>
          <cell r="BA27">
            <v>95.833333333333343</v>
          </cell>
          <cell r="BB27">
            <v>100</v>
          </cell>
          <cell r="BC27">
            <v>100</v>
          </cell>
          <cell r="BD27">
            <v>100</v>
          </cell>
          <cell r="BE27">
            <v>239</v>
          </cell>
          <cell r="BF27">
            <v>106</v>
          </cell>
          <cell r="BG27">
            <v>133</v>
          </cell>
          <cell r="BH27">
            <v>56.06694560669456</v>
          </cell>
          <cell r="BI27">
            <v>55.660377358490564</v>
          </cell>
          <cell r="BJ27">
            <v>56.390977443609025</v>
          </cell>
          <cell r="BK27">
            <v>47.280334728033473</v>
          </cell>
          <cell r="BL27">
            <v>43.39622641509434</v>
          </cell>
          <cell r="BM27">
            <v>50.375939849624061</v>
          </cell>
          <cell r="BN27">
            <v>92.887029288702934</v>
          </cell>
          <cell r="BO27">
            <v>90.566037735849065</v>
          </cell>
          <cell r="BP27">
            <v>94.73684210526315</v>
          </cell>
          <cell r="BQ27">
            <v>92.468619246861934</v>
          </cell>
          <cell r="BR27">
            <v>90.566037735849065</v>
          </cell>
          <cell r="BS27">
            <v>93.984962406015043</v>
          </cell>
          <cell r="BT27">
            <v>99.163179916317986</v>
          </cell>
          <cell r="BU27">
            <v>99.056603773584911</v>
          </cell>
          <cell r="BV27">
            <v>99.248120300751879</v>
          </cell>
          <cell r="BW27">
            <v>25</v>
          </cell>
          <cell r="BX27">
            <v>14</v>
          </cell>
          <cell r="BY27">
            <v>11</v>
          </cell>
          <cell r="BZ27">
            <v>88</v>
          </cell>
          <cell r="CA27">
            <v>92.857142857142861</v>
          </cell>
          <cell r="CB27">
            <v>81.818181818181827</v>
          </cell>
          <cell r="CC27">
            <v>88</v>
          </cell>
          <cell r="CD27">
            <v>92.857142857142861</v>
          </cell>
          <cell r="CE27">
            <v>81.818181818181827</v>
          </cell>
          <cell r="CF27">
            <v>100</v>
          </cell>
          <cell r="CG27">
            <v>100</v>
          </cell>
          <cell r="CH27">
            <v>100</v>
          </cell>
          <cell r="CI27">
            <v>100</v>
          </cell>
          <cell r="CJ27">
            <v>100</v>
          </cell>
          <cell r="CK27">
            <v>100</v>
          </cell>
          <cell r="CL27">
            <v>100</v>
          </cell>
          <cell r="CM27">
            <v>100</v>
          </cell>
          <cell r="CN27">
            <v>100</v>
          </cell>
          <cell r="CO27">
            <v>199</v>
          </cell>
          <cell r="CP27">
            <v>79</v>
          </cell>
          <cell r="CQ27">
            <v>120</v>
          </cell>
          <cell r="CR27">
            <v>58.793969849246231</v>
          </cell>
          <cell r="CS27">
            <v>60.75949367088608</v>
          </cell>
          <cell r="CT27">
            <v>57.499999999999993</v>
          </cell>
          <cell r="CU27">
            <v>48.241206030150749</v>
          </cell>
          <cell r="CV27">
            <v>48.101265822784811</v>
          </cell>
          <cell r="CW27">
            <v>48.333333333333336</v>
          </cell>
          <cell r="CX27">
            <v>90.954773869346738</v>
          </cell>
          <cell r="CY27">
            <v>92.405063291139243</v>
          </cell>
          <cell r="CZ27">
            <v>90</v>
          </cell>
          <cell r="DA27">
            <v>90.452261306532662</v>
          </cell>
          <cell r="DB27">
            <v>92.405063291139243</v>
          </cell>
          <cell r="DC27">
            <v>89.166666666666671</v>
          </cell>
          <cell r="DD27">
            <v>95.979899497487438</v>
          </cell>
          <cell r="DE27">
            <v>94.936708860759495</v>
          </cell>
          <cell r="DF27">
            <v>96.666666666666671</v>
          </cell>
          <cell r="DG27">
            <v>3583</v>
          </cell>
          <cell r="DH27">
            <v>1787</v>
          </cell>
          <cell r="DI27">
            <v>1796</v>
          </cell>
          <cell r="DJ27">
            <v>67.596985766117783</v>
          </cell>
          <cell r="DK27">
            <v>68.382764409625068</v>
          </cell>
          <cell r="DL27">
            <v>66.815144766147</v>
          </cell>
          <cell r="DM27">
            <v>54.200390734021774</v>
          </cell>
          <cell r="DN27">
            <v>52.490207050923331</v>
          </cell>
          <cell r="DO27">
            <v>55.902004454342979</v>
          </cell>
          <cell r="DP27">
            <v>92.799330170248396</v>
          </cell>
          <cell r="DQ27">
            <v>91.88584219362059</v>
          </cell>
          <cell r="DR27">
            <v>93.708240534521153</v>
          </cell>
          <cell r="DS27">
            <v>91.571308958972935</v>
          </cell>
          <cell r="DT27">
            <v>90.654728595411299</v>
          </cell>
          <cell r="DU27">
            <v>92.483296213808458</v>
          </cell>
          <cell r="DV27">
            <v>98.492883058889205</v>
          </cell>
          <cell r="DW27">
            <v>98.48908785674314</v>
          </cell>
          <cell r="DX27">
            <v>98.496659242761694</v>
          </cell>
        </row>
        <row r="28">
          <cell r="B28">
            <v>306</v>
          </cell>
          <cell r="C28">
            <v>2051</v>
          </cell>
          <cell r="D28">
            <v>1011</v>
          </cell>
          <cell r="E28">
            <v>1040</v>
          </cell>
          <cell r="F28">
            <v>57.045343734763534</v>
          </cell>
          <cell r="G28">
            <v>49.554896142433236</v>
          </cell>
          <cell r="H28">
            <v>64.32692307692308</v>
          </cell>
          <cell r="I28">
            <v>42.905899561189663</v>
          </cell>
          <cell r="J28">
            <v>36.399604352126609</v>
          </cell>
          <cell r="K28">
            <v>49.230769230769234</v>
          </cell>
          <cell r="L28">
            <v>92.784007801072647</v>
          </cell>
          <cell r="M28">
            <v>90.900098911968357</v>
          </cell>
          <cell r="N28">
            <v>94.615384615384613</v>
          </cell>
          <cell r="O28">
            <v>91.12627986348123</v>
          </cell>
          <cell r="P28">
            <v>88.724035608308611</v>
          </cell>
          <cell r="Q28">
            <v>93.461538461538467</v>
          </cell>
          <cell r="R28">
            <v>98.000975134080932</v>
          </cell>
          <cell r="S28">
            <v>97.428288822947579</v>
          </cell>
          <cell r="T28">
            <v>98.557692307692307</v>
          </cell>
          <cell r="U28">
            <v>280</v>
          </cell>
          <cell r="V28">
            <v>116</v>
          </cell>
          <cell r="W28">
            <v>164</v>
          </cell>
          <cell r="X28">
            <v>60</v>
          </cell>
          <cell r="Y28">
            <v>58.620689655172406</v>
          </cell>
          <cell r="Z28">
            <v>60.975609756097562</v>
          </cell>
          <cell r="AA28">
            <v>46.071428571428569</v>
          </cell>
          <cell r="AB28">
            <v>42.241379310344826</v>
          </cell>
          <cell r="AC28">
            <v>48.780487804878049</v>
          </cell>
          <cell r="AD28">
            <v>95</v>
          </cell>
          <cell r="AE28">
            <v>93.965517241379317</v>
          </cell>
          <cell r="AF28">
            <v>95.731707317073173</v>
          </cell>
          <cell r="AG28">
            <v>93.214285714285722</v>
          </cell>
          <cell r="AH28">
            <v>91.379310344827587</v>
          </cell>
          <cell r="AI28">
            <v>94.512195121951208</v>
          </cell>
          <cell r="AJ28">
            <v>97.857142857142847</v>
          </cell>
          <cell r="AK28">
            <v>97.41379310344827</v>
          </cell>
          <cell r="AL28">
            <v>98.170731707317074</v>
          </cell>
          <cell r="AM28">
            <v>387</v>
          </cell>
          <cell r="AN28">
            <v>205</v>
          </cell>
          <cell r="AO28">
            <v>182</v>
          </cell>
          <cell r="AP28">
            <v>69.509043927648577</v>
          </cell>
          <cell r="AQ28">
            <v>61.951219512195124</v>
          </cell>
          <cell r="AR28">
            <v>78.021978021978029</v>
          </cell>
          <cell r="AS28">
            <v>55.555555555555557</v>
          </cell>
          <cell r="AT28">
            <v>48.292682926829265</v>
          </cell>
          <cell r="AU28">
            <v>63.73626373626373</v>
          </cell>
          <cell r="AV28">
            <v>97.41602067183463</v>
          </cell>
          <cell r="AW28">
            <v>95.121951219512198</v>
          </cell>
          <cell r="AX28">
            <v>100</v>
          </cell>
          <cell r="AY28">
            <v>95.090439276485782</v>
          </cell>
          <cell r="AZ28">
            <v>91.219512195121951</v>
          </cell>
          <cell r="BA28">
            <v>99.45054945054946</v>
          </cell>
          <cell r="BB28">
            <v>98.966408268733858</v>
          </cell>
          <cell r="BC28">
            <v>98.048780487804876</v>
          </cell>
          <cell r="BD28">
            <v>100</v>
          </cell>
          <cell r="BE28">
            <v>922</v>
          </cell>
          <cell r="BF28">
            <v>465</v>
          </cell>
          <cell r="BG28">
            <v>457</v>
          </cell>
          <cell r="BH28">
            <v>48.264642082429496</v>
          </cell>
          <cell r="BI28">
            <v>39.354838709677423</v>
          </cell>
          <cell r="BJ28">
            <v>57.330415754923415</v>
          </cell>
          <cell r="BK28">
            <v>35.466377440347067</v>
          </cell>
          <cell r="BL28">
            <v>27.526881720430108</v>
          </cell>
          <cell r="BM28">
            <v>43.544857768052516</v>
          </cell>
          <cell r="BN28">
            <v>92.950108459869853</v>
          </cell>
          <cell r="BO28">
            <v>89.892473118279568</v>
          </cell>
          <cell r="BP28">
            <v>96.061269146608325</v>
          </cell>
          <cell r="BQ28">
            <v>90.238611713665932</v>
          </cell>
          <cell r="BR28">
            <v>85.806451612903217</v>
          </cell>
          <cell r="BS28">
            <v>94.748358862144428</v>
          </cell>
          <cell r="BT28">
            <v>97.722342733188711</v>
          </cell>
          <cell r="BU28">
            <v>96.344086021505376</v>
          </cell>
          <cell r="BV28">
            <v>99.124726477024069</v>
          </cell>
          <cell r="BW28">
            <v>19</v>
          </cell>
          <cell r="BX28">
            <v>8</v>
          </cell>
          <cell r="BY28">
            <v>11</v>
          </cell>
          <cell r="BZ28">
            <v>63.157894736842103</v>
          </cell>
          <cell r="CA28">
            <v>50</v>
          </cell>
          <cell r="CB28">
            <v>72.727272727272734</v>
          </cell>
          <cell r="CC28">
            <v>47.368421052631575</v>
          </cell>
          <cell r="CD28">
            <v>12.5</v>
          </cell>
          <cell r="CE28">
            <v>72.727272727272734</v>
          </cell>
          <cell r="CF28">
            <v>94.73684210526315</v>
          </cell>
          <cell r="CG28">
            <v>87.5</v>
          </cell>
          <cell r="CH28">
            <v>100</v>
          </cell>
          <cell r="CI28">
            <v>84.210526315789465</v>
          </cell>
          <cell r="CJ28">
            <v>62.5</v>
          </cell>
          <cell r="CK28">
            <v>100</v>
          </cell>
          <cell r="CL28">
            <v>100</v>
          </cell>
          <cell r="CM28">
            <v>100</v>
          </cell>
          <cell r="CN28">
            <v>100</v>
          </cell>
          <cell r="CO28">
            <v>127</v>
          </cell>
          <cell r="CP28">
            <v>60</v>
          </cell>
          <cell r="CQ28">
            <v>67</v>
          </cell>
          <cell r="CR28">
            <v>65.354330708661408</v>
          </cell>
          <cell r="CS28">
            <v>56.666666666666664</v>
          </cell>
          <cell r="CT28">
            <v>73.134328358208961</v>
          </cell>
          <cell r="CU28">
            <v>43.30708661417323</v>
          </cell>
          <cell r="CV28">
            <v>40</v>
          </cell>
          <cell r="CW28">
            <v>46.268656716417908</v>
          </cell>
          <cell r="CX28">
            <v>93.7007874015748</v>
          </cell>
          <cell r="CY28">
            <v>91.666666666666657</v>
          </cell>
          <cell r="CZ28">
            <v>95.522388059701484</v>
          </cell>
          <cell r="DA28">
            <v>92.125984251968504</v>
          </cell>
          <cell r="DB28">
            <v>88.333333333333329</v>
          </cell>
          <cell r="DC28">
            <v>95.522388059701484</v>
          </cell>
          <cell r="DD28">
            <v>98.425196850393704</v>
          </cell>
          <cell r="DE28">
            <v>96.666666666666671</v>
          </cell>
          <cell r="DF28">
            <v>100</v>
          </cell>
          <cell r="DG28">
            <v>3786</v>
          </cell>
          <cell r="DH28">
            <v>1865</v>
          </cell>
          <cell r="DI28">
            <v>1921</v>
          </cell>
          <cell r="DJ28">
            <v>56.708927628103545</v>
          </cell>
          <cell r="DK28">
            <v>49.168900804289542</v>
          </cell>
          <cell r="DL28">
            <v>64.029151483602291</v>
          </cell>
          <cell r="DM28">
            <v>42.657157950343375</v>
          </cell>
          <cell r="DN28">
            <v>35.871313672922248</v>
          </cell>
          <cell r="DO28">
            <v>49.245184799583555</v>
          </cell>
          <cell r="DP28">
            <v>93.502377179080824</v>
          </cell>
          <cell r="DQ28">
            <v>91.31367292225201</v>
          </cell>
          <cell r="DR28">
            <v>95.627277459656426</v>
          </cell>
          <cell r="DS28">
            <v>91.468568409931322</v>
          </cell>
          <cell r="DT28">
            <v>88.310991957104562</v>
          </cell>
          <cell r="DU28">
            <v>94.53409682457054</v>
          </cell>
          <cell r="DV28">
            <v>98.045430533544646</v>
          </cell>
          <cell r="DW28">
            <v>97.211796246648802</v>
          </cell>
          <cell r="DX28">
            <v>98.854763144195729</v>
          </cell>
        </row>
        <row r="29">
          <cell r="B29">
            <v>307</v>
          </cell>
          <cell r="C29">
            <v>911</v>
          </cell>
          <cell r="D29">
            <v>481</v>
          </cell>
          <cell r="E29">
            <v>430</v>
          </cell>
          <cell r="F29">
            <v>62.458836443468712</v>
          </cell>
          <cell r="G29">
            <v>60.914760914760912</v>
          </cell>
          <cell r="H29">
            <v>64.186046511627907</v>
          </cell>
          <cell r="I29">
            <v>51.37211855104281</v>
          </cell>
          <cell r="J29">
            <v>49.896049896049902</v>
          </cell>
          <cell r="K29">
            <v>53.023255813953483</v>
          </cell>
          <cell r="L29">
            <v>92.535675082327117</v>
          </cell>
          <cell r="M29">
            <v>91.683991683991678</v>
          </cell>
          <cell r="N29">
            <v>93.488372093023258</v>
          </cell>
          <cell r="O29">
            <v>90.340285400658615</v>
          </cell>
          <cell r="P29">
            <v>90.020790020790017</v>
          </cell>
          <cell r="Q29">
            <v>90.697674418604649</v>
          </cell>
          <cell r="R29">
            <v>97.475301866081239</v>
          </cell>
          <cell r="S29">
            <v>97.297297297297305</v>
          </cell>
          <cell r="T29">
            <v>97.674418604651152</v>
          </cell>
          <cell r="U29">
            <v>124</v>
          </cell>
          <cell r="V29">
            <v>56</v>
          </cell>
          <cell r="W29">
            <v>68</v>
          </cell>
          <cell r="X29">
            <v>60.483870967741936</v>
          </cell>
          <cell r="Y29">
            <v>55.357142857142861</v>
          </cell>
          <cell r="Z29">
            <v>64.705882352941174</v>
          </cell>
          <cell r="AA29">
            <v>48.387096774193552</v>
          </cell>
          <cell r="AB29">
            <v>46.428571428571431</v>
          </cell>
          <cell r="AC29">
            <v>50</v>
          </cell>
          <cell r="AD29">
            <v>94.354838709677423</v>
          </cell>
          <cell r="AE29">
            <v>92.857142857142861</v>
          </cell>
          <cell r="AF29">
            <v>95.588235294117652</v>
          </cell>
          <cell r="AG29">
            <v>93.548387096774192</v>
          </cell>
          <cell r="AH29">
            <v>92.857142857142861</v>
          </cell>
          <cell r="AI29">
            <v>94.117647058823522</v>
          </cell>
          <cell r="AJ29">
            <v>98.387096774193552</v>
          </cell>
          <cell r="AK29">
            <v>96.428571428571431</v>
          </cell>
          <cell r="AL29">
            <v>100</v>
          </cell>
          <cell r="AM29">
            <v>845</v>
          </cell>
          <cell r="AN29">
            <v>413</v>
          </cell>
          <cell r="AO29">
            <v>432</v>
          </cell>
          <cell r="AP29">
            <v>66.745562130177518</v>
          </cell>
          <cell r="AQ29">
            <v>62.953995157384988</v>
          </cell>
          <cell r="AR29">
            <v>70.370370370370367</v>
          </cell>
          <cell r="AS29">
            <v>54.792899408284022</v>
          </cell>
          <cell r="AT29">
            <v>52.300242130750604</v>
          </cell>
          <cell r="AU29">
            <v>57.175925925925931</v>
          </cell>
          <cell r="AV29">
            <v>95.857988165680467</v>
          </cell>
          <cell r="AW29">
            <v>93.704600484261505</v>
          </cell>
          <cell r="AX29">
            <v>97.916666666666657</v>
          </cell>
          <cell r="AY29">
            <v>95.147928994082847</v>
          </cell>
          <cell r="AZ29">
            <v>92.736077481840198</v>
          </cell>
          <cell r="BA29">
            <v>97.453703703703709</v>
          </cell>
          <cell r="BB29">
            <v>99.171597633136102</v>
          </cell>
          <cell r="BC29">
            <v>98.789346246973366</v>
          </cell>
          <cell r="BD29">
            <v>99.537037037037038</v>
          </cell>
          <cell r="BE29">
            <v>434</v>
          </cell>
          <cell r="BF29">
            <v>191</v>
          </cell>
          <cell r="BG29">
            <v>243</v>
          </cell>
          <cell r="BH29">
            <v>47.004608294930875</v>
          </cell>
          <cell r="BI29">
            <v>40.31413612565445</v>
          </cell>
          <cell r="BJ29">
            <v>52.2633744855967</v>
          </cell>
          <cell r="BK29">
            <v>30.414746543778804</v>
          </cell>
          <cell r="BL29">
            <v>25.130890052356019</v>
          </cell>
          <cell r="BM29">
            <v>34.567901234567898</v>
          </cell>
          <cell r="BN29">
            <v>91.935483870967744</v>
          </cell>
          <cell r="BO29">
            <v>90.052356020942398</v>
          </cell>
          <cell r="BP29">
            <v>93.415637860082299</v>
          </cell>
          <cell r="BQ29">
            <v>88.248847926267288</v>
          </cell>
          <cell r="BR29">
            <v>86.387434554973822</v>
          </cell>
          <cell r="BS29">
            <v>89.711934156378604</v>
          </cell>
          <cell r="BT29">
            <v>98.84792626728111</v>
          </cell>
          <cell r="BU29">
            <v>98.429319371727757</v>
          </cell>
          <cell r="BV29">
            <v>99.176954732510296</v>
          </cell>
          <cell r="BW29">
            <v>7</v>
          </cell>
          <cell r="BX29">
            <v>4</v>
          </cell>
          <cell r="BY29">
            <v>3</v>
          </cell>
          <cell r="BZ29">
            <v>100</v>
          </cell>
          <cell r="CA29">
            <v>100</v>
          </cell>
          <cell r="CB29">
            <v>100</v>
          </cell>
          <cell r="CC29">
            <v>100</v>
          </cell>
          <cell r="CD29">
            <v>100</v>
          </cell>
          <cell r="CE29">
            <v>100</v>
          </cell>
          <cell r="CF29">
            <v>100</v>
          </cell>
          <cell r="CG29">
            <v>100</v>
          </cell>
          <cell r="CH29">
            <v>100</v>
          </cell>
          <cell r="CI29">
            <v>100</v>
          </cell>
          <cell r="CJ29">
            <v>100</v>
          </cell>
          <cell r="CK29">
            <v>100</v>
          </cell>
          <cell r="CL29">
            <v>100</v>
          </cell>
          <cell r="CM29">
            <v>100</v>
          </cell>
          <cell r="CN29">
            <v>100</v>
          </cell>
          <cell r="CO29">
            <v>306</v>
          </cell>
          <cell r="CP29">
            <v>150</v>
          </cell>
          <cell r="CQ29">
            <v>156</v>
          </cell>
          <cell r="CR29">
            <v>66.993464052287578</v>
          </cell>
          <cell r="CS29">
            <v>61.333333333333329</v>
          </cell>
          <cell r="CT29">
            <v>72.435897435897431</v>
          </cell>
          <cell r="CU29">
            <v>49.346405228758172</v>
          </cell>
          <cell r="CV29">
            <v>48</v>
          </cell>
          <cell r="CW29">
            <v>50.641025641025635</v>
          </cell>
          <cell r="CX29">
            <v>96.40522875816994</v>
          </cell>
          <cell r="CY29">
            <v>95.333333333333343</v>
          </cell>
          <cell r="CZ29">
            <v>97.435897435897431</v>
          </cell>
          <cell r="DA29">
            <v>93.464052287581694</v>
          </cell>
          <cell r="DB29">
            <v>93.333333333333329</v>
          </cell>
          <cell r="DC29">
            <v>93.589743589743591</v>
          </cell>
          <cell r="DD29">
            <v>99.346405228758172</v>
          </cell>
          <cell r="DE29">
            <v>100</v>
          </cell>
          <cell r="DF29">
            <v>98.71794871794873</v>
          </cell>
          <cell r="DG29">
            <v>2627</v>
          </cell>
          <cell r="DH29">
            <v>1295</v>
          </cell>
          <cell r="DI29">
            <v>1332</v>
          </cell>
          <cell r="DJ29">
            <v>61.819566044918162</v>
          </cell>
          <cell r="DK29">
            <v>58.455598455598455</v>
          </cell>
          <cell r="DL29">
            <v>65.090090090090087</v>
          </cell>
          <cell r="DM29">
            <v>48.762847354396648</v>
          </cell>
          <cell r="DN29">
            <v>46.795366795366796</v>
          </cell>
          <cell r="DO29">
            <v>50.675675675675677</v>
          </cell>
          <cell r="DP29">
            <v>94.061667301103924</v>
          </cell>
          <cell r="DQ29">
            <v>92.586872586872587</v>
          </cell>
          <cell r="DR29">
            <v>95.495495495495504</v>
          </cell>
          <cell r="DS29">
            <v>92.082223068138561</v>
          </cell>
          <cell r="DT29">
            <v>90.888030888030897</v>
          </cell>
          <cell r="DU29">
            <v>93.243243243243242</v>
          </cell>
          <cell r="DV29">
            <v>98.515416825275977</v>
          </cell>
          <cell r="DW29">
            <v>98.223938223938219</v>
          </cell>
          <cell r="DX29">
            <v>98.798798798798799</v>
          </cell>
        </row>
        <row r="30">
          <cell r="B30">
            <v>308</v>
          </cell>
          <cell r="C30">
            <v>2188</v>
          </cell>
          <cell r="D30">
            <v>1161</v>
          </cell>
          <cell r="E30">
            <v>1027</v>
          </cell>
          <cell r="F30">
            <v>53.656307129798911</v>
          </cell>
          <cell r="G30">
            <v>52.024117140396207</v>
          </cell>
          <cell r="H30">
            <v>55.501460564751703</v>
          </cell>
          <cell r="I30">
            <v>43.647166361974406</v>
          </cell>
          <cell r="J30">
            <v>43.927648578811365</v>
          </cell>
          <cell r="K30">
            <v>43.3300876338851</v>
          </cell>
          <cell r="L30">
            <v>89.990859232175495</v>
          </cell>
          <cell r="M30">
            <v>89.664082687338492</v>
          </cell>
          <cell r="N30">
            <v>90.360272638753642</v>
          </cell>
          <cell r="O30">
            <v>88.756855575868371</v>
          </cell>
          <cell r="P30">
            <v>88.544358311800181</v>
          </cell>
          <cell r="Q30">
            <v>88.997078870496594</v>
          </cell>
          <cell r="R30">
            <v>96.435100548446073</v>
          </cell>
          <cell r="S30">
            <v>96.468561584840657</v>
          </cell>
          <cell r="T30">
            <v>96.397273612463479</v>
          </cell>
          <cell r="U30">
            <v>232</v>
          </cell>
          <cell r="V30">
            <v>119</v>
          </cell>
          <cell r="W30">
            <v>113</v>
          </cell>
          <cell r="X30">
            <v>57.327586206896555</v>
          </cell>
          <cell r="Y30">
            <v>51.260504201680668</v>
          </cell>
          <cell r="Z30">
            <v>63.716814159292035</v>
          </cell>
          <cell r="AA30">
            <v>47.413793103448278</v>
          </cell>
          <cell r="AB30">
            <v>45.378151260504204</v>
          </cell>
          <cell r="AC30">
            <v>49.557522123893804</v>
          </cell>
          <cell r="AD30">
            <v>88.793103448275872</v>
          </cell>
          <cell r="AE30">
            <v>90.756302521008408</v>
          </cell>
          <cell r="AF30">
            <v>86.725663716814154</v>
          </cell>
          <cell r="AG30">
            <v>87.931034482758619</v>
          </cell>
          <cell r="AH30">
            <v>90.756302521008408</v>
          </cell>
          <cell r="AI30">
            <v>84.955752212389385</v>
          </cell>
          <cell r="AJ30">
            <v>97.41379310344827</v>
          </cell>
          <cell r="AK30">
            <v>98.319327731092429</v>
          </cell>
          <cell r="AL30">
            <v>96.460176991150433</v>
          </cell>
          <cell r="AM30">
            <v>286</v>
          </cell>
          <cell r="AN30">
            <v>155</v>
          </cell>
          <cell r="AO30">
            <v>131</v>
          </cell>
          <cell r="AP30">
            <v>69.230769230769226</v>
          </cell>
          <cell r="AQ30">
            <v>64.516129032258064</v>
          </cell>
          <cell r="AR30">
            <v>74.809160305343511</v>
          </cell>
          <cell r="AS30">
            <v>60.839160839160847</v>
          </cell>
          <cell r="AT30">
            <v>56.129032258064512</v>
          </cell>
          <cell r="AU30">
            <v>66.412213740458014</v>
          </cell>
          <cell r="AV30">
            <v>97.552447552447546</v>
          </cell>
          <cell r="AW30">
            <v>96.774193548387103</v>
          </cell>
          <cell r="AX30">
            <v>98.473282442748086</v>
          </cell>
          <cell r="AY30">
            <v>96.853146853146853</v>
          </cell>
          <cell r="AZ30">
            <v>96.129032258064512</v>
          </cell>
          <cell r="BA30">
            <v>97.70992366412213</v>
          </cell>
          <cell r="BB30">
            <v>97.902097902097907</v>
          </cell>
          <cell r="BC30">
            <v>96.774193548387103</v>
          </cell>
          <cell r="BD30">
            <v>99.236641221374043</v>
          </cell>
          <cell r="BE30">
            <v>668</v>
          </cell>
          <cell r="BF30">
            <v>336</v>
          </cell>
          <cell r="BG30">
            <v>332</v>
          </cell>
          <cell r="BH30">
            <v>46.107784431137731</v>
          </cell>
          <cell r="BI30">
            <v>42.857142857142854</v>
          </cell>
          <cell r="BJ30">
            <v>49.397590361445779</v>
          </cell>
          <cell r="BK30">
            <v>32.335329341317362</v>
          </cell>
          <cell r="BL30">
            <v>29.761904761904763</v>
          </cell>
          <cell r="BM30">
            <v>34.939759036144579</v>
          </cell>
          <cell r="BN30">
            <v>91.317365269461078</v>
          </cell>
          <cell r="BO30">
            <v>89.285714285714292</v>
          </cell>
          <cell r="BP30">
            <v>93.373493975903614</v>
          </cell>
          <cell r="BQ30">
            <v>89.371257485029943</v>
          </cell>
          <cell r="BR30">
            <v>86.904761904761912</v>
          </cell>
          <cell r="BS30">
            <v>91.867469879518069</v>
          </cell>
          <cell r="BT30">
            <v>97.754491017964071</v>
          </cell>
          <cell r="BU30">
            <v>97.321428571428569</v>
          </cell>
          <cell r="BV30">
            <v>98.192771084337352</v>
          </cell>
          <cell r="BW30">
            <v>18</v>
          </cell>
          <cell r="BX30">
            <v>11</v>
          </cell>
          <cell r="BY30">
            <v>7</v>
          </cell>
          <cell r="BZ30">
            <v>100</v>
          </cell>
          <cell r="CA30">
            <v>100</v>
          </cell>
          <cell r="CB30">
            <v>100</v>
          </cell>
          <cell r="CC30">
            <v>100</v>
          </cell>
          <cell r="CD30">
            <v>100</v>
          </cell>
          <cell r="CE30">
            <v>100</v>
          </cell>
          <cell r="CF30">
            <v>100</v>
          </cell>
          <cell r="CG30">
            <v>100</v>
          </cell>
          <cell r="CH30">
            <v>100</v>
          </cell>
          <cell r="CI30">
            <v>100</v>
          </cell>
          <cell r="CJ30">
            <v>100</v>
          </cell>
          <cell r="CK30">
            <v>100</v>
          </cell>
          <cell r="CL30">
            <v>100</v>
          </cell>
          <cell r="CM30">
            <v>100</v>
          </cell>
          <cell r="CN30">
            <v>100</v>
          </cell>
          <cell r="CO30">
            <v>238</v>
          </cell>
          <cell r="CP30">
            <v>132</v>
          </cell>
          <cell r="CQ30">
            <v>106</v>
          </cell>
          <cell r="CR30">
            <v>46.638655462184872</v>
          </cell>
          <cell r="CS30">
            <v>40.151515151515149</v>
          </cell>
          <cell r="CT30">
            <v>54.716981132075468</v>
          </cell>
          <cell r="CU30">
            <v>36.554621848739494</v>
          </cell>
          <cell r="CV30">
            <v>30.303030303030305</v>
          </cell>
          <cell r="CW30">
            <v>44.339622641509436</v>
          </cell>
          <cell r="CX30">
            <v>86.134453781512605</v>
          </cell>
          <cell r="CY30">
            <v>83.333333333333343</v>
          </cell>
          <cell r="CZ30">
            <v>89.622641509433961</v>
          </cell>
          <cell r="DA30">
            <v>82.35294117647058</v>
          </cell>
          <cell r="DB30">
            <v>78.030303030303031</v>
          </cell>
          <cell r="DC30">
            <v>87.735849056603783</v>
          </cell>
          <cell r="DD30">
            <v>97.47899159663865</v>
          </cell>
          <cell r="DE30">
            <v>97.727272727272734</v>
          </cell>
          <cell r="DF30">
            <v>97.169811320754718</v>
          </cell>
          <cell r="DG30">
            <v>3630</v>
          </cell>
          <cell r="DH30">
            <v>1914</v>
          </cell>
          <cell r="DI30">
            <v>1716</v>
          </cell>
          <cell r="DJ30">
            <v>53.498622589531685</v>
          </cell>
          <cell r="DK30">
            <v>50.835945663531867</v>
          </cell>
          <cell r="DL30">
            <v>56.468531468531467</v>
          </cell>
          <cell r="DM30">
            <v>42.97520661157025</v>
          </cell>
          <cell r="DN30">
            <v>41.901776384535005</v>
          </cell>
          <cell r="DO30">
            <v>44.172494172494169</v>
          </cell>
          <cell r="DP30">
            <v>90.550964187327821</v>
          </cell>
          <cell r="DQ30">
            <v>89.864158829676072</v>
          </cell>
          <cell r="DR30">
            <v>91.317016317016325</v>
          </cell>
          <cell r="DS30">
            <v>89.090909090909093</v>
          </cell>
          <cell r="DT30">
            <v>88.349007314524556</v>
          </cell>
          <cell r="DU30">
            <v>89.918414918414925</v>
          </cell>
          <cell r="DV30">
            <v>96.942148760330582</v>
          </cell>
          <cell r="DW30">
            <v>96.865203761755481</v>
          </cell>
          <cell r="DX30">
            <v>97.027972027972027</v>
          </cell>
        </row>
        <row r="31">
          <cell r="B31">
            <v>309</v>
          </cell>
          <cell r="C31">
            <v>787</v>
          </cell>
          <cell r="D31">
            <v>402</v>
          </cell>
          <cell r="E31">
            <v>385</v>
          </cell>
          <cell r="F31">
            <v>55.654383735705217</v>
          </cell>
          <cell r="G31">
            <v>51.741293532338304</v>
          </cell>
          <cell r="H31">
            <v>59.740259740259738</v>
          </cell>
          <cell r="I31">
            <v>42.058449809402795</v>
          </cell>
          <cell r="J31">
            <v>38.557213930348261</v>
          </cell>
          <cell r="K31">
            <v>45.714285714285715</v>
          </cell>
          <cell r="L31">
            <v>84.879288437102915</v>
          </cell>
          <cell r="M31">
            <v>82.338308457711435</v>
          </cell>
          <cell r="N31">
            <v>87.532467532467535</v>
          </cell>
          <cell r="O31">
            <v>79.5425667090216</v>
          </cell>
          <cell r="P31">
            <v>77.114427860696523</v>
          </cell>
          <cell r="Q31">
            <v>82.077922077922082</v>
          </cell>
          <cell r="R31">
            <v>94.790343074968234</v>
          </cell>
          <cell r="S31">
            <v>94.029850746268664</v>
          </cell>
          <cell r="T31">
            <v>95.584415584415581</v>
          </cell>
          <cell r="U31">
            <v>180</v>
          </cell>
          <cell r="V31">
            <v>88</v>
          </cell>
          <cell r="W31">
            <v>92</v>
          </cell>
          <cell r="X31">
            <v>52.222222222222229</v>
          </cell>
          <cell r="Y31">
            <v>45.454545454545453</v>
          </cell>
          <cell r="Z31">
            <v>58.695652173913047</v>
          </cell>
          <cell r="AA31">
            <v>31.666666666666664</v>
          </cell>
          <cell r="AB31">
            <v>28.40909090909091</v>
          </cell>
          <cell r="AC31">
            <v>34.782608695652172</v>
          </cell>
          <cell r="AD31">
            <v>82.222222222222214</v>
          </cell>
          <cell r="AE31">
            <v>81.818181818181827</v>
          </cell>
          <cell r="AF31">
            <v>82.608695652173907</v>
          </cell>
          <cell r="AG31">
            <v>77.222222222222229</v>
          </cell>
          <cell r="AH31">
            <v>73.86363636363636</v>
          </cell>
          <cell r="AI31">
            <v>80.434782608695656</v>
          </cell>
          <cell r="AJ31">
            <v>93.333333333333329</v>
          </cell>
          <cell r="AK31">
            <v>93.181818181818173</v>
          </cell>
          <cell r="AL31">
            <v>93.478260869565219</v>
          </cell>
          <cell r="AM31">
            <v>175</v>
          </cell>
          <cell r="AN31">
            <v>95</v>
          </cell>
          <cell r="AO31">
            <v>80</v>
          </cell>
          <cell r="AP31">
            <v>62.857142857142854</v>
          </cell>
          <cell r="AQ31">
            <v>52.631578947368418</v>
          </cell>
          <cell r="AR31">
            <v>75</v>
          </cell>
          <cell r="AS31">
            <v>50.857142857142854</v>
          </cell>
          <cell r="AT31">
            <v>43.15789473684211</v>
          </cell>
          <cell r="AU31">
            <v>60</v>
          </cell>
          <cell r="AV31">
            <v>92</v>
          </cell>
          <cell r="AW31">
            <v>88.421052631578945</v>
          </cell>
          <cell r="AX31">
            <v>96.25</v>
          </cell>
          <cell r="AY31">
            <v>90.285714285714278</v>
          </cell>
          <cell r="AZ31">
            <v>86.31578947368422</v>
          </cell>
          <cell r="BA31">
            <v>95</v>
          </cell>
          <cell r="BB31">
            <v>97.714285714285708</v>
          </cell>
          <cell r="BC31">
            <v>96.84210526315789</v>
          </cell>
          <cell r="BD31">
            <v>98.75</v>
          </cell>
          <cell r="BE31">
            <v>704</v>
          </cell>
          <cell r="BF31">
            <v>379</v>
          </cell>
          <cell r="BG31">
            <v>325</v>
          </cell>
          <cell r="BH31">
            <v>45.454545454545453</v>
          </cell>
          <cell r="BI31">
            <v>39.313984168865431</v>
          </cell>
          <cell r="BJ31">
            <v>52.61538461538462</v>
          </cell>
          <cell r="BK31">
            <v>26.27840909090909</v>
          </cell>
          <cell r="BL31">
            <v>21.108179419525065</v>
          </cell>
          <cell r="BM31">
            <v>32.307692307692307</v>
          </cell>
          <cell r="BN31">
            <v>82.8125</v>
          </cell>
          <cell r="BO31">
            <v>77.044854881266488</v>
          </cell>
          <cell r="BP31">
            <v>89.538461538461533</v>
          </cell>
          <cell r="BQ31">
            <v>78.125</v>
          </cell>
          <cell r="BR31">
            <v>72.031662269129299</v>
          </cell>
          <cell r="BS31">
            <v>85.230769230769226</v>
          </cell>
          <cell r="BT31">
            <v>94.17613636363636</v>
          </cell>
          <cell r="BU31">
            <v>92.084432717678098</v>
          </cell>
          <cell r="BV31">
            <v>96.615384615384613</v>
          </cell>
          <cell r="BW31">
            <v>7</v>
          </cell>
          <cell r="BX31">
            <v>5</v>
          </cell>
          <cell r="BY31">
            <v>2</v>
          </cell>
          <cell r="BZ31">
            <v>71.428571428571431</v>
          </cell>
          <cell r="CA31">
            <v>80</v>
          </cell>
          <cell r="CB31">
            <v>50</v>
          </cell>
          <cell r="CC31">
            <v>57.142857142857139</v>
          </cell>
          <cell r="CD31">
            <v>60</v>
          </cell>
          <cell r="CE31">
            <v>50</v>
          </cell>
          <cell r="CF31">
            <v>100</v>
          </cell>
          <cell r="CG31">
            <v>100</v>
          </cell>
          <cell r="CH31">
            <v>100</v>
          </cell>
          <cell r="CI31">
            <v>100</v>
          </cell>
          <cell r="CJ31">
            <v>100</v>
          </cell>
          <cell r="CK31">
            <v>100</v>
          </cell>
          <cell r="CL31">
            <v>100</v>
          </cell>
          <cell r="CM31">
            <v>100</v>
          </cell>
          <cell r="CN31">
            <v>100</v>
          </cell>
          <cell r="CO31">
            <v>260</v>
          </cell>
          <cell r="CP31">
            <v>127</v>
          </cell>
          <cell r="CQ31">
            <v>133</v>
          </cell>
          <cell r="CR31">
            <v>50.769230769230766</v>
          </cell>
          <cell r="CS31">
            <v>46.45669291338583</v>
          </cell>
          <cell r="CT31">
            <v>54.887218045112782</v>
          </cell>
          <cell r="CU31">
            <v>22.692307692307693</v>
          </cell>
          <cell r="CV31">
            <v>17.322834645669293</v>
          </cell>
          <cell r="CW31">
            <v>27.819548872180448</v>
          </cell>
          <cell r="CX31">
            <v>81.15384615384616</v>
          </cell>
          <cell r="CY31">
            <v>77.952755905511808</v>
          </cell>
          <cell r="CZ31">
            <v>84.210526315789465</v>
          </cell>
          <cell r="DA31">
            <v>75.384615384615387</v>
          </cell>
          <cell r="DB31">
            <v>72.440944881889763</v>
          </cell>
          <cell r="DC31">
            <v>78.195488721804509</v>
          </cell>
          <cell r="DD31">
            <v>93.07692307692308</v>
          </cell>
          <cell r="DE31">
            <v>92.125984251968504</v>
          </cell>
          <cell r="DF31">
            <v>93.984962406015043</v>
          </cell>
          <cell r="DG31">
            <v>2113</v>
          </cell>
          <cell r="DH31">
            <v>1096</v>
          </cell>
          <cell r="DI31">
            <v>1017</v>
          </cell>
          <cell r="DJ31">
            <v>52.011358258400378</v>
          </cell>
          <cell r="DK31">
            <v>46.532846715328468</v>
          </cell>
          <cell r="DL31">
            <v>57.915437561455263</v>
          </cell>
          <cell r="DM31">
            <v>34.311405584477043</v>
          </cell>
          <cell r="DN31">
            <v>29.744525547445257</v>
          </cell>
          <cell r="DO31">
            <v>39.233038348082594</v>
          </cell>
          <cell r="DP31">
            <v>84.145764316138198</v>
          </cell>
          <cell r="DQ31">
            <v>80.565693430656935</v>
          </cell>
          <cell r="DR31">
            <v>88.003933136676508</v>
          </cell>
          <cell r="DS31">
            <v>79.31850449597728</v>
          </cell>
          <cell r="DT31">
            <v>75.456204379562038</v>
          </cell>
          <cell r="DU31">
            <v>83.48082595870207</v>
          </cell>
          <cell r="DV31">
            <v>94.510175106483672</v>
          </cell>
          <cell r="DW31">
            <v>93.339416058394164</v>
          </cell>
          <cell r="DX31">
            <v>95.77187807276303</v>
          </cell>
        </row>
        <row r="32">
          <cell r="B32">
            <v>310</v>
          </cell>
          <cell r="C32">
            <v>766</v>
          </cell>
          <cell r="D32">
            <v>380</v>
          </cell>
          <cell r="E32">
            <v>386</v>
          </cell>
          <cell r="F32">
            <v>60.966057441253263</v>
          </cell>
          <cell r="G32">
            <v>56.052631578947363</v>
          </cell>
          <cell r="H32">
            <v>65.803108808290162</v>
          </cell>
          <cell r="I32">
            <v>51.174934725848566</v>
          </cell>
          <cell r="J32">
            <v>48.684210526315788</v>
          </cell>
          <cell r="K32">
            <v>53.626943005181346</v>
          </cell>
          <cell r="L32">
            <v>91.122715404699733</v>
          </cell>
          <cell r="M32">
            <v>91.315789473684205</v>
          </cell>
          <cell r="N32">
            <v>90.932642487046635</v>
          </cell>
          <cell r="O32">
            <v>89.817232375979117</v>
          </cell>
          <cell r="P32">
            <v>89.21052631578948</v>
          </cell>
          <cell r="Q32">
            <v>90.414507772020727</v>
          </cell>
          <cell r="R32">
            <v>97.38903394255874</v>
          </cell>
          <cell r="S32">
            <v>97.368421052631575</v>
          </cell>
          <cell r="T32">
            <v>97.409326424870471</v>
          </cell>
          <cell r="U32">
            <v>121</v>
          </cell>
          <cell r="V32">
            <v>62</v>
          </cell>
          <cell r="W32">
            <v>59</v>
          </cell>
          <cell r="X32">
            <v>63.636363636363633</v>
          </cell>
          <cell r="Y32">
            <v>59.677419354838712</v>
          </cell>
          <cell r="Z32">
            <v>67.796610169491515</v>
          </cell>
          <cell r="AA32">
            <v>53.719008264462808</v>
          </cell>
          <cell r="AB32">
            <v>48.387096774193552</v>
          </cell>
          <cell r="AC32">
            <v>59.322033898305079</v>
          </cell>
          <cell r="AD32">
            <v>92.561983471074385</v>
          </cell>
          <cell r="AE32">
            <v>90.322580645161281</v>
          </cell>
          <cell r="AF32">
            <v>94.915254237288138</v>
          </cell>
          <cell r="AG32">
            <v>91.735537190082653</v>
          </cell>
          <cell r="AH32">
            <v>88.709677419354833</v>
          </cell>
          <cell r="AI32">
            <v>94.915254237288138</v>
          </cell>
          <cell r="AJ32">
            <v>96.694214876033058</v>
          </cell>
          <cell r="AK32">
            <v>93.548387096774192</v>
          </cell>
          <cell r="AL32">
            <v>100</v>
          </cell>
          <cell r="AM32">
            <v>836</v>
          </cell>
          <cell r="AN32">
            <v>423</v>
          </cell>
          <cell r="AO32">
            <v>413</v>
          </cell>
          <cell r="AP32">
            <v>75.598086124401902</v>
          </cell>
          <cell r="AQ32">
            <v>69.503546099290787</v>
          </cell>
          <cell r="AR32">
            <v>81.84019370460048</v>
          </cell>
          <cell r="AS32">
            <v>64.114832535885171</v>
          </cell>
          <cell r="AT32">
            <v>55.319148936170215</v>
          </cell>
          <cell r="AU32">
            <v>73.123486682808718</v>
          </cell>
          <cell r="AV32">
            <v>96.889952153110045</v>
          </cell>
          <cell r="AW32">
            <v>96.217494089834503</v>
          </cell>
          <cell r="AX32">
            <v>97.578692493946733</v>
          </cell>
          <cell r="AY32">
            <v>95.813397129186612</v>
          </cell>
          <cell r="AZ32">
            <v>95.035460992907801</v>
          </cell>
          <cell r="BA32">
            <v>96.610169491525426</v>
          </cell>
          <cell r="BB32">
            <v>99.401913875598098</v>
          </cell>
          <cell r="BC32">
            <v>99.054373522458633</v>
          </cell>
          <cell r="BD32">
            <v>99.757869249394673</v>
          </cell>
          <cell r="BE32">
            <v>301</v>
          </cell>
          <cell r="BF32">
            <v>153</v>
          </cell>
          <cell r="BG32">
            <v>148</v>
          </cell>
          <cell r="BH32">
            <v>44.518272425249165</v>
          </cell>
          <cell r="BI32">
            <v>36.601307189542482</v>
          </cell>
          <cell r="BJ32">
            <v>52.702702702702695</v>
          </cell>
          <cell r="BK32">
            <v>34.219269102990033</v>
          </cell>
          <cell r="BL32">
            <v>30.065359477124183</v>
          </cell>
          <cell r="BM32">
            <v>38.513513513513516</v>
          </cell>
          <cell r="BN32">
            <v>93.687707641196013</v>
          </cell>
          <cell r="BO32">
            <v>92.810457516339866</v>
          </cell>
          <cell r="BP32">
            <v>94.594594594594597</v>
          </cell>
          <cell r="BQ32">
            <v>90.697674418604649</v>
          </cell>
          <cell r="BR32">
            <v>88.888888888888886</v>
          </cell>
          <cell r="BS32">
            <v>92.567567567567565</v>
          </cell>
          <cell r="BT32">
            <v>97.342192691029908</v>
          </cell>
          <cell r="BU32">
            <v>96.732026143790847</v>
          </cell>
          <cell r="BV32">
            <v>97.972972972972968</v>
          </cell>
          <cell r="BW32">
            <v>19</v>
          </cell>
          <cell r="BX32">
            <v>12</v>
          </cell>
          <cell r="BY32">
            <v>7</v>
          </cell>
          <cell r="BZ32">
            <v>84.210526315789465</v>
          </cell>
          <cell r="CA32">
            <v>91.666666666666657</v>
          </cell>
          <cell r="CB32">
            <v>71.428571428571431</v>
          </cell>
          <cell r="CC32">
            <v>63.157894736842103</v>
          </cell>
          <cell r="CD32">
            <v>66.666666666666657</v>
          </cell>
          <cell r="CE32">
            <v>57.142857142857139</v>
          </cell>
          <cell r="CF32">
            <v>100</v>
          </cell>
          <cell r="CG32">
            <v>100</v>
          </cell>
          <cell r="CH32">
            <v>100</v>
          </cell>
          <cell r="CI32">
            <v>94.73684210526315</v>
          </cell>
          <cell r="CJ32">
            <v>100</v>
          </cell>
          <cell r="CK32">
            <v>85.714285714285708</v>
          </cell>
          <cell r="CL32">
            <v>100</v>
          </cell>
          <cell r="CM32">
            <v>100</v>
          </cell>
          <cell r="CN32">
            <v>100</v>
          </cell>
          <cell r="CO32">
            <v>117</v>
          </cell>
          <cell r="CP32">
            <v>71</v>
          </cell>
          <cell r="CQ32">
            <v>46</v>
          </cell>
          <cell r="CR32">
            <v>53.846153846153847</v>
          </cell>
          <cell r="CS32">
            <v>46.478873239436616</v>
          </cell>
          <cell r="CT32">
            <v>65.217391304347828</v>
          </cell>
          <cell r="CU32">
            <v>38.461538461538467</v>
          </cell>
          <cell r="CV32">
            <v>29.577464788732392</v>
          </cell>
          <cell r="CW32">
            <v>52.173913043478258</v>
          </cell>
          <cell r="CX32">
            <v>97.435897435897431</v>
          </cell>
          <cell r="CY32">
            <v>97.183098591549296</v>
          </cell>
          <cell r="CZ32">
            <v>97.826086956521735</v>
          </cell>
          <cell r="DA32">
            <v>94.01709401709401</v>
          </cell>
          <cell r="DB32">
            <v>95.774647887323937</v>
          </cell>
          <cell r="DC32">
            <v>91.304347826086953</v>
          </cell>
          <cell r="DD32">
            <v>99.145299145299148</v>
          </cell>
          <cell r="DE32">
            <v>98.591549295774655</v>
          </cell>
          <cell r="DF32">
            <v>100</v>
          </cell>
          <cell r="DG32">
            <v>2160</v>
          </cell>
          <cell r="DH32">
            <v>1101</v>
          </cell>
          <cell r="DI32">
            <v>1059</v>
          </cell>
          <cell r="DJ32">
            <v>64.305555555555557</v>
          </cell>
          <cell r="DK32">
            <v>58.492279745685735</v>
          </cell>
          <cell r="DL32">
            <v>70.349386213408877</v>
          </cell>
          <cell r="DM32">
            <v>53.379629629629633</v>
          </cell>
          <cell r="DN32">
            <v>47.593097184377839</v>
          </cell>
          <cell r="DO32">
            <v>59.39565627950897</v>
          </cell>
          <cell r="DP32">
            <v>94.212962962962962</v>
          </cell>
          <cell r="DQ32">
            <v>93.823796548592185</v>
          </cell>
          <cell r="DR32">
            <v>94.617563739376777</v>
          </cell>
          <cell r="DS32">
            <v>92.638888888888886</v>
          </cell>
          <cell r="DT32">
            <v>91.916439600363304</v>
          </cell>
          <cell r="DU32">
            <v>93.389990557129366</v>
          </cell>
          <cell r="DV32">
            <v>98.240740740740733</v>
          </cell>
          <cell r="DW32">
            <v>97.820163487738427</v>
          </cell>
          <cell r="DX32">
            <v>98.677998111425865</v>
          </cell>
        </row>
        <row r="33">
          <cell r="B33">
            <v>311</v>
          </cell>
          <cell r="C33">
            <v>2544</v>
          </cell>
          <cell r="D33">
            <v>1368</v>
          </cell>
          <cell r="E33">
            <v>1176</v>
          </cell>
          <cell r="F33">
            <v>63.168238993710688</v>
          </cell>
          <cell r="G33">
            <v>59.064327485380119</v>
          </cell>
          <cell r="H33">
            <v>67.942176870748298</v>
          </cell>
          <cell r="I33">
            <v>54.481132075471692</v>
          </cell>
          <cell r="J33">
            <v>51.242690058479532</v>
          </cell>
          <cell r="K33">
            <v>58.248299319727892</v>
          </cell>
          <cell r="L33">
            <v>94.614779874213838</v>
          </cell>
          <cell r="M33">
            <v>92.982456140350877</v>
          </cell>
          <cell r="N33">
            <v>96.513605442176882</v>
          </cell>
          <cell r="O33">
            <v>93.789308176100633</v>
          </cell>
          <cell r="P33">
            <v>92.10526315789474</v>
          </cell>
          <cell r="Q33">
            <v>95.748299319727892</v>
          </cell>
          <cell r="R33">
            <v>98.113207547169807</v>
          </cell>
          <cell r="S33">
            <v>97.441520467836256</v>
          </cell>
          <cell r="T33">
            <v>98.894557823129247</v>
          </cell>
          <cell r="U33">
            <v>72</v>
          </cell>
          <cell r="V33">
            <v>37</v>
          </cell>
          <cell r="W33">
            <v>35</v>
          </cell>
          <cell r="X33">
            <v>59.722222222222221</v>
          </cell>
          <cell r="Y33">
            <v>51.351351351351347</v>
          </cell>
          <cell r="Z33">
            <v>68.571428571428569</v>
          </cell>
          <cell r="AA33">
            <v>56.944444444444443</v>
          </cell>
          <cell r="AB33">
            <v>48.648648648648653</v>
          </cell>
          <cell r="AC33">
            <v>65.714285714285708</v>
          </cell>
          <cell r="AD33">
            <v>94.444444444444443</v>
          </cell>
          <cell r="AE33">
            <v>94.594594594594597</v>
          </cell>
          <cell r="AF33">
            <v>94.285714285714278</v>
          </cell>
          <cell r="AG33">
            <v>94.444444444444443</v>
          </cell>
          <cell r="AH33">
            <v>94.594594594594597</v>
          </cell>
          <cell r="AI33">
            <v>94.285714285714278</v>
          </cell>
          <cell r="AJ33">
            <v>98.611111111111114</v>
          </cell>
          <cell r="AK33">
            <v>100</v>
          </cell>
          <cell r="AL33">
            <v>97.142857142857139</v>
          </cell>
          <cell r="AM33">
            <v>59</v>
          </cell>
          <cell r="AN33">
            <v>20</v>
          </cell>
          <cell r="AO33">
            <v>39</v>
          </cell>
          <cell r="AP33">
            <v>79.66101694915254</v>
          </cell>
          <cell r="AQ33">
            <v>65</v>
          </cell>
          <cell r="AR33">
            <v>87.179487179487182</v>
          </cell>
          <cell r="AS33">
            <v>72.881355932203391</v>
          </cell>
          <cell r="AT33">
            <v>60</v>
          </cell>
          <cell r="AU33">
            <v>79.487179487179489</v>
          </cell>
          <cell r="AV33">
            <v>98.305084745762713</v>
          </cell>
          <cell r="AW33">
            <v>95</v>
          </cell>
          <cell r="AX33">
            <v>100</v>
          </cell>
          <cell r="AY33">
            <v>98.305084745762713</v>
          </cell>
          <cell r="AZ33">
            <v>95</v>
          </cell>
          <cell r="BA33">
            <v>100</v>
          </cell>
          <cell r="BB33">
            <v>100</v>
          </cell>
          <cell r="BC33">
            <v>100</v>
          </cell>
          <cell r="BD33">
            <v>100</v>
          </cell>
          <cell r="BE33">
            <v>115</v>
          </cell>
          <cell r="BF33">
            <v>61</v>
          </cell>
          <cell r="BG33">
            <v>54</v>
          </cell>
          <cell r="BH33">
            <v>66.086956521739125</v>
          </cell>
          <cell r="BI33">
            <v>60.655737704918032</v>
          </cell>
          <cell r="BJ33">
            <v>72.222222222222214</v>
          </cell>
          <cell r="BK33">
            <v>53.04347826086957</v>
          </cell>
          <cell r="BL33">
            <v>47.540983606557376</v>
          </cell>
          <cell r="BM33">
            <v>59.259259259259252</v>
          </cell>
          <cell r="BN33">
            <v>97.391304347826093</v>
          </cell>
          <cell r="BO33">
            <v>96.721311475409834</v>
          </cell>
          <cell r="BP33">
            <v>98.148148148148152</v>
          </cell>
          <cell r="BQ33">
            <v>97.391304347826093</v>
          </cell>
          <cell r="BR33">
            <v>96.721311475409834</v>
          </cell>
          <cell r="BS33">
            <v>98.148148148148152</v>
          </cell>
          <cell r="BT33">
            <v>99.130434782608702</v>
          </cell>
          <cell r="BU33">
            <v>100</v>
          </cell>
          <cell r="BV33">
            <v>98.148148148148152</v>
          </cell>
          <cell r="BW33">
            <v>10</v>
          </cell>
          <cell r="BX33">
            <v>3</v>
          </cell>
          <cell r="BY33">
            <v>7</v>
          </cell>
          <cell r="BZ33">
            <v>80</v>
          </cell>
          <cell r="CA33">
            <v>66.666666666666657</v>
          </cell>
          <cell r="CB33">
            <v>85.714285714285708</v>
          </cell>
          <cell r="CC33">
            <v>80</v>
          </cell>
          <cell r="CD33">
            <v>66.666666666666657</v>
          </cell>
          <cell r="CE33">
            <v>85.714285714285708</v>
          </cell>
          <cell r="CF33">
            <v>100</v>
          </cell>
          <cell r="CG33">
            <v>100</v>
          </cell>
          <cell r="CH33">
            <v>100</v>
          </cell>
          <cell r="CI33">
            <v>90</v>
          </cell>
          <cell r="CJ33">
            <v>100</v>
          </cell>
          <cell r="CK33">
            <v>85.714285714285708</v>
          </cell>
          <cell r="CL33">
            <v>100</v>
          </cell>
          <cell r="CM33">
            <v>100</v>
          </cell>
          <cell r="CN33">
            <v>100</v>
          </cell>
          <cell r="CO33">
            <v>255</v>
          </cell>
          <cell r="CP33">
            <v>104</v>
          </cell>
          <cell r="CQ33">
            <v>151</v>
          </cell>
          <cell r="CR33">
            <v>59.607843137254903</v>
          </cell>
          <cell r="CS33">
            <v>56.730769230769226</v>
          </cell>
          <cell r="CT33">
            <v>61.589403973509938</v>
          </cell>
          <cell r="CU33">
            <v>50.980392156862742</v>
          </cell>
          <cell r="CV33">
            <v>49.038461538461533</v>
          </cell>
          <cell r="CW33">
            <v>52.317880794701985</v>
          </cell>
          <cell r="CX33">
            <v>92.156862745098039</v>
          </cell>
          <cell r="CY33">
            <v>93.269230769230774</v>
          </cell>
          <cell r="CZ33">
            <v>91.390728476821195</v>
          </cell>
          <cell r="DA33">
            <v>91.372549019607845</v>
          </cell>
          <cell r="DB33">
            <v>92.307692307692307</v>
          </cell>
          <cell r="DC33">
            <v>90.728476821192046</v>
          </cell>
          <cell r="DD33">
            <v>97.647058823529406</v>
          </cell>
          <cell r="DE33">
            <v>97.115384615384613</v>
          </cell>
          <cell r="DF33">
            <v>98.013245033112582</v>
          </cell>
          <cell r="DG33">
            <v>3055</v>
          </cell>
          <cell r="DH33">
            <v>1593</v>
          </cell>
          <cell r="DI33">
            <v>1462</v>
          </cell>
          <cell r="DJ33">
            <v>63.273322422258595</v>
          </cell>
          <cell r="DK33">
            <v>58.882611424984312</v>
          </cell>
          <cell r="DL33">
            <v>68.057455540355676</v>
          </cell>
          <cell r="DM33">
            <v>54.631751227495904</v>
          </cell>
          <cell r="DN33">
            <v>51.035781544256118</v>
          </cell>
          <cell r="DO33">
            <v>58.549931600547197</v>
          </cell>
          <cell r="DP33">
            <v>94.599018003273329</v>
          </cell>
          <cell r="DQ33">
            <v>93.220338983050837</v>
          </cell>
          <cell r="DR33">
            <v>96.101231190150486</v>
          </cell>
          <cell r="DS33">
            <v>93.813420621931272</v>
          </cell>
          <cell r="DT33">
            <v>92.404268675455114</v>
          </cell>
          <cell r="DU33">
            <v>95.348837209302332</v>
          </cell>
          <cell r="DV33">
            <v>98.166939443535185</v>
          </cell>
          <cell r="DW33">
            <v>97.61456371625863</v>
          </cell>
          <cell r="DX33">
            <v>98.768809849521205</v>
          </cell>
        </row>
        <row r="34">
          <cell r="B34">
            <v>312</v>
          </cell>
          <cell r="C34">
            <v>2036</v>
          </cell>
          <cell r="D34">
            <v>1003</v>
          </cell>
          <cell r="E34">
            <v>1033</v>
          </cell>
          <cell r="F34">
            <v>52.308447937131632</v>
          </cell>
          <cell r="G34">
            <v>47.357926221335994</v>
          </cell>
          <cell r="H34">
            <v>57.115198451113258</v>
          </cell>
          <cell r="I34">
            <v>40.962671905697448</v>
          </cell>
          <cell r="J34">
            <v>36.590229312063812</v>
          </cell>
          <cell r="K34">
            <v>45.208131655372704</v>
          </cell>
          <cell r="L34">
            <v>88.457760314341854</v>
          </cell>
          <cell r="M34">
            <v>86.640079760717853</v>
          </cell>
          <cell r="N34">
            <v>90.222652468538229</v>
          </cell>
          <cell r="O34">
            <v>86.787819253438116</v>
          </cell>
          <cell r="P34">
            <v>84.3469591226321</v>
          </cell>
          <cell r="Q34">
            <v>89.157792836398841</v>
          </cell>
          <cell r="R34">
            <v>96.758349705304511</v>
          </cell>
          <cell r="S34">
            <v>96.311066799601193</v>
          </cell>
          <cell r="T34">
            <v>97.192642787996135</v>
          </cell>
          <cell r="U34">
            <v>129</v>
          </cell>
          <cell r="V34">
            <v>68</v>
          </cell>
          <cell r="W34">
            <v>61</v>
          </cell>
          <cell r="X34">
            <v>52.713178294573652</v>
          </cell>
          <cell r="Y34">
            <v>48.529411764705884</v>
          </cell>
          <cell r="Z34">
            <v>57.377049180327866</v>
          </cell>
          <cell r="AA34">
            <v>44.961240310077521</v>
          </cell>
          <cell r="AB34">
            <v>44.117647058823529</v>
          </cell>
          <cell r="AC34">
            <v>45.901639344262293</v>
          </cell>
          <cell r="AD34">
            <v>88.372093023255815</v>
          </cell>
          <cell r="AE34">
            <v>85.294117647058826</v>
          </cell>
          <cell r="AF34">
            <v>91.803278688524586</v>
          </cell>
          <cell r="AG34">
            <v>86.821705426356587</v>
          </cell>
          <cell r="AH34">
            <v>82.35294117647058</v>
          </cell>
          <cell r="AI34">
            <v>91.803278688524586</v>
          </cell>
          <cell r="AJ34">
            <v>98.449612403100772</v>
          </cell>
          <cell r="AK34">
            <v>97.058823529411768</v>
          </cell>
          <cell r="AL34">
            <v>100</v>
          </cell>
          <cell r="AM34">
            <v>496</v>
          </cell>
          <cell r="AN34">
            <v>269</v>
          </cell>
          <cell r="AO34">
            <v>227</v>
          </cell>
          <cell r="AP34">
            <v>65.524193548387103</v>
          </cell>
          <cell r="AQ34">
            <v>60.966542750929364</v>
          </cell>
          <cell r="AR34">
            <v>70.925110132158579</v>
          </cell>
          <cell r="AS34">
            <v>54.838709677419352</v>
          </cell>
          <cell r="AT34">
            <v>51.301115241635685</v>
          </cell>
          <cell r="AU34">
            <v>59.030837004405292</v>
          </cell>
          <cell r="AV34">
            <v>97.379032258064512</v>
          </cell>
          <cell r="AW34">
            <v>96.282527881040892</v>
          </cell>
          <cell r="AX34">
            <v>98.678414096916299</v>
          </cell>
          <cell r="AY34">
            <v>95.766129032258064</v>
          </cell>
          <cell r="AZ34">
            <v>93.680297397769522</v>
          </cell>
          <cell r="BA34">
            <v>98.23788546255507</v>
          </cell>
          <cell r="BB34">
            <v>98.991935483870961</v>
          </cell>
          <cell r="BC34">
            <v>99.25650557620817</v>
          </cell>
          <cell r="BD34">
            <v>98.678414096916299</v>
          </cell>
          <cell r="BE34">
            <v>129</v>
          </cell>
          <cell r="BF34">
            <v>56</v>
          </cell>
          <cell r="BG34">
            <v>73</v>
          </cell>
          <cell r="BH34">
            <v>41.860465116279073</v>
          </cell>
          <cell r="BI34">
            <v>35.714285714285715</v>
          </cell>
          <cell r="BJ34">
            <v>46.575342465753423</v>
          </cell>
          <cell r="BK34">
            <v>27.906976744186046</v>
          </cell>
          <cell r="BL34">
            <v>25</v>
          </cell>
          <cell r="BM34">
            <v>30.136986301369863</v>
          </cell>
          <cell r="BN34">
            <v>89.922480620155042</v>
          </cell>
          <cell r="BO34">
            <v>85.714285714285708</v>
          </cell>
          <cell r="BP34">
            <v>93.150684931506845</v>
          </cell>
          <cell r="BQ34">
            <v>89.147286821705436</v>
          </cell>
          <cell r="BR34">
            <v>83.928571428571431</v>
          </cell>
          <cell r="BS34">
            <v>93.150684931506845</v>
          </cell>
          <cell r="BT34">
            <v>95.348837209302332</v>
          </cell>
          <cell r="BU34">
            <v>92.857142857142861</v>
          </cell>
          <cell r="BV34">
            <v>97.260273972602747</v>
          </cell>
          <cell r="BW34">
            <v>11</v>
          </cell>
          <cell r="BX34">
            <v>7</v>
          </cell>
          <cell r="BY34">
            <v>4</v>
          </cell>
          <cell r="BZ34">
            <v>81.818181818181827</v>
          </cell>
          <cell r="CA34">
            <v>71.428571428571431</v>
          </cell>
          <cell r="CB34">
            <v>100</v>
          </cell>
          <cell r="CC34">
            <v>63.636363636363633</v>
          </cell>
          <cell r="CD34">
            <v>57.142857142857139</v>
          </cell>
          <cell r="CE34">
            <v>75</v>
          </cell>
          <cell r="CF34">
            <v>100</v>
          </cell>
          <cell r="CG34">
            <v>100</v>
          </cell>
          <cell r="CH34">
            <v>100</v>
          </cell>
          <cell r="CI34">
            <v>100</v>
          </cell>
          <cell r="CJ34">
            <v>100</v>
          </cell>
          <cell r="CK34">
            <v>100</v>
          </cell>
          <cell r="CL34">
            <v>100</v>
          </cell>
          <cell r="CM34">
            <v>100</v>
          </cell>
          <cell r="CN34">
            <v>100</v>
          </cell>
          <cell r="CO34">
            <v>156</v>
          </cell>
          <cell r="CP34">
            <v>81</v>
          </cell>
          <cell r="CQ34">
            <v>75</v>
          </cell>
          <cell r="CR34">
            <v>61.53846153846154</v>
          </cell>
          <cell r="CS34">
            <v>53.086419753086425</v>
          </cell>
          <cell r="CT34">
            <v>70.666666666666671</v>
          </cell>
          <cell r="CU34">
            <v>50.641025641025635</v>
          </cell>
          <cell r="CV34">
            <v>44.444444444444443</v>
          </cell>
          <cell r="CW34">
            <v>57.333333333333336</v>
          </cell>
          <cell r="CX34">
            <v>93.589743589743591</v>
          </cell>
          <cell r="CY34">
            <v>92.592592592592595</v>
          </cell>
          <cell r="CZ34">
            <v>94.666666666666671</v>
          </cell>
          <cell r="DA34">
            <v>91.666666666666657</v>
          </cell>
          <cell r="DB34">
            <v>91.358024691358025</v>
          </cell>
          <cell r="DC34">
            <v>92</v>
          </cell>
          <cell r="DD34">
            <v>98.076923076923066</v>
          </cell>
          <cell r="DE34">
            <v>98.76543209876543</v>
          </cell>
          <cell r="DF34">
            <v>97.333333333333343</v>
          </cell>
          <cell r="DG34">
            <v>2957</v>
          </cell>
          <cell r="DH34">
            <v>1484</v>
          </cell>
          <cell r="DI34">
            <v>1473</v>
          </cell>
          <cell r="DJ34">
            <v>54.683801149814002</v>
          </cell>
          <cell r="DK34">
            <v>49.865229110512125</v>
          </cell>
          <cell r="DL34">
            <v>59.538357094365246</v>
          </cell>
          <cell r="DM34">
            <v>43.490023672641193</v>
          </cell>
          <cell r="DN34">
            <v>39.690026954177895</v>
          </cell>
          <cell r="DO34">
            <v>47.318397827562798</v>
          </cell>
          <cell r="DP34">
            <v>90.328035170781192</v>
          </cell>
          <cell r="DQ34">
            <v>88.679245283018872</v>
          </cell>
          <cell r="DR34">
            <v>91.989137813985067</v>
          </cell>
          <cell r="DS34">
            <v>88.70476834629693</v>
          </cell>
          <cell r="DT34">
            <v>86.388140161725062</v>
          </cell>
          <cell r="DU34">
            <v>91.038696537678206</v>
          </cell>
          <cell r="DV34">
            <v>97.226919174839367</v>
          </cell>
          <cell r="DW34">
            <v>96.900269541778968</v>
          </cell>
          <cell r="DX34">
            <v>97.556008146639499</v>
          </cell>
        </row>
        <row r="35">
          <cell r="B35">
            <v>313</v>
          </cell>
          <cell r="C35">
            <v>1162</v>
          </cell>
          <cell r="D35">
            <v>584</v>
          </cell>
          <cell r="E35">
            <v>578</v>
          </cell>
          <cell r="F35">
            <v>57.228915662650607</v>
          </cell>
          <cell r="G35">
            <v>51.198630136986303</v>
          </cell>
          <cell r="H35">
            <v>63.321799307958479</v>
          </cell>
          <cell r="I35">
            <v>45.611015490533561</v>
          </cell>
          <cell r="J35">
            <v>41.438356164383563</v>
          </cell>
          <cell r="K35">
            <v>49.826989619377159</v>
          </cell>
          <cell r="L35">
            <v>87.263339070567994</v>
          </cell>
          <cell r="M35">
            <v>84.246575342465761</v>
          </cell>
          <cell r="N35">
            <v>90.311418685121097</v>
          </cell>
          <cell r="O35">
            <v>85.542168674698786</v>
          </cell>
          <cell r="P35">
            <v>82.363013698630141</v>
          </cell>
          <cell r="Q35">
            <v>88.754325259515582</v>
          </cell>
          <cell r="R35">
            <v>97.074010327022378</v>
          </cell>
          <cell r="S35">
            <v>95.890410958904098</v>
          </cell>
          <cell r="T35">
            <v>98.269896193771615</v>
          </cell>
          <cell r="U35">
            <v>114</v>
          </cell>
          <cell r="V35">
            <v>43</v>
          </cell>
          <cell r="W35">
            <v>71</v>
          </cell>
          <cell r="X35">
            <v>71.929824561403507</v>
          </cell>
          <cell r="Y35">
            <v>69.767441860465112</v>
          </cell>
          <cell r="Z35">
            <v>73.239436619718319</v>
          </cell>
          <cell r="AA35">
            <v>57.017543859649123</v>
          </cell>
          <cell r="AB35">
            <v>51.162790697674424</v>
          </cell>
          <cell r="AC35">
            <v>60.563380281690137</v>
          </cell>
          <cell r="AD35">
            <v>94.73684210526315</v>
          </cell>
          <cell r="AE35">
            <v>88.372093023255815</v>
          </cell>
          <cell r="AF35">
            <v>98.591549295774655</v>
          </cell>
          <cell r="AG35">
            <v>91.228070175438589</v>
          </cell>
          <cell r="AH35">
            <v>83.720930232558146</v>
          </cell>
          <cell r="AI35">
            <v>95.774647887323937</v>
          </cell>
          <cell r="AJ35">
            <v>97.368421052631575</v>
          </cell>
          <cell r="AK35">
            <v>93.023255813953483</v>
          </cell>
          <cell r="AL35">
            <v>100</v>
          </cell>
          <cell r="AM35">
            <v>821</v>
          </cell>
          <cell r="AN35">
            <v>409</v>
          </cell>
          <cell r="AO35">
            <v>412</v>
          </cell>
          <cell r="AP35">
            <v>72.228989037758822</v>
          </cell>
          <cell r="AQ35">
            <v>64.303178484107576</v>
          </cell>
          <cell r="AR35">
            <v>80.097087378640779</v>
          </cell>
          <cell r="AS35">
            <v>62.241169305724732</v>
          </cell>
          <cell r="AT35">
            <v>52.322738386308068</v>
          </cell>
          <cell r="AU35">
            <v>72.087378640776706</v>
          </cell>
          <cell r="AV35">
            <v>97.563946406820946</v>
          </cell>
          <cell r="AW35">
            <v>97.310513447432768</v>
          </cell>
          <cell r="AX35">
            <v>97.815533980582529</v>
          </cell>
          <cell r="AY35">
            <v>96.711327649208272</v>
          </cell>
          <cell r="AZ35">
            <v>95.599022004889974</v>
          </cell>
          <cell r="BA35">
            <v>97.815533980582529</v>
          </cell>
          <cell r="BB35">
            <v>99.390986601705237</v>
          </cell>
          <cell r="BC35">
            <v>99.022004889975548</v>
          </cell>
          <cell r="BD35">
            <v>99.757281553398059</v>
          </cell>
          <cell r="BE35">
            <v>257</v>
          </cell>
          <cell r="BF35">
            <v>117</v>
          </cell>
          <cell r="BG35">
            <v>140</v>
          </cell>
          <cell r="BH35">
            <v>52.918287937743195</v>
          </cell>
          <cell r="BI35">
            <v>49.572649572649574</v>
          </cell>
          <cell r="BJ35">
            <v>55.714285714285715</v>
          </cell>
          <cell r="BK35">
            <v>36.575875486381321</v>
          </cell>
          <cell r="BL35">
            <v>29.914529914529915</v>
          </cell>
          <cell r="BM35">
            <v>42.142857142857146</v>
          </cell>
          <cell r="BN35">
            <v>91.439688715953309</v>
          </cell>
          <cell r="BO35">
            <v>89.743589743589752</v>
          </cell>
          <cell r="BP35">
            <v>92.857142857142861</v>
          </cell>
          <cell r="BQ35">
            <v>90.272373540856037</v>
          </cell>
          <cell r="BR35">
            <v>88.888888888888886</v>
          </cell>
          <cell r="BS35">
            <v>91.428571428571431</v>
          </cell>
          <cell r="BT35">
            <v>99.610894941634243</v>
          </cell>
          <cell r="BU35">
            <v>99.145299145299148</v>
          </cell>
          <cell r="BV35">
            <v>100</v>
          </cell>
          <cell r="BW35">
            <v>8</v>
          </cell>
          <cell r="BX35">
            <v>5</v>
          </cell>
          <cell r="BY35">
            <v>3</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250</v>
          </cell>
          <cell r="CP35">
            <v>145</v>
          </cell>
          <cell r="CQ35">
            <v>105</v>
          </cell>
          <cell r="CR35">
            <v>66</v>
          </cell>
          <cell r="CS35">
            <v>65.517241379310349</v>
          </cell>
          <cell r="CT35">
            <v>66.666666666666657</v>
          </cell>
          <cell r="CU35">
            <v>48.4</v>
          </cell>
          <cell r="CV35">
            <v>47.586206896551722</v>
          </cell>
          <cell r="CW35">
            <v>49.523809523809526</v>
          </cell>
          <cell r="CX35">
            <v>94.399999999999991</v>
          </cell>
          <cell r="CY35">
            <v>93.793103448275858</v>
          </cell>
          <cell r="CZ35">
            <v>95.238095238095227</v>
          </cell>
          <cell r="DA35">
            <v>92</v>
          </cell>
          <cell r="DB35">
            <v>91.724137931034477</v>
          </cell>
          <cell r="DC35">
            <v>92.38095238095238</v>
          </cell>
          <cell r="DD35">
            <v>99.6</v>
          </cell>
          <cell r="DE35">
            <v>100</v>
          </cell>
          <cell r="DF35">
            <v>99.047619047619051</v>
          </cell>
          <cell r="DG35">
            <v>2612</v>
          </cell>
          <cell r="DH35">
            <v>1303</v>
          </cell>
          <cell r="DI35">
            <v>1309</v>
          </cell>
          <cell r="DJ35">
            <v>63.131699846860641</v>
          </cell>
          <cell r="DK35">
            <v>57.559478127398314</v>
          </cell>
          <cell r="DL35">
            <v>68.678380443086326</v>
          </cell>
          <cell r="DM35">
            <v>50.880551301684527</v>
          </cell>
          <cell r="DN35">
            <v>45.049884881043745</v>
          </cell>
          <cell r="DO35">
            <v>56.684491978609628</v>
          </cell>
          <cell r="DP35">
            <v>91.960183767228173</v>
          </cell>
          <cell r="DQ35">
            <v>90.09976976208749</v>
          </cell>
          <cell r="DR35">
            <v>93.812070282658524</v>
          </cell>
          <cell r="DS35">
            <v>90.428790199081163</v>
          </cell>
          <cell r="DT35">
            <v>88.257866462010753</v>
          </cell>
          <cell r="DU35">
            <v>92.589763177998478</v>
          </cell>
          <cell r="DV35">
            <v>98.315467075038285</v>
          </cell>
          <cell r="DW35">
            <v>97.544128933230994</v>
          </cell>
          <cell r="DX35">
            <v>99.083269671504965</v>
          </cell>
        </row>
        <row r="36">
          <cell r="B36">
            <v>314</v>
          </cell>
          <cell r="C36">
            <v>1124</v>
          </cell>
          <cell r="D36">
            <v>538</v>
          </cell>
          <cell r="E36">
            <v>586</v>
          </cell>
          <cell r="F36">
            <v>65.836298932384338</v>
          </cell>
          <cell r="G36">
            <v>60.223048327137555</v>
          </cell>
          <cell r="H36">
            <v>70.989761092150175</v>
          </cell>
          <cell r="I36">
            <v>56.405693950177934</v>
          </cell>
          <cell r="J36">
            <v>50.371747211895915</v>
          </cell>
          <cell r="K36">
            <v>61.94539249146758</v>
          </cell>
          <cell r="L36">
            <v>90.035587188612098</v>
          </cell>
          <cell r="M36">
            <v>88.104089219330845</v>
          </cell>
          <cell r="N36">
            <v>91.808873720136518</v>
          </cell>
          <cell r="O36">
            <v>89.056939501779368</v>
          </cell>
          <cell r="P36">
            <v>86.617100371747213</v>
          </cell>
          <cell r="Q36">
            <v>91.296928327645048</v>
          </cell>
          <cell r="R36">
            <v>96.886120996441278</v>
          </cell>
          <cell r="S36">
            <v>96.096654275092945</v>
          </cell>
          <cell r="T36">
            <v>97.610921501706486</v>
          </cell>
          <cell r="U36">
            <v>64</v>
          </cell>
          <cell r="V36">
            <v>19</v>
          </cell>
          <cell r="W36">
            <v>45</v>
          </cell>
          <cell r="X36">
            <v>79.6875</v>
          </cell>
          <cell r="Y36">
            <v>63.157894736842103</v>
          </cell>
          <cell r="Z36">
            <v>86.666666666666671</v>
          </cell>
          <cell r="AA36">
            <v>73.4375</v>
          </cell>
          <cell r="AB36">
            <v>63.157894736842103</v>
          </cell>
          <cell r="AC36">
            <v>77.777777777777786</v>
          </cell>
          <cell r="AD36">
            <v>93.75</v>
          </cell>
          <cell r="AE36">
            <v>78.94736842105263</v>
          </cell>
          <cell r="AF36">
            <v>100</v>
          </cell>
          <cell r="AG36">
            <v>90.625</v>
          </cell>
          <cell r="AH36">
            <v>73.68421052631578</v>
          </cell>
          <cell r="AI36">
            <v>97.777777777777771</v>
          </cell>
          <cell r="AJ36">
            <v>96.875</v>
          </cell>
          <cell r="AK36">
            <v>89.473684210526315</v>
          </cell>
          <cell r="AL36">
            <v>100</v>
          </cell>
          <cell r="AM36">
            <v>184</v>
          </cell>
          <cell r="AN36">
            <v>98</v>
          </cell>
          <cell r="AO36">
            <v>86</v>
          </cell>
          <cell r="AP36">
            <v>78.804347826086953</v>
          </cell>
          <cell r="AQ36">
            <v>71.428571428571431</v>
          </cell>
          <cell r="AR36">
            <v>87.20930232558139</v>
          </cell>
          <cell r="AS36">
            <v>69.021739130434781</v>
          </cell>
          <cell r="AT36">
            <v>59.183673469387756</v>
          </cell>
          <cell r="AU36">
            <v>80.232558139534888</v>
          </cell>
          <cell r="AV36">
            <v>97.282608695652172</v>
          </cell>
          <cell r="AW36">
            <v>94.897959183673478</v>
          </cell>
          <cell r="AX36">
            <v>100</v>
          </cell>
          <cell r="AY36">
            <v>96.739130434782609</v>
          </cell>
          <cell r="AZ36">
            <v>93.877551020408163</v>
          </cell>
          <cell r="BA36">
            <v>100</v>
          </cell>
          <cell r="BB36">
            <v>98.369565217391312</v>
          </cell>
          <cell r="BC36">
            <v>96.938775510204081</v>
          </cell>
          <cell r="BD36">
            <v>100</v>
          </cell>
          <cell r="BE36">
            <v>62</v>
          </cell>
          <cell r="BF36">
            <v>35</v>
          </cell>
          <cell r="BG36">
            <v>27</v>
          </cell>
          <cell r="BH36">
            <v>48.387096774193552</v>
          </cell>
          <cell r="BI36">
            <v>42.857142857142854</v>
          </cell>
          <cell r="BJ36">
            <v>55.555555555555557</v>
          </cell>
          <cell r="BK36">
            <v>38.70967741935484</v>
          </cell>
          <cell r="BL36">
            <v>28.571428571428569</v>
          </cell>
          <cell r="BM36">
            <v>51.851851851851848</v>
          </cell>
          <cell r="BN36">
            <v>83.870967741935488</v>
          </cell>
          <cell r="BO36">
            <v>80</v>
          </cell>
          <cell r="BP36">
            <v>88.888888888888886</v>
          </cell>
          <cell r="BQ36">
            <v>79.032258064516128</v>
          </cell>
          <cell r="BR36">
            <v>77.142857142857153</v>
          </cell>
          <cell r="BS36">
            <v>81.481481481481481</v>
          </cell>
          <cell r="BT36">
            <v>96.774193548387103</v>
          </cell>
          <cell r="BU36">
            <v>94.285714285714278</v>
          </cell>
          <cell r="BV36">
            <v>100</v>
          </cell>
          <cell r="BW36">
            <v>18</v>
          </cell>
          <cell r="BX36">
            <v>8</v>
          </cell>
          <cell r="BY36">
            <v>10</v>
          </cell>
          <cell r="BZ36">
            <v>100</v>
          </cell>
          <cell r="CA36">
            <v>100</v>
          </cell>
          <cell r="CB36">
            <v>100</v>
          </cell>
          <cell r="CC36">
            <v>94.444444444444443</v>
          </cell>
          <cell r="CD36">
            <v>87.5</v>
          </cell>
          <cell r="CE36">
            <v>100</v>
          </cell>
          <cell r="CF36">
            <v>100</v>
          </cell>
          <cell r="CG36">
            <v>100</v>
          </cell>
          <cell r="CH36">
            <v>100</v>
          </cell>
          <cell r="CI36">
            <v>100</v>
          </cell>
          <cell r="CJ36">
            <v>100</v>
          </cell>
          <cell r="CK36">
            <v>100</v>
          </cell>
          <cell r="CL36">
            <v>100</v>
          </cell>
          <cell r="CM36">
            <v>100</v>
          </cell>
          <cell r="CN36">
            <v>100</v>
          </cell>
          <cell r="CO36">
            <v>84</v>
          </cell>
          <cell r="CP36">
            <v>37</v>
          </cell>
          <cell r="CQ36">
            <v>47</v>
          </cell>
          <cell r="CR36">
            <v>73.80952380952381</v>
          </cell>
          <cell r="CS36">
            <v>70.270270270270274</v>
          </cell>
          <cell r="CT36">
            <v>76.59574468085107</v>
          </cell>
          <cell r="CU36">
            <v>60.714285714285708</v>
          </cell>
          <cell r="CV36">
            <v>56.756756756756758</v>
          </cell>
          <cell r="CW36">
            <v>63.829787234042556</v>
          </cell>
          <cell r="CX36">
            <v>90.476190476190482</v>
          </cell>
          <cell r="CY36">
            <v>86.486486486486484</v>
          </cell>
          <cell r="CZ36">
            <v>93.61702127659575</v>
          </cell>
          <cell r="DA36">
            <v>83.333333333333343</v>
          </cell>
          <cell r="DB36">
            <v>75.675675675675677</v>
          </cell>
          <cell r="DC36">
            <v>89.361702127659569</v>
          </cell>
          <cell r="DD36">
            <v>98.80952380952381</v>
          </cell>
          <cell r="DE36">
            <v>97.297297297297305</v>
          </cell>
          <cell r="DF36">
            <v>100</v>
          </cell>
          <cell r="DG36">
            <v>1536</v>
          </cell>
          <cell r="DH36">
            <v>735</v>
          </cell>
          <cell r="DI36">
            <v>801</v>
          </cell>
          <cell r="DJ36">
            <v>68.098958333333343</v>
          </cell>
          <cell r="DK36">
            <v>61.904761904761905</v>
          </cell>
          <cell r="DL36">
            <v>73.782771535580522</v>
          </cell>
          <cell r="DM36">
            <v>58.59375</v>
          </cell>
          <cell r="DN36">
            <v>51.564625850340143</v>
          </cell>
          <cell r="DO36">
            <v>65.043695380774039</v>
          </cell>
          <cell r="DP36">
            <v>90.950520833333343</v>
          </cell>
          <cell r="DQ36">
            <v>88.435374149659864</v>
          </cell>
          <cell r="DR36">
            <v>93.258426966292134</v>
          </cell>
          <cell r="DS36">
            <v>89.453125</v>
          </cell>
          <cell r="DT36">
            <v>86.394557823129247</v>
          </cell>
          <cell r="DU36">
            <v>92.259675405742826</v>
          </cell>
          <cell r="DV36">
            <v>97.200520833333343</v>
          </cell>
          <cell r="DW36">
            <v>96.054421768707485</v>
          </cell>
          <cell r="DX36">
            <v>98.252184769038692</v>
          </cell>
        </row>
        <row r="37">
          <cell r="B37">
            <v>315</v>
          </cell>
          <cell r="C37">
            <v>894</v>
          </cell>
          <cell r="D37">
            <v>458</v>
          </cell>
          <cell r="E37">
            <v>436</v>
          </cell>
          <cell r="F37">
            <v>47.986577181208048</v>
          </cell>
          <cell r="G37">
            <v>46.069868995633186</v>
          </cell>
          <cell r="H37">
            <v>50</v>
          </cell>
          <cell r="I37">
            <v>39.149888143176739</v>
          </cell>
          <cell r="J37">
            <v>37.991266375545848</v>
          </cell>
          <cell r="K37">
            <v>40.366972477064223</v>
          </cell>
          <cell r="L37">
            <v>84.56375838926175</v>
          </cell>
          <cell r="M37">
            <v>81.222707423580786</v>
          </cell>
          <cell r="N37">
            <v>88.073394495412856</v>
          </cell>
          <cell r="O37">
            <v>82.774049217002229</v>
          </cell>
          <cell r="P37">
            <v>79.6943231441048</v>
          </cell>
          <cell r="Q37">
            <v>86.0091743119266</v>
          </cell>
          <cell r="R37">
            <v>94.519015659955258</v>
          </cell>
          <cell r="S37">
            <v>93.449781659388648</v>
          </cell>
          <cell r="T37">
            <v>95.642201834862391</v>
          </cell>
          <cell r="U37">
            <v>61</v>
          </cell>
          <cell r="V37">
            <v>44</v>
          </cell>
          <cell r="W37">
            <v>17</v>
          </cell>
          <cell r="X37">
            <v>47.540983606557376</v>
          </cell>
          <cell r="Y37">
            <v>50</v>
          </cell>
          <cell r="Z37">
            <v>41.17647058823529</v>
          </cell>
          <cell r="AA37">
            <v>44.26229508196721</v>
          </cell>
          <cell r="AB37">
            <v>50</v>
          </cell>
          <cell r="AC37">
            <v>29.411764705882355</v>
          </cell>
          <cell r="AD37">
            <v>85.245901639344254</v>
          </cell>
          <cell r="AE37">
            <v>84.090909090909093</v>
          </cell>
          <cell r="AF37">
            <v>88.235294117647058</v>
          </cell>
          <cell r="AG37">
            <v>80.327868852459019</v>
          </cell>
          <cell r="AH37">
            <v>81.818181818181827</v>
          </cell>
          <cell r="AI37">
            <v>76.470588235294116</v>
          </cell>
          <cell r="AJ37">
            <v>95.081967213114751</v>
          </cell>
          <cell r="AK37">
            <v>95.454545454545453</v>
          </cell>
          <cell r="AL37">
            <v>94.117647058823522</v>
          </cell>
          <cell r="AM37">
            <v>197</v>
          </cell>
          <cell r="AN37">
            <v>87</v>
          </cell>
          <cell r="AO37">
            <v>110</v>
          </cell>
          <cell r="AP37">
            <v>56.852791878172596</v>
          </cell>
          <cell r="AQ37">
            <v>49.425287356321839</v>
          </cell>
          <cell r="AR37">
            <v>62.727272727272734</v>
          </cell>
          <cell r="AS37">
            <v>47.715736040609137</v>
          </cell>
          <cell r="AT37">
            <v>43.678160919540232</v>
          </cell>
          <cell r="AU37">
            <v>50.909090909090907</v>
          </cell>
          <cell r="AV37">
            <v>92.385786802030452</v>
          </cell>
          <cell r="AW37">
            <v>93.103448275862064</v>
          </cell>
          <cell r="AX37">
            <v>91.818181818181827</v>
          </cell>
          <cell r="AY37">
            <v>89.847715736040612</v>
          </cell>
          <cell r="AZ37">
            <v>91.954022988505741</v>
          </cell>
          <cell r="BA37">
            <v>88.181818181818187</v>
          </cell>
          <cell r="BB37">
            <v>97.46192893401016</v>
          </cell>
          <cell r="BC37">
            <v>96.551724137931032</v>
          </cell>
          <cell r="BD37">
            <v>98.181818181818187</v>
          </cell>
          <cell r="BE37">
            <v>326</v>
          </cell>
          <cell r="BF37">
            <v>173</v>
          </cell>
          <cell r="BG37">
            <v>153</v>
          </cell>
          <cell r="BH37">
            <v>40.184049079754601</v>
          </cell>
          <cell r="BI37">
            <v>34.104046242774565</v>
          </cell>
          <cell r="BJ37">
            <v>47.058823529411761</v>
          </cell>
          <cell r="BK37">
            <v>31.901840490797547</v>
          </cell>
          <cell r="BL37">
            <v>27.74566473988439</v>
          </cell>
          <cell r="BM37">
            <v>36.601307189542482</v>
          </cell>
          <cell r="BN37">
            <v>89.877300613496942</v>
          </cell>
          <cell r="BO37">
            <v>90.173410404624278</v>
          </cell>
          <cell r="BP37">
            <v>89.542483660130728</v>
          </cell>
          <cell r="BQ37">
            <v>88.650306748466249</v>
          </cell>
          <cell r="BR37">
            <v>88.439306358381501</v>
          </cell>
          <cell r="BS37">
            <v>88.888888888888886</v>
          </cell>
          <cell r="BT37">
            <v>97.239263803680984</v>
          </cell>
          <cell r="BU37">
            <v>95.95375722543352</v>
          </cell>
          <cell r="BV37">
            <v>98.692810457516345</v>
          </cell>
          <cell r="BW37">
            <v>14</v>
          </cell>
          <cell r="BX37">
            <v>7</v>
          </cell>
          <cell r="BY37">
            <v>7</v>
          </cell>
          <cell r="BZ37">
            <v>78.571428571428569</v>
          </cell>
          <cell r="CA37">
            <v>71.428571428571431</v>
          </cell>
          <cell r="CB37">
            <v>85.714285714285708</v>
          </cell>
          <cell r="CC37">
            <v>71.428571428571431</v>
          </cell>
          <cell r="CD37">
            <v>57.142857142857139</v>
          </cell>
          <cell r="CE37">
            <v>85.714285714285708</v>
          </cell>
          <cell r="CF37">
            <v>92.857142857142861</v>
          </cell>
          <cell r="CG37">
            <v>85.714285714285708</v>
          </cell>
          <cell r="CH37">
            <v>100</v>
          </cell>
          <cell r="CI37">
            <v>92.857142857142861</v>
          </cell>
          <cell r="CJ37">
            <v>85.714285714285708</v>
          </cell>
          <cell r="CK37">
            <v>100</v>
          </cell>
          <cell r="CL37">
            <v>100</v>
          </cell>
          <cell r="CM37">
            <v>100</v>
          </cell>
          <cell r="CN37">
            <v>100</v>
          </cell>
          <cell r="CO37">
            <v>80</v>
          </cell>
          <cell r="CP37">
            <v>56</v>
          </cell>
          <cell r="CQ37">
            <v>24</v>
          </cell>
          <cell r="CR37">
            <v>56.25</v>
          </cell>
          <cell r="CS37">
            <v>55.357142857142861</v>
          </cell>
          <cell r="CT37">
            <v>58.333333333333336</v>
          </cell>
          <cell r="CU37">
            <v>45</v>
          </cell>
          <cell r="CV37">
            <v>42.857142857142854</v>
          </cell>
          <cell r="CW37">
            <v>50</v>
          </cell>
          <cell r="CX37">
            <v>95</v>
          </cell>
          <cell r="CY37">
            <v>92.857142857142861</v>
          </cell>
          <cell r="CZ37">
            <v>100</v>
          </cell>
          <cell r="DA37">
            <v>91.25</v>
          </cell>
          <cell r="DB37">
            <v>91.071428571428569</v>
          </cell>
          <cell r="DC37">
            <v>91.666666666666657</v>
          </cell>
          <cell r="DD37">
            <v>98.75</v>
          </cell>
          <cell r="DE37">
            <v>98.214285714285708</v>
          </cell>
          <cell r="DF37">
            <v>100</v>
          </cell>
          <cell r="DG37">
            <v>1572</v>
          </cell>
          <cell r="DH37">
            <v>825</v>
          </cell>
          <cell r="DI37">
            <v>747</v>
          </cell>
          <cell r="DJ37">
            <v>48.155216284987276</v>
          </cell>
          <cell r="DK37">
            <v>44.969696969696969</v>
          </cell>
          <cell r="DL37">
            <v>51.673360107095043</v>
          </cell>
          <cell r="DM37">
            <v>39.503816793893129</v>
          </cell>
          <cell r="DN37">
            <v>37.575757575757571</v>
          </cell>
          <cell r="DO37">
            <v>41.633199464524765</v>
          </cell>
          <cell r="DP37">
            <v>87.277353689567434</v>
          </cell>
          <cell r="DQ37">
            <v>85.333333333333343</v>
          </cell>
          <cell r="DR37">
            <v>89.424364123159307</v>
          </cell>
          <cell r="DS37">
            <v>85.305343511450388</v>
          </cell>
          <cell r="DT37">
            <v>83.757575757575751</v>
          </cell>
          <cell r="DU37">
            <v>87.014725568942438</v>
          </cell>
          <cell r="DV37">
            <v>95.737913486005084</v>
          </cell>
          <cell r="DW37">
            <v>94.787878787878782</v>
          </cell>
          <cell r="DX37">
            <v>96.787148594377513</v>
          </cell>
        </row>
        <row r="38">
          <cell r="B38">
            <v>316</v>
          </cell>
          <cell r="C38">
            <v>682</v>
          </cell>
          <cell r="D38">
            <v>365</v>
          </cell>
          <cell r="E38">
            <v>317</v>
          </cell>
          <cell r="F38">
            <v>44.13489736070381</v>
          </cell>
          <cell r="G38">
            <v>40.821917808219176</v>
          </cell>
          <cell r="H38">
            <v>47.949526813880126</v>
          </cell>
          <cell r="I38">
            <v>31.378299120234605</v>
          </cell>
          <cell r="J38">
            <v>29.315068493150687</v>
          </cell>
          <cell r="K38">
            <v>33.753943217665615</v>
          </cell>
          <cell r="L38">
            <v>88.856304985337246</v>
          </cell>
          <cell r="M38">
            <v>88.219178082191789</v>
          </cell>
          <cell r="N38">
            <v>89.589905362776022</v>
          </cell>
          <cell r="O38">
            <v>85.190615835777123</v>
          </cell>
          <cell r="P38">
            <v>84.109589041095887</v>
          </cell>
          <cell r="Q38">
            <v>86.435331230283907</v>
          </cell>
          <cell r="R38">
            <v>96.041055718475079</v>
          </cell>
          <cell r="S38">
            <v>95.61643835616438</v>
          </cell>
          <cell r="T38">
            <v>96.529968454258679</v>
          </cell>
          <cell r="U38">
            <v>151</v>
          </cell>
          <cell r="V38">
            <v>68</v>
          </cell>
          <cell r="W38">
            <v>83</v>
          </cell>
          <cell r="X38">
            <v>50.993377483443716</v>
          </cell>
          <cell r="Y38">
            <v>47.058823529411761</v>
          </cell>
          <cell r="Z38">
            <v>54.216867469879517</v>
          </cell>
          <cell r="AA38">
            <v>39.072847682119203</v>
          </cell>
          <cell r="AB38">
            <v>39.705882352941174</v>
          </cell>
          <cell r="AC38">
            <v>38.554216867469883</v>
          </cell>
          <cell r="AD38">
            <v>94.039735099337747</v>
          </cell>
          <cell r="AE38">
            <v>91.17647058823529</v>
          </cell>
          <cell r="AF38">
            <v>96.385542168674704</v>
          </cell>
          <cell r="AG38">
            <v>93.377483443708613</v>
          </cell>
          <cell r="AH38">
            <v>89.705882352941174</v>
          </cell>
          <cell r="AI38">
            <v>96.385542168674704</v>
          </cell>
          <cell r="AJ38">
            <v>98.013245033112582</v>
          </cell>
          <cell r="AK38">
            <v>98.529411764705884</v>
          </cell>
          <cell r="AL38">
            <v>97.590361445783131</v>
          </cell>
          <cell r="AM38">
            <v>1422</v>
          </cell>
          <cell r="AN38">
            <v>702</v>
          </cell>
          <cell r="AO38">
            <v>720</v>
          </cell>
          <cell r="AP38">
            <v>59.353023909985936</v>
          </cell>
          <cell r="AQ38">
            <v>48.717948717948715</v>
          </cell>
          <cell r="AR38">
            <v>69.722222222222214</v>
          </cell>
          <cell r="AS38">
            <v>48.452883263009845</v>
          </cell>
          <cell r="AT38">
            <v>40.883190883190885</v>
          </cell>
          <cell r="AU38">
            <v>55.833333333333336</v>
          </cell>
          <cell r="AV38">
            <v>95.780590717299575</v>
          </cell>
          <cell r="AW38">
            <v>94.159544159544168</v>
          </cell>
          <cell r="AX38">
            <v>97.361111111111114</v>
          </cell>
          <cell r="AY38">
            <v>94.796061884669484</v>
          </cell>
          <cell r="AZ38">
            <v>92.73504273504274</v>
          </cell>
          <cell r="BA38">
            <v>96.805555555555557</v>
          </cell>
          <cell r="BB38">
            <v>99.01547116736991</v>
          </cell>
          <cell r="BC38">
            <v>98.148148148148152</v>
          </cell>
          <cell r="BD38">
            <v>99.861111111111114</v>
          </cell>
          <cell r="BE38">
            <v>886</v>
          </cell>
          <cell r="BF38">
            <v>442</v>
          </cell>
          <cell r="BG38">
            <v>444</v>
          </cell>
          <cell r="BH38">
            <v>48.758465011286681</v>
          </cell>
          <cell r="BI38">
            <v>39.819004524886878</v>
          </cell>
          <cell r="BJ38">
            <v>57.657657657657658</v>
          </cell>
          <cell r="BK38">
            <v>37.246049661399553</v>
          </cell>
          <cell r="BL38">
            <v>27.828054298642535</v>
          </cell>
          <cell r="BM38">
            <v>46.621621621621621</v>
          </cell>
          <cell r="BN38">
            <v>94.582392776523704</v>
          </cell>
          <cell r="BO38">
            <v>92.533936651583716</v>
          </cell>
          <cell r="BP38">
            <v>96.621621621621628</v>
          </cell>
          <cell r="BQ38">
            <v>91.986455981941305</v>
          </cell>
          <cell r="BR38">
            <v>89.14027149321268</v>
          </cell>
          <cell r="BS38">
            <v>94.819819819819813</v>
          </cell>
          <cell r="BT38">
            <v>99.097065462753946</v>
          </cell>
          <cell r="BU38">
            <v>99.095022624434392</v>
          </cell>
          <cell r="BV38">
            <v>99.099099099099092</v>
          </cell>
          <cell r="BW38">
            <v>23</v>
          </cell>
          <cell r="BX38">
            <v>9</v>
          </cell>
          <cell r="BY38">
            <v>14</v>
          </cell>
          <cell r="BZ38">
            <v>73.91304347826086</v>
          </cell>
          <cell r="CA38">
            <v>66.666666666666657</v>
          </cell>
          <cell r="CB38">
            <v>78.571428571428569</v>
          </cell>
          <cell r="CC38">
            <v>69.565217391304344</v>
          </cell>
          <cell r="CD38">
            <v>55.555555555555557</v>
          </cell>
          <cell r="CE38">
            <v>78.571428571428569</v>
          </cell>
          <cell r="CF38">
            <v>95.652173913043484</v>
          </cell>
          <cell r="CG38">
            <v>100</v>
          </cell>
          <cell r="CH38">
            <v>92.857142857142861</v>
          </cell>
          <cell r="CI38">
            <v>95.652173913043484</v>
          </cell>
          <cell r="CJ38">
            <v>100</v>
          </cell>
          <cell r="CK38">
            <v>92.857142857142861</v>
          </cell>
          <cell r="CL38">
            <v>100</v>
          </cell>
          <cell r="CM38">
            <v>100</v>
          </cell>
          <cell r="CN38">
            <v>100</v>
          </cell>
          <cell r="CO38">
            <v>144</v>
          </cell>
          <cell r="CP38">
            <v>82</v>
          </cell>
          <cell r="CQ38">
            <v>62</v>
          </cell>
          <cell r="CR38">
            <v>52.083333333333336</v>
          </cell>
          <cell r="CS38">
            <v>52.439024390243901</v>
          </cell>
          <cell r="CT38">
            <v>51.612903225806448</v>
          </cell>
          <cell r="CU38">
            <v>36.111111111111107</v>
          </cell>
          <cell r="CV38">
            <v>34.146341463414636</v>
          </cell>
          <cell r="CW38">
            <v>38.70967741935484</v>
          </cell>
          <cell r="CX38">
            <v>94.444444444444443</v>
          </cell>
          <cell r="CY38">
            <v>92.682926829268297</v>
          </cell>
          <cell r="CZ38">
            <v>96.774193548387103</v>
          </cell>
          <cell r="DA38">
            <v>90.277777777777786</v>
          </cell>
          <cell r="DB38">
            <v>91.463414634146346</v>
          </cell>
          <cell r="DC38">
            <v>88.709677419354833</v>
          </cell>
          <cell r="DD38">
            <v>99.305555555555557</v>
          </cell>
          <cell r="DE38">
            <v>98.780487804878049</v>
          </cell>
          <cell r="DF38">
            <v>100</v>
          </cell>
          <cell r="DG38">
            <v>3308</v>
          </cell>
          <cell r="DH38">
            <v>1668</v>
          </cell>
          <cell r="DI38">
            <v>1640</v>
          </cell>
          <cell r="DJ38">
            <v>52.781136638452239</v>
          </cell>
          <cell r="DK38">
            <v>44.84412470023981</v>
          </cell>
          <cell r="DL38">
            <v>60.853658536585364</v>
          </cell>
          <cell r="DM38">
            <v>41.112454655380894</v>
          </cell>
          <cell r="DN38">
            <v>34.592326139088733</v>
          </cell>
          <cell r="DO38">
            <v>47.743902439024389</v>
          </cell>
          <cell r="DP38">
            <v>93.89359129383314</v>
          </cell>
          <cell r="DQ38">
            <v>92.266187050359719</v>
          </cell>
          <cell r="DR38">
            <v>95.548780487804876</v>
          </cell>
          <cell r="DS38">
            <v>91.807738814993954</v>
          </cell>
          <cell r="DT38">
            <v>89.748201438848923</v>
          </cell>
          <cell r="DU38">
            <v>93.902439024390233</v>
          </cell>
          <cell r="DV38">
            <v>98.397823458282957</v>
          </cell>
          <cell r="DW38">
            <v>97.901678657074342</v>
          </cell>
          <cell r="DX38">
            <v>98.902439024390247</v>
          </cell>
        </row>
        <row r="39">
          <cell r="B39">
            <v>317</v>
          </cell>
          <cell r="C39">
            <v>1408</v>
          </cell>
          <cell r="D39">
            <v>700</v>
          </cell>
          <cell r="E39">
            <v>708</v>
          </cell>
          <cell r="F39">
            <v>70.170454545454547</v>
          </cell>
          <cell r="G39">
            <v>66.714285714285708</v>
          </cell>
          <cell r="H39">
            <v>73.587570621468927</v>
          </cell>
          <cell r="I39">
            <v>58.59375</v>
          </cell>
          <cell r="J39">
            <v>54</v>
          </cell>
          <cell r="K39">
            <v>63.135593220338983</v>
          </cell>
          <cell r="L39">
            <v>94.389204545454547</v>
          </cell>
          <cell r="M39">
            <v>93.571428571428569</v>
          </cell>
          <cell r="N39">
            <v>95.197740112994353</v>
          </cell>
          <cell r="O39">
            <v>93.39488636363636</v>
          </cell>
          <cell r="P39">
            <v>92.714285714285722</v>
          </cell>
          <cell r="Q39">
            <v>94.067796610169495</v>
          </cell>
          <cell r="R39">
            <v>98.153409090909093</v>
          </cell>
          <cell r="S39">
            <v>98.285714285714292</v>
          </cell>
          <cell r="T39">
            <v>98.022598870056498</v>
          </cell>
          <cell r="U39">
            <v>166</v>
          </cell>
          <cell r="V39">
            <v>81</v>
          </cell>
          <cell r="W39">
            <v>85</v>
          </cell>
          <cell r="X39">
            <v>63.855421686746979</v>
          </cell>
          <cell r="Y39">
            <v>54.320987654320987</v>
          </cell>
          <cell r="Z39">
            <v>72.941176470588232</v>
          </cell>
          <cell r="AA39">
            <v>54.216867469879517</v>
          </cell>
          <cell r="AB39">
            <v>49.382716049382715</v>
          </cell>
          <cell r="AC39">
            <v>58.82352941176471</v>
          </cell>
          <cell r="AD39">
            <v>92.771084337349393</v>
          </cell>
          <cell r="AE39">
            <v>92.592592592592595</v>
          </cell>
          <cell r="AF39">
            <v>92.941176470588232</v>
          </cell>
          <cell r="AG39">
            <v>91.566265060240966</v>
          </cell>
          <cell r="AH39">
            <v>91.358024691358025</v>
          </cell>
          <cell r="AI39">
            <v>91.764705882352942</v>
          </cell>
          <cell r="AJ39">
            <v>98.795180722891558</v>
          </cell>
          <cell r="AK39">
            <v>100</v>
          </cell>
          <cell r="AL39">
            <v>97.647058823529406</v>
          </cell>
          <cell r="AM39">
            <v>1098</v>
          </cell>
          <cell r="AN39">
            <v>572</v>
          </cell>
          <cell r="AO39">
            <v>526</v>
          </cell>
          <cell r="AP39">
            <v>77.959927140255019</v>
          </cell>
          <cell r="AQ39">
            <v>75</v>
          </cell>
          <cell r="AR39">
            <v>81.178707224334602</v>
          </cell>
          <cell r="AS39">
            <v>62.568306010928964</v>
          </cell>
          <cell r="AT39">
            <v>59.790209790209794</v>
          </cell>
          <cell r="AU39">
            <v>65.589353612167301</v>
          </cell>
          <cell r="AV39">
            <v>97.0856102003643</v>
          </cell>
          <cell r="AW39">
            <v>96.67832167832168</v>
          </cell>
          <cell r="AX39">
            <v>97.528517110266151</v>
          </cell>
          <cell r="AY39">
            <v>96.174863387978135</v>
          </cell>
          <cell r="AZ39">
            <v>96.15384615384616</v>
          </cell>
          <cell r="BA39">
            <v>96.197718631178702</v>
          </cell>
          <cell r="BB39">
            <v>99.362477231329692</v>
          </cell>
          <cell r="BC39">
            <v>99.47552447552448</v>
          </cell>
          <cell r="BD39">
            <v>99.239543726235752</v>
          </cell>
          <cell r="BE39">
            <v>365</v>
          </cell>
          <cell r="BF39">
            <v>165</v>
          </cell>
          <cell r="BG39">
            <v>200</v>
          </cell>
          <cell r="BH39">
            <v>65.479452054794521</v>
          </cell>
          <cell r="BI39">
            <v>55.757575757575765</v>
          </cell>
          <cell r="BJ39">
            <v>73.5</v>
          </cell>
          <cell r="BK39">
            <v>52.328767123287669</v>
          </cell>
          <cell r="BL39">
            <v>40.606060606060609</v>
          </cell>
          <cell r="BM39">
            <v>62</v>
          </cell>
          <cell r="BN39">
            <v>95.890410958904098</v>
          </cell>
          <cell r="BO39">
            <v>95.151515151515156</v>
          </cell>
          <cell r="BP39">
            <v>96.5</v>
          </cell>
          <cell r="BQ39">
            <v>94.520547945205479</v>
          </cell>
          <cell r="BR39">
            <v>93.333333333333329</v>
          </cell>
          <cell r="BS39">
            <v>95.5</v>
          </cell>
          <cell r="BT39">
            <v>98.904109589041099</v>
          </cell>
          <cell r="BU39">
            <v>99.393939393939391</v>
          </cell>
          <cell r="BV39">
            <v>98.5</v>
          </cell>
          <cell r="BW39">
            <v>23</v>
          </cell>
          <cell r="BX39">
            <v>15</v>
          </cell>
          <cell r="BY39">
            <v>8</v>
          </cell>
          <cell r="BZ39">
            <v>78.260869565217391</v>
          </cell>
          <cell r="CA39">
            <v>80</v>
          </cell>
          <cell r="CB39">
            <v>75</v>
          </cell>
          <cell r="CC39">
            <v>69.565217391304344</v>
          </cell>
          <cell r="CD39">
            <v>66.666666666666657</v>
          </cell>
          <cell r="CE39">
            <v>75</v>
          </cell>
          <cell r="CF39">
            <v>100</v>
          </cell>
          <cell r="CG39">
            <v>100</v>
          </cell>
          <cell r="CH39">
            <v>100</v>
          </cell>
          <cell r="CI39">
            <v>100</v>
          </cell>
          <cell r="CJ39">
            <v>100</v>
          </cell>
          <cell r="CK39">
            <v>100</v>
          </cell>
          <cell r="CL39">
            <v>100</v>
          </cell>
          <cell r="CM39">
            <v>100</v>
          </cell>
          <cell r="CN39">
            <v>100</v>
          </cell>
          <cell r="CO39">
            <v>66</v>
          </cell>
          <cell r="CP39">
            <v>33</v>
          </cell>
          <cell r="CQ39">
            <v>33</v>
          </cell>
          <cell r="CR39">
            <v>69.696969696969703</v>
          </cell>
          <cell r="CS39">
            <v>69.696969696969703</v>
          </cell>
          <cell r="CT39">
            <v>69.696969696969703</v>
          </cell>
          <cell r="CU39">
            <v>57.575757575757578</v>
          </cell>
          <cell r="CV39">
            <v>51.515151515151516</v>
          </cell>
          <cell r="CW39">
            <v>63.636363636363633</v>
          </cell>
          <cell r="CX39">
            <v>93.939393939393938</v>
          </cell>
          <cell r="CY39">
            <v>93.939393939393938</v>
          </cell>
          <cell r="CZ39">
            <v>93.939393939393938</v>
          </cell>
          <cell r="DA39">
            <v>93.939393939393938</v>
          </cell>
          <cell r="DB39">
            <v>93.939393939393938</v>
          </cell>
          <cell r="DC39">
            <v>93.939393939393938</v>
          </cell>
          <cell r="DD39">
            <v>100</v>
          </cell>
          <cell r="DE39">
            <v>100</v>
          </cell>
          <cell r="DF39">
            <v>100</v>
          </cell>
          <cell r="DG39">
            <v>3126</v>
          </cell>
          <cell r="DH39">
            <v>1566</v>
          </cell>
          <cell r="DI39">
            <v>1560</v>
          </cell>
          <cell r="DJ39">
            <v>72.072936660268709</v>
          </cell>
          <cell r="DK39">
            <v>68.135376756066407</v>
          </cell>
          <cell r="DL39">
            <v>76.025641025641022</v>
          </cell>
          <cell r="DM39">
            <v>59.085092770313494</v>
          </cell>
          <cell r="DN39">
            <v>54.533844189016598</v>
          </cell>
          <cell r="DO39">
            <v>63.653846153846146</v>
          </cell>
          <cell r="DP39">
            <v>95.457453614843246</v>
          </cell>
          <cell r="DQ39">
            <v>94.891443167305241</v>
          </cell>
          <cell r="DR39">
            <v>96.025641025641022</v>
          </cell>
          <cell r="DS39">
            <v>94.46577095329495</v>
          </cell>
          <cell r="DT39">
            <v>94.061302681992345</v>
          </cell>
          <cell r="DU39">
            <v>94.871794871794862</v>
          </cell>
          <cell r="DV39">
            <v>98.752399232245679</v>
          </cell>
          <cell r="DW39">
            <v>98.978288633461048</v>
          </cell>
          <cell r="DX39">
            <v>98.525641025641036</v>
          </cell>
        </row>
        <row r="40">
          <cell r="B40">
            <v>318</v>
          </cell>
          <cell r="C40">
            <v>1112</v>
          </cell>
          <cell r="D40">
            <v>557</v>
          </cell>
          <cell r="E40">
            <v>555</v>
          </cell>
          <cell r="F40">
            <v>57.2841726618705</v>
          </cell>
          <cell r="G40">
            <v>51.885098743267498</v>
          </cell>
          <cell r="H40">
            <v>62.702702702702709</v>
          </cell>
          <cell r="I40">
            <v>49.82014388489209</v>
          </cell>
          <cell r="J40">
            <v>44.524236983842009</v>
          </cell>
          <cell r="K40">
            <v>55.135135135135137</v>
          </cell>
          <cell r="L40">
            <v>87.85971223021582</v>
          </cell>
          <cell r="M40">
            <v>86.355475763016159</v>
          </cell>
          <cell r="N40">
            <v>89.369369369369366</v>
          </cell>
          <cell r="O40">
            <v>86.510791366906474</v>
          </cell>
          <cell r="P40">
            <v>84.919210053859956</v>
          </cell>
          <cell r="Q40">
            <v>88.108108108108112</v>
          </cell>
          <cell r="R40">
            <v>97.571942446043167</v>
          </cell>
          <cell r="S40">
            <v>97.307001795332141</v>
          </cell>
          <cell r="T40">
            <v>97.837837837837839</v>
          </cell>
          <cell r="U40">
            <v>64</v>
          </cell>
          <cell r="V40">
            <v>27</v>
          </cell>
          <cell r="W40">
            <v>37</v>
          </cell>
          <cell r="X40">
            <v>53.125</v>
          </cell>
          <cell r="Y40">
            <v>55.555555555555557</v>
          </cell>
          <cell r="Z40">
            <v>51.351351351351347</v>
          </cell>
          <cell r="AA40">
            <v>46.875</v>
          </cell>
          <cell r="AB40">
            <v>51.851851851851848</v>
          </cell>
          <cell r="AC40">
            <v>43.243243243243242</v>
          </cell>
          <cell r="AD40">
            <v>87.5</v>
          </cell>
          <cell r="AE40">
            <v>100</v>
          </cell>
          <cell r="AF40">
            <v>78.378378378378372</v>
          </cell>
          <cell r="AG40">
            <v>87.5</v>
          </cell>
          <cell r="AH40">
            <v>100</v>
          </cell>
          <cell r="AI40">
            <v>78.378378378378372</v>
          </cell>
          <cell r="AJ40">
            <v>96.875</v>
          </cell>
          <cell r="AK40">
            <v>100</v>
          </cell>
          <cell r="AL40">
            <v>94.594594594594597</v>
          </cell>
          <cell r="AM40">
            <v>80</v>
          </cell>
          <cell r="AN40">
            <v>41</v>
          </cell>
          <cell r="AO40">
            <v>39</v>
          </cell>
          <cell r="AP40">
            <v>62.5</v>
          </cell>
          <cell r="AQ40">
            <v>53.658536585365859</v>
          </cell>
          <cell r="AR40">
            <v>71.794871794871796</v>
          </cell>
          <cell r="AS40">
            <v>58.75</v>
          </cell>
          <cell r="AT40">
            <v>51.219512195121951</v>
          </cell>
          <cell r="AU40">
            <v>66.666666666666657</v>
          </cell>
          <cell r="AV40">
            <v>96.25</v>
          </cell>
          <cell r="AW40">
            <v>95.121951219512198</v>
          </cell>
          <cell r="AX40">
            <v>97.435897435897431</v>
          </cell>
          <cell r="AY40">
            <v>95</v>
          </cell>
          <cell r="AZ40">
            <v>92.682926829268297</v>
          </cell>
          <cell r="BA40">
            <v>97.435897435897431</v>
          </cell>
          <cell r="BB40">
            <v>97.5</v>
          </cell>
          <cell r="BC40">
            <v>95.121951219512198</v>
          </cell>
          <cell r="BD40">
            <v>100</v>
          </cell>
          <cell r="BE40">
            <v>81</v>
          </cell>
          <cell r="BF40">
            <v>40</v>
          </cell>
          <cell r="BG40">
            <v>41</v>
          </cell>
          <cell r="BH40">
            <v>40.74074074074074</v>
          </cell>
          <cell r="BI40">
            <v>32.5</v>
          </cell>
          <cell r="BJ40">
            <v>48.780487804878049</v>
          </cell>
          <cell r="BK40">
            <v>34.567901234567898</v>
          </cell>
          <cell r="BL40">
            <v>30</v>
          </cell>
          <cell r="BM40">
            <v>39.024390243902438</v>
          </cell>
          <cell r="BN40">
            <v>86.419753086419746</v>
          </cell>
          <cell r="BO40">
            <v>82.5</v>
          </cell>
          <cell r="BP40">
            <v>90.243902439024396</v>
          </cell>
          <cell r="BQ40">
            <v>83.950617283950606</v>
          </cell>
          <cell r="BR40">
            <v>80</v>
          </cell>
          <cell r="BS40">
            <v>87.804878048780495</v>
          </cell>
          <cell r="BT40">
            <v>100</v>
          </cell>
          <cell r="BU40">
            <v>100</v>
          </cell>
          <cell r="BV40">
            <v>100</v>
          </cell>
          <cell r="BW40">
            <v>8</v>
          </cell>
          <cell r="BX40">
            <v>2</v>
          </cell>
          <cell r="BY40">
            <v>6</v>
          </cell>
          <cell r="BZ40">
            <v>87.5</v>
          </cell>
          <cell r="CA40">
            <v>100</v>
          </cell>
          <cell r="CB40">
            <v>83.333333333333343</v>
          </cell>
          <cell r="CC40">
            <v>87.5</v>
          </cell>
          <cell r="CD40">
            <v>100</v>
          </cell>
          <cell r="CE40">
            <v>83.333333333333343</v>
          </cell>
          <cell r="CF40">
            <v>100</v>
          </cell>
          <cell r="CG40">
            <v>100</v>
          </cell>
          <cell r="CH40">
            <v>100</v>
          </cell>
          <cell r="CI40">
            <v>100</v>
          </cell>
          <cell r="CJ40">
            <v>100</v>
          </cell>
          <cell r="CK40">
            <v>100</v>
          </cell>
          <cell r="CL40">
            <v>100</v>
          </cell>
          <cell r="CM40">
            <v>100</v>
          </cell>
          <cell r="CN40">
            <v>100</v>
          </cell>
          <cell r="CO40">
            <v>60</v>
          </cell>
          <cell r="CP40">
            <v>30</v>
          </cell>
          <cell r="CQ40">
            <v>30</v>
          </cell>
          <cell r="CR40">
            <v>55.000000000000007</v>
          </cell>
          <cell r="CS40">
            <v>53.333333333333336</v>
          </cell>
          <cell r="CT40">
            <v>56.666666666666664</v>
          </cell>
          <cell r="CU40">
            <v>53.333333333333336</v>
          </cell>
          <cell r="CV40">
            <v>50</v>
          </cell>
          <cell r="CW40">
            <v>56.666666666666664</v>
          </cell>
          <cell r="CX40">
            <v>90</v>
          </cell>
          <cell r="CY40">
            <v>86.666666666666671</v>
          </cell>
          <cell r="CZ40">
            <v>93.333333333333329</v>
          </cell>
          <cell r="DA40">
            <v>90</v>
          </cell>
          <cell r="DB40">
            <v>86.666666666666671</v>
          </cell>
          <cell r="DC40">
            <v>93.333333333333329</v>
          </cell>
          <cell r="DD40">
            <v>98.333333333333329</v>
          </cell>
          <cell r="DE40">
            <v>96.666666666666671</v>
          </cell>
          <cell r="DF40">
            <v>100</v>
          </cell>
          <cell r="DG40">
            <v>1405</v>
          </cell>
          <cell r="DH40">
            <v>697</v>
          </cell>
          <cell r="DI40">
            <v>708</v>
          </cell>
          <cell r="DJ40">
            <v>56.512455516014235</v>
          </cell>
          <cell r="DK40">
            <v>51.219512195121951</v>
          </cell>
          <cell r="DL40">
            <v>61.723163841807903</v>
          </cell>
          <cell r="DM40">
            <v>49.679715302491104</v>
          </cell>
          <cell r="DN40">
            <v>44.763271162123388</v>
          </cell>
          <cell r="DO40">
            <v>54.51977401129944</v>
          </cell>
          <cell r="DP40">
            <v>88.39857651245552</v>
          </cell>
          <cell r="DQ40">
            <v>87.230989956958396</v>
          </cell>
          <cell r="DR40">
            <v>89.548022598870062</v>
          </cell>
          <cell r="DS40">
            <v>87.117437722419936</v>
          </cell>
          <cell r="DT40">
            <v>85.796269727403157</v>
          </cell>
          <cell r="DU40">
            <v>88.418079096045204</v>
          </cell>
          <cell r="DV40">
            <v>97.722419928825616</v>
          </cell>
          <cell r="DW40">
            <v>97.417503586800564</v>
          </cell>
          <cell r="DX40">
            <v>98.022598870056498</v>
          </cell>
        </row>
        <row r="41">
          <cell r="B41">
            <v>319</v>
          </cell>
          <cell r="C41">
            <v>1953</v>
          </cell>
          <cell r="D41">
            <v>1006</v>
          </cell>
          <cell r="E41">
            <v>947</v>
          </cell>
          <cell r="F41">
            <v>69.022017409114184</v>
          </cell>
          <cell r="G41">
            <v>63.121272365805169</v>
          </cell>
          <cell r="H41">
            <v>75.290390707497352</v>
          </cell>
          <cell r="I41">
            <v>60.727086533538142</v>
          </cell>
          <cell r="J41">
            <v>55.268389662027829</v>
          </cell>
          <cell r="K41">
            <v>66.525871172122493</v>
          </cell>
          <cell r="L41">
            <v>93.0363543266769</v>
          </cell>
          <cell r="M41">
            <v>90.556660039761425</v>
          </cell>
          <cell r="N41">
            <v>95.670538542766636</v>
          </cell>
          <cell r="O41">
            <v>91.397849462365585</v>
          </cell>
          <cell r="P41">
            <v>87.475149105367791</v>
          </cell>
          <cell r="Q41">
            <v>95.564941921858505</v>
          </cell>
          <cell r="R41">
            <v>98.259088581669232</v>
          </cell>
          <cell r="S41">
            <v>97.912524850894627</v>
          </cell>
          <cell r="T41">
            <v>98.627243928194304</v>
          </cell>
          <cell r="U41">
            <v>87</v>
          </cell>
          <cell r="V41">
            <v>42</v>
          </cell>
          <cell r="W41">
            <v>45</v>
          </cell>
          <cell r="X41">
            <v>79.310344827586206</v>
          </cell>
          <cell r="Y41">
            <v>83.333333333333343</v>
          </cell>
          <cell r="Z41">
            <v>75.555555555555557</v>
          </cell>
          <cell r="AA41">
            <v>74.712643678160916</v>
          </cell>
          <cell r="AB41">
            <v>78.571428571428569</v>
          </cell>
          <cell r="AC41">
            <v>71.111111111111114</v>
          </cell>
          <cell r="AD41">
            <v>97.701149425287355</v>
          </cell>
          <cell r="AE41">
            <v>97.61904761904762</v>
          </cell>
          <cell r="AF41">
            <v>97.777777777777771</v>
          </cell>
          <cell r="AG41">
            <v>97.701149425287355</v>
          </cell>
          <cell r="AH41">
            <v>97.61904761904762</v>
          </cell>
          <cell r="AI41">
            <v>97.777777777777771</v>
          </cell>
          <cell r="AJ41">
            <v>100</v>
          </cell>
          <cell r="AK41">
            <v>100</v>
          </cell>
          <cell r="AL41">
            <v>100</v>
          </cell>
          <cell r="AM41">
            <v>216</v>
          </cell>
          <cell r="AN41">
            <v>112</v>
          </cell>
          <cell r="AO41">
            <v>104</v>
          </cell>
          <cell r="AP41">
            <v>92.129629629629633</v>
          </cell>
          <cell r="AQ41">
            <v>91.071428571428569</v>
          </cell>
          <cell r="AR41">
            <v>93.269230769230774</v>
          </cell>
          <cell r="AS41">
            <v>88.888888888888886</v>
          </cell>
          <cell r="AT41">
            <v>89.285714285714292</v>
          </cell>
          <cell r="AU41">
            <v>88.461538461538453</v>
          </cell>
          <cell r="AV41">
            <v>98.148148148148152</v>
          </cell>
          <cell r="AW41">
            <v>97.321428571428569</v>
          </cell>
          <cell r="AX41">
            <v>99.038461538461547</v>
          </cell>
          <cell r="AY41">
            <v>98.148148148148152</v>
          </cell>
          <cell r="AZ41">
            <v>97.321428571428569</v>
          </cell>
          <cell r="BA41">
            <v>99.038461538461547</v>
          </cell>
          <cell r="BB41">
            <v>99.074074074074076</v>
          </cell>
          <cell r="BC41">
            <v>99.107142857142861</v>
          </cell>
          <cell r="BD41">
            <v>99.038461538461547</v>
          </cell>
          <cell r="BE41">
            <v>127</v>
          </cell>
          <cell r="BF41">
            <v>69</v>
          </cell>
          <cell r="BG41">
            <v>58</v>
          </cell>
          <cell r="BH41">
            <v>63.779527559055119</v>
          </cell>
          <cell r="BI41">
            <v>62.318840579710141</v>
          </cell>
          <cell r="BJ41">
            <v>65.517241379310349</v>
          </cell>
          <cell r="BK41">
            <v>54.330708661417326</v>
          </cell>
          <cell r="BL41">
            <v>52.173913043478258</v>
          </cell>
          <cell r="BM41">
            <v>56.896551724137936</v>
          </cell>
          <cell r="BN41">
            <v>95.275590551181097</v>
          </cell>
          <cell r="BO41">
            <v>94.20289855072464</v>
          </cell>
          <cell r="BP41">
            <v>96.551724137931032</v>
          </cell>
          <cell r="BQ41">
            <v>94.488188976377955</v>
          </cell>
          <cell r="BR41">
            <v>92.753623188405797</v>
          </cell>
          <cell r="BS41">
            <v>96.551724137931032</v>
          </cell>
          <cell r="BT41">
            <v>98.425196850393704</v>
          </cell>
          <cell r="BU41">
            <v>98.550724637681171</v>
          </cell>
          <cell r="BV41">
            <v>98.275862068965509</v>
          </cell>
          <cell r="BW41">
            <v>21</v>
          </cell>
          <cell r="BX41">
            <v>11</v>
          </cell>
          <cell r="BY41">
            <v>10</v>
          </cell>
          <cell r="BZ41">
            <v>100</v>
          </cell>
          <cell r="CA41">
            <v>100</v>
          </cell>
          <cell r="CB41">
            <v>100</v>
          </cell>
          <cell r="CC41">
            <v>95.238095238095227</v>
          </cell>
          <cell r="CD41">
            <v>90.909090909090907</v>
          </cell>
          <cell r="CE41">
            <v>100</v>
          </cell>
          <cell r="CF41">
            <v>100</v>
          </cell>
          <cell r="CG41">
            <v>100</v>
          </cell>
          <cell r="CH41">
            <v>100</v>
          </cell>
          <cell r="CI41">
            <v>100</v>
          </cell>
          <cell r="CJ41">
            <v>100</v>
          </cell>
          <cell r="CK41">
            <v>100</v>
          </cell>
          <cell r="CL41">
            <v>100</v>
          </cell>
          <cell r="CM41">
            <v>100</v>
          </cell>
          <cell r="CN41">
            <v>100</v>
          </cell>
          <cell r="CO41">
            <v>106</v>
          </cell>
          <cell r="CP41">
            <v>18</v>
          </cell>
          <cell r="CQ41">
            <v>88</v>
          </cell>
          <cell r="CR41">
            <v>55.660377358490564</v>
          </cell>
          <cell r="CS41">
            <v>72.222222222222214</v>
          </cell>
          <cell r="CT41">
            <v>52.272727272727273</v>
          </cell>
          <cell r="CU41">
            <v>49.056603773584904</v>
          </cell>
          <cell r="CV41">
            <v>72.222222222222214</v>
          </cell>
          <cell r="CW41">
            <v>44.31818181818182</v>
          </cell>
          <cell r="CX41">
            <v>92.452830188679243</v>
          </cell>
          <cell r="CY41">
            <v>88.888888888888886</v>
          </cell>
          <cell r="CZ41">
            <v>93.181818181818173</v>
          </cell>
          <cell r="DA41">
            <v>92.452830188679243</v>
          </cell>
          <cell r="DB41">
            <v>88.888888888888886</v>
          </cell>
          <cell r="DC41">
            <v>93.181818181818173</v>
          </cell>
          <cell r="DD41">
            <v>97.169811320754718</v>
          </cell>
          <cell r="DE41">
            <v>94.444444444444443</v>
          </cell>
          <cell r="DF41">
            <v>97.727272727272734</v>
          </cell>
          <cell r="DG41">
            <v>2510</v>
          </cell>
          <cell r="DH41">
            <v>1258</v>
          </cell>
          <cell r="DI41">
            <v>1252</v>
          </cell>
          <cell r="DJ41">
            <v>70.796812749003976</v>
          </cell>
          <cell r="DK41">
            <v>66.693163751987285</v>
          </cell>
          <cell r="DL41">
            <v>74.920127795527165</v>
          </cell>
          <cell r="DM41">
            <v>63.107569721115539</v>
          </cell>
          <cell r="DN41">
            <v>59.45945945945946</v>
          </cell>
          <cell r="DO41">
            <v>66.773162939297123</v>
          </cell>
          <cell r="DP41">
            <v>93.784860557768923</v>
          </cell>
          <cell r="DQ41">
            <v>91.653418124006365</v>
          </cell>
          <cell r="DR41">
            <v>95.926517571884986</v>
          </cell>
          <cell r="DS41">
            <v>92.470119521912352</v>
          </cell>
          <cell r="DT41">
            <v>89.109697933227352</v>
          </cell>
          <cell r="DU41">
            <v>95.846645367412137</v>
          </cell>
          <cell r="DV41">
            <v>98.366533864541822</v>
          </cell>
          <cell r="DW41">
            <v>98.09220985691573</v>
          </cell>
          <cell r="DX41">
            <v>98.642172523961662</v>
          </cell>
        </row>
        <row r="42">
          <cell r="B42">
            <v>320</v>
          </cell>
          <cell r="C42">
            <v>1172</v>
          </cell>
          <cell r="D42">
            <v>625</v>
          </cell>
          <cell r="E42">
            <v>547</v>
          </cell>
          <cell r="F42">
            <v>53.242320819112635</v>
          </cell>
          <cell r="G42">
            <v>46.88</v>
          </cell>
          <cell r="H42">
            <v>60.511882998171849</v>
          </cell>
          <cell r="I42">
            <v>39.675767918088738</v>
          </cell>
          <cell r="J42">
            <v>33.119999999999997</v>
          </cell>
          <cell r="K42">
            <v>47.166361974405852</v>
          </cell>
          <cell r="L42">
            <v>93.771331058020479</v>
          </cell>
          <cell r="M42">
            <v>92.16</v>
          </cell>
          <cell r="N42">
            <v>95.612431444241324</v>
          </cell>
          <cell r="O42">
            <v>89.846416382252556</v>
          </cell>
          <cell r="P42">
            <v>88</v>
          </cell>
          <cell r="Q42">
            <v>91.956124314442405</v>
          </cell>
          <cell r="R42">
            <v>97.269624573378849</v>
          </cell>
          <cell r="S42">
            <v>96.64</v>
          </cell>
          <cell r="T42">
            <v>97.989031078610594</v>
          </cell>
          <cell r="U42">
            <v>198</v>
          </cell>
          <cell r="V42">
            <v>89</v>
          </cell>
          <cell r="W42">
            <v>109</v>
          </cell>
          <cell r="X42">
            <v>53.030303030303031</v>
          </cell>
          <cell r="Y42">
            <v>41.573033707865171</v>
          </cell>
          <cell r="Z42">
            <v>62.385321100917437</v>
          </cell>
          <cell r="AA42">
            <v>38.383838383838381</v>
          </cell>
          <cell r="AB42">
            <v>25.842696629213485</v>
          </cell>
          <cell r="AC42">
            <v>48.623853211009177</v>
          </cell>
          <cell r="AD42">
            <v>95.454545454545453</v>
          </cell>
          <cell r="AE42">
            <v>95.50561797752809</v>
          </cell>
          <cell r="AF42">
            <v>95.412844036697251</v>
          </cell>
          <cell r="AG42">
            <v>93.434343434343432</v>
          </cell>
          <cell r="AH42">
            <v>93.258426966292134</v>
          </cell>
          <cell r="AI42">
            <v>93.577981651376149</v>
          </cell>
          <cell r="AJ42">
            <v>96.464646464646464</v>
          </cell>
          <cell r="AK42">
            <v>95.50561797752809</v>
          </cell>
          <cell r="AL42">
            <v>97.247706422018354</v>
          </cell>
          <cell r="AM42">
            <v>559</v>
          </cell>
          <cell r="AN42">
            <v>271</v>
          </cell>
          <cell r="AO42">
            <v>288</v>
          </cell>
          <cell r="AP42">
            <v>55.456171735241497</v>
          </cell>
          <cell r="AQ42">
            <v>48.708487084870846</v>
          </cell>
          <cell r="AR42">
            <v>61.805555555555557</v>
          </cell>
          <cell r="AS42">
            <v>44.722719141323793</v>
          </cell>
          <cell r="AT42">
            <v>39.483394833948338</v>
          </cell>
          <cell r="AU42">
            <v>49.652777777777779</v>
          </cell>
          <cell r="AV42">
            <v>94.096601073345255</v>
          </cell>
          <cell r="AW42">
            <v>92.619926199261997</v>
          </cell>
          <cell r="AX42">
            <v>95.486111111111114</v>
          </cell>
          <cell r="AY42">
            <v>91.055456171735244</v>
          </cell>
          <cell r="AZ42">
            <v>88.191881918819192</v>
          </cell>
          <cell r="BA42">
            <v>93.75</v>
          </cell>
          <cell r="BB42">
            <v>96.958855098389989</v>
          </cell>
          <cell r="BC42">
            <v>97.047970479704787</v>
          </cell>
          <cell r="BD42">
            <v>96.875</v>
          </cell>
          <cell r="BE42">
            <v>576</v>
          </cell>
          <cell r="BF42">
            <v>297</v>
          </cell>
          <cell r="BG42">
            <v>279</v>
          </cell>
          <cell r="BH42">
            <v>42.881944444444443</v>
          </cell>
          <cell r="BI42">
            <v>37.373737373737377</v>
          </cell>
          <cell r="BJ42">
            <v>48.74551971326165</v>
          </cell>
          <cell r="BK42">
            <v>31.423611111111111</v>
          </cell>
          <cell r="BL42">
            <v>25.252525252525253</v>
          </cell>
          <cell r="BM42">
            <v>37.992831541218635</v>
          </cell>
          <cell r="BN42">
            <v>93.055555555555557</v>
          </cell>
          <cell r="BO42">
            <v>91.919191919191917</v>
          </cell>
          <cell r="BP42">
            <v>94.26523297491039</v>
          </cell>
          <cell r="BQ42">
            <v>88.715277777777786</v>
          </cell>
          <cell r="BR42">
            <v>87.205387205387211</v>
          </cell>
          <cell r="BS42">
            <v>90.322580645161281</v>
          </cell>
          <cell r="BT42">
            <v>97.916666666666657</v>
          </cell>
          <cell r="BU42">
            <v>96.969696969696969</v>
          </cell>
          <cell r="BV42">
            <v>98.924731182795696</v>
          </cell>
          <cell r="BW42">
            <v>14</v>
          </cell>
          <cell r="BX42">
            <v>9</v>
          </cell>
          <cell r="BY42">
            <v>5</v>
          </cell>
          <cell r="BZ42">
            <v>71.428571428571431</v>
          </cell>
          <cell r="CA42">
            <v>66.666666666666657</v>
          </cell>
          <cell r="CB42">
            <v>80</v>
          </cell>
          <cell r="CC42">
            <v>57.142857142857139</v>
          </cell>
          <cell r="CD42">
            <v>44.444444444444443</v>
          </cell>
          <cell r="CE42">
            <v>80</v>
          </cell>
          <cell r="CF42">
            <v>92.857142857142861</v>
          </cell>
          <cell r="CG42">
            <v>88.888888888888886</v>
          </cell>
          <cell r="CH42">
            <v>100</v>
          </cell>
          <cell r="CI42">
            <v>92.857142857142861</v>
          </cell>
          <cell r="CJ42">
            <v>88.888888888888886</v>
          </cell>
          <cell r="CK42">
            <v>100</v>
          </cell>
          <cell r="CL42">
            <v>92.857142857142861</v>
          </cell>
          <cell r="CM42">
            <v>88.888888888888886</v>
          </cell>
          <cell r="CN42">
            <v>100</v>
          </cell>
          <cell r="CO42">
            <v>77</v>
          </cell>
          <cell r="CP42">
            <v>45</v>
          </cell>
          <cell r="CQ42">
            <v>32</v>
          </cell>
          <cell r="CR42">
            <v>40.259740259740262</v>
          </cell>
          <cell r="CS42">
            <v>28.888888888888886</v>
          </cell>
          <cell r="CT42">
            <v>56.25</v>
          </cell>
          <cell r="CU42">
            <v>32.467532467532465</v>
          </cell>
          <cell r="CV42">
            <v>24.444444444444443</v>
          </cell>
          <cell r="CW42">
            <v>43.75</v>
          </cell>
          <cell r="CX42">
            <v>88.311688311688314</v>
          </cell>
          <cell r="CY42">
            <v>86.666666666666671</v>
          </cell>
          <cell r="CZ42">
            <v>90.625</v>
          </cell>
          <cell r="DA42">
            <v>83.116883116883116</v>
          </cell>
          <cell r="DB42">
            <v>77.777777777777786</v>
          </cell>
          <cell r="DC42">
            <v>90.625</v>
          </cell>
          <cell r="DD42">
            <v>96.103896103896105</v>
          </cell>
          <cell r="DE42">
            <v>95.555555555555557</v>
          </cell>
          <cell r="DF42">
            <v>96.875</v>
          </cell>
          <cell r="DG42">
            <v>2596</v>
          </cell>
          <cell r="DH42">
            <v>1336</v>
          </cell>
          <cell r="DI42">
            <v>1260</v>
          </cell>
          <cell r="DJ42">
            <v>51.117103235747308</v>
          </cell>
          <cell r="DK42">
            <v>44.311377245508979</v>
          </cell>
          <cell r="DL42">
            <v>58.333333333333336</v>
          </cell>
          <cell r="DM42">
            <v>38.713405238828969</v>
          </cell>
          <cell r="DN42">
            <v>31.961077844311376</v>
          </cell>
          <cell r="DO42">
            <v>45.873015873015873</v>
          </cell>
          <cell r="DP42">
            <v>93.644067796610159</v>
          </cell>
          <cell r="DQ42">
            <v>92.215568862275461</v>
          </cell>
          <cell r="DR42">
            <v>95.158730158730151</v>
          </cell>
          <cell r="DS42">
            <v>89.94607087827427</v>
          </cell>
          <cell r="DT42">
            <v>87.874251497005986</v>
          </cell>
          <cell r="DU42">
            <v>92.142857142857139</v>
          </cell>
          <cell r="DV42">
            <v>97.226502311248069</v>
          </cell>
          <cell r="DW42">
            <v>96.631736526946113</v>
          </cell>
          <cell r="DX42">
            <v>97.857142857142847</v>
          </cell>
        </row>
        <row r="43">
          <cell r="B43">
            <v>330</v>
          </cell>
          <cell r="C43">
            <v>6679</v>
          </cell>
          <cell r="D43">
            <v>3462</v>
          </cell>
          <cell r="E43">
            <v>3217</v>
          </cell>
          <cell r="F43">
            <v>59.769426560862406</v>
          </cell>
          <cell r="G43">
            <v>55.603697284806472</v>
          </cell>
          <cell r="H43">
            <v>64.2524090767796</v>
          </cell>
          <cell r="I43">
            <v>43.180116783949693</v>
          </cell>
          <cell r="J43">
            <v>39.630271519352981</v>
          </cell>
          <cell r="K43">
            <v>47.000310848616721</v>
          </cell>
          <cell r="L43">
            <v>88.680940260518042</v>
          </cell>
          <cell r="M43">
            <v>85.990756787983827</v>
          </cell>
          <cell r="N43">
            <v>91.576002486788937</v>
          </cell>
          <cell r="O43">
            <v>85.536756999550832</v>
          </cell>
          <cell r="P43">
            <v>82.928942807625646</v>
          </cell>
          <cell r="Q43">
            <v>88.343176872862912</v>
          </cell>
          <cell r="R43">
            <v>97.15526276388681</v>
          </cell>
          <cell r="S43">
            <v>96.504910456383598</v>
          </cell>
          <cell r="T43">
            <v>97.855144544606773</v>
          </cell>
          <cell r="U43">
            <v>714</v>
          </cell>
          <cell r="V43">
            <v>329</v>
          </cell>
          <cell r="W43">
            <v>385</v>
          </cell>
          <cell r="X43">
            <v>54.061624649859944</v>
          </cell>
          <cell r="Y43">
            <v>44.680851063829785</v>
          </cell>
          <cell r="Z43">
            <v>62.077922077922075</v>
          </cell>
          <cell r="AA43">
            <v>35.014005602240893</v>
          </cell>
          <cell r="AB43">
            <v>29.787234042553191</v>
          </cell>
          <cell r="AC43">
            <v>39.480519480519483</v>
          </cell>
          <cell r="AD43">
            <v>86.974789915966383</v>
          </cell>
          <cell r="AE43">
            <v>80.851063829787222</v>
          </cell>
          <cell r="AF43">
            <v>92.20779220779221</v>
          </cell>
          <cell r="AG43">
            <v>83.053221288515417</v>
          </cell>
          <cell r="AH43">
            <v>75.683890577507597</v>
          </cell>
          <cell r="AI43">
            <v>89.350649350649348</v>
          </cell>
          <cell r="AJ43">
            <v>97.47899159663865</v>
          </cell>
          <cell r="AK43">
            <v>97.264437689969611</v>
          </cell>
          <cell r="AL43">
            <v>97.662337662337663</v>
          </cell>
          <cell r="AM43">
            <v>3554</v>
          </cell>
          <cell r="AN43">
            <v>1848</v>
          </cell>
          <cell r="AO43">
            <v>1706</v>
          </cell>
          <cell r="AP43">
            <v>59.876195835678118</v>
          </cell>
          <cell r="AQ43">
            <v>55.140692640692649</v>
          </cell>
          <cell r="AR43">
            <v>65.005861664712782</v>
          </cell>
          <cell r="AS43">
            <v>40.686550365785031</v>
          </cell>
          <cell r="AT43">
            <v>37.445887445887443</v>
          </cell>
          <cell r="AU43">
            <v>44.196951934349357</v>
          </cell>
          <cell r="AV43">
            <v>93.584693303320194</v>
          </cell>
          <cell r="AW43">
            <v>90.638528138528144</v>
          </cell>
          <cell r="AX43">
            <v>96.776084407971865</v>
          </cell>
          <cell r="AY43">
            <v>91.5588069780529</v>
          </cell>
          <cell r="AZ43">
            <v>88.419913419913428</v>
          </cell>
          <cell r="BA43">
            <v>94.958968347010554</v>
          </cell>
          <cell r="BB43">
            <v>98.649409116488457</v>
          </cell>
          <cell r="BC43">
            <v>98.268398268398272</v>
          </cell>
          <cell r="BD43">
            <v>99.062133645955456</v>
          </cell>
          <cell r="BE43">
            <v>1135</v>
          </cell>
          <cell r="BF43">
            <v>535</v>
          </cell>
          <cell r="BG43">
            <v>600</v>
          </cell>
          <cell r="BH43">
            <v>53.480176211453745</v>
          </cell>
          <cell r="BI43">
            <v>43.738317757009348</v>
          </cell>
          <cell r="BJ43">
            <v>62.166666666666671</v>
          </cell>
          <cell r="BK43">
            <v>32.070484581497801</v>
          </cell>
          <cell r="BL43">
            <v>23.925233644859816</v>
          </cell>
          <cell r="BM43">
            <v>39.333333333333329</v>
          </cell>
          <cell r="BN43">
            <v>92.511013215859023</v>
          </cell>
          <cell r="BO43">
            <v>88.411214953271028</v>
          </cell>
          <cell r="BP43">
            <v>96.166666666666671</v>
          </cell>
          <cell r="BQ43">
            <v>87.577092511013205</v>
          </cell>
          <cell r="BR43">
            <v>83.55140186915888</v>
          </cell>
          <cell r="BS43">
            <v>91.166666666666657</v>
          </cell>
          <cell r="BT43">
            <v>98.766519823788542</v>
          </cell>
          <cell r="BU43">
            <v>97.943925233644862</v>
          </cell>
          <cell r="BV43">
            <v>99.5</v>
          </cell>
          <cell r="BW43">
            <v>45</v>
          </cell>
          <cell r="BX43">
            <v>19</v>
          </cell>
          <cell r="BY43">
            <v>26</v>
          </cell>
          <cell r="BZ43">
            <v>84.444444444444443</v>
          </cell>
          <cell r="CA43">
            <v>84.210526315789465</v>
          </cell>
          <cell r="CB43">
            <v>84.615384615384613</v>
          </cell>
          <cell r="CC43">
            <v>73.333333333333329</v>
          </cell>
          <cell r="CD43">
            <v>63.157894736842103</v>
          </cell>
          <cell r="CE43">
            <v>80.769230769230774</v>
          </cell>
          <cell r="CF43">
            <v>95.555555555555557</v>
          </cell>
          <cell r="CG43">
            <v>94.73684210526315</v>
          </cell>
          <cell r="CH43">
            <v>96.15384615384616</v>
          </cell>
          <cell r="CI43">
            <v>95.555555555555557</v>
          </cell>
          <cell r="CJ43">
            <v>94.73684210526315</v>
          </cell>
          <cell r="CK43">
            <v>96.15384615384616</v>
          </cell>
          <cell r="CL43">
            <v>100</v>
          </cell>
          <cell r="CM43">
            <v>100</v>
          </cell>
          <cell r="CN43">
            <v>100</v>
          </cell>
          <cell r="CO43">
            <v>339</v>
          </cell>
          <cell r="CP43">
            <v>178</v>
          </cell>
          <cell r="CQ43">
            <v>161</v>
          </cell>
          <cell r="CR43">
            <v>54.572271386430685</v>
          </cell>
          <cell r="CS43">
            <v>47.752808988764045</v>
          </cell>
          <cell r="CT43">
            <v>62.11180124223602</v>
          </cell>
          <cell r="CU43">
            <v>33.333333333333329</v>
          </cell>
          <cell r="CV43">
            <v>32.584269662921351</v>
          </cell>
          <cell r="CW43">
            <v>34.161490683229815</v>
          </cell>
          <cell r="CX43">
            <v>84.660766961651916</v>
          </cell>
          <cell r="CY43">
            <v>80.337078651685388</v>
          </cell>
          <cell r="CZ43">
            <v>89.440993788819881</v>
          </cell>
          <cell r="DA43">
            <v>80.235988200589972</v>
          </cell>
          <cell r="DB43">
            <v>76.966292134831463</v>
          </cell>
          <cell r="DC43">
            <v>83.850931677018636</v>
          </cell>
          <cell r="DD43">
            <v>97.050147492625371</v>
          </cell>
          <cell r="DE43">
            <v>95.50561797752809</v>
          </cell>
          <cell r="DF43">
            <v>98.757763975155271</v>
          </cell>
          <cell r="DG43">
            <v>12466</v>
          </cell>
          <cell r="DH43">
            <v>6371</v>
          </cell>
          <cell r="DI43">
            <v>6095</v>
          </cell>
          <cell r="DJ43">
            <v>58.848066741536975</v>
          </cell>
          <cell r="DK43">
            <v>53.774917595353941</v>
          </cell>
          <cell r="DL43">
            <v>64.15094339622641</v>
          </cell>
          <cell r="DM43">
            <v>40.831060484517891</v>
          </cell>
          <cell r="DN43">
            <v>37.042850415947257</v>
          </cell>
          <cell r="DO43">
            <v>44.790812141099259</v>
          </cell>
          <cell r="DP43">
            <v>90.245467672068031</v>
          </cell>
          <cell r="DQ43">
            <v>87.144875215821699</v>
          </cell>
          <cell r="DR43">
            <v>93.486464315012313</v>
          </cell>
          <cell r="DS43">
            <v>87.189154500240647</v>
          </cell>
          <cell r="DT43">
            <v>84.068435096531161</v>
          </cell>
          <cell r="DU43">
            <v>90.45118949958983</v>
          </cell>
          <cell r="DV43">
            <v>97.753890582384088</v>
          </cell>
          <cell r="DW43">
            <v>97.159001726573536</v>
          </cell>
          <cell r="DX43">
            <v>98.375717801476625</v>
          </cell>
        </row>
        <row r="44">
          <cell r="B44">
            <v>331</v>
          </cell>
          <cell r="C44">
            <v>3003</v>
          </cell>
          <cell r="D44">
            <v>1544</v>
          </cell>
          <cell r="E44">
            <v>1459</v>
          </cell>
          <cell r="F44">
            <v>47.019647019647017</v>
          </cell>
          <cell r="G44">
            <v>42.098445595854919</v>
          </cell>
          <cell r="H44">
            <v>52.227553118574363</v>
          </cell>
          <cell r="I44">
            <v>36.896436896436896</v>
          </cell>
          <cell r="J44">
            <v>33.031088082901555</v>
          </cell>
          <cell r="K44">
            <v>40.986977381768334</v>
          </cell>
          <cell r="L44">
            <v>87.379287379287391</v>
          </cell>
          <cell r="M44">
            <v>84.196891191709838</v>
          </cell>
          <cell r="N44">
            <v>90.747087045921859</v>
          </cell>
          <cell r="O44">
            <v>84.848484848484844</v>
          </cell>
          <cell r="P44">
            <v>81.606217616580309</v>
          </cell>
          <cell r="Q44">
            <v>88.279643591501028</v>
          </cell>
          <cell r="R44">
            <v>96.903096903096909</v>
          </cell>
          <cell r="S44">
            <v>96.373056994818654</v>
          </cell>
          <cell r="T44">
            <v>97.464016449623031</v>
          </cell>
          <cell r="U44">
            <v>126</v>
          </cell>
          <cell r="V44">
            <v>64</v>
          </cell>
          <cell r="W44">
            <v>62</v>
          </cell>
          <cell r="X44">
            <v>39.682539682539684</v>
          </cell>
          <cell r="Y44">
            <v>31.25</v>
          </cell>
          <cell r="Z44">
            <v>48.387096774193552</v>
          </cell>
          <cell r="AA44">
            <v>25.396825396825395</v>
          </cell>
          <cell r="AB44">
            <v>20.3125</v>
          </cell>
          <cell r="AC44">
            <v>30.64516129032258</v>
          </cell>
          <cell r="AD44">
            <v>84.920634920634924</v>
          </cell>
          <cell r="AE44">
            <v>76.5625</v>
          </cell>
          <cell r="AF44">
            <v>93.548387096774192</v>
          </cell>
          <cell r="AG44">
            <v>81.746031746031747</v>
          </cell>
          <cell r="AH44">
            <v>73.4375</v>
          </cell>
          <cell r="AI44">
            <v>90.322580645161281</v>
          </cell>
          <cell r="AJ44">
            <v>96.031746031746039</v>
          </cell>
          <cell r="AK44">
            <v>96.875</v>
          </cell>
          <cell r="AL44">
            <v>95.161290322580655</v>
          </cell>
          <cell r="AM44">
            <v>461</v>
          </cell>
          <cell r="AN44">
            <v>250</v>
          </cell>
          <cell r="AO44">
            <v>211</v>
          </cell>
          <cell r="AP44">
            <v>57.26681127982647</v>
          </cell>
          <cell r="AQ44">
            <v>52.800000000000004</v>
          </cell>
          <cell r="AR44">
            <v>62.559241706161139</v>
          </cell>
          <cell r="AS44">
            <v>47.939262472885034</v>
          </cell>
          <cell r="AT44">
            <v>41.199999999999996</v>
          </cell>
          <cell r="AU44">
            <v>55.924170616113742</v>
          </cell>
          <cell r="AV44">
            <v>94.143167028199571</v>
          </cell>
          <cell r="AW44">
            <v>92.800000000000011</v>
          </cell>
          <cell r="AX44">
            <v>95.73459715639811</v>
          </cell>
          <cell r="AY44">
            <v>91.973969631236443</v>
          </cell>
          <cell r="AZ44">
            <v>90.4</v>
          </cell>
          <cell r="BA44">
            <v>93.838862559241704</v>
          </cell>
          <cell r="BB44">
            <v>98.915401301518429</v>
          </cell>
          <cell r="BC44">
            <v>99.2</v>
          </cell>
          <cell r="BD44">
            <v>98.578199052132703</v>
          </cell>
          <cell r="BE44">
            <v>114</v>
          </cell>
          <cell r="BF44">
            <v>60</v>
          </cell>
          <cell r="BG44">
            <v>54</v>
          </cell>
          <cell r="BH44">
            <v>43.859649122807014</v>
          </cell>
          <cell r="BI44">
            <v>36.666666666666664</v>
          </cell>
          <cell r="BJ44">
            <v>51.851851851851848</v>
          </cell>
          <cell r="BK44">
            <v>34.210526315789473</v>
          </cell>
          <cell r="BL44">
            <v>23.333333333333332</v>
          </cell>
          <cell r="BM44">
            <v>46.296296296296298</v>
          </cell>
          <cell r="BN44">
            <v>92.10526315789474</v>
          </cell>
          <cell r="BO44">
            <v>88.333333333333329</v>
          </cell>
          <cell r="BP44">
            <v>96.296296296296291</v>
          </cell>
          <cell r="BQ44">
            <v>85.087719298245617</v>
          </cell>
          <cell r="BR44">
            <v>78.333333333333329</v>
          </cell>
          <cell r="BS44">
            <v>92.592592592592595</v>
          </cell>
          <cell r="BT44">
            <v>100</v>
          </cell>
          <cell r="BU44">
            <v>100</v>
          </cell>
          <cell r="BV44">
            <v>100</v>
          </cell>
          <cell r="BW44">
            <v>8</v>
          </cell>
          <cell r="BX44">
            <v>4</v>
          </cell>
          <cell r="BY44">
            <v>4</v>
          </cell>
          <cell r="BZ44">
            <v>100</v>
          </cell>
          <cell r="CA44">
            <v>100</v>
          </cell>
          <cell r="CB44">
            <v>100</v>
          </cell>
          <cell r="CC44">
            <v>100</v>
          </cell>
          <cell r="CD44">
            <v>100</v>
          </cell>
          <cell r="CE44">
            <v>100</v>
          </cell>
          <cell r="CF44">
            <v>100</v>
          </cell>
          <cell r="CG44">
            <v>100</v>
          </cell>
          <cell r="CH44">
            <v>100</v>
          </cell>
          <cell r="CI44">
            <v>100</v>
          </cell>
          <cell r="CJ44">
            <v>100</v>
          </cell>
          <cell r="CK44">
            <v>100</v>
          </cell>
          <cell r="CL44">
            <v>100</v>
          </cell>
          <cell r="CM44">
            <v>100</v>
          </cell>
          <cell r="CN44">
            <v>100</v>
          </cell>
          <cell r="CO44">
            <v>37</v>
          </cell>
          <cell r="CP44">
            <v>14</v>
          </cell>
          <cell r="CQ44">
            <v>23</v>
          </cell>
          <cell r="CR44">
            <v>32.432432432432435</v>
          </cell>
          <cell r="CS44">
            <v>42.857142857142854</v>
          </cell>
          <cell r="CT44">
            <v>26.086956521739129</v>
          </cell>
          <cell r="CU44">
            <v>27.027027027027028</v>
          </cell>
          <cell r="CV44">
            <v>42.857142857142854</v>
          </cell>
          <cell r="CW44">
            <v>17.391304347826086</v>
          </cell>
          <cell r="CX44">
            <v>78.378378378378372</v>
          </cell>
          <cell r="CY44">
            <v>71.428571428571431</v>
          </cell>
          <cell r="CZ44">
            <v>82.608695652173907</v>
          </cell>
          <cell r="DA44">
            <v>70.270270270270274</v>
          </cell>
          <cell r="DB44">
            <v>64.285714285714292</v>
          </cell>
          <cell r="DC44">
            <v>73.91304347826086</v>
          </cell>
          <cell r="DD44">
            <v>94.594594594594597</v>
          </cell>
          <cell r="DE44">
            <v>100</v>
          </cell>
          <cell r="DF44">
            <v>91.304347826086953</v>
          </cell>
          <cell r="DG44">
            <v>3749</v>
          </cell>
          <cell r="DH44">
            <v>1936</v>
          </cell>
          <cell r="DI44">
            <v>1813</v>
          </cell>
          <cell r="DJ44">
            <v>47.906108295545479</v>
          </cell>
          <cell r="DK44">
            <v>43.078512396694215</v>
          </cell>
          <cell r="DL44">
            <v>53.061224489795919</v>
          </cell>
          <cell r="DM44">
            <v>37.823419578554279</v>
          </cell>
          <cell r="DN44">
            <v>33.574380165289256</v>
          </cell>
          <cell r="DO44">
            <v>42.360728075013789</v>
          </cell>
          <cell r="DP44">
            <v>88.210189383835697</v>
          </cell>
          <cell r="DQ44">
            <v>85.123966942148769</v>
          </cell>
          <cell r="DR44">
            <v>91.505791505791507</v>
          </cell>
          <cell r="DS44">
            <v>85.516137636703121</v>
          </cell>
          <cell r="DT44">
            <v>82.283057851239676</v>
          </cell>
          <cell r="DU44">
            <v>88.968560397131824</v>
          </cell>
          <cell r="DV44">
            <v>97.199253134169112</v>
          </cell>
          <cell r="DW44">
            <v>96.900826446281002</v>
          </cell>
          <cell r="DX44">
            <v>97.51792608935466</v>
          </cell>
        </row>
        <row r="45">
          <cell r="B45">
            <v>332</v>
          </cell>
          <cell r="C45">
            <v>3481</v>
          </cell>
          <cell r="D45">
            <v>1781</v>
          </cell>
          <cell r="E45">
            <v>1700</v>
          </cell>
          <cell r="F45">
            <v>56.564205688020685</v>
          </cell>
          <cell r="G45">
            <v>52.610892756878158</v>
          </cell>
          <cell r="H45">
            <v>60.705882352941174</v>
          </cell>
          <cell r="I45">
            <v>43.981614478598104</v>
          </cell>
          <cell r="J45">
            <v>41.605839416058394</v>
          </cell>
          <cell r="K45">
            <v>46.470588235294116</v>
          </cell>
          <cell r="L45">
            <v>92.846883079574837</v>
          </cell>
          <cell r="M45">
            <v>91.240875912408754</v>
          </cell>
          <cell r="N45">
            <v>94.529411764705884</v>
          </cell>
          <cell r="O45">
            <v>91.065785693766159</v>
          </cell>
          <cell r="P45">
            <v>89.163391353172372</v>
          </cell>
          <cell r="Q45">
            <v>93.058823529411754</v>
          </cell>
          <cell r="R45">
            <v>98.218902614191322</v>
          </cell>
          <cell r="S45">
            <v>97.697922515440766</v>
          </cell>
          <cell r="T45">
            <v>98.764705882352942</v>
          </cell>
          <cell r="U45">
            <v>108</v>
          </cell>
          <cell r="V45">
            <v>62</v>
          </cell>
          <cell r="W45">
            <v>46</v>
          </cell>
          <cell r="X45">
            <v>47.222222222222221</v>
          </cell>
          <cell r="Y45">
            <v>38.70967741935484</v>
          </cell>
          <cell r="Z45">
            <v>58.695652173913047</v>
          </cell>
          <cell r="AA45">
            <v>33.333333333333329</v>
          </cell>
          <cell r="AB45">
            <v>25.806451612903224</v>
          </cell>
          <cell r="AC45">
            <v>43.478260869565219</v>
          </cell>
          <cell r="AD45">
            <v>87.037037037037038</v>
          </cell>
          <cell r="AE45">
            <v>82.258064516129039</v>
          </cell>
          <cell r="AF45">
            <v>93.478260869565219</v>
          </cell>
          <cell r="AG45">
            <v>84.259259259259252</v>
          </cell>
          <cell r="AH45">
            <v>79.032258064516128</v>
          </cell>
          <cell r="AI45">
            <v>91.304347826086953</v>
          </cell>
          <cell r="AJ45">
            <v>100</v>
          </cell>
          <cell r="AK45">
            <v>100</v>
          </cell>
          <cell r="AL45">
            <v>100</v>
          </cell>
          <cell r="AM45">
            <v>230</v>
          </cell>
          <cell r="AN45">
            <v>129</v>
          </cell>
          <cell r="AO45">
            <v>101</v>
          </cell>
          <cell r="AP45">
            <v>59.565217391304351</v>
          </cell>
          <cell r="AQ45">
            <v>53.488372093023251</v>
          </cell>
          <cell r="AR45">
            <v>67.32673267326733</v>
          </cell>
          <cell r="AS45">
            <v>43.04347826086957</v>
          </cell>
          <cell r="AT45">
            <v>37.984496124031011</v>
          </cell>
          <cell r="AU45">
            <v>49.504950495049506</v>
          </cell>
          <cell r="AV45">
            <v>96.521739130434781</v>
          </cell>
          <cell r="AW45">
            <v>96.124031007751938</v>
          </cell>
          <cell r="AX45">
            <v>97.029702970297024</v>
          </cell>
          <cell r="AY45">
            <v>94.347826086956516</v>
          </cell>
          <cell r="AZ45">
            <v>94.573643410852711</v>
          </cell>
          <cell r="BA45">
            <v>94.059405940594047</v>
          </cell>
          <cell r="BB45">
            <v>99.565217391304344</v>
          </cell>
          <cell r="BC45">
            <v>99.224806201550393</v>
          </cell>
          <cell r="BD45">
            <v>100</v>
          </cell>
          <cell r="BE45">
            <v>51</v>
          </cell>
          <cell r="BF45">
            <v>32</v>
          </cell>
          <cell r="BG45">
            <v>19</v>
          </cell>
          <cell r="BH45">
            <v>47.058823529411761</v>
          </cell>
          <cell r="BI45">
            <v>50</v>
          </cell>
          <cell r="BJ45">
            <v>42.105263157894733</v>
          </cell>
          <cell r="BK45">
            <v>37.254901960784316</v>
          </cell>
          <cell r="BL45">
            <v>40.625</v>
          </cell>
          <cell r="BM45">
            <v>31.578947368421051</v>
          </cell>
          <cell r="BN45">
            <v>86.274509803921575</v>
          </cell>
          <cell r="BO45">
            <v>81.25</v>
          </cell>
          <cell r="BP45">
            <v>94.73684210526315</v>
          </cell>
          <cell r="BQ45">
            <v>80.392156862745097</v>
          </cell>
          <cell r="BR45">
            <v>75</v>
          </cell>
          <cell r="BS45">
            <v>89.473684210526315</v>
          </cell>
          <cell r="BT45">
            <v>98.039215686274503</v>
          </cell>
          <cell r="BU45">
            <v>96.875</v>
          </cell>
          <cell r="BV45">
            <v>100</v>
          </cell>
          <cell r="BW45">
            <v>11</v>
          </cell>
          <cell r="BX45">
            <v>3</v>
          </cell>
          <cell r="BY45">
            <v>8</v>
          </cell>
          <cell r="BZ45">
            <v>81.818181818181827</v>
          </cell>
          <cell r="CA45">
            <v>100</v>
          </cell>
          <cell r="CB45">
            <v>75</v>
          </cell>
          <cell r="CC45">
            <v>81.818181818181827</v>
          </cell>
          <cell r="CD45">
            <v>100</v>
          </cell>
          <cell r="CE45">
            <v>75</v>
          </cell>
          <cell r="CF45">
            <v>100</v>
          </cell>
          <cell r="CG45">
            <v>100</v>
          </cell>
          <cell r="CH45">
            <v>100</v>
          </cell>
          <cell r="CI45">
            <v>100</v>
          </cell>
          <cell r="CJ45">
            <v>100</v>
          </cell>
          <cell r="CK45">
            <v>100</v>
          </cell>
          <cell r="CL45">
            <v>100</v>
          </cell>
          <cell r="CM45">
            <v>100</v>
          </cell>
          <cell r="CN45">
            <v>100</v>
          </cell>
          <cell r="CO45">
            <v>189</v>
          </cell>
          <cell r="CP45">
            <v>112</v>
          </cell>
          <cell r="CQ45">
            <v>77</v>
          </cell>
          <cell r="CR45">
            <v>43.915343915343911</v>
          </cell>
          <cell r="CS45">
            <v>34.821428571428569</v>
          </cell>
          <cell r="CT45">
            <v>57.142857142857139</v>
          </cell>
          <cell r="CU45">
            <v>30.158730158730158</v>
          </cell>
          <cell r="CV45">
            <v>22.321428571428573</v>
          </cell>
          <cell r="CW45">
            <v>41.558441558441558</v>
          </cell>
          <cell r="CX45">
            <v>87.301587301587304</v>
          </cell>
          <cell r="CY45">
            <v>83.035714285714292</v>
          </cell>
          <cell r="CZ45">
            <v>93.506493506493499</v>
          </cell>
          <cell r="DA45">
            <v>85.18518518518519</v>
          </cell>
          <cell r="DB45">
            <v>80.357142857142861</v>
          </cell>
          <cell r="DC45">
            <v>92.20779220779221</v>
          </cell>
          <cell r="DD45">
            <v>95.767195767195773</v>
          </cell>
          <cell r="DE45">
            <v>94.642857142857139</v>
          </cell>
          <cell r="DF45">
            <v>97.402597402597408</v>
          </cell>
          <cell r="DG45">
            <v>4070</v>
          </cell>
          <cell r="DH45">
            <v>2119</v>
          </cell>
          <cell r="DI45">
            <v>1951</v>
          </cell>
          <cell r="DJ45">
            <v>55.847665847665851</v>
          </cell>
          <cell r="DK45">
            <v>51.344974044360548</v>
          </cell>
          <cell r="DL45">
            <v>60.738083034341358</v>
          </cell>
          <cell r="DM45">
            <v>43.022113022113025</v>
          </cell>
          <cell r="DN45">
            <v>39.971684756960826</v>
          </cell>
          <cell r="DO45">
            <v>46.335212711430032</v>
          </cell>
          <cell r="DP45">
            <v>92.579852579852584</v>
          </cell>
          <cell r="DQ45">
            <v>90.703161868806035</v>
          </cell>
          <cell r="DR45">
            <v>94.618144541260889</v>
          </cell>
          <cell r="DS45">
            <v>90.687960687960683</v>
          </cell>
          <cell r="DT45">
            <v>88.532326569136387</v>
          </cell>
          <cell r="DU45">
            <v>93.029215786776007</v>
          </cell>
          <cell r="DV45">
            <v>98.230958230958237</v>
          </cell>
          <cell r="DW45">
            <v>97.687588485134498</v>
          </cell>
          <cell r="DX45">
            <v>98.821117375704773</v>
          </cell>
        </row>
        <row r="46">
          <cell r="B46">
            <v>333</v>
          </cell>
          <cell r="C46">
            <v>2612</v>
          </cell>
          <cell r="D46">
            <v>1369</v>
          </cell>
          <cell r="E46">
            <v>1243</v>
          </cell>
          <cell r="F46">
            <v>44.601837672281775</v>
          </cell>
          <cell r="G46">
            <v>41.636230825420014</v>
          </cell>
          <cell r="H46">
            <v>47.86806114239743</v>
          </cell>
          <cell r="I46">
            <v>28.139356814701376</v>
          </cell>
          <cell r="J46">
            <v>25.712198685171657</v>
          </cell>
          <cell r="K46">
            <v>30.812550281576829</v>
          </cell>
          <cell r="L46">
            <v>83.384379785604906</v>
          </cell>
          <cell r="M46">
            <v>80.934989043097147</v>
          </cell>
          <cell r="N46">
            <v>86.082059533386968</v>
          </cell>
          <cell r="O46">
            <v>80.5895865237366</v>
          </cell>
          <cell r="P46">
            <v>78.451424397370346</v>
          </cell>
          <cell r="Q46">
            <v>82.944489139179396</v>
          </cell>
          <cell r="R46">
            <v>95.329249617151618</v>
          </cell>
          <cell r="S46">
            <v>94.375456537618703</v>
          </cell>
          <cell r="T46">
            <v>96.379726468222046</v>
          </cell>
          <cell r="U46">
            <v>181</v>
          </cell>
          <cell r="V46">
            <v>89</v>
          </cell>
          <cell r="W46">
            <v>92</v>
          </cell>
          <cell r="X46">
            <v>43.646408839779006</v>
          </cell>
          <cell r="Y46">
            <v>37.078651685393261</v>
          </cell>
          <cell r="Z46">
            <v>50</v>
          </cell>
          <cell r="AA46">
            <v>26.519337016574585</v>
          </cell>
          <cell r="AB46">
            <v>22.471910112359549</v>
          </cell>
          <cell r="AC46">
            <v>30.434782608695656</v>
          </cell>
          <cell r="AD46">
            <v>83.425414364640886</v>
          </cell>
          <cell r="AE46">
            <v>78.651685393258433</v>
          </cell>
          <cell r="AF46">
            <v>88.043478260869563</v>
          </cell>
          <cell r="AG46">
            <v>77.348066298342545</v>
          </cell>
          <cell r="AH46">
            <v>73.033707865168537</v>
          </cell>
          <cell r="AI46">
            <v>81.521739130434781</v>
          </cell>
          <cell r="AJ46">
            <v>96.685082872928177</v>
          </cell>
          <cell r="AK46">
            <v>96.629213483146074</v>
          </cell>
          <cell r="AL46">
            <v>96.739130434782609</v>
          </cell>
          <cell r="AM46">
            <v>635</v>
          </cell>
          <cell r="AN46">
            <v>341</v>
          </cell>
          <cell r="AO46">
            <v>294</v>
          </cell>
          <cell r="AP46">
            <v>60.787401574803148</v>
          </cell>
          <cell r="AQ46">
            <v>57.184750733137832</v>
          </cell>
          <cell r="AR46">
            <v>64.965986394557831</v>
          </cell>
          <cell r="AS46">
            <v>39.685039370078741</v>
          </cell>
          <cell r="AT46">
            <v>35.483870967741936</v>
          </cell>
          <cell r="AU46">
            <v>44.557823129251702</v>
          </cell>
          <cell r="AV46">
            <v>93.070866141732282</v>
          </cell>
          <cell r="AW46">
            <v>91.495601173020518</v>
          </cell>
          <cell r="AX46">
            <v>94.897959183673478</v>
          </cell>
          <cell r="AY46">
            <v>91.653543307086622</v>
          </cell>
          <cell r="AZ46">
            <v>89.73607038123167</v>
          </cell>
          <cell r="BA46">
            <v>93.877551020408163</v>
          </cell>
          <cell r="BB46">
            <v>99.212598425196859</v>
          </cell>
          <cell r="BC46">
            <v>98.826979472140764</v>
          </cell>
          <cell r="BD46">
            <v>99.659863945578238</v>
          </cell>
          <cell r="BE46">
            <v>191</v>
          </cell>
          <cell r="BF46">
            <v>106</v>
          </cell>
          <cell r="BG46">
            <v>85</v>
          </cell>
          <cell r="BH46">
            <v>49.214659685863879</v>
          </cell>
          <cell r="BI46">
            <v>45.283018867924532</v>
          </cell>
          <cell r="BJ46">
            <v>54.117647058823529</v>
          </cell>
          <cell r="BK46">
            <v>26.178010471204189</v>
          </cell>
          <cell r="BL46">
            <v>25.471698113207548</v>
          </cell>
          <cell r="BM46">
            <v>27.058823529411764</v>
          </cell>
          <cell r="BN46">
            <v>90.575916230366488</v>
          </cell>
          <cell r="BO46">
            <v>86.79245283018868</v>
          </cell>
          <cell r="BP46">
            <v>95.294117647058812</v>
          </cell>
          <cell r="BQ46">
            <v>87.958115183246079</v>
          </cell>
          <cell r="BR46">
            <v>83.018867924528308</v>
          </cell>
          <cell r="BS46">
            <v>94.117647058823522</v>
          </cell>
          <cell r="BT46">
            <v>96.858638743455501</v>
          </cell>
          <cell r="BU46">
            <v>95.283018867924525</v>
          </cell>
          <cell r="BV46">
            <v>98.82352941176471</v>
          </cell>
          <cell r="BW46">
            <v>4</v>
          </cell>
          <cell r="BX46">
            <v>1</v>
          </cell>
          <cell r="BY46">
            <v>3</v>
          </cell>
          <cell r="BZ46">
            <v>50</v>
          </cell>
          <cell r="CA46">
            <v>100</v>
          </cell>
          <cell r="CB46">
            <v>33.333333333333329</v>
          </cell>
          <cell r="CC46">
            <v>25</v>
          </cell>
          <cell r="CD46">
            <v>100</v>
          </cell>
          <cell r="CE46">
            <v>0</v>
          </cell>
          <cell r="CF46">
            <v>100</v>
          </cell>
          <cell r="CG46">
            <v>100</v>
          </cell>
          <cell r="CH46">
            <v>100</v>
          </cell>
          <cell r="CI46">
            <v>100</v>
          </cell>
          <cell r="CJ46">
            <v>100</v>
          </cell>
          <cell r="CK46">
            <v>100</v>
          </cell>
          <cell r="CL46">
            <v>100</v>
          </cell>
          <cell r="CM46">
            <v>100</v>
          </cell>
          <cell r="CN46">
            <v>100</v>
          </cell>
          <cell r="CO46">
            <v>75</v>
          </cell>
          <cell r="CP46">
            <v>39</v>
          </cell>
          <cell r="CQ46">
            <v>36</v>
          </cell>
          <cell r="CR46">
            <v>29.333333333333332</v>
          </cell>
          <cell r="CS46">
            <v>25.641025641025639</v>
          </cell>
          <cell r="CT46">
            <v>33.333333333333329</v>
          </cell>
          <cell r="CU46">
            <v>18.666666666666668</v>
          </cell>
          <cell r="CV46">
            <v>20.512820512820511</v>
          </cell>
          <cell r="CW46">
            <v>16.666666666666664</v>
          </cell>
          <cell r="CX46">
            <v>68</v>
          </cell>
          <cell r="CY46">
            <v>53.846153846153847</v>
          </cell>
          <cell r="CZ46">
            <v>83.333333333333343</v>
          </cell>
          <cell r="DA46">
            <v>56.000000000000007</v>
          </cell>
          <cell r="DB46">
            <v>46.153846153846153</v>
          </cell>
          <cell r="DC46">
            <v>66.666666666666657</v>
          </cell>
          <cell r="DD46">
            <v>92</v>
          </cell>
          <cell r="DE46">
            <v>89.743589743589752</v>
          </cell>
          <cell r="DF46">
            <v>94.444444444444443</v>
          </cell>
          <cell r="DG46">
            <v>3698</v>
          </cell>
          <cell r="DH46">
            <v>1945</v>
          </cell>
          <cell r="DI46">
            <v>1753</v>
          </cell>
          <cell r="DJ46">
            <v>47.268793942671714</v>
          </cell>
          <cell r="DK46">
            <v>44.061696658097688</v>
          </cell>
          <cell r="DL46">
            <v>50.827153451226472</v>
          </cell>
          <cell r="DM46">
            <v>29.745808545159548</v>
          </cell>
          <cell r="DN46">
            <v>27.197943444730079</v>
          </cell>
          <cell r="DO46">
            <v>32.572732458642328</v>
          </cell>
          <cell r="DP46">
            <v>85.127095727420226</v>
          </cell>
          <cell r="DQ46">
            <v>82.467866323907458</v>
          </cell>
          <cell r="DR46">
            <v>88.077581289218486</v>
          </cell>
          <cell r="DS46">
            <v>82.233639805300157</v>
          </cell>
          <cell r="DT46">
            <v>79.794344473007712</v>
          </cell>
          <cell r="DU46">
            <v>84.940102681118077</v>
          </cell>
          <cell r="DV46">
            <v>96.078961600865327</v>
          </cell>
          <cell r="DW46">
            <v>95.218508997429311</v>
          </cell>
          <cell r="DX46">
            <v>97.033656588705071</v>
          </cell>
        </row>
        <row r="47">
          <cell r="B47">
            <v>334</v>
          </cell>
          <cell r="C47">
            <v>2884</v>
          </cell>
          <cell r="D47">
            <v>1479</v>
          </cell>
          <cell r="E47">
            <v>1405</v>
          </cell>
          <cell r="F47">
            <v>67.51040221914009</v>
          </cell>
          <cell r="G47">
            <v>63.759296822177149</v>
          </cell>
          <cell r="H47">
            <v>71.459074733096088</v>
          </cell>
          <cell r="I47">
            <v>51.04022191400832</v>
          </cell>
          <cell r="J47">
            <v>48.140635564570658</v>
          </cell>
          <cell r="K47">
            <v>54.092526690391466</v>
          </cell>
          <cell r="L47">
            <v>92.579750346740639</v>
          </cell>
          <cell r="M47">
            <v>90.669371196754568</v>
          </cell>
          <cell r="N47">
            <v>94.590747330960852</v>
          </cell>
          <cell r="O47">
            <v>89.944521497919567</v>
          </cell>
          <cell r="P47">
            <v>87.356321839080465</v>
          </cell>
          <cell r="Q47">
            <v>92.669039145907476</v>
          </cell>
          <cell r="R47">
            <v>97.954230235783641</v>
          </cell>
          <cell r="S47">
            <v>97.701149425287355</v>
          </cell>
          <cell r="T47">
            <v>98.220640569395016</v>
          </cell>
          <cell r="U47">
            <v>79</v>
          </cell>
          <cell r="V47">
            <v>48</v>
          </cell>
          <cell r="W47">
            <v>31</v>
          </cell>
          <cell r="X47">
            <v>58.22784810126582</v>
          </cell>
          <cell r="Y47">
            <v>54.166666666666664</v>
          </cell>
          <cell r="Z47">
            <v>64.516129032258064</v>
          </cell>
          <cell r="AA47">
            <v>39.24050632911392</v>
          </cell>
          <cell r="AB47">
            <v>45.833333333333329</v>
          </cell>
          <cell r="AC47">
            <v>29.032258064516132</v>
          </cell>
          <cell r="AD47">
            <v>87.341772151898738</v>
          </cell>
          <cell r="AE47">
            <v>89.583333333333343</v>
          </cell>
          <cell r="AF47">
            <v>83.870967741935488</v>
          </cell>
          <cell r="AG47">
            <v>86.075949367088612</v>
          </cell>
          <cell r="AH47">
            <v>89.583333333333343</v>
          </cell>
          <cell r="AI47">
            <v>80.645161290322577</v>
          </cell>
          <cell r="AJ47">
            <v>94.936708860759495</v>
          </cell>
          <cell r="AK47">
            <v>95.833333333333343</v>
          </cell>
          <cell r="AL47">
            <v>93.548387096774192</v>
          </cell>
          <cell r="AM47">
            <v>126</v>
          </cell>
          <cell r="AN47">
            <v>63</v>
          </cell>
          <cell r="AO47">
            <v>63</v>
          </cell>
          <cell r="AP47">
            <v>80.952380952380949</v>
          </cell>
          <cell r="AQ47">
            <v>73.015873015873012</v>
          </cell>
          <cell r="AR47">
            <v>88.888888888888886</v>
          </cell>
          <cell r="AS47">
            <v>69.047619047619051</v>
          </cell>
          <cell r="AT47">
            <v>60.317460317460316</v>
          </cell>
          <cell r="AU47">
            <v>77.777777777777786</v>
          </cell>
          <cell r="AV47">
            <v>98.412698412698404</v>
          </cell>
          <cell r="AW47">
            <v>96.825396825396822</v>
          </cell>
          <cell r="AX47">
            <v>100</v>
          </cell>
          <cell r="AY47">
            <v>98.412698412698404</v>
          </cell>
          <cell r="AZ47">
            <v>96.825396825396822</v>
          </cell>
          <cell r="BA47">
            <v>100</v>
          </cell>
          <cell r="BB47">
            <v>100</v>
          </cell>
          <cell r="BC47">
            <v>100</v>
          </cell>
          <cell r="BD47">
            <v>100</v>
          </cell>
          <cell r="BE47">
            <v>51</v>
          </cell>
          <cell r="BF47">
            <v>25</v>
          </cell>
          <cell r="BG47">
            <v>26</v>
          </cell>
          <cell r="BH47">
            <v>60.784313725490193</v>
          </cell>
          <cell r="BI47">
            <v>56.000000000000007</v>
          </cell>
          <cell r="BJ47">
            <v>65.384615384615387</v>
          </cell>
          <cell r="BK47">
            <v>37.254901960784316</v>
          </cell>
          <cell r="BL47">
            <v>44</v>
          </cell>
          <cell r="BM47">
            <v>30.76923076923077</v>
          </cell>
          <cell r="BN47">
            <v>96.078431372549019</v>
          </cell>
          <cell r="BO47">
            <v>96</v>
          </cell>
          <cell r="BP47">
            <v>96.15384615384616</v>
          </cell>
          <cell r="BQ47">
            <v>94.117647058823522</v>
          </cell>
          <cell r="BR47">
            <v>92</v>
          </cell>
          <cell r="BS47">
            <v>96.15384615384616</v>
          </cell>
          <cell r="BT47">
            <v>100</v>
          </cell>
          <cell r="BU47">
            <v>100</v>
          </cell>
          <cell r="BV47">
            <v>100</v>
          </cell>
          <cell r="BW47">
            <v>7</v>
          </cell>
          <cell r="BX47">
            <v>2</v>
          </cell>
          <cell r="BY47">
            <v>5</v>
          </cell>
          <cell r="BZ47">
            <v>71.428571428571431</v>
          </cell>
          <cell r="CA47">
            <v>50</v>
          </cell>
          <cell r="CB47">
            <v>80</v>
          </cell>
          <cell r="CC47">
            <v>71.428571428571431</v>
          </cell>
          <cell r="CD47">
            <v>50</v>
          </cell>
          <cell r="CE47">
            <v>80</v>
          </cell>
          <cell r="CF47">
            <v>85.714285714285708</v>
          </cell>
          <cell r="CG47">
            <v>100</v>
          </cell>
          <cell r="CH47">
            <v>80</v>
          </cell>
          <cell r="CI47">
            <v>85.714285714285708</v>
          </cell>
          <cell r="CJ47">
            <v>100</v>
          </cell>
          <cell r="CK47">
            <v>80</v>
          </cell>
          <cell r="CL47">
            <v>85.714285714285708</v>
          </cell>
          <cell r="CM47">
            <v>100</v>
          </cell>
          <cell r="CN47">
            <v>80</v>
          </cell>
          <cell r="CO47">
            <v>84</v>
          </cell>
          <cell r="CP47">
            <v>42</v>
          </cell>
          <cell r="CQ47">
            <v>42</v>
          </cell>
          <cell r="CR47">
            <v>32.142857142857146</v>
          </cell>
          <cell r="CS47">
            <v>30.952380952380953</v>
          </cell>
          <cell r="CT47">
            <v>33.333333333333329</v>
          </cell>
          <cell r="CU47">
            <v>21.428571428571427</v>
          </cell>
          <cell r="CV47">
            <v>21.428571428571427</v>
          </cell>
          <cell r="CW47">
            <v>21.428571428571427</v>
          </cell>
          <cell r="CX47">
            <v>88.095238095238088</v>
          </cell>
          <cell r="CY47">
            <v>88.095238095238088</v>
          </cell>
          <cell r="CZ47">
            <v>88.095238095238088</v>
          </cell>
          <cell r="DA47">
            <v>85.714285714285708</v>
          </cell>
          <cell r="DB47">
            <v>88.095238095238088</v>
          </cell>
          <cell r="DC47">
            <v>83.333333333333343</v>
          </cell>
          <cell r="DD47">
            <v>98.80952380952381</v>
          </cell>
          <cell r="DE47">
            <v>100</v>
          </cell>
          <cell r="DF47">
            <v>97.61904761904762</v>
          </cell>
          <cell r="DG47">
            <v>3231</v>
          </cell>
          <cell r="DH47">
            <v>1659</v>
          </cell>
          <cell r="DI47">
            <v>1572</v>
          </cell>
          <cell r="DJ47">
            <v>66.790467347570413</v>
          </cell>
          <cell r="DK47">
            <v>62.869198312236286</v>
          </cell>
          <cell r="DL47">
            <v>70.928753180661573</v>
          </cell>
          <cell r="DM47">
            <v>50.510677808727941</v>
          </cell>
          <cell r="DN47">
            <v>47.799879445449065</v>
          </cell>
          <cell r="DO47">
            <v>53.371501272264631</v>
          </cell>
          <cell r="DP47">
            <v>92.602909316001231</v>
          </cell>
          <cell r="DQ47">
            <v>90.898131404460514</v>
          </cell>
          <cell r="DR47">
            <v>94.402035623409674</v>
          </cell>
          <cell r="DS47">
            <v>90.126895697926329</v>
          </cell>
          <cell r="DT47">
            <v>87.884267631103071</v>
          </cell>
          <cell r="DU47">
            <v>92.493638676844782</v>
          </cell>
          <cell r="DV47">
            <v>97.988238935314143</v>
          </cell>
          <cell r="DW47">
            <v>97.830018083182637</v>
          </cell>
          <cell r="DX47">
            <v>98.155216284987276</v>
          </cell>
        </row>
        <row r="48">
          <cell r="B48">
            <v>335</v>
          </cell>
          <cell r="C48">
            <v>3040</v>
          </cell>
          <cell r="D48">
            <v>1570</v>
          </cell>
          <cell r="E48">
            <v>1470</v>
          </cell>
          <cell r="F48">
            <v>48.618421052631575</v>
          </cell>
          <cell r="G48">
            <v>42.29299363057325</v>
          </cell>
          <cell r="H48">
            <v>55.374149659863946</v>
          </cell>
          <cell r="I48">
            <v>33.486842105263158</v>
          </cell>
          <cell r="J48">
            <v>29.235668789808916</v>
          </cell>
          <cell r="K48">
            <v>38.027210884353742</v>
          </cell>
          <cell r="L48">
            <v>84.868421052631575</v>
          </cell>
          <cell r="M48">
            <v>80.57324840764332</v>
          </cell>
          <cell r="N48">
            <v>89.455782312925166</v>
          </cell>
          <cell r="O48">
            <v>79.96710526315789</v>
          </cell>
          <cell r="P48">
            <v>75.28662420382166</v>
          </cell>
          <cell r="Q48">
            <v>84.965986394557831</v>
          </cell>
          <cell r="R48">
            <v>95.361842105263165</v>
          </cell>
          <cell r="S48">
            <v>94.076433121019107</v>
          </cell>
          <cell r="T48">
            <v>96.734693877551024</v>
          </cell>
          <cell r="U48">
            <v>101</v>
          </cell>
          <cell r="V48">
            <v>49</v>
          </cell>
          <cell r="W48">
            <v>52</v>
          </cell>
          <cell r="X48">
            <v>38.613861386138616</v>
          </cell>
          <cell r="Y48">
            <v>30.612244897959183</v>
          </cell>
          <cell r="Z48">
            <v>46.153846153846153</v>
          </cell>
          <cell r="AA48">
            <v>26.732673267326735</v>
          </cell>
          <cell r="AB48">
            <v>20.408163265306122</v>
          </cell>
          <cell r="AC48">
            <v>32.692307692307693</v>
          </cell>
          <cell r="AD48">
            <v>84.158415841584159</v>
          </cell>
          <cell r="AE48">
            <v>81.632653061224488</v>
          </cell>
          <cell r="AF48">
            <v>86.538461538461547</v>
          </cell>
          <cell r="AG48">
            <v>82.178217821782169</v>
          </cell>
          <cell r="AH48">
            <v>79.591836734693871</v>
          </cell>
          <cell r="AI48">
            <v>84.615384615384613</v>
          </cell>
          <cell r="AJ48">
            <v>94.059405940594047</v>
          </cell>
          <cell r="AK48">
            <v>95.918367346938766</v>
          </cell>
          <cell r="AL48">
            <v>92.307692307692307</v>
          </cell>
          <cell r="AM48">
            <v>502</v>
          </cell>
          <cell r="AN48">
            <v>284</v>
          </cell>
          <cell r="AO48">
            <v>218</v>
          </cell>
          <cell r="AP48">
            <v>59.561752988047814</v>
          </cell>
          <cell r="AQ48">
            <v>54.577464788732399</v>
          </cell>
          <cell r="AR48">
            <v>66.055045871559642</v>
          </cell>
          <cell r="AS48">
            <v>44.820717131474105</v>
          </cell>
          <cell r="AT48">
            <v>40.492957746478872</v>
          </cell>
          <cell r="AU48">
            <v>50.458715596330272</v>
          </cell>
          <cell r="AV48">
            <v>94.820717131474112</v>
          </cell>
          <cell r="AW48">
            <v>92.605633802816897</v>
          </cell>
          <cell r="AX48">
            <v>97.706422018348633</v>
          </cell>
          <cell r="AY48">
            <v>90.637450199203187</v>
          </cell>
          <cell r="AZ48">
            <v>88.732394366197184</v>
          </cell>
          <cell r="BA48">
            <v>93.11926605504587</v>
          </cell>
          <cell r="BB48">
            <v>98.207171314741032</v>
          </cell>
          <cell r="BC48">
            <v>97.535211267605632</v>
          </cell>
          <cell r="BD48">
            <v>99.082568807339456</v>
          </cell>
          <cell r="BE48">
            <v>123</v>
          </cell>
          <cell r="BF48">
            <v>68</v>
          </cell>
          <cell r="BG48">
            <v>55</v>
          </cell>
          <cell r="BH48">
            <v>52.032520325203258</v>
          </cell>
          <cell r="BI48">
            <v>42.647058823529413</v>
          </cell>
          <cell r="BJ48">
            <v>63.636363636363633</v>
          </cell>
          <cell r="BK48">
            <v>33.333333333333329</v>
          </cell>
          <cell r="BL48">
            <v>25</v>
          </cell>
          <cell r="BM48">
            <v>43.636363636363633</v>
          </cell>
          <cell r="BN48">
            <v>91.056910569105682</v>
          </cell>
          <cell r="BO48">
            <v>91.17647058823529</v>
          </cell>
          <cell r="BP48">
            <v>90.909090909090907</v>
          </cell>
          <cell r="BQ48">
            <v>88.617886178861795</v>
          </cell>
          <cell r="BR48">
            <v>86.764705882352942</v>
          </cell>
          <cell r="BS48">
            <v>90.909090909090907</v>
          </cell>
          <cell r="BT48">
            <v>96.747967479674799</v>
          </cell>
          <cell r="BU48">
            <v>98.529411764705884</v>
          </cell>
          <cell r="BV48">
            <v>94.545454545454547</v>
          </cell>
          <cell r="BW48">
            <v>12</v>
          </cell>
          <cell r="BX48">
            <v>4</v>
          </cell>
          <cell r="BY48">
            <v>8</v>
          </cell>
          <cell r="BZ48">
            <v>75</v>
          </cell>
          <cell r="CA48">
            <v>75</v>
          </cell>
          <cell r="CB48">
            <v>75</v>
          </cell>
          <cell r="CC48">
            <v>50</v>
          </cell>
          <cell r="CD48">
            <v>75</v>
          </cell>
          <cell r="CE48">
            <v>37.5</v>
          </cell>
          <cell r="CF48">
            <v>91.666666666666657</v>
          </cell>
          <cell r="CG48">
            <v>75</v>
          </cell>
          <cell r="CH48">
            <v>100</v>
          </cell>
          <cell r="CI48">
            <v>91.666666666666657</v>
          </cell>
          <cell r="CJ48">
            <v>75</v>
          </cell>
          <cell r="CK48">
            <v>100</v>
          </cell>
          <cell r="CL48">
            <v>91.666666666666657</v>
          </cell>
          <cell r="CM48">
            <v>75</v>
          </cell>
          <cell r="CN48">
            <v>100</v>
          </cell>
          <cell r="CO48">
            <v>18</v>
          </cell>
          <cell r="CP48">
            <v>10</v>
          </cell>
          <cell r="CQ48">
            <v>8</v>
          </cell>
          <cell r="CR48">
            <v>55.555555555555557</v>
          </cell>
          <cell r="CS48">
            <v>50</v>
          </cell>
          <cell r="CT48">
            <v>62.5</v>
          </cell>
          <cell r="CU48">
            <v>44.444444444444443</v>
          </cell>
          <cell r="CV48">
            <v>40</v>
          </cell>
          <cell r="CW48">
            <v>50</v>
          </cell>
          <cell r="CX48">
            <v>88.888888888888886</v>
          </cell>
          <cell r="CY48">
            <v>90</v>
          </cell>
          <cell r="CZ48">
            <v>87.5</v>
          </cell>
          <cell r="DA48">
            <v>83.333333333333343</v>
          </cell>
          <cell r="DB48">
            <v>80</v>
          </cell>
          <cell r="DC48">
            <v>87.5</v>
          </cell>
          <cell r="DD48">
            <v>94.444444444444443</v>
          </cell>
          <cell r="DE48">
            <v>100</v>
          </cell>
          <cell r="DF48">
            <v>87.5</v>
          </cell>
          <cell r="DG48">
            <v>3796</v>
          </cell>
          <cell r="DH48">
            <v>1985</v>
          </cell>
          <cell r="DI48">
            <v>1811</v>
          </cell>
          <cell r="DJ48">
            <v>50.026343519494212</v>
          </cell>
          <cell r="DK48">
            <v>43.879093198992443</v>
          </cell>
          <cell r="DL48">
            <v>56.764218663721699</v>
          </cell>
          <cell r="DM48">
            <v>34.905163329820866</v>
          </cell>
          <cell r="DN48">
            <v>30.629722921914361</v>
          </cell>
          <cell r="DO48">
            <v>39.591385974599667</v>
          </cell>
          <cell r="DP48">
            <v>86.406743940990509</v>
          </cell>
          <cell r="DQ48">
            <v>82.720403022670027</v>
          </cell>
          <cell r="DR48">
            <v>90.447266703478746</v>
          </cell>
          <cell r="DS48">
            <v>81.770284510010541</v>
          </cell>
          <cell r="DT48">
            <v>77.732997481108313</v>
          </cell>
          <cell r="DU48">
            <v>86.195472114853672</v>
          </cell>
          <cell r="DV48">
            <v>95.732349841938884</v>
          </cell>
          <cell r="DW48">
            <v>94.760705289672543</v>
          </cell>
          <cell r="DX48">
            <v>96.797349530646045</v>
          </cell>
        </row>
        <row r="49">
          <cell r="B49">
            <v>336</v>
          </cell>
          <cell r="C49">
            <v>1978</v>
          </cell>
          <cell r="D49">
            <v>955</v>
          </cell>
          <cell r="E49">
            <v>1023</v>
          </cell>
          <cell r="F49">
            <v>55.207280080889788</v>
          </cell>
          <cell r="G49">
            <v>47.748691099476446</v>
          </cell>
          <cell r="H49">
            <v>62.170087976539591</v>
          </cell>
          <cell r="I49">
            <v>33.973710819009099</v>
          </cell>
          <cell r="J49">
            <v>25.863874345549736</v>
          </cell>
          <cell r="K49">
            <v>41.544477028347998</v>
          </cell>
          <cell r="L49">
            <v>84.024266936299298</v>
          </cell>
          <cell r="M49">
            <v>79.581151832460733</v>
          </cell>
          <cell r="N49">
            <v>88.172043010752688</v>
          </cell>
          <cell r="O49">
            <v>81.445904954499497</v>
          </cell>
          <cell r="P49">
            <v>77.172774869109944</v>
          </cell>
          <cell r="Q49">
            <v>85.43499511241447</v>
          </cell>
          <cell r="R49">
            <v>94.792719919110212</v>
          </cell>
          <cell r="S49">
            <v>93.403141361256544</v>
          </cell>
          <cell r="T49">
            <v>96.089931573802545</v>
          </cell>
          <cell r="U49">
            <v>192</v>
          </cell>
          <cell r="V49">
            <v>98</v>
          </cell>
          <cell r="W49">
            <v>94</v>
          </cell>
          <cell r="X49">
            <v>43.75</v>
          </cell>
          <cell r="Y49">
            <v>41.836734693877553</v>
          </cell>
          <cell r="Z49">
            <v>45.744680851063826</v>
          </cell>
          <cell r="AA49">
            <v>23.4375</v>
          </cell>
          <cell r="AB49">
            <v>20.408163265306122</v>
          </cell>
          <cell r="AC49">
            <v>26.595744680851062</v>
          </cell>
          <cell r="AD49">
            <v>83.333333333333343</v>
          </cell>
          <cell r="AE49">
            <v>78.571428571428569</v>
          </cell>
          <cell r="AF49">
            <v>88.297872340425528</v>
          </cell>
          <cell r="AG49">
            <v>80.729166666666657</v>
          </cell>
          <cell r="AH49">
            <v>76.530612244897952</v>
          </cell>
          <cell r="AI49">
            <v>85.106382978723403</v>
          </cell>
          <cell r="AJ49">
            <v>97.916666666666657</v>
          </cell>
          <cell r="AK49">
            <v>96.938775510204081</v>
          </cell>
          <cell r="AL49">
            <v>98.936170212765958</v>
          </cell>
          <cell r="AM49">
            <v>521</v>
          </cell>
          <cell r="AN49">
            <v>258</v>
          </cell>
          <cell r="AO49">
            <v>263</v>
          </cell>
          <cell r="AP49">
            <v>64.875239923224569</v>
          </cell>
          <cell r="AQ49">
            <v>58.139534883720934</v>
          </cell>
          <cell r="AR49">
            <v>71.48288973384031</v>
          </cell>
          <cell r="AS49">
            <v>45.105566218809976</v>
          </cell>
          <cell r="AT49">
            <v>39.922480620155035</v>
          </cell>
          <cell r="AU49">
            <v>50.190114068441062</v>
          </cell>
          <cell r="AV49">
            <v>95.777351247600777</v>
          </cell>
          <cell r="AW49">
            <v>94.186046511627907</v>
          </cell>
          <cell r="AX49">
            <v>97.338403041825089</v>
          </cell>
          <cell r="AY49">
            <v>92.322456813819571</v>
          </cell>
          <cell r="AZ49">
            <v>89.922480620155042</v>
          </cell>
          <cell r="BA49">
            <v>94.676806083650192</v>
          </cell>
          <cell r="BB49">
            <v>99.04030710172745</v>
          </cell>
          <cell r="BC49">
            <v>98.837209302325576</v>
          </cell>
          <cell r="BD49">
            <v>99.239543726235752</v>
          </cell>
          <cell r="BE49">
            <v>230</v>
          </cell>
          <cell r="BF49">
            <v>114</v>
          </cell>
          <cell r="BG49">
            <v>116</v>
          </cell>
          <cell r="BH49">
            <v>50.434782608695649</v>
          </cell>
          <cell r="BI49">
            <v>47.368421052631575</v>
          </cell>
          <cell r="BJ49">
            <v>53.448275862068961</v>
          </cell>
          <cell r="BK49">
            <v>26.521739130434785</v>
          </cell>
          <cell r="BL49">
            <v>19.298245614035086</v>
          </cell>
          <cell r="BM49">
            <v>33.620689655172413</v>
          </cell>
          <cell r="BN49">
            <v>88.695652173913047</v>
          </cell>
          <cell r="BO49">
            <v>83.333333333333343</v>
          </cell>
          <cell r="BP49">
            <v>93.965517241379317</v>
          </cell>
          <cell r="BQ49">
            <v>84.34782608695653</v>
          </cell>
          <cell r="BR49">
            <v>78.070175438596493</v>
          </cell>
          <cell r="BS49">
            <v>90.517241379310349</v>
          </cell>
          <cell r="BT49">
            <v>96.956521739130437</v>
          </cell>
          <cell r="BU49">
            <v>94.73684210526315</v>
          </cell>
          <cell r="BV49">
            <v>99.137931034482762</v>
          </cell>
          <cell r="BW49">
            <v>2</v>
          </cell>
          <cell r="BX49">
            <v>0</v>
          </cell>
          <cell r="BY49">
            <v>2</v>
          </cell>
          <cell r="BZ49">
            <v>100</v>
          </cell>
          <cell r="CA49" t="e">
            <v>#DIV/0!</v>
          </cell>
          <cell r="CB49">
            <v>100</v>
          </cell>
          <cell r="CC49">
            <v>100</v>
          </cell>
          <cell r="CD49" t="e">
            <v>#DIV/0!</v>
          </cell>
          <cell r="CE49">
            <v>100</v>
          </cell>
          <cell r="CF49">
            <v>100</v>
          </cell>
          <cell r="CG49" t="e">
            <v>#DIV/0!</v>
          </cell>
          <cell r="CH49">
            <v>100</v>
          </cell>
          <cell r="CI49">
            <v>100</v>
          </cell>
          <cell r="CJ49" t="e">
            <v>#DIV/0!</v>
          </cell>
          <cell r="CK49">
            <v>100</v>
          </cell>
          <cell r="CL49">
            <v>100</v>
          </cell>
          <cell r="CM49" t="e">
            <v>#DIV/0!</v>
          </cell>
          <cell r="CN49">
            <v>100</v>
          </cell>
          <cell r="CO49">
            <v>29</v>
          </cell>
          <cell r="CP49">
            <v>14</v>
          </cell>
          <cell r="CQ49">
            <v>15</v>
          </cell>
          <cell r="CR49">
            <v>62.068965517241381</v>
          </cell>
          <cell r="CS49">
            <v>57.142857142857139</v>
          </cell>
          <cell r="CT49">
            <v>66.666666666666657</v>
          </cell>
          <cell r="CU49">
            <v>31.03448275862069</v>
          </cell>
          <cell r="CV49">
            <v>28.571428571428569</v>
          </cell>
          <cell r="CW49">
            <v>33.333333333333329</v>
          </cell>
          <cell r="CX49">
            <v>89.65517241379311</v>
          </cell>
          <cell r="CY49">
            <v>85.714285714285708</v>
          </cell>
          <cell r="CZ49">
            <v>93.333333333333329</v>
          </cell>
          <cell r="DA49">
            <v>86.206896551724128</v>
          </cell>
          <cell r="DB49">
            <v>78.571428571428569</v>
          </cell>
          <cell r="DC49">
            <v>93.333333333333329</v>
          </cell>
          <cell r="DD49">
            <v>100</v>
          </cell>
          <cell r="DE49">
            <v>100</v>
          </cell>
          <cell r="DF49">
            <v>100</v>
          </cell>
          <cell r="DG49">
            <v>2952</v>
          </cell>
          <cell r="DH49">
            <v>1439</v>
          </cell>
          <cell r="DI49">
            <v>1513</v>
          </cell>
          <cell r="DJ49">
            <v>55.894308943089435</v>
          </cell>
          <cell r="DK49">
            <v>49.270326615705351</v>
          </cell>
          <cell r="DL49">
            <v>62.194315928618636</v>
          </cell>
          <cell r="DM49">
            <v>34.688346883468832</v>
          </cell>
          <cell r="DN49">
            <v>27.519110493398191</v>
          </cell>
          <cell r="DO49">
            <v>41.506939854593519</v>
          </cell>
          <cell r="DP49">
            <v>86.483739837398375</v>
          </cell>
          <cell r="DQ49">
            <v>82.487838776928427</v>
          </cell>
          <cell r="DR49">
            <v>90.284203569068083</v>
          </cell>
          <cell r="DS49">
            <v>83.604336043360433</v>
          </cell>
          <cell r="DT49">
            <v>79.499652536483666</v>
          </cell>
          <cell r="DU49">
            <v>87.508261731658948</v>
          </cell>
          <cell r="DV49">
            <v>95.968834688346888</v>
          </cell>
          <cell r="DW49">
            <v>94.788047255038222</v>
          </cell>
          <cell r="DX49">
            <v>97.091870456047587</v>
          </cell>
        </row>
        <row r="50">
          <cell r="B50">
            <v>340</v>
          </cell>
          <cell r="C50">
            <v>1795</v>
          </cell>
          <cell r="D50">
            <v>941</v>
          </cell>
          <cell r="E50">
            <v>854</v>
          </cell>
          <cell r="F50">
            <v>49.97214484679666</v>
          </cell>
          <cell r="G50">
            <v>45.696068012752391</v>
          </cell>
          <cell r="H50">
            <v>54.683840749414529</v>
          </cell>
          <cell r="I50">
            <v>26.573816155988855</v>
          </cell>
          <cell r="J50">
            <v>24.442082890541979</v>
          </cell>
          <cell r="K50">
            <v>28.92271662763466</v>
          </cell>
          <cell r="L50">
            <v>82.952646239554312</v>
          </cell>
          <cell r="M50">
            <v>80.021253985122215</v>
          </cell>
          <cell r="N50">
            <v>86.182669789227162</v>
          </cell>
          <cell r="O50">
            <v>80.167130919220057</v>
          </cell>
          <cell r="P50">
            <v>77.683315621679057</v>
          </cell>
          <cell r="Q50">
            <v>82.903981264637011</v>
          </cell>
          <cell r="R50">
            <v>94.540389972144851</v>
          </cell>
          <cell r="S50">
            <v>93.623804463336882</v>
          </cell>
          <cell r="T50">
            <v>95.550351288056206</v>
          </cell>
          <cell r="U50">
            <v>10</v>
          </cell>
          <cell r="V50">
            <v>4</v>
          </cell>
          <cell r="W50">
            <v>6</v>
          </cell>
          <cell r="X50">
            <v>60</v>
          </cell>
          <cell r="Y50">
            <v>75</v>
          </cell>
          <cell r="Z50">
            <v>50</v>
          </cell>
          <cell r="AA50">
            <v>30</v>
          </cell>
          <cell r="AB50">
            <v>25</v>
          </cell>
          <cell r="AC50">
            <v>33.333333333333329</v>
          </cell>
          <cell r="AD50">
            <v>90</v>
          </cell>
          <cell r="AE50">
            <v>75</v>
          </cell>
          <cell r="AF50">
            <v>100</v>
          </cell>
          <cell r="AG50">
            <v>80</v>
          </cell>
          <cell r="AH50">
            <v>75</v>
          </cell>
          <cell r="AI50">
            <v>83.333333333333343</v>
          </cell>
          <cell r="AJ50">
            <v>100</v>
          </cell>
          <cell r="AK50">
            <v>100</v>
          </cell>
          <cell r="AL50">
            <v>100</v>
          </cell>
          <cell r="AM50">
            <v>4</v>
          </cell>
          <cell r="AN50">
            <v>2</v>
          </cell>
          <cell r="AO50">
            <v>2</v>
          </cell>
          <cell r="AP50">
            <v>75</v>
          </cell>
          <cell r="AQ50">
            <v>100</v>
          </cell>
          <cell r="AR50">
            <v>50</v>
          </cell>
          <cell r="AS50">
            <v>50</v>
          </cell>
          <cell r="AT50">
            <v>50</v>
          </cell>
          <cell r="AU50">
            <v>50</v>
          </cell>
          <cell r="AV50">
            <v>100</v>
          </cell>
          <cell r="AW50">
            <v>100</v>
          </cell>
          <cell r="AX50">
            <v>100</v>
          </cell>
          <cell r="AY50">
            <v>100</v>
          </cell>
          <cell r="AZ50">
            <v>100</v>
          </cell>
          <cell r="BA50">
            <v>100</v>
          </cell>
          <cell r="BB50">
            <v>100</v>
          </cell>
          <cell r="BC50">
            <v>100</v>
          </cell>
          <cell r="BD50">
            <v>100</v>
          </cell>
          <cell r="BE50">
            <v>4</v>
          </cell>
          <cell r="BF50">
            <v>3</v>
          </cell>
          <cell r="BG50">
            <v>1</v>
          </cell>
          <cell r="BH50">
            <v>50</v>
          </cell>
          <cell r="BI50">
            <v>66.666666666666657</v>
          </cell>
          <cell r="BJ50">
            <v>0</v>
          </cell>
          <cell r="BK50">
            <v>50</v>
          </cell>
          <cell r="BL50">
            <v>66.666666666666657</v>
          </cell>
          <cell r="BM50">
            <v>0</v>
          </cell>
          <cell r="BN50">
            <v>100</v>
          </cell>
          <cell r="BO50">
            <v>100</v>
          </cell>
          <cell r="BP50">
            <v>100</v>
          </cell>
          <cell r="BQ50">
            <v>100</v>
          </cell>
          <cell r="BR50">
            <v>100</v>
          </cell>
          <cell r="BS50">
            <v>100</v>
          </cell>
          <cell r="BT50">
            <v>100</v>
          </cell>
          <cell r="BU50">
            <v>100</v>
          </cell>
          <cell r="BV50">
            <v>100</v>
          </cell>
          <cell r="BW50">
            <v>2</v>
          </cell>
          <cell r="BX50">
            <v>1</v>
          </cell>
          <cell r="BY50">
            <v>1</v>
          </cell>
          <cell r="BZ50">
            <v>0</v>
          </cell>
          <cell r="CA50">
            <v>0</v>
          </cell>
          <cell r="CB50">
            <v>0</v>
          </cell>
          <cell r="CC50">
            <v>0</v>
          </cell>
          <cell r="CD50">
            <v>0</v>
          </cell>
          <cell r="CE50">
            <v>0</v>
          </cell>
          <cell r="CF50">
            <v>100</v>
          </cell>
          <cell r="CG50">
            <v>100</v>
          </cell>
          <cell r="CH50">
            <v>100</v>
          </cell>
          <cell r="CI50">
            <v>100</v>
          </cell>
          <cell r="CJ50">
            <v>100</v>
          </cell>
          <cell r="CK50">
            <v>100</v>
          </cell>
          <cell r="CL50">
            <v>100</v>
          </cell>
          <cell r="CM50">
            <v>100</v>
          </cell>
          <cell r="CN50">
            <v>100</v>
          </cell>
          <cell r="CO50">
            <v>198</v>
          </cell>
          <cell r="CP50">
            <v>99</v>
          </cell>
          <cell r="CQ50">
            <v>99</v>
          </cell>
          <cell r="CR50">
            <v>37.878787878787875</v>
          </cell>
          <cell r="CS50">
            <v>31.313131313131315</v>
          </cell>
          <cell r="CT50">
            <v>44.444444444444443</v>
          </cell>
          <cell r="CU50">
            <v>20.707070707070706</v>
          </cell>
          <cell r="CV50">
            <v>21.212121212121211</v>
          </cell>
          <cell r="CW50">
            <v>20.202020202020201</v>
          </cell>
          <cell r="CX50">
            <v>76.767676767676761</v>
          </cell>
          <cell r="CY50">
            <v>72.727272727272734</v>
          </cell>
          <cell r="CZ50">
            <v>80.808080808080803</v>
          </cell>
          <cell r="DA50">
            <v>70.707070707070713</v>
          </cell>
          <cell r="DB50">
            <v>65.656565656565661</v>
          </cell>
          <cell r="DC50">
            <v>75.757575757575751</v>
          </cell>
          <cell r="DD50">
            <v>89.393939393939391</v>
          </cell>
          <cell r="DE50">
            <v>87.878787878787875</v>
          </cell>
          <cell r="DF50">
            <v>90.909090909090907</v>
          </cell>
          <cell r="DG50">
            <v>2013</v>
          </cell>
          <cell r="DH50">
            <v>1050</v>
          </cell>
          <cell r="DI50">
            <v>963</v>
          </cell>
          <cell r="DJ50">
            <v>48.832588176850471</v>
          </cell>
          <cell r="DK50">
            <v>44.571428571428569</v>
          </cell>
          <cell r="DL50">
            <v>53.478712357217027</v>
          </cell>
          <cell r="DM50">
            <v>26.08047690014903</v>
          </cell>
          <cell r="DN50">
            <v>24.285714285714285</v>
          </cell>
          <cell r="DO50">
            <v>28.037383177570092</v>
          </cell>
          <cell r="DP50">
            <v>82.463984103328372</v>
          </cell>
          <cell r="DQ50">
            <v>79.428571428571431</v>
          </cell>
          <cell r="DR50">
            <v>85.773624091381095</v>
          </cell>
          <cell r="DS50">
            <v>79.334326875310481</v>
          </cell>
          <cell r="DT50">
            <v>76.666666666666671</v>
          </cell>
          <cell r="DU50">
            <v>82.242990654205599</v>
          </cell>
          <cell r="DV50">
            <v>94.088425235966227</v>
          </cell>
          <cell r="DW50">
            <v>93.142857142857139</v>
          </cell>
          <cell r="DX50">
            <v>95.119418483904468</v>
          </cell>
        </row>
        <row r="51">
          <cell r="B51">
            <v>341</v>
          </cell>
          <cell r="C51">
            <v>5390</v>
          </cell>
          <cell r="D51">
            <v>2665</v>
          </cell>
          <cell r="E51">
            <v>2725</v>
          </cell>
          <cell r="F51">
            <v>54.768089053803337</v>
          </cell>
          <cell r="G51">
            <v>50.431519699812391</v>
          </cell>
          <cell r="H51">
            <v>59.009174311926607</v>
          </cell>
          <cell r="I51">
            <v>35.75139146567718</v>
          </cell>
          <cell r="J51">
            <v>33.358348968105069</v>
          </cell>
          <cell r="K51">
            <v>38.091743119266056</v>
          </cell>
          <cell r="L51">
            <v>84.545454545454547</v>
          </cell>
          <cell r="M51">
            <v>80.637898686679179</v>
          </cell>
          <cell r="N51">
            <v>88.366972477064223</v>
          </cell>
          <cell r="O51">
            <v>82.541743970315395</v>
          </cell>
          <cell r="P51">
            <v>78.799249530956843</v>
          </cell>
          <cell r="Q51">
            <v>86.201834862385311</v>
          </cell>
          <cell r="R51">
            <v>94.471243042671617</v>
          </cell>
          <cell r="S51">
            <v>93.545966228893064</v>
          </cell>
          <cell r="T51">
            <v>95.376146788990823</v>
          </cell>
          <cell r="U51">
            <v>91</v>
          </cell>
          <cell r="V51">
            <v>46</v>
          </cell>
          <cell r="W51">
            <v>45</v>
          </cell>
          <cell r="X51">
            <v>48.35164835164835</v>
          </cell>
          <cell r="Y51">
            <v>39.130434782608695</v>
          </cell>
          <cell r="Z51">
            <v>57.777777777777771</v>
          </cell>
          <cell r="AA51">
            <v>32.967032967032964</v>
          </cell>
          <cell r="AB51">
            <v>23.913043478260871</v>
          </cell>
          <cell r="AC51">
            <v>42.222222222222221</v>
          </cell>
          <cell r="AD51">
            <v>76.923076923076934</v>
          </cell>
          <cell r="AE51">
            <v>69.565217391304344</v>
          </cell>
          <cell r="AF51">
            <v>84.444444444444443</v>
          </cell>
          <cell r="AG51">
            <v>74.72527472527473</v>
          </cell>
          <cell r="AH51">
            <v>69.565217391304344</v>
          </cell>
          <cell r="AI51">
            <v>80</v>
          </cell>
          <cell r="AJ51">
            <v>93.406593406593402</v>
          </cell>
          <cell r="AK51">
            <v>91.304347826086953</v>
          </cell>
          <cell r="AL51">
            <v>95.555555555555557</v>
          </cell>
          <cell r="AM51">
            <v>64</v>
          </cell>
          <cell r="AN51">
            <v>34</v>
          </cell>
          <cell r="AO51">
            <v>30</v>
          </cell>
          <cell r="AP51">
            <v>57.8125</v>
          </cell>
          <cell r="AQ51">
            <v>52.941176470588239</v>
          </cell>
          <cell r="AR51">
            <v>63.333333333333329</v>
          </cell>
          <cell r="AS51">
            <v>48.4375</v>
          </cell>
          <cell r="AT51">
            <v>38.235294117647058</v>
          </cell>
          <cell r="AU51">
            <v>60</v>
          </cell>
          <cell r="AV51">
            <v>87.5</v>
          </cell>
          <cell r="AW51">
            <v>82.35294117647058</v>
          </cell>
          <cell r="AX51">
            <v>93.333333333333329</v>
          </cell>
          <cell r="AY51">
            <v>84.375</v>
          </cell>
          <cell r="AZ51">
            <v>76.470588235294116</v>
          </cell>
          <cell r="BA51">
            <v>93.333333333333329</v>
          </cell>
          <cell r="BB51">
            <v>96.875</v>
          </cell>
          <cell r="BC51">
            <v>94.117647058823522</v>
          </cell>
          <cell r="BD51">
            <v>100</v>
          </cell>
          <cell r="BE51">
            <v>166</v>
          </cell>
          <cell r="BF51">
            <v>87</v>
          </cell>
          <cell r="BG51">
            <v>79</v>
          </cell>
          <cell r="BH51">
            <v>41.566265060240966</v>
          </cell>
          <cell r="BI51">
            <v>33.333333333333329</v>
          </cell>
          <cell r="BJ51">
            <v>50.632911392405063</v>
          </cell>
          <cell r="BK51">
            <v>28.915662650602407</v>
          </cell>
          <cell r="BL51">
            <v>24.137931034482758</v>
          </cell>
          <cell r="BM51">
            <v>34.177215189873415</v>
          </cell>
          <cell r="BN51">
            <v>78.313253012048193</v>
          </cell>
          <cell r="BO51">
            <v>77.011494252873561</v>
          </cell>
          <cell r="BP51">
            <v>79.74683544303798</v>
          </cell>
          <cell r="BQ51">
            <v>75.301204819277118</v>
          </cell>
          <cell r="BR51">
            <v>74.712643678160916</v>
          </cell>
          <cell r="BS51">
            <v>75.949367088607602</v>
          </cell>
          <cell r="BT51">
            <v>92.168674698795186</v>
          </cell>
          <cell r="BU51">
            <v>90.804597701149419</v>
          </cell>
          <cell r="BV51">
            <v>93.670886075949369</v>
          </cell>
          <cell r="BW51">
            <v>53</v>
          </cell>
          <cell r="BX51">
            <v>29</v>
          </cell>
          <cell r="BY51">
            <v>24</v>
          </cell>
          <cell r="BZ51">
            <v>69.811320754716974</v>
          </cell>
          <cell r="CA51">
            <v>72.41379310344827</v>
          </cell>
          <cell r="CB51">
            <v>66.666666666666657</v>
          </cell>
          <cell r="CC51">
            <v>45.283018867924532</v>
          </cell>
          <cell r="CD51">
            <v>51.724137931034484</v>
          </cell>
          <cell r="CE51">
            <v>37.5</v>
          </cell>
          <cell r="CF51">
            <v>94.339622641509436</v>
          </cell>
          <cell r="CG51">
            <v>93.103448275862064</v>
          </cell>
          <cell r="CH51">
            <v>95.833333333333343</v>
          </cell>
          <cell r="CI51">
            <v>92.452830188679243</v>
          </cell>
          <cell r="CJ51">
            <v>93.103448275862064</v>
          </cell>
          <cell r="CK51">
            <v>91.666666666666657</v>
          </cell>
          <cell r="CL51">
            <v>96.226415094339629</v>
          </cell>
          <cell r="CM51">
            <v>96.551724137931032</v>
          </cell>
          <cell r="CN51">
            <v>95.833333333333343</v>
          </cell>
          <cell r="CO51">
            <v>129</v>
          </cell>
          <cell r="CP51">
            <v>70</v>
          </cell>
          <cell r="CQ51">
            <v>59</v>
          </cell>
          <cell r="CR51">
            <v>40.310077519379846</v>
          </cell>
          <cell r="CS51">
            <v>30</v>
          </cell>
          <cell r="CT51">
            <v>52.542372881355938</v>
          </cell>
          <cell r="CU51">
            <v>26.356589147286826</v>
          </cell>
          <cell r="CV51">
            <v>25.714285714285712</v>
          </cell>
          <cell r="CW51">
            <v>27.118644067796609</v>
          </cell>
          <cell r="CX51">
            <v>70.542635658914733</v>
          </cell>
          <cell r="CY51">
            <v>61.428571428571431</v>
          </cell>
          <cell r="CZ51">
            <v>81.355932203389841</v>
          </cell>
          <cell r="DA51">
            <v>66.666666666666657</v>
          </cell>
          <cell r="DB51">
            <v>58.571428571428577</v>
          </cell>
          <cell r="DC51">
            <v>76.271186440677965</v>
          </cell>
          <cell r="DD51">
            <v>87.596899224806208</v>
          </cell>
          <cell r="DE51">
            <v>88.571428571428569</v>
          </cell>
          <cell r="DF51">
            <v>86.440677966101703</v>
          </cell>
          <cell r="DG51">
            <v>5893</v>
          </cell>
          <cell r="DH51">
            <v>2931</v>
          </cell>
          <cell r="DI51">
            <v>2962</v>
          </cell>
          <cell r="DJ51">
            <v>54.148990327507207</v>
          </cell>
          <cell r="DK51">
            <v>49.505288297509381</v>
          </cell>
          <cell r="DL51">
            <v>58.744091829844706</v>
          </cell>
          <cell r="DM51">
            <v>35.533684031902254</v>
          </cell>
          <cell r="DN51">
            <v>32.992152848857046</v>
          </cell>
          <cell r="DO51">
            <v>38.048615800135046</v>
          </cell>
          <cell r="DP51">
            <v>84.06584082810113</v>
          </cell>
          <cell r="DQ51">
            <v>80.040941658137157</v>
          </cell>
          <cell r="DR51">
            <v>88.048615800135039</v>
          </cell>
          <cell r="DS51">
            <v>81.978618700152722</v>
          </cell>
          <cell r="DT51">
            <v>78.164448993517567</v>
          </cell>
          <cell r="DU51">
            <v>85.75286968264686</v>
          </cell>
          <cell r="DV51">
            <v>94.281350755133204</v>
          </cell>
          <cell r="DW51">
            <v>93.346980552712395</v>
          </cell>
          <cell r="DX51">
            <v>95.205941931127612</v>
          </cell>
        </row>
        <row r="52">
          <cell r="B52">
            <v>342</v>
          </cell>
          <cell r="C52">
            <v>2113</v>
          </cell>
          <cell r="D52">
            <v>1096</v>
          </cell>
          <cell r="E52">
            <v>1017</v>
          </cell>
          <cell r="F52">
            <v>56.885944155229531</v>
          </cell>
          <cell r="G52">
            <v>52.645985401459846</v>
          </cell>
          <cell r="H52">
            <v>61.455260570304816</v>
          </cell>
          <cell r="I52">
            <v>38.097491717936585</v>
          </cell>
          <cell r="J52">
            <v>32.755474452554743</v>
          </cell>
          <cell r="K52">
            <v>43.85447394296952</v>
          </cell>
          <cell r="L52">
            <v>88.121154756270698</v>
          </cell>
          <cell r="M52">
            <v>85.675182481751818</v>
          </cell>
          <cell r="N52">
            <v>90.757128810226149</v>
          </cell>
          <cell r="O52">
            <v>85.944155229531475</v>
          </cell>
          <cell r="P52">
            <v>83.667883211678827</v>
          </cell>
          <cell r="Q52">
            <v>88.397246804326443</v>
          </cell>
          <cell r="R52">
            <v>96.119261713203969</v>
          </cell>
          <cell r="S52">
            <v>95.620437956204384</v>
          </cell>
          <cell r="T52">
            <v>96.656833824975422</v>
          </cell>
          <cell r="U52">
            <v>11</v>
          </cell>
          <cell r="V52">
            <v>6</v>
          </cell>
          <cell r="W52">
            <v>5</v>
          </cell>
          <cell r="X52">
            <v>54.54545454545454</v>
          </cell>
          <cell r="Y52">
            <v>33.333333333333329</v>
          </cell>
          <cell r="Z52">
            <v>80</v>
          </cell>
          <cell r="AA52">
            <v>45.454545454545453</v>
          </cell>
          <cell r="AB52">
            <v>16.666666666666664</v>
          </cell>
          <cell r="AC52">
            <v>80</v>
          </cell>
          <cell r="AD52">
            <v>100</v>
          </cell>
          <cell r="AE52">
            <v>100</v>
          </cell>
          <cell r="AF52">
            <v>100</v>
          </cell>
          <cell r="AG52">
            <v>100</v>
          </cell>
          <cell r="AH52">
            <v>100</v>
          </cell>
          <cell r="AI52">
            <v>100</v>
          </cell>
          <cell r="AJ52">
            <v>100</v>
          </cell>
          <cell r="AK52">
            <v>100</v>
          </cell>
          <cell r="AL52">
            <v>100</v>
          </cell>
          <cell r="AM52">
            <v>1</v>
          </cell>
          <cell r="AN52">
            <v>0</v>
          </cell>
          <cell r="AO52">
            <v>1</v>
          </cell>
          <cell r="AP52">
            <v>100</v>
          </cell>
          <cell r="AQ52" t="e">
            <v>#DIV/0!</v>
          </cell>
          <cell r="AR52">
            <v>100</v>
          </cell>
          <cell r="AS52">
            <v>0</v>
          </cell>
          <cell r="AT52" t="e">
            <v>#DIV/0!</v>
          </cell>
          <cell r="AU52">
            <v>0</v>
          </cell>
          <cell r="AV52">
            <v>100</v>
          </cell>
          <cell r="AW52" t="e">
            <v>#DIV/0!</v>
          </cell>
          <cell r="AX52">
            <v>100</v>
          </cell>
          <cell r="AY52">
            <v>100</v>
          </cell>
          <cell r="AZ52" t="e">
            <v>#DIV/0!</v>
          </cell>
          <cell r="BA52">
            <v>100</v>
          </cell>
          <cell r="BB52">
            <v>100</v>
          </cell>
          <cell r="BC52" t="e">
            <v>#DIV/0!</v>
          </cell>
          <cell r="BD52">
            <v>100</v>
          </cell>
          <cell r="BE52">
            <v>2</v>
          </cell>
          <cell r="BF52">
            <v>1</v>
          </cell>
          <cell r="BG52">
            <v>1</v>
          </cell>
          <cell r="BH52">
            <v>50</v>
          </cell>
          <cell r="BI52">
            <v>0</v>
          </cell>
          <cell r="BJ52">
            <v>100</v>
          </cell>
          <cell r="BK52">
            <v>0</v>
          </cell>
          <cell r="BL52">
            <v>0</v>
          </cell>
          <cell r="BM52">
            <v>0</v>
          </cell>
          <cell r="BN52">
            <v>100</v>
          </cell>
          <cell r="BO52">
            <v>100</v>
          </cell>
          <cell r="BP52">
            <v>100</v>
          </cell>
          <cell r="BQ52">
            <v>100</v>
          </cell>
          <cell r="BR52">
            <v>100</v>
          </cell>
          <cell r="BS52">
            <v>100</v>
          </cell>
          <cell r="BT52">
            <v>100</v>
          </cell>
          <cell r="BU52">
            <v>100</v>
          </cell>
          <cell r="BV52">
            <v>100</v>
          </cell>
          <cell r="BW52">
            <v>5</v>
          </cell>
          <cell r="BX52">
            <v>2</v>
          </cell>
          <cell r="BY52">
            <v>3</v>
          </cell>
          <cell r="BZ52">
            <v>60</v>
          </cell>
          <cell r="CA52">
            <v>0</v>
          </cell>
          <cell r="CB52">
            <v>100</v>
          </cell>
          <cell r="CC52">
            <v>40</v>
          </cell>
          <cell r="CD52">
            <v>0</v>
          </cell>
          <cell r="CE52">
            <v>66.666666666666657</v>
          </cell>
          <cell r="CF52">
            <v>100</v>
          </cell>
          <cell r="CG52">
            <v>100</v>
          </cell>
          <cell r="CH52">
            <v>100</v>
          </cell>
          <cell r="CI52">
            <v>100</v>
          </cell>
          <cell r="CJ52">
            <v>100</v>
          </cell>
          <cell r="CK52">
            <v>100</v>
          </cell>
          <cell r="CL52">
            <v>100</v>
          </cell>
          <cell r="CM52">
            <v>100</v>
          </cell>
          <cell r="CN52">
            <v>100</v>
          </cell>
          <cell r="CO52">
            <v>126</v>
          </cell>
          <cell r="CP52">
            <v>70</v>
          </cell>
          <cell r="CQ52">
            <v>56</v>
          </cell>
          <cell r="CR52">
            <v>52.380952380952387</v>
          </cell>
          <cell r="CS52">
            <v>48.571428571428569</v>
          </cell>
          <cell r="CT52">
            <v>57.142857142857139</v>
          </cell>
          <cell r="CU52">
            <v>36.507936507936506</v>
          </cell>
          <cell r="CV52">
            <v>34.285714285714285</v>
          </cell>
          <cell r="CW52">
            <v>39.285714285714285</v>
          </cell>
          <cell r="CX52">
            <v>85.714285714285708</v>
          </cell>
          <cell r="CY52">
            <v>81.428571428571431</v>
          </cell>
          <cell r="CZ52">
            <v>91.071428571428569</v>
          </cell>
          <cell r="DA52">
            <v>84.126984126984127</v>
          </cell>
          <cell r="DB52">
            <v>81.428571428571431</v>
          </cell>
          <cell r="DC52">
            <v>87.5</v>
          </cell>
          <cell r="DD52">
            <v>95.238095238095227</v>
          </cell>
          <cell r="DE52">
            <v>94.285714285714278</v>
          </cell>
          <cell r="DF52">
            <v>96.428571428571431</v>
          </cell>
          <cell r="DG52">
            <v>2258</v>
          </cell>
          <cell r="DH52">
            <v>1175</v>
          </cell>
          <cell r="DI52">
            <v>1083</v>
          </cell>
          <cell r="DJ52">
            <v>56.643046944198403</v>
          </cell>
          <cell r="DK52">
            <v>52.170212765957444</v>
          </cell>
          <cell r="DL52">
            <v>61.495844875346265</v>
          </cell>
          <cell r="DM52">
            <v>37.998228520814884</v>
          </cell>
          <cell r="DN52">
            <v>32.680851063829785</v>
          </cell>
          <cell r="DO52">
            <v>43.767313019390578</v>
          </cell>
          <cell r="DP52">
            <v>88.086802480070858</v>
          </cell>
          <cell r="DQ52">
            <v>85.531914893617028</v>
          </cell>
          <cell r="DR52">
            <v>90.858725761772845</v>
          </cell>
          <cell r="DS52">
            <v>85.961027457927372</v>
          </cell>
          <cell r="DT52">
            <v>83.659574468085111</v>
          </cell>
          <cell r="DU52">
            <v>88.457987072945514</v>
          </cell>
          <cell r="DV52">
            <v>96.102745792736926</v>
          </cell>
          <cell r="DW52">
            <v>95.574468085106375</v>
          </cell>
          <cell r="DX52">
            <v>96.67590027700831</v>
          </cell>
        </row>
        <row r="53">
          <cell r="B53">
            <v>343</v>
          </cell>
          <cell r="C53">
            <v>3830</v>
          </cell>
          <cell r="D53">
            <v>1955</v>
          </cell>
          <cell r="E53">
            <v>1875</v>
          </cell>
          <cell r="F53">
            <v>61.749347258485642</v>
          </cell>
          <cell r="G53">
            <v>58.567774936061376</v>
          </cell>
          <cell r="H53">
            <v>65.066666666666663</v>
          </cell>
          <cell r="I53">
            <v>43.759791122715406</v>
          </cell>
          <cell r="J53">
            <v>41.074168797953966</v>
          </cell>
          <cell r="K53">
            <v>46.56</v>
          </cell>
          <cell r="L53">
            <v>92.532637075718014</v>
          </cell>
          <cell r="M53">
            <v>90.588235294117652</v>
          </cell>
          <cell r="N53">
            <v>94.56</v>
          </cell>
          <cell r="O53">
            <v>90.600522193211489</v>
          </cell>
          <cell r="P53">
            <v>88.43989769820972</v>
          </cell>
          <cell r="Q53">
            <v>92.853333333333339</v>
          </cell>
          <cell r="R53">
            <v>97.911227154046998</v>
          </cell>
          <cell r="S53">
            <v>97.391304347826093</v>
          </cell>
          <cell r="T53">
            <v>98.453333333333333</v>
          </cell>
          <cell r="U53">
            <v>13</v>
          </cell>
          <cell r="V53">
            <v>7</v>
          </cell>
          <cell r="W53">
            <v>6</v>
          </cell>
          <cell r="X53">
            <v>61.53846153846154</v>
          </cell>
          <cell r="Y53">
            <v>57.142857142857139</v>
          </cell>
          <cell r="Z53">
            <v>66.666666666666657</v>
          </cell>
          <cell r="AA53">
            <v>53.846153846153847</v>
          </cell>
          <cell r="AB53">
            <v>57.142857142857139</v>
          </cell>
          <cell r="AC53">
            <v>50</v>
          </cell>
          <cell r="AD53">
            <v>84.615384615384613</v>
          </cell>
          <cell r="AE53">
            <v>71.428571428571431</v>
          </cell>
          <cell r="AF53">
            <v>100</v>
          </cell>
          <cell r="AG53">
            <v>84.615384615384613</v>
          </cell>
          <cell r="AH53">
            <v>71.428571428571431</v>
          </cell>
          <cell r="AI53">
            <v>100</v>
          </cell>
          <cell r="AJ53">
            <v>100</v>
          </cell>
          <cell r="AK53">
            <v>100</v>
          </cell>
          <cell r="AL53">
            <v>100</v>
          </cell>
          <cell r="AM53">
            <v>10</v>
          </cell>
          <cell r="AN53">
            <v>6</v>
          </cell>
          <cell r="AO53">
            <v>4</v>
          </cell>
          <cell r="AP53">
            <v>70</v>
          </cell>
          <cell r="AQ53">
            <v>66.666666666666657</v>
          </cell>
          <cell r="AR53">
            <v>75</v>
          </cell>
          <cell r="AS53">
            <v>60</v>
          </cell>
          <cell r="AT53">
            <v>66.666666666666657</v>
          </cell>
          <cell r="AU53">
            <v>50</v>
          </cell>
          <cell r="AV53">
            <v>100</v>
          </cell>
          <cell r="AW53">
            <v>100</v>
          </cell>
          <cell r="AX53">
            <v>100</v>
          </cell>
          <cell r="AY53">
            <v>100</v>
          </cell>
          <cell r="AZ53">
            <v>100</v>
          </cell>
          <cell r="BA53">
            <v>100</v>
          </cell>
          <cell r="BB53">
            <v>100</v>
          </cell>
          <cell r="BC53">
            <v>100</v>
          </cell>
          <cell r="BD53">
            <v>100</v>
          </cell>
          <cell r="BE53">
            <v>8</v>
          </cell>
          <cell r="BF53">
            <v>2</v>
          </cell>
          <cell r="BG53">
            <v>6</v>
          </cell>
          <cell r="BH53">
            <v>87.5</v>
          </cell>
          <cell r="BI53">
            <v>50</v>
          </cell>
          <cell r="BJ53">
            <v>100</v>
          </cell>
          <cell r="BK53">
            <v>87.5</v>
          </cell>
          <cell r="BL53">
            <v>50</v>
          </cell>
          <cell r="BM53">
            <v>100</v>
          </cell>
          <cell r="BN53">
            <v>100</v>
          </cell>
          <cell r="BO53">
            <v>100</v>
          </cell>
          <cell r="BP53">
            <v>100</v>
          </cell>
          <cell r="BQ53">
            <v>100</v>
          </cell>
          <cell r="BR53">
            <v>100</v>
          </cell>
          <cell r="BS53">
            <v>100</v>
          </cell>
          <cell r="BT53">
            <v>100</v>
          </cell>
          <cell r="BU53">
            <v>100</v>
          </cell>
          <cell r="BV53">
            <v>100</v>
          </cell>
          <cell r="BW53">
            <v>13</v>
          </cell>
          <cell r="BX53">
            <v>6</v>
          </cell>
          <cell r="BY53">
            <v>7</v>
          </cell>
          <cell r="BZ53">
            <v>84.615384615384613</v>
          </cell>
          <cell r="CA53">
            <v>83.333333333333343</v>
          </cell>
          <cell r="CB53">
            <v>85.714285714285708</v>
          </cell>
          <cell r="CC53">
            <v>61.53846153846154</v>
          </cell>
          <cell r="CD53">
            <v>66.666666666666657</v>
          </cell>
          <cell r="CE53">
            <v>57.142857142857139</v>
          </cell>
          <cell r="CF53">
            <v>100</v>
          </cell>
          <cell r="CG53">
            <v>100</v>
          </cell>
          <cell r="CH53">
            <v>100</v>
          </cell>
          <cell r="CI53">
            <v>100</v>
          </cell>
          <cell r="CJ53">
            <v>100</v>
          </cell>
          <cell r="CK53">
            <v>100</v>
          </cell>
          <cell r="CL53">
            <v>100</v>
          </cell>
          <cell r="CM53">
            <v>100</v>
          </cell>
          <cell r="CN53">
            <v>100</v>
          </cell>
          <cell r="CO53">
            <v>17</v>
          </cell>
          <cell r="CP53">
            <v>9</v>
          </cell>
          <cell r="CQ53">
            <v>8</v>
          </cell>
          <cell r="CR53">
            <v>70.588235294117652</v>
          </cell>
          <cell r="CS53">
            <v>77.777777777777786</v>
          </cell>
          <cell r="CT53">
            <v>62.5</v>
          </cell>
          <cell r="CU53">
            <v>47.058823529411761</v>
          </cell>
          <cell r="CV53">
            <v>44.444444444444443</v>
          </cell>
          <cell r="CW53">
            <v>50</v>
          </cell>
          <cell r="CX53">
            <v>100</v>
          </cell>
          <cell r="CY53">
            <v>100</v>
          </cell>
          <cell r="CZ53">
            <v>100</v>
          </cell>
          <cell r="DA53">
            <v>100</v>
          </cell>
          <cell r="DB53">
            <v>100</v>
          </cell>
          <cell r="DC53">
            <v>100</v>
          </cell>
          <cell r="DD53">
            <v>100</v>
          </cell>
          <cell r="DE53">
            <v>100</v>
          </cell>
          <cell r="DF53">
            <v>100</v>
          </cell>
          <cell r="DG53">
            <v>3891</v>
          </cell>
          <cell r="DH53">
            <v>1985</v>
          </cell>
          <cell r="DI53">
            <v>1906</v>
          </cell>
          <cell r="DJ53">
            <v>61.93780519146749</v>
          </cell>
          <cell r="DK53">
            <v>58.740554156171285</v>
          </cell>
          <cell r="DL53">
            <v>65.267576075550892</v>
          </cell>
          <cell r="DM53">
            <v>43.998971986635823</v>
          </cell>
          <cell r="DN53">
            <v>41.309823677581861</v>
          </cell>
          <cell r="DO53">
            <v>46.799580272822666</v>
          </cell>
          <cell r="DP53">
            <v>92.598303777949113</v>
          </cell>
          <cell r="DQ53">
            <v>90.62972292191435</v>
          </cell>
          <cell r="DR53">
            <v>94.648478488982164</v>
          </cell>
          <cell r="DS53">
            <v>90.696479054227709</v>
          </cell>
          <cell r="DT53">
            <v>88.513853904282115</v>
          </cell>
          <cell r="DU53">
            <v>92.969569779643237</v>
          </cell>
          <cell r="DV53">
            <v>97.943973271652524</v>
          </cell>
          <cell r="DW53">
            <v>97.430730478589425</v>
          </cell>
          <cell r="DX53">
            <v>98.478488982161593</v>
          </cell>
        </row>
        <row r="54">
          <cell r="B54">
            <v>344</v>
          </cell>
          <cell r="C54">
            <v>4131</v>
          </cell>
          <cell r="D54">
            <v>2128</v>
          </cell>
          <cell r="E54">
            <v>2003</v>
          </cell>
          <cell r="F54">
            <v>57.274267731784064</v>
          </cell>
          <cell r="G54">
            <v>51.221804511278194</v>
          </cell>
          <cell r="H54">
            <v>63.704443334997507</v>
          </cell>
          <cell r="I54">
            <v>46.017913338174779</v>
          </cell>
          <cell r="J54">
            <v>41.2593984962406</v>
          </cell>
          <cell r="K54">
            <v>51.073389915127308</v>
          </cell>
          <cell r="L54">
            <v>92.060033890099248</v>
          </cell>
          <cell r="M54">
            <v>91.353383458646618</v>
          </cell>
          <cell r="N54">
            <v>92.810783824263609</v>
          </cell>
          <cell r="O54">
            <v>90.07504236262406</v>
          </cell>
          <cell r="P54">
            <v>89.238721804511272</v>
          </cell>
          <cell r="Q54">
            <v>90.963554667997997</v>
          </cell>
          <cell r="R54">
            <v>97.264584846284194</v>
          </cell>
          <cell r="S54">
            <v>97.086466165413526</v>
          </cell>
          <cell r="T54">
            <v>97.453819271093352</v>
          </cell>
          <cell r="U54">
            <v>37</v>
          </cell>
          <cell r="V54">
            <v>22</v>
          </cell>
          <cell r="W54">
            <v>15</v>
          </cell>
          <cell r="X54">
            <v>78.378378378378372</v>
          </cell>
          <cell r="Y54">
            <v>72.727272727272734</v>
          </cell>
          <cell r="Z54">
            <v>86.666666666666671</v>
          </cell>
          <cell r="AA54">
            <v>59.45945945945946</v>
          </cell>
          <cell r="AB54">
            <v>54.54545454545454</v>
          </cell>
          <cell r="AC54">
            <v>66.666666666666657</v>
          </cell>
          <cell r="AD54">
            <v>91.891891891891902</v>
          </cell>
          <cell r="AE54">
            <v>95.454545454545453</v>
          </cell>
          <cell r="AF54">
            <v>86.666666666666671</v>
          </cell>
          <cell r="AG54">
            <v>89.189189189189193</v>
          </cell>
          <cell r="AH54">
            <v>90.909090909090907</v>
          </cell>
          <cell r="AI54">
            <v>86.666666666666671</v>
          </cell>
          <cell r="AJ54">
            <v>97.297297297297305</v>
          </cell>
          <cell r="AK54">
            <v>100</v>
          </cell>
          <cell r="AL54">
            <v>93.333333333333329</v>
          </cell>
          <cell r="AM54">
            <v>29</v>
          </cell>
          <cell r="AN54">
            <v>16</v>
          </cell>
          <cell r="AO54">
            <v>13</v>
          </cell>
          <cell r="AP54">
            <v>79.310344827586206</v>
          </cell>
          <cell r="AQ54">
            <v>75</v>
          </cell>
          <cell r="AR54">
            <v>84.615384615384613</v>
          </cell>
          <cell r="AS54">
            <v>62.068965517241381</v>
          </cell>
          <cell r="AT54">
            <v>50</v>
          </cell>
          <cell r="AU54">
            <v>76.923076923076934</v>
          </cell>
          <cell r="AV54">
            <v>100</v>
          </cell>
          <cell r="AW54">
            <v>100</v>
          </cell>
          <cell r="AX54">
            <v>100</v>
          </cell>
          <cell r="AY54">
            <v>100</v>
          </cell>
          <cell r="AZ54">
            <v>100</v>
          </cell>
          <cell r="BA54">
            <v>100</v>
          </cell>
          <cell r="BB54">
            <v>100</v>
          </cell>
          <cell r="BC54">
            <v>100</v>
          </cell>
          <cell r="BD54">
            <v>100</v>
          </cell>
          <cell r="BE54">
            <v>9</v>
          </cell>
          <cell r="BF54">
            <v>4</v>
          </cell>
          <cell r="BG54">
            <v>5</v>
          </cell>
          <cell r="BH54">
            <v>66.666666666666657</v>
          </cell>
          <cell r="BI54">
            <v>75</v>
          </cell>
          <cell r="BJ54">
            <v>60</v>
          </cell>
          <cell r="BK54">
            <v>66.666666666666657</v>
          </cell>
          <cell r="BL54">
            <v>75</v>
          </cell>
          <cell r="BM54">
            <v>60</v>
          </cell>
          <cell r="BN54">
            <v>100</v>
          </cell>
          <cell r="BO54">
            <v>100</v>
          </cell>
          <cell r="BP54">
            <v>100</v>
          </cell>
          <cell r="BQ54">
            <v>100</v>
          </cell>
          <cell r="BR54">
            <v>100</v>
          </cell>
          <cell r="BS54">
            <v>100</v>
          </cell>
          <cell r="BT54">
            <v>100</v>
          </cell>
          <cell r="BU54">
            <v>100</v>
          </cell>
          <cell r="BV54">
            <v>100</v>
          </cell>
          <cell r="BW54">
            <v>20</v>
          </cell>
          <cell r="BX54">
            <v>13</v>
          </cell>
          <cell r="BY54">
            <v>7</v>
          </cell>
          <cell r="BZ54">
            <v>80</v>
          </cell>
          <cell r="CA54">
            <v>76.923076923076934</v>
          </cell>
          <cell r="CB54">
            <v>85.714285714285708</v>
          </cell>
          <cell r="CC54">
            <v>70</v>
          </cell>
          <cell r="CD54">
            <v>61.53846153846154</v>
          </cell>
          <cell r="CE54">
            <v>85.714285714285708</v>
          </cell>
          <cell r="CF54">
            <v>100</v>
          </cell>
          <cell r="CG54">
            <v>100</v>
          </cell>
          <cell r="CH54">
            <v>100</v>
          </cell>
          <cell r="CI54">
            <v>100</v>
          </cell>
          <cell r="CJ54">
            <v>100</v>
          </cell>
          <cell r="CK54">
            <v>100</v>
          </cell>
          <cell r="CL54">
            <v>100</v>
          </cell>
          <cell r="CM54">
            <v>100</v>
          </cell>
          <cell r="CN54">
            <v>100</v>
          </cell>
          <cell r="CO54">
            <v>40</v>
          </cell>
          <cell r="CP54">
            <v>19</v>
          </cell>
          <cell r="CQ54">
            <v>21</v>
          </cell>
          <cell r="CR54">
            <v>50</v>
          </cell>
          <cell r="CS54">
            <v>42.105263157894733</v>
          </cell>
          <cell r="CT54">
            <v>57.142857142857139</v>
          </cell>
          <cell r="CU54">
            <v>40</v>
          </cell>
          <cell r="CV54">
            <v>36.84210526315789</v>
          </cell>
          <cell r="CW54">
            <v>42.857142857142854</v>
          </cell>
          <cell r="CX54">
            <v>85</v>
          </cell>
          <cell r="CY54">
            <v>78.94736842105263</v>
          </cell>
          <cell r="CZ54">
            <v>90.476190476190482</v>
          </cell>
          <cell r="DA54">
            <v>82.5</v>
          </cell>
          <cell r="DB54">
            <v>78.94736842105263</v>
          </cell>
          <cell r="DC54">
            <v>85.714285714285708</v>
          </cell>
          <cell r="DD54">
            <v>100</v>
          </cell>
          <cell r="DE54">
            <v>100</v>
          </cell>
          <cell r="DF54">
            <v>100</v>
          </cell>
          <cell r="DG54">
            <v>4266</v>
          </cell>
          <cell r="DH54">
            <v>2202</v>
          </cell>
          <cell r="DI54">
            <v>2064</v>
          </cell>
          <cell r="DJ54">
            <v>57.665260196905763</v>
          </cell>
          <cell r="DK54">
            <v>51.725703905540421</v>
          </cell>
          <cell r="DL54">
            <v>64.001937984496124</v>
          </cell>
          <cell r="DM54">
            <v>46.343178621659639</v>
          </cell>
          <cell r="DN54">
            <v>41.598546775658491</v>
          </cell>
          <cell r="DO54">
            <v>51.405038759689923</v>
          </cell>
          <cell r="DP54">
            <v>92.100328176277543</v>
          </cell>
          <cell r="DQ54">
            <v>91.416893732970024</v>
          </cell>
          <cell r="DR54">
            <v>92.829457364341081</v>
          </cell>
          <cell r="DS54">
            <v>90.131270511017348</v>
          </cell>
          <cell r="DT54">
            <v>89.327883742052677</v>
          </cell>
          <cell r="DU54">
            <v>90.988372093023244</v>
          </cell>
          <cell r="DV54">
            <v>97.327707454289737</v>
          </cell>
          <cell r="DW54">
            <v>97.1843778383288</v>
          </cell>
          <cell r="DX54">
            <v>97.48062015503875</v>
          </cell>
        </row>
        <row r="55">
          <cell r="B55">
            <v>350</v>
          </cell>
          <cell r="C55">
            <v>3121</v>
          </cell>
          <cell r="D55">
            <v>1554</v>
          </cell>
          <cell r="E55">
            <v>1567</v>
          </cell>
          <cell r="F55">
            <v>51.137455943607826</v>
          </cell>
          <cell r="G55">
            <v>44.465894465894465</v>
          </cell>
          <cell r="H55">
            <v>57.753669432035736</v>
          </cell>
          <cell r="I55">
            <v>37.840435757769946</v>
          </cell>
          <cell r="J55">
            <v>31.274131274131271</v>
          </cell>
          <cell r="K55">
            <v>44.352265475430755</v>
          </cell>
          <cell r="L55">
            <v>89.65075296379365</v>
          </cell>
          <cell r="M55">
            <v>86.422136422136418</v>
          </cell>
          <cell r="N55">
            <v>92.852584556477353</v>
          </cell>
          <cell r="O55">
            <v>87.920538289009926</v>
          </cell>
          <cell r="P55">
            <v>84.427284427284434</v>
          </cell>
          <cell r="Q55">
            <v>91.384811742182521</v>
          </cell>
          <cell r="R55">
            <v>96.635693687920536</v>
          </cell>
          <cell r="S55">
            <v>95.881595881595885</v>
          </cell>
          <cell r="T55">
            <v>97.383535417996171</v>
          </cell>
          <cell r="U55">
            <v>62</v>
          </cell>
          <cell r="V55">
            <v>32</v>
          </cell>
          <cell r="W55">
            <v>30</v>
          </cell>
          <cell r="X55">
            <v>46.774193548387096</v>
          </cell>
          <cell r="Y55">
            <v>50</v>
          </cell>
          <cell r="Z55">
            <v>43.333333333333336</v>
          </cell>
          <cell r="AA55">
            <v>40.322580645161288</v>
          </cell>
          <cell r="AB55">
            <v>46.875</v>
          </cell>
          <cell r="AC55">
            <v>33.333333333333329</v>
          </cell>
          <cell r="AD55">
            <v>88.709677419354833</v>
          </cell>
          <cell r="AE55">
            <v>87.5</v>
          </cell>
          <cell r="AF55">
            <v>90</v>
          </cell>
          <cell r="AG55">
            <v>87.096774193548384</v>
          </cell>
          <cell r="AH55">
            <v>87.5</v>
          </cell>
          <cell r="AI55">
            <v>86.666666666666671</v>
          </cell>
          <cell r="AJ55">
            <v>90.322580645161281</v>
          </cell>
          <cell r="AK55">
            <v>87.5</v>
          </cell>
          <cell r="AL55">
            <v>93.333333333333329</v>
          </cell>
          <cell r="AM55">
            <v>417</v>
          </cell>
          <cell r="AN55">
            <v>240</v>
          </cell>
          <cell r="AO55">
            <v>177</v>
          </cell>
          <cell r="AP55">
            <v>51.798561151079134</v>
          </cell>
          <cell r="AQ55">
            <v>49.166666666666664</v>
          </cell>
          <cell r="AR55">
            <v>55.367231638418076</v>
          </cell>
          <cell r="AS55">
            <v>37.889688249400479</v>
          </cell>
          <cell r="AT55">
            <v>35.833333333333336</v>
          </cell>
          <cell r="AU55">
            <v>40.677966101694921</v>
          </cell>
          <cell r="AV55">
            <v>94.484412470023983</v>
          </cell>
          <cell r="AW55">
            <v>93.75</v>
          </cell>
          <cell r="AX55">
            <v>95.480225988700568</v>
          </cell>
          <cell r="AY55">
            <v>93.045563549160676</v>
          </cell>
          <cell r="AZ55">
            <v>92.5</v>
          </cell>
          <cell r="BA55">
            <v>93.78531073446328</v>
          </cell>
          <cell r="BB55">
            <v>98.081534772182252</v>
          </cell>
          <cell r="BC55">
            <v>98.333333333333329</v>
          </cell>
          <cell r="BD55">
            <v>97.740112994350284</v>
          </cell>
          <cell r="BE55">
            <v>26</v>
          </cell>
          <cell r="BF55">
            <v>16</v>
          </cell>
          <cell r="BG55">
            <v>10</v>
          </cell>
          <cell r="BH55">
            <v>53.846153846153847</v>
          </cell>
          <cell r="BI55">
            <v>50</v>
          </cell>
          <cell r="BJ55">
            <v>60</v>
          </cell>
          <cell r="BK55">
            <v>26.923076923076923</v>
          </cell>
          <cell r="BL55">
            <v>25</v>
          </cell>
          <cell r="BM55">
            <v>30</v>
          </cell>
          <cell r="BN55">
            <v>96.15384615384616</v>
          </cell>
          <cell r="BO55">
            <v>93.75</v>
          </cell>
          <cell r="BP55">
            <v>100</v>
          </cell>
          <cell r="BQ55">
            <v>84.615384615384613</v>
          </cell>
          <cell r="BR55">
            <v>81.25</v>
          </cell>
          <cell r="BS55">
            <v>90</v>
          </cell>
          <cell r="BT55">
            <v>100</v>
          </cell>
          <cell r="BU55">
            <v>100</v>
          </cell>
          <cell r="BV55">
            <v>100</v>
          </cell>
          <cell r="BW55">
            <v>7</v>
          </cell>
          <cell r="BX55">
            <v>4</v>
          </cell>
          <cell r="BY55">
            <v>3</v>
          </cell>
          <cell r="BZ55">
            <v>57.142857142857139</v>
          </cell>
          <cell r="CA55">
            <v>75</v>
          </cell>
          <cell r="CB55">
            <v>33.333333333333329</v>
          </cell>
          <cell r="CC55">
            <v>42.857142857142854</v>
          </cell>
          <cell r="CD55">
            <v>50</v>
          </cell>
          <cell r="CE55">
            <v>33.333333333333329</v>
          </cell>
          <cell r="CF55">
            <v>85.714285714285708</v>
          </cell>
          <cell r="CG55">
            <v>100</v>
          </cell>
          <cell r="CH55">
            <v>66.666666666666657</v>
          </cell>
          <cell r="CI55">
            <v>85.714285714285708</v>
          </cell>
          <cell r="CJ55">
            <v>100</v>
          </cell>
          <cell r="CK55">
            <v>66.666666666666657</v>
          </cell>
          <cell r="CL55">
            <v>85.714285714285708</v>
          </cell>
          <cell r="CM55">
            <v>100</v>
          </cell>
          <cell r="CN55">
            <v>66.666666666666657</v>
          </cell>
          <cell r="CO55">
            <v>45</v>
          </cell>
          <cell r="CP55">
            <v>26</v>
          </cell>
          <cell r="CQ55">
            <v>19</v>
          </cell>
          <cell r="CR55">
            <v>57.777777777777771</v>
          </cell>
          <cell r="CS55">
            <v>53.846153846153847</v>
          </cell>
          <cell r="CT55">
            <v>63.157894736842103</v>
          </cell>
          <cell r="CU55">
            <v>51.111111111111107</v>
          </cell>
          <cell r="CV55">
            <v>46.153846153846153</v>
          </cell>
          <cell r="CW55">
            <v>57.894736842105267</v>
          </cell>
          <cell r="CX55">
            <v>95.555555555555557</v>
          </cell>
          <cell r="CY55">
            <v>96.15384615384616</v>
          </cell>
          <cell r="CZ55">
            <v>94.73684210526315</v>
          </cell>
          <cell r="DA55">
            <v>95.555555555555557</v>
          </cell>
          <cell r="DB55">
            <v>96.15384615384616</v>
          </cell>
          <cell r="DC55">
            <v>94.73684210526315</v>
          </cell>
          <cell r="DD55">
            <v>100</v>
          </cell>
          <cell r="DE55">
            <v>100</v>
          </cell>
          <cell r="DF55">
            <v>100</v>
          </cell>
          <cell r="DG55">
            <v>3678</v>
          </cell>
          <cell r="DH55">
            <v>1872</v>
          </cell>
          <cell r="DI55">
            <v>1806</v>
          </cell>
          <cell r="DJ55">
            <v>51.250679717237624</v>
          </cell>
          <cell r="DK55">
            <v>45.405982905982903</v>
          </cell>
          <cell r="DL55">
            <v>57.308970099667775</v>
          </cell>
          <cell r="DM55">
            <v>37.982599238716688</v>
          </cell>
          <cell r="DN55">
            <v>32.318376068376068</v>
          </cell>
          <cell r="DO55">
            <v>43.853820598006642</v>
          </cell>
          <cell r="DP55">
            <v>90.293637846655798</v>
          </cell>
          <cell r="DQ55">
            <v>87.606837606837601</v>
          </cell>
          <cell r="DR55">
            <v>93.078626799557028</v>
          </cell>
          <cell r="DS55">
            <v>88.553561718325184</v>
          </cell>
          <cell r="DT55">
            <v>85.683760683760681</v>
          </cell>
          <cell r="DU55">
            <v>91.528239202657801</v>
          </cell>
          <cell r="DV55">
            <v>96.73735725938009</v>
          </cell>
          <cell r="DW55">
            <v>96.15384615384616</v>
          </cell>
          <cell r="DX55">
            <v>97.342192691029908</v>
          </cell>
        </row>
        <row r="56">
          <cell r="B56">
            <v>351</v>
          </cell>
          <cell r="C56">
            <v>2056</v>
          </cell>
          <cell r="D56">
            <v>1071</v>
          </cell>
          <cell r="E56">
            <v>985</v>
          </cell>
          <cell r="F56">
            <v>59.873540856031127</v>
          </cell>
          <cell r="G56">
            <v>57.889822595704956</v>
          </cell>
          <cell r="H56">
            <v>62.030456852791879</v>
          </cell>
          <cell r="I56">
            <v>48.443579766536963</v>
          </cell>
          <cell r="J56">
            <v>46.685340802987859</v>
          </cell>
          <cell r="K56">
            <v>50.35532994923858</v>
          </cell>
          <cell r="L56">
            <v>94.892996108949418</v>
          </cell>
          <cell r="M56">
            <v>93.650793650793645</v>
          </cell>
          <cell r="N56">
            <v>96.243654822335017</v>
          </cell>
          <cell r="O56">
            <v>94.212062256809332</v>
          </cell>
          <cell r="P56">
            <v>93.277310924369743</v>
          </cell>
          <cell r="Q56">
            <v>95.228426395939081</v>
          </cell>
          <cell r="R56">
            <v>98.832684824902728</v>
          </cell>
          <cell r="S56">
            <v>98.78618113912232</v>
          </cell>
          <cell r="T56">
            <v>98.883248730964468</v>
          </cell>
          <cell r="U56">
            <v>58</v>
          </cell>
          <cell r="V56">
            <v>31</v>
          </cell>
          <cell r="W56">
            <v>27</v>
          </cell>
          <cell r="X56">
            <v>56.896551724137936</v>
          </cell>
          <cell r="Y56">
            <v>58.064516129032263</v>
          </cell>
          <cell r="Z56">
            <v>55.555555555555557</v>
          </cell>
          <cell r="AA56">
            <v>44.827586206896555</v>
          </cell>
          <cell r="AB56">
            <v>41.935483870967744</v>
          </cell>
          <cell r="AC56">
            <v>48.148148148148145</v>
          </cell>
          <cell r="AD56">
            <v>96.551724137931032</v>
          </cell>
          <cell r="AE56">
            <v>93.548387096774192</v>
          </cell>
          <cell r="AF56">
            <v>100</v>
          </cell>
          <cell r="AG56">
            <v>94.827586206896555</v>
          </cell>
          <cell r="AH56">
            <v>93.548387096774192</v>
          </cell>
          <cell r="AI56">
            <v>96.296296296296291</v>
          </cell>
          <cell r="AJ56">
            <v>100</v>
          </cell>
          <cell r="AK56">
            <v>100</v>
          </cell>
          <cell r="AL56">
            <v>100</v>
          </cell>
          <cell r="AM56">
            <v>150</v>
          </cell>
          <cell r="AN56">
            <v>83</v>
          </cell>
          <cell r="AO56">
            <v>67</v>
          </cell>
          <cell r="AP56">
            <v>52.666666666666664</v>
          </cell>
          <cell r="AQ56">
            <v>40.963855421686745</v>
          </cell>
          <cell r="AR56">
            <v>67.164179104477611</v>
          </cell>
          <cell r="AS56">
            <v>45.333333333333329</v>
          </cell>
          <cell r="AT56">
            <v>37.349397590361441</v>
          </cell>
          <cell r="AU56">
            <v>55.223880597014926</v>
          </cell>
          <cell r="AV56">
            <v>94.666666666666671</v>
          </cell>
          <cell r="AW56">
            <v>90.361445783132538</v>
          </cell>
          <cell r="AX56">
            <v>100</v>
          </cell>
          <cell r="AY56">
            <v>94</v>
          </cell>
          <cell r="AZ56">
            <v>90.361445783132538</v>
          </cell>
          <cell r="BA56">
            <v>98.507462686567166</v>
          </cell>
          <cell r="BB56">
            <v>100</v>
          </cell>
          <cell r="BC56">
            <v>100</v>
          </cell>
          <cell r="BD56">
            <v>100</v>
          </cell>
          <cell r="BE56">
            <v>25</v>
          </cell>
          <cell r="BF56">
            <v>10</v>
          </cell>
          <cell r="BG56">
            <v>15</v>
          </cell>
          <cell r="BH56">
            <v>52</v>
          </cell>
          <cell r="BI56">
            <v>60</v>
          </cell>
          <cell r="BJ56">
            <v>46.666666666666664</v>
          </cell>
          <cell r="BK56">
            <v>44</v>
          </cell>
          <cell r="BL56">
            <v>40</v>
          </cell>
          <cell r="BM56">
            <v>46.666666666666664</v>
          </cell>
          <cell r="BN56">
            <v>96</v>
          </cell>
          <cell r="BO56">
            <v>90</v>
          </cell>
          <cell r="BP56">
            <v>100</v>
          </cell>
          <cell r="BQ56">
            <v>96</v>
          </cell>
          <cell r="BR56">
            <v>90</v>
          </cell>
          <cell r="BS56">
            <v>100</v>
          </cell>
          <cell r="BT56">
            <v>100</v>
          </cell>
          <cell r="BU56">
            <v>100</v>
          </cell>
          <cell r="BV56">
            <v>100</v>
          </cell>
          <cell r="BW56">
            <v>13</v>
          </cell>
          <cell r="BX56">
            <v>7</v>
          </cell>
          <cell r="BY56">
            <v>6</v>
          </cell>
          <cell r="BZ56">
            <v>84.615384615384613</v>
          </cell>
          <cell r="CA56">
            <v>71.428571428571431</v>
          </cell>
          <cell r="CB56">
            <v>100</v>
          </cell>
          <cell r="CC56">
            <v>53.846153846153847</v>
          </cell>
          <cell r="CD56">
            <v>42.857142857142854</v>
          </cell>
          <cell r="CE56">
            <v>66.666666666666657</v>
          </cell>
          <cell r="CF56">
            <v>100</v>
          </cell>
          <cell r="CG56">
            <v>100</v>
          </cell>
          <cell r="CH56">
            <v>100</v>
          </cell>
          <cell r="CI56">
            <v>100</v>
          </cell>
          <cell r="CJ56">
            <v>100</v>
          </cell>
          <cell r="CK56">
            <v>100</v>
          </cell>
          <cell r="CL56">
            <v>100</v>
          </cell>
          <cell r="CM56">
            <v>100</v>
          </cell>
          <cell r="CN56">
            <v>100</v>
          </cell>
          <cell r="CO56">
            <v>80</v>
          </cell>
          <cell r="CP56">
            <v>51</v>
          </cell>
          <cell r="CQ56">
            <v>29</v>
          </cell>
          <cell r="CR56">
            <v>48.75</v>
          </cell>
          <cell r="CS56">
            <v>50.980392156862742</v>
          </cell>
          <cell r="CT56">
            <v>44.827586206896555</v>
          </cell>
          <cell r="CU56">
            <v>40</v>
          </cell>
          <cell r="CV56">
            <v>41.17647058823529</v>
          </cell>
          <cell r="CW56">
            <v>37.931034482758619</v>
          </cell>
          <cell r="CX56">
            <v>90</v>
          </cell>
          <cell r="CY56">
            <v>88.235294117647058</v>
          </cell>
          <cell r="CZ56">
            <v>93.103448275862064</v>
          </cell>
          <cell r="DA56">
            <v>90</v>
          </cell>
          <cell r="DB56">
            <v>88.235294117647058</v>
          </cell>
          <cell r="DC56">
            <v>93.103448275862064</v>
          </cell>
          <cell r="DD56">
            <v>98.75</v>
          </cell>
          <cell r="DE56">
            <v>98.039215686274503</v>
          </cell>
          <cell r="DF56">
            <v>100</v>
          </cell>
          <cell r="DG56">
            <v>2382</v>
          </cell>
          <cell r="DH56">
            <v>1253</v>
          </cell>
          <cell r="DI56">
            <v>1129</v>
          </cell>
          <cell r="DJ56">
            <v>59.026028547439125</v>
          </cell>
          <cell r="DK56">
            <v>56.584197924980053</v>
          </cell>
          <cell r="DL56">
            <v>61.736049601417186</v>
          </cell>
          <cell r="DM56">
            <v>47.858942065491185</v>
          </cell>
          <cell r="DN56">
            <v>45.650438946528332</v>
          </cell>
          <cell r="DO56">
            <v>50.310008857395928</v>
          </cell>
          <cell r="DP56">
            <v>94.794290512174641</v>
          </cell>
          <cell r="DQ56">
            <v>93.216280925778122</v>
          </cell>
          <cell r="DR56">
            <v>96.545615589016833</v>
          </cell>
          <cell r="DS56">
            <v>94.122586062132669</v>
          </cell>
          <cell r="DT56">
            <v>92.897047086991222</v>
          </cell>
          <cell r="DU56">
            <v>95.482728077945083</v>
          </cell>
          <cell r="DV56">
            <v>98.950461796809407</v>
          </cell>
          <cell r="DW56">
            <v>98.882681564245814</v>
          </cell>
          <cell r="DX56">
            <v>99.025686448184231</v>
          </cell>
        </row>
        <row r="57">
          <cell r="B57">
            <v>352</v>
          </cell>
          <cell r="C57">
            <v>3233</v>
          </cell>
          <cell r="D57">
            <v>1634</v>
          </cell>
          <cell r="E57">
            <v>1599</v>
          </cell>
          <cell r="F57">
            <v>44.911846582121868</v>
          </cell>
          <cell r="G57">
            <v>41.615667074663406</v>
          </cell>
          <cell r="H57">
            <v>48.280175109443405</v>
          </cell>
          <cell r="I57">
            <v>26.415094339622641</v>
          </cell>
          <cell r="J57">
            <v>24.847001223990208</v>
          </cell>
          <cell r="K57">
            <v>28.017510944340213</v>
          </cell>
          <cell r="L57">
            <v>79.090627899783485</v>
          </cell>
          <cell r="M57">
            <v>75.581395348837205</v>
          </cell>
          <cell r="N57">
            <v>82.676672920575356</v>
          </cell>
          <cell r="O57">
            <v>76.399628827714196</v>
          </cell>
          <cell r="P57">
            <v>72.949816401468794</v>
          </cell>
          <cell r="Q57">
            <v>79.924953095684799</v>
          </cell>
          <cell r="R57">
            <v>93.597278069904107</v>
          </cell>
          <cell r="S57">
            <v>92.166462668298649</v>
          </cell>
          <cell r="T57">
            <v>95.059412132582864</v>
          </cell>
          <cell r="U57">
            <v>243</v>
          </cell>
          <cell r="V57">
            <v>113</v>
          </cell>
          <cell r="W57">
            <v>130</v>
          </cell>
          <cell r="X57">
            <v>46.502057613168724</v>
          </cell>
          <cell r="Y57">
            <v>41.592920353982301</v>
          </cell>
          <cell r="Z57">
            <v>50.769230769230766</v>
          </cell>
          <cell r="AA57">
            <v>27.160493827160494</v>
          </cell>
          <cell r="AB57">
            <v>25.663716814159294</v>
          </cell>
          <cell r="AC57">
            <v>28.46153846153846</v>
          </cell>
          <cell r="AD57">
            <v>77.36625514403292</v>
          </cell>
          <cell r="AE57">
            <v>76.106194690265482</v>
          </cell>
          <cell r="AF57">
            <v>78.461538461538467</v>
          </cell>
          <cell r="AG57">
            <v>70.781893004115233</v>
          </cell>
          <cell r="AH57">
            <v>69.911504424778755</v>
          </cell>
          <cell r="AI57">
            <v>71.538461538461533</v>
          </cell>
          <cell r="AJ57">
            <v>95.061728395061735</v>
          </cell>
          <cell r="AK57">
            <v>94.690265486725664</v>
          </cell>
          <cell r="AL57">
            <v>95.384615384615387</v>
          </cell>
          <cell r="AM57">
            <v>675</v>
          </cell>
          <cell r="AN57">
            <v>306</v>
          </cell>
          <cell r="AO57">
            <v>369</v>
          </cell>
          <cell r="AP57">
            <v>58.370370370370374</v>
          </cell>
          <cell r="AQ57">
            <v>50.980392156862742</v>
          </cell>
          <cell r="AR57">
            <v>64.498644986449861</v>
          </cell>
          <cell r="AS57">
            <v>40.148148148148152</v>
          </cell>
          <cell r="AT57">
            <v>34.313725490196077</v>
          </cell>
          <cell r="AU57">
            <v>44.986449864498645</v>
          </cell>
          <cell r="AV57">
            <v>92</v>
          </cell>
          <cell r="AW57">
            <v>87.908496732026137</v>
          </cell>
          <cell r="AX57">
            <v>95.392953929539289</v>
          </cell>
          <cell r="AY57">
            <v>90.222222222222229</v>
          </cell>
          <cell r="AZ57">
            <v>85.620915032679733</v>
          </cell>
          <cell r="BA57">
            <v>94.037940379403793</v>
          </cell>
          <cell r="BB57">
            <v>97.333333333333343</v>
          </cell>
          <cell r="BC57">
            <v>95.098039215686271</v>
          </cell>
          <cell r="BD57">
            <v>99.1869918699187</v>
          </cell>
          <cell r="BE57">
            <v>414</v>
          </cell>
          <cell r="BF57">
            <v>219</v>
          </cell>
          <cell r="BG57">
            <v>195</v>
          </cell>
          <cell r="BH57">
            <v>44.927536231884055</v>
          </cell>
          <cell r="BI57">
            <v>38.356164383561641</v>
          </cell>
          <cell r="BJ57">
            <v>52.307692307692314</v>
          </cell>
          <cell r="BK57">
            <v>25.362318840579711</v>
          </cell>
          <cell r="BL57">
            <v>20.091324200913242</v>
          </cell>
          <cell r="BM57">
            <v>31.282051282051281</v>
          </cell>
          <cell r="BN57">
            <v>85.024154589371975</v>
          </cell>
          <cell r="BO57">
            <v>81.278538812785385</v>
          </cell>
          <cell r="BP57">
            <v>89.230769230769241</v>
          </cell>
          <cell r="BQ57">
            <v>81.40096618357488</v>
          </cell>
          <cell r="BR57">
            <v>76.712328767123282</v>
          </cell>
          <cell r="BS57">
            <v>86.666666666666671</v>
          </cell>
          <cell r="BT57">
            <v>98.792270531400959</v>
          </cell>
          <cell r="BU57">
            <v>97.716894977168948</v>
          </cell>
          <cell r="BV57">
            <v>100</v>
          </cell>
          <cell r="BW57">
            <v>38</v>
          </cell>
          <cell r="BX57">
            <v>24</v>
          </cell>
          <cell r="BY57">
            <v>14</v>
          </cell>
          <cell r="BZ57">
            <v>76.31578947368422</v>
          </cell>
          <cell r="CA57">
            <v>79.166666666666657</v>
          </cell>
          <cell r="CB57">
            <v>71.428571428571431</v>
          </cell>
          <cell r="CC57">
            <v>50</v>
          </cell>
          <cell r="CD57">
            <v>45.833333333333329</v>
          </cell>
          <cell r="CE57">
            <v>57.142857142857139</v>
          </cell>
          <cell r="CF57">
            <v>86.842105263157904</v>
          </cell>
          <cell r="CG57">
            <v>87.5</v>
          </cell>
          <cell r="CH57">
            <v>85.714285714285708</v>
          </cell>
          <cell r="CI57">
            <v>81.578947368421055</v>
          </cell>
          <cell r="CJ57">
            <v>79.166666666666657</v>
          </cell>
          <cell r="CK57">
            <v>85.714285714285708</v>
          </cell>
          <cell r="CL57">
            <v>100</v>
          </cell>
          <cell r="CM57">
            <v>100</v>
          </cell>
          <cell r="CN57">
            <v>100</v>
          </cell>
          <cell r="CO57">
            <v>192</v>
          </cell>
          <cell r="CP57">
            <v>97</v>
          </cell>
          <cell r="CQ57">
            <v>95</v>
          </cell>
          <cell r="CR57">
            <v>56.25</v>
          </cell>
          <cell r="CS57">
            <v>58.762886597938149</v>
          </cell>
          <cell r="CT57">
            <v>53.684210526315788</v>
          </cell>
          <cell r="CU57">
            <v>39.583333333333329</v>
          </cell>
          <cell r="CV57">
            <v>41.237113402061851</v>
          </cell>
          <cell r="CW57">
            <v>37.894736842105267</v>
          </cell>
          <cell r="CX57">
            <v>85.9375</v>
          </cell>
          <cell r="CY57">
            <v>86.597938144329902</v>
          </cell>
          <cell r="CZ57">
            <v>85.263157894736835</v>
          </cell>
          <cell r="DA57">
            <v>84.895833333333343</v>
          </cell>
          <cell r="DB57">
            <v>86.597938144329902</v>
          </cell>
          <cell r="DC57">
            <v>83.15789473684211</v>
          </cell>
          <cell r="DD57">
            <v>91.666666666666657</v>
          </cell>
          <cell r="DE57">
            <v>90.721649484536087</v>
          </cell>
          <cell r="DF57">
            <v>92.631578947368425</v>
          </cell>
          <cell r="DG57">
            <v>4795</v>
          </cell>
          <cell r="DH57">
            <v>2393</v>
          </cell>
          <cell r="DI57">
            <v>2402</v>
          </cell>
          <cell r="DJ57">
            <v>47.591240875912412</v>
          </cell>
          <cell r="DK57">
            <v>43.585457584621814</v>
          </cell>
          <cell r="DL57">
            <v>51.582014987510405</v>
          </cell>
          <cell r="DM57">
            <v>29.009384775808133</v>
          </cell>
          <cell r="DN57">
            <v>26.535729210196408</v>
          </cell>
          <cell r="DO57">
            <v>31.473771856786009</v>
          </cell>
          <cell r="DP57">
            <v>81.668404588112622</v>
          </cell>
          <cell r="DQ57">
            <v>78.269954032595066</v>
          </cell>
          <cell r="DR57">
            <v>85.054121565362195</v>
          </cell>
          <cell r="DS57">
            <v>78.873826903023982</v>
          </cell>
          <cell r="DT57">
            <v>75.386544086920182</v>
          </cell>
          <cell r="DU57">
            <v>82.348043297252289</v>
          </cell>
          <cell r="DV57">
            <v>94.619395203336808</v>
          </cell>
          <cell r="DW57">
            <v>93.188466360217305</v>
          </cell>
          <cell r="DX57">
            <v>96.044962531223973</v>
          </cell>
        </row>
        <row r="58">
          <cell r="B58">
            <v>353</v>
          </cell>
          <cell r="C58">
            <v>2458</v>
          </cell>
          <cell r="D58">
            <v>1262</v>
          </cell>
          <cell r="E58">
            <v>1196</v>
          </cell>
          <cell r="F58">
            <v>55.655004068348248</v>
          </cell>
          <cell r="G58">
            <v>50.079239302694134</v>
          </cell>
          <cell r="H58">
            <v>61.53846153846154</v>
          </cell>
          <cell r="I58">
            <v>38.771358828315705</v>
          </cell>
          <cell r="J58">
            <v>35.02377179080824</v>
          </cell>
          <cell r="K58">
            <v>42.725752508361204</v>
          </cell>
          <cell r="L58">
            <v>89.300244100895029</v>
          </cell>
          <cell r="M58">
            <v>87.321711568938198</v>
          </cell>
          <cell r="N58">
            <v>91.38795986622074</v>
          </cell>
          <cell r="O58">
            <v>86.859235150528889</v>
          </cell>
          <cell r="P58">
            <v>84.786053882725838</v>
          </cell>
          <cell r="Q58">
            <v>89.046822742474916</v>
          </cell>
          <cell r="R58">
            <v>97.27420667209114</v>
          </cell>
          <cell r="S58">
            <v>96.434231378763869</v>
          </cell>
          <cell r="T58">
            <v>98.160535117056853</v>
          </cell>
          <cell r="U58">
            <v>69</v>
          </cell>
          <cell r="V58">
            <v>32</v>
          </cell>
          <cell r="W58">
            <v>37</v>
          </cell>
          <cell r="X58">
            <v>40.579710144927539</v>
          </cell>
          <cell r="Y58">
            <v>28.125</v>
          </cell>
          <cell r="Z58">
            <v>51.351351351351347</v>
          </cell>
          <cell r="AA58">
            <v>28.985507246376812</v>
          </cell>
          <cell r="AB58">
            <v>12.5</v>
          </cell>
          <cell r="AC58">
            <v>43.243243243243242</v>
          </cell>
          <cell r="AD58">
            <v>86.956521739130437</v>
          </cell>
          <cell r="AE58">
            <v>87.5</v>
          </cell>
          <cell r="AF58">
            <v>86.486486486486484</v>
          </cell>
          <cell r="AG58">
            <v>84.05797101449275</v>
          </cell>
          <cell r="AH58">
            <v>87.5</v>
          </cell>
          <cell r="AI58">
            <v>81.081081081081081</v>
          </cell>
          <cell r="AJ58">
            <v>97.101449275362313</v>
          </cell>
          <cell r="AK58">
            <v>100</v>
          </cell>
          <cell r="AL58">
            <v>94.594594594594597</v>
          </cell>
          <cell r="AM58">
            <v>544</v>
          </cell>
          <cell r="AN58">
            <v>285</v>
          </cell>
          <cell r="AO58">
            <v>259</v>
          </cell>
          <cell r="AP58">
            <v>55.69852941176471</v>
          </cell>
          <cell r="AQ58">
            <v>45.964912280701753</v>
          </cell>
          <cell r="AR58">
            <v>66.409266409266408</v>
          </cell>
          <cell r="AS58">
            <v>22.058823529411764</v>
          </cell>
          <cell r="AT58">
            <v>17.894736842105264</v>
          </cell>
          <cell r="AU58">
            <v>26.640926640926644</v>
          </cell>
          <cell r="AV58">
            <v>92.279411764705884</v>
          </cell>
          <cell r="AW58">
            <v>90.877192982456151</v>
          </cell>
          <cell r="AX58">
            <v>93.822393822393821</v>
          </cell>
          <cell r="AY58">
            <v>87.683823529411768</v>
          </cell>
          <cell r="AZ58">
            <v>85.964912280701753</v>
          </cell>
          <cell r="BA58">
            <v>89.575289575289574</v>
          </cell>
          <cell r="BB58">
            <v>98.345588235294116</v>
          </cell>
          <cell r="BC58">
            <v>98.245614035087712</v>
          </cell>
          <cell r="BD58">
            <v>98.455598455598462</v>
          </cell>
          <cell r="BE58">
            <v>19</v>
          </cell>
          <cell r="BF58">
            <v>11</v>
          </cell>
          <cell r="BG58">
            <v>8</v>
          </cell>
          <cell r="BH58">
            <v>42.105263157894733</v>
          </cell>
          <cell r="BI58">
            <v>36.363636363636367</v>
          </cell>
          <cell r="BJ58">
            <v>50</v>
          </cell>
          <cell r="BK58">
            <v>21.052631578947366</v>
          </cell>
          <cell r="BL58">
            <v>27.27272727272727</v>
          </cell>
          <cell r="BM58">
            <v>12.5</v>
          </cell>
          <cell r="BN58">
            <v>89.473684210526315</v>
          </cell>
          <cell r="BO58">
            <v>81.818181818181827</v>
          </cell>
          <cell r="BP58">
            <v>100</v>
          </cell>
          <cell r="BQ58">
            <v>89.473684210526315</v>
          </cell>
          <cell r="BR58">
            <v>81.818181818181827</v>
          </cell>
          <cell r="BS58">
            <v>100</v>
          </cell>
          <cell r="BT58">
            <v>100</v>
          </cell>
          <cell r="BU58">
            <v>100</v>
          </cell>
          <cell r="BV58">
            <v>100</v>
          </cell>
          <cell r="BW58">
            <v>13</v>
          </cell>
          <cell r="BX58">
            <v>6</v>
          </cell>
          <cell r="BY58">
            <v>7</v>
          </cell>
          <cell r="BZ58">
            <v>92.307692307692307</v>
          </cell>
          <cell r="CA58">
            <v>83.333333333333343</v>
          </cell>
          <cell r="CB58">
            <v>100</v>
          </cell>
          <cell r="CC58">
            <v>69.230769230769226</v>
          </cell>
          <cell r="CD58">
            <v>66.666666666666657</v>
          </cell>
          <cell r="CE58">
            <v>71.428571428571431</v>
          </cell>
          <cell r="CF58">
            <v>100</v>
          </cell>
          <cell r="CG58">
            <v>100</v>
          </cell>
          <cell r="CH58">
            <v>100</v>
          </cell>
          <cell r="CI58">
            <v>100</v>
          </cell>
          <cell r="CJ58">
            <v>100</v>
          </cell>
          <cell r="CK58">
            <v>100</v>
          </cell>
          <cell r="CL58">
            <v>100</v>
          </cell>
          <cell r="CM58">
            <v>100</v>
          </cell>
          <cell r="CN58">
            <v>100</v>
          </cell>
          <cell r="CO58">
            <v>85</v>
          </cell>
          <cell r="CP58">
            <v>39</v>
          </cell>
          <cell r="CQ58">
            <v>46</v>
          </cell>
          <cell r="CR58">
            <v>40</v>
          </cell>
          <cell r="CS58">
            <v>28.205128205128204</v>
          </cell>
          <cell r="CT58">
            <v>50</v>
          </cell>
          <cell r="CU58">
            <v>28.235294117647058</v>
          </cell>
          <cell r="CV58">
            <v>25.641025641025639</v>
          </cell>
          <cell r="CW58">
            <v>30.434782608695656</v>
          </cell>
          <cell r="CX58">
            <v>87.058823529411768</v>
          </cell>
          <cell r="CY58">
            <v>82.051282051282044</v>
          </cell>
          <cell r="CZ58">
            <v>91.304347826086953</v>
          </cell>
          <cell r="DA58">
            <v>80</v>
          </cell>
          <cell r="DB58">
            <v>79.487179487179489</v>
          </cell>
          <cell r="DC58">
            <v>80.434782608695656</v>
          </cell>
          <cell r="DD58">
            <v>94.117647058823522</v>
          </cell>
          <cell r="DE58">
            <v>92.307692307692307</v>
          </cell>
          <cell r="DF58">
            <v>95.652173913043484</v>
          </cell>
          <cell r="DG58">
            <v>3188</v>
          </cell>
          <cell r="DH58">
            <v>1635</v>
          </cell>
          <cell r="DI58">
            <v>1553</v>
          </cell>
          <cell r="DJ58">
            <v>54.987452948557092</v>
          </cell>
          <cell r="DK58">
            <v>48.440366972477065</v>
          </cell>
          <cell r="DL58">
            <v>61.880231809401153</v>
          </cell>
          <cell r="DM58">
            <v>35.445420326223335</v>
          </cell>
          <cell r="DN58">
            <v>31.437308868501528</v>
          </cell>
          <cell r="DO58">
            <v>39.665164198325819</v>
          </cell>
          <cell r="DP58">
            <v>89.742785445420324</v>
          </cell>
          <cell r="DQ58">
            <v>87.828746177370036</v>
          </cell>
          <cell r="DR58">
            <v>91.757887958789439</v>
          </cell>
          <cell r="DS58">
            <v>86.825595984943533</v>
          </cell>
          <cell r="DT58">
            <v>84.954128440366972</v>
          </cell>
          <cell r="DU58">
            <v>88.795878943979389</v>
          </cell>
          <cell r="DV58">
            <v>97.396486825595986</v>
          </cell>
          <cell r="DW58">
            <v>96.758409785932713</v>
          </cell>
          <cell r="DX58">
            <v>98.068254990341273</v>
          </cell>
        </row>
        <row r="59">
          <cell r="B59">
            <v>354</v>
          </cell>
          <cell r="C59">
            <v>2264</v>
          </cell>
          <cell r="D59">
            <v>1124</v>
          </cell>
          <cell r="E59">
            <v>1140</v>
          </cell>
          <cell r="F59">
            <v>50.53003533568905</v>
          </cell>
          <cell r="G59">
            <v>46.441281138790039</v>
          </cell>
          <cell r="H59">
            <v>54.561403508771932</v>
          </cell>
          <cell r="I59">
            <v>37.5</v>
          </cell>
          <cell r="J59">
            <v>33.274021352313163</v>
          </cell>
          <cell r="K59">
            <v>41.666666666666671</v>
          </cell>
          <cell r="L59">
            <v>90.326855123674903</v>
          </cell>
          <cell r="M59">
            <v>88.078291814946624</v>
          </cell>
          <cell r="N59">
            <v>92.543859649122808</v>
          </cell>
          <cell r="O59">
            <v>88.295053003533567</v>
          </cell>
          <cell r="P59">
            <v>85.854092526690394</v>
          </cell>
          <cell r="Q59">
            <v>90.701754385964918</v>
          </cell>
          <cell r="R59">
            <v>97.305653710247356</v>
          </cell>
          <cell r="S59">
            <v>97.419928825622776</v>
          </cell>
          <cell r="T59">
            <v>97.192982456140356</v>
          </cell>
          <cell r="U59">
            <v>30</v>
          </cell>
          <cell r="V59">
            <v>19</v>
          </cell>
          <cell r="W59">
            <v>11</v>
          </cell>
          <cell r="X59">
            <v>60</v>
          </cell>
          <cell r="Y59">
            <v>57.894736842105267</v>
          </cell>
          <cell r="Z59">
            <v>63.636363636363633</v>
          </cell>
          <cell r="AA59">
            <v>33.333333333333329</v>
          </cell>
          <cell r="AB59">
            <v>26.315789473684209</v>
          </cell>
          <cell r="AC59">
            <v>45.454545454545453</v>
          </cell>
          <cell r="AD59">
            <v>83.333333333333343</v>
          </cell>
          <cell r="AE59">
            <v>89.473684210526315</v>
          </cell>
          <cell r="AF59">
            <v>72.727272727272734</v>
          </cell>
          <cell r="AG59">
            <v>83.333333333333343</v>
          </cell>
          <cell r="AH59">
            <v>89.473684210526315</v>
          </cell>
          <cell r="AI59">
            <v>72.727272727272734</v>
          </cell>
          <cell r="AJ59">
            <v>86.666666666666671</v>
          </cell>
          <cell r="AK59">
            <v>89.473684210526315</v>
          </cell>
          <cell r="AL59">
            <v>81.818181818181827</v>
          </cell>
          <cell r="AM59">
            <v>434</v>
          </cell>
          <cell r="AN59">
            <v>222</v>
          </cell>
          <cell r="AO59">
            <v>212</v>
          </cell>
          <cell r="AP59">
            <v>47.695852534562214</v>
          </cell>
          <cell r="AQ59">
            <v>46.396396396396398</v>
          </cell>
          <cell r="AR59">
            <v>49.056603773584904</v>
          </cell>
          <cell r="AS59">
            <v>34.792626728110598</v>
          </cell>
          <cell r="AT59">
            <v>34.234234234234236</v>
          </cell>
          <cell r="AU59">
            <v>35.377358490566039</v>
          </cell>
          <cell r="AV59">
            <v>95.391705069124427</v>
          </cell>
          <cell r="AW59">
            <v>95.045045045045043</v>
          </cell>
          <cell r="AX59">
            <v>95.754716981132077</v>
          </cell>
          <cell r="AY59">
            <v>92.165898617511516</v>
          </cell>
          <cell r="AZ59">
            <v>91.441441441441441</v>
          </cell>
          <cell r="BA59">
            <v>92.924528301886795</v>
          </cell>
          <cell r="BB59">
            <v>98.84792626728111</v>
          </cell>
          <cell r="BC59">
            <v>99.549549549549553</v>
          </cell>
          <cell r="BD59">
            <v>98.113207547169807</v>
          </cell>
          <cell r="BE59">
            <v>18</v>
          </cell>
          <cell r="BF59">
            <v>8</v>
          </cell>
          <cell r="BG59">
            <v>10</v>
          </cell>
          <cell r="BH59">
            <v>44.444444444444443</v>
          </cell>
          <cell r="BI59">
            <v>37.5</v>
          </cell>
          <cell r="BJ59">
            <v>50</v>
          </cell>
          <cell r="BK59">
            <v>44.444444444444443</v>
          </cell>
          <cell r="BL59">
            <v>37.5</v>
          </cell>
          <cell r="BM59">
            <v>50</v>
          </cell>
          <cell r="BN59">
            <v>83.333333333333343</v>
          </cell>
          <cell r="BO59">
            <v>75</v>
          </cell>
          <cell r="BP59">
            <v>90</v>
          </cell>
          <cell r="BQ59">
            <v>83.333333333333343</v>
          </cell>
          <cell r="BR59">
            <v>75</v>
          </cell>
          <cell r="BS59">
            <v>90</v>
          </cell>
          <cell r="BT59">
            <v>100</v>
          </cell>
          <cell r="BU59">
            <v>100</v>
          </cell>
          <cell r="BV59">
            <v>100</v>
          </cell>
          <cell r="BW59">
            <v>9</v>
          </cell>
          <cell r="BX59">
            <v>4</v>
          </cell>
          <cell r="BY59">
            <v>5</v>
          </cell>
          <cell r="BZ59">
            <v>100</v>
          </cell>
          <cell r="CA59">
            <v>100</v>
          </cell>
          <cell r="CB59">
            <v>100</v>
          </cell>
          <cell r="CC59">
            <v>66.666666666666657</v>
          </cell>
          <cell r="CD59">
            <v>75</v>
          </cell>
          <cell r="CE59">
            <v>60</v>
          </cell>
          <cell r="CF59">
            <v>100</v>
          </cell>
          <cell r="CG59">
            <v>100</v>
          </cell>
          <cell r="CH59">
            <v>100</v>
          </cell>
          <cell r="CI59">
            <v>100</v>
          </cell>
          <cell r="CJ59">
            <v>100</v>
          </cell>
          <cell r="CK59">
            <v>100</v>
          </cell>
          <cell r="CL59">
            <v>100</v>
          </cell>
          <cell r="CM59">
            <v>100</v>
          </cell>
          <cell r="CN59">
            <v>100</v>
          </cell>
          <cell r="CO59">
            <v>28</v>
          </cell>
          <cell r="CP59">
            <v>15</v>
          </cell>
          <cell r="CQ59">
            <v>13</v>
          </cell>
          <cell r="CR59">
            <v>53.571428571428569</v>
          </cell>
          <cell r="CS59">
            <v>46.666666666666664</v>
          </cell>
          <cell r="CT59">
            <v>61.53846153846154</v>
          </cell>
          <cell r="CU59">
            <v>32.142857142857146</v>
          </cell>
          <cell r="CV59">
            <v>33.333333333333329</v>
          </cell>
          <cell r="CW59">
            <v>30.76923076923077</v>
          </cell>
          <cell r="CX59">
            <v>89.285714285714292</v>
          </cell>
          <cell r="CY59">
            <v>86.666666666666671</v>
          </cell>
          <cell r="CZ59">
            <v>92.307692307692307</v>
          </cell>
          <cell r="DA59">
            <v>82.142857142857139</v>
          </cell>
          <cell r="DB59">
            <v>80</v>
          </cell>
          <cell r="DC59">
            <v>84.615384615384613</v>
          </cell>
          <cell r="DD59">
            <v>92.857142857142861</v>
          </cell>
          <cell r="DE59">
            <v>93.333333333333329</v>
          </cell>
          <cell r="DF59">
            <v>92.307692307692307</v>
          </cell>
          <cell r="DG59">
            <v>2783</v>
          </cell>
          <cell r="DH59">
            <v>1392</v>
          </cell>
          <cell r="DI59">
            <v>1391</v>
          </cell>
          <cell r="DJ59">
            <v>50.341358246496583</v>
          </cell>
          <cell r="DK59">
            <v>46.695402298850574</v>
          </cell>
          <cell r="DL59">
            <v>53.989935298346516</v>
          </cell>
          <cell r="DM59">
            <v>37.118217750628816</v>
          </cell>
          <cell r="DN59">
            <v>33.477011494252871</v>
          </cell>
          <cell r="DO59">
            <v>40.762041696621139</v>
          </cell>
          <cell r="DP59">
            <v>91.016888250089835</v>
          </cell>
          <cell r="DQ59">
            <v>89.152298850574709</v>
          </cell>
          <cell r="DR59">
            <v>92.882818116462971</v>
          </cell>
          <cell r="DS59">
            <v>88.789076536112105</v>
          </cell>
          <cell r="DT59">
            <v>86.709770114942529</v>
          </cell>
          <cell r="DU59">
            <v>90.869877785765638</v>
          </cell>
          <cell r="DV59">
            <v>97.412863816025876</v>
          </cell>
          <cell r="DW59">
            <v>97.629310344827587</v>
          </cell>
          <cell r="DX59">
            <v>97.196261682242991</v>
          </cell>
        </row>
        <row r="60">
          <cell r="B60">
            <v>355</v>
          </cell>
          <cell r="C60">
            <v>2526</v>
          </cell>
          <cell r="D60">
            <v>1270</v>
          </cell>
          <cell r="E60">
            <v>1256</v>
          </cell>
          <cell r="F60">
            <v>50.910530482977038</v>
          </cell>
          <cell r="G60">
            <v>47.00787401574803</v>
          </cell>
          <cell r="H60">
            <v>54.856687898089177</v>
          </cell>
          <cell r="I60">
            <v>31.472684085510689</v>
          </cell>
          <cell r="J60">
            <v>28.346456692913385</v>
          </cell>
          <cell r="K60">
            <v>34.633757961783438</v>
          </cell>
          <cell r="L60">
            <v>86.460807600950119</v>
          </cell>
          <cell r="M60">
            <v>82.204724409448815</v>
          </cell>
          <cell r="N60">
            <v>90.764331210191088</v>
          </cell>
          <cell r="O60">
            <v>83.808392715756142</v>
          </cell>
          <cell r="P60">
            <v>79.055118110236222</v>
          </cell>
          <cell r="Q60">
            <v>88.614649681528661</v>
          </cell>
          <cell r="R60">
            <v>94.4972288202692</v>
          </cell>
          <cell r="S60">
            <v>92.519685039370074</v>
          </cell>
          <cell r="T60">
            <v>96.496815286624198</v>
          </cell>
          <cell r="U60">
            <v>17</v>
          </cell>
          <cell r="V60">
            <v>12</v>
          </cell>
          <cell r="W60">
            <v>5</v>
          </cell>
          <cell r="X60">
            <v>70.588235294117652</v>
          </cell>
          <cell r="Y60">
            <v>66.666666666666657</v>
          </cell>
          <cell r="Z60">
            <v>80</v>
          </cell>
          <cell r="AA60">
            <v>64.705882352941174</v>
          </cell>
          <cell r="AB60">
            <v>58.333333333333336</v>
          </cell>
          <cell r="AC60">
            <v>80</v>
          </cell>
          <cell r="AD60">
            <v>82.35294117647058</v>
          </cell>
          <cell r="AE60">
            <v>75</v>
          </cell>
          <cell r="AF60">
            <v>100</v>
          </cell>
          <cell r="AG60">
            <v>76.470588235294116</v>
          </cell>
          <cell r="AH60">
            <v>66.666666666666657</v>
          </cell>
          <cell r="AI60">
            <v>100</v>
          </cell>
          <cell r="AJ60">
            <v>94.117647058823522</v>
          </cell>
          <cell r="AK60">
            <v>91.666666666666657</v>
          </cell>
          <cell r="AL60">
            <v>100</v>
          </cell>
          <cell r="AM60">
            <v>18</v>
          </cell>
          <cell r="AN60">
            <v>9</v>
          </cell>
          <cell r="AO60">
            <v>9</v>
          </cell>
          <cell r="AP60">
            <v>77.777777777777786</v>
          </cell>
          <cell r="AQ60">
            <v>88.888888888888886</v>
          </cell>
          <cell r="AR60">
            <v>66.666666666666657</v>
          </cell>
          <cell r="AS60">
            <v>44.444444444444443</v>
          </cell>
          <cell r="AT60">
            <v>44.444444444444443</v>
          </cell>
          <cell r="AU60">
            <v>44.444444444444443</v>
          </cell>
          <cell r="AV60">
            <v>94.444444444444443</v>
          </cell>
          <cell r="AW60">
            <v>100</v>
          </cell>
          <cell r="AX60">
            <v>88.888888888888886</v>
          </cell>
          <cell r="AY60">
            <v>94.444444444444443</v>
          </cell>
          <cell r="AZ60">
            <v>100</v>
          </cell>
          <cell r="BA60">
            <v>88.888888888888886</v>
          </cell>
          <cell r="BB60">
            <v>100</v>
          </cell>
          <cell r="BC60">
            <v>100</v>
          </cell>
          <cell r="BD60">
            <v>100</v>
          </cell>
          <cell r="BE60">
            <v>21</v>
          </cell>
          <cell r="BF60">
            <v>10</v>
          </cell>
          <cell r="BG60">
            <v>11</v>
          </cell>
          <cell r="BH60">
            <v>52.380952380952387</v>
          </cell>
          <cell r="BI60">
            <v>50</v>
          </cell>
          <cell r="BJ60">
            <v>54.54545454545454</v>
          </cell>
          <cell r="BK60">
            <v>28.571428571428569</v>
          </cell>
          <cell r="BL60">
            <v>30</v>
          </cell>
          <cell r="BM60">
            <v>27.27272727272727</v>
          </cell>
          <cell r="BN60">
            <v>90.476190476190482</v>
          </cell>
          <cell r="BO60">
            <v>100</v>
          </cell>
          <cell r="BP60">
            <v>81.818181818181827</v>
          </cell>
          <cell r="BQ60">
            <v>85.714285714285708</v>
          </cell>
          <cell r="BR60">
            <v>90</v>
          </cell>
          <cell r="BS60">
            <v>81.818181818181827</v>
          </cell>
          <cell r="BT60">
            <v>90.476190476190482</v>
          </cell>
          <cell r="BU60">
            <v>100</v>
          </cell>
          <cell r="BV60">
            <v>81.818181818181827</v>
          </cell>
          <cell r="BW60">
            <v>1</v>
          </cell>
          <cell r="BX60">
            <v>1</v>
          </cell>
          <cell r="BY60">
            <v>0</v>
          </cell>
          <cell r="BZ60">
            <v>100</v>
          </cell>
          <cell r="CA60">
            <v>100</v>
          </cell>
          <cell r="CB60" t="e">
            <v>#DIV/0!</v>
          </cell>
          <cell r="CC60">
            <v>0</v>
          </cell>
          <cell r="CD60">
            <v>0</v>
          </cell>
          <cell r="CE60" t="e">
            <v>#DIV/0!</v>
          </cell>
          <cell r="CF60">
            <v>100</v>
          </cell>
          <cell r="CG60">
            <v>100</v>
          </cell>
          <cell r="CH60" t="e">
            <v>#DIV/0!</v>
          </cell>
          <cell r="CI60">
            <v>100</v>
          </cell>
          <cell r="CJ60">
            <v>100</v>
          </cell>
          <cell r="CK60" t="e">
            <v>#DIV/0!</v>
          </cell>
          <cell r="CL60">
            <v>100</v>
          </cell>
          <cell r="CM60">
            <v>100</v>
          </cell>
          <cell r="CN60" t="e">
            <v>#DIV/0!</v>
          </cell>
          <cell r="CO60">
            <v>39</v>
          </cell>
          <cell r="CP60">
            <v>17</v>
          </cell>
          <cell r="CQ60">
            <v>22</v>
          </cell>
          <cell r="CR60">
            <v>61.53846153846154</v>
          </cell>
          <cell r="CS60">
            <v>58.82352941176471</v>
          </cell>
          <cell r="CT60">
            <v>63.636363636363633</v>
          </cell>
          <cell r="CU60">
            <v>46.153846153846153</v>
          </cell>
          <cell r="CV60">
            <v>41.17647058823529</v>
          </cell>
          <cell r="CW60">
            <v>50</v>
          </cell>
          <cell r="CX60">
            <v>92.307692307692307</v>
          </cell>
          <cell r="CY60">
            <v>88.235294117647058</v>
          </cell>
          <cell r="CZ60">
            <v>95.454545454545453</v>
          </cell>
          <cell r="DA60">
            <v>87.179487179487182</v>
          </cell>
          <cell r="DB60">
            <v>76.470588235294116</v>
          </cell>
          <cell r="DC60">
            <v>95.454545454545453</v>
          </cell>
          <cell r="DD60">
            <v>94.871794871794862</v>
          </cell>
          <cell r="DE60">
            <v>94.117647058823522</v>
          </cell>
          <cell r="DF60">
            <v>95.454545454545453</v>
          </cell>
          <cell r="DG60">
            <v>2622</v>
          </cell>
          <cell r="DH60">
            <v>1319</v>
          </cell>
          <cell r="DI60">
            <v>1303</v>
          </cell>
          <cell r="DJ60">
            <v>51.411136536994661</v>
          </cell>
          <cell r="DK60">
            <v>47.687642153146328</v>
          </cell>
          <cell r="DL60">
            <v>55.180353031465842</v>
          </cell>
          <cell r="DM60">
            <v>31.960335621662857</v>
          </cell>
          <cell r="DN60">
            <v>28.885519332827904</v>
          </cell>
          <cell r="DO60">
            <v>35.072908672294709</v>
          </cell>
          <cell r="DP60">
            <v>86.613272311212825</v>
          </cell>
          <cell r="DQ60">
            <v>82.486732373009858</v>
          </cell>
          <cell r="DR60">
            <v>90.790483499616272</v>
          </cell>
          <cell r="DS60">
            <v>83.905415713196035</v>
          </cell>
          <cell r="DT60">
            <v>79.150871872630773</v>
          </cell>
          <cell r="DU60">
            <v>88.718342287029927</v>
          </cell>
          <cell r="DV60">
            <v>94.508009153318071</v>
          </cell>
          <cell r="DW60">
            <v>92.64594389689158</v>
          </cell>
          <cell r="DX60">
            <v>96.392939370683038</v>
          </cell>
        </row>
        <row r="61">
          <cell r="B61">
            <v>356</v>
          </cell>
          <cell r="C61">
            <v>2995</v>
          </cell>
          <cell r="D61">
            <v>1510</v>
          </cell>
          <cell r="E61">
            <v>1485</v>
          </cell>
          <cell r="F61">
            <v>59.332220367278801</v>
          </cell>
          <cell r="G61">
            <v>54.834437086092713</v>
          </cell>
          <cell r="H61">
            <v>63.90572390572391</v>
          </cell>
          <cell r="I61">
            <v>50.517529215358934</v>
          </cell>
          <cell r="J61">
            <v>46.622516556291394</v>
          </cell>
          <cell r="K61">
            <v>54.478114478114477</v>
          </cell>
          <cell r="L61">
            <v>91.352253756260438</v>
          </cell>
          <cell r="M61">
            <v>88.807947019867555</v>
          </cell>
          <cell r="N61">
            <v>93.939393939393938</v>
          </cell>
          <cell r="O61">
            <v>90.116861435726207</v>
          </cell>
          <cell r="P61">
            <v>87.41721854304636</v>
          </cell>
          <cell r="Q61">
            <v>92.861952861952858</v>
          </cell>
          <cell r="R61">
            <v>97.328881469115188</v>
          </cell>
          <cell r="S61">
            <v>96.688741721854313</v>
          </cell>
          <cell r="T61">
            <v>97.979797979797979</v>
          </cell>
          <cell r="U61">
            <v>52</v>
          </cell>
          <cell r="V61">
            <v>24</v>
          </cell>
          <cell r="W61">
            <v>28</v>
          </cell>
          <cell r="X61">
            <v>76.923076923076934</v>
          </cell>
          <cell r="Y61">
            <v>75</v>
          </cell>
          <cell r="Z61">
            <v>78.571428571428569</v>
          </cell>
          <cell r="AA61">
            <v>65.384615384615387</v>
          </cell>
          <cell r="AB61">
            <v>66.666666666666657</v>
          </cell>
          <cell r="AC61">
            <v>64.285714285714292</v>
          </cell>
          <cell r="AD61">
            <v>96.15384615384616</v>
          </cell>
          <cell r="AE61">
            <v>95.833333333333343</v>
          </cell>
          <cell r="AF61">
            <v>96.428571428571431</v>
          </cell>
          <cell r="AG61">
            <v>96.15384615384616</v>
          </cell>
          <cell r="AH61">
            <v>95.833333333333343</v>
          </cell>
          <cell r="AI61">
            <v>96.428571428571431</v>
          </cell>
          <cell r="AJ61">
            <v>96.15384615384616</v>
          </cell>
          <cell r="AK61">
            <v>95.833333333333343</v>
          </cell>
          <cell r="AL61">
            <v>96.428571428571431</v>
          </cell>
          <cell r="AM61">
            <v>86</v>
          </cell>
          <cell r="AN61">
            <v>41</v>
          </cell>
          <cell r="AO61">
            <v>45</v>
          </cell>
          <cell r="AP61">
            <v>69.767441860465112</v>
          </cell>
          <cell r="AQ61">
            <v>63.414634146341463</v>
          </cell>
          <cell r="AR61">
            <v>75.555555555555557</v>
          </cell>
          <cell r="AS61">
            <v>63.953488372093027</v>
          </cell>
          <cell r="AT61">
            <v>53.658536585365859</v>
          </cell>
          <cell r="AU61">
            <v>73.333333333333329</v>
          </cell>
          <cell r="AV61">
            <v>95.348837209302332</v>
          </cell>
          <cell r="AW61">
            <v>90.243902439024396</v>
          </cell>
          <cell r="AX61">
            <v>100</v>
          </cell>
          <cell r="AY61">
            <v>95.348837209302332</v>
          </cell>
          <cell r="AZ61">
            <v>90.243902439024396</v>
          </cell>
          <cell r="BA61">
            <v>100</v>
          </cell>
          <cell r="BB61">
            <v>98.837209302325576</v>
          </cell>
          <cell r="BC61">
            <v>97.560975609756099</v>
          </cell>
          <cell r="BD61">
            <v>100</v>
          </cell>
          <cell r="BE61">
            <v>16</v>
          </cell>
          <cell r="BF61">
            <v>8</v>
          </cell>
          <cell r="BG61">
            <v>8</v>
          </cell>
          <cell r="BH61">
            <v>50</v>
          </cell>
          <cell r="BI61">
            <v>25</v>
          </cell>
          <cell r="BJ61">
            <v>75</v>
          </cell>
          <cell r="BK61">
            <v>25</v>
          </cell>
          <cell r="BL61">
            <v>12.5</v>
          </cell>
          <cell r="BM61">
            <v>37.5</v>
          </cell>
          <cell r="BN61">
            <v>100</v>
          </cell>
          <cell r="BO61">
            <v>100</v>
          </cell>
          <cell r="BP61">
            <v>100</v>
          </cell>
          <cell r="BQ61">
            <v>87.5</v>
          </cell>
          <cell r="BR61">
            <v>87.5</v>
          </cell>
          <cell r="BS61">
            <v>87.5</v>
          </cell>
          <cell r="BT61">
            <v>100</v>
          </cell>
          <cell r="BU61">
            <v>100</v>
          </cell>
          <cell r="BV61">
            <v>100</v>
          </cell>
          <cell r="BW61">
            <v>16</v>
          </cell>
          <cell r="BX61">
            <v>7</v>
          </cell>
          <cell r="BY61">
            <v>9</v>
          </cell>
          <cell r="BZ61">
            <v>68.75</v>
          </cell>
          <cell r="CA61">
            <v>71.428571428571431</v>
          </cell>
          <cell r="CB61">
            <v>66.666666666666657</v>
          </cell>
          <cell r="CC61">
            <v>68.75</v>
          </cell>
          <cell r="CD61">
            <v>71.428571428571431</v>
          </cell>
          <cell r="CE61">
            <v>66.666666666666657</v>
          </cell>
          <cell r="CF61">
            <v>93.75</v>
          </cell>
          <cell r="CG61">
            <v>100</v>
          </cell>
          <cell r="CH61">
            <v>88.888888888888886</v>
          </cell>
          <cell r="CI61">
            <v>93.75</v>
          </cell>
          <cell r="CJ61">
            <v>100</v>
          </cell>
          <cell r="CK61">
            <v>88.888888888888886</v>
          </cell>
          <cell r="CL61">
            <v>100</v>
          </cell>
          <cell r="CM61">
            <v>100</v>
          </cell>
          <cell r="CN61">
            <v>100</v>
          </cell>
          <cell r="CO61">
            <v>190</v>
          </cell>
          <cell r="CP61">
            <v>114</v>
          </cell>
          <cell r="CQ61">
            <v>76</v>
          </cell>
          <cell r="CR61">
            <v>40</v>
          </cell>
          <cell r="CS61">
            <v>36.84210526315789</v>
          </cell>
          <cell r="CT61">
            <v>44.736842105263158</v>
          </cell>
          <cell r="CU61">
            <v>33.157894736842103</v>
          </cell>
          <cell r="CV61">
            <v>28.947368421052634</v>
          </cell>
          <cell r="CW61">
            <v>39.473684210526315</v>
          </cell>
          <cell r="CX61">
            <v>77.368421052631575</v>
          </cell>
          <cell r="CY61">
            <v>71.05263157894737</v>
          </cell>
          <cell r="CZ61">
            <v>86.842105263157904</v>
          </cell>
          <cell r="DA61">
            <v>75.26315789473685</v>
          </cell>
          <cell r="DB61">
            <v>67.543859649122808</v>
          </cell>
          <cell r="DC61">
            <v>86.842105263157904</v>
          </cell>
          <cell r="DD61">
            <v>92.10526315789474</v>
          </cell>
          <cell r="DE61">
            <v>89.473684210526315</v>
          </cell>
          <cell r="DF61">
            <v>96.05263157894737</v>
          </cell>
          <cell r="DG61">
            <v>3355</v>
          </cell>
          <cell r="DH61">
            <v>1704</v>
          </cell>
          <cell r="DI61">
            <v>1651</v>
          </cell>
          <cell r="DJ61">
            <v>58.777943368107302</v>
          </cell>
          <cell r="DK61">
            <v>54.049295774647888</v>
          </cell>
          <cell r="DL61">
            <v>63.658388855239245</v>
          </cell>
          <cell r="DM61">
            <v>50.074515648286145</v>
          </cell>
          <cell r="DN61">
            <v>45.833333333333329</v>
          </cell>
          <cell r="DO61">
            <v>54.451847365233199</v>
          </cell>
          <cell r="DP61">
            <v>90.789865871833086</v>
          </cell>
          <cell r="DQ61">
            <v>87.852112676056336</v>
          </cell>
          <cell r="DR61">
            <v>93.821926105390673</v>
          </cell>
          <cell r="DS61">
            <v>89.508196721311478</v>
          </cell>
          <cell r="DT61">
            <v>86.326291079812208</v>
          </cell>
          <cell r="DU61">
            <v>92.792247122955786</v>
          </cell>
          <cell r="DV61">
            <v>97.078986587183309</v>
          </cell>
          <cell r="DW61">
            <v>96.244131455399057</v>
          </cell>
          <cell r="DX61">
            <v>97.940642035130224</v>
          </cell>
        </row>
        <row r="62">
          <cell r="B62">
            <v>357</v>
          </cell>
          <cell r="C62">
            <v>2832</v>
          </cell>
          <cell r="D62">
            <v>1412</v>
          </cell>
          <cell r="E62">
            <v>1420</v>
          </cell>
          <cell r="F62">
            <v>48.870056497175142</v>
          </cell>
          <cell r="G62">
            <v>44.050991501416433</v>
          </cell>
          <cell r="H62">
            <v>53.661971830985912</v>
          </cell>
          <cell r="I62">
            <v>38.27683615819209</v>
          </cell>
          <cell r="J62">
            <v>33.85269121813031</v>
          </cell>
          <cell r="K62">
            <v>42.676056338028168</v>
          </cell>
          <cell r="L62">
            <v>88.947740112994353</v>
          </cell>
          <cell r="M62">
            <v>86.048158640226617</v>
          </cell>
          <cell r="N62">
            <v>91.83098591549296</v>
          </cell>
          <cell r="O62">
            <v>87.040960451977398</v>
          </cell>
          <cell r="P62">
            <v>84.206798866855522</v>
          </cell>
          <cell r="Q62">
            <v>89.859154929577471</v>
          </cell>
          <cell r="R62">
            <v>97.139830508474574</v>
          </cell>
          <cell r="S62">
            <v>96.175637393767715</v>
          </cell>
          <cell r="T62">
            <v>98.098591549295776</v>
          </cell>
          <cell r="U62">
            <v>40</v>
          </cell>
          <cell r="V62">
            <v>18</v>
          </cell>
          <cell r="W62">
            <v>22</v>
          </cell>
          <cell r="X62">
            <v>65</v>
          </cell>
          <cell r="Y62">
            <v>66.666666666666657</v>
          </cell>
          <cell r="Z62">
            <v>63.636363636363633</v>
          </cell>
          <cell r="AA62">
            <v>47.5</v>
          </cell>
          <cell r="AB62">
            <v>44.444444444444443</v>
          </cell>
          <cell r="AC62">
            <v>50</v>
          </cell>
          <cell r="AD62">
            <v>95</v>
          </cell>
          <cell r="AE62">
            <v>88.888888888888886</v>
          </cell>
          <cell r="AF62">
            <v>100</v>
          </cell>
          <cell r="AG62">
            <v>95</v>
          </cell>
          <cell r="AH62">
            <v>88.888888888888886</v>
          </cell>
          <cell r="AI62">
            <v>100</v>
          </cell>
          <cell r="AJ62">
            <v>100</v>
          </cell>
          <cell r="AK62">
            <v>100</v>
          </cell>
          <cell r="AL62">
            <v>100</v>
          </cell>
          <cell r="AM62">
            <v>178</v>
          </cell>
          <cell r="AN62">
            <v>85</v>
          </cell>
          <cell r="AO62">
            <v>93</v>
          </cell>
          <cell r="AP62">
            <v>60.674157303370791</v>
          </cell>
          <cell r="AQ62">
            <v>52.941176470588239</v>
          </cell>
          <cell r="AR62">
            <v>67.741935483870961</v>
          </cell>
          <cell r="AS62">
            <v>37.640449438202246</v>
          </cell>
          <cell r="AT62">
            <v>34.117647058823529</v>
          </cell>
          <cell r="AU62">
            <v>40.86021505376344</v>
          </cell>
          <cell r="AV62">
            <v>93.82022471910112</v>
          </cell>
          <cell r="AW62">
            <v>89.411764705882362</v>
          </cell>
          <cell r="AX62">
            <v>97.849462365591393</v>
          </cell>
          <cell r="AY62">
            <v>92.696629213483149</v>
          </cell>
          <cell r="AZ62">
            <v>87.058823529411768</v>
          </cell>
          <cell r="BA62">
            <v>97.849462365591393</v>
          </cell>
          <cell r="BB62">
            <v>98.31460674157303</v>
          </cell>
          <cell r="BC62">
            <v>96.470588235294116</v>
          </cell>
          <cell r="BD62">
            <v>100</v>
          </cell>
          <cell r="BE62">
            <v>14</v>
          </cell>
          <cell r="BF62">
            <v>7</v>
          </cell>
          <cell r="BG62">
            <v>7</v>
          </cell>
          <cell r="BH62">
            <v>35.714285714285715</v>
          </cell>
          <cell r="BI62">
            <v>14.285714285714285</v>
          </cell>
          <cell r="BJ62">
            <v>57.142857142857139</v>
          </cell>
          <cell r="BK62">
            <v>28.571428571428569</v>
          </cell>
          <cell r="BL62">
            <v>14.285714285714285</v>
          </cell>
          <cell r="BM62">
            <v>42.857142857142854</v>
          </cell>
          <cell r="BN62">
            <v>100</v>
          </cell>
          <cell r="BO62">
            <v>100</v>
          </cell>
          <cell r="BP62">
            <v>100</v>
          </cell>
          <cell r="BQ62">
            <v>92.857142857142861</v>
          </cell>
          <cell r="BR62">
            <v>85.714285714285708</v>
          </cell>
          <cell r="BS62">
            <v>100</v>
          </cell>
          <cell r="BT62">
            <v>100</v>
          </cell>
          <cell r="BU62">
            <v>100</v>
          </cell>
          <cell r="BV62">
            <v>100</v>
          </cell>
          <cell r="BW62">
            <v>13</v>
          </cell>
          <cell r="BX62">
            <v>4</v>
          </cell>
          <cell r="BY62">
            <v>9</v>
          </cell>
          <cell r="BZ62">
            <v>84.615384615384613</v>
          </cell>
          <cell r="CA62">
            <v>75</v>
          </cell>
          <cell r="CB62">
            <v>88.888888888888886</v>
          </cell>
          <cell r="CC62">
            <v>61.53846153846154</v>
          </cell>
          <cell r="CD62">
            <v>50</v>
          </cell>
          <cell r="CE62">
            <v>66.666666666666657</v>
          </cell>
          <cell r="CF62">
            <v>100</v>
          </cell>
          <cell r="CG62">
            <v>100</v>
          </cell>
          <cell r="CH62">
            <v>100</v>
          </cell>
          <cell r="CI62">
            <v>100</v>
          </cell>
          <cell r="CJ62">
            <v>100</v>
          </cell>
          <cell r="CK62">
            <v>100</v>
          </cell>
          <cell r="CL62">
            <v>100</v>
          </cell>
          <cell r="CM62">
            <v>100</v>
          </cell>
          <cell r="CN62">
            <v>100</v>
          </cell>
          <cell r="CO62">
            <v>22</v>
          </cell>
          <cell r="CP62">
            <v>12</v>
          </cell>
          <cell r="CQ62">
            <v>10</v>
          </cell>
          <cell r="CR62">
            <v>63.636363636363633</v>
          </cell>
          <cell r="CS62">
            <v>58.333333333333336</v>
          </cell>
          <cell r="CT62">
            <v>70</v>
          </cell>
          <cell r="CU62">
            <v>45.454545454545453</v>
          </cell>
          <cell r="CV62">
            <v>33.333333333333329</v>
          </cell>
          <cell r="CW62">
            <v>60</v>
          </cell>
          <cell r="CX62">
            <v>86.36363636363636</v>
          </cell>
          <cell r="CY62">
            <v>83.333333333333343</v>
          </cell>
          <cell r="CZ62">
            <v>90</v>
          </cell>
          <cell r="DA62">
            <v>86.36363636363636</v>
          </cell>
          <cell r="DB62">
            <v>83.333333333333343</v>
          </cell>
          <cell r="DC62">
            <v>90</v>
          </cell>
          <cell r="DD62">
            <v>86.36363636363636</v>
          </cell>
          <cell r="DE62">
            <v>83.333333333333343</v>
          </cell>
          <cell r="DF62">
            <v>90</v>
          </cell>
          <cell r="DG62">
            <v>3099</v>
          </cell>
          <cell r="DH62">
            <v>1538</v>
          </cell>
          <cell r="DI62">
            <v>1561</v>
          </cell>
          <cell r="DJ62">
            <v>49.951597289448209</v>
          </cell>
          <cell r="DK62">
            <v>44.863459037711308</v>
          </cell>
          <cell r="DL62">
            <v>54.96476617552851</v>
          </cell>
          <cell r="DM62">
            <v>38.464020651823169</v>
          </cell>
          <cell r="DN62">
            <v>33.940182054616386</v>
          </cell>
          <cell r="DO62">
            <v>42.921204356181939</v>
          </cell>
          <cell r="DP62">
            <v>89.383672152307199</v>
          </cell>
          <cell r="DQ62">
            <v>86.345903771131333</v>
          </cell>
          <cell r="DR62">
            <v>92.376681614349778</v>
          </cell>
          <cell r="DS62">
            <v>87.54436915133914</v>
          </cell>
          <cell r="DT62">
            <v>84.460338101430438</v>
          </cell>
          <cell r="DU62">
            <v>90.582959641255599</v>
          </cell>
          <cell r="DV62">
            <v>97.192642787996135</v>
          </cell>
          <cell r="DW62">
            <v>96.16384915474643</v>
          </cell>
          <cell r="DX62">
            <v>98.206278026905821</v>
          </cell>
        </row>
        <row r="63">
          <cell r="B63">
            <v>358</v>
          </cell>
          <cell r="C63">
            <v>2446</v>
          </cell>
          <cell r="D63">
            <v>1201</v>
          </cell>
          <cell r="E63">
            <v>1245</v>
          </cell>
          <cell r="F63">
            <v>70.278004905968928</v>
          </cell>
          <cell r="G63">
            <v>66.777685262281423</v>
          </cell>
          <cell r="H63">
            <v>73.654618473895582</v>
          </cell>
          <cell r="I63">
            <v>58.299264104660672</v>
          </cell>
          <cell r="J63">
            <v>54.704412989175687</v>
          </cell>
          <cell r="K63">
            <v>61.767068273092377</v>
          </cell>
          <cell r="L63">
            <v>95.339329517579714</v>
          </cell>
          <cell r="M63">
            <v>94.17152373022482</v>
          </cell>
          <cell r="N63">
            <v>96.46586345381526</v>
          </cell>
          <cell r="O63">
            <v>94.521668029435816</v>
          </cell>
          <cell r="P63">
            <v>93.422148209825153</v>
          </cell>
          <cell r="Q63">
            <v>95.582329317269071</v>
          </cell>
          <cell r="R63">
            <v>99.059689288634502</v>
          </cell>
          <cell r="S63">
            <v>99.167360532889262</v>
          </cell>
          <cell r="T63">
            <v>98.955823293172699</v>
          </cell>
          <cell r="U63">
            <v>69</v>
          </cell>
          <cell r="V63">
            <v>37</v>
          </cell>
          <cell r="W63">
            <v>32</v>
          </cell>
          <cell r="X63">
            <v>68.115942028985515</v>
          </cell>
          <cell r="Y63">
            <v>56.756756756756758</v>
          </cell>
          <cell r="Z63">
            <v>81.25</v>
          </cell>
          <cell r="AA63">
            <v>52.173913043478258</v>
          </cell>
          <cell r="AB63">
            <v>43.243243243243242</v>
          </cell>
          <cell r="AC63">
            <v>62.5</v>
          </cell>
          <cell r="AD63">
            <v>91.304347826086953</v>
          </cell>
          <cell r="AE63">
            <v>83.78378378378379</v>
          </cell>
          <cell r="AF63">
            <v>100</v>
          </cell>
          <cell r="AG63">
            <v>89.85507246376811</v>
          </cell>
          <cell r="AH63">
            <v>83.78378378378379</v>
          </cell>
          <cell r="AI63">
            <v>96.875</v>
          </cell>
          <cell r="AJ63">
            <v>98.550724637681171</v>
          </cell>
          <cell r="AK63">
            <v>97.297297297297305</v>
          </cell>
          <cell r="AL63">
            <v>100</v>
          </cell>
          <cell r="AM63">
            <v>161</v>
          </cell>
          <cell r="AN63">
            <v>84</v>
          </cell>
          <cell r="AO63">
            <v>77</v>
          </cell>
          <cell r="AP63">
            <v>77.018633540372676</v>
          </cell>
          <cell r="AQ63">
            <v>66.666666666666657</v>
          </cell>
          <cell r="AR63">
            <v>88.311688311688314</v>
          </cell>
          <cell r="AS63">
            <v>52.795031055900623</v>
          </cell>
          <cell r="AT63">
            <v>42.857142857142854</v>
          </cell>
          <cell r="AU63">
            <v>63.636363636363633</v>
          </cell>
          <cell r="AV63">
            <v>96.273291925465841</v>
          </cell>
          <cell r="AW63">
            <v>96.428571428571431</v>
          </cell>
          <cell r="AX63">
            <v>96.103896103896105</v>
          </cell>
          <cell r="AY63">
            <v>95.031055900621126</v>
          </cell>
          <cell r="AZ63">
            <v>95.238095238095227</v>
          </cell>
          <cell r="BA63">
            <v>94.805194805194802</v>
          </cell>
          <cell r="BB63">
            <v>100</v>
          </cell>
          <cell r="BC63">
            <v>100</v>
          </cell>
          <cell r="BD63">
            <v>100</v>
          </cell>
          <cell r="BE63">
            <v>71</v>
          </cell>
          <cell r="BF63">
            <v>36</v>
          </cell>
          <cell r="BG63">
            <v>35</v>
          </cell>
          <cell r="BH63">
            <v>60.563380281690137</v>
          </cell>
          <cell r="BI63">
            <v>44.444444444444443</v>
          </cell>
          <cell r="BJ63">
            <v>77.142857142857153</v>
          </cell>
          <cell r="BK63">
            <v>35.2112676056338</v>
          </cell>
          <cell r="BL63">
            <v>22.222222222222221</v>
          </cell>
          <cell r="BM63">
            <v>48.571428571428569</v>
          </cell>
          <cell r="BN63">
            <v>94.366197183098592</v>
          </cell>
          <cell r="BO63">
            <v>94.444444444444443</v>
          </cell>
          <cell r="BP63">
            <v>94.285714285714278</v>
          </cell>
          <cell r="BQ63">
            <v>90.140845070422543</v>
          </cell>
          <cell r="BR63">
            <v>88.888888888888886</v>
          </cell>
          <cell r="BS63">
            <v>91.428571428571431</v>
          </cell>
          <cell r="BT63">
            <v>100</v>
          </cell>
          <cell r="BU63">
            <v>100</v>
          </cell>
          <cell r="BV63">
            <v>100</v>
          </cell>
          <cell r="BW63">
            <v>31</v>
          </cell>
          <cell r="BX63">
            <v>16</v>
          </cell>
          <cell r="BY63">
            <v>15</v>
          </cell>
          <cell r="BZ63">
            <v>93.548387096774192</v>
          </cell>
          <cell r="CA63">
            <v>93.75</v>
          </cell>
          <cell r="CB63">
            <v>93.333333333333329</v>
          </cell>
          <cell r="CC63">
            <v>77.41935483870968</v>
          </cell>
          <cell r="CD63">
            <v>62.5</v>
          </cell>
          <cell r="CE63">
            <v>93.333333333333329</v>
          </cell>
          <cell r="CF63">
            <v>100</v>
          </cell>
          <cell r="CG63">
            <v>100</v>
          </cell>
          <cell r="CH63">
            <v>100</v>
          </cell>
          <cell r="CI63">
            <v>100</v>
          </cell>
          <cell r="CJ63">
            <v>100</v>
          </cell>
          <cell r="CK63">
            <v>100</v>
          </cell>
          <cell r="CL63">
            <v>100</v>
          </cell>
          <cell r="CM63">
            <v>100</v>
          </cell>
          <cell r="CN63">
            <v>100</v>
          </cell>
          <cell r="CO63">
            <v>159</v>
          </cell>
          <cell r="CP63">
            <v>84</v>
          </cell>
          <cell r="CQ63">
            <v>75</v>
          </cell>
          <cell r="CR63">
            <v>62.264150943396224</v>
          </cell>
          <cell r="CS63">
            <v>63.095238095238095</v>
          </cell>
          <cell r="CT63">
            <v>61.333333333333329</v>
          </cell>
          <cell r="CU63">
            <v>49.056603773584904</v>
          </cell>
          <cell r="CV63">
            <v>47.619047619047613</v>
          </cell>
          <cell r="CW63">
            <v>50.666666666666671</v>
          </cell>
          <cell r="CX63">
            <v>98.742138364779876</v>
          </cell>
          <cell r="CY63">
            <v>98.80952380952381</v>
          </cell>
          <cell r="CZ63">
            <v>98.666666666666671</v>
          </cell>
          <cell r="DA63">
            <v>98.742138364779876</v>
          </cell>
          <cell r="DB63">
            <v>98.80952380952381</v>
          </cell>
          <cell r="DC63">
            <v>98.666666666666671</v>
          </cell>
          <cell r="DD63">
            <v>100</v>
          </cell>
          <cell r="DE63">
            <v>100</v>
          </cell>
          <cell r="DF63">
            <v>100</v>
          </cell>
          <cell r="DG63">
            <v>2937</v>
          </cell>
          <cell r="DH63">
            <v>1458</v>
          </cell>
          <cell r="DI63">
            <v>1479</v>
          </cell>
          <cell r="DJ63">
            <v>70.173646578140961</v>
          </cell>
          <cell r="DK63">
            <v>66.049382716049394</v>
          </cell>
          <cell r="DL63">
            <v>74.239350912778903</v>
          </cell>
          <cell r="DM63">
            <v>56.99693564862104</v>
          </cell>
          <cell r="DN63">
            <v>52.606310013717419</v>
          </cell>
          <cell r="DO63">
            <v>61.325219743069638</v>
          </cell>
          <cell r="DP63">
            <v>95.50561797752809</v>
          </cell>
          <cell r="DQ63">
            <v>94.375857338820296</v>
          </cell>
          <cell r="DR63">
            <v>96.619337390128464</v>
          </cell>
          <cell r="DS63">
            <v>94.620360912495755</v>
          </cell>
          <cell r="DT63">
            <v>93.552812071330592</v>
          </cell>
          <cell r="DU63">
            <v>95.672751859364439</v>
          </cell>
          <cell r="DV63">
            <v>99.182839632277833</v>
          </cell>
          <cell r="DW63">
            <v>99.245541838134429</v>
          </cell>
          <cell r="DX63">
            <v>99.121027721433393</v>
          </cell>
        </row>
        <row r="64">
          <cell r="B64">
            <v>359</v>
          </cell>
          <cell r="C64">
            <v>4043</v>
          </cell>
          <cell r="D64">
            <v>2113</v>
          </cell>
          <cell r="E64">
            <v>1930</v>
          </cell>
          <cell r="F64">
            <v>56.740044521395006</v>
          </cell>
          <cell r="G64">
            <v>51.680075721722673</v>
          </cell>
          <cell r="H64">
            <v>62.279792746113991</v>
          </cell>
          <cell r="I64">
            <v>41.479099678456592</v>
          </cell>
          <cell r="J64">
            <v>37.718883104590631</v>
          </cell>
          <cell r="K64">
            <v>45.595854922279791</v>
          </cell>
          <cell r="L64">
            <v>91.887212465990601</v>
          </cell>
          <cell r="M64">
            <v>90.203502129673453</v>
          </cell>
          <cell r="N64">
            <v>93.730569948186528</v>
          </cell>
          <cell r="O64">
            <v>89.957952015829832</v>
          </cell>
          <cell r="P64">
            <v>87.69522006625651</v>
          </cell>
          <cell r="Q64">
            <v>92.435233160621763</v>
          </cell>
          <cell r="R64">
            <v>97.477120949789764</v>
          </cell>
          <cell r="S64">
            <v>96.687174633222909</v>
          </cell>
          <cell r="T64">
            <v>98.341968911917093</v>
          </cell>
          <cell r="U64">
            <v>24</v>
          </cell>
          <cell r="V64">
            <v>12</v>
          </cell>
          <cell r="W64">
            <v>12</v>
          </cell>
          <cell r="X64">
            <v>66.666666666666657</v>
          </cell>
          <cell r="Y64">
            <v>58.333333333333336</v>
          </cell>
          <cell r="Z64">
            <v>75</v>
          </cell>
          <cell r="AA64">
            <v>50</v>
          </cell>
          <cell r="AB64">
            <v>33.333333333333329</v>
          </cell>
          <cell r="AC64">
            <v>66.666666666666657</v>
          </cell>
          <cell r="AD64">
            <v>95.833333333333343</v>
          </cell>
          <cell r="AE64">
            <v>91.666666666666657</v>
          </cell>
          <cell r="AF64">
            <v>100</v>
          </cell>
          <cell r="AG64">
            <v>95.833333333333343</v>
          </cell>
          <cell r="AH64">
            <v>91.666666666666657</v>
          </cell>
          <cell r="AI64">
            <v>100</v>
          </cell>
          <cell r="AJ64">
            <v>100</v>
          </cell>
          <cell r="AK64">
            <v>100</v>
          </cell>
          <cell r="AL64">
            <v>100</v>
          </cell>
          <cell r="AM64">
            <v>12</v>
          </cell>
          <cell r="AN64">
            <v>7</v>
          </cell>
          <cell r="AO64">
            <v>5</v>
          </cell>
          <cell r="AP64">
            <v>66.666666666666657</v>
          </cell>
          <cell r="AQ64">
            <v>57.142857142857139</v>
          </cell>
          <cell r="AR64">
            <v>80</v>
          </cell>
          <cell r="AS64">
            <v>66.666666666666657</v>
          </cell>
          <cell r="AT64">
            <v>57.142857142857139</v>
          </cell>
          <cell r="AU64">
            <v>80</v>
          </cell>
          <cell r="AV64">
            <v>100</v>
          </cell>
          <cell r="AW64">
            <v>100</v>
          </cell>
          <cell r="AX64">
            <v>100</v>
          </cell>
          <cell r="AY64">
            <v>100</v>
          </cell>
          <cell r="AZ64">
            <v>100</v>
          </cell>
          <cell r="BA64">
            <v>100</v>
          </cell>
          <cell r="BB64">
            <v>100</v>
          </cell>
          <cell r="BC64">
            <v>100</v>
          </cell>
          <cell r="BD64">
            <v>100</v>
          </cell>
          <cell r="BE64">
            <v>9</v>
          </cell>
          <cell r="BF64">
            <v>5</v>
          </cell>
          <cell r="BG64">
            <v>4</v>
          </cell>
          <cell r="BH64">
            <v>66.666666666666657</v>
          </cell>
          <cell r="BI64">
            <v>60</v>
          </cell>
          <cell r="BJ64">
            <v>75</v>
          </cell>
          <cell r="BK64">
            <v>33.333333333333329</v>
          </cell>
          <cell r="BL64">
            <v>40</v>
          </cell>
          <cell r="BM64">
            <v>25</v>
          </cell>
          <cell r="BN64">
            <v>100</v>
          </cell>
          <cell r="BO64">
            <v>100</v>
          </cell>
          <cell r="BP64">
            <v>100</v>
          </cell>
          <cell r="BQ64">
            <v>100</v>
          </cell>
          <cell r="BR64">
            <v>100</v>
          </cell>
          <cell r="BS64">
            <v>100</v>
          </cell>
          <cell r="BT64">
            <v>100</v>
          </cell>
          <cell r="BU64">
            <v>100</v>
          </cell>
          <cell r="BV64">
            <v>100</v>
          </cell>
          <cell r="BW64">
            <v>10</v>
          </cell>
          <cell r="BX64">
            <v>3</v>
          </cell>
          <cell r="BY64">
            <v>7</v>
          </cell>
          <cell r="BZ64">
            <v>90</v>
          </cell>
          <cell r="CA64">
            <v>100</v>
          </cell>
          <cell r="CB64">
            <v>85.714285714285708</v>
          </cell>
          <cell r="CC64">
            <v>60</v>
          </cell>
          <cell r="CD64">
            <v>66.666666666666657</v>
          </cell>
          <cell r="CE64">
            <v>57.142857142857139</v>
          </cell>
          <cell r="CF64">
            <v>100</v>
          </cell>
          <cell r="CG64">
            <v>100</v>
          </cell>
          <cell r="CH64">
            <v>100</v>
          </cell>
          <cell r="CI64">
            <v>100</v>
          </cell>
          <cell r="CJ64">
            <v>100</v>
          </cell>
          <cell r="CK64">
            <v>100</v>
          </cell>
          <cell r="CL64">
            <v>100</v>
          </cell>
          <cell r="CM64">
            <v>100</v>
          </cell>
          <cell r="CN64">
            <v>100</v>
          </cell>
          <cell r="CO64">
            <v>63</v>
          </cell>
          <cell r="CP64">
            <v>34</v>
          </cell>
          <cell r="CQ64">
            <v>29</v>
          </cell>
          <cell r="CR64">
            <v>55.555555555555557</v>
          </cell>
          <cell r="CS64">
            <v>44.117647058823529</v>
          </cell>
          <cell r="CT64">
            <v>68.965517241379317</v>
          </cell>
          <cell r="CU64">
            <v>46.031746031746032</v>
          </cell>
          <cell r="CV64">
            <v>38.235294117647058</v>
          </cell>
          <cell r="CW64">
            <v>55.172413793103445</v>
          </cell>
          <cell r="CX64">
            <v>87.301587301587304</v>
          </cell>
          <cell r="CY64">
            <v>82.35294117647058</v>
          </cell>
          <cell r="CZ64">
            <v>93.103448275862064</v>
          </cell>
          <cell r="DA64">
            <v>84.126984126984127</v>
          </cell>
          <cell r="DB64">
            <v>82.35294117647058</v>
          </cell>
          <cell r="DC64">
            <v>86.206896551724128</v>
          </cell>
          <cell r="DD64">
            <v>98.412698412698404</v>
          </cell>
          <cell r="DE64">
            <v>97.058823529411768</v>
          </cell>
          <cell r="DF64">
            <v>100</v>
          </cell>
          <cell r="DG64">
            <v>4161</v>
          </cell>
          <cell r="DH64">
            <v>2174</v>
          </cell>
          <cell r="DI64">
            <v>1987</v>
          </cell>
          <cell r="DJ64">
            <v>56.90939677962028</v>
          </cell>
          <cell r="DK64">
            <v>51.701931922723091</v>
          </cell>
          <cell r="DL64">
            <v>62.606945143432313</v>
          </cell>
          <cell r="DM64">
            <v>41.696707522230234</v>
          </cell>
          <cell r="DN64">
            <v>37.810487580496783</v>
          </cell>
          <cell r="DO64">
            <v>45.948666331152495</v>
          </cell>
          <cell r="DP64">
            <v>91.900985340062476</v>
          </cell>
          <cell r="DQ64">
            <v>90.156393744250224</v>
          </cell>
          <cell r="DR64">
            <v>93.809763462506297</v>
          </cell>
          <cell r="DS64">
            <v>89.978370583994234</v>
          </cell>
          <cell r="DT64">
            <v>87.71849126034958</v>
          </cell>
          <cell r="DU64">
            <v>92.450931051836932</v>
          </cell>
          <cell r="DV64">
            <v>97.524633501562121</v>
          </cell>
          <cell r="DW64">
            <v>96.734130634774601</v>
          </cell>
          <cell r="DX64">
            <v>98.389531957725211</v>
          </cell>
        </row>
        <row r="65">
          <cell r="B65">
            <v>370</v>
          </cell>
          <cell r="C65">
            <v>2571</v>
          </cell>
          <cell r="D65">
            <v>1264</v>
          </cell>
          <cell r="E65">
            <v>1307</v>
          </cell>
          <cell r="F65">
            <v>49.980552314274604</v>
          </cell>
          <cell r="G65">
            <v>45.72784810126582</v>
          </cell>
          <cell r="H65">
            <v>54.093343534812547</v>
          </cell>
          <cell r="I65">
            <v>30.805134189031509</v>
          </cell>
          <cell r="J65">
            <v>27.215189873417721</v>
          </cell>
          <cell r="K65">
            <v>34.276970160673301</v>
          </cell>
          <cell r="L65">
            <v>89.381563593932327</v>
          </cell>
          <cell r="M65">
            <v>87.10443037974683</v>
          </cell>
          <cell r="N65">
            <v>91.583779648048974</v>
          </cell>
          <cell r="O65">
            <v>84.908595877090633</v>
          </cell>
          <cell r="P65">
            <v>82.515822784810126</v>
          </cell>
          <cell r="Q65">
            <v>87.222647283856162</v>
          </cell>
          <cell r="R65">
            <v>97.160637884091798</v>
          </cell>
          <cell r="S65">
            <v>96.202531645569621</v>
          </cell>
          <cell r="T65">
            <v>98.087222647283852</v>
          </cell>
          <cell r="U65">
            <v>9</v>
          </cell>
          <cell r="V65">
            <v>3</v>
          </cell>
          <cell r="W65">
            <v>6</v>
          </cell>
          <cell r="X65">
            <v>77.777777777777786</v>
          </cell>
          <cell r="Y65">
            <v>66.666666666666657</v>
          </cell>
          <cell r="Z65">
            <v>83.333333333333343</v>
          </cell>
          <cell r="AA65">
            <v>55.555555555555557</v>
          </cell>
          <cell r="AB65">
            <v>66.666666666666657</v>
          </cell>
          <cell r="AC65">
            <v>50</v>
          </cell>
          <cell r="AD65">
            <v>88.888888888888886</v>
          </cell>
          <cell r="AE65">
            <v>66.666666666666657</v>
          </cell>
          <cell r="AF65">
            <v>100</v>
          </cell>
          <cell r="AG65">
            <v>88.888888888888886</v>
          </cell>
          <cell r="AH65">
            <v>66.666666666666657</v>
          </cell>
          <cell r="AI65">
            <v>100</v>
          </cell>
          <cell r="AJ65">
            <v>100</v>
          </cell>
          <cell r="AK65">
            <v>100</v>
          </cell>
          <cell r="AL65">
            <v>100</v>
          </cell>
          <cell r="AM65">
            <v>4</v>
          </cell>
          <cell r="AN65">
            <v>4</v>
          </cell>
          <cell r="AO65">
            <v>0</v>
          </cell>
          <cell r="AP65">
            <v>100</v>
          </cell>
          <cell r="AQ65">
            <v>100</v>
          </cell>
          <cell r="AR65" t="e">
            <v>#DIV/0!</v>
          </cell>
          <cell r="AS65">
            <v>50</v>
          </cell>
          <cell r="AT65">
            <v>50</v>
          </cell>
          <cell r="AU65" t="e">
            <v>#DIV/0!</v>
          </cell>
          <cell r="AV65">
            <v>100</v>
          </cell>
          <cell r="AW65">
            <v>100</v>
          </cell>
          <cell r="AX65" t="e">
            <v>#DIV/0!</v>
          </cell>
          <cell r="AY65">
            <v>100</v>
          </cell>
          <cell r="AZ65">
            <v>100</v>
          </cell>
          <cell r="BA65" t="e">
            <v>#DIV/0!</v>
          </cell>
          <cell r="BB65">
            <v>100</v>
          </cell>
          <cell r="BC65">
            <v>100</v>
          </cell>
          <cell r="BD65" t="e">
            <v>#DIV/0!</v>
          </cell>
          <cell r="BE65">
            <v>3</v>
          </cell>
          <cell r="BF65">
            <v>2</v>
          </cell>
          <cell r="BG65">
            <v>1</v>
          </cell>
          <cell r="BH65">
            <v>0</v>
          </cell>
          <cell r="BI65">
            <v>0</v>
          </cell>
          <cell r="BJ65">
            <v>0</v>
          </cell>
          <cell r="BK65">
            <v>0</v>
          </cell>
          <cell r="BL65">
            <v>0</v>
          </cell>
          <cell r="BM65">
            <v>0</v>
          </cell>
          <cell r="BN65">
            <v>100</v>
          </cell>
          <cell r="BO65">
            <v>100</v>
          </cell>
          <cell r="BP65">
            <v>100</v>
          </cell>
          <cell r="BQ65">
            <v>66.666666666666657</v>
          </cell>
          <cell r="BR65">
            <v>50</v>
          </cell>
          <cell r="BS65">
            <v>100</v>
          </cell>
          <cell r="BT65">
            <v>100</v>
          </cell>
          <cell r="BU65">
            <v>100</v>
          </cell>
          <cell r="BV65">
            <v>100</v>
          </cell>
          <cell r="BW65">
            <v>1</v>
          </cell>
          <cell r="BX65">
            <v>0</v>
          </cell>
          <cell r="BY65">
            <v>1</v>
          </cell>
          <cell r="BZ65">
            <v>100</v>
          </cell>
          <cell r="CA65" t="e">
            <v>#DIV/0!</v>
          </cell>
          <cell r="CB65">
            <v>100</v>
          </cell>
          <cell r="CC65">
            <v>100</v>
          </cell>
          <cell r="CD65" t="e">
            <v>#DIV/0!</v>
          </cell>
          <cell r="CE65">
            <v>100</v>
          </cell>
          <cell r="CF65">
            <v>100</v>
          </cell>
          <cell r="CG65" t="e">
            <v>#DIV/0!</v>
          </cell>
          <cell r="CH65">
            <v>100</v>
          </cell>
          <cell r="CI65">
            <v>100</v>
          </cell>
          <cell r="CJ65" t="e">
            <v>#DIV/0!</v>
          </cell>
          <cell r="CK65">
            <v>100</v>
          </cell>
          <cell r="CL65">
            <v>100</v>
          </cell>
          <cell r="CM65" t="e">
            <v>#DIV/0!</v>
          </cell>
          <cell r="CN65">
            <v>100</v>
          </cell>
          <cell r="CO65">
            <v>51</v>
          </cell>
          <cell r="CP65">
            <v>25</v>
          </cell>
          <cell r="CQ65">
            <v>26</v>
          </cell>
          <cell r="CR65">
            <v>39.215686274509807</v>
          </cell>
          <cell r="CS65">
            <v>48</v>
          </cell>
          <cell r="CT65">
            <v>30.76923076923077</v>
          </cell>
          <cell r="CU65">
            <v>19.607843137254903</v>
          </cell>
          <cell r="CV65">
            <v>12</v>
          </cell>
          <cell r="CW65">
            <v>26.923076923076923</v>
          </cell>
          <cell r="CX65">
            <v>76.470588235294116</v>
          </cell>
          <cell r="CY65">
            <v>68</v>
          </cell>
          <cell r="CZ65">
            <v>84.615384615384613</v>
          </cell>
          <cell r="DA65">
            <v>74.509803921568633</v>
          </cell>
          <cell r="DB65">
            <v>68</v>
          </cell>
          <cell r="DC65">
            <v>80.769230769230774</v>
          </cell>
          <cell r="DD65">
            <v>96.078431372549019</v>
          </cell>
          <cell r="DE65">
            <v>96</v>
          </cell>
          <cell r="DF65">
            <v>96.15384615384616</v>
          </cell>
          <cell r="DG65">
            <v>2639</v>
          </cell>
          <cell r="DH65">
            <v>1298</v>
          </cell>
          <cell r="DI65">
            <v>1341</v>
          </cell>
          <cell r="DJ65">
            <v>49.905267146646459</v>
          </cell>
          <cell r="DK65">
            <v>45.916795069337439</v>
          </cell>
          <cell r="DL65">
            <v>53.765846383296044</v>
          </cell>
          <cell r="DM65">
            <v>30.693444486547932</v>
          </cell>
          <cell r="DN65">
            <v>27.041602465331277</v>
          </cell>
          <cell r="DO65">
            <v>34.228187919463089</v>
          </cell>
          <cell r="DP65">
            <v>89.162561576354676</v>
          </cell>
          <cell r="DQ65">
            <v>86.748844375963017</v>
          </cell>
          <cell r="DR65">
            <v>91.498881431767344</v>
          </cell>
          <cell r="DS65">
            <v>84.729064039408868</v>
          </cell>
          <cell r="DT65">
            <v>82.203389830508485</v>
          </cell>
          <cell r="DU65">
            <v>87.173750932140194</v>
          </cell>
          <cell r="DV65">
            <v>97.158014399393707</v>
          </cell>
          <cell r="DW65">
            <v>96.224961479198768</v>
          </cell>
          <cell r="DX65">
            <v>98.061148396718863</v>
          </cell>
        </row>
        <row r="66">
          <cell r="B66">
            <v>371</v>
          </cell>
          <cell r="C66">
            <v>3638</v>
          </cell>
          <cell r="D66">
            <v>1844</v>
          </cell>
          <cell r="E66">
            <v>1794</v>
          </cell>
          <cell r="F66">
            <v>51.704233095107199</v>
          </cell>
          <cell r="G66">
            <v>47.885032537960953</v>
          </cell>
          <cell r="H66">
            <v>55.629877369007808</v>
          </cell>
          <cell r="I66">
            <v>34.854315557998902</v>
          </cell>
          <cell r="J66">
            <v>31.399132321041211</v>
          </cell>
          <cell r="K66">
            <v>38.405797101449274</v>
          </cell>
          <cell r="L66">
            <v>87.465640461792191</v>
          </cell>
          <cell r="M66">
            <v>85.086767895878523</v>
          </cell>
          <cell r="N66">
            <v>89.91081382385731</v>
          </cell>
          <cell r="O66">
            <v>85.678944474986253</v>
          </cell>
          <cell r="P66">
            <v>83.026030368763557</v>
          </cell>
          <cell r="Q66">
            <v>88.405797101449281</v>
          </cell>
          <cell r="R66">
            <v>95.876855415063218</v>
          </cell>
          <cell r="S66">
            <v>94.848156182212591</v>
          </cell>
          <cell r="T66">
            <v>96.934225195094754</v>
          </cell>
          <cell r="U66">
            <v>52</v>
          </cell>
          <cell r="V66">
            <v>29</v>
          </cell>
          <cell r="W66">
            <v>23</v>
          </cell>
          <cell r="X66">
            <v>65.384615384615387</v>
          </cell>
          <cell r="Y66">
            <v>62.068965517241381</v>
          </cell>
          <cell r="Z66">
            <v>69.565217391304344</v>
          </cell>
          <cell r="AA66">
            <v>42.307692307692307</v>
          </cell>
          <cell r="AB66">
            <v>34.482758620689658</v>
          </cell>
          <cell r="AC66">
            <v>52.173913043478258</v>
          </cell>
          <cell r="AD66">
            <v>90.384615384615387</v>
          </cell>
          <cell r="AE66">
            <v>93.103448275862064</v>
          </cell>
          <cell r="AF66">
            <v>86.956521739130437</v>
          </cell>
          <cell r="AG66">
            <v>90.384615384615387</v>
          </cell>
          <cell r="AH66">
            <v>93.103448275862064</v>
          </cell>
          <cell r="AI66">
            <v>86.956521739130437</v>
          </cell>
          <cell r="AJ66">
            <v>100</v>
          </cell>
          <cell r="AK66">
            <v>100</v>
          </cell>
          <cell r="AL66">
            <v>100</v>
          </cell>
          <cell r="AM66">
            <v>69</v>
          </cell>
          <cell r="AN66">
            <v>36</v>
          </cell>
          <cell r="AO66">
            <v>33</v>
          </cell>
          <cell r="AP66">
            <v>55.072463768115945</v>
          </cell>
          <cell r="AQ66">
            <v>55.555555555555557</v>
          </cell>
          <cell r="AR66">
            <v>54.54545454545454</v>
          </cell>
          <cell r="AS66">
            <v>30.434782608695656</v>
          </cell>
          <cell r="AT66">
            <v>27.777777777777779</v>
          </cell>
          <cell r="AU66">
            <v>33.333333333333329</v>
          </cell>
          <cell r="AV66">
            <v>88.405797101449281</v>
          </cell>
          <cell r="AW66">
            <v>91.666666666666657</v>
          </cell>
          <cell r="AX66">
            <v>84.848484848484844</v>
          </cell>
          <cell r="AY66">
            <v>86.956521739130437</v>
          </cell>
          <cell r="AZ66">
            <v>91.666666666666657</v>
          </cell>
          <cell r="BA66">
            <v>81.818181818181827</v>
          </cell>
          <cell r="BB66">
            <v>95.652173913043484</v>
          </cell>
          <cell r="BC66">
            <v>97.222222222222214</v>
          </cell>
          <cell r="BD66">
            <v>93.939393939393938</v>
          </cell>
          <cell r="BE66">
            <v>20</v>
          </cell>
          <cell r="BF66">
            <v>9</v>
          </cell>
          <cell r="BG66">
            <v>11</v>
          </cell>
          <cell r="BH66">
            <v>50</v>
          </cell>
          <cell r="BI66">
            <v>55.555555555555557</v>
          </cell>
          <cell r="BJ66">
            <v>45.454545454545453</v>
          </cell>
          <cell r="BK66">
            <v>25</v>
          </cell>
          <cell r="BL66">
            <v>22.222222222222221</v>
          </cell>
          <cell r="BM66">
            <v>27.27272727272727</v>
          </cell>
          <cell r="BN66">
            <v>85</v>
          </cell>
          <cell r="BO66">
            <v>88.888888888888886</v>
          </cell>
          <cell r="BP66">
            <v>81.818181818181827</v>
          </cell>
          <cell r="BQ66">
            <v>80</v>
          </cell>
          <cell r="BR66">
            <v>88.888888888888886</v>
          </cell>
          <cell r="BS66">
            <v>72.727272727272734</v>
          </cell>
          <cell r="BT66">
            <v>95</v>
          </cell>
          <cell r="BU66">
            <v>88.888888888888886</v>
          </cell>
          <cell r="BV66">
            <v>100</v>
          </cell>
          <cell r="BW66">
            <v>12</v>
          </cell>
          <cell r="BX66">
            <v>7</v>
          </cell>
          <cell r="BY66">
            <v>5</v>
          </cell>
          <cell r="BZ66">
            <v>75</v>
          </cell>
          <cell r="CA66">
            <v>71.428571428571431</v>
          </cell>
          <cell r="CB66">
            <v>80</v>
          </cell>
          <cell r="CC66">
            <v>58.333333333333336</v>
          </cell>
          <cell r="CD66">
            <v>57.142857142857139</v>
          </cell>
          <cell r="CE66">
            <v>60</v>
          </cell>
          <cell r="CF66">
            <v>100</v>
          </cell>
          <cell r="CG66">
            <v>100</v>
          </cell>
          <cell r="CH66">
            <v>100</v>
          </cell>
          <cell r="CI66">
            <v>100</v>
          </cell>
          <cell r="CJ66">
            <v>100</v>
          </cell>
          <cell r="CK66">
            <v>100</v>
          </cell>
          <cell r="CL66">
            <v>100</v>
          </cell>
          <cell r="CM66">
            <v>100</v>
          </cell>
          <cell r="CN66">
            <v>100</v>
          </cell>
          <cell r="CO66">
            <v>56</v>
          </cell>
          <cell r="CP66">
            <v>35</v>
          </cell>
          <cell r="CQ66">
            <v>21</v>
          </cell>
          <cell r="CR66">
            <v>46.428571428571431</v>
          </cell>
          <cell r="CS66">
            <v>42.857142857142854</v>
          </cell>
          <cell r="CT66">
            <v>52.380952380952387</v>
          </cell>
          <cell r="CU66">
            <v>30.357142857142854</v>
          </cell>
          <cell r="CV66">
            <v>22.857142857142858</v>
          </cell>
          <cell r="CW66">
            <v>42.857142857142854</v>
          </cell>
          <cell r="CX66">
            <v>71.428571428571431</v>
          </cell>
          <cell r="CY66">
            <v>65.714285714285708</v>
          </cell>
          <cell r="CZ66">
            <v>80.952380952380949</v>
          </cell>
          <cell r="DA66">
            <v>69.642857142857139</v>
          </cell>
          <cell r="DB66">
            <v>62.857142857142854</v>
          </cell>
          <cell r="DC66">
            <v>80.952380952380949</v>
          </cell>
          <cell r="DD66">
            <v>87.5</v>
          </cell>
          <cell r="DE66">
            <v>85.714285714285708</v>
          </cell>
          <cell r="DF66">
            <v>90.476190476190482</v>
          </cell>
          <cell r="DG66">
            <v>3847</v>
          </cell>
          <cell r="DH66">
            <v>1960</v>
          </cell>
          <cell r="DI66">
            <v>1887</v>
          </cell>
          <cell r="DJ66">
            <v>51.936573953730182</v>
          </cell>
          <cell r="DK66">
            <v>48.265306122448983</v>
          </cell>
          <cell r="DL66">
            <v>55.749867514573396</v>
          </cell>
          <cell r="DM66">
            <v>34.832336885885105</v>
          </cell>
          <cell r="DN66">
            <v>31.27551020408163</v>
          </cell>
          <cell r="DO66">
            <v>38.526762056173816</v>
          </cell>
          <cell r="DP66">
            <v>87.314790746035868</v>
          </cell>
          <cell r="DQ66">
            <v>85.051020408163268</v>
          </cell>
          <cell r="DR66">
            <v>89.666136724960253</v>
          </cell>
          <cell r="DS66">
            <v>85.54717962048349</v>
          </cell>
          <cell r="DT66">
            <v>83.061224489795919</v>
          </cell>
          <cell r="DU66">
            <v>88.129305776364603</v>
          </cell>
          <cell r="DV66">
            <v>95.814920717442163</v>
          </cell>
          <cell r="DW66">
            <v>94.795918367346943</v>
          </cell>
          <cell r="DX66">
            <v>96.873343932167472</v>
          </cell>
        </row>
        <row r="67">
          <cell r="B67">
            <v>372</v>
          </cell>
          <cell r="C67">
            <v>3572</v>
          </cell>
          <cell r="D67">
            <v>1812</v>
          </cell>
          <cell r="E67">
            <v>1760</v>
          </cell>
          <cell r="F67">
            <v>52.295632698768202</v>
          </cell>
          <cell r="G67">
            <v>44.536423841059602</v>
          </cell>
          <cell r="H67">
            <v>60.284090909090907</v>
          </cell>
          <cell r="I67">
            <v>37.709966405375141</v>
          </cell>
          <cell r="J67">
            <v>31.29139072847682</v>
          </cell>
          <cell r="K67">
            <v>44.31818181818182</v>
          </cell>
          <cell r="L67">
            <v>88.633818589025765</v>
          </cell>
          <cell r="M67">
            <v>84.437086092715234</v>
          </cell>
          <cell r="N67">
            <v>92.954545454545453</v>
          </cell>
          <cell r="O67">
            <v>85.974244120940639</v>
          </cell>
          <cell r="P67">
            <v>81.788079470198667</v>
          </cell>
          <cell r="Q67">
            <v>90.284090909090907</v>
          </cell>
          <cell r="R67">
            <v>96.528555431131025</v>
          </cell>
          <cell r="S67">
            <v>95.419426048565128</v>
          </cell>
          <cell r="T67">
            <v>97.670454545454547</v>
          </cell>
          <cell r="U67">
            <v>29</v>
          </cell>
          <cell r="V67">
            <v>15</v>
          </cell>
          <cell r="W67">
            <v>14</v>
          </cell>
          <cell r="X67">
            <v>55.172413793103445</v>
          </cell>
          <cell r="Y67">
            <v>33.333333333333329</v>
          </cell>
          <cell r="Z67">
            <v>78.571428571428569</v>
          </cell>
          <cell r="AA67">
            <v>41.379310344827587</v>
          </cell>
          <cell r="AB67">
            <v>26.666666666666668</v>
          </cell>
          <cell r="AC67">
            <v>57.142857142857139</v>
          </cell>
          <cell r="AD67">
            <v>89.65517241379311</v>
          </cell>
          <cell r="AE67">
            <v>86.666666666666671</v>
          </cell>
          <cell r="AF67">
            <v>92.857142857142861</v>
          </cell>
          <cell r="AG67">
            <v>82.758620689655174</v>
          </cell>
          <cell r="AH67">
            <v>73.333333333333329</v>
          </cell>
          <cell r="AI67">
            <v>92.857142857142861</v>
          </cell>
          <cell r="AJ67">
            <v>96.551724137931032</v>
          </cell>
          <cell r="AK67">
            <v>93.333333333333329</v>
          </cell>
          <cell r="AL67">
            <v>100</v>
          </cell>
          <cell r="AM67">
            <v>163</v>
          </cell>
          <cell r="AN67">
            <v>84</v>
          </cell>
          <cell r="AO67">
            <v>79</v>
          </cell>
          <cell r="AP67">
            <v>46.012269938650306</v>
          </cell>
          <cell r="AQ67">
            <v>38.095238095238095</v>
          </cell>
          <cell r="AR67">
            <v>54.430379746835442</v>
          </cell>
          <cell r="AS67">
            <v>31.288343558282211</v>
          </cell>
          <cell r="AT67">
            <v>26.190476190476193</v>
          </cell>
          <cell r="AU67">
            <v>36.708860759493675</v>
          </cell>
          <cell r="AV67">
            <v>89.570552147239269</v>
          </cell>
          <cell r="AW67">
            <v>83.333333333333343</v>
          </cell>
          <cell r="AX67">
            <v>96.202531645569621</v>
          </cell>
          <cell r="AY67">
            <v>88.343558282208591</v>
          </cell>
          <cell r="AZ67">
            <v>80.952380952380949</v>
          </cell>
          <cell r="BA67">
            <v>96.202531645569621</v>
          </cell>
          <cell r="BB67">
            <v>98.773006134969322</v>
          </cell>
          <cell r="BC67">
            <v>100</v>
          </cell>
          <cell r="BD67">
            <v>97.468354430379748</v>
          </cell>
          <cell r="BE67">
            <v>19</v>
          </cell>
          <cell r="BF67">
            <v>10</v>
          </cell>
          <cell r="BG67">
            <v>9</v>
          </cell>
          <cell r="BH67">
            <v>68.421052631578945</v>
          </cell>
          <cell r="BI67">
            <v>60</v>
          </cell>
          <cell r="BJ67">
            <v>77.777777777777786</v>
          </cell>
          <cell r="BK67">
            <v>36.84210526315789</v>
          </cell>
          <cell r="BL67">
            <v>30</v>
          </cell>
          <cell r="BM67">
            <v>44.444444444444443</v>
          </cell>
          <cell r="BN67">
            <v>78.94736842105263</v>
          </cell>
          <cell r="BO67">
            <v>70</v>
          </cell>
          <cell r="BP67">
            <v>88.888888888888886</v>
          </cell>
          <cell r="BQ67">
            <v>78.94736842105263</v>
          </cell>
          <cell r="BR67">
            <v>70</v>
          </cell>
          <cell r="BS67">
            <v>88.888888888888886</v>
          </cell>
          <cell r="BT67">
            <v>94.73684210526315</v>
          </cell>
          <cell r="BU67">
            <v>100</v>
          </cell>
          <cell r="BV67">
            <v>88.888888888888886</v>
          </cell>
          <cell r="BW67">
            <v>1</v>
          </cell>
          <cell r="BX67">
            <v>1</v>
          </cell>
          <cell r="BY67">
            <v>0</v>
          </cell>
          <cell r="BZ67">
            <v>100</v>
          </cell>
          <cell r="CA67">
            <v>100</v>
          </cell>
          <cell r="CB67" t="e">
            <v>#DIV/0!</v>
          </cell>
          <cell r="CC67">
            <v>100</v>
          </cell>
          <cell r="CD67">
            <v>100</v>
          </cell>
          <cell r="CE67" t="e">
            <v>#DIV/0!</v>
          </cell>
          <cell r="CF67">
            <v>100</v>
          </cell>
          <cell r="CG67">
            <v>100</v>
          </cell>
          <cell r="CH67" t="e">
            <v>#DIV/0!</v>
          </cell>
          <cell r="CI67">
            <v>100</v>
          </cell>
          <cell r="CJ67">
            <v>100</v>
          </cell>
          <cell r="CK67" t="e">
            <v>#DIV/0!</v>
          </cell>
          <cell r="CL67">
            <v>100</v>
          </cell>
          <cell r="CM67">
            <v>100</v>
          </cell>
          <cell r="CN67" t="e">
            <v>#DIV/0!</v>
          </cell>
          <cell r="CO67">
            <v>29</v>
          </cell>
          <cell r="CP67">
            <v>16</v>
          </cell>
          <cell r="CQ67">
            <v>13</v>
          </cell>
          <cell r="CR67">
            <v>55.172413793103445</v>
          </cell>
          <cell r="CS67">
            <v>50</v>
          </cell>
          <cell r="CT67">
            <v>61.53846153846154</v>
          </cell>
          <cell r="CU67">
            <v>41.379310344827587</v>
          </cell>
          <cell r="CV67">
            <v>31.25</v>
          </cell>
          <cell r="CW67">
            <v>53.846153846153847</v>
          </cell>
          <cell r="CX67">
            <v>82.758620689655174</v>
          </cell>
          <cell r="CY67">
            <v>75</v>
          </cell>
          <cell r="CZ67">
            <v>92.307692307692307</v>
          </cell>
          <cell r="DA67">
            <v>79.310344827586206</v>
          </cell>
          <cell r="DB67">
            <v>68.75</v>
          </cell>
          <cell r="DC67">
            <v>92.307692307692307</v>
          </cell>
          <cell r="DD67">
            <v>93.103448275862064</v>
          </cell>
          <cell r="DE67">
            <v>87.5</v>
          </cell>
          <cell r="DF67">
            <v>100</v>
          </cell>
          <cell r="DG67">
            <v>3813</v>
          </cell>
          <cell r="DH67">
            <v>1938</v>
          </cell>
          <cell r="DI67">
            <v>1875</v>
          </cell>
          <cell r="DJ67">
            <v>52.163650668764753</v>
          </cell>
          <cell r="DK67">
            <v>44.324045407636739</v>
          </cell>
          <cell r="DL67">
            <v>60.266666666666666</v>
          </cell>
          <cell r="DM67">
            <v>37.503278258589042</v>
          </cell>
          <cell r="DN67">
            <v>31.062951496388031</v>
          </cell>
          <cell r="DO67">
            <v>44.16</v>
          </cell>
          <cell r="DP67">
            <v>88.59166011014949</v>
          </cell>
          <cell r="DQ67">
            <v>84.262125902992778</v>
          </cell>
          <cell r="DR67">
            <v>93.066666666666663</v>
          </cell>
          <cell r="DS67">
            <v>85.969053238919486</v>
          </cell>
          <cell r="DT67">
            <v>81.527347781217756</v>
          </cell>
          <cell r="DU67">
            <v>90.56</v>
          </cell>
          <cell r="DV67">
            <v>96.590611067400999</v>
          </cell>
          <cell r="DW67">
            <v>95.562435500516003</v>
          </cell>
          <cell r="DX67">
            <v>97.653333333333336</v>
          </cell>
        </row>
        <row r="68">
          <cell r="B68">
            <v>373</v>
          </cell>
          <cell r="C68">
            <v>4803</v>
          </cell>
          <cell r="D68">
            <v>2503</v>
          </cell>
          <cell r="E68">
            <v>2300</v>
          </cell>
          <cell r="F68">
            <v>49.698105350822402</v>
          </cell>
          <cell r="G68">
            <v>44.266879744306834</v>
          </cell>
          <cell r="H68">
            <v>55.608695652173914</v>
          </cell>
          <cell r="I68">
            <v>38.43431188840308</v>
          </cell>
          <cell r="J68">
            <v>34.03915301638034</v>
          </cell>
          <cell r="K68">
            <v>43.217391304347821</v>
          </cell>
          <cell r="L68">
            <v>87.028940245679792</v>
          </cell>
          <cell r="M68">
            <v>84.898122253296052</v>
          </cell>
          <cell r="N68">
            <v>89.347826086956516</v>
          </cell>
          <cell r="O68">
            <v>85.175931709348333</v>
          </cell>
          <cell r="P68">
            <v>82.580902916500193</v>
          </cell>
          <cell r="Q68">
            <v>88</v>
          </cell>
          <cell r="R68">
            <v>94.774099521132626</v>
          </cell>
          <cell r="S68">
            <v>94.286855773072304</v>
          </cell>
          <cell r="T68">
            <v>95.304347826086953</v>
          </cell>
          <cell r="U68">
            <v>218</v>
          </cell>
          <cell r="V68">
            <v>116</v>
          </cell>
          <cell r="W68">
            <v>102</v>
          </cell>
          <cell r="X68">
            <v>37.155963302752291</v>
          </cell>
          <cell r="Y68">
            <v>27.586206896551722</v>
          </cell>
          <cell r="Z68">
            <v>48.03921568627451</v>
          </cell>
          <cell r="AA68">
            <v>27.064220183486238</v>
          </cell>
          <cell r="AB68">
            <v>24.137931034482758</v>
          </cell>
          <cell r="AC68">
            <v>30.392156862745097</v>
          </cell>
          <cell r="AD68">
            <v>81.192660550458712</v>
          </cell>
          <cell r="AE68">
            <v>80.172413793103445</v>
          </cell>
          <cell r="AF68">
            <v>82.35294117647058</v>
          </cell>
          <cell r="AG68">
            <v>76.605504587155963</v>
          </cell>
          <cell r="AH68">
            <v>73.275862068965509</v>
          </cell>
          <cell r="AI68">
            <v>80.392156862745097</v>
          </cell>
          <cell r="AJ68">
            <v>93.577981651376149</v>
          </cell>
          <cell r="AK68">
            <v>93.965517241379317</v>
          </cell>
          <cell r="AL68">
            <v>93.137254901960787</v>
          </cell>
          <cell r="AM68">
            <v>367</v>
          </cell>
          <cell r="AN68">
            <v>192</v>
          </cell>
          <cell r="AO68">
            <v>175</v>
          </cell>
          <cell r="AP68">
            <v>44.141689373297005</v>
          </cell>
          <cell r="AQ68">
            <v>31.770833333333332</v>
          </cell>
          <cell r="AR68">
            <v>57.714285714285715</v>
          </cell>
          <cell r="AS68">
            <v>30.517711171662125</v>
          </cell>
          <cell r="AT68">
            <v>23.958333333333336</v>
          </cell>
          <cell r="AU68">
            <v>37.714285714285715</v>
          </cell>
          <cell r="AV68">
            <v>90.735694822888277</v>
          </cell>
          <cell r="AW68">
            <v>87.5</v>
          </cell>
          <cell r="AX68">
            <v>94.285714285714278</v>
          </cell>
          <cell r="AY68">
            <v>87.73841961852861</v>
          </cell>
          <cell r="AZ68">
            <v>84.375</v>
          </cell>
          <cell r="BA68">
            <v>91.428571428571431</v>
          </cell>
          <cell r="BB68">
            <v>96.457765667574932</v>
          </cell>
          <cell r="BC68">
            <v>94.791666666666657</v>
          </cell>
          <cell r="BD68">
            <v>98.285714285714292</v>
          </cell>
          <cell r="BE68">
            <v>233</v>
          </cell>
          <cell r="BF68">
            <v>117</v>
          </cell>
          <cell r="BG68">
            <v>116</v>
          </cell>
          <cell r="BH68">
            <v>44.206008583690988</v>
          </cell>
          <cell r="BI68">
            <v>38.461538461538467</v>
          </cell>
          <cell r="BJ68">
            <v>50</v>
          </cell>
          <cell r="BK68">
            <v>31.330472103004293</v>
          </cell>
          <cell r="BL68">
            <v>28.205128205128204</v>
          </cell>
          <cell r="BM68">
            <v>34.482758620689658</v>
          </cell>
          <cell r="BN68">
            <v>89.27038626609442</v>
          </cell>
          <cell r="BO68">
            <v>86.324786324786331</v>
          </cell>
          <cell r="BP68">
            <v>92.241379310344826</v>
          </cell>
          <cell r="BQ68">
            <v>87.124463519313295</v>
          </cell>
          <cell r="BR68">
            <v>82.90598290598291</v>
          </cell>
          <cell r="BS68">
            <v>91.379310344827587</v>
          </cell>
          <cell r="BT68">
            <v>97.424892703862668</v>
          </cell>
          <cell r="BU68">
            <v>97.435897435897431</v>
          </cell>
          <cell r="BV68">
            <v>97.41379310344827</v>
          </cell>
          <cell r="BW68">
            <v>20</v>
          </cell>
          <cell r="BX68">
            <v>13</v>
          </cell>
          <cell r="BY68">
            <v>7</v>
          </cell>
          <cell r="BZ68">
            <v>70</v>
          </cell>
          <cell r="CA68">
            <v>76.923076923076934</v>
          </cell>
          <cell r="CB68">
            <v>57.142857142857139</v>
          </cell>
          <cell r="CC68">
            <v>65</v>
          </cell>
          <cell r="CD68">
            <v>69.230769230769226</v>
          </cell>
          <cell r="CE68">
            <v>57.142857142857139</v>
          </cell>
          <cell r="CF68">
            <v>100</v>
          </cell>
          <cell r="CG68">
            <v>100</v>
          </cell>
          <cell r="CH68">
            <v>100</v>
          </cell>
          <cell r="CI68">
            <v>100</v>
          </cell>
          <cell r="CJ68">
            <v>100</v>
          </cell>
          <cell r="CK68">
            <v>100</v>
          </cell>
          <cell r="CL68">
            <v>100</v>
          </cell>
          <cell r="CM68">
            <v>100</v>
          </cell>
          <cell r="CN68">
            <v>100</v>
          </cell>
          <cell r="CO68">
            <v>114</v>
          </cell>
          <cell r="CP68">
            <v>60</v>
          </cell>
          <cell r="CQ68">
            <v>54</v>
          </cell>
          <cell r="CR68">
            <v>37.719298245614034</v>
          </cell>
          <cell r="CS68">
            <v>30</v>
          </cell>
          <cell r="CT68">
            <v>46.296296296296298</v>
          </cell>
          <cell r="CU68">
            <v>29.82456140350877</v>
          </cell>
          <cell r="CV68">
            <v>20</v>
          </cell>
          <cell r="CW68">
            <v>40.74074074074074</v>
          </cell>
          <cell r="CX68">
            <v>80.701754385964904</v>
          </cell>
          <cell r="CY68">
            <v>78.333333333333329</v>
          </cell>
          <cell r="CZ68">
            <v>83.333333333333343</v>
          </cell>
          <cell r="DA68">
            <v>74.561403508771932</v>
          </cell>
          <cell r="DB68">
            <v>68.333333333333329</v>
          </cell>
          <cell r="DC68">
            <v>81.481481481481481</v>
          </cell>
          <cell r="DD68">
            <v>94.73684210526315</v>
          </cell>
          <cell r="DE68">
            <v>95</v>
          </cell>
          <cell r="DF68">
            <v>94.444444444444443</v>
          </cell>
          <cell r="DG68">
            <v>5755</v>
          </cell>
          <cell r="DH68">
            <v>3001</v>
          </cell>
          <cell r="DI68">
            <v>2754</v>
          </cell>
          <cell r="DJ68">
            <v>48.479582971329279</v>
          </cell>
          <cell r="DK68">
            <v>42.452515828057315</v>
          </cell>
          <cell r="DL68">
            <v>55.047204066811908</v>
          </cell>
          <cell r="DM68">
            <v>37.132927888792352</v>
          </cell>
          <cell r="DN68">
            <v>32.655781406197939</v>
          </cell>
          <cell r="DO68">
            <v>42.011619462599853</v>
          </cell>
          <cell r="DP68">
            <v>87.054735013032143</v>
          </cell>
          <cell r="DQ68">
            <v>84.871709430189938</v>
          </cell>
          <cell r="DR68">
            <v>89.433551198257078</v>
          </cell>
          <cell r="DS68">
            <v>84.934839270199831</v>
          </cell>
          <cell r="DT68">
            <v>82.139286904365221</v>
          </cell>
          <cell r="DU68">
            <v>87.981118373275237</v>
          </cell>
          <cell r="DV68">
            <v>94.960903562119896</v>
          </cell>
          <cell r="DW68">
            <v>94.468510496501167</v>
          </cell>
          <cell r="DX68">
            <v>95.497458242556277</v>
          </cell>
        </row>
        <row r="69">
          <cell r="B69">
            <v>380</v>
          </cell>
          <cell r="C69">
            <v>4037</v>
          </cell>
          <cell r="D69">
            <v>2067</v>
          </cell>
          <cell r="E69">
            <v>1970</v>
          </cell>
          <cell r="F69">
            <v>50.483031954421598</v>
          </cell>
          <cell r="G69">
            <v>45.911949685534594</v>
          </cell>
          <cell r="H69">
            <v>55.27918781725888</v>
          </cell>
          <cell r="I69">
            <v>36.215011146891257</v>
          </cell>
          <cell r="J69">
            <v>32.12385099177552</v>
          </cell>
          <cell r="K69">
            <v>40.507614213197968</v>
          </cell>
          <cell r="L69">
            <v>83.898934852613323</v>
          </cell>
          <cell r="M69">
            <v>81.373971940009667</v>
          </cell>
          <cell r="N69">
            <v>86.548223350253807</v>
          </cell>
          <cell r="O69">
            <v>81.471389645776568</v>
          </cell>
          <cell r="P69">
            <v>79.003386550556371</v>
          </cell>
          <cell r="Q69">
            <v>84.060913705583758</v>
          </cell>
          <cell r="R69">
            <v>94.921971761208823</v>
          </cell>
          <cell r="S69">
            <v>93.468795355587815</v>
          </cell>
          <cell r="T69">
            <v>96.44670050761421</v>
          </cell>
          <cell r="U69">
            <v>129</v>
          </cell>
          <cell r="V69">
            <v>59</v>
          </cell>
          <cell r="W69">
            <v>70</v>
          </cell>
          <cell r="X69">
            <v>46.511627906976742</v>
          </cell>
          <cell r="Y69">
            <v>40.677966101694921</v>
          </cell>
          <cell r="Z69">
            <v>51.428571428571423</v>
          </cell>
          <cell r="AA69">
            <v>27.906976744186046</v>
          </cell>
          <cell r="AB69">
            <v>28.8135593220339</v>
          </cell>
          <cell r="AC69">
            <v>27.142857142857142</v>
          </cell>
          <cell r="AD69">
            <v>79.069767441860463</v>
          </cell>
          <cell r="AE69">
            <v>72.881355932203391</v>
          </cell>
          <cell r="AF69">
            <v>84.285714285714292</v>
          </cell>
          <cell r="AG69">
            <v>74.418604651162795</v>
          </cell>
          <cell r="AH69">
            <v>67.796610169491515</v>
          </cell>
          <cell r="AI69">
            <v>80</v>
          </cell>
          <cell r="AJ69">
            <v>89.922480620155042</v>
          </cell>
          <cell r="AK69">
            <v>83.050847457627114</v>
          </cell>
          <cell r="AL69">
            <v>95.714285714285722</v>
          </cell>
          <cell r="AM69">
            <v>1776</v>
          </cell>
          <cell r="AN69">
            <v>928</v>
          </cell>
          <cell r="AO69">
            <v>848</v>
          </cell>
          <cell r="AP69">
            <v>49.605855855855857</v>
          </cell>
          <cell r="AQ69">
            <v>45.689655172413794</v>
          </cell>
          <cell r="AR69">
            <v>53.891509433962256</v>
          </cell>
          <cell r="AS69">
            <v>29.448198198198199</v>
          </cell>
          <cell r="AT69">
            <v>28.663793103448278</v>
          </cell>
          <cell r="AU69">
            <v>30.306603773584907</v>
          </cell>
          <cell r="AV69">
            <v>87.612612612612622</v>
          </cell>
          <cell r="AW69">
            <v>84.698275862068968</v>
          </cell>
          <cell r="AX69">
            <v>90.801886792452834</v>
          </cell>
          <cell r="AY69">
            <v>85.810810810810807</v>
          </cell>
          <cell r="AZ69">
            <v>82.435344827586206</v>
          </cell>
          <cell r="BA69">
            <v>89.504716981132077</v>
          </cell>
          <cell r="BB69">
            <v>97.184684684684683</v>
          </cell>
          <cell r="BC69">
            <v>96.551724137931032</v>
          </cell>
          <cell r="BD69">
            <v>97.877358490566039</v>
          </cell>
          <cell r="BE69">
            <v>71</v>
          </cell>
          <cell r="BF69">
            <v>33</v>
          </cell>
          <cell r="BG69">
            <v>38</v>
          </cell>
          <cell r="BH69">
            <v>53.521126760563376</v>
          </cell>
          <cell r="BI69">
            <v>48.484848484848484</v>
          </cell>
          <cell r="BJ69">
            <v>57.894736842105267</v>
          </cell>
          <cell r="BK69">
            <v>36.619718309859159</v>
          </cell>
          <cell r="BL69">
            <v>27.27272727272727</v>
          </cell>
          <cell r="BM69">
            <v>44.736842105263158</v>
          </cell>
          <cell r="BN69">
            <v>84.507042253521121</v>
          </cell>
          <cell r="BO69">
            <v>87.878787878787875</v>
          </cell>
          <cell r="BP69">
            <v>81.578947368421055</v>
          </cell>
          <cell r="BQ69">
            <v>83.098591549295776</v>
          </cell>
          <cell r="BR69">
            <v>87.878787878787875</v>
          </cell>
          <cell r="BS69">
            <v>78.94736842105263</v>
          </cell>
          <cell r="BT69">
            <v>94.366197183098592</v>
          </cell>
          <cell r="BU69">
            <v>96.969696969696969</v>
          </cell>
          <cell r="BV69">
            <v>92.10526315789474</v>
          </cell>
          <cell r="BW69">
            <v>8</v>
          </cell>
          <cell r="BX69">
            <v>5</v>
          </cell>
          <cell r="BY69">
            <v>3</v>
          </cell>
          <cell r="BZ69">
            <v>75</v>
          </cell>
          <cell r="CA69">
            <v>60</v>
          </cell>
          <cell r="CB69">
            <v>100</v>
          </cell>
          <cell r="CC69">
            <v>62.5</v>
          </cell>
          <cell r="CD69">
            <v>60</v>
          </cell>
          <cell r="CE69">
            <v>66.666666666666657</v>
          </cell>
          <cell r="CF69">
            <v>75</v>
          </cell>
          <cell r="CG69">
            <v>60</v>
          </cell>
          <cell r="CH69">
            <v>100</v>
          </cell>
          <cell r="CI69">
            <v>75</v>
          </cell>
          <cell r="CJ69">
            <v>60</v>
          </cell>
          <cell r="CK69">
            <v>100</v>
          </cell>
          <cell r="CL69">
            <v>87.5</v>
          </cell>
          <cell r="CM69">
            <v>80</v>
          </cell>
          <cell r="CN69">
            <v>100</v>
          </cell>
          <cell r="CO69">
            <v>74</v>
          </cell>
          <cell r="CP69">
            <v>46</v>
          </cell>
          <cell r="CQ69">
            <v>28</v>
          </cell>
          <cell r="CR69">
            <v>48.648648648648653</v>
          </cell>
          <cell r="CS69">
            <v>50</v>
          </cell>
          <cell r="CT69">
            <v>46.428571428571431</v>
          </cell>
          <cell r="CU69">
            <v>31.081081081081081</v>
          </cell>
          <cell r="CV69">
            <v>30.434782608695656</v>
          </cell>
          <cell r="CW69">
            <v>32.142857142857146</v>
          </cell>
          <cell r="CX69">
            <v>81.081081081081081</v>
          </cell>
          <cell r="CY69">
            <v>80.434782608695656</v>
          </cell>
          <cell r="CZ69">
            <v>82.142857142857139</v>
          </cell>
          <cell r="DA69">
            <v>67.567567567567565</v>
          </cell>
          <cell r="DB69">
            <v>65.217391304347828</v>
          </cell>
          <cell r="DC69">
            <v>71.428571428571431</v>
          </cell>
          <cell r="DD69">
            <v>90.540540540540533</v>
          </cell>
          <cell r="DE69">
            <v>89.130434782608688</v>
          </cell>
          <cell r="DF69">
            <v>92.857142857142861</v>
          </cell>
          <cell r="DG69">
            <v>6095</v>
          </cell>
          <cell r="DH69">
            <v>3138</v>
          </cell>
          <cell r="DI69">
            <v>2957</v>
          </cell>
          <cell r="DJ69">
            <v>50.188679245283019</v>
          </cell>
          <cell r="DK69">
            <v>45.857233906947101</v>
          </cell>
          <cell r="DL69">
            <v>54.78525532634427</v>
          </cell>
          <cell r="DM69">
            <v>34.044298605414276</v>
          </cell>
          <cell r="DN69">
            <v>31.007010834926707</v>
          </cell>
          <cell r="DO69">
            <v>37.267500845451472</v>
          </cell>
          <cell r="DP69">
            <v>84.840032813781789</v>
          </cell>
          <cell r="DQ69">
            <v>82.217973231357561</v>
          </cell>
          <cell r="DR69">
            <v>87.622590463307404</v>
          </cell>
          <cell r="DS69">
            <v>82.428219852337975</v>
          </cell>
          <cell r="DT69">
            <v>79.668578712555771</v>
          </cell>
          <cell r="DU69">
            <v>85.356780520798097</v>
          </cell>
          <cell r="DV69">
            <v>95.406070549630854</v>
          </cell>
          <cell r="DW69">
            <v>94.136392606755891</v>
          </cell>
          <cell r="DX69">
            <v>96.753466351031449</v>
          </cell>
        </row>
        <row r="70">
          <cell r="B70">
            <v>381</v>
          </cell>
          <cell r="C70">
            <v>2294</v>
          </cell>
          <cell r="D70">
            <v>1190</v>
          </cell>
          <cell r="E70">
            <v>1104</v>
          </cell>
          <cell r="F70">
            <v>58.238884045335659</v>
          </cell>
          <cell r="G70">
            <v>52.100840336134461</v>
          </cell>
          <cell r="H70">
            <v>64.85507246376811</v>
          </cell>
          <cell r="I70">
            <v>43.984306887532689</v>
          </cell>
          <cell r="J70">
            <v>39.663865546218489</v>
          </cell>
          <cell r="K70">
            <v>48.641304347826086</v>
          </cell>
          <cell r="L70">
            <v>89.407149084568431</v>
          </cell>
          <cell r="M70">
            <v>86.806722689075627</v>
          </cell>
          <cell r="N70">
            <v>92.210144927536234</v>
          </cell>
          <cell r="O70">
            <v>87.358326068003493</v>
          </cell>
          <cell r="P70">
            <v>84.537815126050418</v>
          </cell>
          <cell r="Q70">
            <v>90.398550724637687</v>
          </cell>
          <cell r="R70">
            <v>97.210113339145593</v>
          </cell>
          <cell r="S70">
            <v>96.386554621848745</v>
          </cell>
          <cell r="T70">
            <v>98.097826086956516</v>
          </cell>
          <cell r="U70">
            <v>36</v>
          </cell>
          <cell r="V70">
            <v>17</v>
          </cell>
          <cell r="W70">
            <v>19</v>
          </cell>
          <cell r="X70">
            <v>58.333333333333336</v>
          </cell>
          <cell r="Y70">
            <v>47.058823529411761</v>
          </cell>
          <cell r="Z70">
            <v>68.421052631578945</v>
          </cell>
          <cell r="AA70">
            <v>47.222222222222221</v>
          </cell>
          <cell r="AB70">
            <v>41.17647058823529</v>
          </cell>
          <cell r="AC70">
            <v>52.631578947368418</v>
          </cell>
          <cell r="AD70">
            <v>94.444444444444443</v>
          </cell>
          <cell r="AE70">
            <v>100</v>
          </cell>
          <cell r="AF70">
            <v>89.473684210526315</v>
          </cell>
          <cell r="AG70">
            <v>91.666666666666657</v>
          </cell>
          <cell r="AH70">
            <v>94.117647058823522</v>
          </cell>
          <cell r="AI70">
            <v>89.473684210526315</v>
          </cell>
          <cell r="AJ70">
            <v>97.222222222222214</v>
          </cell>
          <cell r="AK70">
            <v>100</v>
          </cell>
          <cell r="AL70">
            <v>94.73684210526315</v>
          </cell>
          <cell r="AM70">
            <v>246</v>
          </cell>
          <cell r="AN70">
            <v>121</v>
          </cell>
          <cell r="AO70">
            <v>125</v>
          </cell>
          <cell r="AP70">
            <v>56.09756097560976</v>
          </cell>
          <cell r="AQ70">
            <v>54.54545454545454</v>
          </cell>
          <cell r="AR70">
            <v>57.599999999999994</v>
          </cell>
          <cell r="AS70">
            <v>41.869918699186989</v>
          </cell>
          <cell r="AT70">
            <v>39.669421487603309</v>
          </cell>
          <cell r="AU70">
            <v>44</v>
          </cell>
          <cell r="AV70">
            <v>91.869918699186996</v>
          </cell>
          <cell r="AW70">
            <v>90.909090909090907</v>
          </cell>
          <cell r="AX70">
            <v>92.800000000000011</v>
          </cell>
          <cell r="AY70">
            <v>90.243902439024396</v>
          </cell>
          <cell r="AZ70">
            <v>89.256198347107443</v>
          </cell>
          <cell r="BA70">
            <v>91.2</v>
          </cell>
          <cell r="BB70">
            <v>98.373983739837399</v>
          </cell>
          <cell r="BC70">
            <v>98.347107438016536</v>
          </cell>
          <cell r="BD70">
            <v>98.4</v>
          </cell>
          <cell r="BE70">
            <v>10</v>
          </cell>
          <cell r="BF70">
            <v>2</v>
          </cell>
          <cell r="BG70">
            <v>8</v>
          </cell>
          <cell r="BH70">
            <v>70</v>
          </cell>
          <cell r="BI70">
            <v>50</v>
          </cell>
          <cell r="BJ70">
            <v>75</v>
          </cell>
          <cell r="BK70">
            <v>50</v>
          </cell>
          <cell r="BL70">
            <v>50</v>
          </cell>
          <cell r="BM70">
            <v>50</v>
          </cell>
          <cell r="BN70">
            <v>100</v>
          </cell>
          <cell r="BO70">
            <v>100</v>
          </cell>
          <cell r="BP70">
            <v>100</v>
          </cell>
          <cell r="BQ70">
            <v>100</v>
          </cell>
          <cell r="BR70">
            <v>100</v>
          </cell>
          <cell r="BS70">
            <v>100</v>
          </cell>
          <cell r="BT70">
            <v>100</v>
          </cell>
          <cell r="BU70">
            <v>100</v>
          </cell>
          <cell r="BV70">
            <v>100</v>
          </cell>
          <cell r="BW70">
            <v>3</v>
          </cell>
          <cell r="BX70">
            <v>1</v>
          </cell>
          <cell r="BY70">
            <v>2</v>
          </cell>
          <cell r="BZ70">
            <v>66.666666666666657</v>
          </cell>
          <cell r="CA70">
            <v>0</v>
          </cell>
          <cell r="CB70">
            <v>100</v>
          </cell>
          <cell r="CC70">
            <v>66.666666666666657</v>
          </cell>
          <cell r="CD70">
            <v>0</v>
          </cell>
          <cell r="CE70">
            <v>100</v>
          </cell>
          <cell r="CF70">
            <v>100</v>
          </cell>
          <cell r="CG70">
            <v>100</v>
          </cell>
          <cell r="CH70">
            <v>100</v>
          </cell>
          <cell r="CI70">
            <v>66.666666666666657</v>
          </cell>
          <cell r="CJ70">
            <v>0</v>
          </cell>
          <cell r="CK70">
            <v>100</v>
          </cell>
          <cell r="CL70">
            <v>100</v>
          </cell>
          <cell r="CM70">
            <v>100</v>
          </cell>
          <cell r="CN70">
            <v>100</v>
          </cell>
          <cell r="CO70">
            <v>25</v>
          </cell>
          <cell r="CP70">
            <v>15</v>
          </cell>
          <cell r="CQ70">
            <v>10</v>
          </cell>
          <cell r="CR70">
            <v>56.000000000000007</v>
          </cell>
          <cell r="CS70">
            <v>66.666666666666657</v>
          </cell>
          <cell r="CT70">
            <v>40</v>
          </cell>
          <cell r="CU70">
            <v>32</v>
          </cell>
          <cell r="CV70">
            <v>40</v>
          </cell>
          <cell r="CW70">
            <v>20</v>
          </cell>
          <cell r="CX70">
            <v>88</v>
          </cell>
          <cell r="CY70">
            <v>100</v>
          </cell>
          <cell r="CZ70">
            <v>70</v>
          </cell>
          <cell r="DA70">
            <v>88</v>
          </cell>
          <cell r="DB70">
            <v>100</v>
          </cell>
          <cell r="DC70">
            <v>70</v>
          </cell>
          <cell r="DD70">
            <v>96</v>
          </cell>
          <cell r="DE70">
            <v>100</v>
          </cell>
          <cell r="DF70">
            <v>90</v>
          </cell>
          <cell r="DG70">
            <v>2614</v>
          </cell>
          <cell r="DH70">
            <v>1346</v>
          </cell>
          <cell r="DI70">
            <v>1268</v>
          </cell>
          <cell r="DJ70">
            <v>58.071920428462128</v>
          </cell>
          <cell r="DK70">
            <v>52.377414561664196</v>
          </cell>
          <cell r="DL70">
            <v>64.116719242902207</v>
          </cell>
          <cell r="DM70">
            <v>43.764345830145373</v>
          </cell>
          <cell r="DN70">
            <v>39.673105497771175</v>
          </cell>
          <cell r="DO70">
            <v>48.107255520504729</v>
          </cell>
          <cell r="DP70">
            <v>89.747513389441465</v>
          </cell>
          <cell r="DQ70">
            <v>87.518573551263003</v>
          </cell>
          <cell r="DR70">
            <v>92.113564668769726</v>
          </cell>
          <cell r="DS70">
            <v>87.719969395562359</v>
          </cell>
          <cell r="DT70">
            <v>85.21545319465082</v>
          </cell>
          <cell r="DU70">
            <v>90.378548895899058</v>
          </cell>
          <cell r="DV70">
            <v>97.322111706197404</v>
          </cell>
          <cell r="DW70">
            <v>96.656760772659737</v>
          </cell>
          <cell r="DX70">
            <v>98.028391167192424</v>
          </cell>
        </row>
        <row r="71">
          <cell r="B71">
            <v>382</v>
          </cell>
          <cell r="C71">
            <v>3655</v>
          </cell>
          <cell r="D71">
            <v>1828</v>
          </cell>
          <cell r="E71">
            <v>1827</v>
          </cell>
          <cell r="F71">
            <v>54.692202462380301</v>
          </cell>
          <cell r="G71">
            <v>50.218818380743983</v>
          </cell>
          <cell r="H71">
            <v>59.168035030103994</v>
          </cell>
          <cell r="I71">
            <v>42.544459644322849</v>
          </cell>
          <cell r="J71">
            <v>40.098468271334795</v>
          </cell>
          <cell r="K71">
            <v>44.991789819376024</v>
          </cell>
          <cell r="L71">
            <v>89.685362517099861</v>
          </cell>
          <cell r="M71">
            <v>87.746170678336981</v>
          </cell>
          <cell r="N71">
            <v>91.62561576354679</v>
          </cell>
          <cell r="O71">
            <v>87.414500683994518</v>
          </cell>
          <cell r="P71">
            <v>85.284463894967175</v>
          </cell>
          <cell r="Q71">
            <v>89.545703338806788</v>
          </cell>
          <cell r="R71">
            <v>96.963064295485637</v>
          </cell>
          <cell r="S71">
            <v>96.881838074398246</v>
          </cell>
          <cell r="T71">
            <v>97.044334975369466</v>
          </cell>
          <cell r="U71">
            <v>180</v>
          </cell>
          <cell r="V71">
            <v>89</v>
          </cell>
          <cell r="W71">
            <v>91</v>
          </cell>
          <cell r="X71">
            <v>35</v>
          </cell>
          <cell r="Y71">
            <v>29.213483146067414</v>
          </cell>
          <cell r="Z71">
            <v>40.659340659340657</v>
          </cell>
          <cell r="AA71">
            <v>28.888888888888886</v>
          </cell>
          <cell r="AB71">
            <v>23.595505617977526</v>
          </cell>
          <cell r="AC71">
            <v>34.065934065934066</v>
          </cell>
          <cell r="AD71">
            <v>82.222222222222214</v>
          </cell>
          <cell r="AE71">
            <v>77.528089887640448</v>
          </cell>
          <cell r="AF71">
            <v>86.813186813186817</v>
          </cell>
          <cell r="AG71">
            <v>80</v>
          </cell>
          <cell r="AH71">
            <v>74.157303370786522</v>
          </cell>
          <cell r="AI71">
            <v>85.714285714285708</v>
          </cell>
          <cell r="AJ71">
            <v>95</v>
          </cell>
          <cell r="AK71">
            <v>93.258426966292134</v>
          </cell>
          <cell r="AL71">
            <v>96.703296703296701</v>
          </cell>
          <cell r="AM71">
            <v>755</v>
          </cell>
          <cell r="AN71">
            <v>435</v>
          </cell>
          <cell r="AO71">
            <v>320</v>
          </cell>
          <cell r="AP71">
            <v>49.139072847682122</v>
          </cell>
          <cell r="AQ71">
            <v>42.758620689655174</v>
          </cell>
          <cell r="AR71">
            <v>57.8125</v>
          </cell>
          <cell r="AS71">
            <v>36.688741721854306</v>
          </cell>
          <cell r="AT71">
            <v>32.873563218390807</v>
          </cell>
          <cell r="AU71">
            <v>41.875</v>
          </cell>
          <cell r="AV71">
            <v>90.993377483443709</v>
          </cell>
          <cell r="AW71">
            <v>90.344827586206904</v>
          </cell>
          <cell r="AX71">
            <v>91.875</v>
          </cell>
          <cell r="AY71">
            <v>87.814569536423832</v>
          </cell>
          <cell r="AZ71">
            <v>86.896551724137922</v>
          </cell>
          <cell r="BA71">
            <v>89.0625</v>
          </cell>
          <cell r="BB71">
            <v>97.218543046357624</v>
          </cell>
          <cell r="BC71">
            <v>97.47126436781609</v>
          </cell>
          <cell r="BD71">
            <v>96.875</v>
          </cell>
          <cell r="BE71">
            <v>76</v>
          </cell>
          <cell r="BF71">
            <v>41</v>
          </cell>
          <cell r="BG71">
            <v>35</v>
          </cell>
          <cell r="BH71">
            <v>50</v>
          </cell>
          <cell r="BI71">
            <v>43.902439024390247</v>
          </cell>
          <cell r="BJ71">
            <v>57.142857142857139</v>
          </cell>
          <cell r="BK71">
            <v>31.578947368421051</v>
          </cell>
          <cell r="BL71">
            <v>24.390243902439025</v>
          </cell>
          <cell r="BM71">
            <v>40</v>
          </cell>
          <cell r="BN71">
            <v>84.210526315789465</v>
          </cell>
          <cell r="BO71">
            <v>75.609756097560975</v>
          </cell>
          <cell r="BP71">
            <v>94.285714285714278</v>
          </cell>
          <cell r="BQ71">
            <v>80.26315789473685</v>
          </cell>
          <cell r="BR71">
            <v>75.609756097560975</v>
          </cell>
          <cell r="BS71">
            <v>85.714285714285708</v>
          </cell>
          <cell r="BT71">
            <v>93.421052631578945</v>
          </cell>
          <cell r="BU71">
            <v>90.243902439024396</v>
          </cell>
          <cell r="BV71">
            <v>97.142857142857139</v>
          </cell>
          <cell r="BW71">
            <v>10</v>
          </cell>
          <cell r="BX71">
            <v>5</v>
          </cell>
          <cell r="BY71">
            <v>5</v>
          </cell>
          <cell r="BZ71">
            <v>80</v>
          </cell>
          <cell r="CA71">
            <v>80</v>
          </cell>
          <cell r="CB71">
            <v>80</v>
          </cell>
          <cell r="CC71">
            <v>80</v>
          </cell>
          <cell r="CD71">
            <v>80</v>
          </cell>
          <cell r="CE71">
            <v>80</v>
          </cell>
          <cell r="CF71">
            <v>90</v>
          </cell>
          <cell r="CG71">
            <v>100</v>
          </cell>
          <cell r="CH71">
            <v>80</v>
          </cell>
          <cell r="CI71">
            <v>90</v>
          </cell>
          <cell r="CJ71">
            <v>100</v>
          </cell>
          <cell r="CK71">
            <v>80</v>
          </cell>
          <cell r="CL71">
            <v>90</v>
          </cell>
          <cell r="CM71">
            <v>100</v>
          </cell>
          <cell r="CN71">
            <v>80</v>
          </cell>
          <cell r="CO71">
            <v>61</v>
          </cell>
          <cell r="CP71">
            <v>37</v>
          </cell>
          <cell r="CQ71">
            <v>24</v>
          </cell>
          <cell r="CR71">
            <v>50.819672131147541</v>
          </cell>
          <cell r="CS71">
            <v>40.54054054054054</v>
          </cell>
          <cell r="CT71">
            <v>66.666666666666657</v>
          </cell>
          <cell r="CU71">
            <v>27.868852459016392</v>
          </cell>
          <cell r="CV71">
            <v>18.918918918918919</v>
          </cell>
          <cell r="CW71">
            <v>41.666666666666671</v>
          </cell>
          <cell r="CX71">
            <v>85.245901639344254</v>
          </cell>
          <cell r="CY71">
            <v>78.378378378378372</v>
          </cell>
          <cell r="CZ71">
            <v>95.833333333333343</v>
          </cell>
          <cell r="DA71">
            <v>81.967213114754102</v>
          </cell>
          <cell r="DB71">
            <v>75.675675675675677</v>
          </cell>
          <cell r="DC71">
            <v>91.666666666666657</v>
          </cell>
          <cell r="DD71">
            <v>95.081967213114751</v>
          </cell>
          <cell r="DE71">
            <v>91.891891891891902</v>
          </cell>
          <cell r="DF71">
            <v>100</v>
          </cell>
          <cell r="DG71">
            <v>4737</v>
          </cell>
          <cell r="DH71">
            <v>2435</v>
          </cell>
          <cell r="DI71">
            <v>2302</v>
          </cell>
          <cell r="DJ71">
            <v>52.987122651467175</v>
          </cell>
          <cell r="DK71">
            <v>47.926078028747433</v>
          </cell>
          <cell r="DL71">
            <v>58.340573414422238</v>
          </cell>
          <cell r="DM71">
            <v>40.806417563858979</v>
          </cell>
          <cell r="DN71">
            <v>37.700205338809035</v>
          </cell>
          <cell r="DO71">
            <v>44.09209383145091</v>
          </cell>
          <cell r="DP71">
            <v>89.465906691999152</v>
          </cell>
          <cell r="DQ71">
            <v>87.515400410677614</v>
          </cell>
          <cell r="DR71">
            <v>91.529105125977409</v>
          </cell>
          <cell r="DS71">
            <v>87.017099430019002</v>
          </cell>
          <cell r="DT71">
            <v>84.887063655030801</v>
          </cell>
          <cell r="DU71">
            <v>89.270199826238056</v>
          </cell>
          <cell r="DV71">
            <v>96.833438885370498</v>
          </cell>
          <cell r="DW71">
            <v>96.67351129363449</v>
          </cell>
          <cell r="DX71">
            <v>97.002606429192014</v>
          </cell>
        </row>
        <row r="72">
          <cell r="B72">
            <v>383</v>
          </cell>
          <cell r="C72">
            <v>7257</v>
          </cell>
          <cell r="D72">
            <v>3619</v>
          </cell>
          <cell r="E72">
            <v>3638</v>
          </cell>
          <cell r="F72">
            <v>53.272702218547607</v>
          </cell>
          <cell r="G72">
            <v>49.350649350649348</v>
          </cell>
          <cell r="H72">
            <v>57.174271577789995</v>
          </cell>
          <cell r="I72">
            <v>41.284277249552161</v>
          </cell>
          <cell r="J72">
            <v>38.104448742746619</v>
          </cell>
          <cell r="K72">
            <v>44.447498625618472</v>
          </cell>
          <cell r="L72">
            <v>86.661154747140685</v>
          </cell>
          <cell r="M72">
            <v>84.277424702956623</v>
          </cell>
          <cell r="N72">
            <v>89.032435404068167</v>
          </cell>
          <cell r="O72">
            <v>84.635524321344917</v>
          </cell>
          <cell r="P72">
            <v>82.149765128488525</v>
          </cell>
          <cell r="Q72">
            <v>87.108301264431006</v>
          </cell>
          <cell r="R72">
            <v>95.67314317210969</v>
          </cell>
          <cell r="S72">
            <v>94.970986460348158</v>
          </cell>
          <cell r="T72">
            <v>96.371632765255626</v>
          </cell>
          <cell r="U72">
            <v>211</v>
          </cell>
          <cell r="V72">
            <v>99</v>
          </cell>
          <cell r="W72">
            <v>112</v>
          </cell>
          <cell r="X72">
            <v>41.232227488151658</v>
          </cell>
          <cell r="Y72">
            <v>42.424242424242422</v>
          </cell>
          <cell r="Z72">
            <v>40.178571428571431</v>
          </cell>
          <cell r="AA72">
            <v>33.175355450236964</v>
          </cell>
          <cell r="AB72">
            <v>33.333333333333329</v>
          </cell>
          <cell r="AC72">
            <v>33.035714285714285</v>
          </cell>
          <cell r="AD72">
            <v>83.412322274881518</v>
          </cell>
          <cell r="AE72">
            <v>83.838383838383834</v>
          </cell>
          <cell r="AF72">
            <v>83.035714285714292</v>
          </cell>
          <cell r="AG72">
            <v>81.042654028436019</v>
          </cell>
          <cell r="AH72">
            <v>81.818181818181827</v>
          </cell>
          <cell r="AI72">
            <v>80.357142857142861</v>
          </cell>
          <cell r="AJ72">
            <v>93.838862559241704</v>
          </cell>
          <cell r="AK72">
            <v>93.939393939393938</v>
          </cell>
          <cell r="AL72">
            <v>93.75</v>
          </cell>
          <cell r="AM72">
            <v>570</v>
          </cell>
          <cell r="AN72">
            <v>300</v>
          </cell>
          <cell r="AO72">
            <v>270</v>
          </cell>
          <cell r="AP72">
            <v>50.350877192982459</v>
          </cell>
          <cell r="AQ72">
            <v>43.666666666666664</v>
          </cell>
          <cell r="AR72">
            <v>57.777777777777771</v>
          </cell>
          <cell r="AS72">
            <v>37.192982456140349</v>
          </cell>
          <cell r="AT72">
            <v>31.333333333333336</v>
          </cell>
          <cell r="AU72">
            <v>43.703703703703702</v>
          </cell>
          <cell r="AV72">
            <v>90.175438596491233</v>
          </cell>
          <cell r="AW72">
            <v>88.666666666666671</v>
          </cell>
          <cell r="AX72">
            <v>91.851851851851848</v>
          </cell>
          <cell r="AY72">
            <v>88.596491228070178</v>
          </cell>
          <cell r="AZ72">
            <v>87</v>
          </cell>
          <cell r="BA72">
            <v>90.370370370370367</v>
          </cell>
          <cell r="BB72">
            <v>97.192982456140356</v>
          </cell>
          <cell r="BC72">
            <v>97.666666666666671</v>
          </cell>
          <cell r="BD72">
            <v>96.666666666666671</v>
          </cell>
          <cell r="BE72">
            <v>275</v>
          </cell>
          <cell r="BF72">
            <v>145</v>
          </cell>
          <cell r="BG72">
            <v>130</v>
          </cell>
          <cell r="BH72">
            <v>38.545454545454547</v>
          </cell>
          <cell r="BI72">
            <v>28.965517241379313</v>
          </cell>
          <cell r="BJ72">
            <v>49.230769230769234</v>
          </cell>
          <cell r="BK72">
            <v>30.181818181818183</v>
          </cell>
          <cell r="BL72">
            <v>20.689655172413794</v>
          </cell>
          <cell r="BM72">
            <v>40.769230769230766</v>
          </cell>
          <cell r="BN72">
            <v>82.909090909090907</v>
          </cell>
          <cell r="BO72">
            <v>80</v>
          </cell>
          <cell r="BP72">
            <v>86.15384615384616</v>
          </cell>
          <cell r="BQ72">
            <v>80</v>
          </cell>
          <cell r="BR72">
            <v>76.551724137931032</v>
          </cell>
          <cell r="BS72">
            <v>83.846153846153854</v>
          </cell>
          <cell r="BT72">
            <v>96.36363636363636</v>
          </cell>
          <cell r="BU72">
            <v>95.862068965517238</v>
          </cell>
          <cell r="BV72">
            <v>96.92307692307692</v>
          </cell>
          <cell r="BW72">
            <v>32</v>
          </cell>
          <cell r="BX72">
            <v>15</v>
          </cell>
          <cell r="BY72">
            <v>17</v>
          </cell>
          <cell r="BZ72">
            <v>75</v>
          </cell>
          <cell r="CA72">
            <v>73.333333333333329</v>
          </cell>
          <cell r="CB72">
            <v>76.470588235294116</v>
          </cell>
          <cell r="CC72">
            <v>62.5</v>
          </cell>
          <cell r="CD72">
            <v>46.666666666666664</v>
          </cell>
          <cell r="CE72">
            <v>76.470588235294116</v>
          </cell>
          <cell r="CF72">
            <v>100</v>
          </cell>
          <cell r="CG72">
            <v>100</v>
          </cell>
          <cell r="CH72">
            <v>100</v>
          </cell>
          <cell r="CI72">
            <v>96.875</v>
          </cell>
          <cell r="CJ72">
            <v>93.333333333333329</v>
          </cell>
          <cell r="CK72">
            <v>100</v>
          </cell>
          <cell r="CL72">
            <v>100</v>
          </cell>
          <cell r="CM72">
            <v>100</v>
          </cell>
          <cell r="CN72">
            <v>100</v>
          </cell>
          <cell r="CO72">
            <v>144</v>
          </cell>
          <cell r="CP72">
            <v>76</v>
          </cell>
          <cell r="CQ72">
            <v>68</v>
          </cell>
          <cell r="CR72">
            <v>43.75</v>
          </cell>
          <cell r="CS72">
            <v>36.84210526315789</v>
          </cell>
          <cell r="CT72">
            <v>51.470588235294116</v>
          </cell>
          <cell r="CU72">
            <v>34.722222222222221</v>
          </cell>
          <cell r="CV72">
            <v>30.263157894736842</v>
          </cell>
          <cell r="CW72">
            <v>39.705882352941174</v>
          </cell>
          <cell r="CX72">
            <v>72.916666666666657</v>
          </cell>
          <cell r="CY72">
            <v>68.421052631578945</v>
          </cell>
          <cell r="CZ72">
            <v>77.941176470588232</v>
          </cell>
          <cell r="DA72">
            <v>71.527777777777786</v>
          </cell>
          <cell r="DB72">
            <v>65.789473684210535</v>
          </cell>
          <cell r="DC72">
            <v>77.941176470588232</v>
          </cell>
          <cell r="DD72">
            <v>88.888888888888886</v>
          </cell>
          <cell r="DE72">
            <v>85.526315789473685</v>
          </cell>
          <cell r="DF72">
            <v>92.64705882352942</v>
          </cell>
          <cell r="DG72">
            <v>8489</v>
          </cell>
          <cell r="DH72">
            <v>4254</v>
          </cell>
          <cell r="DI72">
            <v>4235</v>
          </cell>
          <cell r="DJ72">
            <v>52.220520673813176</v>
          </cell>
          <cell r="DK72">
            <v>47.954866008462623</v>
          </cell>
          <cell r="DL72">
            <v>56.505312868949233</v>
          </cell>
          <cell r="DM72">
            <v>40.417010248556956</v>
          </cell>
          <cell r="DN72">
            <v>36.812411847672777</v>
          </cell>
          <cell r="DO72">
            <v>44.037780401416768</v>
          </cell>
          <cell r="DP72">
            <v>86.511956649782078</v>
          </cell>
          <cell r="DQ72">
            <v>84.203102961918191</v>
          </cell>
          <cell r="DR72">
            <v>88.831168831168824</v>
          </cell>
          <cell r="DS72">
            <v>84.485805159618337</v>
          </cell>
          <cell r="DT72">
            <v>82.040432534085568</v>
          </cell>
          <cell r="DU72">
            <v>86.942148760330568</v>
          </cell>
          <cell r="DV72">
            <v>95.653198256567322</v>
          </cell>
          <cell r="DW72">
            <v>95.016455101081334</v>
          </cell>
          <cell r="DX72">
            <v>96.29279811097993</v>
          </cell>
        </row>
        <row r="73">
          <cell r="B73">
            <v>384</v>
          </cell>
          <cell r="C73">
            <v>4010</v>
          </cell>
          <cell r="D73">
            <v>1978</v>
          </cell>
          <cell r="E73">
            <v>2032</v>
          </cell>
          <cell r="F73">
            <v>57.855361596009978</v>
          </cell>
          <cell r="G73">
            <v>53.387259858442867</v>
          </cell>
          <cell r="H73">
            <v>62.204724409448822</v>
          </cell>
          <cell r="I73">
            <v>42.942643391521194</v>
          </cell>
          <cell r="J73">
            <v>38.776541961577351</v>
          </cell>
          <cell r="K73">
            <v>46.998031496062993</v>
          </cell>
          <cell r="L73">
            <v>90.673316708229422</v>
          </cell>
          <cell r="M73">
            <v>88.877654196157735</v>
          </cell>
          <cell r="N73">
            <v>92.421259842519689</v>
          </cell>
          <cell r="O73">
            <v>88.877805486284288</v>
          </cell>
          <cell r="P73">
            <v>86.653185035389285</v>
          </cell>
          <cell r="Q73">
            <v>91.043307086614178</v>
          </cell>
          <cell r="R73">
            <v>97.531172069825431</v>
          </cell>
          <cell r="S73">
            <v>97.320525783619814</v>
          </cell>
          <cell r="T73">
            <v>97.736220472440948</v>
          </cell>
          <cell r="U73">
            <v>9</v>
          </cell>
          <cell r="V73">
            <v>7</v>
          </cell>
          <cell r="W73">
            <v>2</v>
          </cell>
          <cell r="X73">
            <v>77.777777777777786</v>
          </cell>
          <cell r="Y73">
            <v>71.428571428571431</v>
          </cell>
          <cell r="Z73">
            <v>100</v>
          </cell>
          <cell r="AA73">
            <v>66.666666666666657</v>
          </cell>
          <cell r="AB73">
            <v>57.142857142857139</v>
          </cell>
          <cell r="AC73">
            <v>100</v>
          </cell>
          <cell r="AD73">
            <v>100</v>
          </cell>
          <cell r="AE73">
            <v>100</v>
          </cell>
          <cell r="AF73">
            <v>100</v>
          </cell>
          <cell r="AG73">
            <v>100</v>
          </cell>
          <cell r="AH73">
            <v>100</v>
          </cell>
          <cell r="AI73">
            <v>100</v>
          </cell>
          <cell r="AJ73">
            <v>100</v>
          </cell>
          <cell r="AK73">
            <v>100</v>
          </cell>
          <cell r="AL73">
            <v>100</v>
          </cell>
          <cell r="AM73">
            <v>74</v>
          </cell>
          <cell r="AN73">
            <v>38</v>
          </cell>
          <cell r="AO73">
            <v>36</v>
          </cell>
          <cell r="AP73">
            <v>56.756756756756758</v>
          </cell>
          <cell r="AQ73">
            <v>50</v>
          </cell>
          <cell r="AR73">
            <v>63.888888888888886</v>
          </cell>
          <cell r="AS73">
            <v>37.837837837837839</v>
          </cell>
          <cell r="AT73">
            <v>23.684210526315788</v>
          </cell>
          <cell r="AU73">
            <v>52.777777777777779</v>
          </cell>
          <cell r="AV73">
            <v>93.243243243243242</v>
          </cell>
          <cell r="AW73">
            <v>94.73684210526315</v>
          </cell>
          <cell r="AX73">
            <v>91.666666666666657</v>
          </cell>
          <cell r="AY73">
            <v>93.243243243243242</v>
          </cell>
          <cell r="AZ73">
            <v>94.73684210526315</v>
          </cell>
          <cell r="BA73">
            <v>91.666666666666657</v>
          </cell>
          <cell r="BB73">
            <v>97.297297297297305</v>
          </cell>
          <cell r="BC73">
            <v>97.368421052631575</v>
          </cell>
          <cell r="BD73">
            <v>97.222222222222214</v>
          </cell>
          <cell r="BE73">
            <v>10</v>
          </cell>
          <cell r="BF73">
            <v>5</v>
          </cell>
          <cell r="BG73">
            <v>5</v>
          </cell>
          <cell r="BH73">
            <v>60</v>
          </cell>
          <cell r="BI73">
            <v>60</v>
          </cell>
          <cell r="BJ73">
            <v>60</v>
          </cell>
          <cell r="BK73">
            <v>50</v>
          </cell>
          <cell r="BL73">
            <v>60</v>
          </cell>
          <cell r="BM73">
            <v>40</v>
          </cell>
          <cell r="BN73">
            <v>90</v>
          </cell>
          <cell r="BO73">
            <v>100</v>
          </cell>
          <cell r="BP73">
            <v>80</v>
          </cell>
          <cell r="BQ73">
            <v>90</v>
          </cell>
          <cell r="BR73">
            <v>100</v>
          </cell>
          <cell r="BS73">
            <v>80</v>
          </cell>
          <cell r="BT73">
            <v>100</v>
          </cell>
          <cell r="BU73">
            <v>100</v>
          </cell>
          <cell r="BV73">
            <v>100</v>
          </cell>
          <cell r="BW73">
            <v>6</v>
          </cell>
          <cell r="BX73">
            <v>3</v>
          </cell>
          <cell r="BY73">
            <v>3</v>
          </cell>
          <cell r="BZ73">
            <v>66.666666666666657</v>
          </cell>
          <cell r="CA73">
            <v>66.666666666666657</v>
          </cell>
          <cell r="CB73">
            <v>66.666666666666657</v>
          </cell>
          <cell r="CC73">
            <v>50</v>
          </cell>
          <cell r="CD73">
            <v>33.333333333333329</v>
          </cell>
          <cell r="CE73">
            <v>66.666666666666657</v>
          </cell>
          <cell r="CF73">
            <v>83.333333333333343</v>
          </cell>
          <cell r="CG73">
            <v>100</v>
          </cell>
          <cell r="CH73">
            <v>66.666666666666657</v>
          </cell>
          <cell r="CI73">
            <v>83.333333333333343</v>
          </cell>
          <cell r="CJ73">
            <v>100</v>
          </cell>
          <cell r="CK73">
            <v>66.666666666666657</v>
          </cell>
          <cell r="CL73">
            <v>83.333333333333343</v>
          </cell>
          <cell r="CM73">
            <v>100</v>
          </cell>
          <cell r="CN73">
            <v>66.666666666666657</v>
          </cell>
          <cell r="CO73">
            <v>16</v>
          </cell>
          <cell r="CP73">
            <v>12</v>
          </cell>
          <cell r="CQ73">
            <v>4</v>
          </cell>
          <cell r="CR73">
            <v>50</v>
          </cell>
          <cell r="CS73">
            <v>41.666666666666671</v>
          </cell>
          <cell r="CT73">
            <v>75</v>
          </cell>
          <cell r="CU73">
            <v>31.25</v>
          </cell>
          <cell r="CV73">
            <v>16.666666666666664</v>
          </cell>
          <cell r="CW73">
            <v>75</v>
          </cell>
          <cell r="CX73">
            <v>75</v>
          </cell>
          <cell r="CY73">
            <v>75</v>
          </cell>
          <cell r="CZ73">
            <v>75</v>
          </cell>
          <cell r="DA73">
            <v>75</v>
          </cell>
          <cell r="DB73">
            <v>75</v>
          </cell>
          <cell r="DC73">
            <v>75</v>
          </cell>
          <cell r="DD73">
            <v>93.75</v>
          </cell>
          <cell r="DE73">
            <v>91.666666666666657</v>
          </cell>
          <cell r="DF73">
            <v>100</v>
          </cell>
          <cell r="DG73">
            <v>4125</v>
          </cell>
          <cell r="DH73">
            <v>2043</v>
          </cell>
          <cell r="DI73">
            <v>2082</v>
          </cell>
          <cell r="DJ73">
            <v>57.866666666666667</v>
          </cell>
          <cell r="DK73">
            <v>53.352912383749384</v>
          </cell>
          <cell r="DL73">
            <v>62.295869356388089</v>
          </cell>
          <cell r="DM73">
            <v>42.88484848484849</v>
          </cell>
          <cell r="DN73">
            <v>38.472834067547723</v>
          </cell>
          <cell r="DO73">
            <v>47.214217098943323</v>
          </cell>
          <cell r="DP73">
            <v>90.666666666666657</v>
          </cell>
          <cell r="DQ73">
            <v>88.986784140969164</v>
          </cell>
          <cell r="DR73">
            <v>92.315081652257447</v>
          </cell>
          <cell r="DS73">
            <v>88.921212121212122</v>
          </cell>
          <cell r="DT73">
            <v>86.833088595203137</v>
          </cell>
          <cell r="DU73">
            <v>90.970220941402502</v>
          </cell>
          <cell r="DV73">
            <v>97.5030303030303</v>
          </cell>
          <cell r="DW73">
            <v>97.307880567792466</v>
          </cell>
          <cell r="DX73">
            <v>97.694524495677243</v>
          </cell>
        </row>
        <row r="74">
          <cell r="B74">
            <v>390</v>
          </cell>
          <cell r="C74">
            <v>1596</v>
          </cell>
          <cell r="D74">
            <v>795</v>
          </cell>
          <cell r="E74">
            <v>801</v>
          </cell>
          <cell r="F74">
            <v>71.303258145363415</v>
          </cell>
          <cell r="G74">
            <v>66.540880503144649</v>
          </cell>
          <cell r="H74">
            <v>76.029962546816478</v>
          </cell>
          <cell r="I74">
            <v>49.874686716791977</v>
          </cell>
          <cell r="J74">
            <v>47.044025157232703</v>
          </cell>
          <cell r="K74">
            <v>52.684144818976279</v>
          </cell>
          <cell r="L74">
            <v>90.601503759398497</v>
          </cell>
          <cell r="M74">
            <v>88.80503144654088</v>
          </cell>
          <cell r="N74">
            <v>92.384519350811487</v>
          </cell>
          <cell r="O74">
            <v>89.285714285714292</v>
          </cell>
          <cell r="P74">
            <v>87.547169811320757</v>
          </cell>
          <cell r="Q74">
            <v>91.011235955056179</v>
          </cell>
          <cell r="R74">
            <v>96.679197994987462</v>
          </cell>
          <cell r="S74">
            <v>95.974842767295598</v>
          </cell>
          <cell r="T74">
            <v>97.378277153558059</v>
          </cell>
          <cell r="U74">
            <v>14</v>
          </cell>
          <cell r="V74">
            <v>4</v>
          </cell>
          <cell r="W74">
            <v>10</v>
          </cell>
          <cell r="X74">
            <v>71.428571428571431</v>
          </cell>
          <cell r="Y74">
            <v>75</v>
          </cell>
          <cell r="Z74">
            <v>70</v>
          </cell>
          <cell r="AA74">
            <v>50</v>
          </cell>
          <cell r="AB74">
            <v>50</v>
          </cell>
          <cell r="AC74">
            <v>50</v>
          </cell>
          <cell r="AD74">
            <v>92.857142857142861</v>
          </cell>
          <cell r="AE74">
            <v>100</v>
          </cell>
          <cell r="AF74">
            <v>90</v>
          </cell>
          <cell r="AG74">
            <v>92.857142857142861</v>
          </cell>
          <cell r="AH74">
            <v>100</v>
          </cell>
          <cell r="AI74">
            <v>90</v>
          </cell>
          <cell r="AJ74">
            <v>100</v>
          </cell>
          <cell r="AK74">
            <v>100</v>
          </cell>
          <cell r="AL74">
            <v>100</v>
          </cell>
          <cell r="AM74">
            <v>16</v>
          </cell>
          <cell r="AN74">
            <v>13</v>
          </cell>
          <cell r="AO74">
            <v>3</v>
          </cell>
          <cell r="AP74">
            <v>62.5</v>
          </cell>
          <cell r="AQ74">
            <v>61.53846153846154</v>
          </cell>
          <cell r="AR74">
            <v>66.666666666666657</v>
          </cell>
          <cell r="AS74">
            <v>31.25</v>
          </cell>
          <cell r="AT74">
            <v>23.076923076923077</v>
          </cell>
          <cell r="AU74">
            <v>66.666666666666657</v>
          </cell>
          <cell r="AV74">
            <v>68.75</v>
          </cell>
          <cell r="AW74">
            <v>61.53846153846154</v>
          </cell>
          <cell r="AX74">
            <v>100</v>
          </cell>
          <cell r="AY74">
            <v>68.75</v>
          </cell>
          <cell r="AZ74">
            <v>61.53846153846154</v>
          </cell>
          <cell r="BA74">
            <v>100</v>
          </cell>
          <cell r="BB74">
            <v>93.75</v>
          </cell>
          <cell r="BC74">
            <v>92.307692307692307</v>
          </cell>
          <cell r="BD74">
            <v>100</v>
          </cell>
          <cell r="BE74">
            <v>6</v>
          </cell>
          <cell r="BF74">
            <v>4</v>
          </cell>
          <cell r="BG74">
            <v>2</v>
          </cell>
          <cell r="BH74">
            <v>50</v>
          </cell>
          <cell r="BI74">
            <v>75</v>
          </cell>
          <cell r="BJ74">
            <v>0</v>
          </cell>
          <cell r="BK74">
            <v>33.333333333333329</v>
          </cell>
          <cell r="BL74">
            <v>50</v>
          </cell>
          <cell r="BM74">
            <v>0</v>
          </cell>
          <cell r="BN74">
            <v>83.333333333333343</v>
          </cell>
          <cell r="BO74">
            <v>100</v>
          </cell>
          <cell r="BP74">
            <v>50</v>
          </cell>
          <cell r="BQ74">
            <v>83.333333333333343</v>
          </cell>
          <cell r="BR74">
            <v>100</v>
          </cell>
          <cell r="BS74">
            <v>50</v>
          </cell>
          <cell r="BT74">
            <v>100</v>
          </cell>
          <cell r="BU74">
            <v>100</v>
          </cell>
          <cell r="BV74">
            <v>100</v>
          </cell>
          <cell r="BW74">
            <v>6</v>
          </cell>
          <cell r="BX74">
            <v>3</v>
          </cell>
          <cell r="BY74">
            <v>3</v>
          </cell>
          <cell r="BZ74">
            <v>66.666666666666657</v>
          </cell>
          <cell r="CA74">
            <v>33.333333333333329</v>
          </cell>
          <cell r="CB74">
            <v>100</v>
          </cell>
          <cell r="CC74">
            <v>50</v>
          </cell>
          <cell r="CD74">
            <v>0</v>
          </cell>
          <cell r="CE74">
            <v>100</v>
          </cell>
          <cell r="CF74">
            <v>100</v>
          </cell>
          <cell r="CG74">
            <v>100</v>
          </cell>
          <cell r="CH74">
            <v>100</v>
          </cell>
          <cell r="CI74">
            <v>100</v>
          </cell>
          <cell r="CJ74">
            <v>100</v>
          </cell>
          <cell r="CK74">
            <v>100</v>
          </cell>
          <cell r="CL74">
            <v>100</v>
          </cell>
          <cell r="CM74">
            <v>100</v>
          </cell>
          <cell r="CN74">
            <v>100</v>
          </cell>
          <cell r="CO74">
            <v>642</v>
          </cell>
          <cell r="CP74">
            <v>350</v>
          </cell>
          <cell r="CQ74">
            <v>292</v>
          </cell>
          <cell r="CR74">
            <v>66.199376947040506</v>
          </cell>
          <cell r="CS74">
            <v>61.142857142857146</v>
          </cell>
          <cell r="CT74">
            <v>72.260273972602747</v>
          </cell>
          <cell r="CU74">
            <v>33.333333333333329</v>
          </cell>
          <cell r="CV74">
            <v>28.285714285714285</v>
          </cell>
          <cell r="CW74">
            <v>39.38356164383562</v>
          </cell>
          <cell r="CX74">
            <v>88.006230529595015</v>
          </cell>
          <cell r="CY74">
            <v>85.714285714285708</v>
          </cell>
          <cell r="CZ74">
            <v>90.753424657534239</v>
          </cell>
          <cell r="DA74">
            <v>85.35825545171339</v>
          </cell>
          <cell r="DB74">
            <v>82.571428571428569</v>
          </cell>
          <cell r="DC74">
            <v>88.698630136986296</v>
          </cell>
          <cell r="DD74">
            <v>95.482866043613711</v>
          </cell>
          <cell r="DE74">
            <v>93.428571428571431</v>
          </cell>
          <cell r="DF74">
            <v>97.945205479452056</v>
          </cell>
          <cell r="DG74">
            <v>2280</v>
          </cell>
          <cell r="DH74">
            <v>1169</v>
          </cell>
          <cell r="DI74">
            <v>1111</v>
          </cell>
          <cell r="DJ74">
            <v>69.73684210526315</v>
          </cell>
          <cell r="DK74">
            <v>64.841745081266041</v>
          </cell>
          <cell r="DL74">
            <v>74.887488748874887</v>
          </cell>
          <cell r="DM74">
            <v>45.043859649122808</v>
          </cell>
          <cell r="DN74">
            <v>41.060735671514117</v>
          </cell>
          <cell r="DO74">
            <v>49.234923492349239</v>
          </cell>
          <cell r="DP74">
            <v>89.736842105263165</v>
          </cell>
          <cell r="DQ74">
            <v>87.681779298545763</v>
          </cell>
          <cell r="DR74">
            <v>91.899189918991894</v>
          </cell>
          <cell r="DS74">
            <v>88.070175438596493</v>
          </cell>
          <cell r="DT74">
            <v>85.885372112917025</v>
          </cell>
          <cell r="DU74">
            <v>90.369036903690372</v>
          </cell>
          <cell r="DV74">
            <v>96.359649122807028</v>
          </cell>
          <cell r="DW74">
            <v>95.209580838323348</v>
          </cell>
          <cell r="DX74">
            <v>97.569756975697572</v>
          </cell>
        </row>
        <row r="75">
          <cell r="B75">
            <v>391</v>
          </cell>
          <cell r="C75">
            <v>2612</v>
          </cell>
          <cell r="D75">
            <v>1343</v>
          </cell>
          <cell r="E75">
            <v>1269</v>
          </cell>
          <cell r="F75">
            <v>54.862174578866771</v>
          </cell>
          <cell r="G75">
            <v>50.335070737155618</v>
          </cell>
          <cell r="H75">
            <v>59.653270291568163</v>
          </cell>
          <cell r="I75">
            <v>33.192955589586525</v>
          </cell>
          <cell r="J75">
            <v>30.15636634400596</v>
          </cell>
          <cell r="K75">
            <v>36.406619385342793</v>
          </cell>
          <cell r="L75">
            <v>82.656967840735078</v>
          </cell>
          <cell r="M75">
            <v>81.012658227848107</v>
          </cell>
          <cell r="N75">
            <v>84.39716312056737</v>
          </cell>
          <cell r="O75">
            <v>80.015313935681462</v>
          </cell>
          <cell r="P75">
            <v>78.034251675353687</v>
          </cell>
          <cell r="Q75">
            <v>82.111899133175726</v>
          </cell>
          <cell r="R75">
            <v>93.300153139356809</v>
          </cell>
          <cell r="S75">
            <v>91.809381980640353</v>
          </cell>
          <cell r="T75">
            <v>94.87785657998424</v>
          </cell>
          <cell r="U75">
            <v>15</v>
          </cell>
          <cell r="V75">
            <v>7</v>
          </cell>
          <cell r="W75">
            <v>8</v>
          </cell>
          <cell r="X75">
            <v>66.666666666666657</v>
          </cell>
          <cell r="Y75">
            <v>71.428571428571431</v>
          </cell>
          <cell r="Z75">
            <v>62.5</v>
          </cell>
          <cell r="AA75">
            <v>46.666666666666664</v>
          </cell>
          <cell r="AB75">
            <v>42.857142857142854</v>
          </cell>
          <cell r="AC75">
            <v>50</v>
          </cell>
          <cell r="AD75">
            <v>80</v>
          </cell>
          <cell r="AE75">
            <v>71.428571428571431</v>
          </cell>
          <cell r="AF75">
            <v>87.5</v>
          </cell>
          <cell r="AG75">
            <v>80</v>
          </cell>
          <cell r="AH75">
            <v>71.428571428571431</v>
          </cell>
          <cell r="AI75">
            <v>87.5</v>
          </cell>
          <cell r="AJ75">
            <v>93.333333333333329</v>
          </cell>
          <cell r="AK75">
            <v>100</v>
          </cell>
          <cell r="AL75">
            <v>87.5</v>
          </cell>
          <cell r="AM75">
            <v>158</v>
          </cell>
          <cell r="AN75">
            <v>84</v>
          </cell>
          <cell r="AO75">
            <v>74</v>
          </cell>
          <cell r="AP75">
            <v>66.455696202531641</v>
          </cell>
          <cell r="AQ75">
            <v>61.904761904761905</v>
          </cell>
          <cell r="AR75">
            <v>71.621621621621628</v>
          </cell>
          <cell r="AS75">
            <v>36.708860759493675</v>
          </cell>
          <cell r="AT75">
            <v>28.571428571428569</v>
          </cell>
          <cell r="AU75">
            <v>45.945945945945951</v>
          </cell>
          <cell r="AV75">
            <v>89.87341772151899</v>
          </cell>
          <cell r="AW75">
            <v>90.476190476190482</v>
          </cell>
          <cell r="AX75">
            <v>89.189189189189193</v>
          </cell>
          <cell r="AY75">
            <v>88.60759493670885</v>
          </cell>
          <cell r="AZ75">
            <v>88.095238095238088</v>
          </cell>
          <cell r="BA75">
            <v>89.189189189189193</v>
          </cell>
          <cell r="BB75">
            <v>98.101265822784811</v>
          </cell>
          <cell r="BC75">
            <v>97.61904761904762</v>
          </cell>
          <cell r="BD75">
            <v>98.648648648648646</v>
          </cell>
          <cell r="BE75">
            <v>22</v>
          </cell>
          <cell r="BF75">
            <v>14</v>
          </cell>
          <cell r="BG75">
            <v>8</v>
          </cell>
          <cell r="BH75">
            <v>63.636363636363633</v>
          </cell>
          <cell r="BI75">
            <v>50</v>
          </cell>
          <cell r="BJ75">
            <v>87.5</v>
          </cell>
          <cell r="BK75">
            <v>18.181818181818183</v>
          </cell>
          <cell r="BL75">
            <v>14.285714285714285</v>
          </cell>
          <cell r="BM75">
            <v>25</v>
          </cell>
          <cell r="BN75">
            <v>86.36363636363636</v>
          </cell>
          <cell r="BO75">
            <v>78.571428571428569</v>
          </cell>
          <cell r="BP75">
            <v>100</v>
          </cell>
          <cell r="BQ75">
            <v>81.818181818181827</v>
          </cell>
          <cell r="BR75">
            <v>71.428571428571431</v>
          </cell>
          <cell r="BS75">
            <v>100</v>
          </cell>
          <cell r="BT75">
            <v>95.454545454545453</v>
          </cell>
          <cell r="BU75">
            <v>92.857142857142861</v>
          </cell>
          <cell r="BV75">
            <v>100</v>
          </cell>
          <cell r="BW75">
            <v>22</v>
          </cell>
          <cell r="BX75">
            <v>14</v>
          </cell>
          <cell r="BY75">
            <v>8</v>
          </cell>
          <cell r="BZ75">
            <v>77.272727272727266</v>
          </cell>
          <cell r="CA75">
            <v>64.285714285714292</v>
          </cell>
          <cell r="CB75">
            <v>100</v>
          </cell>
          <cell r="CC75">
            <v>50</v>
          </cell>
          <cell r="CD75">
            <v>42.857142857142854</v>
          </cell>
          <cell r="CE75">
            <v>62.5</v>
          </cell>
          <cell r="CF75">
            <v>95.454545454545453</v>
          </cell>
          <cell r="CG75">
            <v>92.857142857142861</v>
          </cell>
          <cell r="CH75">
            <v>100</v>
          </cell>
          <cell r="CI75">
            <v>95.454545454545453</v>
          </cell>
          <cell r="CJ75">
            <v>92.857142857142861</v>
          </cell>
          <cell r="CK75">
            <v>100</v>
          </cell>
          <cell r="CL75">
            <v>100</v>
          </cell>
          <cell r="CM75">
            <v>100</v>
          </cell>
          <cell r="CN75">
            <v>100</v>
          </cell>
          <cell r="CO75">
            <v>39</v>
          </cell>
          <cell r="CP75">
            <v>21</v>
          </cell>
          <cell r="CQ75">
            <v>18</v>
          </cell>
          <cell r="CR75">
            <v>51.282051282051277</v>
          </cell>
          <cell r="CS75">
            <v>38.095238095238095</v>
          </cell>
          <cell r="CT75">
            <v>66.666666666666657</v>
          </cell>
          <cell r="CU75">
            <v>33.333333333333329</v>
          </cell>
          <cell r="CV75">
            <v>23.809523809523807</v>
          </cell>
          <cell r="CW75">
            <v>44.444444444444443</v>
          </cell>
          <cell r="CX75">
            <v>79.487179487179489</v>
          </cell>
          <cell r="CY75">
            <v>76.19047619047619</v>
          </cell>
          <cell r="CZ75">
            <v>83.333333333333343</v>
          </cell>
          <cell r="DA75">
            <v>71.794871794871796</v>
          </cell>
          <cell r="DB75">
            <v>66.666666666666657</v>
          </cell>
          <cell r="DC75">
            <v>77.777777777777786</v>
          </cell>
          <cell r="DD75">
            <v>92.307692307692307</v>
          </cell>
          <cell r="DE75">
            <v>90.476190476190482</v>
          </cell>
          <cell r="DF75">
            <v>94.444444444444443</v>
          </cell>
          <cell r="DG75">
            <v>2868</v>
          </cell>
          <cell r="DH75">
            <v>1483</v>
          </cell>
          <cell r="DI75">
            <v>1385</v>
          </cell>
          <cell r="DJ75">
            <v>55.753138075313814</v>
          </cell>
          <cell r="DK75">
            <v>51.045178691840867</v>
          </cell>
          <cell r="DL75">
            <v>60.794223826714799</v>
          </cell>
          <cell r="DM75">
            <v>33.472803347280333</v>
          </cell>
          <cell r="DN75">
            <v>30.00674308833446</v>
          </cell>
          <cell r="DO75">
            <v>37.184115523465707</v>
          </cell>
          <cell r="DP75">
            <v>83.124128312412822</v>
          </cell>
          <cell r="DQ75">
            <v>81.523937963587329</v>
          </cell>
          <cell r="DR75">
            <v>84.837545126353788</v>
          </cell>
          <cell r="DS75">
            <v>80.509065550906556</v>
          </cell>
          <cell r="DT75">
            <v>78.489548213081591</v>
          </cell>
          <cell r="DU75">
            <v>82.671480144404327</v>
          </cell>
          <cell r="DV75">
            <v>93.619246861924694</v>
          </cell>
          <cell r="DW75">
            <v>92.245448415374241</v>
          </cell>
          <cell r="DX75">
            <v>95.090252707581229</v>
          </cell>
        </row>
        <row r="76">
          <cell r="B76">
            <v>392</v>
          </cell>
          <cell r="C76">
            <v>2216</v>
          </cell>
          <cell r="D76">
            <v>1141</v>
          </cell>
          <cell r="E76">
            <v>1075</v>
          </cell>
          <cell r="F76">
            <v>62.048736462093871</v>
          </cell>
          <cell r="G76">
            <v>56.879929886064851</v>
          </cell>
          <cell r="H76">
            <v>67.534883720930225</v>
          </cell>
          <cell r="I76">
            <v>47.743682310469318</v>
          </cell>
          <cell r="J76">
            <v>44.96056091148116</v>
          </cell>
          <cell r="K76">
            <v>50.697674418604656</v>
          </cell>
          <cell r="L76">
            <v>90.794223826714799</v>
          </cell>
          <cell r="M76">
            <v>89.307624890446974</v>
          </cell>
          <cell r="N76">
            <v>92.372093023255815</v>
          </cell>
          <cell r="O76">
            <v>89.350180505415167</v>
          </cell>
          <cell r="P76">
            <v>88.255915863277821</v>
          </cell>
          <cell r="Q76">
            <v>90.511627906976742</v>
          </cell>
          <cell r="R76">
            <v>97.472924187725624</v>
          </cell>
          <cell r="S76">
            <v>96.932515337423311</v>
          </cell>
          <cell r="T76">
            <v>98.04651162790698</v>
          </cell>
          <cell r="U76">
            <v>14</v>
          </cell>
          <cell r="V76">
            <v>8</v>
          </cell>
          <cell r="W76">
            <v>6</v>
          </cell>
          <cell r="X76">
            <v>71.428571428571431</v>
          </cell>
          <cell r="Y76">
            <v>62.5</v>
          </cell>
          <cell r="Z76">
            <v>83.333333333333343</v>
          </cell>
          <cell r="AA76">
            <v>64.285714285714292</v>
          </cell>
          <cell r="AB76">
            <v>50</v>
          </cell>
          <cell r="AC76">
            <v>83.333333333333343</v>
          </cell>
          <cell r="AD76">
            <v>92.857142857142861</v>
          </cell>
          <cell r="AE76">
            <v>87.5</v>
          </cell>
          <cell r="AF76">
            <v>100</v>
          </cell>
          <cell r="AG76">
            <v>92.857142857142861</v>
          </cell>
          <cell r="AH76">
            <v>87.5</v>
          </cell>
          <cell r="AI76">
            <v>100</v>
          </cell>
          <cell r="AJ76">
            <v>100</v>
          </cell>
          <cell r="AK76">
            <v>100</v>
          </cell>
          <cell r="AL76">
            <v>100</v>
          </cell>
          <cell r="AM76">
            <v>20</v>
          </cell>
          <cell r="AN76">
            <v>12</v>
          </cell>
          <cell r="AO76">
            <v>8</v>
          </cell>
          <cell r="AP76">
            <v>60</v>
          </cell>
          <cell r="AQ76">
            <v>58.333333333333336</v>
          </cell>
          <cell r="AR76">
            <v>62.5</v>
          </cell>
          <cell r="AS76">
            <v>40</v>
          </cell>
          <cell r="AT76">
            <v>41.666666666666671</v>
          </cell>
          <cell r="AU76">
            <v>37.5</v>
          </cell>
          <cell r="AV76">
            <v>90</v>
          </cell>
          <cell r="AW76">
            <v>83.333333333333343</v>
          </cell>
          <cell r="AX76">
            <v>100</v>
          </cell>
          <cell r="AY76">
            <v>90</v>
          </cell>
          <cell r="AZ76">
            <v>83.333333333333343</v>
          </cell>
          <cell r="BA76">
            <v>100</v>
          </cell>
          <cell r="BB76">
            <v>95</v>
          </cell>
          <cell r="BC76">
            <v>91.666666666666657</v>
          </cell>
          <cell r="BD76">
            <v>100</v>
          </cell>
          <cell r="BE76">
            <v>9</v>
          </cell>
          <cell r="BF76">
            <v>7</v>
          </cell>
          <cell r="BG76">
            <v>2</v>
          </cell>
          <cell r="BH76">
            <v>66.666666666666657</v>
          </cell>
          <cell r="BI76">
            <v>71.428571428571431</v>
          </cell>
          <cell r="BJ76">
            <v>50</v>
          </cell>
          <cell r="BK76">
            <v>66.666666666666657</v>
          </cell>
          <cell r="BL76">
            <v>71.428571428571431</v>
          </cell>
          <cell r="BM76">
            <v>50</v>
          </cell>
          <cell r="BN76">
            <v>100</v>
          </cell>
          <cell r="BO76">
            <v>100</v>
          </cell>
          <cell r="BP76">
            <v>100</v>
          </cell>
          <cell r="BQ76">
            <v>88.888888888888886</v>
          </cell>
          <cell r="BR76">
            <v>85.714285714285708</v>
          </cell>
          <cell r="BS76">
            <v>100</v>
          </cell>
          <cell r="BT76">
            <v>100</v>
          </cell>
          <cell r="BU76">
            <v>100</v>
          </cell>
          <cell r="BV76">
            <v>100</v>
          </cell>
          <cell r="BW76">
            <v>6</v>
          </cell>
          <cell r="BX76">
            <v>2</v>
          </cell>
          <cell r="BY76">
            <v>4</v>
          </cell>
          <cell r="BZ76">
            <v>83.333333333333343</v>
          </cell>
          <cell r="CA76">
            <v>100</v>
          </cell>
          <cell r="CB76">
            <v>75</v>
          </cell>
          <cell r="CC76">
            <v>83.333333333333343</v>
          </cell>
          <cell r="CD76">
            <v>100</v>
          </cell>
          <cell r="CE76">
            <v>75</v>
          </cell>
          <cell r="CF76">
            <v>83.333333333333343</v>
          </cell>
          <cell r="CG76">
            <v>100</v>
          </cell>
          <cell r="CH76">
            <v>75</v>
          </cell>
          <cell r="CI76">
            <v>83.333333333333343</v>
          </cell>
          <cell r="CJ76">
            <v>100</v>
          </cell>
          <cell r="CK76">
            <v>75</v>
          </cell>
          <cell r="CL76">
            <v>100</v>
          </cell>
          <cell r="CM76">
            <v>100</v>
          </cell>
          <cell r="CN76">
            <v>100</v>
          </cell>
          <cell r="CO76">
            <v>19</v>
          </cell>
          <cell r="CP76">
            <v>10</v>
          </cell>
          <cell r="CQ76">
            <v>9</v>
          </cell>
          <cell r="CR76">
            <v>63.157894736842103</v>
          </cell>
          <cell r="CS76">
            <v>60</v>
          </cell>
          <cell r="CT76">
            <v>66.666666666666657</v>
          </cell>
          <cell r="CU76">
            <v>47.368421052631575</v>
          </cell>
          <cell r="CV76">
            <v>40</v>
          </cell>
          <cell r="CW76">
            <v>55.555555555555557</v>
          </cell>
          <cell r="CX76">
            <v>89.473684210526315</v>
          </cell>
          <cell r="CY76">
            <v>80</v>
          </cell>
          <cell r="CZ76">
            <v>100</v>
          </cell>
          <cell r="DA76">
            <v>84.210526315789465</v>
          </cell>
          <cell r="DB76">
            <v>80</v>
          </cell>
          <cell r="DC76">
            <v>88.888888888888886</v>
          </cell>
          <cell r="DD76">
            <v>94.73684210526315</v>
          </cell>
          <cell r="DE76">
            <v>90</v>
          </cell>
          <cell r="DF76">
            <v>100</v>
          </cell>
          <cell r="DG76">
            <v>2284</v>
          </cell>
          <cell r="DH76">
            <v>1180</v>
          </cell>
          <cell r="DI76">
            <v>1104</v>
          </cell>
          <cell r="DJ76">
            <v>62.171628721541161</v>
          </cell>
          <cell r="DK76">
            <v>57.118644067796609</v>
          </cell>
          <cell r="DL76">
            <v>67.572463768115938</v>
          </cell>
          <cell r="DM76">
            <v>47.942206654991246</v>
          </cell>
          <cell r="DN76">
            <v>45.16949152542373</v>
          </cell>
          <cell r="DO76">
            <v>50.905797101449281</v>
          </cell>
          <cell r="DP76">
            <v>90.80560420315237</v>
          </cell>
          <cell r="DQ76">
            <v>89.237288135593218</v>
          </cell>
          <cell r="DR76">
            <v>92.481884057971016</v>
          </cell>
          <cell r="DS76">
            <v>89.316987740805615</v>
          </cell>
          <cell r="DT76">
            <v>88.135593220338976</v>
          </cell>
          <cell r="DU76">
            <v>90.579710144927532</v>
          </cell>
          <cell r="DV76">
            <v>97.460595446584946</v>
          </cell>
          <cell r="DW76">
            <v>96.86440677966101</v>
          </cell>
          <cell r="DX76">
            <v>98.097826086956516</v>
          </cell>
        </row>
        <row r="77">
          <cell r="B77">
            <v>393</v>
          </cell>
          <cell r="C77">
            <v>1912</v>
          </cell>
          <cell r="D77">
            <v>973</v>
          </cell>
          <cell r="E77">
            <v>939</v>
          </cell>
          <cell r="F77">
            <v>55.648535564853553</v>
          </cell>
          <cell r="G77">
            <v>52.312435765673172</v>
          </cell>
          <cell r="H77">
            <v>59.105431309904155</v>
          </cell>
          <cell r="I77">
            <v>39.59205020920502</v>
          </cell>
          <cell r="J77">
            <v>35.765673175745114</v>
          </cell>
          <cell r="K77">
            <v>43.556975505857295</v>
          </cell>
          <cell r="L77">
            <v>91.056485355648533</v>
          </cell>
          <cell r="M77">
            <v>88.797533401849947</v>
          </cell>
          <cell r="N77">
            <v>93.397231096911611</v>
          </cell>
          <cell r="O77">
            <v>88.807531380753133</v>
          </cell>
          <cell r="P77">
            <v>86.639260020554985</v>
          </cell>
          <cell r="Q77">
            <v>91.054313099041522</v>
          </cell>
          <cell r="R77">
            <v>96.54811715481172</v>
          </cell>
          <cell r="S77">
            <v>95.889003083247687</v>
          </cell>
          <cell r="T77">
            <v>97.231096911608091</v>
          </cell>
          <cell r="U77">
            <v>15</v>
          </cell>
          <cell r="V77">
            <v>5</v>
          </cell>
          <cell r="W77">
            <v>10</v>
          </cell>
          <cell r="X77">
            <v>53.333333333333336</v>
          </cell>
          <cell r="Y77">
            <v>40</v>
          </cell>
          <cell r="Z77">
            <v>60</v>
          </cell>
          <cell r="AA77">
            <v>40</v>
          </cell>
          <cell r="AB77">
            <v>20</v>
          </cell>
          <cell r="AC77">
            <v>50</v>
          </cell>
          <cell r="AD77">
            <v>80</v>
          </cell>
          <cell r="AE77">
            <v>80</v>
          </cell>
          <cell r="AF77">
            <v>80</v>
          </cell>
          <cell r="AG77">
            <v>80</v>
          </cell>
          <cell r="AH77">
            <v>80</v>
          </cell>
          <cell r="AI77">
            <v>80</v>
          </cell>
          <cell r="AJ77">
            <v>93.333333333333329</v>
          </cell>
          <cell r="AK77">
            <v>100</v>
          </cell>
          <cell r="AL77">
            <v>90</v>
          </cell>
          <cell r="AM77">
            <v>43</v>
          </cell>
          <cell r="AN77">
            <v>23</v>
          </cell>
          <cell r="AO77">
            <v>20</v>
          </cell>
          <cell r="AP77">
            <v>65.116279069767444</v>
          </cell>
          <cell r="AQ77">
            <v>65.217391304347828</v>
          </cell>
          <cell r="AR77">
            <v>65</v>
          </cell>
          <cell r="AS77">
            <v>44.186046511627907</v>
          </cell>
          <cell r="AT77">
            <v>39.130434782608695</v>
          </cell>
          <cell r="AU77">
            <v>50</v>
          </cell>
          <cell r="AV77">
            <v>93.023255813953483</v>
          </cell>
          <cell r="AW77">
            <v>95.652173913043484</v>
          </cell>
          <cell r="AX77">
            <v>90</v>
          </cell>
          <cell r="AY77">
            <v>93.023255813953483</v>
          </cell>
          <cell r="AZ77">
            <v>95.652173913043484</v>
          </cell>
          <cell r="BA77">
            <v>90</v>
          </cell>
          <cell r="BB77">
            <v>100</v>
          </cell>
          <cell r="BC77">
            <v>100</v>
          </cell>
          <cell r="BD77">
            <v>100</v>
          </cell>
          <cell r="BE77">
            <v>5</v>
          </cell>
          <cell r="BF77">
            <v>4</v>
          </cell>
          <cell r="BG77">
            <v>1</v>
          </cell>
          <cell r="BH77">
            <v>40</v>
          </cell>
          <cell r="BI77">
            <v>50</v>
          </cell>
          <cell r="BJ77">
            <v>0</v>
          </cell>
          <cell r="BK77">
            <v>20</v>
          </cell>
          <cell r="BL77">
            <v>25</v>
          </cell>
          <cell r="BM77">
            <v>0</v>
          </cell>
          <cell r="BN77">
            <v>100</v>
          </cell>
          <cell r="BO77">
            <v>100</v>
          </cell>
          <cell r="BP77">
            <v>100</v>
          </cell>
          <cell r="BQ77">
            <v>100</v>
          </cell>
          <cell r="BR77">
            <v>100</v>
          </cell>
          <cell r="BS77">
            <v>100</v>
          </cell>
          <cell r="BT77">
            <v>100</v>
          </cell>
          <cell r="BU77">
            <v>100</v>
          </cell>
          <cell r="BV77">
            <v>100</v>
          </cell>
          <cell r="BW77">
            <v>0</v>
          </cell>
          <cell r="BX77">
            <v>0</v>
          </cell>
          <cell r="BY77">
            <v>0</v>
          </cell>
          <cell r="BZ77" t="e">
            <v>#DIV/0!</v>
          </cell>
          <cell r="CA77" t="e">
            <v>#DIV/0!</v>
          </cell>
          <cell r="CB77" t="e">
            <v>#DIV/0!</v>
          </cell>
          <cell r="CC77" t="e">
            <v>#DIV/0!</v>
          </cell>
          <cell r="CD77" t="e">
            <v>#DIV/0!</v>
          </cell>
          <cell r="CE77" t="e">
            <v>#DIV/0!</v>
          </cell>
          <cell r="CF77" t="e">
            <v>#DIV/0!</v>
          </cell>
          <cell r="CG77" t="e">
            <v>#DIV/0!</v>
          </cell>
          <cell r="CH77" t="e">
            <v>#DIV/0!</v>
          </cell>
          <cell r="CI77" t="e">
            <v>#DIV/0!</v>
          </cell>
          <cell r="CJ77" t="e">
            <v>#DIV/0!</v>
          </cell>
          <cell r="CK77" t="e">
            <v>#DIV/0!</v>
          </cell>
          <cell r="CL77" t="e">
            <v>#DIV/0!</v>
          </cell>
          <cell r="CM77" t="e">
            <v>#DIV/0!</v>
          </cell>
          <cell r="CN77" t="e">
            <v>#DIV/0!</v>
          </cell>
          <cell r="CO77">
            <v>28</v>
          </cell>
          <cell r="CP77">
            <v>17</v>
          </cell>
          <cell r="CQ77">
            <v>11</v>
          </cell>
          <cell r="CR77">
            <v>35.714285714285715</v>
          </cell>
          <cell r="CS77">
            <v>29.411764705882355</v>
          </cell>
          <cell r="CT77">
            <v>45.454545454545453</v>
          </cell>
          <cell r="CU77">
            <v>28.571428571428569</v>
          </cell>
          <cell r="CV77">
            <v>29.411764705882355</v>
          </cell>
          <cell r="CW77">
            <v>27.27272727272727</v>
          </cell>
          <cell r="CX77">
            <v>89.285714285714292</v>
          </cell>
          <cell r="CY77">
            <v>82.35294117647058</v>
          </cell>
          <cell r="CZ77">
            <v>100</v>
          </cell>
          <cell r="DA77">
            <v>85.714285714285708</v>
          </cell>
          <cell r="DB77">
            <v>82.35294117647058</v>
          </cell>
          <cell r="DC77">
            <v>90.909090909090907</v>
          </cell>
          <cell r="DD77">
            <v>96.428571428571431</v>
          </cell>
          <cell r="DE77">
            <v>94.117647058823522</v>
          </cell>
          <cell r="DF77">
            <v>100</v>
          </cell>
          <cell r="DG77">
            <v>2003</v>
          </cell>
          <cell r="DH77">
            <v>1022</v>
          </cell>
          <cell r="DI77">
            <v>981</v>
          </cell>
          <cell r="DJ77">
            <v>55.516724912631055</v>
          </cell>
          <cell r="DK77">
            <v>52.152641878669279</v>
          </cell>
          <cell r="DL77">
            <v>59.021406727828754</v>
          </cell>
          <cell r="DM77">
            <v>39.490763854218677</v>
          </cell>
          <cell r="DN77">
            <v>35.61643835616438</v>
          </cell>
          <cell r="DO77">
            <v>43.527013251783892</v>
          </cell>
          <cell r="DP77">
            <v>91.013479780329504</v>
          </cell>
          <cell r="DQ77">
            <v>88.845401174168288</v>
          </cell>
          <cell r="DR77">
            <v>93.272171253822634</v>
          </cell>
          <cell r="DS77">
            <v>88.816774837743381</v>
          </cell>
          <cell r="DT77">
            <v>86.790606653620344</v>
          </cell>
          <cell r="DU77">
            <v>90.927624872579003</v>
          </cell>
          <cell r="DV77">
            <v>96.605092361457807</v>
          </cell>
          <cell r="DW77">
            <v>95.988258317025441</v>
          </cell>
          <cell r="DX77">
            <v>97.247706422018354</v>
          </cell>
        </row>
        <row r="78">
          <cell r="B78">
            <v>394</v>
          </cell>
          <cell r="C78">
            <v>3442</v>
          </cell>
          <cell r="D78">
            <v>1756</v>
          </cell>
          <cell r="E78">
            <v>1686</v>
          </cell>
          <cell r="F78">
            <v>55.723416618245203</v>
          </cell>
          <cell r="G78">
            <v>51.423690205011383</v>
          </cell>
          <cell r="H78">
            <v>60.201660735468565</v>
          </cell>
          <cell r="I78">
            <v>34.456711214410227</v>
          </cell>
          <cell r="J78">
            <v>30.239179954441912</v>
          </cell>
          <cell r="K78">
            <v>38.849347568208778</v>
          </cell>
          <cell r="L78">
            <v>89.076118535735034</v>
          </cell>
          <cell r="M78">
            <v>87.015945330296134</v>
          </cell>
          <cell r="N78">
            <v>91.221826809015411</v>
          </cell>
          <cell r="O78">
            <v>85.066821615339919</v>
          </cell>
          <cell r="P78">
            <v>82.289293849658321</v>
          </cell>
          <cell r="Q78">
            <v>87.959667852906293</v>
          </cell>
          <cell r="R78">
            <v>96.891342242882047</v>
          </cell>
          <cell r="S78">
            <v>96.583143507972665</v>
          </cell>
          <cell r="T78">
            <v>97.212336892052193</v>
          </cell>
          <cell r="U78">
            <v>13</v>
          </cell>
          <cell r="V78">
            <v>4</v>
          </cell>
          <cell r="W78">
            <v>9</v>
          </cell>
          <cell r="X78">
            <v>61.53846153846154</v>
          </cell>
          <cell r="Y78">
            <v>75</v>
          </cell>
          <cell r="Z78">
            <v>55.555555555555557</v>
          </cell>
          <cell r="AA78">
            <v>53.846153846153847</v>
          </cell>
          <cell r="AB78">
            <v>50</v>
          </cell>
          <cell r="AC78">
            <v>55.555555555555557</v>
          </cell>
          <cell r="AD78">
            <v>92.307692307692307</v>
          </cell>
          <cell r="AE78">
            <v>100</v>
          </cell>
          <cell r="AF78">
            <v>88.888888888888886</v>
          </cell>
          <cell r="AG78">
            <v>76.923076923076934</v>
          </cell>
          <cell r="AH78">
            <v>75</v>
          </cell>
          <cell r="AI78">
            <v>77.777777777777786</v>
          </cell>
          <cell r="AJ78">
            <v>92.307692307692307</v>
          </cell>
          <cell r="AK78">
            <v>100</v>
          </cell>
          <cell r="AL78">
            <v>88.888888888888886</v>
          </cell>
          <cell r="AM78">
            <v>44</v>
          </cell>
          <cell r="AN78">
            <v>22</v>
          </cell>
          <cell r="AO78">
            <v>22</v>
          </cell>
          <cell r="AP78">
            <v>45.454545454545453</v>
          </cell>
          <cell r="AQ78">
            <v>40.909090909090914</v>
          </cell>
          <cell r="AR78">
            <v>50</v>
          </cell>
          <cell r="AS78">
            <v>25</v>
          </cell>
          <cell r="AT78">
            <v>18.181818181818183</v>
          </cell>
          <cell r="AU78">
            <v>31.818181818181817</v>
          </cell>
          <cell r="AV78">
            <v>93.181818181818173</v>
          </cell>
          <cell r="AW78">
            <v>95.454545454545453</v>
          </cell>
          <cell r="AX78">
            <v>90.909090909090907</v>
          </cell>
          <cell r="AY78">
            <v>90.909090909090907</v>
          </cell>
          <cell r="AZ78">
            <v>95.454545454545453</v>
          </cell>
          <cell r="BA78">
            <v>86.36363636363636</v>
          </cell>
          <cell r="BB78">
            <v>100</v>
          </cell>
          <cell r="BC78">
            <v>100</v>
          </cell>
          <cell r="BD78">
            <v>100</v>
          </cell>
          <cell r="BE78">
            <v>5</v>
          </cell>
          <cell r="BF78">
            <v>3</v>
          </cell>
          <cell r="BG78">
            <v>2</v>
          </cell>
          <cell r="BH78">
            <v>80</v>
          </cell>
          <cell r="BI78">
            <v>100</v>
          </cell>
          <cell r="BJ78">
            <v>50</v>
          </cell>
          <cell r="BK78">
            <v>80</v>
          </cell>
          <cell r="BL78">
            <v>100</v>
          </cell>
          <cell r="BM78">
            <v>50</v>
          </cell>
          <cell r="BN78">
            <v>100</v>
          </cell>
          <cell r="BO78">
            <v>100</v>
          </cell>
          <cell r="BP78">
            <v>100</v>
          </cell>
          <cell r="BQ78">
            <v>100</v>
          </cell>
          <cell r="BR78">
            <v>100</v>
          </cell>
          <cell r="BS78">
            <v>100</v>
          </cell>
          <cell r="BT78">
            <v>100</v>
          </cell>
          <cell r="BU78">
            <v>100</v>
          </cell>
          <cell r="BV78">
            <v>100</v>
          </cell>
          <cell r="BW78">
            <v>4</v>
          </cell>
          <cell r="BX78">
            <v>1</v>
          </cell>
          <cell r="BY78">
            <v>3</v>
          </cell>
          <cell r="BZ78">
            <v>75</v>
          </cell>
          <cell r="CA78">
            <v>100</v>
          </cell>
          <cell r="CB78">
            <v>66.666666666666657</v>
          </cell>
          <cell r="CC78">
            <v>75</v>
          </cell>
          <cell r="CD78">
            <v>100</v>
          </cell>
          <cell r="CE78">
            <v>66.666666666666657</v>
          </cell>
          <cell r="CF78">
            <v>100</v>
          </cell>
          <cell r="CG78">
            <v>100</v>
          </cell>
          <cell r="CH78">
            <v>100</v>
          </cell>
          <cell r="CI78">
            <v>100</v>
          </cell>
          <cell r="CJ78">
            <v>100</v>
          </cell>
          <cell r="CK78">
            <v>100</v>
          </cell>
          <cell r="CL78">
            <v>100</v>
          </cell>
          <cell r="CM78">
            <v>100</v>
          </cell>
          <cell r="CN78">
            <v>100</v>
          </cell>
          <cell r="CO78">
            <v>223</v>
          </cell>
          <cell r="CP78">
            <v>107</v>
          </cell>
          <cell r="CQ78">
            <v>116</v>
          </cell>
          <cell r="CR78">
            <v>44.843049327354265</v>
          </cell>
          <cell r="CS78">
            <v>42.056074766355138</v>
          </cell>
          <cell r="CT78">
            <v>47.413793103448278</v>
          </cell>
          <cell r="CU78">
            <v>24.215246636771301</v>
          </cell>
          <cell r="CV78">
            <v>24.299065420560748</v>
          </cell>
          <cell r="CW78">
            <v>24.137931034482758</v>
          </cell>
          <cell r="CX78">
            <v>90.582959641255599</v>
          </cell>
          <cell r="CY78">
            <v>88.785046728971963</v>
          </cell>
          <cell r="CZ78">
            <v>92.241379310344826</v>
          </cell>
          <cell r="DA78">
            <v>89.237668161434982</v>
          </cell>
          <cell r="DB78">
            <v>88.785046728971963</v>
          </cell>
          <cell r="DC78">
            <v>89.65517241379311</v>
          </cell>
          <cell r="DD78">
            <v>95.515695067264573</v>
          </cell>
          <cell r="DE78">
            <v>94.392523364485982</v>
          </cell>
          <cell r="DF78">
            <v>96.551724137931032</v>
          </cell>
          <cell r="DG78">
            <v>3731</v>
          </cell>
          <cell r="DH78">
            <v>1893</v>
          </cell>
          <cell r="DI78">
            <v>1838</v>
          </cell>
          <cell r="DJ78">
            <v>55.025462342535512</v>
          </cell>
          <cell r="DK78">
            <v>50.924458531431597</v>
          </cell>
          <cell r="DL78">
            <v>59.249183895538629</v>
          </cell>
          <cell r="DM78">
            <v>33.905119270972925</v>
          </cell>
          <cell r="DN78">
            <v>29.952456418383516</v>
          </cell>
          <cell r="DO78">
            <v>37.976060935799779</v>
          </cell>
          <cell r="DP78">
            <v>89.252211203430718</v>
          </cell>
          <cell r="DQ78">
            <v>87.268885367142104</v>
          </cell>
          <cell r="DR78">
            <v>91.29488574537541</v>
          </cell>
          <cell r="DS78">
            <v>85.392656124363441</v>
          </cell>
          <cell r="DT78">
            <v>82.83148441627047</v>
          </cell>
          <cell r="DU78">
            <v>88.030467899891178</v>
          </cell>
          <cell r="DV78">
            <v>96.83730903243098</v>
          </cell>
          <cell r="DW78">
            <v>96.513470681458003</v>
          </cell>
          <cell r="DX78">
            <v>97.170837867247002</v>
          </cell>
        </row>
        <row r="79">
          <cell r="B79">
            <v>420</v>
          </cell>
          <cell r="C79">
            <v>26</v>
          </cell>
          <cell r="D79">
            <v>15</v>
          </cell>
          <cell r="E79">
            <v>11</v>
          </cell>
          <cell r="F79">
            <v>84.615384615384613</v>
          </cell>
          <cell r="G79">
            <v>73.333333333333329</v>
          </cell>
          <cell r="H79">
            <v>100</v>
          </cell>
          <cell r="I79">
            <v>76.923076923076934</v>
          </cell>
          <cell r="J79">
            <v>60</v>
          </cell>
          <cell r="K79">
            <v>100</v>
          </cell>
          <cell r="L79">
            <v>100</v>
          </cell>
          <cell r="M79">
            <v>100</v>
          </cell>
          <cell r="N79">
            <v>100</v>
          </cell>
          <cell r="O79">
            <v>100</v>
          </cell>
          <cell r="P79">
            <v>100</v>
          </cell>
          <cell r="Q79">
            <v>100</v>
          </cell>
          <cell r="R79">
            <v>100</v>
          </cell>
          <cell r="S79">
            <v>100</v>
          </cell>
          <cell r="T79">
            <v>100</v>
          </cell>
          <cell r="U79">
            <v>1</v>
          </cell>
          <cell r="V79">
            <v>0</v>
          </cell>
          <cell r="W79">
            <v>1</v>
          </cell>
          <cell r="X79">
            <v>100</v>
          </cell>
          <cell r="Y79" t="e">
            <v>#DIV/0!</v>
          </cell>
          <cell r="Z79">
            <v>100</v>
          </cell>
          <cell r="AA79">
            <v>100</v>
          </cell>
          <cell r="AB79" t="e">
            <v>#DIV/0!</v>
          </cell>
          <cell r="AC79">
            <v>100</v>
          </cell>
          <cell r="AD79">
            <v>100</v>
          </cell>
          <cell r="AE79" t="e">
            <v>#DIV/0!</v>
          </cell>
          <cell r="AF79">
            <v>100</v>
          </cell>
          <cell r="AG79">
            <v>100</v>
          </cell>
          <cell r="AH79" t="e">
            <v>#DIV/0!</v>
          </cell>
          <cell r="AI79">
            <v>100</v>
          </cell>
          <cell r="AJ79">
            <v>100</v>
          </cell>
          <cell r="AK79" t="e">
            <v>#DIV/0!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0</v>
          </cell>
          <cell r="CP79">
            <v>0</v>
          </cell>
          <cell r="CQ79">
            <v>0</v>
          </cell>
          <cell r="CR79" t="e">
            <v>#DIV/0!</v>
          </cell>
          <cell r="CS79" t="e">
            <v>#DIV/0!</v>
          </cell>
          <cell r="CT79" t="e">
            <v>#DIV/0!</v>
          </cell>
          <cell r="CU79" t="e">
            <v>#DIV/0!</v>
          </cell>
          <cell r="CV79" t="e">
            <v>#DIV/0!</v>
          </cell>
          <cell r="CW79" t="e">
            <v>#DIV/0!</v>
          </cell>
          <cell r="CX79" t="e">
            <v>#DIV/0!</v>
          </cell>
          <cell r="CY79" t="e">
            <v>#DIV/0!</v>
          </cell>
          <cell r="CZ79" t="e">
            <v>#DIV/0!</v>
          </cell>
          <cell r="DA79" t="e">
            <v>#DIV/0!</v>
          </cell>
          <cell r="DB79" t="e">
            <v>#DIV/0!</v>
          </cell>
          <cell r="DC79" t="e">
            <v>#DIV/0!</v>
          </cell>
          <cell r="DD79" t="e">
            <v>#DIV/0!</v>
          </cell>
          <cell r="DE79" t="e">
            <v>#DIV/0!</v>
          </cell>
          <cell r="DF79" t="e">
            <v>#DIV/0!</v>
          </cell>
          <cell r="DG79">
            <v>27</v>
          </cell>
          <cell r="DH79">
            <v>15</v>
          </cell>
          <cell r="DI79">
            <v>12</v>
          </cell>
          <cell r="DJ79">
            <v>85.18518518518519</v>
          </cell>
          <cell r="DK79">
            <v>73.333333333333329</v>
          </cell>
          <cell r="DL79">
            <v>100</v>
          </cell>
          <cell r="DM79">
            <v>77.777777777777786</v>
          </cell>
          <cell r="DN79">
            <v>60</v>
          </cell>
          <cell r="DO79">
            <v>100</v>
          </cell>
          <cell r="DP79">
            <v>100</v>
          </cell>
          <cell r="DQ79">
            <v>100</v>
          </cell>
          <cell r="DR79">
            <v>100</v>
          </cell>
          <cell r="DS79">
            <v>100</v>
          </cell>
          <cell r="DT79">
            <v>100</v>
          </cell>
          <cell r="DU79">
            <v>100</v>
          </cell>
          <cell r="DV79">
            <v>100</v>
          </cell>
          <cell r="DW79">
            <v>100</v>
          </cell>
          <cell r="DX79">
            <v>100</v>
          </cell>
        </row>
        <row r="80">
          <cell r="B80">
            <v>800</v>
          </cell>
          <cell r="C80">
            <v>2083</v>
          </cell>
          <cell r="D80">
            <v>999</v>
          </cell>
          <cell r="E80">
            <v>1084</v>
          </cell>
          <cell r="F80">
            <v>67.306769083053283</v>
          </cell>
          <cell r="G80">
            <v>60.260260260260253</v>
          </cell>
          <cell r="H80">
            <v>73.800738007380076</v>
          </cell>
          <cell r="I80">
            <v>52.376380220835337</v>
          </cell>
          <cell r="J80">
            <v>44.944944944944943</v>
          </cell>
          <cell r="K80">
            <v>59.225092250922508</v>
          </cell>
          <cell r="L80">
            <v>93.614978396543449</v>
          </cell>
          <cell r="M80">
            <v>90.790790790790794</v>
          </cell>
          <cell r="N80">
            <v>96.217712177121768</v>
          </cell>
          <cell r="O80">
            <v>91.502640422467593</v>
          </cell>
          <cell r="P80">
            <v>88.788788788788793</v>
          </cell>
          <cell r="Q80">
            <v>94.003690036900366</v>
          </cell>
          <cell r="R80">
            <v>98.607777244359099</v>
          </cell>
          <cell r="S80">
            <v>97.997997997997999</v>
          </cell>
          <cell r="T80">
            <v>99.169741697416967</v>
          </cell>
          <cell r="U80">
            <v>44</v>
          </cell>
          <cell r="V80">
            <v>21</v>
          </cell>
          <cell r="W80">
            <v>23</v>
          </cell>
          <cell r="X80">
            <v>63.636363636363633</v>
          </cell>
          <cell r="Y80">
            <v>52.380952380952387</v>
          </cell>
          <cell r="Z80">
            <v>73.91304347826086</v>
          </cell>
          <cell r="AA80">
            <v>50</v>
          </cell>
          <cell r="AB80">
            <v>33.333333333333329</v>
          </cell>
          <cell r="AC80">
            <v>65.217391304347828</v>
          </cell>
          <cell r="AD80">
            <v>95.454545454545453</v>
          </cell>
          <cell r="AE80">
            <v>90.476190476190482</v>
          </cell>
          <cell r="AF80">
            <v>100</v>
          </cell>
          <cell r="AG80">
            <v>90.909090909090907</v>
          </cell>
          <cell r="AH80">
            <v>80.952380952380949</v>
          </cell>
          <cell r="AI80">
            <v>100</v>
          </cell>
          <cell r="AJ80">
            <v>100</v>
          </cell>
          <cell r="AK80">
            <v>100</v>
          </cell>
          <cell r="AL80">
            <v>100</v>
          </cell>
          <cell r="AM80">
            <v>16</v>
          </cell>
          <cell r="AN80">
            <v>8</v>
          </cell>
          <cell r="AO80">
            <v>8</v>
          </cell>
          <cell r="AP80">
            <v>75</v>
          </cell>
          <cell r="AQ80">
            <v>62.5</v>
          </cell>
          <cell r="AR80">
            <v>87.5</v>
          </cell>
          <cell r="AS80">
            <v>37.5</v>
          </cell>
          <cell r="AT80">
            <v>12.5</v>
          </cell>
          <cell r="AU80">
            <v>62.5</v>
          </cell>
          <cell r="AV80">
            <v>100</v>
          </cell>
          <cell r="AW80">
            <v>100</v>
          </cell>
          <cell r="AX80">
            <v>100</v>
          </cell>
          <cell r="AY80">
            <v>93.75</v>
          </cell>
          <cell r="AZ80">
            <v>100</v>
          </cell>
          <cell r="BA80">
            <v>87.5</v>
          </cell>
          <cell r="BB80">
            <v>100</v>
          </cell>
          <cell r="BC80">
            <v>100</v>
          </cell>
          <cell r="BD80">
            <v>100</v>
          </cell>
          <cell r="BE80">
            <v>17</v>
          </cell>
          <cell r="BF80">
            <v>8</v>
          </cell>
          <cell r="BG80">
            <v>9</v>
          </cell>
          <cell r="BH80">
            <v>41.17647058823529</v>
          </cell>
          <cell r="BI80">
            <v>12.5</v>
          </cell>
          <cell r="BJ80">
            <v>66.666666666666657</v>
          </cell>
          <cell r="BK80">
            <v>29.411764705882355</v>
          </cell>
          <cell r="BL80">
            <v>12.5</v>
          </cell>
          <cell r="BM80">
            <v>44.444444444444443</v>
          </cell>
          <cell r="BN80">
            <v>82.35294117647058</v>
          </cell>
          <cell r="BO80">
            <v>62.5</v>
          </cell>
          <cell r="BP80">
            <v>100</v>
          </cell>
          <cell r="BQ80">
            <v>82.35294117647058</v>
          </cell>
          <cell r="BR80">
            <v>62.5</v>
          </cell>
          <cell r="BS80">
            <v>100</v>
          </cell>
          <cell r="BT80">
            <v>94.117647058823522</v>
          </cell>
          <cell r="BU80">
            <v>87.5</v>
          </cell>
          <cell r="BV80">
            <v>100</v>
          </cell>
          <cell r="BW80">
            <v>8</v>
          </cell>
          <cell r="BX80">
            <v>6</v>
          </cell>
          <cell r="BY80">
            <v>2</v>
          </cell>
          <cell r="BZ80">
            <v>87.5</v>
          </cell>
          <cell r="CA80">
            <v>83.333333333333343</v>
          </cell>
          <cell r="CB80">
            <v>100</v>
          </cell>
          <cell r="CC80">
            <v>50</v>
          </cell>
          <cell r="CD80">
            <v>33.333333333333329</v>
          </cell>
          <cell r="CE80">
            <v>100</v>
          </cell>
          <cell r="CF80">
            <v>100</v>
          </cell>
          <cell r="CG80">
            <v>100</v>
          </cell>
          <cell r="CH80">
            <v>100</v>
          </cell>
          <cell r="CI80">
            <v>100</v>
          </cell>
          <cell r="CJ80">
            <v>100</v>
          </cell>
          <cell r="CK80">
            <v>100</v>
          </cell>
          <cell r="CL80">
            <v>100</v>
          </cell>
          <cell r="CM80">
            <v>100</v>
          </cell>
          <cell r="CN80">
            <v>100</v>
          </cell>
          <cell r="CO80">
            <v>77</v>
          </cell>
          <cell r="CP80">
            <v>29</v>
          </cell>
          <cell r="CQ80">
            <v>48</v>
          </cell>
          <cell r="CR80">
            <v>61.038961038961034</v>
          </cell>
          <cell r="CS80">
            <v>51.724137931034484</v>
          </cell>
          <cell r="CT80">
            <v>66.666666666666657</v>
          </cell>
          <cell r="CU80">
            <v>50.649350649350644</v>
          </cell>
          <cell r="CV80">
            <v>37.931034482758619</v>
          </cell>
          <cell r="CW80">
            <v>58.333333333333336</v>
          </cell>
          <cell r="CX80">
            <v>88.311688311688314</v>
          </cell>
          <cell r="CY80">
            <v>72.41379310344827</v>
          </cell>
          <cell r="CZ80">
            <v>97.916666666666657</v>
          </cell>
          <cell r="DA80">
            <v>88.311688311688314</v>
          </cell>
          <cell r="DB80">
            <v>72.41379310344827</v>
          </cell>
          <cell r="DC80">
            <v>97.916666666666657</v>
          </cell>
          <cell r="DD80">
            <v>96.103896103896105</v>
          </cell>
          <cell r="DE80">
            <v>89.65517241379311</v>
          </cell>
          <cell r="DF80">
            <v>100</v>
          </cell>
          <cell r="DG80">
            <v>2245</v>
          </cell>
          <cell r="DH80">
            <v>1071</v>
          </cell>
          <cell r="DI80">
            <v>1174</v>
          </cell>
          <cell r="DJ80">
            <v>66.948775055679292</v>
          </cell>
          <cell r="DK80">
            <v>59.663865546218489</v>
          </cell>
          <cell r="DL80">
            <v>73.594548551959122</v>
          </cell>
          <cell r="DM80">
            <v>51.982182628062354</v>
          </cell>
          <cell r="DN80">
            <v>43.977591036414566</v>
          </cell>
          <cell r="DO80">
            <v>59.284497444633729</v>
          </cell>
          <cell r="DP80">
            <v>93.452115812917597</v>
          </cell>
          <cell r="DQ80">
            <v>90.196078431372555</v>
          </cell>
          <cell r="DR80">
            <v>96.422487223168645</v>
          </cell>
          <cell r="DS80">
            <v>91.358574610244986</v>
          </cell>
          <cell r="DT80">
            <v>88.141923436041083</v>
          </cell>
          <cell r="DU80">
            <v>94.293015332197612</v>
          </cell>
          <cell r="DV80">
            <v>98.530066815144764</v>
          </cell>
          <cell r="DW80">
            <v>97.759103641456576</v>
          </cell>
          <cell r="DX80">
            <v>99.23339011925043</v>
          </cell>
        </row>
        <row r="81">
          <cell r="B81">
            <v>801</v>
          </cell>
          <cell r="C81">
            <v>2551</v>
          </cell>
          <cell r="D81">
            <v>1313</v>
          </cell>
          <cell r="E81">
            <v>1238</v>
          </cell>
          <cell r="F81">
            <v>45.119560956487653</v>
          </cell>
          <cell r="G81">
            <v>39.984767707539987</v>
          </cell>
          <cell r="H81">
            <v>50.565428109854608</v>
          </cell>
          <cell r="I81">
            <v>31.948255586044688</v>
          </cell>
          <cell r="J81">
            <v>29.169840060929168</v>
          </cell>
          <cell r="K81">
            <v>34.894991922455574</v>
          </cell>
          <cell r="L81">
            <v>83.810270482163858</v>
          </cell>
          <cell r="M81">
            <v>79.74105102817974</v>
          </cell>
          <cell r="N81">
            <v>88.126009693053305</v>
          </cell>
          <cell r="O81">
            <v>79.655037240297915</v>
          </cell>
          <cell r="P81">
            <v>75.932977913175932</v>
          </cell>
          <cell r="Q81">
            <v>83.60258481421647</v>
          </cell>
          <cell r="R81">
            <v>94.394355154841236</v>
          </cell>
          <cell r="S81">
            <v>93.45011424219345</v>
          </cell>
          <cell r="T81">
            <v>95.395799676898221</v>
          </cell>
          <cell r="U81">
            <v>178</v>
          </cell>
          <cell r="V81">
            <v>81</v>
          </cell>
          <cell r="W81">
            <v>97</v>
          </cell>
          <cell r="X81">
            <v>41.011235955056179</v>
          </cell>
          <cell r="Y81">
            <v>35.802469135802468</v>
          </cell>
          <cell r="Z81">
            <v>45.360824742268044</v>
          </cell>
          <cell r="AA81">
            <v>24.157303370786519</v>
          </cell>
          <cell r="AB81">
            <v>18.518518518518519</v>
          </cell>
          <cell r="AC81">
            <v>28.865979381443296</v>
          </cell>
          <cell r="AD81">
            <v>79.213483146067418</v>
          </cell>
          <cell r="AE81">
            <v>76.543209876543202</v>
          </cell>
          <cell r="AF81">
            <v>81.44329896907216</v>
          </cell>
          <cell r="AG81">
            <v>76.404494382022463</v>
          </cell>
          <cell r="AH81">
            <v>72.839506172839506</v>
          </cell>
          <cell r="AI81">
            <v>79.381443298969074</v>
          </cell>
          <cell r="AJ81">
            <v>93.82022471910112</v>
          </cell>
          <cell r="AK81">
            <v>93.827160493827151</v>
          </cell>
          <cell r="AL81">
            <v>93.814432989690715</v>
          </cell>
          <cell r="AM81">
            <v>122</v>
          </cell>
          <cell r="AN81">
            <v>62</v>
          </cell>
          <cell r="AO81">
            <v>60</v>
          </cell>
          <cell r="AP81">
            <v>45.081967213114751</v>
          </cell>
          <cell r="AQ81">
            <v>40.322580645161288</v>
          </cell>
          <cell r="AR81">
            <v>50</v>
          </cell>
          <cell r="AS81">
            <v>28.688524590163933</v>
          </cell>
          <cell r="AT81">
            <v>19.35483870967742</v>
          </cell>
          <cell r="AU81">
            <v>38.333333333333336</v>
          </cell>
          <cell r="AV81">
            <v>91.803278688524586</v>
          </cell>
          <cell r="AW81">
            <v>90.322580645161281</v>
          </cell>
          <cell r="AX81">
            <v>93.333333333333329</v>
          </cell>
          <cell r="AY81">
            <v>86.885245901639337</v>
          </cell>
          <cell r="AZ81">
            <v>82.258064516129039</v>
          </cell>
          <cell r="BA81">
            <v>91.666666666666657</v>
          </cell>
          <cell r="BB81">
            <v>95.901639344262293</v>
          </cell>
          <cell r="BC81">
            <v>95.161290322580655</v>
          </cell>
          <cell r="BD81">
            <v>96.666666666666671</v>
          </cell>
          <cell r="BE81">
            <v>202</v>
          </cell>
          <cell r="BF81">
            <v>98</v>
          </cell>
          <cell r="BG81">
            <v>104</v>
          </cell>
          <cell r="BH81">
            <v>26.237623762376238</v>
          </cell>
          <cell r="BI81">
            <v>26.530612244897959</v>
          </cell>
          <cell r="BJ81">
            <v>25.961538461538463</v>
          </cell>
          <cell r="BK81">
            <v>14.85148514851485</v>
          </cell>
          <cell r="BL81">
            <v>13.26530612244898</v>
          </cell>
          <cell r="BM81">
            <v>16.346153846153847</v>
          </cell>
          <cell r="BN81">
            <v>79.207920792079207</v>
          </cell>
          <cell r="BO81">
            <v>80.612244897959187</v>
          </cell>
          <cell r="BP81">
            <v>77.884615384615387</v>
          </cell>
          <cell r="BQ81">
            <v>74.257425742574256</v>
          </cell>
          <cell r="BR81">
            <v>74.489795918367349</v>
          </cell>
          <cell r="BS81">
            <v>74.038461538461547</v>
          </cell>
          <cell r="BT81">
            <v>88.613861386138609</v>
          </cell>
          <cell r="BU81">
            <v>91.83673469387756</v>
          </cell>
          <cell r="BV81">
            <v>85.576923076923066</v>
          </cell>
          <cell r="BW81">
            <v>13</v>
          </cell>
          <cell r="BX81">
            <v>5</v>
          </cell>
          <cell r="BY81">
            <v>8</v>
          </cell>
          <cell r="BZ81">
            <v>61.53846153846154</v>
          </cell>
          <cell r="CA81">
            <v>60</v>
          </cell>
          <cell r="CB81">
            <v>62.5</v>
          </cell>
          <cell r="CC81">
            <v>46.153846153846153</v>
          </cell>
          <cell r="CD81">
            <v>40</v>
          </cell>
          <cell r="CE81">
            <v>50</v>
          </cell>
          <cell r="CF81">
            <v>100</v>
          </cell>
          <cell r="CG81">
            <v>100</v>
          </cell>
          <cell r="CH81">
            <v>100</v>
          </cell>
          <cell r="CI81">
            <v>92.307692307692307</v>
          </cell>
          <cell r="CJ81">
            <v>100</v>
          </cell>
          <cell r="CK81">
            <v>87.5</v>
          </cell>
          <cell r="CL81">
            <v>100</v>
          </cell>
          <cell r="CM81">
            <v>100</v>
          </cell>
          <cell r="CN81">
            <v>100</v>
          </cell>
          <cell r="CO81">
            <v>38</v>
          </cell>
          <cell r="CP81">
            <v>21</v>
          </cell>
          <cell r="CQ81">
            <v>17</v>
          </cell>
          <cell r="CR81">
            <v>55.26315789473685</v>
          </cell>
          <cell r="CS81">
            <v>52.380952380952387</v>
          </cell>
          <cell r="CT81">
            <v>58.82352941176471</v>
          </cell>
          <cell r="CU81">
            <v>39.473684210526315</v>
          </cell>
          <cell r="CV81">
            <v>28.571428571428569</v>
          </cell>
          <cell r="CW81">
            <v>52.941176470588239</v>
          </cell>
          <cell r="CX81">
            <v>84.210526315789465</v>
          </cell>
          <cell r="CY81">
            <v>90.476190476190482</v>
          </cell>
          <cell r="CZ81">
            <v>76.470588235294116</v>
          </cell>
          <cell r="DA81">
            <v>81.578947368421055</v>
          </cell>
          <cell r="DB81">
            <v>85.714285714285708</v>
          </cell>
          <cell r="DC81">
            <v>76.470588235294116</v>
          </cell>
          <cell r="DD81">
            <v>97.368421052631575</v>
          </cell>
          <cell r="DE81">
            <v>95.238095238095227</v>
          </cell>
          <cell r="DF81">
            <v>100</v>
          </cell>
          <cell r="DG81">
            <v>3104</v>
          </cell>
          <cell r="DH81">
            <v>1580</v>
          </cell>
          <cell r="DI81">
            <v>1524</v>
          </cell>
          <cell r="DJ81">
            <v>43.84664948453608</v>
          </cell>
          <cell r="DK81">
            <v>39.177215189873415</v>
          </cell>
          <cell r="DL81">
            <v>48.687664041994751</v>
          </cell>
          <cell r="DM81">
            <v>30.412371134020617</v>
          </cell>
          <cell r="DN81">
            <v>27.278481012658229</v>
          </cell>
          <cell r="DO81">
            <v>33.661417322834644</v>
          </cell>
          <cell r="DP81">
            <v>83.634020618556704</v>
          </cell>
          <cell r="DQ81">
            <v>80.25316455696202</v>
          </cell>
          <cell r="DR81">
            <v>87.139107611548567</v>
          </cell>
          <cell r="DS81">
            <v>79.478092783505147</v>
          </cell>
          <cell r="DT81">
            <v>76.139240506329102</v>
          </cell>
          <cell r="DU81">
            <v>82.939632545931758</v>
          </cell>
          <cell r="DV81">
            <v>94.104381443298962</v>
          </cell>
          <cell r="DW81">
            <v>93.48101265822784</v>
          </cell>
          <cell r="DX81">
            <v>94.750656167979002</v>
          </cell>
        </row>
        <row r="82">
          <cell r="B82">
            <v>802</v>
          </cell>
          <cell r="C82">
            <v>2097</v>
          </cell>
          <cell r="D82">
            <v>1051</v>
          </cell>
          <cell r="E82">
            <v>1046</v>
          </cell>
          <cell r="F82">
            <v>59.036719122556036</v>
          </cell>
          <cell r="G82">
            <v>54.614652711703137</v>
          </cell>
          <cell r="H82">
            <v>63.479923518164441</v>
          </cell>
          <cell r="I82">
            <v>47.925608011444922</v>
          </cell>
          <cell r="J82">
            <v>44.338725023786871</v>
          </cell>
          <cell r="K82">
            <v>51.529636711281071</v>
          </cell>
          <cell r="L82">
            <v>92.846924177396289</v>
          </cell>
          <cell r="M82">
            <v>90.675547098001914</v>
          </cell>
          <cell r="N82">
            <v>95.028680688336522</v>
          </cell>
          <cell r="O82">
            <v>90.748688602765853</v>
          </cell>
          <cell r="P82">
            <v>88.011417697431014</v>
          </cell>
          <cell r="Q82">
            <v>93.49904397705545</v>
          </cell>
          <cell r="R82">
            <v>97.85407725321889</v>
          </cell>
          <cell r="S82">
            <v>96.955280685061851</v>
          </cell>
          <cell r="T82">
            <v>98.75717017208413</v>
          </cell>
          <cell r="U82">
            <v>23</v>
          </cell>
          <cell r="V82">
            <v>10</v>
          </cell>
          <cell r="W82">
            <v>13</v>
          </cell>
          <cell r="X82">
            <v>56.521739130434781</v>
          </cell>
          <cell r="Y82">
            <v>60</v>
          </cell>
          <cell r="Z82">
            <v>53.846153846153847</v>
          </cell>
          <cell r="AA82">
            <v>47.826086956521742</v>
          </cell>
          <cell r="AB82">
            <v>40</v>
          </cell>
          <cell r="AC82">
            <v>53.846153846153847</v>
          </cell>
          <cell r="AD82">
            <v>100</v>
          </cell>
          <cell r="AE82">
            <v>100</v>
          </cell>
          <cell r="AF82">
            <v>100</v>
          </cell>
          <cell r="AG82">
            <v>100</v>
          </cell>
          <cell r="AH82">
            <v>100</v>
          </cell>
          <cell r="AI82">
            <v>100</v>
          </cell>
          <cell r="AJ82">
            <v>100</v>
          </cell>
          <cell r="AK82">
            <v>100</v>
          </cell>
          <cell r="AL82">
            <v>100</v>
          </cell>
          <cell r="AM82">
            <v>13</v>
          </cell>
          <cell r="AN82">
            <v>6</v>
          </cell>
          <cell r="AO82">
            <v>7</v>
          </cell>
          <cell r="AP82">
            <v>53.846153846153847</v>
          </cell>
          <cell r="AQ82">
            <v>66.666666666666657</v>
          </cell>
          <cell r="AR82">
            <v>42.857142857142854</v>
          </cell>
          <cell r="AS82">
            <v>46.153846153846153</v>
          </cell>
          <cell r="AT82">
            <v>50</v>
          </cell>
          <cell r="AU82">
            <v>42.857142857142854</v>
          </cell>
          <cell r="AV82">
            <v>100</v>
          </cell>
          <cell r="AW82">
            <v>100</v>
          </cell>
          <cell r="AX82">
            <v>100</v>
          </cell>
          <cell r="AY82">
            <v>69.230769230769226</v>
          </cell>
          <cell r="AZ82">
            <v>66.666666666666657</v>
          </cell>
          <cell r="BA82">
            <v>71.428571428571431</v>
          </cell>
          <cell r="BB82">
            <v>100</v>
          </cell>
          <cell r="BC82">
            <v>100</v>
          </cell>
          <cell r="BD82">
            <v>100</v>
          </cell>
          <cell r="BE82">
            <v>4</v>
          </cell>
          <cell r="BF82">
            <v>3</v>
          </cell>
          <cell r="BG82">
            <v>1</v>
          </cell>
          <cell r="BH82">
            <v>25</v>
          </cell>
          <cell r="BI82">
            <v>33.333333333333329</v>
          </cell>
          <cell r="BJ82">
            <v>0</v>
          </cell>
          <cell r="BK82">
            <v>0</v>
          </cell>
          <cell r="BL82">
            <v>0</v>
          </cell>
          <cell r="BM82">
            <v>0</v>
          </cell>
          <cell r="BN82">
            <v>100</v>
          </cell>
          <cell r="BO82">
            <v>100</v>
          </cell>
          <cell r="BP82">
            <v>100</v>
          </cell>
          <cell r="BQ82">
            <v>100</v>
          </cell>
          <cell r="BR82">
            <v>100</v>
          </cell>
          <cell r="BS82">
            <v>100</v>
          </cell>
          <cell r="BT82">
            <v>100</v>
          </cell>
          <cell r="BU82">
            <v>100</v>
          </cell>
          <cell r="BV82">
            <v>100</v>
          </cell>
          <cell r="BW82">
            <v>7</v>
          </cell>
          <cell r="BX82">
            <v>4</v>
          </cell>
          <cell r="BY82">
            <v>3</v>
          </cell>
          <cell r="BZ82">
            <v>71.428571428571431</v>
          </cell>
          <cell r="CA82">
            <v>50</v>
          </cell>
          <cell r="CB82">
            <v>100</v>
          </cell>
          <cell r="CC82">
            <v>42.857142857142854</v>
          </cell>
          <cell r="CD82">
            <v>0</v>
          </cell>
          <cell r="CE82">
            <v>100</v>
          </cell>
          <cell r="CF82">
            <v>85.714285714285708</v>
          </cell>
          <cell r="CG82">
            <v>75</v>
          </cell>
          <cell r="CH82">
            <v>100</v>
          </cell>
          <cell r="CI82">
            <v>85.714285714285708</v>
          </cell>
          <cell r="CJ82">
            <v>75</v>
          </cell>
          <cell r="CK82">
            <v>100</v>
          </cell>
          <cell r="CL82">
            <v>100</v>
          </cell>
          <cell r="CM82">
            <v>100</v>
          </cell>
          <cell r="CN82">
            <v>100</v>
          </cell>
          <cell r="CO82">
            <v>144</v>
          </cell>
          <cell r="CP82">
            <v>73</v>
          </cell>
          <cell r="CQ82">
            <v>71</v>
          </cell>
          <cell r="CR82">
            <v>50.694444444444443</v>
          </cell>
          <cell r="CS82">
            <v>46.575342465753423</v>
          </cell>
          <cell r="CT82">
            <v>54.929577464788736</v>
          </cell>
          <cell r="CU82">
            <v>41.666666666666671</v>
          </cell>
          <cell r="CV82">
            <v>38.356164383561641</v>
          </cell>
          <cell r="CW82">
            <v>45.070422535211272</v>
          </cell>
          <cell r="CX82">
            <v>94.444444444444443</v>
          </cell>
          <cell r="CY82">
            <v>93.150684931506845</v>
          </cell>
          <cell r="CZ82">
            <v>95.774647887323937</v>
          </cell>
          <cell r="DA82">
            <v>91.666666666666657</v>
          </cell>
          <cell r="DB82">
            <v>90.410958904109577</v>
          </cell>
          <cell r="DC82">
            <v>92.957746478873233</v>
          </cell>
          <cell r="DD82">
            <v>98.611111111111114</v>
          </cell>
          <cell r="DE82">
            <v>100</v>
          </cell>
          <cell r="DF82">
            <v>97.183098591549296</v>
          </cell>
          <cell r="DG82">
            <v>2288</v>
          </cell>
          <cell r="DH82">
            <v>1147</v>
          </cell>
          <cell r="DI82">
            <v>1141</v>
          </cell>
          <cell r="DJ82">
            <v>58.435314685314687</v>
          </cell>
          <cell r="DK82">
            <v>54.141238012205747</v>
          </cell>
          <cell r="DL82">
            <v>62.751971954425947</v>
          </cell>
          <cell r="DM82">
            <v>47.421328671328673</v>
          </cell>
          <cell r="DN82">
            <v>43.679163034001746</v>
          </cell>
          <cell r="DO82">
            <v>51.183172655565286</v>
          </cell>
          <cell r="DP82">
            <v>93.050699300699307</v>
          </cell>
          <cell r="DQ82">
            <v>90.932868352223196</v>
          </cell>
          <cell r="DR82">
            <v>95.179666958808056</v>
          </cell>
          <cell r="DS82">
            <v>90.777972027972027</v>
          </cell>
          <cell r="DT82">
            <v>88.142981691368789</v>
          </cell>
          <cell r="DU82">
            <v>93.426818580192815</v>
          </cell>
          <cell r="DV82">
            <v>97.9458041958042</v>
          </cell>
          <cell r="DW82">
            <v>97.210113339145593</v>
          </cell>
          <cell r="DX82">
            <v>98.685363716038566</v>
          </cell>
        </row>
        <row r="83">
          <cell r="B83">
            <v>803</v>
          </cell>
          <cell r="C83">
            <v>2886</v>
          </cell>
          <cell r="D83">
            <v>1481</v>
          </cell>
          <cell r="E83">
            <v>1405</v>
          </cell>
          <cell r="F83">
            <v>55.266805266805264</v>
          </cell>
          <cell r="G83">
            <v>51.181634031060099</v>
          </cell>
          <cell r="H83">
            <v>59.572953736654796</v>
          </cell>
          <cell r="I83">
            <v>44.802494802494799</v>
          </cell>
          <cell r="J83">
            <v>40.783254557731262</v>
          </cell>
          <cell r="K83">
            <v>49.039145907473305</v>
          </cell>
          <cell r="L83">
            <v>91.12959112959112</v>
          </cell>
          <cell r="M83">
            <v>88.723835246455096</v>
          </cell>
          <cell r="N83">
            <v>93.665480427046262</v>
          </cell>
          <cell r="O83">
            <v>89.57033957033957</v>
          </cell>
          <cell r="P83">
            <v>86.765698852126931</v>
          </cell>
          <cell r="Q83">
            <v>92.52669039145907</v>
          </cell>
          <cell r="R83">
            <v>96.777546777546775</v>
          </cell>
          <cell r="S83">
            <v>96.353814989871708</v>
          </cell>
          <cell r="T83">
            <v>97.22419928825623</v>
          </cell>
          <cell r="U83">
            <v>67</v>
          </cell>
          <cell r="V83">
            <v>39</v>
          </cell>
          <cell r="W83">
            <v>28</v>
          </cell>
          <cell r="X83">
            <v>46.268656716417908</v>
          </cell>
          <cell r="Y83">
            <v>46.153846153846153</v>
          </cell>
          <cell r="Z83">
            <v>46.428571428571431</v>
          </cell>
          <cell r="AA83">
            <v>34.328358208955223</v>
          </cell>
          <cell r="AB83">
            <v>35.897435897435898</v>
          </cell>
          <cell r="AC83">
            <v>32.142857142857146</v>
          </cell>
          <cell r="AD83">
            <v>92.537313432835816</v>
          </cell>
          <cell r="AE83">
            <v>89.743589743589752</v>
          </cell>
          <cell r="AF83">
            <v>96.428571428571431</v>
          </cell>
          <cell r="AG83">
            <v>92.537313432835816</v>
          </cell>
          <cell r="AH83">
            <v>89.743589743589752</v>
          </cell>
          <cell r="AI83">
            <v>96.428571428571431</v>
          </cell>
          <cell r="AJ83">
            <v>97.014925373134332</v>
          </cell>
          <cell r="AK83">
            <v>97.435897435897431</v>
          </cell>
          <cell r="AL83">
            <v>96.428571428571431</v>
          </cell>
          <cell r="AM83">
            <v>46</v>
          </cell>
          <cell r="AN83">
            <v>20</v>
          </cell>
          <cell r="AO83">
            <v>26</v>
          </cell>
          <cell r="AP83">
            <v>65.217391304347828</v>
          </cell>
          <cell r="AQ83">
            <v>50</v>
          </cell>
          <cell r="AR83">
            <v>76.923076923076934</v>
          </cell>
          <cell r="AS83">
            <v>58.695652173913047</v>
          </cell>
          <cell r="AT83">
            <v>50</v>
          </cell>
          <cell r="AU83">
            <v>65.384615384615387</v>
          </cell>
          <cell r="AV83">
            <v>100</v>
          </cell>
          <cell r="AW83">
            <v>100</v>
          </cell>
          <cell r="AX83">
            <v>100</v>
          </cell>
          <cell r="AY83">
            <v>100</v>
          </cell>
          <cell r="AZ83">
            <v>100</v>
          </cell>
          <cell r="BA83">
            <v>100</v>
          </cell>
          <cell r="BB83">
            <v>100</v>
          </cell>
          <cell r="BC83">
            <v>100</v>
          </cell>
          <cell r="BD83">
            <v>100</v>
          </cell>
          <cell r="BE83">
            <v>32</v>
          </cell>
          <cell r="BF83">
            <v>17</v>
          </cell>
          <cell r="BG83">
            <v>15</v>
          </cell>
          <cell r="BH83">
            <v>31.25</v>
          </cell>
          <cell r="BI83">
            <v>35.294117647058826</v>
          </cell>
          <cell r="BJ83">
            <v>26.666666666666668</v>
          </cell>
          <cell r="BK83">
            <v>21.875</v>
          </cell>
          <cell r="BL83">
            <v>23.52941176470588</v>
          </cell>
          <cell r="BM83">
            <v>20</v>
          </cell>
          <cell r="BN83">
            <v>90.625</v>
          </cell>
          <cell r="BO83">
            <v>82.35294117647058</v>
          </cell>
          <cell r="BP83">
            <v>100</v>
          </cell>
          <cell r="BQ83">
            <v>87.5</v>
          </cell>
          <cell r="BR83">
            <v>76.470588235294116</v>
          </cell>
          <cell r="BS83">
            <v>100</v>
          </cell>
          <cell r="BT83">
            <v>96.875</v>
          </cell>
          <cell r="BU83">
            <v>94.117647058823522</v>
          </cell>
          <cell r="BV83">
            <v>100</v>
          </cell>
          <cell r="BW83">
            <v>7</v>
          </cell>
          <cell r="BX83">
            <v>4</v>
          </cell>
          <cell r="BY83">
            <v>3</v>
          </cell>
          <cell r="BZ83">
            <v>57.142857142857139</v>
          </cell>
          <cell r="CA83">
            <v>50</v>
          </cell>
          <cell r="CB83">
            <v>66.666666666666657</v>
          </cell>
          <cell r="CC83">
            <v>28.571428571428569</v>
          </cell>
          <cell r="CD83">
            <v>25</v>
          </cell>
          <cell r="CE83">
            <v>33.333333333333329</v>
          </cell>
          <cell r="CF83">
            <v>100</v>
          </cell>
          <cell r="CG83">
            <v>100</v>
          </cell>
          <cell r="CH83">
            <v>100</v>
          </cell>
          <cell r="CI83">
            <v>100</v>
          </cell>
          <cell r="CJ83">
            <v>100</v>
          </cell>
          <cell r="CK83">
            <v>100</v>
          </cell>
          <cell r="CL83">
            <v>100</v>
          </cell>
          <cell r="CM83">
            <v>100</v>
          </cell>
          <cell r="CN83">
            <v>100</v>
          </cell>
          <cell r="CO83">
            <v>42</v>
          </cell>
          <cell r="CP83">
            <v>25</v>
          </cell>
          <cell r="CQ83">
            <v>17</v>
          </cell>
          <cell r="CR83">
            <v>47.619047619047613</v>
          </cell>
          <cell r="CS83">
            <v>60</v>
          </cell>
          <cell r="CT83">
            <v>29.411764705882355</v>
          </cell>
          <cell r="CU83">
            <v>38.095238095238095</v>
          </cell>
          <cell r="CV83">
            <v>44</v>
          </cell>
          <cell r="CW83">
            <v>29.411764705882355</v>
          </cell>
          <cell r="CX83">
            <v>88.095238095238088</v>
          </cell>
          <cell r="CY83">
            <v>92</v>
          </cell>
          <cell r="CZ83">
            <v>82.35294117647058</v>
          </cell>
          <cell r="DA83">
            <v>85.714285714285708</v>
          </cell>
          <cell r="DB83">
            <v>88</v>
          </cell>
          <cell r="DC83">
            <v>82.35294117647058</v>
          </cell>
          <cell r="DD83">
            <v>90.476190476190482</v>
          </cell>
          <cell r="DE83">
            <v>92</v>
          </cell>
          <cell r="DF83">
            <v>88.235294117647058</v>
          </cell>
          <cell r="DG83">
            <v>3080</v>
          </cell>
          <cell r="DH83">
            <v>1586</v>
          </cell>
          <cell r="DI83">
            <v>1494</v>
          </cell>
          <cell r="DJ83">
            <v>54.870129870129873</v>
          </cell>
          <cell r="DK83">
            <v>51.008827238335428</v>
          </cell>
          <cell r="DL83">
            <v>58.969210174029449</v>
          </cell>
          <cell r="DM83">
            <v>44.415584415584412</v>
          </cell>
          <cell r="DN83">
            <v>40.605296343001264</v>
          </cell>
          <cell r="DO83">
            <v>48.460508701472556</v>
          </cell>
          <cell r="DP83">
            <v>91.266233766233768</v>
          </cell>
          <cell r="DQ83">
            <v>88.902900378310207</v>
          </cell>
          <cell r="DR83">
            <v>93.775100401606423</v>
          </cell>
          <cell r="DS83">
            <v>89.740259740259745</v>
          </cell>
          <cell r="DT83">
            <v>86.948297604035304</v>
          </cell>
          <cell r="DU83">
            <v>92.704149933065594</v>
          </cell>
          <cell r="DV83">
            <v>96.753246753246756</v>
          </cell>
          <cell r="DW83">
            <v>96.343001261034047</v>
          </cell>
          <cell r="DX83">
            <v>97.188755020080322</v>
          </cell>
        </row>
        <row r="84">
          <cell r="B84">
            <v>805</v>
          </cell>
          <cell r="C84">
            <v>1173</v>
          </cell>
          <cell r="D84">
            <v>565</v>
          </cell>
          <cell r="E84">
            <v>608</v>
          </cell>
          <cell r="F84">
            <v>57.374254049445859</v>
          </cell>
          <cell r="G84">
            <v>53.451327433628315</v>
          </cell>
          <cell r="H84">
            <v>61.019736842105267</v>
          </cell>
          <cell r="I84">
            <v>37.340153452685421</v>
          </cell>
          <cell r="J84">
            <v>31.681415929203538</v>
          </cell>
          <cell r="K84">
            <v>42.598684210526315</v>
          </cell>
          <cell r="L84">
            <v>90.792838874680299</v>
          </cell>
          <cell r="M84">
            <v>89.026548672566378</v>
          </cell>
          <cell r="N84">
            <v>92.43421052631578</v>
          </cell>
          <cell r="O84">
            <v>88.576300085251489</v>
          </cell>
          <cell r="P84">
            <v>86.548672566371678</v>
          </cell>
          <cell r="Q84">
            <v>90.460526315789465</v>
          </cell>
          <cell r="R84">
            <v>97.442455242966759</v>
          </cell>
          <cell r="S84">
            <v>96.991150442477874</v>
          </cell>
          <cell r="T84">
            <v>97.86184210526315</v>
          </cell>
          <cell r="U84">
            <v>3</v>
          </cell>
          <cell r="V84">
            <v>1</v>
          </cell>
          <cell r="W84">
            <v>2</v>
          </cell>
          <cell r="X84">
            <v>66.666666666666657</v>
          </cell>
          <cell r="Y84">
            <v>100</v>
          </cell>
          <cell r="Z84">
            <v>50</v>
          </cell>
          <cell r="AA84">
            <v>66.666666666666657</v>
          </cell>
          <cell r="AB84">
            <v>100</v>
          </cell>
          <cell r="AC84">
            <v>50</v>
          </cell>
          <cell r="AD84">
            <v>100</v>
          </cell>
          <cell r="AE84">
            <v>100</v>
          </cell>
          <cell r="AF84">
            <v>100</v>
          </cell>
          <cell r="AG84">
            <v>100</v>
          </cell>
          <cell r="AH84">
            <v>100</v>
          </cell>
          <cell r="AI84">
            <v>100</v>
          </cell>
          <cell r="AJ84">
            <v>100</v>
          </cell>
          <cell r="AK84">
            <v>100</v>
          </cell>
          <cell r="AL84">
            <v>100</v>
          </cell>
          <cell r="AM84">
            <v>11</v>
          </cell>
          <cell r="AN84">
            <v>5</v>
          </cell>
          <cell r="AO84">
            <v>6</v>
          </cell>
          <cell r="AP84">
            <v>72.727272727272734</v>
          </cell>
          <cell r="AQ84">
            <v>60</v>
          </cell>
          <cell r="AR84">
            <v>83.333333333333343</v>
          </cell>
          <cell r="AS84">
            <v>54.54545454545454</v>
          </cell>
          <cell r="AT84">
            <v>40</v>
          </cell>
          <cell r="AU84">
            <v>66.666666666666657</v>
          </cell>
          <cell r="AV84">
            <v>90.909090909090907</v>
          </cell>
          <cell r="AW84">
            <v>100</v>
          </cell>
          <cell r="AX84">
            <v>83.333333333333343</v>
          </cell>
          <cell r="AY84">
            <v>90.909090909090907</v>
          </cell>
          <cell r="AZ84">
            <v>100</v>
          </cell>
          <cell r="BA84">
            <v>83.333333333333343</v>
          </cell>
          <cell r="BB84">
            <v>100</v>
          </cell>
          <cell r="BC84">
            <v>100</v>
          </cell>
          <cell r="BD84">
            <v>100</v>
          </cell>
          <cell r="BE84">
            <v>1</v>
          </cell>
          <cell r="BF84">
            <v>1</v>
          </cell>
          <cell r="BG84">
            <v>0</v>
          </cell>
          <cell r="BH84">
            <v>0</v>
          </cell>
          <cell r="BI84">
            <v>0</v>
          </cell>
          <cell r="BJ84" t="e">
            <v>#DIV/0!</v>
          </cell>
          <cell r="BK84">
            <v>0</v>
          </cell>
          <cell r="BL84">
            <v>0</v>
          </cell>
          <cell r="BM84" t="e">
            <v>#DIV/0!</v>
          </cell>
          <cell r="BN84">
            <v>0</v>
          </cell>
          <cell r="BO84">
            <v>0</v>
          </cell>
          <cell r="BP84" t="e">
            <v>#DIV/0!</v>
          </cell>
          <cell r="BQ84">
            <v>0</v>
          </cell>
          <cell r="BR84">
            <v>0</v>
          </cell>
          <cell r="BS84" t="e">
            <v>#DIV/0!</v>
          </cell>
          <cell r="BT84">
            <v>100</v>
          </cell>
          <cell r="BU84">
            <v>100</v>
          </cell>
          <cell r="BV84" t="e">
            <v>#DIV/0!</v>
          </cell>
          <cell r="BW84">
            <v>1</v>
          </cell>
          <cell r="BX84">
            <v>0</v>
          </cell>
          <cell r="BY84">
            <v>1</v>
          </cell>
          <cell r="BZ84">
            <v>100</v>
          </cell>
          <cell r="CA84" t="e">
            <v>#DIV/0!</v>
          </cell>
          <cell r="CB84">
            <v>100</v>
          </cell>
          <cell r="CC84">
            <v>100</v>
          </cell>
          <cell r="CD84" t="e">
            <v>#DIV/0!</v>
          </cell>
          <cell r="CE84">
            <v>100</v>
          </cell>
          <cell r="CF84">
            <v>100</v>
          </cell>
          <cell r="CG84" t="e">
            <v>#DIV/0!</v>
          </cell>
          <cell r="CH84">
            <v>100</v>
          </cell>
          <cell r="CI84">
            <v>100</v>
          </cell>
          <cell r="CJ84" t="e">
            <v>#DIV/0!</v>
          </cell>
          <cell r="CK84">
            <v>100</v>
          </cell>
          <cell r="CL84">
            <v>100</v>
          </cell>
          <cell r="CM84" t="e">
            <v>#DIV/0!</v>
          </cell>
          <cell r="CN84">
            <v>100</v>
          </cell>
          <cell r="CO84">
            <v>7</v>
          </cell>
          <cell r="CP84">
            <v>5</v>
          </cell>
          <cell r="CQ84">
            <v>2</v>
          </cell>
          <cell r="CR84">
            <v>57.142857142857139</v>
          </cell>
          <cell r="CS84">
            <v>60</v>
          </cell>
          <cell r="CT84">
            <v>50</v>
          </cell>
          <cell r="CU84">
            <v>28.571428571428569</v>
          </cell>
          <cell r="CV84">
            <v>40</v>
          </cell>
          <cell r="CW84">
            <v>0</v>
          </cell>
          <cell r="CX84">
            <v>85.714285714285708</v>
          </cell>
          <cell r="CY84">
            <v>100</v>
          </cell>
          <cell r="CZ84">
            <v>50</v>
          </cell>
          <cell r="DA84">
            <v>85.714285714285708</v>
          </cell>
          <cell r="DB84">
            <v>100</v>
          </cell>
          <cell r="DC84">
            <v>50</v>
          </cell>
          <cell r="DD84">
            <v>85.714285714285708</v>
          </cell>
          <cell r="DE84">
            <v>100</v>
          </cell>
          <cell r="DF84">
            <v>50</v>
          </cell>
          <cell r="DG84">
            <v>1196</v>
          </cell>
          <cell r="DH84">
            <v>577</v>
          </cell>
          <cell r="DI84">
            <v>619</v>
          </cell>
          <cell r="DJ84">
            <v>57.525083612040127</v>
          </cell>
          <cell r="DK84">
            <v>53.552859618717505</v>
          </cell>
          <cell r="DL84">
            <v>61.227786752827143</v>
          </cell>
          <cell r="DM84">
            <v>37.541806020066893</v>
          </cell>
          <cell r="DN84">
            <v>31.88908145580589</v>
          </cell>
          <cell r="DO84">
            <v>42.810985460420028</v>
          </cell>
          <cell r="DP84">
            <v>90.719063545150505</v>
          </cell>
          <cell r="DQ84">
            <v>89.081455805892546</v>
          </cell>
          <cell r="DR84">
            <v>92.245557350565434</v>
          </cell>
          <cell r="DS84">
            <v>88.545150501672239</v>
          </cell>
          <cell r="DT84">
            <v>86.655112651646448</v>
          </cell>
          <cell r="DU84">
            <v>90.306946688206793</v>
          </cell>
          <cell r="DV84">
            <v>97.408026755852845</v>
          </cell>
          <cell r="DW84">
            <v>97.053726169844026</v>
          </cell>
          <cell r="DX84">
            <v>97.738287560581583</v>
          </cell>
        </row>
        <row r="85">
          <cell r="B85">
            <v>806</v>
          </cell>
          <cell r="C85">
            <v>1591</v>
          </cell>
          <cell r="D85">
            <v>822</v>
          </cell>
          <cell r="E85">
            <v>769</v>
          </cell>
          <cell r="F85">
            <v>48.648648648648653</v>
          </cell>
          <cell r="G85">
            <v>43.309002433090029</v>
          </cell>
          <cell r="H85">
            <v>54.356306892067622</v>
          </cell>
          <cell r="I85">
            <v>30.106851037083594</v>
          </cell>
          <cell r="J85">
            <v>27.007299270072991</v>
          </cell>
          <cell r="K85">
            <v>33.420026007802342</v>
          </cell>
          <cell r="L85">
            <v>82.212445003142676</v>
          </cell>
          <cell r="M85">
            <v>78.588807785888079</v>
          </cell>
          <cell r="N85">
            <v>86.085825747724314</v>
          </cell>
          <cell r="O85">
            <v>79.698302954116912</v>
          </cell>
          <cell r="P85">
            <v>75.669099756690997</v>
          </cell>
          <cell r="Q85">
            <v>84.005201560468151</v>
          </cell>
          <cell r="R85">
            <v>92.771841609050909</v>
          </cell>
          <cell r="S85">
            <v>91.119221411192214</v>
          </cell>
          <cell r="T85">
            <v>94.538361508452539</v>
          </cell>
          <cell r="U85">
            <v>26</v>
          </cell>
          <cell r="V85">
            <v>16</v>
          </cell>
          <cell r="W85">
            <v>10</v>
          </cell>
          <cell r="X85">
            <v>42.307692307692307</v>
          </cell>
          <cell r="Y85">
            <v>43.75</v>
          </cell>
          <cell r="Z85">
            <v>40</v>
          </cell>
          <cell r="AA85">
            <v>23.076923076923077</v>
          </cell>
          <cell r="AB85">
            <v>12.5</v>
          </cell>
          <cell r="AC85">
            <v>40</v>
          </cell>
          <cell r="AD85">
            <v>69.230769230769226</v>
          </cell>
          <cell r="AE85">
            <v>81.25</v>
          </cell>
          <cell r="AF85">
            <v>50</v>
          </cell>
          <cell r="AG85">
            <v>65.384615384615387</v>
          </cell>
          <cell r="AH85">
            <v>75</v>
          </cell>
          <cell r="AI85">
            <v>50</v>
          </cell>
          <cell r="AJ85">
            <v>84.615384615384613</v>
          </cell>
          <cell r="AK85">
            <v>93.75</v>
          </cell>
          <cell r="AL85">
            <v>70</v>
          </cell>
          <cell r="AM85">
            <v>101</v>
          </cell>
          <cell r="AN85">
            <v>56</v>
          </cell>
          <cell r="AO85">
            <v>45</v>
          </cell>
          <cell r="AP85">
            <v>50.495049504950494</v>
          </cell>
          <cell r="AQ85">
            <v>44.642857142857146</v>
          </cell>
          <cell r="AR85">
            <v>57.777777777777771</v>
          </cell>
          <cell r="AS85">
            <v>27.722772277227726</v>
          </cell>
          <cell r="AT85">
            <v>17.857142857142858</v>
          </cell>
          <cell r="AU85">
            <v>40</v>
          </cell>
          <cell r="AV85">
            <v>91.089108910891099</v>
          </cell>
          <cell r="AW85">
            <v>87.5</v>
          </cell>
          <cell r="AX85">
            <v>95.555555555555557</v>
          </cell>
          <cell r="AY85">
            <v>88.118811881188122</v>
          </cell>
          <cell r="AZ85">
            <v>85.714285714285708</v>
          </cell>
          <cell r="BA85">
            <v>91.111111111111114</v>
          </cell>
          <cell r="BB85">
            <v>97.029702970297024</v>
          </cell>
          <cell r="BC85">
            <v>94.642857142857139</v>
          </cell>
          <cell r="BD85">
            <v>100</v>
          </cell>
          <cell r="BE85">
            <v>19</v>
          </cell>
          <cell r="BF85">
            <v>10</v>
          </cell>
          <cell r="BG85">
            <v>9</v>
          </cell>
          <cell r="BH85">
            <v>42.105263157894733</v>
          </cell>
          <cell r="BI85">
            <v>60</v>
          </cell>
          <cell r="BJ85">
            <v>22.222222222222221</v>
          </cell>
          <cell r="BK85">
            <v>26.315789473684209</v>
          </cell>
          <cell r="BL85">
            <v>40</v>
          </cell>
          <cell r="BM85">
            <v>11.111111111111111</v>
          </cell>
          <cell r="BN85">
            <v>84.210526315789465</v>
          </cell>
          <cell r="BO85">
            <v>80</v>
          </cell>
          <cell r="BP85">
            <v>88.888888888888886</v>
          </cell>
          <cell r="BQ85">
            <v>78.94736842105263</v>
          </cell>
          <cell r="BR85">
            <v>70</v>
          </cell>
          <cell r="BS85">
            <v>88.888888888888886</v>
          </cell>
          <cell r="BT85">
            <v>100</v>
          </cell>
          <cell r="BU85">
            <v>100</v>
          </cell>
          <cell r="BV85">
            <v>100</v>
          </cell>
          <cell r="BW85">
            <v>2</v>
          </cell>
          <cell r="BX85">
            <v>0</v>
          </cell>
          <cell r="BY85">
            <v>2</v>
          </cell>
          <cell r="BZ85">
            <v>100</v>
          </cell>
          <cell r="CA85" t="e">
            <v>#DIV/0!</v>
          </cell>
          <cell r="CB85">
            <v>100</v>
          </cell>
          <cell r="CC85">
            <v>100</v>
          </cell>
          <cell r="CD85" t="e">
            <v>#DIV/0!</v>
          </cell>
          <cell r="CE85">
            <v>100</v>
          </cell>
          <cell r="CF85">
            <v>100</v>
          </cell>
          <cell r="CG85" t="e">
            <v>#DIV/0!</v>
          </cell>
          <cell r="CH85">
            <v>100</v>
          </cell>
          <cell r="CI85">
            <v>100</v>
          </cell>
          <cell r="CJ85" t="e">
            <v>#DIV/0!</v>
          </cell>
          <cell r="CK85">
            <v>100</v>
          </cell>
          <cell r="CL85">
            <v>100</v>
          </cell>
          <cell r="CM85" t="e">
            <v>#DIV/0!</v>
          </cell>
          <cell r="CN85">
            <v>100</v>
          </cell>
          <cell r="CO85">
            <v>30</v>
          </cell>
          <cell r="CP85">
            <v>10</v>
          </cell>
          <cell r="CQ85">
            <v>20</v>
          </cell>
          <cell r="CR85">
            <v>73.333333333333329</v>
          </cell>
          <cell r="CS85">
            <v>90</v>
          </cell>
          <cell r="CT85">
            <v>65</v>
          </cell>
          <cell r="CU85">
            <v>53.333333333333336</v>
          </cell>
          <cell r="CV85">
            <v>50</v>
          </cell>
          <cell r="CW85">
            <v>55.000000000000007</v>
          </cell>
          <cell r="CX85">
            <v>80</v>
          </cell>
          <cell r="CY85">
            <v>90</v>
          </cell>
          <cell r="CZ85">
            <v>75</v>
          </cell>
          <cell r="DA85">
            <v>80</v>
          </cell>
          <cell r="DB85">
            <v>90</v>
          </cell>
          <cell r="DC85">
            <v>75</v>
          </cell>
          <cell r="DD85">
            <v>90</v>
          </cell>
          <cell r="DE85">
            <v>100</v>
          </cell>
          <cell r="DF85">
            <v>85</v>
          </cell>
          <cell r="DG85">
            <v>1769</v>
          </cell>
          <cell r="DH85">
            <v>914</v>
          </cell>
          <cell r="DI85">
            <v>855</v>
          </cell>
          <cell r="DJ85">
            <v>49.067269643866588</v>
          </cell>
          <cell r="DK85">
            <v>44.091903719912473</v>
          </cell>
          <cell r="DL85">
            <v>54.385964912280706</v>
          </cell>
          <cell r="DM85">
            <v>30.29960429621255</v>
          </cell>
          <cell r="DN85">
            <v>26.586433260393871</v>
          </cell>
          <cell r="DO85">
            <v>34.269005847953217</v>
          </cell>
          <cell r="DP85">
            <v>82.532504239683433</v>
          </cell>
          <cell r="DQ85">
            <v>79.321663019693659</v>
          </cell>
          <cell r="DR85">
            <v>85.964912280701753</v>
          </cell>
          <cell r="DS85">
            <v>79.988694177501415</v>
          </cell>
          <cell r="DT85">
            <v>76.367614879649892</v>
          </cell>
          <cell r="DU85">
            <v>83.859649122807028</v>
          </cell>
          <cell r="DV85">
            <v>92.933860938383276</v>
          </cell>
          <cell r="DW85">
            <v>91.575492341356679</v>
          </cell>
          <cell r="DX85">
            <v>94.385964912280713</v>
          </cell>
        </row>
        <row r="86">
          <cell r="B86">
            <v>807</v>
          </cell>
          <cell r="C86">
            <v>1988</v>
          </cell>
          <cell r="D86">
            <v>1009</v>
          </cell>
          <cell r="E86">
            <v>979</v>
          </cell>
          <cell r="F86">
            <v>50.150905432595572</v>
          </cell>
          <cell r="G86">
            <v>45.589692765113973</v>
          </cell>
          <cell r="H86">
            <v>54.85188968335035</v>
          </cell>
          <cell r="I86">
            <v>39.939637826961771</v>
          </cell>
          <cell r="J86">
            <v>36.471754212091177</v>
          </cell>
          <cell r="K86">
            <v>43.513789581205309</v>
          </cell>
          <cell r="L86">
            <v>90.794768611670023</v>
          </cell>
          <cell r="M86">
            <v>90.485629335976213</v>
          </cell>
          <cell r="N86">
            <v>91.113381001021452</v>
          </cell>
          <cell r="O86">
            <v>89.185110663983906</v>
          </cell>
          <cell r="P86">
            <v>88.404360753221013</v>
          </cell>
          <cell r="Q86">
            <v>89.989785495403467</v>
          </cell>
          <cell r="R86">
            <v>96.277665995975852</v>
          </cell>
          <cell r="S86">
            <v>96.531219028741333</v>
          </cell>
          <cell r="T86">
            <v>96.016343207354453</v>
          </cell>
          <cell r="U86">
            <v>9</v>
          </cell>
          <cell r="V86">
            <v>2</v>
          </cell>
          <cell r="W86">
            <v>7</v>
          </cell>
          <cell r="X86">
            <v>55.555555555555557</v>
          </cell>
          <cell r="Y86">
            <v>50</v>
          </cell>
          <cell r="Z86">
            <v>57.142857142857139</v>
          </cell>
          <cell r="AA86">
            <v>44.444444444444443</v>
          </cell>
          <cell r="AB86">
            <v>0</v>
          </cell>
          <cell r="AC86">
            <v>57.142857142857139</v>
          </cell>
          <cell r="AD86">
            <v>88.888888888888886</v>
          </cell>
          <cell r="AE86">
            <v>50</v>
          </cell>
          <cell r="AF86">
            <v>100</v>
          </cell>
          <cell r="AG86">
            <v>77.777777777777786</v>
          </cell>
          <cell r="AH86">
            <v>0</v>
          </cell>
          <cell r="AI86">
            <v>100</v>
          </cell>
          <cell r="AJ86">
            <v>100</v>
          </cell>
          <cell r="AK86">
            <v>100</v>
          </cell>
          <cell r="AL86">
            <v>100</v>
          </cell>
          <cell r="AM86">
            <v>18</v>
          </cell>
          <cell r="AN86">
            <v>12</v>
          </cell>
          <cell r="AO86">
            <v>6</v>
          </cell>
          <cell r="AP86">
            <v>50</v>
          </cell>
          <cell r="AQ86">
            <v>41.666666666666671</v>
          </cell>
          <cell r="AR86">
            <v>66.666666666666657</v>
          </cell>
          <cell r="AS86">
            <v>44.444444444444443</v>
          </cell>
          <cell r="AT86">
            <v>41.666666666666671</v>
          </cell>
          <cell r="AU86">
            <v>50</v>
          </cell>
          <cell r="AV86">
            <v>94.444444444444443</v>
          </cell>
          <cell r="AW86">
            <v>91.666666666666657</v>
          </cell>
          <cell r="AX86">
            <v>100</v>
          </cell>
          <cell r="AY86">
            <v>94.444444444444443</v>
          </cell>
          <cell r="AZ86">
            <v>91.666666666666657</v>
          </cell>
          <cell r="BA86">
            <v>100</v>
          </cell>
          <cell r="BB86">
            <v>94.444444444444443</v>
          </cell>
          <cell r="BC86">
            <v>91.666666666666657</v>
          </cell>
          <cell r="BD86">
            <v>100</v>
          </cell>
          <cell r="BE86">
            <v>3</v>
          </cell>
          <cell r="BF86">
            <v>1</v>
          </cell>
          <cell r="BG86">
            <v>2</v>
          </cell>
          <cell r="BH86">
            <v>33.333333333333329</v>
          </cell>
          <cell r="BI86">
            <v>0</v>
          </cell>
          <cell r="BJ86">
            <v>50</v>
          </cell>
          <cell r="BK86">
            <v>0</v>
          </cell>
          <cell r="BL86">
            <v>0</v>
          </cell>
          <cell r="BM86">
            <v>0</v>
          </cell>
          <cell r="BN86">
            <v>100</v>
          </cell>
          <cell r="BO86">
            <v>100</v>
          </cell>
          <cell r="BP86">
            <v>100</v>
          </cell>
          <cell r="BQ86">
            <v>100</v>
          </cell>
          <cell r="BR86">
            <v>100</v>
          </cell>
          <cell r="BS86">
            <v>100</v>
          </cell>
          <cell r="BT86">
            <v>100</v>
          </cell>
          <cell r="BU86">
            <v>100</v>
          </cell>
          <cell r="BV86">
            <v>100</v>
          </cell>
          <cell r="BW86">
            <v>3</v>
          </cell>
          <cell r="BX86">
            <v>2</v>
          </cell>
          <cell r="BY86">
            <v>1</v>
          </cell>
          <cell r="BZ86">
            <v>100</v>
          </cell>
          <cell r="CA86">
            <v>100</v>
          </cell>
          <cell r="CB86">
            <v>100</v>
          </cell>
          <cell r="CC86">
            <v>66.666666666666657</v>
          </cell>
          <cell r="CD86">
            <v>100</v>
          </cell>
          <cell r="CE86">
            <v>0</v>
          </cell>
          <cell r="CF86">
            <v>100</v>
          </cell>
          <cell r="CG86">
            <v>100</v>
          </cell>
          <cell r="CH86">
            <v>100</v>
          </cell>
          <cell r="CI86">
            <v>100</v>
          </cell>
          <cell r="CJ86">
            <v>100</v>
          </cell>
          <cell r="CK86">
            <v>100</v>
          </cell>
          <cell r="CL86">
            <v>100</v>
          </cell>
          <cell r="CM86">
            <v>100</v>
          </cell>
          <cell r="CN86">
            <v>100</v>
          </cell>
          <cell r="CO86">
            <v>8</v>
          </cell>
          <cell r="CP86">
            <v>2</v>
          </cell>
          <cell r="CQ86">
            <v>6</v>
          </cell>
          <cell r="CR86">
            <v>75</v>
          </cell>
          <cell r="CS86">
            <v>100</v>
          </cell>
          <cell r="CT86">
            <v>66.666666666666657</v>
          </cell>
          <cell r="CU86">
            <v>75</v>
          </cell>
          <cell r="CV86">
            <v>100</v>
          </cell>
          <cell r="CW86">
            <v>66.666666666666657</v>
          </cell>
          <cell r="CX86">
            <v>100</v>
          </cell>
          <cell r="CY86">
            <v>100</v>
          </cell>
          <cell r="CZ86">
            <v>100</v>
          </cell>
          <cell r="DA86">
            <v>100</v>
          </cell>
          <cell r="DB86">
            <v>100</v>
          </cell>
          <cell r="DC86">
            <v>100</v>
          </cell>
          <cell r="DD86">
            <v>100</v>
          </cell>
          <cell r="DE86">
            <v>100</v>
          </cell>
          <cell r="DF86">
            <v>100</v>
          </cell>
          <cell r="DG86">
            <v>2029</v>
          </cell>
          <cell r="DH86">
            <v>1028</v>
          </cell>
          <cell r="DI86">
            <v>1001</v>
          </cell>
          <cell r="DJ86">
            <v>50.320354854608183</v>
          </cell>
          <cell r="DK86">
            <v>45.719844357976655</v>
          </cell>
          <cell r="DL86">
            <v>55.044955044955046</v>
          </cell>
          <cell r="DM86">
            <v>40.11828486939379</v>
          </cell>
          <cell r="DN86">
            <v>36.673151750972757</v>
          </cell>
          <cell r="DO86">
            <v>43.656343656343651</v>
          </cell>
          <cell r="DP86">
            <v>90.882207984228685</v>
          </cell>
          <cell r="DQ86">
            <v>90.466926070038909</v>
          </cell>
          <cell r="DR86">
            <v>91.308691308691309</v>
          </cell>
          <cell r="DS86">
            <v>89.255791030064074</v>
          </cell>
          <cell r="DT86">
            <v>88.326848249027236</v>
          </cell>
          <cell r="DU86">
            <v>90.209790209790214</v>
          </cell>
          <cell r="DV86">
            <v>96.303597831444065</v>
          </cell>
          <cell r="DW86">
            <v>96.498054474708169</v>
          </cell>
          <cell r="DX86">
            <v>96.103896103896105</v>
          </cell>
        </row>
        <row r="87">
          <cell r="B87">
            <v>808</v>
          </cell>
          <cell r="C87">
            <v>2346</v>
          </cell>
          <cell r="D87">
            <v>1197</v>
          </cell>
          <cell r="E87">
            <v>1149</v>
          </cell>
          <cell r="F87">
            <v>55.370843989769824</v>
          </cell>
          <cell r="G87">
            <v>51.963241436925642</v>
          </cell>
          <cell r="H87">
            <v>58.920800696257615</v>
          </cell>
          <cell r="I87">
            <v>41.474850809889176</v>
          </cell>
          <cell r="J87">
            <v>39.264828738512946</v>
          </cell>
          <cell r="K87">
            <v>43.777197563098348</v>
          </cell>
          <cell r="L87">
            <v>90.28132992327366</v>
          </cell>
          <cell r="M87">
            <v>87.969924812030072</v>
          </cell>
          <cell r="N87">
            <v>92.689295039164492</v>
          </cell>
          <cell r="O87">
            <v>88.91730605285592</v>
          </cell>
          <cell r="P87">
            <v>86.883876357560567</v>
          </cell>
          <cell r="Q87">
            <v>91.035683202785037</v>
          </cell>
          <cell r="R87">
            <v>97.35720375106564</v>
          </cell>
          <cell r="S87">
            <v>96.741854636591469</v>
          </cell>
          <cell r="T87">
            <v>97.998259355961707</v>
          </cell>
          <cell r="U87">
            <v>20</v>
          </cell>
          <cell r="V87">
            <v>6</v>
          </cell>
          <cell r="W87">
            <v>14</v>
          </cell>
          <cell r="X87">
            <v>65</v>
          </cell>
          <cell r="Y87">
            <v>66.666666666666657</v>
          </cell>
          <cell r="Z87">
            <v>64.285714285714292</v>
          </cell>
          <cell r="AA87">
            <v>35</v>
          </cell>
          <cell r="AB87">
            <v>50</v>
          </cell>
          <cell r="AC87">
            <v>28.571428571428569</v>
          </cell>
          <cell r="AD87">
            <v>90</v>
          </cell>
          <cell r="AE87">
            <v>100</v>
          </cell>
          <cell r="AF87">
            <v>85.714285714285708</v>
          </cell>
          <cell r="AG87">
            <v>85</v>
          </cell>
          <cell r="AH87">
            <v>100</v>
          </cell>
          <cell r="AI87">
            <v>78.571428571428569</v>
          </cell>
          <cell r="AJ87">
            <v>95</v>
          </cell>
          <cell r="AK87">
            <v>100</v>
          </cell>
          <cell r="AL87">
            <v>92.857142857142861</v>
          </cell>
          <cell r="AM87">
            <v>60</v>
          </cell>
          <cell r="AN87">
            <v>34</v>
          </cell>
          <cell r="AO87">
            <v>26</v>
          </cell>
          <cell r="AP87">
            <v>45</v>
          </cell>
          <cell r="AQ87">
            <v>35.294117647058826</v>
          </cell>
          <cell r="AR87">
            <v>57.692307692307686</v>
          </cell>
          <cell r="AS87">
            <v>31.666666666666664</v>
          </cell>
          <cell r="AT87">
            <v>26.47058823529412</v>
          </cell>
          <cell r="AU87">
            <v>38.461538461538467</v>
          </cell>
          <cell r="AV87">
            <v>90</v>
          </cell>
          <cell r="AW87">
            <v>88.235294117647058</v>
          </cell>
          <cell r="AX87">
            <v>92.307692307692307</v>
          </cell>
          <cell r="AY87">
            <v>90</v>
          </cell>
          <cell r="AZ87">
            <v>88.235294117647058</v>
          </cell>
          <cell r="BA87">
            <v>92.307692307692307</v>
          </cell>
          <cell r="BB87">
            <v>100</v>
          </cell>
          <cell r="BC87">
            <v>100</v>
          </cell>
          <cell r="BD87">
            <v>100</v>
          </cell>
          <cell r="BE87">
            <v>8</v>
          </cell>
          <cell r="BF87">
            <v>1</v>
          </cell>
          <cell r="BG87">
            <v>7</v>
          </cell>
          <cell r="BH87">
            <v>37.5</v>
          </cell>
          <cell r="BI87">
            <v>0</v>
          </cell>
          <cell r="BJ87">
            <v>42.857142857142854</v>
          </cell>
          <cell r="BK87">
            <v>25</v>
          </cell>
          <cell r="BL87">
            <v>0</v>
          </cell>
          <cell r="BM87">
            <v>28.571428571428569</v>
          </cell>
          <cell r="BN87">
            <v>75</v>
          </cell>
          <cell r="BO87">
            <v>100</v>
          </cell>
          <cell r="BP87">
            <v>71.428571428571431</v>
          </cell>
          <cell r="BQ87">
            <v>62.5</v>
          </cell>
          <cell r="BR87">
            <v>100</v>
          </cell>
          <cell r="BS87">
            <v>57.142857142857139</v>
          </cell>
          <cell r="BT87">
            <v>87.5</v>
          </cell>
          <cell r="BU87">
            <v>100</v>
          </cell>
          <cell r="BV87">
            <v>85.714285714285708</v>
          </cell>
          <cell r="BW87">
            <v>5</v>
          </cell>
          <cell r="BX87">
            <v>4</v>
          </cell>
          <cell r="BY87">
            <v>1</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v>
          </cell>
          <cell r="CP87">
            <v>5</v>
          </cell>
          <cell r="CQ87">
            <v>7</v>
          </cell>
          <cell r="CR87">
            <v>66.666666666666657</v>
          </cell>
          <cell r="CS87">
            <v>80</v>
          </cell>
          <cell r="CT87">
            <v>57.142857142857139</v>
          </cell>
          <cell r="CU87">
            <v>41.666666666666671</v>
          </cell>
          <cell r="CV87">
            <v>60</v>
          </cell>
          <cell r="CW87">
            <v>28.571428571428569</v>
          </cell>
          <cell r="CX87">
            <v>91.666666666666657</v>
          </cell>
          <cell r="CY87">
            <v>100</v>
          </cell>
          <cell r="CZ87">
            <v>85.714285714285708</v>
          </cell>
          <cell r="DA87">
            <v>91.666666666666657</v>
          </cell>
          <cell r="DB87">
            <v>100</v>
          </cell>
          <cell r="DC87">
            <v>85.714285714285708</v>
          </cell>
          <cell r="DD87">
            <v>100</v>
          </cell>
          <cell r="DE87">
            <v>100</v>
          </cell>
          <cell r="DF87">
            <v>100</v>
          </cell>
          <cell r="DG87">
            <v>2451</v>
          </cell>
          <cell r="DH87">
            <v>1247</v>
          </cell>
          <cell r="DI87">
            <v>1204</v>
          </cell>
          <cell r="DJ87">
            <v>55.283557731538146</v>
          </cell>
          <cell r="DK87">
            <v>51.804330392943065</v>
          </cell>
          <cell r="DL87">
            <v>58.887043189368768</v>
          </cell>
          <cell r="DM87">
            <v>41.248470012239899</v>
          </cell>
          <cell r="DN87">
            <v>39.214113873295908</v>
          </cell>
          <cell r="DO87">
            <v>43.355481727574755</v>
          </cell>
          <cell r="DP87">
            <v>90.248878008975936</v>
          </cell>
          <cell r="DQ87">
            <v>88.131515637530072</v>
          </cell>
          <cell r="DR87">
            <v>92.441860465116278</v>
          </cell>
          <cell r="DS87">
            <v>88.861689106487148</v>
          </cell>
          <cell r="DT87">
            <v>87.089013632718519</v>
          </cell>
          <cell r="DU87">
            <v>90.697674418604649</v>
          </cell>
          <cell r="DV87">
            <v>97.388820889432878</v>
          </cell>
          <cell r="DW87">
            <v>96.872493985565356</v>
          </cell>
          <cell r="DX87">
            <v>97.923588039867099</v>
          </cell>
        </row>
        <row r="88">
          <cell r="B88">
            <v>810</v>
          </cell>
          <cell r="C88">
            <v>3137</v>
          </cell>
          <cell r="D88">
            <v>1553</v>
          </cell>
          <cell r="E88">
            <v>1584</v>
          </cell>
          <cell r="F88">
            <v>52.43863563914568</v>
          </cell>
          <cell r="G88">
            <v>47.263361236316811</v>
          </cell>
          <cell r="H88">
            <v>57.512626262626263</v>
          </cell>
          <cell r="I88">
            <v>25.438316863245134</v>
          </cell>
          <cell r="J88">
            <v>24.339987121699934</v>
          </cell>
          <cell r="K88">
            <v>26.515151515151516</v>
          </cell>
          <cell r="L88">
            <v>80.522792476888753</v>
          </cell>
          <cell r="M88">
            <v>75.724404378622026</v>
          </cell>
          <cell r="N88">
            <v>85.227272727272734</v>
          </cell>
          <cell r="O88">
            <v>77.876952502390822</v>
          </cell>
          <cell r="P88">
            <v>73.148744365743724</v>
          </cell>
          <cell r="Q88">
            <v>82.51262626262627</v>
          </cell>
          <cell r="R88">
            <v>92.891297417915212</v>
          </cell>
          <cell r="S88">
            <v>90.470057952350288</v>
          </cell>
          <cell r="T88">
            <v>95.265151515151516</v>
          </cell>
          <cell r="U88">
            <v>16</v>
          </cell>
          <cell r="V88">
            <v>9</v>
          </cell>
          <cell r="W88">
            <v>7</v>
          </cell>
          <cell r="X88">
            <v>50</v>
          </cell>
          <cell r="Y88">
            <v>55.555555555555557</v>
          </cell>
          <cell r="Z88">
            <v>42.857142857142854</v>
          </cell>
          <cell r="AA88">
            <v>31.25</v>
          </cell>
          <cell r="AB88">
            <v>44.444444444444443</v>
          </cell>
          <cell r="AC88">
            <v>14.285714285714285</v>
          </cell>
          <cell r="AD88">
            <v>87.5</v>
          </cell>
          <cell r="AE88">
            <v>77.777777777777786</v>
          </cell>
          <cell r="AF88">
            <v>100</v>
          </cell>
          <cell r="AG88">
            <v>87.5</v>
          </cell>
          <cell r="AH88">
            <v>77.777777777777786</v>
          </cell>
          <cell r="AI88">
            <v>100</v>
          </cell>
          <cell r="AJ88">
            <v>93.75</v>
          </cell>
          <cell r="AK88">
            <v>88.888888888888886</v>
          </cell>
          <cell r="AL88">
            <v>100</v>
          </cell>
          <cell r="AM88">
            <v>26</v>
          </cell>
          <cell r="AN88">
            <v>12</v>
          </cell>
          <cell r="AO88">
            <v>14</v>
          </cell>
          <cell r="AP88">
            <v>53.846153846153847</v>
          </cell>
          <cell r="AQ88">
            <v>50</v>
          </cell>
          <cell r="AR88">
            <v>57.142857142857139</v>
          </cell>
          <cell r="AS88">
            <v>42.307692307692307</v>
          </cell>
          <cell r="AT88">
            <v>33.333333333333329</v>
          </cell>
          <cell r="AU88">
            <v>50</v>
          </cell>
          <cell r="AV88">
            <v>96.15384615384616</v>
          </cell>
          <cell r="AW88">
            <v>91.666666666666657</v>
          </cell>
          <cell r="AX88">
            <v>100</v>
          </cell>
          <cell r="AY88">
            <v>92.307692307692307</v>
          </cell>
          <cell r="AZ88">
            <v>83.333333333333343</v>
          </cell>
          <cell r="BA88">
            <v>100</v>
          </cell>
          <cell r="BB88">
            <v>96.15384615384616</v>
          </cell>
          <cell r="BC88">
            <v>91.666666666666657</v>
          </cell>
          <cell r="BD88">
            <v>100</v>
          </cell>
          <cell r="BE88">
            <v>9</v>
          </cell>
          <cell r="BF88">
            <v>4</v>
          </cell>
          <cell r="BG88">
            <v>5</v>
          </cell>
          <cell r="BH88">
            <v>66.666666666666657</v>
          </cell>
          <cell r="BI88">
            <v>75</v>
          </cell>
          <cell r="BJ88">
            <v>60</v>
          </cell>
          <cell r="BK88">
            <v>55.555555555555557</v>
          </cell>
          <cell r="BL88">
            <v>50</v>
          </cell>
          <cell r="BM88">
            <v>60</v>
          </cell>
          <cell r="BN88">
            <v>88.888888888888886</v>
          </cell>
          <cell r="BO88">
            <v>100</v>
          </cell>
          <cell r="BP88">
            <v>80</v>
          </cell>
          <cell r="BQ88">
            <v>77.777777777777786</v>
          </cell>
          <cell r="BR88">
            <v>100</v>
          </cell>
          <cell r="BS88">
            <v>60</v>
          </cell>
          <cell r="BT88">
            <v>88.888888888888886</v>
          </cell>
          <cell r="BU88">
            <v>100</v>
          </cell>
          <cell r="BV88">
            <v>80</v>
          </cell>
          <cell r="BW88">
            <v>9</v>
          </cell>
          <cell r="BX88">
            <v>4</v>
          </cell>
          <cell r="BY88">
            <v>5</v>
          </cell>
          <cell r="BZ88">
            <v>77.777777777777786</v>
          </cell>
          <cell r="CA88">
            <v>50</v>
          </cell>
          <cell r="CB88">
            <v>100</v>
          </cell>
          <cell r="CC88">
            <v>77.777777777777786</v>
          </cell>
          <cell r="CD88">
            <v>50</v>
          </cell>
          <cell r="CE88">
            <v>100</v>
          </cell>
          <cell r="CF88">
            <v>88.888888888888886</v>
          </cell>
          <cell r="CG88">
            <v>75</v>
          </cell>
          <cell r="CH88">
            <v>100</v>
          </cell>
          <cell r="CI88">
            <v>88.888888888888886</v>
          </cell>
          <cell r="CJ88">
            <v>75</v>
          </cell>
          <cell r="CK88">
            <v>100</v>
          </cell>
          <cell r="CL88">
            <v>88.888888888888886</v>
          </cell>
          <cell r="CM88">
            <v>75</v>
          </cell>
          <cell r="CN88">
            <v>100</v>
          </cell>
          <cell r="CO88">
            <v>33</v>
          </cell>
          <cell r="CP88">
            <v>17</v>
          </cell>
          <cell r="CQ88">
            <v>16</v>
          </cell>
          <cell r="CR88">
            <v>42.424242424242422</v>
          </cell>
          <cell r="CS88">
            <v>29.411764705882355</v>
          </cell>
          <cell r="CT88">
            <v>56.25</v>
          </cell>
          <cell r="CU88">
            <v>27.27272727272727</v>
          </cell>
          <cell r="CV88">
            <v>17.647058823529413</v>
          </cell>
          <cell r="CW88">
            <v>37.5</v>
          </cell>
          <cell r="CX88">
            <v>51.515151515151516</v>
          </cell>
          <cell r="CY88">
            <v>35.294117647058826</v>
          </cell>
          <cell r="CZ88">
            <v>68.75</v>
          </cell>
          <cell r="DA88">
            <v>45.454545454545453</v>
          </cell>
          <cell r="DB88">
            <v>35.294117647058826</v>
          </cell>
          <cell r="DC88">
            <v>56.25</v>
          </cell>
          <cell r="DD88">
            <v>84.848484848484844</v>
          </cell>
          <cell r="DE88">
            <v>70.588235294117652</v>
          </cell>
          <cell r="DF88">
            <v>100</v>
          </cell>
          <cell r="DG88">
            <v>3230</v>
          </cell>
          <cell r="DH88">
            <v>1599</v>
          </cell>
          <cell r="DI88">
            <v>1631</v>
          </cell>
          <cell r="DJ88">
            <v>52.445820433436531</v>
          </cell>
          <cell r="DK88">
            <v>47.217010631644776</v>
          </cell>
          <cell r="DL88">
            <v>57.572041692213375</v>
          </cell>
          <cell r="DM88">
            <v>25.851393188854487</v>
          </cell>
          <cell r="DN88">
            <v>24.577861163227016</v>
          </cell>
          <cell r="DO88">
            <v>27.099938687921522</v>
          </cell>
          <cell r="DP88">
            <v>80.433436532507741</v>
          </cell>
          <cell r="DQ88">
            <v>75.484677923702321</v>
          </cell>
          <cell r="DR88">
            <v>85.285101164929486</v>
          </cell>
          <cell r="DS88">
            <v>77.739938080495349</v>
          </cell>
          <cell r="DT88">
            <v>72.920575359599752</v>
          </cell>
          <cell r="DU88">
            <v>82.464745554874312</v>
          </cell>
          <cell r="DV88">
            <v>92.817337461300312</v>
          </cell>
          <cell r="DW88">
            <v>90.243902439024396</v>
          </cell>
          <cell r="DX88">
            <v>95.340282035561003</v>
          </cell>
        </row>
        <row r="89">
          <cell r="B89">
            <v>811</v>
          </cell>
          <cell r="C89">
            <v>4036</v>
          </cell>
          <cell r="D89">
            <v>2019</v>
          </cell>
          <cell r="E89">
            <v>2017</v>
          </cell>
          <cell r="F89">
            <v>62.115956392467787</v>
          </cell>
          <cell r="G89">
            <v>58.593363051015359</v>
          </cell>
          <cell r="H89">
            <v>65.642042637580573</v>
          </cell>
          <cell r="I89">
            <v>49.677898909811695</v>
          </cell>
          <cell r="J89">
            <v>46.409113422486378</v>
          </cell>
          <cell r="K89">
            <v>52.949925632126927</v>
          </cell>
          <cell r="L89">
            <v>94.598612487611504</v>
          </cell>
          <cell r="M89">
            <v>93.31352154531946</v>
          </cell>
          <cell r="N89">
            <v>95.884977689638077</v>
          </cell>
          <cell r="O89">
            <v>93.434093161546087</v>
          </cell>
          <cell r="P89">
            <v>91.926696384348688</v>
          </cell>
          <cell r="Q89">
            <v>94.942984630639558</v>
          </cell>
          <cell r="R89">
            <v>98.885034687809707</v>
          </cell>
          <cell r="S89">
            <v>98.464586428925216</v>
          </cell>
          <cell r="T89">
            <v>99.305899851264257</v>
          </cell>
          <cell r="U89">
            <v>18</v>
          </cell>
          <cell r="V89">
            <v>8</v>
          </cell>
          <cell r="W89">
            <v>10</v>
          </cell>
          <cell r="X89">
            <v>66.666666666666657</v>
          </cell>
          <cell r="Y89">
            <v>37.5</v>
          </cell>
          <cell r="Z89">
            <v>90</v>
          </cell>
          <cell r="AA89">
            <v>55.555555555555557</v>
          </cell>
          <cell r="AB89">
            <v>37.5</v>
          </cell>
          <cell r="AC89">
            <v>70</v>
          </cell>
          <cell r="AD89">
            <v>88.888888888888886</v>
          </cell>
          <cell r="AE89">
            <v>87.5</v>
          </cell>
          <cell r="AF89">
            <v>90</v>
          </cell>
          <cell r="AG89">
            <v>88.888888888888886</v>
          </cell>
          <cell r="AH89">
            <v>87.5</v>
          </cell>
          <cell r="AI89">
            <v>90</v>
          </cell>
          <cell r="AJ89">
            <v>88.888888888888886</v>
          </cell>
          <cell r="AK89">
            <v>87.5</v>
          </cell>
          <cell r="AL89">
            <v>90</v>
          </cell>
          <cell r="AM89">
            <v>9</v>
          </cell>
          <cell r="AN89">
            <v>6</v>
          </cell>
          <cell r="AO89">
            <v>3</v>
          </cell>
          <cell r="AP89">
            <v>66.666666666666657</v>
          </cell>
          <cell r="AQ89">
            <v>83.333333333333343</v>
          </cell>
          <cell r="AR89">
            <v>33.333333333333329</v>
          </cell>
          <cell r="AS89">
            <v>66.666666666666657</v>
          </cell>
          <cell r="AT89">
            <v>83.333333333333343</v>
          </cell>
          <cell r="AU89">
            <v>33.333333333333329</v>
          </cell>
          <cell r="AV89">
            <v>100</v>
          </cell>
          <cell r="AW89">
            <v>100</v>
          </cell>
          <cell r="AX89">
            <v>100</v>
          </cell>
          <cell r="AY89">
            <v>88.888888888888886</v>
          </cell>
          <cell r="AZ89">
            <v>83.333333333333343</v>
          </cell>
          <cell r="BA89">
            <v>100</v>
          </cell>
          <cell r="BB89">
            <v>100</v>
          </cell>
          <cell r="BC89">
            <v>100</v>
          </cell>
          <cell r="BD89">
            <v>100</v>
          </cell>
          <cell r="BE89">
            <v>6</v>
          </cell>
          <cell r="BF89">
            <v>4</v>
          </cell>
          <cell r="BG89">
            <v>2</v>
          </cell>
          <cell r="BH89">
            <v>100</v>
          </cell>
          <cell r="BI89">
            <v>100</v>
          </cell>
          <cell r="BJ89">
            <v>100</v>
          </cell>
          <cell r="BK89">
            <v>83.333333333333343</v>
          </cell>
          <cell r="BL89">
            <v>75</v>
          </cell>
          <cell r="BM89">
            <v>100</v>
          </cell>
          <cell r="BN89">
            <v>100</v>
          </cell>
          <cell r="BO89">
            <v>100</v>
          </cell>
          <cell r="BP89">
            <v>100</v>
          </cell>
          <cell r="BQ89">
            <v>100</v>
          </cell>
          <cell r="BR89">
            <v>100</v>
          </cell>
          <cell r="BS89">
            <v>100</v>
          </cell>
          <cell r="BT89">
            <v>100</v>
          </cell>
          <cell r="BU89">
            <v>100</v>
          </cell>
          <cell r="BV89">
            <v>100</v>
          </cell>
          <cell r="BW89">
            <v>7</v>
          </cell>
          <cell r="BX89">
            <v>3</v>
          </cell>
          <cell r="BY89">
            <v>4</v>
          </cell>
          <cell r="BZ89">
            <v>85.714285714285708</v>
          </cell>
          <cell r="CA89">
            <v>100</v>
          </cell>
          <cell r="CB89">
            <v>75</v>
          </cell>
          <cell r="CC89">
            <v>71.428571428571431</v>
          </cell>
          <cell r="CD89">
            <v>100</v>
          </cell>
          <cell r="CE89">
            <v>50</v>
          </cell>
          <cell r="CF89">
            <v>100</v>
          </cell>
          <cell r="CG89">
            <v>100</v>
          </cell>
          <cell r="CH89">
            <v>100</v>
          </cell>
          <cell r="CI89">
            <v>100</v>
          </cell>
          <cell r="CJ89">
            <v>100</v>
          </cell>
          <cell r="CK89">
            <v>100</v>
          </cell>
          <cell r="CL89">
            <v>100</v>
          </cell>
          <cell r="CM89">
            <v>100</v>
          </cell>
          <cell r="CN89">
            <v>100</v>
          </cell>
          <cell r="CO89">
            <v>11</v>
          </cell>
          <cell r="CP89">
            <v>6</v>
          </cell>
          <cell r="CQ89">
            <v>5</v>
          </cell>
          <cell r="CR89">
            <v>63.636363636363633</v>
          </cell>
          <cell r="CS89">
            <v>50</v>
          </cell>
          <cell r="CT89">
            <v>80</v>
          </cell>
          <cell r="CU89">
            <v>54.54545454545454</v>
          </cell>
          <cell r="CV89">
            <v>33.333333333333329</v>
          </cell>
          <cell r="CW89">
            <v>80</v>
          </cell>
          <cell r="CX89">
            <v>100</v>
          </cell>
          <cell r="CY89">
            <v>100</v>
          </cell>
          <cell r="CZ89">
            <v>100</v>
          </cell>
          <cell r="DA89">
            <v>100</v>
          </cell>
          <cell r="DB89">
            <v>100</v>
          </cell>
          <cell r="DC89">
            <v>100</v>
          </cell>
          <cell r="DD89">
            <v>100</v>
          </cell>
          <cell r="DE89">
            <v>100</v>
          </cell>
          <cell r="DF89">
            <v>100</v>
          </cell>
          <cell r="DG89">
            <v>4087</v>
          </cell>
          <cell r="DH89">
            <v>2046</v>
          </cell>
          <cell r="DI89">
            <v>2041</v>
          </cell>
          <cell r="DJ89">
            <v>62.246146317592363</v>
          </cell>
          <cell r="DK89">
            <v>58.699902248289348</v>
          </cell>
          <cell r="DL89">
            <v>65.801077902988737</v>
          </cell>
          <cell r="DM89">
            <v>49.840959138732565</v>
          </cell>
          <cell r="DN89">
            <v>46.578690127077223</v>
          </cell>
          <cell r="DO89">
            <v>53.111219990200887</v>
          </cell>
          <cell r="DP89">
            <v>94.617078541717632</v>
          </cell>
          <cell r="DQ89">
            <v>93.352883675464312</v>
          </cell>
          <cell r="DR89">
            <v>95.884370406663393</v>
          </cell>
          <cell r="DS89">
            <v>93.442622950819683</v>
          </cell>
          <cell r="DT89">
            <v>91.935483870967744</v>
          </cell>
          <cell r="DU89">
            <v>94.953454189122979</v>
          </cell>
          <cell r="DV89">
            <v>98.850012233912409</v>
          </cell>
          <cell r="DW89">
            <v>98.435972629521018</v>
          </cell>
          <cell r="DX89">
            <v>99.265066144047026</v>
          </cell>
        </row>
        <row r="90">
          <cell r="B90">
            <v>812</v>
          </cell>
          <cell r="C90">
            <v>2155</v>
          </cell>
          <cell r="D90">
            <v>1123</v>
          </cell>
          <cell r="E90">
            <v>1032</v>
          </cell>
          <cell r="F90">
            <v>48.306264501160094</v>
          </cell>
          <cell r="G90">
            <v>44.612644701691892</v>
          </cell>
          <cell r="H90">
            <v>52.325581395348841</v>
          </cell>
          <cell r="I90">
            <v>35.406032482598611</v>
          </cell>
          <cell r="J90">
            <v>33.214603739982188</v>
          </cell>
          <cell r="K90">
            <v>37.790697674418603</v>
          </cell>
          <cell r="L90">
            <v>86.682134570765655</v>
          </cell>
          <cell r="M90">
            <v>85.396260017809439</v>
          </cell>
          <cell r="N90">
            <v>88.081395348837205</v>
          </cell>
          <cell r="O90">
            <v>84.222737819025511</v>
          </cell>
          <cell r="P90">
            <v>82.635796972395369</v>
          </cell>
          <cell r="Q90">
            <v>85.949612403100772</v>
          </cell>
          <cell r="R90">
            <v>96.334106728538288</v>
          </cell>
          <cell r="S90">
            <v>95.903829029385577</v>
          </cell>
          <cell r="T90">
            <v>96.802325581395351</v>
          </cell>
          <cell r="U90">
            <v>19</v>
          </cell>
          <cell r="V90">
            <v>9</v>
          </cell>
          <cell r="W90">
            <v>10</v>
          </cell>
          <cell r="X90">
            <v>52.631578947368418</v>
          </cell>
          <cell r="Y90">
            <v>22.222222222222221</v>
          </cell>
          <cell r="Z90">
            <v>80</v>
          </cell>
          <cell r="AA90">
            <v>52.631578947368418</v>
          </cell>
          <cell r="AB90">
            <v>22.222222222222221</v>
          </cell>
          <cell r="AC90">
            <v>80</v>
          </cell>
          <cell r="AD90">
            <v>73.68421052631578</v>
          </cell>
          <cell r="AE90">
            <v>55.555555555555557</v>
          </cell>
          <cell r="AF90">
            <v>90</v>
          </cell>
          <cell r="AG90">
            <v>73.68421052631578</v>
          </cell>
          <cell r="AH90">
            <v>55.555555555555557</v>
          </cell>
          <cell r="AI90">
            <v>90</v>
          </cell>
          <cell r="AJ90">
            <v>84.210526315789465</v>
          </cell>
          <cell r="AK90">
            <v>66.666666666666657</v>
          </cell>
          <cell r="AL90">
            <v>100</v>
          </cell>
          <cell r="AM90">
            <v>13</v>
          </cell>
          <cell r="AN90">
            <v>7</v>
          </cell>
          <cell r="AO90">
            <v>6</v>
          </cell>
          <cell r="AP90">
            <v>46.153846153846153</v>
          </cell>
          <cell r="AQ90">
            <v>14.285714285714285</v>
          </cell>
          <cell r="AR90">
            <v>83.333333333333343</v>
          </cell>
          <cell r="AS90">
            <v>30.76923076923077</v>
          </cell>
          <cell r="AT90">
            <v>0</v>
          </cell>
          <cell r="AU90">
            <v>66.666666666666657</v>
          </cell>
          <cell r="AV90">
            <v>92.307692307692307</v>
          </cell>
          <cell r="AW90">
            <v>85.714285714285708</v>
          </cell>
          <cell r="AX90">
            <v>100</v>
          </cell>
          <cell r="AY90">
            <v>92.307692307692307</v>
          </cell>
          <cell r="AZ90">
            <v>85.714285714285708</v>
          </cell>
          <cell r="BA90">
            <v>100</v>
          </cell>
          <cell r="BB90">
            <v>92.307692307692307</v>
          </cell>
          <cell r="BC90">
            <v>85.714285714285708</v>
          </cell>
          <cell r="BD90">
            <v>100</v>
          </cell>
          <cell r="BE90">
            <v>3</v>
          </cell>
          <cell r="BF90">
            <v>1</v>
          </cell>
          <cell r="BG90">
            <v>2</v>
          </cell>
          <cell r="BH90">
            <v>33.333333333333329</v>
          </cell>
          <cell r="BI90">
            <v>0</v>
          </cell>
          <cell r="BJ90">
            <v>50</v>
          </cell>
          <cell r="BK90">
            <v>33.333333333333329</v>
          </cell>
          <cell r="BL90">
            <v>0</v>
          </cell>
          <cell r="BM90">
            <v>50</v>
          </cell>
          <cell r="BN90">
            <v>100</v>
          </cell>
          <cell r="BO90">
            <v>100</v>
          </cell>
          <cell r="BP90">
            <v>100</v>
          </cell>
          <cell r="BQ90">
            <v>100</v>
          </cell>
          <cell r="BR90">
            <v>100</v>
          </cell>
          <cell r="BS90">
            <v>100</v>
          </cell>
          <cell r="BT90">
            <v>100</v>
          </cell>
          <cell r="BU90">
            <v>100</v>
          </cell>
          <cell r="BV90">
            <v>100</v>
          </cell>
          <cell r="BW90">
            <v>1</v>
          </cell>
          <cell r="BX90">
            <v>1</v>
          </cell>
          <cell r="BY90">
            <v>0</v>
          </cell>
          <cell r="BZ90">
            <v>0</v>
          </cell>
          <cell r="CA90">
            <v>0</v>
          </cell>
          <cell r="CB90" t="e">
            <v>#DIV/0!</v>
          </cell>
          <cell r="CC90">
            <v>0</v>
          </cell>
          <cell r="CD90">
            <v>0</v>
          </cell>
          <cell r="CE90" t="e">
            <v>#DIV/0!</v>
          </cell>
          <cell r="CF90">
            <v>0</v>
          </cell>
          <cell r="CG90">
            <v>0</v>
          </cell>
          <cell r="CH90" t="e">
            <v>#DIV/0!</v>
          </cell>
          <cell r="CI90">
            <v>0</v>
          </cell>
          <cell r="CJ90">
            <v>0</v>
          </cell>
          <cell r="CK90" t="e">
            <v>#DIV/0!</v>
          </cell>
          <cell r="CL90">
            <v>100</v>
          </cell>
          <cell r="CM90">
            <v>100</v>
          </cell>
          <cell r="CN90" t="e">
            <v>#DIV/0!</v>
          </cell>
          <cell r="CO90">
            <v>21</v>
          </cell>
          <cell r="CP90">
            <v>13</v>
          </cell>
          <cell r="CQ90">
            <v>8</v>
          </cell>
          <cell r="CR90">
            <v>38.095238095238095</v>
          </cell>
          <cell r="CS90">
            <v>23.076923076923077</v>
          </cell>
          <cell r="CT90">
            <v>62.5</v>
          </cell>
          <cell r="CU90">
            <v>19.047619047619047</v>
          </cell>
          <cell r="CV90">
            <v>15.384615384615385</v>
          </cell>
          <cell r="CW90">
            <v>25</v>
          </cell>
          <cell r="CX90">
            <v>76.19047619047619</v>
          </cell>
          <cell r="CY90">
            <v>69.230769230769226</v>
          </cell>
          <cell r="CZ90">
            <v>87.5</v>
          </cell>
          <cell r="DA90">
            <v>76.19047619047619</v>
          </cell>
          <cell r="DB90">
            <v>69.230769230769226</v>
          </cell>
          <cell r="DC90">
            <v>87.5</v>
          </cell>
          <cell r="DD90">
            <v>95.238095238095227</v>
          </cell>
          <cell r="DE90">
            <v>100</v>
          </cell>
          <cell r="DF90">
            <v>87.5</v>
          </cell>
          <cell r="DG90">
            <v>2212</v>
          </cell>
          <cell r="DH90">
            <v>1154</v>
          </cell>
          <cell r="DI90">
            <v>1058</v>
          </cell>
          <cell r="DJ90">
            <v>48.191681735985533</v>
          </cell>
          <cell r="DK90">
            <v>43.934142114384748</v>
          </cell>
          <cell r="DL90">
            <v>52.83553875236295</v>
          </cell>
          <cell r="DM90">
            <v>35.352622061482819</v>
          </cell>
          <cell r="DN90">
            <v>32.668977469670715</v>
          </cell>
          <cell r="DO90">
            <v>38.279773156899807</v>
          </cell>
          <cell r="DP90">
            <v>86.482820976491865</v>
          </cell>
          <cell r="DQ90">
            <v>84.922010398613523</v>
          </cell>
          <cell r="DR90">
            <v>88.18525519848771</v>
          </cell>
          <cell r="DS90">
            <v>84.086799276672693</v>
          </cell>
          <cell r="DT90">
            <v>82.235701906412473</v>
          </cell>
          <cell r="DU90">
            <v>86.105860113421556</v>
          </cell>
          <cell r="DV90">
            <v>96.202531645569621</v>
          </cell>
          <cell r="DW90">
            <v>95.66724436741768</v>
          </cell>
          <cell r="DX90">
            <v>96.786389413988658</v>
          </cell>
        </row>
        <row r="91">
          <cell r="B91">
            <v>813</v>
          </cell>
          <cell r="C91">
            <v>2041</v>
          </cell>
          <cell r="D91">
            <v>1030</v>
          </cell>
          <cell r="E91">
            <v>1011</v>
          </cell>
          <cell r="F91">
            <v>53.895149436550717</v>
          </cell>
          <cell r="G91">
            <v>47.475728155339809</v>
          </cell>
          <cell r="H91">
            <v>60.435212660731949</v>
          </cell>
          <cell r="I91">
            <v>38.657520823125921</v>
          </cell>
          <cell r="J91">
            <v>33.592233009708735</v>
          </cell>
          <cell r="K91">
            <v>43.818001978239366</v>
          </cell>
          <cell r="L91">
            <v>90.935815776580114</v>
          </cell>
          <cell r="M91">
            <v>88.640776699029118</v>
          </cell>
          <cell r="N91">
            <v>93.273986152324426</v>
          </cell>
          <cell r="O91">
            <v>89.073983341499257</v>
          </cell>
          <cell r="P91">
            <v>86.310679611650485</v>
          </cell>
          <cell r="Q91">
            <v>91.889218595450046</v>
          </cell>
          <cell r="R91">
            <v>98.383145516903483</v>
          </cell>
          <cell r="S91">
            <v>98.252427184466015</v>
          </cell>
          <cell r="T91">
            <v>98.516320474777459</v>
          </cell>
          <cell r="U91">
            <v>6</v>
          </cell>
          <cell r="V91">
            <v>3</v>
          </cell>
          <cell r="W91">
            <v>3</v>
          </cell>
          <cell r="X91">
            <v>66.666666666666657</v>
          </cell>
          <cell r="Y91">
            <v>66.666666666666657</v>
          </cell>
          <cell r="Z91">
            <v>66.666666666666657</v>
          </cell>
          <cell r="AA91">
            <v>50</v>
          </cell>
          <cell r="AB91">
            <v>66.666666666666657</v>
          </cell>
          <cell r="AC91">
            <v>33.333333333333329</v>
          </cell>
          <cell r="AD91">
            <v>100</v>
          </cell>
          <cell r="AE91">
            <v>100</v>
          </cell>
          <cell r="AF91">
            <v>100</v>
          </cell>
          <cell r="AG91">
            <v>100</v>
          </cell>
          <cell r="AH91">
            <v>100</v>
          </cell>
          <cell r="AI91">
            <v>100</v>
          </cell>
          <cell r="AJ91">
            <v>100</v>
          </cell>
          <cell r="AK91">
            <v>100</v>
          </cell>
          <cell r="AL91">
            <v>100</v>
          </cell>
          <cell r="AM91">
            <v>45</v>
          </cell>
          <cell r="AN91">
            <v>25</v>
          </cell>
          <cell r="AO91">
            <v>20</v>
          </cell>
          <cell r="AP91">
            <v>64.444444444444443</v>
          </cell>
          <cell r="AQ91">
            <v>72</v>
          </cell>
          <cell r="AR91">
            <v>55.000000000000007</v>
          </cell>
          <cell r="AS91">
            <v>42.222222222222221</v>
          </cell>
          <cell r="AT91">
            <v>44</v>
          </cell>
          <cell r="AU91">
            <v>40</v>
          </cell>
          <cell r="AV91">
            <v>97.777777777777771</v>
          </cell>
          <cell r="AW91">
            <v>96</v>
          </cell>
          <cell r="AX91">
            <v>100</v>
          </cell>
          <cell r="AY91">
            <v>95.555555555555557</v>
          </cell>
          <cell r="AZ91">
            <v>92</v>
          </cell>
          <cell r="BA91">
            <v>100</v>
          </cell>
          <cell r="BB91">
            <v>97.777777777777771</v>
          </cell>
          <cell r="BC91">
            <v>96</v>
          </cell>
          <cell r="BD91">
            <v>100</v>
          </cell>
          <cell r="BE91">
            <v>0</v>
          </cell>
          <cell r="BF91">
            <v>0</v>
          </cell>
          <cell r="BG91">
            <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v>5</v>
          </cell>
          <cell r="BX91">
            <v>1</v>
          </cell>
          <cell r="BY91">
            <v>4</v>
          </cell>
          <cell r="BZ91">
            <v>60</v>
          </cell>
          <cell r="CA91">
            <v>0</v>
          </cell>
          <cell r="CB91">
            <v>75</v>
          </cell>
          <cell r="CC91">
            <v>40</v>
          </cell>
          <cell r="CD91">
            <v>0</v>
          </cell>
          <cell r="CE91">
            <v>50</v>
          </cell>
          <cell r="CF91">
            <v>100</v>
          </cell>
          <cell r="CG91">
            <v>100</v>
          </cell>
          <cell r="CH91">
            <v>100</v>
          </cell>
          <cell r="CI91">
            <v>100</v>
          </cell>
          <cell r="CJ91">
            <v>100</v>
          </cell>
          <cell r="CK91">
            <v>100</v>
          </cell>
          <cell r="CL91">
            <v>100</v>
          </cell>
          <cell r="CM91">
            <v>100</v>
          </cell>
          <cell r="CN91">
            <v>100</v>
          </cell>
          <cell r="CO91">
            <v>53</v>
          </cell>
          <cell r="CP91">
            <v>31</v>
          </cell>
          <cell r="CQ91">
            <v>22</v>
          </cell>
          <cell r="CR91">
            <v>52.830188679245282</v>
          </cell>
          <cell r="CS91">
            <v>58.064516129032263</v>
          </cell>
          <cell r="CT91">
            <v>45.454545454545453</v>
          </cell>
          <cell r="CU91">
            <v>28.30188679245283</v>
          </cell>
          <cell r="CV91">
            <v>25.806451612903224</v>
          </cell>
          <cell r="CW91">
            <v>31.818181818181817</v>
          </cell>
          <cell r="CX91">
            <v>83.018867924528308</v>
          </cell>
          <cell r="CY91">
            <v>83.870967741935488</v>
          </cell>
          <cell r="CZ91">
            <v>81.818181818181827</v>
          </cell>
          <cell r="DA91">
            <v>83.018867924528308</v>
          </cell>
          <cell r="DB91">
            <v>83.870967741935488</v>
          </cell>
          <cell r="DC91">
            <v>81.818181818181827</v>
          </cell>
          <cell r="DD91">
            <v>88.679245283018872</v>
          </cell>
          <cell r="DE91">
            <v>87.096774193548384</v>
          </cell>
          <cell r="DF91">
            <v>90.909090909090907</v>
          </cell>
          <cell r="DG91">
            <v>2150</v>
          </cell>
          <cell r="DH91">
            <v>1090</v>
          </cell>
          <cell r="DI91">
            <v>1060</v>
          </cell>
          <cell r="DJ91">
            <v>54.139534883720927</v>
          </cell>
          <cell r="DK91">
            <v>48.348623853211009</v>
          </cell>
          <cell r="DL91">
            <v>60.094339622641513</v>
          </cell>
          <cell r="DM91">
            <v>38.511627906976742</v>
          </cell>
          <cell r="DN91">
            <v>33.669724770642198</v>
          </cell>
          <cell r="DO91">
            <v>43.490566037735853</v>
          </cell>
          <cell r="DP91">
            <v>90.930232558139537</v>
          </cell>
          <cell r="DQ91">
            <v>88.715596330275233</v>
          </cell>
          <cell r="DR91">
            <v>93.20754716981132</v>
          </cell>
          <cell r="DS91">
            <v>89.116279069767444</v>
          </cell>
          <cell r="DT91">
            <v>86.422018348623851</v>
          </cell>
          <cell r="DU91">
            <v>91.886792452830193</v>
          </cell>
          <cell r="DV91">
            <v>98.139534883720927</v>
          </cell>
          <cell r="DW91">
            <v>97.88990825688073</v>
          </cell>
          <cell r="DX91">
            <v>98.396226415094333</v>
          </cell>
        </row>
        <row r="92">
          <cell r="B92">
            <v>815</v>
          </cell>
          <cell r="C92">
            <v>6994</v>
          </cell>
          <cell r="D92">
            <v>3588</v>
          </cell>
          <cell r="E92">
            <v>3406</v>
          </cell>
          <cell r="F92">
            <v>64.684014869888472</v>
          </cell>
          <cell r="G92">
            <v>61.120401337792643</v>
          </cell>
          <cell r="H92">
            <v>68.4380504991192</v>
          </cell>
          <cell r="I92">
            <v>53.889047755218755</v>
          </cell>
          <cell r="J92">
            <v>50.362318840579711</v>
          </cell>
          <cell r="K92">
            <v>57.60422783323547</v>
          </cell>
          <cell r="L92">
            <v>93.537317700886462</v>
          </cell>
          <cell r="M92">
            <v>91.889632107023417</v>
          </cell>
          <cell r="N92">
            <v>95.273047563123896</v>
          </cell>
          <cell r="O92">
            <v>92.193308550185876</v>
          </cell>
          <cell r="P92">
            <v>90.412486064659987</v>
          </cell>
          <cell r="Q92">
            <v>94.069289489136821</v>
          </cell>
          <cell r="R92">
            <v>98.112668001143831</v>
          </cell>
          <cell r="S92">
            <v>97.853957636566335</v>
          </cell>
          <cell r="T92">
            <v>98.385202583675863</v>
          </cell>
          <cell r="U92">
            <v>57</v>
          </cell>
          <cell r="V92">
            <v>29</v>
          </cell>
          <cell r="W92">
            <v>28</v>
          </cell>
          <cell r="X92">
            <v>66.666666666666657</v>
          </cell>
          <cell r="Y92">
            <v>68.965517241379317</v>
          </cell>
          <cell r="Z92">
            <v>64.285714285714292</v>
          </cell>
          <cell r="AA92">
            <v>57.894736842105267</v>
          </cell>
          <cell r="AB92">
            <v>55.172413793103445</v>
          </cell>
          <cell r="AC92">
            <v>60.714285714285708</v>
          </cell>
          <cell r="AD92">
            <v>92.982456140350877</v>
          </cell>
          <cell r="AE92">
            <v>89.65517241379311</v>
          </cell>
          <cell r="AF92">
            <v>96.428571428571431</v>
          </cell>
          <cell r="AG92">
            <v>91.228070175438589</v>
          </cell>
          <cell r="AH92">
            <v>86.206896551724128</v>
          </cell>
          <cell r="AI92">
            <v>96.428571428571431</v>
          </cell>
          <cell r="AJ92">
            <v>98.245614035087712</v>
          </cell>
          <cell r="AK92">
            <v>96.551724137931032</v>
          </cell>
          <cell r="AL92">
            <v>100</v>
          </cell>
          <cell r="AM92">
            <v>40</v>
          </cell>
          <cell r="AN92">
            <v>18</v>
          </cell>
          <cell r="AO92">
            <v>22</v>
          </cell>
          <cell r="AP92">
            <v>70</v>
          </cell>
          <cell r="AQ92">
            <v>55.555555555555557</v>
          </cell>
          <cell r="AR92">
            <v>81.818181818181827</v>
          </cell>
          <cell r="AS92">
            <v>60</v>
          </cell>
          <cell r="AT92">
            <v>50</v>
          </cell>
          <cell r="AU92">
            <v>68.181818181818173</v>
          </cell>
          <cell r="AV92">
            <v>100</v>
          </cell>
          <cell r="AW92">
            <v>100</v>
          </cell>
          <cell r="AX92">
            <v>100</v>
          </cell>
          <cell r="AY92">
            <v>100</v>
          </cell>
          <cell r="AZ92">
            <v>100</v>
          </cell>
          <cell r="BA92">
            <v>100</v>
          </cell>
          <cell r="BB92">
            <v>100</v>
          </cell>
          <cell r="BC92">
            <v>100</v>
          </cell>
          <cell r="BD92">
            <v>100</v>
          </cell>
          <cell r="BE92">
            <v>4</v>
          </cell>
          <cell r="BF92">
            <v>3</v>
          </cell>
          <cell r="BG92">
            <v>1</v>
          </cell>
          <cell r="BH92">
            <v>50</v>
          </cell>
          <cell r="BI92">
            <v>33.333333333333329</v>
          </cell>
          <cell r="BJ92">
            <v>100</v>
          </cell>
          <cell r="BK92">
            <v>50</v>
          </cell>
          <cell r="BL92">
            <v>33.333333333333329</v>
          </cell>
          <cell r="BM92">
            <v>100</v>
          </cell>
          <cell r="BN92">
            <v>100</v>
          </cell>
          <cell r="BO92">
            <v>100</v>
          </cell>
          <cell r="BP92">
            <v>100</v>
          </cell>
          <cell r="BQ92">
            <v>100</v>
          </cell>
          <cell r="BR92">
            <v>100</v>
          </cell>
          <cell r="BS92">
            <v>100</v>
          </cell>
          <cell r="BT92">
            <v>100</v>
          </cell>
          <cell r="BU92">
            <v>100</v>
          </cell>
          <cell r="BV92">
            <v>100</v>
          </cell>
          <cell r="BW92">
            <v>14</v>
          </cell>
          <cell r="BX92">
            <v>10</v>
          </cell>
          <cell r="BY92">
            <v>4</v>
          </cell>
          <cell r="BZ92">
            <v>85.714285714285708</v>
          </cell>
          <cell r="CA92">
            <v>90</v>
          </cell>
          <cell r="CB92">
            <v>75</v>
          </cell>
          <cell r="CC92">
            <v>57.142857142857139</v>
          </cell>
          <cell r="CD92">
            <v>60</v>
          </cell>
          <cell r="CE92">
            <v>50</v>
          </cell>
          <cell r="CF92">
            <v>100</v>
          </cell>
          <cell r="CG92">
            <v>100</v>
          </cell>
          <cell r="CH92">
            <v>100</v>
          </cell>
          <cell r="CI92">
            <v>100</v>
          </cell>
          <cell r="CJ92">
            <v>100</v>
          </cell>
          <cell r="CK92">
            <v>100</v>
          </cell>
          <cell r="CL92">
            <v>100</v>
          </cell>
          <cell r="CM92">
            <v>100</v>
          </cell>
          <cell r="CN92">
            <v>100</v>
          </cell>
          <cell r="CO92">
            <v>275</v>
          </cell>
          <cell r="CP92">
            <v>146</v>
          </cell>
          <cell r="CQ92">
            <v>129</v>
          </cell>
          <cell r="CR92">
            <v>52.363636363636367</v>
          </cell>
          <cell r="CS92">
            <v>48.630136986301373</v>
          </cell>
          <cell r="CT92">
            <v>56.589147286821706</v>
          </cell>
          <cell r="CU92">
            <v>42.545454545454547</v>
          </cell>
          <cell r="CV92">
            <v>40.410958904109592</v>
          </cell>
          <cell r="CW92">
            <v>44.961240310077521</v>
          </cell>
          <cell r="CX92">
            <v>92</v>
          </cell>
          <cell r="CY92">
            <v>91.095890410958901</v>
          </cell>
          <cell r="CZ92">
            <v>93.023255813953483</v>
          </cell>
          <cell r="DA92">
            <v>88.36363636363636</v>
          </cell>
          <cell r="DB92">
            <v>86.301369863013704</v>
          </cell>
          <cell r="DC92">
            <v>90.697674418604649</v>
          </cell>
          <cell r="DD92">
            <v>97.454545454545453</v>
          </cell>
          <cell r="DE92">
            <v>96.575342465753423</v>
          </cell>
          <cell r="DF92">
            <v>98.449612403100772</v>
          </cell>
          <cell r="DG92">
            <v>7384</v>
          </cell>
          <cell r="DH92">
            <v>3794</v>
          </cell>
          <cell r="DI92">
            <v>3590</v>
          </cell>
          <cell r="DJ92">
            <v>64.301191765980505</v>
          </cell>
          <cell r="DK92">
            <v>60.727464417501324</v>
          </cell>
          <cell r="DL92">
            <v>68.077994428969362</v>
          </cell>
          <cell r="DM92">
            <v>53.53466955579632</v>
          </cell>
          <cell r="DN92">
            <v>50.02635740643121</v>
          </cell>
          <cell r="DO92">
            <v>57.242339832869085</v>
          </cell>
          <cell r="DP92">
            <v>93.526543878656554</v>
          </cell>
          <cell r="DQ92">
            <v>91.908276225619403</v>
          </cell>
          <cell r="DR92">
            <v>95.236768802228411</v>
          </cell>
          <cell r="DS92">
            <v>92.104550379198272</v>
          </cell>
          <cell r="DT92">
            <v>90.300474433315756</v>
          </cell>
          <cell r="DU92">
            <v>94.011142061281333</v>
          </cell>
          <cell r="DV92">
            <v>98.104008667388953</v>
          </cell>
          <cell r="DW92">
            <v>97.8123352662098</v>
          </cell>
          <cell r="DX92">
            <v>98.412256267409475</v>
          </cell>
        </row>
        <row r="93">
          <cell r="B93">
            <v>816</v>
          </cell>
          <cell r="C93">
            <v>1829</v>
          </cell>
          <cell r="D93">
            <v>933</v>
          </cell>
          <cell r="E93">
            <v>896</v>
          </cell>
          <cell r="F93">
            <v>62.110442864953527</v>
          </cell>
          <cell r="G93">
            <v>57.770632368703112</v>
          </cell>
          <cell r="H93">
            <v>66.629464285714292</v>
          </cell>
          <cell r="I93">
            <v>48.441771459814106</v>
          </cell>
          <cell r="J93">
            <v>44.90889603429796</v>
          </cell>
          <cell r="K93">
            <v>52.120535714285708</v>
          </cell>
          <cell r="L93">
            <v>92.454893384363032</v>
          </cell>
          <cell r="M93">
            <v>90.889603429796352</v>
          </cell>
          <cell r="N93">
            <v>94.084821428571431</v>
          </cell>
          <cell r="O93">
            <v>91.416074357572441</v>
          </cell>
          <cell r="P93">
            <v>89.924973204715968</v>
          </cell>
          <cell r="Q93">
            <v>92.96875</v>
          </cell>
          <cell r="R93">
            <v>98.086386003280481</v>
          </cell>
          <cell r="S93">
            <v>97.749196141479104</v>
          </cell>
          <cell r="T93">
            <v>98.4375</v>
          </cell>
          <cell r="U93">
            <v>14</v>
          </cell>
          <cell r="V93">
            <v>7</v>
          </cell>
          <cell r="W93">
            <v>7</v>
          </cell>
          <cell r="X93">
            <v>64.285714285714292</v>
          </cell>
          <cell r="Y93">
            <v>57.142857142857139</v>
          </cell>
          <cell r="Z93">
            <v>71.428571428571431</v>
          </cell>
          <cell r="AA93">
            <v>64.285714285714292</v>
          </cell>
          <cell r="AB93">
            <v>57.142857142857139</v>
          </cell>
          <cell r="AC93">
            <v>71.428571428571431</v>
          </cell>
          <cell r="AD93">
            <v>100</v>
          </cell>
          <cell r="AE93">
            <v>100</v>
          </cell>
          <cell r="AF93">
            <v>100</v>
          </cell>
          <cell r="AG93">
            <v>100</v>
          </cell>
          <cell r="AH93">
            <v>100</v>
          </cell>
          <cell r="AI93">
            <v>100</v>
          </cell>
          <cell r="AJ93">
            <v>100</v>
          </cell>
          <cell r="AK93">
            <v>100</v>
          </cell>
          <cell r="AL93">
            <v>100</v>
          </cell>
          <cell r="AM93">
            <v>15</v>
          </cell>
          <cell r="AN93">
            <v>5</v>
          </cell>
          <cell r="AO93">
            <v>10</v>
          </cell>
          <cell r="AP93">
            <v>66.666666666666657</v>
          </cell>
          <cell r="AQ93">
            <v>20</v>
          </cell>
          <cell r="AR93">
            <v>90</v>
          </cell>
          <cell r="AS93">
            <v>53.333333333333336</v>
          </cell>
          <cell r="AT93">
            <v>20</v>
          </cell>
          <cell r="AU93">
            <v>70</v>
          </cell>
          <cell r="AV93">
            <v>93.333333333333329</v>
          </cell>
          <cell r="AW93">
            <v>80</v>
          </cell>
          <cell r="AX93">
            <v>100</v>
          </cell>
          <cell r="AY93">
            <v>93.333333333333329</v>
          </cell>
          <cell r="AZ93">
            <v>80</v>
          </cell>
          <cell r="BA93">
            <v>100</v>
          </cell>
          <cell r="BB93">
            <v>93.333333333333329</v>
          </cell>
          <cell r="BC93">
            <v>80</v>
          </cell>
          <cell r="BD93">
            <v>100</v>
          </cell>
          <cell r="BE93">
            <v>3</v>
          </cell>
          <cell r="BF93">
            <v>1</v>
          </cell>
          <cell r="BG93">
            <v>2</v>
          </cell>
          <cell r="BH93">
            <v>66.666666666666657</v>
          </cell>
          <cell r="BI93">
            <v>100</v>
          </cell>
          <cell r="BJ93">
            <v>50</v>
          </cell>
          <cell r="BK93">
            <v>66.666666666666657</v>
          </cell>
          <cell r="BL93">
            <v>100</v>
          </cell>
          <cell r="BM93">
            <v>50</v>
          </cell>
          <cell r="BN93">
            <v>100</v>
          </cell>
          <cell r="BO93">
            <v>100</v>
          </cell>
          <cell r="BP93">
            <v>100</v>
          </cell>
          <cell r="BQ93">
            <v>100</v>
          </cell>
          <cell r="BR93">
            <v>100</v>
          </cell>
          <cell r="BS93">
            <v>100</v>
          </cell>
          <cell r="BT93">
            <v>100</v>
          </cell>
          <cell r="BU93">
            <v>100</v>
          </cell>
          <cell r="BV93">
            <v>100</v>
          </cell>
          <cell r="BW93">
            <v>7</v>
          </cell>
          <cell r="BX93">
            <v>4</v>
          </cell>
          <cell r="BY93">
            <v>3</v>
          </cell>
          <cell r="BZ93">
            <v>71.428571428571431</v>
          </cell>
          <cell r="CA93">
            <v>50</v>
          </cell>
          <cell r="CB93">
            <v>100</v>
          </cell>
          <cell r="CC93">
            <v>71.428571428571431</v>
          </cell>
          <cell r="CD93">
            <v>50</v>
          </cell>
          <cell r="CE93">
            <v>100</v>
          </cell>
          <cell r="CF93">
            <v>100</v>
          </cell>
          <cell r="CG93">
            <v>100</v>
          </cell>
          <cell r="CH93">
            <v>100</v>
          </cell>
          <cell r="CI93">
            <v>100</v>
          </cell>
          <cell r="CJ93">
            <v>100</v>
          </cell>
          <cell r="CK93">
            <v>100</v>
          </cell>
          <cell r="CL93">
            <v>100</v>
          </cell>
          <cell r="CM93">
            <v>100</v>
          </cell>
          <cell r="CN93">
            <v>100</v>
          </cell>
          <cell r="CO93">
            <v>31</v>
          </cell>
          <cell r="CP93">
            <v>19</v>
          </cell>
          <cell r="CQ93">
            <v>12</v>
          </cell>
          <cell r="CR93">
            <v>54.838709677419352</v>
          </cell>
          <cell r="CS93">
            <v>52.631578947368418</v>
          </cell>
          <cell r="CT93">
            <v>58.333333333333336</v>
          </cell>
          <cell r="CU93">
            <v>51.612903225806448</v>
          </cell>
          <cell r="CV93">
            <v>47.368421052631575</v>
          </cell>
          <cell r="CW93">
            <v>58.333333333333336</v>
          </cell>
          <cell r="CX93">
            <v>80.645161290322577</v>
          </cell>
          <cell r="CY93">
            <v>78.94736842105263</v>
          </cell>
          <cell r="CZ93">
            <v>83.333333333333343</v>
          </cell>
          <cell r="DA93">
            <v>80.645161290322577</v>
          </cell>
          <cell r="DB93">
            <v>78.94736842105263</v>
          </cell>
          <cell r="DC93">
            <v>83.333333333333343</v>
          </cell>
          <cell r="DD93">
            <v>96.774193548387103</v>
          </cell>
          <cell r="DE93">
            <v>94.73684210526315</v>
          </cell>
          <cell r="DF93">
            <v>100</v>
          </cell>
          <cell r="DG93">
            <v>1899</v>
          </cell>
          <cell r="DH93">
            <v>969</v>
          </cell>
          <cell r="DI93">
            <v>930</v>
          </cell>
          <cell r="DJ93">
            <v>62.085308056872037</v>
          </cell>
          <cell r="DK93">
            <v>57.481940144478848</v>
          </cell>
          <cell r="DL93">
            <v>66.881720430107521</v>
          </cell>
          <cell r="DM93">
            <v>48.762506582411795</v>
          </cell>
          <cell r="DN93">
            <v>44.994840041279673</v>
          </cell>
          <cell r="DO93">
            <v>52.688172043010752</v>
          </cell>
          <cell r="DP93">
            <v>92.364402317008953</v>
          </cell>
          <cell r="DQ93">
            <v>90.712074303405572</v>
          </cell>
          <cell r="DR93">
            <v>94.086021505376351</v>
          </cell>
          <cell r="DS93">
            <v>91.363875724065309</v>
          </cell>
          <cell r="DT93">
            <v>89.783281733746136</v>
          </cell>
          <cell r="DU93">
            <v>93.010752688172033</v>
          </cell>
          <cell r="DV93">
            <v>98.051606108478154</v>
          </cell>
          <cell r="DW93">
            <v>97.626418988648084</v>
          </cell>
          <cell r="DX93">
            <v>98.494623655913983</v>
          </cell>
        </row>
        <row r="94">
          <cell r="B94">
            <v>821</v>
          </cell>
          <cell r="C94">
            <v>1313</v>
          </cell>
          <cell r="D94">
            <v>677</v>
          </cell>
          <cell r="E94">
            <v>636</v>
          </cell>
          <cell r="F94">
            <v>48.134044173648135</v>
          </cell>
          <cell r="G94">
            <v>43.574593796159526</v>
          </cell>
          <cell r="H94">
            <v>52.987421383647806</v>
          </cell>
          <cell r="I94">
            <v>36.785986290936783</v>
          </cell>
          <cell r="J94">
            <v>33.382570162481535</v>
          </cell>
          <cell r="K94">
            <v>40.408805031446541</v>
          </cell>
          <cell r="L94">
            <v>86.671744097486666</v>
          </cell>
          <cell r="M94">
            <v>83.899556868537658</v>
          </cell>
          <cell r="N94">
            <v>89.622641509433961</v>
          </cell>
          <cell r="O94">
            <v>84.615384615384613</v>
          </cell>
          <cell r="P94">
            <v>81.388478581979314</v>
          </cell>
          <cell r="Q94">
            <v>88.050314465408803</v>
          </cell>
          <cell r="R94">
            <v>96.801218583396803</v>
          </cell>
          <cell r="S94">
            <v>96.307237813884782</v>
          </cell>
          <cell r="T94">
            <v>97.327044025157221</v>
          </cell>
          <cell r="U94">
            <v>129</v>
          </cell>
          <cell r="V94">
            <v>73</v>
          </cell>
          <cell r="W94">
            <v>56</v>
          </cell>
          <cell r="X94">
            <v>46.511627906976742</v>
          </cell>
          <cell r="Y94">
            <v>49.315068493150683</v>
          </cell>
          <cell r="Z94">
            <v>42.857142857142854</v>
          </cell>
          <cell r="AA94">
            <v>36.434108527131784</v>
          </cell>
          <cell r="AB94">
            <v>42.465753424657535</v>
          </cell>
          <cell r="AC94">
            <v>28.571428571428569</v>
          </cell>
          <cell r="AD94">
            <v>89.147286821705436</v>
          </cell>
          <cell r="AE94">
            <v>91.780821917808225</v>
          </cell>
          <cell r="AF94">
            <v>85.714285714285708</v>
          </cell>
          <cell r="AG94">
            <v>84.496124031007753</v>
          </cell>
          <cell r="AH94">
            <v>86.301369863013704</v>
          </cell>
          <cell r="AI94">
            <v>82.142857142857139</v>
          </cell>
          <cell r="AJ94">
            <v>96.124031007751938</v>
          </cell>
          <cell r="AK94">
            <v>95.890410958904098</v>
          </cell>
          <cell r="AL94">
            <v>96.428571428571431</v>
          </cell>
          <cell r="AM94">
            <v>651</v>
          </cell>
          <cell r="AN94">
            <v>331</v>
          </cell>
          <cell r="AO94">
            <v>320</v>
          </cell>
          <cell r="AP94">
            <v>59.754224270353305</v>
          </cell>
          <cell r="AQ94">
            <v>58.610271903323266</v>
          </cell>
          <cell r="AR94">
            <v>60.9375</v>
          </cell>
          <cell r="AS94">
            <v>38.248847926267281</v>
          </cell>
          <cell r="AT94">
            <v>36.858006042296068</v>
          </cell>
          <cell r="AU94">
            <v>39.6875</v>
          </cell>
          <cell r="AV94">
            <v>91.244239631336413</v>
          </cell>
          <cell r="AW94">
            <v>88.821752265861036</v>
          </cell>
          <cell r="AX94">
            <v>93.75</v>
          </cell>
          <cell r="AY94">
            <v>88.632872503840247</v>
          </cell>
          <cell r="AZ94">
            <v>87.311178247734134</v>
          </cell>
          <cell r="BA94">
            <v>90</v>
          </cell>
          <cell r="BB94">
            <v>98.156682027649765</v>
          </cell>
          <cell r="BC94">
            <v>97.280966767371595</v>
          </cell>
          <cell r="BD94">
            <v>99.0625</v>
          </cell>
          <cell r="BE94">
            <v>212</v>
          </cell>
          <cell r="BF94">
            <v>116</v>
          </cell>
          <cell r="BG94">
            <v>96</v>
          </cell>
          <cell r="BH94">
            <v>44.811320754716981</v>
          </cell>
          <cell r="BI94">
            <v>44.827586206896555</v>
          </cell>
          <cell r="BJ94">
            <v>44.791666666666671</v>
          </cell>
          <cell r="BK94">
            <v>31.132075471698112</v>
          </cell>
          <cell r="BL94">
            <v>29.310344827586203</v>
          </cell>
          <cell r="BM94">
            <v>33.333333333333329</v>
          </cell>
          <cell r="BN94">
            <v>91.037735849056602</v>
          </cell>
          <cell r="BO94">
            <v>88.793103448275872</v>
          </cell>
          <cell r="BP94">
            <v>93.75</v>
          </cell>
          <cell r="BQ94">
            <v>85.84905660377359</v>
          </cell>
          <cell r="BR94">
            <v>84.482758620689651</v>
          </cell>
          <cell r="BS94">
            <v>87.5</v>
          </cell>
          <cell r="BT94">
            <v>97.641509433962256</v>
          </cell>
          <cell r="BU94">
            <v>97.41379310344827</v>
          </cell>
          <cell r="BV94">
            <v>97.916666666666657</v>
          </cell>
          <cell r="BW94">
            <v>7</v>
          </cell>
          <cell r="BX94">
            <v>5</v>
          </cell>
          <cell r="BY94">
            <v>2</v>
          </cell>
          <cell r="BZ94">
            <v>71.428571428571431</v>
          </cell>
          <cell r="CA94">
            <v>60</v>
          </cell>
          <cell r="CB94">
            <v>100</v>
          </cell>
          <cell r="CC94">
            <v>28.571428571428569</v>
          </cell>
          <cell r="CD94">
            <v>20</v>
          </cell>
          <cell r="CE94">
            <v>50</v>
          </cell>
          <cell r="CF94">
            <v>85.714285714285708</v>
          </cell>
          <cell r="CG94">
            <v>80</v>
          </cell>
          <cell r="CH94">
            <v>100</v>
          </cell>
          <cell r="CI94">
            <v>85.714285714285708</v>
          </cell>
          <cell r="CJ94">
            <v>80</v>
          </cell>
          <cell r="CK94">
            <v>100</v>
          </cell>
          <cell r="CL94">
            <v>100</v>
          </cell>
          <cell r="CM94">
            <v>100</v>
          </cell>
          <cell r="CN94">
            <v>100</v>
          </cell>
          <cell r="CO94">
            <v>35</v>
          </cell>
          <cell r="CP94">
            <v>16</v>
          </cell>
          <cell r="CQ94">
            <v>19</v>
          </cell>
          <cell r="CR94">
            <v>48.571428571428569</v>
          </cell>
          <cell r="CS94">
            <v>56.25</v>
          </cell>
          <cell r="CT94">
            <v>42.105263157894733</v>
          </cell>
          <cell r="CU94">
            <v>28.571428571428569</v>
          </cell>
          <cell r="CV94">
            <v>31.25</v>
          </cell>
          <cell r="CW94">
            <v>26.315789473684209</v>
          </cell>
          <cell r="CX94">
            <v>88.571428571428569</v>
          </cell>
          <cell r="CY94">
            <v>93.75</v>
          </cell>
          <cell r="CZ94">
            <v>84.210526315789465</v>
          </cell>
          <cell r="DA94">
            <v>82.857142857142861</v>
          </cell>
          <cell r="DB94">
            <v>81.25</v>
          </cell>
          <cell r="DC94">
            <v>84.210526315789465</v>
          </cell>
          <cell r="DD94">
            <v>100</v>
          </cell>
          <cell r="DE94">
            <v>100</v>
          </cell>
          <cell r="DF94">
            <v>100</v>
          </cell>
          <cell r="DG94">
            <v>2347</v>
          </cell>
          <cell r="DH94">
            <v>1218</v>
          </cell>
          <cell r="DI94">
            <v>1129</v>
          </cell>
          <cell r="DJ94">
            <v>51.043885811674485</v>
          </cell>
          <cell r="DK94">
            <v>48.357963875205257</v>
          </cell>
          <cell r="DL94">
            <v>53.941541186891051</v>
          </cell>
          <cell r="DM94">
            <v>36.514699616531743</v>
          </cell>
          <cell r="DN94">
            <v>34.400656814449917</v>
          </cell>
          <cell r="DO94">
            <v>38.795394154118689</v>
          </cell>
          <cell r="DP94">
            <v>88.495952279505758</v>
          </cell>
          <cell r="DQ94">
            <v>86.288998357963877</v>
          </cell>
          <cell r="DR94">
            <v>90.876882196634185</v>
          </cell>
          <cell r="DS94">
            <v>85.8116744780571</v>
          </cell>
          <cell r="DT94">
            <v>83.579638752052546</v>
          </cell>
          <cell r="DU94">
            <v>88.219663418954823</v>
          </cell>
          <cell r="DV94">
            <v>97.273114614401365</v>
          </cell>
          <cell r="DW94">
            <v>96.715927750410515</v>
          </cell>
          <cell r="DX94">
            <v>97.8742249778565</v>
          </cell>
        </row>
        <row r="95">
          <cell r="B95">
            <v>825</v>
          </cell>
          <cell r="C95">
            <v>4628</v>
          </cell>
          <cell r="D95">
            <v>2293</v>
          </cell>
          <cell r="E95">
            <v>2335</v>
          </cell>
          <cell r="F95">
            <v>70.26793431287814</v>
          </cell>
          <cell r="G95">
            <v>64.980375054513743</v>
          </cell>
          <cell r="H95">
            <v>75.460385438972168</v>
          </cell>
          <cell r="I95">
            <v>60.911840968020748</v>
          </cell>
          <cell r="J95">
            <v>56.258177060619275</v>
          </cell>
          <cell r="K95">
            <v>65.481798715203425</v>
          </cell>
          <cell r="L95">
            <v>94.70613656006914</v>
          </cell>
          <cell r="M95">
            <v>93.153074574792853</v>
          </cell>
          <cell r="N95">
            <v>96.231263383297645</v>
          </cell>
          <cell r="O95">
            <v>93.949870354364734</v>
          </cell>
          <cell r="P95">
            <v>92.280854775403398</v>
          </cell>
          <cell r="Q95">
            <v>95.58886509635974</v>
          </cell>
          <cell r="R95">
            <v>99.006050129645644</v>
          </cell>
          <cell r="S95">
            <v>98.822503270824242</v>
          </cell>
          <cell r="T95">
            <v>99.186295503211994</v>
          </cell>
          <cell r="U95">
            <v>150</v>
          </cell>
          <cell r="V95">
            <v>82</v>
          </cell>
          <cell r="W95">
            <v>68</v>
          </cell>
          <cell r="X95">
            <v>67.333333333333329</v>
          </cell>
          <cell r="Y95">
            <v>60.975609756097562</v>
          </cell>
          <cell r="Z95">
            <v>75</v>
          </cell>
          <cell r="AA95">
            <v>58.666666666666664</v>
          </cell>
          <cell r="AB95">
            <v>54.878048780487809</v>
          </cell>
          <cell r="AC95">
            <v>63.235294117647058</v>
          </cell>
          <cell r="AD95">
            <v>96</v>
          </cell>
          <cell r="AE95">
            <v>93.902439024390233</v>
          </cell>
          <cell r="AF95">
            <v>98.529411764705884</v>
          </cell>
          <cell r="AG95">
            <v>94.666666666666671</v>
          </cell>
          <cell r="AH95">
            <v>92.682926829268297</v>
          </cell>
          <cell r="AI95">
            <v>97.058823529411768</v>
          </cell>
          <cell r="AJ95">
            <v>98.666666666666671</v>
          </cell>
          <cell r="AK95">
            <v>97.560975609756099</v>
          </cell>
          <cell r="AL95">
            <v>100</v>
          </cell>
          <cell r="AM95">
            <v>525</v>
          </cell>
          <cell r="AN95">
            <v>270</v>
          </cell>
          <cell r="AO95">
            <v>255</v>
          </cell>
          <cell r="AP95">
            <v>62.095238095238095</v>
          </cell>
          <cell r="AQ95">
            <v>58.148148148148152</v>
          </cell>
          <cell r="AR95">
            <v>66.274509803921561</v>
          </cell>
          <cell r="AS95">
            <v>49.904761904761905</v>
          </cell>
          <cell r="AT95">
            <v>46.666666666666664</v>
          </cell>
          <cell r="AU95">
            <v>53.333333333333336</v>
          </cell>
          <cell r="AV95">
            <v>95.61904761904762</v>
          </cell>
          <cell r="AW95">
            <v>94.074074074074076</v>
          </cell>
          <cell r="AX95">
            <v>97.254901960784309</v>
          </cell>
          <cell r="AY95">
            <v>95.61904761904762</v>
          </cell>
          <cell r="AZ95">
            <v>94.074074074074076</v>
          </cell>
          <cell r="BA95">
            <v>97.254901960784309</v>
          </cell>
          <cell r="BB95">
            <v>99.238095238095241</v>
          </cell>
          <cell r="BC95">
            <v>99.259259259259252</v>
          </cell>
          <cell r="BD95">
            <v>99.215686274509807</v>
          </cell>
          <cell r="BE95">
            <v>118</v>
          </cell>
          <cell r="BF95">
            <v>56</v>
          </cell>
          <cell r="BG95">
            <v>62</v>
          </cell>
          <cell r="BH95">
            <v>47.457627118644069</v>
          </cell>
          <cell r="BI95">
            <v>35.714285714285715</v>
          </cell>
          <cell r="BJ95">
            <v>58.064516129032263</v>
          </cell>
          <cell r="BK95">
            <v>34.745762711864408</v>
          </cell>
          <cell r="BL95">
            <v>32.142857142857146</v>
          </cell>
          <cell r="BM95">
            <v>37.096774193548384</v>
          </cell>
          <cell r="BN95">
            <v>91.525423728813564</v>
          </cell>
          <cell r="BO95">
            <v>87.5</v>
          </cell>
          <cell r="BP95">
            <v>95.161290322580655</v>
          </cell>
          <cell r="BQ95">
            <v>91.525423728813564</v>
          </cell>
          <cell r="BR95">
            <v>87.5</v>
          </cell>
          <cell r="BS95">
            <v>95.161290322580655</v>
          </cell>
          <cell r="BT95">
            <v>100</v>
          </cell>
          <cell r="BU95">
            <v>100</v>
          </cell>
          <cell r="BV95">
            <v>100</v>
          </cell>
          <cell r="BW95">
            <v>21</v>
          </cell>
          <cell r="BX95">
            <v>10</v>
          </cell>
          <cell r="BY95">
            <v>11</v>
          </cell>
          <cell r="BZ95">
            <v>95.238095238095227</v>
          </cell>
          <cell r="CA95">
            <v>90</v>
          </cell>
          <cell r="CB95">
            <v>100</v>
          </cell>
          <cell r="CC95">
            <v>95.238095238095227</v>
          </cell>
          <cell r="CD95">
            <v>90</v>
          </cell>
          <cell r="CE95">
            <v>100</v>
          </cell>
          <cell r="CF95">
            <v>95.238095238095227</v>
          </cell>
          <cell r="CG95">
            <v>90</v>
          </cell>
          <cell r="CH95">
            <v>100</v>
          </cell>
          <cell r="CI95">
            <v>95.238095238095227</v>
          </cell>
          <cell r="CJ95">
            <v>90</v>
          </cell>
          <cell r="CK95">
            <v>100</v>
          </cell>
          <cell r="CL95">
            <v>100</v>
          </cell>
          <cell r="CM95">
            <v>100</v>
          </cell>
          <cell r="CN95">
            <v>100</v>
          </cell>
          <cell r="CO95">
            <v>347</v>
          </cell>
          <cell r="CP95">
            <v>188</v>
          </cell>
          <cell r="CQ95">
            <v>159</v>
          </cell>
          <cell r="CR95">
            <v>64.84149855907782</v>
          </cell>
          <cell r="CS95">
            <v>62.765957446808507</v>
          </cell>
          <cell r="CT95">
            <v>67.295597484276726</v>
          </cell>
          <cell r="CU95">
            <v>55.043227665706048</v>
          </cell>
          <cell r="CV95">
            <v>54.255319148936167</v>
          </cell>
          <cell r="CW95">
            <v>55.974842767295598</v>
          </cell>
          <cell r="CX95">
            <v>94.812680115273778</v>
          </cell>
          <cell r="CY95">
            <v>92.553191489361694</v>
          </cell>
          <cell r="CZ95">
            <v>97.484276729559753</v>
          </cell>
          <cell r="DA95">
            <v>92.795389048991353</v>
          </cell>
          <cell r="DB95">
            <v>89.361702127659569</v>
          </cell>
          <cell r="DC95">
            <v>96.855345911949684</v>
          </cell>
          <cell r="DD95">
            <v>99.135446685878961</v>
          </cell>
          <cell r="DE95">
            <v>98.936170212765958</v>
          </cell>
          <cell r="DF95">
            <v>99.371069182389931</v>
          </cell>
          <cell r="DG95">
            <v>5789</v>
          </cell>
          <cell r="DH95">
            <v>2899</v>
          </cell>
          <cell r="DI95">
            <v>2890</v>
          </cell>
          <cell r="DJ95">
            <v>68.751079633788208</v>
          </cell>
          <cell r="DK95">
            <v>63.608140738185583</v>
          </cell>
          <cell r="DL95">
            <v>73.910034602076124</v>
          </cell>
          <cell r="DM95">
            <v>59.09483503195716</v>
          </cell>
          <cell r="DN95">
            <v>54.846498792687136</v>
          </cell>
          <cell r="DO95">
            <v>63.35640138408305</v>
          </cell>
          <cell r="DP95">
            <v>94.76593539471412</v>
          </cell>
          <cell r="DQ95">
            <v>93.101069334253197</v>
          </cell>
          <cell r="DR95">
            <v>96.435986159169545</v>
          </cell>
          <cell r="DS95">
            <v>94.005873207807909</v>
          </cell>
          <cell r="DT95">
            <v>92.169713694377378</v>
          </cell>
          <cell r="DU95">
            <v>95.847750865051907</v>
          </cell>
          <cell r="DV95">
            <v>99.049922266367247</v>
          </cell>
          <cell r="DW95">
            <v>98.861676440151783</v>
          </cell>
          <cell r="DX95">
            <v>99.238754325259521</v>
          </cell>
        </row>
        <row r="96">
          <cell r="B96">
            <v>826</v>
          </cell>
          <cell r="C96">
            <v>2130</v>
          </cell>
          <cell r="D96">
            <v>1061</v>
          </cell>
          <cell r="E96">
            <v>1069</v>
          </cell>
          <cell r="F96">
            <v>49.248826291079808</v>
          </cell>
          <cell r="G96">
            <v>45.428840716305373</v>
          </cell>
          <cell r="H96">
            <v>53.040224508886816</v>
          </cell>
          <cell r="I96">
            <v>38.826291079812208</v>
          </cell>
          <cell r="J96">
            <v>35.626767200754003</v>
          </cell>
          <cell r="K96">
            <v>42.001870907390085</v>
          </cell>
          <cell r="L96">
            <v>91.032863849765249</v>
          </cell>
          <cell r="M96">
            <v>88.218661639962306</v>
          </cell>
          <cell r="N96">
            <v>93.82600561272217</v>
          </cell>
          <cell r="O96">
            <v>88.779342723004689</v>
          </cell>
          <cell r="P96">
            <v>85.673892554194154</v>
          </cell>
          <cell r="Q96">
            <v>91.861552853133759</v>
          </cell>
          <cell r="R96">
            <v>98.028169014084511</v>
          </cell>
          <cell r="S96">
            <v>97.737983034872769</v>
          </cell>
          <cell r="T96">
            <v>98.316183348924227</v>
          </cell>
          <cell r="U96">
            <v>98</v>
          </cell>
          <cell r="V96">
            <v>41</v>
          </cell>
          <cell r="W96">
            <v>57</v>
          </cell>
          <cell r="X96">
            <v>54.081632653061227</v>
          </cell>
          <cell r="Y96">
            <v>56.09756097560976</v>
          </cell>
          <cell r="Z96">
            <v>52.631578947368418</v>
          </cell>
          <cell r="AA96">
            <v>43.877551020408163</v>
          </cell>
          <cell r="AB96">
            <v>51.219512195121951</v>
          </cell>
          <cell r="AC96">
            <v>38.596491228070171</v>
          </cell>
          <cell r="AD96">
            <v>92.857142857142861</v>
          </cell>
          <cell r="AE96">
            <v>92.682926829268297</v>
          </cell>
          <cell r="AF96">
            <v>92.982456140350877</v>
          </cell>
          <cell r="AG96">
            <v>92.857142857142861</v>
          </cell>
          <cell r="AH96">
            <v>92.682926829268297</v>
          </cell>
          <cell r="AI96">
            <v>92.982456140350877</v>
          </cell>
          <cell r="AJ96">
            <v>97.959183673469383</v>
          </cell>
          <cell r="AK96">
            <v>100</v>
          </cell>
          <cell r="AL96">
            <v>96.491228070175438</v>
          </cell>
          <cell r="AM96">
            <v>135</v>
          </cell>
          <cell r="AN96">
            <v>69</v>
          </cell>
          <cell r="AO96">
            <v>66</v>
          </cell>
          <cell r="AP96">
            <v>55.555555555555557</v>
          </cell>
          <cell r="AQ96">
            <v>44.927536231884055</v>
          </cell>
          <cell r="AR96">
            <v>66.666666666666657</v>
          </cell>
          <cell r="AS96">
            <v>43.703703703703702</v>
          </cell>
          <cell r="AT96">
            <v>33.333333333333329</v>
          </cell>
          <cell r="AU96">
            <v>54.54545454545454</v>
          </cell>
          <cell r="AV96">
            <v>95.555555555555557</v>
          </cell>
          <cell r="AW96">
            <v>94.20289855072464</v>
          </cell>
          <cell r="AX96">
            <v>96.969696969696969</v>
          </cell>
          <cell r="AY96">
            <v>93.333333333333329</v>
          </cell>
          <cell r="AZ96">
            <v>91.304347826086953</v>
          </cell>
          <cell r="BA96">
            <v>95.454545454545453</v>
          </cell>
          <cell r="BB96">
            <v>99.259259259259252</v>
          </cell>
          <cell r="BC96">
            <v>100</v>
          </cell>
          <cell r="BD96">
            <v>98.484848484848484</v>
          </cell>
          <cell r="BE96">
            <v>126</v>
          </cell>
          <cell r="BF96">
            <v>65</v>
          </cell>
          <cell r="BG96">
            <v>61</v>
          </cell>
          <cell r="BH96">
            <v>42.857142857142854</v>
          </cell>
          <cell r="BI96">
            <v>32.307692307692307</v>
          </cell>
          <cell r="BJ96">
            <v>54.098360655737707</v>
          </cell>
          <cell r="BK96">
            <v>24.603174603174601</v>
          </cell>
          <cell r="BL96">
            <v>18.461538461538463</v>
          </cell>
          <cell r="BM96">
            <v>31.147540983606557</v>
          </cell>
          <cell r="BN96">
            <v>91.269841269841265</v>
          </cell>
          <cell r="BO96">
            <v>86.15384615384616</v>
          </cell>
          <cell r="BP96">
            <v>96.721311475409834</v>
          </cell>
          <cell r="BQ96">
            <v>89.682539682539684</v>
          </cell>
          <cell r="BR96">
            <v>84.615384615384613</v>
          </cell>
          <cell r="BS96">
            <v>95.081967213114751</v>
          </cell>
          <cell r="BT96">
            <v>98.412698412698404</v>
          </cell>
          <cell r="BU96">
            <v>96.92307692307692</v>
          </cell>
          <cell r="BV96">
            <v>100</v>
          </cell>
          <cell r="BW96">
            <v>35</v>
          </cell>
          <cell r="BX96">
            <v>21</v>
          </cell>
          <cell r="BY96">
            <v>14</v>
          </cell>
          <cell r="BZ96">
            <v>74.285714285714292</v>
          </cell>
          <cell r="CA96">
            <v>61.904761904761905</v>
          </cell>
          <cell r="CB96">
            <v>92.857142857142861</v>
          </cell>
          <cell r="CC96">
            <v>57.142857142857139</v>
          </cell>
          <cell r="CD96">
            <v>57.142857142857139</v>
          </cell>
          <cell r="CE96">
            <v>57.142857142857139</v>
          </cell>
          <cell r="CF96">
            <v>100</v>
          </cell>
          <cell r="CG96">
            <v>100</v>
          </cell>
          <cell r="CH96">
            <v>100</v>
          </cell>
          <cell r="CI96">
            <v>100</v>
          </cell>
          <cell r="CJ96">
            <v>100</v>
          </cell>
          <cell r="CK96">
            <v>100</v>
          </cell>
          <cell r="CL96">
            <v>100</v>
          </cell>
          <cell r="CM96">
            <v>100</v>
          </cell>
          <cell r="CN96">
            <v>100</v>
          </cell>
          <cell r="CO96">
            <v>70</v>
          </cell>
          <cell r="CP96">
            <v>32</v>
          </cell>
          <cell r="CQ96">
            <v>38</v>
          </cell>
          <cell r="CR96">
            <v>54.285714285714285</v>
          </cell>
          <cell r="CS96">
            <v>50</v>
          </cell>
          <cell r="CT96">
            <v>57.894736842105267</v>
          </cell>
          <cell r="CU96">
            <v>34.285714285714285</v>
          </cell>
          <cell r="CV96">
            <v>21.875</v>
          </cell>
          <cell r="CW96">
            <v>44.736842105263158</v>
          </cell>
          <cell r="CX96">
            <v>97.142857142857139</v>
          </cell>
          <cell r="CY96">
            <v>96.875</v>
          </cell>
          <cell r="CZ96">
            <v>97.368421052631575</v>
          </cell>
          <cell r="DA96">
            <v>92.857142857142861</v>
          </cell>
          <cell r="DB96">
            <v>93.75</v>
          </cell>
          <cell r="DC96">
            <v>92.10526315789474</v>
          </cell>
          <cell r="DD96">
            <v>98.571428571428584</v>
          </cell>
          <cell r="DE96">
            <v>100</v>
          </cell>
          <cell r="DF96">
            <v>97.368421052631575</v>
          </cell>
          <cell r="DG96">
            <v>2594</v>
          </cell>
          <cell r="DH96">
            <v>1289</v>
          </cell>
          <cell r="DI96">
            <v>1305</v>
          </cell>
          <cell r="DJ96">
            <v>49.922898997686971</v>
          </cell>
          <cell r="DK96">
            <v>45.461598138091539</v>
          </cell>
          <cell r="DL96">
            <v>54.329501915708811</v>
          </cell>
          <cell r="DM96">
            <v>38.704703161141097</v>
          </cell>
          <cell r="DN96">
            <v>35.14352211016292</v>
          </cell>
          <cell r="DO96">
            <v>42.222222222222221</v>
          </cell>
          <cell r="DP96">
            <v>91.634541249036232</v>
          </cell>
          <cell r="DQ96">
            <v>88.983708301008534</v>
          </cell>
          <cell r="DR96">
            <v>94.252873563218387</v>
          </cell>
          <cell r="DS96">
            <v>89.475713184271399</v>
          </cell>
          <cell r="DT96">
            <v>86.578743211792087</v>
          </cell>
          <cell r="DU96">
            <v>92.337164750957854</v>
          </cell>
          <cell r="DV96">
            <v>98.149575944487282</v>
          </cell>
          <cell r="DW96">
            <v>97.982932505818468</v>
          </cell>
          <cell r="DX96">
            <v>98.314176245210732</v>
          </cell>
        </row>
        <row r="97">
          <cell r="B97">
            <v>830</v>
          </cell>
          <cell r="C97">
            <v>8753</v>
          </cell>
          <cell r="D97">
            <v>4481</v>
          </cell>
          <cell r="E97">
            <v>4272</v>
          </cell>
          <cell r="F97">
            <v>56.940477550554093</v>
          </cell>
          <cell r="G97">
            <v>51.171613479134123</v>
          </cell>
          <cell r="H97">
            <v>62.991573033707873</v>
          </cell>
          <cell r="I97">
            <v>45.253056095053125</v>
          </cell>
          <cell r="J97">
            <v>40.459718812765004</v>
          </cell>
          <cell r="K97">
            <v>50.280898876404493</v>
          </cell>
          <cell r="L97">
            <v>92.768193762138694</v>
          </cell>
          <cell r="M97">
            <v>90.98415532247266</v>
          </cell>
          <cell r="N97">
            <v>94.639513108614238</v>
          </cell>
          <cell r="O97">
            <v>90.940249057466019</v>
          </cell>
          <cell r="P97">
            <v>88.86409283642044</v>
          </cell>
          <cell r="Q97">
            <v>93.117977528089895</v>
          </cell>
          <cell r="R97">
            <v>98.366274420198778</v>
          </cell>
          <cell r="S97">
            <v>98.125418433385406</v>
          </cell>
          <cell r="T97">
            <v>98.61891385767791</v>
          </cell>
          <cell r="U97">
            <v>102</v>
          </cell>
          <cell r="V97">
            <v>52</v>
          </cell>
          <cell r="W97">
            <v>50</v>
          </cell>
          <cell r="X97">
            <v>68.627450980392155</v>
          </cell>
          <cell r="Y97">
            <v>67.307692307692307</v>
          </cell>
          <cell r="Z97">
            <v>70</v>
          </cell>
          <cell r="AA97">
            <v>53.921568627450981</v>
          </cell>
          <cell r="AB97">
            <v>48.07692307692308</v>
          </cell>
          <cell r="AC97">
            <v>60</v>
          </cell>
          <cell r="AD97">
            <v>96.078431372549019</v>
          </cell>
          <cell r="AE97">
            <v>98.076923076923066</v>
          </cell>
          <cell r="AF97">
            <v>94</v>
          </cell>
          <cell r="AG97">
            <v>94.117647058823522</v>
          </cell>
          <cell r="AH97">
            <v>94.230769230769226</v>
          </cell>
          <cell r="AI97">
            <v>94</v>
          </cell>
          <cell r="AJ97">
            <v>98.039215686274503</v>
          </cell>
          <cell r="AK97">
            <v>100</v>
          </cell>
          <cell r="AL97">
            <v>96</v>
          </cell>
          <cell r="AM97">
            <v>40</v>
          </cell>
          <cell r="AN97">
            <v>20</v>
          </cell>
          <cell r="AO97">
            <v>20</v>
          </cell>
          <cell r="AP97">
            <v>70</v>
          </cell>
          <cell r="AQ97">
            <v>65</v>
          </cell>
          <cell r="AR97">
            <v>75</v>
          </cell>
          <cell r="AS97">
            <v>62.5</v>
          </cell>
          <cell r="AT97">
            <v>50</v>
          </cell>
          <cell r="AU97">
            <v>75</v>
          </cell>
          <cell r="AV97">
            <v>97.5</v>
          </cell>
          <cell r="AW97">
            <v>95</v>
          </cell>
          <cell r="AX97">
            <v>100</v>
          </cell>
          <cell r="AY97">
            <v>97.5</v>
          </cell>
          <cell r="AZ97">
            <v>95</v>
          </cell>
          <cell r="BA97">
            <v>100</v>
          </cell>
          <cell r="BB97">
            <v>100</v>
          </cell>
          <cell r="BC97">
            <v>100</v>
          </cell>
          <cell r="BD97">
            <v>100</v>
          </cell>
          <cell r="BE97">
            <v>13</v>
          </cell>
          <cell r="BF97">
            <v>9</v>
          </cell>
          <cell r="BG97">
            <v>4</v>
          </cell>
          <cell r="BH97">
            <v>53.846153846153847</v>
          </cell>
          <cell r="BI97">
            <v>55.555555555555557</v>
          </cell>
          <cell r="BJ97">
            <v>50</v>
          </cell>
          <cell r="BK97">
            <v>46.153846153846153</v>
          </cell>
          <cell r="BL97">
            <v>44.444444444444443</v>
          </cell>
          <cell r="BM97">
            <v>50</v>
          </cell>
          <cell r="BN97">
            <v>84.615384615384613</v>
          </cell>
          <cell r="BO97">
            <v>77.777777777777786</v>
          </cell>
          <cell r="BP97">
            <v>100</v>
          </cell>
          <cell r="BQ97">
            <v>76.923076923076934</v>
          </cell>
          <cell r="BR97">
            <v>66.666666666666657</v>
          </cell>
          <cell r="BS97">
            <v>100</v>
          </cell>
          <cell r="BT97">
            <v>100</v>
          </cell>
          <cell r="BU97">
            <v>100</v>
          </cell>
          <cell r="BV97">
            <v>100</v>
          </cell>
          <cell r="BW97">
            <v>14</v>
          </cell>
          <cell r="BX97">
            <v>8</v>
          </cell>
          <cell r="BY97">
            <v>6</v>
          </cell>
          <cell r="BZ97">
            <v>57.142857142857139</v>
          </cell>
          <cell r="CA97">
            <v>37.5</v>
          </cell>
          <cell r="CB97">
            <v>83.333333333333343</v>
          </cell>
          <cell r="CC97">
            <v>50</v>
          </cell>
          <cell r="CD97">
            <v>25</v>
          </cell>
          <cell r="CE97">
            <v>83.333333333333343</v>
          </cell>
          <cell r="CF97">
            <v>92.857142857142861</v>
          </cell>
          <cell r="CG97">
            <v>100</v>
          </cell>
          <cell r="CH97">
            <v>83.333333333333343</v>
          </cell>
          <cell r="CI97">
            <v>85.714285714285708</v>
          </cell>
          <cell r="CJ97">
            <v>87.5</v>
          </cell>
          <cell r="CK97">
            <v>83.333333333333343</v>
          </cell>
          <cell r="CL97">
            <v>100</v>
          </cell>
          <cell r="CM97">
            <v>100</v>
          </cell>
          <cell r="CN97">
            <v>100</v>
          </cell>
          <cell r="CO97">
            <v>96</v>
          </cell>
          <cell r="CP97">
            <v>54</v>
          </cell>
          <cell r="CQ97">
            <v>42</v>
          </cell>
          <cell r="CR97">
            <v>59.375</v>
          </cell>
          <cell r="CS97">
            <v>59.259259259259252</v>
          </cell>
          <cell r="CT97">
            <v>59.523809523809526</v>
          </cell>
          <cell r="CU97">
            <v>47.916666666666671</v>
          </cell>
          <cell r="CV97">
            <v>50</v>
          </cell>
          <cell r="CW97">
            <v>45.238095238095241</v>
          </cell>
          <cell r="CX97">
            <v>89.583333333333343</v>
          </cell>
          <cell r="CY97">
            <v>88.888888888888886</v>
          </cell>
          <cell r="CZ97">
            <v>90.476190476190482</v>
          </cell>
          <cell r="DA97">
            <v>87.5</v>
          </cell>
          <cell r="DB97">
            <v>88.888888888888886</v>
          </cell>
          <cell r="DC97">
            <v>85.714285714285708</v>
          </cell>
          <cell r="DD97">
            <v>93.75</v>
          </cell>
          <cell r="DE97">
            <v>92.592592592592595</v>
          </cell>
          <cell r="DF97">
            <v>95.238095238095227</v>
          </cell>
          <cell r="DG97">
            <v>9018</v>
          </cell>
          <cell r="DH97">
            <v>4624</v>
          </cell>
          <cell r="DI97">
            <v>4394</v>
          </cell>
          <cell r="DJ97">
            <v>57.152361942781106</v>
          </cell>
          <cell r="DK97">
            <v>51.492214532871969</v>
          </cell>
          <cell r="DL97">
            <v>63.108784706417843</v>
          </cell>
          <cell r="DM97">
            <v>45.464626302949654</v>
          </cell>
          <cell r="DN97">
            <v>40.679065743944633</v>
          </cell>
          <cell r="DO97">
            <v>50.500682749203463</v>
          </cell>
          <cell r="DP97">
            <v>92.781104457751155</v>
          </cell>
          <cell r="DQ97">
            <v>91.04671280276817</v>
          </cell>
          <cell r="DR97">
            <v>94.606281292671824</v>
          </cell>
          <cell r="DS97">
            <v>90.94034153914393</v>
          </cell>
          <cell r="DT97">
            <v>88.905709342560556</v>
          </cell>
          <cell r="DU97">
            <v>93.081474738279468</v>
          </cell>
          <cell r="DV97">
            <v>98.325571080062105</v>
          </cell>
          <cell r="DW97">
            <v>98.096885813148788</v>
          </cell>
          <cell r="DX97">
            <v>98.566226672735553</v>
          </cell>
        </row>
        <row r="98">
          <cell r="B98">
            <v>831</v>
          </cell>
          <cell r="C98">
            <v>2329</v>
          </cell>
          <cell r="D98">
            <v>1145</v>
          </cell>
          <cell r="E98">
            <v>1184</v>
          </cell>
          <cell r="F98">
            <v>56.46200085873766</v>
          </cell>
          <cell r="G98">
            <v>52.227074235807855</v>
          </cell>
          <cell r="H98">
            <v>60.557432432432435</v>
          </cell>
          <cell r="I98">
            <v>43.23744096178617</v>
          </cell>
          <cell r="J98">
            <v>37.7292576419214</v>
          </cell>
          <cell r="K98">
            <v>48.564189189189186</v>
          </cell>
          <cell r="L98">
            <v>92.099613568054963</v>
          </cell>
          <cell r="M98">
            <v>90.131004366812235</v>
          </cell>
          <cell r="N98">
            <v>94.003378378378372</v>
          </cell>
          <cell r="O98">
            <v>90.510948905109487</v>
          </cell>
          <cell r="P98">
            <v>88.558951965065503</v>
          </cell>
          <cell r="Q98">
            <v>92.398648648648646</v>
          </cell>
          <cell r="R98">
            <v>97.681408329755257</v>
          </cell>
          <cell r="S98">
            <v>97.292576419213972</v>
          </cell>
          <cell r="T98">
            <v>98.057432432432435</v>
          </cell>
          <cell r="U98">
            <v>86</v>
          </cell>
          <cell r="V98">
            <v>48</v>
          </cell>
          <cell r="W98">
            <v>38</v>
          </cell>
          <cell r="X98">
            <v>47.674418604651166</v>
          </cell>
          <cell r="Y98">
            <v>33.333333333333329</v>
          </cell>
          <cell r="Z98">
            <v>65.789473684210535</v>
          </cell>
          <cell r="AA98">
            <v>43.02325581395349</v>
          </cell>
          <cell r="AB98">
            <v>29.166666666666668</v>
          </cell>
          <cell r="AC98">
            <v>60.526315789473685</v>
          </cell>
          <cell r="AD98">
            <v>94.186046511627907</v>
          </cell>
          <cell r="AE98">
            <v>91.666666666666657</v>
          </cell>
          <cell r="AF98">
            <v>97.368421052631575</v>
          </cell>
          <cell r="AG98">
            <v>91.860465116279073</v>
          </cell>
          <cell r="AH98">
            <v>87.5</v>
          </cell>
          <cell r="AI98">
            <v>97.368421052631575</v>
          </cell>
          <cell r="AJ98">
            <v>98.837209302325576</v>
          </cell>
          <cell r="AK98">
            <v>97.916666666666657</v>
          </cell>
          <cell r="AL98">
            <v>100</v>
          </cell>
          <cell r="AM98">
            <v>337</v>
          </cell>
          <cell r="AN98">
            <v>177</v>
          </cell>
          <cell r="AO98">
            <v>160</v>
          </cell>
          <cell r="AP98">
            <v>56.083086053412465</v>
          </cell>
          <cell r="AQ98">
            <v>51.977401129943502</v>
          </cell>
          <cell r="AR98">
            <v>60.624999999999993</v>
          </cell>
          <cell r="AS98">
            <v>38.872403560830861</v>
          </cell>
          <cell r="AT98">
            <v>35.028248587570623</v>
          </cell>
          <cell r="AU98">
            <v>43.125</v>
          </cell>
          <cell r="AV98">
            <v>94.362017804154306</v>
          </cell>
          <cell r="AW98">
            <v>93.220338983050837</v>
          </cell>
          <cell r="AX98">
            <v>95.625</v>
          </cell>
          <cell r="AY98">
            <v>93.471810089020764</v>
          </cell>
          <cell r="AZ98">
            <v>91.525423728813564</v>
          </cell>
          <cell r="BA98">
            <v>95.625</v>
          </cell>
          <cell r="BB98">
            <v>99.406528189910986</v>
          </cell>
          <cell r="BC98">
            <v>99.435028248587571</v>
          </cell>
          <cell r="BD98">
            <v>99.375</v>
          </cell>
          <cell r="BE98">
            <v>96</v>
          </cell>
          <cell r="BF98">
            <v>58</v>
          </cell>
          <cell r="BG98">
            <v>38</v>
          </cell>
          <cell r="BH98">
            <v>41.666666666666671</v>
          </cell>
          <cell r="BI98">
            <v>37.931034482758619</v>
          </cell>
          <cell r="BJ98">
            <v>47.368421052631575</v>
          </cell>
          <cell r="BK98">
            <v>29.166666666666668</v>
          </cell>
          <cell r="BL98">
            <v>27.586206896551722</v>
          </cell>
          <cell r="BM98">
            <v>31.578947368421051</v>
          </cell>
          <cell r="BN98">
            <v>90.625</v>
          </cell>
          <cell r="BO98">
            <v>87.931034482758619</v>
          </cell>
          <cell r="BP98">
            <v>94.73684210526315</v>
          </cell>
          <cell r="BQ98">
            <v>87.5</v>
          </cell>
          <cell r="BR98">
            <v>86.206896551724128</v>
          </cell>
          <cell r="BS98">
            <v>89.473684210526315</v>
          </cell>
          <cell r="BT98">
            <v>98.958333333333343</v>
          </cell>
          <cell r="BU98">
            <v>98.275862068965509</v>
          </cell>
          <cell r="BV98">
            <v>100</v>
          </cell>
          <cell r="BW98">
            <v>10</v>
          </cell>
          <cell r="BX98">
            <v>3</v>
          </cell>
          <cell r="BY98">
            <v>7</v>
          </cell>
          <cell r="BZ98">
            <v>80</v>
          </cell>
          <cell r="CA98">
            <v>100</v>
          </cell>
          <cell r="CB98">
            <v>71.428571428571431</v>
          </cell>
          <cell r="CC98">
            <v>60</v>
          </cell>
          <cell r="CD98">
            <v>100</v>
          </cell>
          <cell r="CE98">
            <v>42.857142857142854</v>
          </cell>
          <cell r="CF98">
            <v>100</v>
          </cell>
          <cell r="CG98">
            <v>100</v>
          </cell>
          <cell r="CH98">
            <v>100</v>
          </cell>
          <cell r="CI98">
            <v>100</v>
          </cell>
          <cell r="CJ98">
            <v>100</v>
          </cell>
          <cell r="CK98">
            <v>100</v>
          </cell>
          <cell r="CL98">
            <v>100</v>
          </cell>
          <cell r="CM98">
            <v>100</v>
          </cell>
          <cell r="CN98">
            <v>100</v>
          </cell>
          <cell r="CO98">
            <v>56</v>
          </cell>
          <cell r="CP98">
            <v>26</v>
          </cell>
          <cell r="CQ98">
            <v>30</v>
          </cell>
          <cell r="CR98">
            <v>46.428571428571431</v>
          </cell>
          <cell r="CS98">
            <v>46.153846153846153</v>
          </cell>
          <cell r="CT98">
            <v>46.666666666666664</v>
          </cell>
          <cell r="CU98">
            <v>39.285714285714285</v>
          </cell>
          <cell r="CV98">
            <v>38.461538461538467</v>
          </cell>
          <cell r="CW98">
            <v>40</v>
          </cell>
          <cell r="CX98">
            <v>87.5</v>
          </cell>
          <cell r="CY98">
            <v>84.615384615384613</v>
          </cell>
          <cell r="CZ98">
            <v>90</v>
          </cell>
          <cell r="DA98">
            <v>85.714285714285708</v>
          </cell>
          <cell r="DB98">
            <v>84.615384615384613</v>
          </cell>
          <cell r="DC98">
            <v>86.666666666666671</v>
          </cell>
          <cell r="DD98">
            <v>94.642857142857139</v>
          </cell>
          <cell r="DE98">
            <v>96.15384615384616</v>
          </cell>
          <cell r="DF98">
            <v>93.333333333333329</v>
          </cell>
          <cell r="DG98">
            <v>2914</v>
          </cell>
          <cell r="DH98">
            <v>1457</v>
          </cell>
          <cell r="DI98">
            <v>1457</v>
          </cell>
          <cell r="DJ98">
            <v>55.55936856554564</v>
          </cell>
          <cell r="DK98">
            <v>50.995195607412491</v>
          </cell>
          <cell r="DL98">
            <v>60.123541523678789</v>
          </cell>
          <cell r="DM98">
            <v>42.244337680164726</v>
          </cell>
          <cell r="DN98">
            <v>36.85655456417296</v>
          </cell>
          <cell r="DO98">
            <v>47.632120796156485</v>
          </cell>
          <cell r="DP98">
            <v>92.312971859986277</v>
          </cell>
          <cell r="DQ98">
            <v>90.391214824982853</v>
          </cell>
          <cell r="DR98">
            <v>94.234728894989701</v>
          </cell>
          <cell r="DS98">
            <v>90.7343857240906</v>
          </cell>
          <cell r="DT98">
            <v>88.743994509265605</v>
          </cell>
          <cell r="DU98">
            <v>92.724776938915582</v>
          </cell>
          <cell r="DV98">
            <v>97.906657515442689</v>
          </cell>
          <cell r="DW98">
            <v>97.597803706245713</v>
          </cell>
          <cell r="DX98">
            <v>98.215511324639664</v>
          </cell>
        </row>
        <row r="99">
          <cell r="B99">
            <v>835</v>
          </cell>
          <cell r="C99">
            <v>4398</v>
          </cell>
          <cell r="D99">
            <v>2319</v>
          </cell>
          <cell r="E99">
            <v>2079</v>
          </cell>
          <cell r="F99">
            <v>62.21009549795361</v>
          </cell>
          <cell r="G99">
            <v>57.826649417852529</v>
          </cell>
          <cell r="H99">
            <v>67.099567099567111</v>
          </cell>
          <cell r="I99">
            <v>50.136425648021834</v>
          </cell>
          <cell r="J99">
            <v>46.054333764553682</v>
          </cell>
          <cell r="K99">
            <v>54.689754689754686</v>
          </cell>
          <cell r="L99">
            <v>92.382901318781265</v>
          </cell>
          <cell r="M99">
            <v>91.806813281586884</v>
          </cell>
          <cell r="N99">
            <v>93.02549302549302</v>
          </cell>
          <cell r="O99">
            <v>90.632105502501133</v>
          </cell>
          <cell r="P99">
            <v>89.650711513583431</v>
          </cell>
          <cell r="Q99">
            <v>91.726791726791717</v>
          </cell>
          <cell r="R99">
            <v>98.135516143701679</v>
          </cell>
          <cell r="S99">
            <v>98.404484691677453</v>
          </cell>
          <cell r="T99">
            <v>97.835497835497833</v>
          </cell>
          <cell r="U99">
            <v>57</v>
          </cell>
          <cell r="V99">
            <v>24</v>
          </cell>
          <cell r="W99">
            <v>33</v>
          </cell>
          <cell r="X99">
            <v>80.701754385964904</v>
          </cell>
          <cell r="Y99">
            <v>70.833333333333343</v>
          </cell>
          <cell r="Z99">
            <v>87.878787878787875</v>
          </cell>
          <cell r="AA99">
            <v>57.894736842105267</v>
          </cell>
          <cell r="AB99">
            <v>50</v>
          </cell>
          <cell r="AC99">
            <v>63.636363636363633</v>
          </cell>
          <cell r="AD99">
            <v>98.245614035087712</v>
          </cell>
          <cell r="AE99">
            <v>95.833333333333343</v>
          </cell>
          <cell r="AF99">
            <v>100</v>
          </cell>
          <cell r="AG99">
            <v>96.491228070175438</v>
          </cell>
          <cell r="AH99">
            <v>91.666666666666657</v>
          </cell>
          <cell r="AI99">
            <v>100</v>
          </cell>
          <cell r="AJ99">
            <v>98.245614035087712</v>
          </cell>
          <cell r="AK99">
            <v>95.833333333333343</v>
          </cell>
          <cell r="AL99">
            <v>100</v>
          </cell>
          <cell r="AM99">
            <v>12</v>
          </cell>
          <cell r="AN99">
            <v>5</v>
          </cell>
          <cell r="AO99">
            <v>7</v>
          </cell>
          <cell r="AP99">
            <v>58.333333333333336</v>
          </cell>
          <cell r="AQ99">
            <v>40</v>
          </cell>
          <cell r="AR99">
            <v>71.428571428571431</v>
          </cell>
          <cell r="AS99">
            <v>50</v>
          </cell>
          <cell r="AT99">
            <v>40</v>
          </cell>
          <cell r="AU99">
            <v>57.142857142857139</v>
          </cell>
          <cell r="AV99">
            <v>100</v>
          </cell>
          <cell r="AW99">
            <v>100</v>
          </cell>
          <cell r="AX99">
            <v>100</v>
          </cell>
          <cell r="AY99">
            <v>91.666666666666657</v>
          </cell>
          <cell r="AZ99">
            <v>100</v>
          </cell>
          <cell r="BA99">
            <v>85.714285714285708</v>
          </cell>
          <cell r="BB99">
            <v>100</v>
          </cell>
          <cell r="BC99">
            <v>100</v>
          </cell>
          <cell r="BD99">
            <v>100</v>
          </cell>
          <cell r="BE99">
            <v>4</v>
          </cell>
          <cell r="BF99">
            <v>3</v>
          </cell>
          <cell r="BG99">
            <v>1</v>
          </cell>
          <cell r="BH99">
            <v>25</v>
          </cell>
          <cell r="BI99">
            <v>0</v>
          </cell>
          <cell r="BJ99">
            <v>100</v>
          </cell>
          <cell r="BK99">
            <v>25</v>
          </cell>
          <cell r="BL99">
            <v>0</v>
          </cell>
          <cell r="BM99">
            <v>100</v>
          </cell>
          <cell r="BN99">
            <v>100</v>
          </cell>
          <cell r="BO99">
            <v>100</v>
          </cell>
          <cell r="BP99">
            <v>100</v>
          </cell>
          <cell r="BQ99">
            <v>100</v>
          </cell>
          <cell r="BR99">
            <v>100</v>
          </cell>
          <cell r="BS99">
            <v>100</v>
          </cell>
          <cell r="BT99">
            <v>100</v>
          </cell>
          <cell r="BU99">
            <v>100</v>
          </cell>
          <cell r="BV99">
            <v>100</v>
          </cell>
          <cell r="BW99">
            <v>11</v>
          </cell>
          <cell r="BX99">
            <v>4</v>
          </cell>
          <cell r="BY99">
            <v>7</v>
          </cell>
          <cell r="BZ99">
            <v>81.818181818181827</v>
          </cell>
          <cell r="CA99">
            <v>75</v>
          </cell>
          <cell r="CB99">
            <v>85.714285714285708</v>
          </cell>
          <cell r="CC99">
            <v>63.636363636363633</v>
          </cell>
          <cell r="CD99">
            <v>75</v>
          </cell>
          <cell r="CE99">
            <v>57.142857142857139</v>
          </cell>
          <cell r="CF99">
            <v>100</v>
          </cell>
          <cell r="CG99">
            <v>100</v>
          </cell>
          <cell r="CH99">
            <v>100</v>
          </cell>
          <cell r="CI99">
            <v>100</v>
          </cell>
          <cell r="CJ99">
            <v>100</v>
          </cell>
          <cell r="CK99">
            <v>100</v>
          </cell>
          <cell r="CL99">
            <v>100</v>
          </cell>
          <cell r="CM99">
            <v>100</v>
          </cell>
          <cell r="CN99">
            <v>100</v>
          </cell>
          <cell r="CO99">
            <v>151</v>
          </cell>
          <cell r="CP99">
            <v>71</v>
          </cell>
          <cell r="CQ99">
            <v>80</v>
          </cell>
          <cell r="CR99">
            <v>55.629139072847678</v>
          </cell>
          <cell r="CS99">
            <v>43.661971830985912</v>
          </cell>
          <cell r="CT99">
            <v>66.25</v>
          </cell>
          <cell r="CU99">
            <v>43.70860927152318</v>
          </cell>
          <cell r="CV99">
            <v>39.436619718309856</v>
          </cell>
          <cell r="CW99">
            <v>47.5</v>
          </cell>
          <cell r="CX99">
            <v>88.741721854304629</v>
          </cell>
          <cell r="CY99">
            <v>78.873239436619713</v>
          </cell>
          <cell r="CZ99">
            <v>97.5</v>
          </cell>
          <cell r="DA99">
            <v>86.754966887417211</v>
          </cell>
          <cell r="DB99">
            <v>77.464788732394368</v>
          </cell>
          <cell r="DC99">
            <v>95</v>
          </cell>
          <cell r="DD99">
            <v>97.350993377483448</v>
          </cell>
          <cell r="DE99">
            <v>95.774647887323937</v>
          </cell>
          <cell r="DF99">
            <v>98.75</v>
          </cell>
          <cell r="DG99">
            <v>4633</v>
          </cell>
          <cell r="DH99">
            <v>2426</v>
          </cell>
          <cell r="DI99">
            <v>2207</v>
          </cell>
          <cell r="DJ99">
            <v>62.227498381178506</v>
          </cell>
          <cell r="DK99">
            <v>57.46084089035449</v>
          </cell>
          <cell r="DL99">
            <v>67.467149977344803</v>
          </cell>
          <cell r="DM99">
            <v>50.032376429958994</v>
          </cell>
          <cell r="DN99">
            <v>45.877988458367689</v>
          </cell>
          <cell r="DO99">
            <v>54.599003171726324</v>
          </cell>
          <cell r="DP99">
            <v>92.380746816317711</v>
          </cell>
          <cell r="DQ99">
            <v>91.508656224237427</v>
          </cell>
          <cell r="DR99">
            <v>93.339374716810156</v>
          </cell>
          <cell r="DS99">
            <v>90.610835311892941</v>
          </cell>
          <cell r="DT99">
            <v>89.365210222588615</v>
          </cell>
          <cell r="DU99">
            <v>91.9800634345265</v>
          </cell>
          <cell r="DV99">
            <v>98.12216706237858</v>
          </cell>
          <cell r="DW99">
            <v>98.309975267930753</v>
          </cell>
          <cell r="DX99">
            <v>97.915722700498407</v>
          </cell>
        </row>
        <row r="100">
          <cell r="B100">
            <v>836</v>
          </cell>
          <cell r="C100">
            <v>1663</v>
          </cell>
          <cell r="D100">
            <v>830</v>
          </cell>
          <cell r="E100">
            <v>833</v>
          </cell>
          <cell r="F100">
            <v>63.199037883343358</v>
          </cell>
          <cell r="G100">
            <v>59.518072289156635</v>
          </cell>
          <cell r="H100">
            <v>66.866746698679464</v>
          </cell>
          <cell r="I100">
            <v>52.134696331930243</v>
          </cell>
          <cell r="J100">
            <v>48.07228915662651</v>
          </cell>
          <cell r="K100">
            <v>56.182472989195674</v>
          </cell>
          <cell r="L100">
            <v>92.844257366205653</v>
          </cell>
          <cell r="M100">
            <v>93.012048192771076</v>
          </cell>
          <cell r="N100">
            <v>92.677070828331338</v>
          </cell>
          <cell r="O100">
            <v>91.280817799158143</v>
          </cell>
          <cell r="P100">
            <v>91.445783132530124</v>
          </cell>
          <cell r="Q100">
            <v>91.116446578631454</v>
          </cell>
          <cell r="R100">
            <v>98.256163559831634</v>
          </cell>
          <cell r="S100">
            <v>99.036144578313255</v>
          </cell>
          <cell r="T100">
            <v>97.47899159663865</v>
          </cell>
          <cell r="U100">
            <v>19</v>
          </cell>
          <cell r="V100">
            <v>10</v>
          </cell>
          <cell r="W100">
            <v>9</v>
          </cell>
          <cell r="X100">
            <v>57.894736842105267</v>
          </cell>
          <cell r="Y100">
            <v>40</v>
          </cell>
          <cell r="Z100">
            <v>77.777777777777786</v>
          </cell>
          <cell r="AA100">
            <v>36.84210526315789</v>
          </cell>
          <cell r="AB100">
            <v>20</v>
          </cell>
          <cell r="AC100">
            <v>55.555555555555557</v>
          </cell>
          <cell r="AD100">
            <v>94.73684210526315</v>
          </cell>
          <cell r="AE100">
            <v>90</v>
          </cell>
          <cell r="AF100">
            <v>100</v>
          </cell>
          <cell r="AG100">
            <v>94.73684210526315</v>
          </cell>
          <cell r="AH100">
            <v>90</v>
          </cell>
          <cell r="AI100">
            <v>100</v>
          </cell>
          <cell r="AJ100">
            <v>94.73684210526315</v>
          </cell>
          <cell r="AK100">
            <v>90</v>
          </cell>
          <cell r="AL100">
            <v>100</v>
          </cell>
          <cell r="AM100">
            <v>14</v>
          </cell>
          <cell r="AN100">
            <v>9</v>
          </cell>
          <cell r="AO100">
            <v>5</v>
          </cell>
          <cell r="AP100">
            <v>71.428571428571431</v>
          </cell>
          <cell r="AQ100">
            <v>66.666666666666657</v>
          </cell>
          <cell r="AR100">
            <v>80</v>
          </cell>
          <cell r="AS100">
            <v>64.285714285714292</v>
          </cell>
          <cell r="AT100">
            <v>66.666666666666657</v>
          </cell>
          <cell r="AU100">
            <v>60</v>
          </cell>
          <cell r="AV100">
            <v>92.857142857142861</v>
          </cell>
          <cell r="AW100">
            <v>88.888888888888886</v>
          </cell>
          <cell r="AX100">
            <v>100</v>
          </cell>
          <cell r="AY100">
            <v>92.857142857142861</v>
          </cell>
          <cell r="AZ100">
            <v>88.888888888888886</v>
          </cell>
          <cell r="BA100">
            <v>100</v>
          </cell>
          <cell r="BB100">
            <v>100</v>
          </cell>
          <cell r="BC100">
            <v>100</v>
          </cell>
          <cell r="BD100">
            <v>100</v>
          </cell>
          <cell r="BE100">
            <v>5</v>
          </cell>
          <cell r="BF100">
            <v>4</v>
          </cell>
          <cell r="BG100">
            <v>1</v>
          </cell>
          <cell r="BH100">
            <v>100</v>
          </cell>
          <cell r="BI100">
            <v>100</v>
          </cell>
          <cell r="BJ100">
            <v>100</v>
          </cell>
          <cell r="BK100">
            <v>60</v>
          </cell>
          <cell r="BL100">
            <v>50</v>
          </cell>
          <cell r="BM100">
            <v>100</v>
          </cell>
          <cell r="BN100">
            <v>100</v>
          </cell>
          <cell r="BO100">
            <v>100</v>
          </cell>
          <cell r="BP100">
            <v>100</v>
          </cell>
          <cell r="BQ100">
            <v>100</v>
          </cell>
          <cell r="BR100">
            <v>100</v>
          </cell>
          <cell r="BS100">
            <v>100</v>
          </cell>
          <cell r="BT100">
            <v>100</v>
          </cell>
          <cell r="BU100">
            <v>100</v>
          </cell>
          <cell r="BV100">
            <v>100</v>
          </cell>
          <cell r="BW100">
            <v>9</v>
          </cell>
          <cell r="BX100">
            <v>5</v>
          </cell>
          <cell r="BY100">
            <v>4</v>
          </cell>
          <cell r="BZ100">
            <v>77.777777777777786</v>
          </cell>
          <cell r="CA100">
            <v>80</v>
          </cell>
          <cell r="CB100">
            <v>75</v>
          </cell>
          <cell r="CC100">
            <v>66.666666666666657</v>
          </cell>
          <cell r="CD100">
            <v>60</v>
          </cell>
          <cell r="CE100">
            <v>75</v>
          </cell>
          <cell r="CF100">
            <v>100</v>
          </cell>
          <cell r="CG100">
            <v>100</v>
          </cell>
          <cell r="CH100">
            <v>100</v>
          </cell>
          <cell r="CI100">
            <v>100</v>
          </cell>
          <cell r="CJ100">
            <v>100</v>
          </cell>
          <cell r="CK100">
            <v>100</v>
          </cell>
          <cell r="CL100">
            <v>100</v>
          </cell>
          <cell r="CM100">
            <v>100</v>
          </cell>
          <cell r="CN100">
            <v>100</v>
          </cell>
          <cell r="CO100">
            <v>48</v>
          </cell>
          <cell r="CP100">
            <v>24</v>
          </cell>
          <cell r="CQ100">
            <v>24</v>
          </cell>
          <cell r="CR100">
            <v>54.166666666666664</v>
          </cell>
          <cell r="CS100">
            <v>58.333333333333336</v>
          </cell>
          <cell r="CT100">
            <v>50</v>
          </cell>
          <cell r="CU100">
            <v>47.916666666666671</v>
          </cell>
          <cell r="CV100">
            <v>54.166666666666664</v>
          </cell>
          <cell r="CW100">
            <v>41.666666666666671</v>
          </cell>
          <cell r="CX100">
            <v>93.75</v>
          </cell>
          <cell r="CY100">
            <v>91.666666666666657</v>
          </cell>
          <cell r="CZ100">
            <v>95.833333333333343</v>
          </cell>
          <cell r="DA100">
            <v>93.75</v>
          </cell>
          <cell r="DB100">
            <v>91.666666666666657</v>
          </cell>
          <cell r="DC100">
            <v>95.833333333333343</v>
          </cell>
          <cell r="DD100">
            <v>97.916666666666657</v>
          </cell>
          <cell r="DE100">
            <v>100</v>
          </cell>
          <cell r="DF100">
            <v>95.833333333333343</v>
          </cell>
          <cell r="DG100">
            <v>1758</v>
          </cell>
          <cell r="DH100">
            <v>882</v>
          </cell>
          <cell r="DI100">
            <v>876</v>
          </cell>
          <cell r="DJ100">
            <v>63.13993174061433</v>
          </cell>
          <cell r="DK100">
            <v>59.637188208616777</v>
          </cell>
          <cell r="DL100">
            <v>66.666666666666657</v>
          </cell>
          <cell r="DM100">
            <v>52.047781569965871</v>
          </cell>
          <cell r="DN100">
            <v>48.185941043083901</v>
          </cell>
          <cell r="DO100">
            <v>55.936073059360737</v>
          </cell>
          <cell r="DP100">
            <v>92.946530147895331</v>
          </cell>
          <cell r="DQ100">
            <v>92.97052154195012</v>
          </cell>
          <cell r="DR100">
            <v>92.922374429223737</v>
          </cell>
          <cell r="DS100">
            <v>91.467576791808867</v>
          </cell>
          <cell r="DT100">
            <v>91.496598639455783</v>
          </cell>
          <cell r="DU100">
            <v>91.438356164383563</v>
          </cell>
          <cell r="DV100">
            <v>98.236632536973829</v>
          </cell>
          <cell r="DW100">
            <v>98.979591836734699</v>
          </cell>
          <cell r="DX100">
            <v>97.48858447488584</v>
          </cell>
        </row>
        <row r="101">
          <cell r="B101">
            <v>837</v>
          </cell>
          <cell r="C101">
            <v>1744</v>
          </cell>
          <cell r="D101">
            <v>904</v>
          </cell>
          <cell r="E101">
            <v>840</v>
          </cell>
          <cell r="F101">
            <v>54.644495412844037</v>
          </cell>
          <cell r="G101">
            <v>48.89380530973451</v>
          </cell>
          <cell r="H101">
            <v>60.833333333333329</v>
          </cell>
          <cell r="I101">
            <v>43.692660550458719</v>
          </cell>
          <cell r="J101">
            <v>39.712389380530972</v>
          </cell>
          <cell r="K101">
            <v>47.976190476190474</v>
          </cell>
          <cell r="L101">
            <v>89.334862385321102</v>
          </cell>
          <cell r="M101">
            <v>85.730088495575217</v>
          </cell>
          <cell r="N101">
            <v>93.214285714285722</v>
          </cell>
          <cell r="O101">
            <v>87.844036697247702</v>
          </cell>
          <cell r="P101">
            <v>84.402654867256629</v>
          </cell>
          <cell r="Q101">
            <v>91.547619047619051</v>
          </cell>
          <cell r="R101">
            <v>97.190366972477065</v>
          </cell>
          <cell r="S101">
            <v>96.902654867256629</v>
          </cell>
          <cell r="T101">
            <v>97.5</v>
          </cell>
          <cell r="U101">
            <v>34</v>
          </cell>
          <cell r="V101">
            <v>17</v>
          </cell>
          <cell r="W101">
            <v>17</v>
          </cell>
          <cell r="X101">
            <v>50</v>
          </cell>
          <cell r="Y101">
            <v>58.82352941176471</v>
          </cell>
          <cell r="Z101">
            <v>41.17647058823529</v>
          </cell>
          <cell r="AA101">
            <v>35.294117647058826</v>
          </cell>
          <cell r="AB101">
            <v>35.294117647058826</v>
          </cell>
          <cell r="AC101">
            <v>35.294117647058826</v>
          </cell>
          <cell r="AD101">
            <v>91.17647058823529</v>
          </cell>
          <cell r="AE101">
            <v>82.35294117647058</v>
          </cell>
          <cell r="AF101">
            <v>100</v>
          </cell>
          <cell r="AG101">
            <v>88.235294117647058</v>
          </cell>
          <cell r="AH101">
            <v>82.35294117647058</v>
          </cell>
          <cell r="AI101">
            <v>94.117647058823522</v>
          </cell>
          <cell r="AJ101">
            <v>100</v>
          </cell>
          <cell r="AK101">
            <v>100</v>
          </cell>
          <cell r="AL101">
            <v>100</v>
          </cell>
          <cell r="AM101">
            <v>12</v>
          </cell>
          <cell r="AN101">
            <v>7</v>
          </cell>
          <cell r="AO101">
            <v>5</v>
          </cell>
          <cell r="AP101">
            <v>50</v>
          </cell>
          <cell r="AQ101">
            <v>42.857142857142854</v>
          </cell>
          <cell r="AR101">
            <v>60</v>
          </cell>
          <cell r="AS101">
            <v>50</v>
          </cell>
          <cell r="AT101">
            <v>42.857142857142854</v>
          </cell>
          <cell r="AU101">
            <v>60</v>
          </cell>
          <cell r="AV101">
            <v>91.666666666666657</v>
          </cell>
          <cell r="AW101">
            <v>85.714285714285708</v>
          </cell>
          <cell r="AX101">
            <v>100</v>
          </cell>
          <cell r="AY101">
            <v>91.666666666666657</v>
          </cell>
          <cell r="AZ101">
            <v>85.714285714285708</v>
          </cell>
          <cell r="BA101">
            <v>100</v>
          </cell>
          <cell r="BB101">
            <v>100</v>
          </cell>
          <cell r="BC101">
            <v>100</v>
          </cell>
          <cell r="BD101">
            <v>100</v>
          </cell>
          <cell r="BE101">
            <v>4</v>
          </cell>
          <cell r="BF101">
            <v>4</v>
          </cell>
          <cell r="BG101">
            <v>0</v>
          </cell>
          <cell r="BH101">
            <v>50</v>
          </cell>
          <cell r="BI101">
            <v>50</v>
          </cell>
          <cell r="BJ101" t="e">
            <v>#DIV/0!</v>
          </cell>
          <cell r="BK101">
            <v>50</v>
          </cell>
          <cell r="BL101">
            <v>50</v>
          </cell>
          <cell r="BM101" t="e">
            <v>#DIV/0!</v>
          </cell>
          <cell r="BN101">
            <v>75</v>
          </cell>
          <cell r="BO101">
            <v>75</v>
          </cell>
          <cell r="BP101" t="e">
            <v>#DIV/0!</v>
          </cell>
          <cell r="BQ101">
            <v>75</v>
          </cell>
          <cell r="BR101">
            <v>75</v>
          </cell>
          <cell r="BS101" t="e">
            <v>#DIV/0!</v>
          </cell>
          <cell r="BT101">
            <v>100</v>
          </cell>
          <cell r="BU101">
            <v>100</v>
          </cell>
          <cell r="BV101" t="e">
            <v>#DIV/0!</v>
          </cell>
          <cell r="BW101">
            <v>9</v>
          </cell>
          <cell r="BX101">
            <v>5</v>
          </cell>
          <cell r="BY101">
            <v>4</v>
          </cell>
          <cell r="BZ101">
            <v>77.777777777777786</v>
          </cell>
          <cell r="CA101">
            <v>80</v>
          </cell>
          <cell r="CB101">
            <v>75</v>
          </cell>
          <cell r="CC101">
            <v>66.666666666666657</v>
          </cell>
          <cell r="CD101">
            <v>60</v>
          </cell>
          <cell r="CE101">
            <v>75</v>
          </cell>
          <cell r="CF101">
            <v>100</v>
          </cell>
          <cell r="CG101">
            <v>100</v>
          </cell>
          <cell r="CH101">
            <v>100</v>
          </cell>
          <cell r="CI101">
            <v>88.888888888888886</v>
          </cell>
          <cell r="CJ101">
            <v>80</v>
          </cell>
          <cell r="CK101">
            <v>100</v>
          </cell>
          <cell r="CL101">
            <v>100</v>
          </cell>
          <cell r="CM101">
            <v>100</v>
          </cell>
          <cell r="CN101">
            <v>100</v>
          </cell>
          <cell r="CO101">
            <v>39</v>
          </cell>
          <cell r="CP101">
            <v>14</v>
          </cell>
          <cell r="CQ101">
            <v>25</v>
          </cell>
          <cell r="CR101">
            <v>56.410256410256409</v>
          </cell>
          <cell r="CS101">
            <v>64.285714285714292</v>
          </cell>
          <cell r="CT101">
            <v>52</v>
          </cell>
          <cell r="CU101">
            <v>41.025641025641022</v>
          </cell>
          <cell r="CV101">
            <v>57.142857142857139</v>
          </cell>
          <cell r="CW101">
            <v>32</v>
          </cell>
          <cell r="CX101">
            <v>84.615384615384613</v>
          </cell>
          <cell r="CY101">
            <v>85.714285714285708</v>
          </cell>
          <cell r="CZ101">
            <v>84</v>
          </cell>
          <cell r="DA101">
            <v>79.487179487179489</v>
          </cell>
          <cell r="DB101">
            <v>71.428571428571431</v>
          </cell>
          <cell r="DC101">
            <v>84</v>
          </cell>
          <cell r="DD101">
            <v>94.871794871794862</v>
          </cell>
          <cell r="DE101">
            <v>92.857142857142861</v>
          </cell>
          <cell r="DF101">
            <v>96</v>
          </cell>
          <cell r="DG101">
            <v>1842</v>
          </cell>
          <cell r="DH101">
            <v>951</v>
          </cell>
          <cell r="DI101">
            <v>891</v>
          </cell>
          <cell r="DJ101">
            <v>54.668838219326823</v>
          </cell>
          <cell r="DK101">
            <v>49.421661409043111</v>
          </cell>
          <cell r="DL101">
            <v>60.26936026936027</v>
          </cell>
          <cell r="DM101">
            <v>43.648208469055376</v>
          </cell>
          <cell r="DN101">
            <v>40.063091482649845</v>
          </cell>
          <cell r="DO101">
            <v>47.474747474747474</v>
          </cell>
          <cell r="DP101">
            <v>89.305103148751357</v>
          </cell>
          <cell r="DQ101">
            <v>85.699263932702422</v>
          </cell>
          <cell r="DR101">
            <v>93.153759820426487</v>
          </cell>
          <cell r="DS101">
            <v>87.676438653637348</v>
          </cell>
          <cell r="DT101">
            <v>84.121976866456365</v>
          </cell>
          <cell r="DU101">
            <v>91.470258136924812</v>
          </cell>
          <cell r="DV101">
            <v>97.23127035830619</v>
          </cell>
          <cell r="DW101">
            <v>96.950578338590958</v>
          </cell>
          <cell r="DX101">
            <v>97.53086419753086</v>
          </cell>
        </row>
        <row r="102">
          <cell r="B102">
            <v>840</v>
          </cell>
          <cell r="C102">
            <v>5828</v>
          </cell>
          <cell r="D102">
            <v>2950</v>
          </cell>
          <cell r="E102">
            <v>2878</v>
          </cell>
          <cell r="F102">
            <v>56.58888126286891</v>
          </cell>
          <cell r="G102">
            <v>51.322033898305087</v>
          </cell>
          <cell r="H102">
            <v>61.987491313412093</v>
          </cell>
          <cell r="I102">
            <v>40.339739190116681</v>
          </cell>
          <cell r="J102">
            <v>36.745762711864401</v>
          </cell>
          <cell r="K102">
            <v>44.023627519110491</v>
          </cell>
          <cell r="L102">
            <v>89.327385037748797</v>
          </cell>
          <cell r="M102">
            <v>86.406779661016955</v>
          </cell>
          <cell r="N102">
            <v>92.32105628908964</v>
          </cell>
          <cell r="O102">
            <v>87.783115991763893</v>
          </cell>
          <cell r="P102">
            <v>84.745762711864401</v>
          </cell>
          <cell r="Q102">
            <v>90.89645587213343</v>
          </cell>
          <cell r="R102">
            <v>97.752230610844208</v>
          </cell>
          <cell r="S102">
            <v>97.423728813559322</v>
          </cell>
          <cell r="T102">
            <v>98.088950660180686</v>
          </cell>
          <cell r="U102">
            <v>16</v>
          </cell>
          <cell r="V102">
            <v>10</v>
          </cell>
          <cell r="W102">
            <v>6</v>
          </cell>
          <cell r="X102">
            <v>81.25</v>
          </cell>
          <cell r="Y102">
            <v>80</v>
          </cell>
          <cell r="Z102">
            <v>83.333333333333343</v>
          </cell>
          <cell r="AA102">
            <v>56.25</v>
          </cell>
          <cell r="AB102">
            <v>50</v>
          </cell>
          <cell r="AC102">
            <v>66.666666666666657</v>
          </cell>
          <cell r="AD102">
            <v>93.75</v>
          </cell>
          <cell r="AE102">
            <v>90</v>
          </cell>
          <cell r="AF102">
            <v>100</v>
          </cell>
          <cell r="AG102">
            <v>93.75</v>
          </cell>
          <cell r="AH102">
            <v>90</v>
          </cell>
          <cell r="AI102">
            <v>100</v>
          </cell>
          <cell r="AJ102">
            <v>93.75</v>
          </cell>
          <cell r="AK102">
            <v>90</v>
          </cell>
          <cell r="AL102">
            <v>100</v>
          </cell>
          <cell r="AM102">
            <v>12</v>
          </cell>
          <cell r="AN102">
            <v>2</v>
          </cell>
          <cell r="AO102">
            <v>10</v>
          </cell>
          <cell r="AP102">
            <v>83.333333333333343</v>
          </cell>
          <cell r="AQ102">
            <v>100</v>
          </cell>
          <cell r="AR102">
            <v>80</v>
          </cell>
          <cell r="AS102">
            <v>58.333333333333336</v>
          </cell>
          <cell r="AT102">
            <v>50</v>
          </cell>
          <cell r="AU102">
            <v>60</v>
          </cell>
          <cell r="AV102">
            <v>100</v>
          </cell>
          <cell r="AW102">
            <v>100</v>
          </cell>
          <cell r="AX102">
            <v>100</v>
          </cell>
          <cell r="AY102">
            <v>91.666666666666657</v>
          </cell>
          <cell r="AZ102">
            <v>50</v>
          </cell>
          <cell r="BA102">
            <v>100</v>
          </cell>
          <cell r="BB102">
            <v>100</v>
          </cell>
          <cell r="BC102">
            <v>100</v>
          </cell>
          <cell r="BD102">
            <v>100</v>
          </cell>
          <cell r="BE102">
            <v>1</v>
          </cell>
          <cell r="BF102">
            <v>0</v>
          </cell>
          <cell r="BG102">
            <v>1</v>
          </cell>
          <cell r="BH102">
            <v>100</v>
          </cell>
          <cell r="BI102" t="e">
            <v>#DIV/0!</v>
          </cell>
          <cell r="BJ102">
            <v>100</v>
          </cell>
          <cell r="BK102">
            <v>100</v>
          </cell>
          <cell r="BL102" t="e">
            <v>#DIV/0!</v>
          </cell>
          <cell r="BM102">
            <v>100</v>
          </cell>
          <cell r="BN102">
            <v>100</v>
          </cell>
          <cell r="BO102" t="e">
            <v>#DIV/0!</v>
          </cell>
          <cell r="BP102">
            <v>100</v>
          </cell>
          <cell r="BQ102">
            <v>100</v>
          </cell>
          <cell r="BR102" t="e">
            <v>#DIV/0!</v>
          </cell>
          <cell r="BS102">
            <v>100</v>
          </cell>
          <cell r="BT102">
            <v>100</v>
          </cell>
          <cell r="BU102" t="e">
            <v>#DIV/0!</v>
          </cell>
          <cell r="BV102">
            <v>100</v>
          </cell>
          <cell r="BW102">
            <v>14</v>
          </cell>
          <cell r="BX102">
            <v>7</v>
          </cell>
          <cell r="BY102">
            <v>7</v>
          </cell>
          <cell r="BZ102">
            <v>78.571428571428569</v>
          </cell>
          <cell r="CA102">
            <v>71.428571428571431</v>
          </cell>
          <cell r="CB102">
            <v>85.714285714285708</v>
          </cell>
          <cell r="CC102">
            <v>64.285714285714292</v>
          </cell>
          <cell r="CD102">
            <v>57.142857142857139</v>
          </cell>
          <cell r="CE102">
            <v>71.428571428571431</v>
          </cell>
          <cell r="CF102">
            <v>92.857142857142861</v>
          </cell>
          <cell r="CG102">
            <v>85.714285714285708</v>
          </cell>
          <cell r="CH102">
            <v>100</v>
          </cell>
          <cell r="CI102">
            <v>92.857142857142861</v>
          </cell>
          <cell r="CJ102">
            <v>85.714285714285708</v>
          </cell>
          <cell r="CK102">
            <v>100</v>
          </cell>
          <cell r="CL102">
            <v>100</v>
          </cell>
          <cell r="CM102">
            <v>100</v>
          </cell>
          <cell r="CN102">
            <v>100</v>
          </cell>
          <cell r="CO102">
            <v>65</v>
          </cell>
          <cell r="CP102">
            <v>32</v>
          </cell>
          <cell r="CQ102">
            <v>33</v>
          </cell>
          <cell r="CR102">
            <v>44.61538461538462</v>
          </cell>
          <cell r="CS102">
            <v>37.5</v>
          </cell>
          <cell r="CT102">
            <v>51.515151515151516</v>
          </cell>
          <cell r="CU102">
            <v>35.384615384615387</v>
          </cell>
          <cell r="CV102">
            <v>31.25</v>
          </cell>
          <cell r="CW102">
            <v>39.393939393939391</v>
          </cell>
          <cell r="CX102">
            <v>73.846153846153854</v>
          </cell>
          <cell r="CY102">
            <v>62.5</v>
          </cell>
          <cell r="CZ102">
            <v>84.848484848484844</v>
          </cell>
          <cell r="DA102">
            <v>73.846153846153854</v>
          </cell>
          <cell r="DB102">
            <v>62.5</v>
          </cell>
          <cell r="DC102">
            <v>84.848484848484844</v>
          </cell>
          <cell r="DD102">
            <v>95.384615384615387</v>
          </cell>
          <cell r="DE102">
            <v>93.75</v>
          </cell>
          <cell r="DF102">
            <v>96.969696969696969</v>
          </cell>
          <cell r="DG102">
            <v>5936</v>
          </cell>
          <cell r="DH102">
            <v>3001</v>
          </cell>
          <cell r="DI102">
            <v>2935</v>
          </cell>
          <cell r="DJ102">
            <v>56.637466307277627</v>
          </cell>
          <cell r="DK102">
            <v>51.349550149950019</v>
          </cell>
          <cell r="DL102">
            <v>62.044293015332194</v>
          </cell>
          <cell r="DM102">
            <v>40.431266846361183</v>
          </cell>
          <cell r="DN102">
            <v>36.787737420859713</v>
          </cell>
          <cell r="DO102">
            <v>44.156729131175467</v>
          </cell>
          <cell r="DP102">
            <v>89.20148247978436</v>
          </cell>
          <cell r="DQ102">
            <v>86.171276241252912</v>
          </cell>
          <cell r="DR102">
            <v>92.299829642248724</v>
          </cell>
          <cell r="DS102">
            <v>87.668463611859835</v>
          </cell>
          <cell r="DT102">
            <v>84.505164945018336</v>
          </cell>
          <cell r="DU102">
            <v>90.902896081771729</v>
          </cell>
          <cell r="DV102">
            <v>97.725741239892187</v>
          </cell>
          <cell r="DW102">
            <v>97.367544151949346</v>
          </cell>
          <cell r="DX102">
            <v>98.091993185689958</v>
          </cell>
        </row>
        <row r="103">
          <cell r="B103">
            <v>841</v>
          </cell>
          <cell r="C103">
            <v>1109</v>
          </cell>
          <cell r="D103">
            <v>551</v>
          </cell>
          <cell r="E103">
            <v>558</v>
          </cell>
          <cell r="F103">
            <v>58.250676284941392</v>
          </cell>
          <cell r="G103">
            <v>55.353901996370233</v>
          </cell>
          <cell r="H103">
            <v>61.111111111111114</v>
          </cell>
          <cell r="I103">
            <v>45.716862037871955</v>
          </cell>
          <cell r="J103">
            <v>42.831215970961892</v>
          </cell>
          <cell r="K103">
            <v>48.566308243727597</v>
          </cell>
          <cell r="L103">
            <v>88.458070333633913</v>
          </cell>
          <cell r="M103">
            <v>87.658802177858448</v>
          </cell>
          <cell r="N103">
            <v>89.247311827956992</v>
          </cell>
          <cell r="O103">
            <v>86.384129846708746</v>
          </cell>
          <cell r="P103">
            <v>85.48094373865699</v>
          </cell>
          <cell r="Q103">
            <v>87.275985663082437</v>
          </cell>
          <cell r="R103">
            <v>96.03246167718666</v>
          </cell>
          <cell r="S103">
            <v>95.644283121597098</v>
          </cell>
          <cell r="T103">
            <v>96.415770609318997</v>
          </cell>
          <cell r="U103">
            <v>18</v>
          </cell>
          <cell r="V103">
            <v>8</v>
          </cell>
          <cell r="W103">
            <v>10</v>
          </cell>
          <cell r="X103">
            <v>77.777777777777786</v>
          </cell>
          <cell r="Y103">
            <v>87.5</v>
          </cell>
          <cell r="Z103">
            <v>70</v>
          </cell>
          <cell r="AA103">
            <v>50</v>
          </cell>
          <cell r="AB103">
            <v>50</v>
          </cell>
          <cell r="AC103">
            <v>50</v>
          </cell>
          <cell r="AD103">
            <v>100</v>
          </cell>
          <cell r="AE103">
            <v>100</v>
          </cell>
          <cell r="AF103">
            <v>100</v>
          </cell>
          <cell r="AG103">
            <v>100</v>
          </cell>
          <cell r="AH103">
            <v>100</v>
          </cell>
          <cell r="AI103">
            <v>100</v>
          </cell>
          <cell r="AJ103">
            <v>100</v>
          </cell>
          <cell r="AK103">
            <v>100</v>
          </cell>
          <cell r="AL103">
            <v>100</v>
          </cell>
          <cell r="AM103">
            <v>15</v>
          </cell>
          <cell r="AN103">
            <v>7</v>
          </cell>
          <cell r="AO103">
            <v>8</v>
          </cell>
          <cell r="AP103">
            <v>60</v>
          </cell>
          <cell r="AQ103">
            <v>42.857142857142854</v>
          </cell>
          <cell r="AR103">
            <v>75</v>
          </cell>
          <cell r="AS103">
            <v>46.666666666666664</v>
          </cell>
          <cell r="AT103">
            <v>28.571428571428569</v>
          </cell>
          <cell r="AU103">
            <v>62.5</v>
          </cell>
          <cell r="AV103">
            <v>80</v>
          </cell>
          <cell r="AW103">
            <v>71.428571428571431</v>
          </cell>
          <cell r="AX103">
            <v>87.5</v>
          </cell>
          <cell r="AY103">
            <v>80</v>
          </cell>
          <cell r="AZ103">
            <v>71.428571428571431</v>
          </cell>
          <cell r="BA103">
            <v>87.5</v>
          </cell>
          <cell r="BB103">
            <v>100</v>
          </cell>
          <cell r="BC103">
            <v>100</v>
          </cell>
          <cell r="BD103">
            <v>100</v>
          </cell>
          <cell r="BE103">
            <v>3</v>
          </cell>
          <cell r="BF103">
            <v>0</v>
          </cell>
          <cell r="BG103">
            <v>3</v>
          </cell>
          <cell r="BH103">
            <v>33.333333333333329</v>
          </cell>
          <cell r="BI103" t="e">
            <v>#DIV/0!</v>
          </cell>
          <cell r="BJ103">
            <v>33.333333333333329</v>
          </cell>
          <cell r="BK103">
            <v>0</v>
          </cell>
          <cell r="BL103" t="e">
            <v>#DIV/0!</v>
          </cell>
          <cell r="BM103">
            <v>0</v>
          </cell>
          <cell r="BN103">
            <v>66.666666666666657</v>
          </cell>
          <cell r="BO103" t="e">
            <v>#DIV/0!</v>
          </cell>
          <cell r="BP103">
            <v>66.666666666666657</v>
          </cell>
          <cell r="BQ103">
            <v>66.666666666666657</v>
          </cell>
          <cell r="BR103" t="e">
            <v>#DIV/0!</v>
          </cell>
          <cell r="BS103">
            <v>66.666666666666657</v>
          </cell>
          <cell r="BT103">
            <v>66.666666666666657</v>
          </cell>
          <cell r="BU103" t="e">
            <v>#DIV/0!</v>
          </cell>
          <cell r="BV103">
            <v>66.666666666666657</v>
          </cell>
          <cell r="BW103">
            <v>3</v>
          </cell>
          <cell r="BX103">
            <v>1</v>
          </cell>
          <cell r="BY103">
            <v>2</v>
          </cell>
          <cell r="BZ103">
            <v>66.666666666666657</v>
          </cell>
          <cell r="CA103">
            <v>0</v>
          </cell>
          <cell r="CB103">
            <v>100</v>
          </cell>
          <cell r="CC103">
            <v>33.333333333333329</v>
          </cell>
          <cell r="CD103">
            <v>0</v>
          </cell>
          <cell r="CE103">
            <v>50</v>
          </cell>
          <cell r="CF103">
            <v>66.666666666666657</v>
          </cell>
          <cell r="CG103">
            <v>0</v>
          </cell>
          <cell r="CH103">
            <v>100</v>
          </cell>
          <cell r="CI103">
            <v>66.666666666666657</v>
          </cell>
          <cell r="CJ103">
            <v>0</v>
          </cell>
          <cell r="CK103">
            <v>100</v>
          </cell>
          <cell r="CL103">
            <v>100</v>
          </cell>
          <cell r="CM103">
            <v>100</v>
          </cell>
          <cell r="CN103">
            <v>100</v>
          </cell>
          <cell r="CO103">
            <v>70</v>
          </cell>
          <cell r="CP103">
            <v>37</v>
          </cell>
          <cell r="CQ103">
            <v>33</v>
          </cell>
          <cell r="CR103">
            <v>47.142857142857139</v>
          </cell>
          <cell r="CS103">
            <v>48.648648648648653</v>
          </cell>
          <cell r="CT103">
            <v>45.454545454545453</v>
          </cell>
          <cell r="CU103">
            <v>30</v>
          </cell>
          <cell r="CV103">
            <v>32.432432432432435</v>
          </cell>
          <cell r="CW103">
            <v>27.27272727272727</v>
          </cell>
          <cell r="CX103">
            <v>90</v>
          </cell>
          <cell r="CY103">
            <v>89.189189189189193</v>
          </cell>
          <cell r="CZ103">
            <v>90.909090909090907</v>
          </cell>
          <cell r="DA103">
            <v>84.285714285714292</v>
          </cell>
          <cell r="DB103">
            <v>86.486486486486484</v>
          </cell>
          <cell r="DC103">
            <v>81.818181818181827</v>
          </cell>
          <cell r="DD103">
            <v>95.714285714285722</v>
          </cell>
          <cell r="DE103">
            <v>97.297297297297305</v>
          </cell>
          <cell r="DF103">
            <v>93.939393939393938</v>
          </cell>
          <cell r="DG103">
            <v>1218</v>
          </cell>
          <cell r="DH103">
            <v>604</v>
          </cell>
          <cell r="DI103">
            <v>614</v>
          </cell>
          <cell r="DJ103">
            <v>57.881773399014783</v>
          </cell>
          <cell r="DK103">
            <v>55.132450331125824</v>
          </cell>
          <cell r="DL103">
            <v>60.586319218241044</v>
          </cell>
          <cell r="DM103">
            <v>44.745484400656814</v>
          </cell>
          <cell r="DN103">
            <v>42.05298013245033</v>
          </cell>
          <cell r="DO103">
            <v>47.394136807817588</v>
          </cell>
          <cell r="DP103">
            <v>88.505747126436788</v>
          </cell>
          <cell r="DQ103">
            <v>87.58278145695364</v>
          </cell>
          <cell r="DR103">
            <v>89.413680781758956</v>
          </cell>
          <cell r="DS103">
            <v>86.288998357963877</v>
          </cell>
          <cell r="DT103">
            <v>85.430463576158942</v>
          </cell>
          <cell r="DU103">
            <v>87.133550488599354</v>
          </cell>
          <cell r="DV103">
            <v>96.059113300492612</v>
          </cell>
          <cell r="DW103">
            <v>95.860927152317871</v>
          </cell>
          <cell r="DX103">
            <v>96.254071661237788</v>
          </cell>
        </row>
        <row r="104">
          <cell r="B104">
            <v>845</v>
          </cell>
          <cell r="C104">
            <v>4698</v>
          </cell>
          <cell r="D104">
            <v>2374</v>
          </cell>
          <cell r="E104">
            <v>2324</v>
          </cell>
          <cell r="F104">
            <v>55.065985525755643</v>
          </cell>
          <cell r="G104">
            <v>50.042122999157534</v>
          </cell>
          <cell r="H104">
            <v>60.197934595524963</v>
          </cell>
          <cell r="I104">
            <v>41.038739889314598</v>
          </cell>
          <cell r="J104">
            <v>36.310025273799496</v>
          </cell>
          <cell r="K104">
            <v>45.869191049913944</v>
          </cell>
          <cell r="L104">
            <v>90.847169008088542</v>
          </cell>
          <cell r="M104">
            <v>88.879528222409434</v>
          </cell>
          <cell r="N104">
            <v>92.857142857142861</v>
          </cell>
          <cell r="O104">
            <v>87.82460621541081</v>
          </cell>
          <cell r="P104">
            <v>85.509688289806235</v>
          </cell>
          <cell r="Q104">
            <v>90.189328743545616</v>
          </cell>
          <cell r="R104">
            <v>97.658578118348231</v>
          </cell>
          <cell r="S104">
            <v>97.34625105307498</v>
          </cell>
          <cell r="T104">
            <v>97.977624784853703</v>
          </cell>
          <cell r="U104">
            <v>102</v>
          </cell>
          <cell r="V104">
            <v>48</v>
          </cell>
          <cell r="W104">
            <v>54</v>
          </cell>
          <cell r="X104">
            <v>60.784313725490193</v>
          </cell>
          <cell r="Y104">
            <v>45.833333333333329</v>
          </cell>
          <cell r="Z104">
            <v>74.074074074074076</v>
          </cell>
          <cell r="AA104">
            <v>43.137254901960787</v>
          </cell>
          <cell r="AB104">
            <v>35.416666666666671</v>
          </cell>
          <cell r="AC104">
            <v>50</v>
          </cell>
          <cell r="AD104">
            <v>96.078431372549019</v>
          </cell>
          <cell r="AE104">
            <v>95.833333333333343</v>
          </cell>
          <cell r="AF104">
            <v>96.296296296296291</v>
          </cell>
          <cell r="AG104">
            <v>93.137254901960787</v>
          </cell>
          <cell r="AH104">
            <v>89.583333333333343</v>
          </cell>
          <cell r="AI104">
            <v>96.296296296296291</v>
          </cell>
          <cell r="AJ104">
            <v>98.039215686274503</v>
          </cell>
          <cell r="AK104">
            <v>97.916666666666657</v>
          </cell>
          <cell r="AL104">
            <v>98.148148148148152</v>
          </cell>
          <cell r="AM104">
            <v>35</v>
          </cell>
          <cell r="AN104">
            <v>17</v>
          </cell>
          <cell r="AO104">
            <v>18</v>
          </cell>
          <cell r="AP104">
            <v>62.857142857142854</v>
          </cell>
          <cell r="AQ104">
            <v>58.82352941176471</v>
          </cell>
          <cell r="AR104">
            <v>66.666666666666657</v>
          </cell>
          <cell r="AS104">
            <v>45.714285714285715</v>
          </cell>
          <cell r="AT104">
            <v>41.17647058823529</v>
          </cell>
          <cell r="AU104">
            <v>50</v>
          </cell>
          <cell r="AV104">
            <v>94.285714285714278</v>
          </cell>
          <cell r="AW104">
            <v>94.117647058823522</v>
          </cell>
          <cell r="AX104">
            <v>94.444444444444443</v>
          </cell>
          <cell r="AY104">
            <v>94.285714285714278</v>
          </cell>
          <cell r="AZ104">
            <v>94.117647058823522</v>
          </cell>
          <cell r="BA104">
            <v>94.444444444444443</v>
          </cell>
          <cell r="BB104">
            <v>97.142857142857139</v>
          </cell>
          <cell r="BC104">
            <v>100</v>
          </cell>
          <cell r="BD104">
            <v>94.444444444444443</v>
          </cell>
          <cell r="BE104">
            <v>18</v>
          </cell>
          <cell r="BF104">
            <v>9</v>
          </cell>
          <cell r="BG104">
            <v>9</v>
          </cell>
          <cell r="BH104">
            <v>61.111111111111114</v>
          </cell>
          <cell r="BI104">
            <v>55.555555555555557</v>
          </cell>
          <cell r="BJ104">
            <v>66.666666666666657</v>
          </cell>
          <cell r="BK104">
            <v>38.888888888888893</v>
          </cell>
          <cell r="BL104">
            <v>22.222222222222221</v>
          </cell>
          <cell r="BM104">
            <v>55.555555555555557</v>
          </cell>
          <cell r="BN104">
            <v>94.444444444444443</v>
          </cell>
          <cell r="BO104">
            <v>88.888888888888886</v>
          </cell>
          <cell r="BP104">
            <v>100</v>
          </cell>
          <cell r="BQ104">
            <v>88.888888888888886</v>
          </cell>
          <cell r="BR104">
            <v>77.777777777777786</v>
          </cell>
          <cell r="BS104">
            <v>100</v>
          </cell>
          <cell r="BT104">
            <v>100</v>
          </cell>
          <cell r="BU104">
            <v>100</v>
          </cell>
          <cell r="BV104">
            <v>100</v>
          </cell>
          <cell r="BW104">
            <v>17</v>
          </cell>
          <cell r="BX104">
            <v>5</v>
          </cell>
          <cell r="BY104">
            <v>12</v>
          </cell>
          <cell r="BZ104">
            <v>94.117647058823522</v>
          </cell>
          <cell r="CA104">
            <v>100</v>
          </cell>
          <cell r="CB104">
            <v>91.666666666666657</v>
          </cell>
          <cell r="CC104">
            <v>76.470588235294116</v>
          </cell>
          <cell r="CD104">
            <v>60</v>
          </cell>
          <cell r="CE104">
            <v>83.333333333333343</v>
          </cell>
          <cell r="CF104">
            <v>100</v>
          </cell>
          <cell r="CG104">
            <v>100</v>
          </cell>
          <cell r="CH104">
            <v>100</v>
          </cell>
          <cell r="CI104">
            <v>94.117647058823522</v>
          </cell>
          <cell r="CJ104">
            <v>80</v>
          </cell>
          <cell r="CK104">
            <v>100</v>
          </cell>
          <cell r="CL104">
            <v>100</v>
          </cell>
          <cell r="CM104">
            <v>100</v>
          </cell>
          <cell r="CN104">
            <v>100</v>
          </cell>
          <cell r="CO104">
            <v>585</v>
          </cell>
          <cell r="CP104">
            <v>310</v>
          </cell>
          <cell r="CQ104">
            <v>275</v>
          </cell>
          <cell r="CR104">
            <v>56.239316239316238</v>
          </cell>
          <cell r="CS104">
            <v>50.322580645161288</v>
          </cell>
          <cell r="CT104">
            <v>62.909090909090914</v>
          </cell>
          <cell r="CU104">
            <v>41.880341880341881</v>
          </cell>
          <cell r="CV104">
            <v>36.451612903225808</v>
          </cell>
          <cell r="CW104">
            <v>48</v>
          </cell>
          <cell r="CX104">
            <v>90.427350427350433</v>
          </cell>
          <cell r="CY104">
            <v>86.774193548387103</v>
          </cell>
          <cell r="CZ104">
            <v>94.545454545454547</v>
          </cell>
          <cell r="DA104">
            <v>86.666666666666671</v>
          </cell>
          <cell r="DB104">
            <v>82.58064516129032</v>
          </cell>
          <cell r="DC104">
            <v>91.272727272727266</v>
          </cell>
          <cell r="DD104">
            <v>97.606837606837601</v>
          </cell>
          <cell r="DE104">
            <v>96.451612903225808</v>
          </cell>
          <cell r="DF104">
            <v>98.909090909090907</v>
          </cell>
          <cell r="DG104">
            <v>5455</v>
          </cell>
          <cell r="DH104">
            <v>2763</v>
          </cell>
          <cell r="DI104">
            <v>2692</v>
          </cell>
          <cell r="DJ104">
            <v>55.490375802016501</v>
          </cell>
          <cell r="DK104">
            <v>50.162866449511398</v>
          </cell>
          <cell r="DL104">
            <v>60.958395245170884</v>
          </cell>
          <cell r="DM104">
            <v>41.30155820348304</v>
          </cell>
          <cell r="DN104">
            <v>36.337314513210281</v>
          </cell>
          <cell r="DO104">
            <v>46.396731054977714</v>
          </cell>
          <cell r="DP104">
            <v>90.96241979835014</v>
          </cell>
          <cell r="DQ104">
            <v>88.816503800217149</v>
          </cell>
          <cell r="DR104">
            <v>93.164933135215449</v>
          </cell>
          <cell r="DS104">
            <v>87.864344637946829</v>
          </cell>
          <cell r="DT104">
            <v>85.26963445530221</v>
          </cell>
          <cell r="DU104">
            <v>90.527488855869237</v>
          </cell>
          <cell r="DV104">
            <v>97.671860678276815</v>
          </cell>
          <cell r="DW104">
            <v>97.28555917480999</v>
          </cell>
          <cell r="DX104">
            <v>98.068350668647838</v>
          </cell>
        </row>
        <row r="105">
          <cell r="B105">
            <v>846</v>
          </cell>
          <cell r="C105">
            <v>2109</v>
          </cell>
          <cell r="D105">
            <v>1033</v>
          </cell>
          <cell r="E105">
            <v>1076</v>
          </cell>
          <cell r="F105">
            <v>54.670459933617835</v>
          </cell>
          <cell r="G105">
            <v>53.242981606969984</v>
          </cell>
          <cell r="H105">
            <v>56.040892193308544</v>
          </cell>
          <cell r="I105">
            <v>41.963015647226179</v>
          </cell>
          <cell r="J105">
            <v>39.883833494675699</v>
          </cell>
          <cell r="K105">
            <v>43.959107806691449</v>
          </cell>
          <cell r="L105">
            <v>86.960644855381702</v>
          </cell>
          <cell r="M105">
            <v>84.607938044530499</v>
          </cell>
          <cell r="N105">
            <v>89.219330855018583</v>
          </cell>
          <cell r="O105">
            <v>85.585585585585591</v>
          </cell>
          <cell r="P105">
            <v>82.381413359148112</v>
          </cell>
          <cell r="Q105">
            <v>88.661710037174728</v>
          </cell>
          <cell r="R105">
            <v>96.917970602181128</v>
          </cell>
          <cell r="S105">
            <v>96.611810261374643</v>
          </cell>
          <cell r="T105">
            <v>97.211895910780669</v>
          </cell>
          <cell r="U105">
            <v>83</v>
          </cell>
          <cell r="V105">
            <v>45</v>
          </cell>
          <cell r="W105">
            <v>38</v>
          </cell>
          <cell r="X105">
            <v>71.084337349397586</v>
          </cell>
          <cell r="Y105">
            <v>73.333333333333329</v>
          </cell>
          <cell r="Z105">
            <v>68.421052631578945</v>
          </cell>
          <cell r="AA105">
            <v>46.987951807228917</v>
          </cell>
          <cell r="AB105">
            <v>44.444444444444443</v>
          </cell>
          <cell r="AC105">
            <v>50</v>
          </cell>
          <cell r="AD105">
            <v>92.771084337349393</v>
          </cell>
          <cell r="AE105">
            <v>95.555555555555557</v>
          </cell>
          <cell r="AF105">
            <v>89.473684210526315</v>
          </cell>
          <cell r="AG105">
            <v>92.771084337349393</v>
          </cell>
          <cell r="AH105">
            <v>95.555555555555557</v>
          </cell>
          <cell r="AI105">
            <v>89.473684210526315</v>
          </cell>
          <cell r="AJ105">
            <v>98.795180722891558</v>
          </cell>
          <cell r="AK105">
            <v>100</v>
          </cell>
          <cell r="AL105">
            <v>97.368421052631575</v>
          </cell>
          <cell r="AM105">
            <v>27</v>
          </cell>
          <cell r="AN105">
            <v>16</v>
          </cell>
          <cell r="AO105">
            <v>11</v>
          </cell>
          <cell r="AP105">
            <v>51.851851851851848</v>
          </cell>
          <cell r="AQ105">
            <v>50</v>
          </cell>
          <cell r="AR105">
            <v>54.54545454545454</v>
          </cell>
          <cell r="AS105">
            <v>44.444444444444443</v>
          </cell>
          <cell r="AT105">
            <v>43.75</v>
          </cell>
          <cell r="AU105">
            <v>45.454545454545453</v>
          </cell>
          <cell r="AV105">
            <v>92.592592592592595</v>
          </cell>
          <cell r="AW105">
            <v>100</v>
          </cell>
          <cell r="AX105">
            <v>81.818181818181827</v>
          </cell>
          <cell r="AY105">
            <v>88.888888888888886</v>
          </cell>
          <cell r="AZ105">
            <v>100</v>
          </cell>
          <cell r="BA105">
            <v>72.727272727272734</v>
          </cell>
          <cell r="BB105">
            <v>100</v>
          </cell>
          <cell r="BC105">
            <v>100</v>
          </cell>
          <cell r="BD105">
            <v>100</v>
          </cell>
          <cell r="BE105">
            <v>56</v>
          </cell>
          <cell r="BF105">
            <v>29</v>
          </cell>
          <cell r="BG105">
            <v>27</v>
          </cell>
          <cell r="BH105">
            <v>55.357142857142861</v>
          </cell>
          <cell r="BI105">
            <v>44.827586206896555</v>
          </cell>
          <cell r="BJ105">
            <v>66.666666666666657</v>
          </cell>
          <cell r="BK105">
            <v>35.714285714285715</v>
          </cell>
          <cell r="BL105">
            <v>27.586206896551722</v>
          </cell>
          <cell r="BM105">
            <v>44.444444444444443</v>
          </cell>
          <cell r="BN105">
            <v>92.857142857142861</v>
          </cell>
          <cell r="BO105">
            <v>89.65517241379311</v>
          </cell>
          <cell r="BP105">
            <v>96.296296296296291</v>
          </cell>
          <cell r="BQ105">
            <v>91.071428571428569</v>
          </cell>
          <cell r="BR105">
            <v>89.65517241379311</v>
          </cell>
          <cell r="BS105">
            <v>92.592592592592595</v>
          </cell>
          <cell r="BT105">
            <v>98.214285714285708</v>
          </cell>
          <cell r="BU105">
            <v>96.551724137931032</v>
          </cell>
          <cell r="BV105">
            <v>100</v>
          </cell>
          <cell r="BW105">
            <v>6</v>
          </cell>
          <cell r="BX105">
            <v>4</v>
          </cell>
          <cell r="BY105">
            <v>2</v>
          </cell>
          <cell r="BZ105">
            <v>100</v>
          </cell>
          <cell r="CA105">
            <v>100</v>
          </cell>
          <cell r="CB105">
            <v>100</v>
          </cell>
          <cell r="CC105">
            <v>100</v>
          </cell>
          <cell r="CD105">
            <v>100</v>
          </cell>
          <cell r="CE105">
            <v>100</v>
          </cell>
          <cell r="CF105">
            <v>100</v>
          </cell>
          <cell r="CG105">
            <v>100</v>
          </cell>
          <cell r="CH105">
            <v>100</v>
          </cell>
          <cell r="CI105">
            <v>100</v>
          </cell>
          <cell r="CJ105">
            <v>100</v>
          </cell>
          <cell r="CK105">
            <v>100</v>
          </cell>
          <cell r="CL105">
            <v>100</v>
          </cell>
          <cell r="CM105">
            <v>100</v>
          </cell>
          <cell r="CN105">
            <v>100</v>
          </cell>
          <cell r="CO105">
            <v>52</v>
          </cell>
          <cell r="CP105">
            <v>31</v>
          </cell>
          <cell r="CQ105">
            <v>21</v>
          </cell>
          <cell r="CR105">
            <v>50</v>
          </cell>
          <cell r="CS105">
            <v>51.612903225806448</v>
          </cell>
          <cell r="CT105">
            <v>47.619047619047613</v>
          </cell>
          <cell r="CU105">
            <v>25</v>
          </cell>
          <cell r="CV105">
            <v>16.129032258064516</v>
          </cell>
          <cell r="CW105">
            <v>38.095238095238095</v>
          </cell>
          <cell r="CX105">
            <v>78.84615384615384</v>
          </cell>
          <cell r="CY105">
            <v>77.41935483870968</v>
          </cell>
          <cell r="CZ105">
            <v>80.952380952380949</v>
          </cell>
          <cell r="DA105">
            <v>76.923076923076934</v>
          </cell>
          <cell r="DB105">
            <v>74.193548387096769</v>
          </cell>
          <cell r="DC105">
            <v>80.952380952380949</v>
          </cell>
          <cell r="DD105">
            <v>94.230769230769226</v>
          </cell>
          <cell r="DE105">
            <v>93.548387096774192</v>
          </cell>
          <cell r="DF105">
            <v>95.238095238095227</v>
          </cell>
          <cell r="DG105">
            <v>2333</v>
          </cell>
          <cell r="DH105">
            <v>1158</v>
          </cell>
          <cell r="DI105">
            <v>1175</v>
          </cell>
          <cell r="DJ105">
            <v>55.250750107158161</v>
          </cell>
          <cell r="DK105">
            <v>53.8860103626943</v>
          </cell>
          <cell r="DL105">
            <v>56.59574468085107</v>
          </cell>
          <cell r="DM105">
            <v>41.791684526360903</v>
          </cell>
          <cell r="DN105">
            <v>39.37823834196891</v>
          </cell>
          <cell r="DO105">
            <v>44.170212765957444</v>
          </cell>
          <cell r="DP105">
            <v>87.226746678096873</v>
          </cell>
          <cell r="DQ105">
            <v>85.233160621761655</v>
          </cell>
          <cell r="DR105">
            <v>89.191489361702125</v>
          </cell>
          <cell r="DS105">
            <v>85.855122160308611</v>
          </cell>
          <cell r="DT105">
            <v>83.160621761658021</v>
          </cell>
          <cell r="DU105">
            <v>88.510638297872333</v>
          </cell>
          <cell r="DV105">
            <v>96.999571367338191</v>
          </cell>
          <cell r="DW105">
            <v>96.718480138169255</v>
          </cell>
          <cell r="DX105">
            <v>97.276595744680847</v>
          </cell>
        </row>
        <row r="106">
          <cell r="B106">
            <v>850</v>
          </cell>
          <cell r="C106">
            <v>13742</v>
          </cell>
          <cell r="D106">
            <v>7131</v>
          </cell>
          <cell r="E106">
            <v>6611</v>
          </cell>
          <cell r="F106">
            <v>61.614029981079895</v>
          </cell>
          <cell r="G106">
            <v>57.20095358294769</v>
          </cell>
          <cell r="H106">
            <v>66.374224776887004</v>
          </cell>
          <cell r="I106">
            <v>50.101877455974389</v>
          </cell>
          <cell r="J106">
            <v>46.31888935633151</v>
          </cell>
          <cell r="K106">
            <v>54.182423234003927</v>
          </cell>
          <cell r="L106">
            <v>93.239703099985448</v>
          </cell>
          <cell r="M106">
            <v>91.628102650399669</v>
          </cell>
          <cell r="N106">
            <v>94.97806685826653</v>
          </cell>
          <cell r="O106">
            <v>92.031727550574885</v>
          </cell>
          <cell r="P106">
            <v>90.099565278362078</v>
          </cell>
          <cell r="Q106">
            <v>94.115867493571329</v>
          </cell>
          <cell r="R106">
            <v>98.340852859845725</v>
          </cell>
          <cell r="S106">
            <v>98.092834104613658</v>
          </cell>
          <cell r="T106">
            <v>98.608379972772653</v>
          </cell>
          <cell r="U106">
            <v>151</v>
          </cell>
          <cell r="V106">
            <v>72</v>
          </cell>
          <cell r="W106">
            <v>79</v>
          </cell>
          <cell r="X106">
            <v>66.225165562913915</v>
          </cell>
          <cell r="Y106">
            <v>59.722222222222221</v>
          </cell>
          <cell r="Z106">
            <v>72.151898734177209</v>
          </cell>
          <cell r="AA106">
            <v>55.629139072847678</v>
          </cell>
          <cell r="AB106">
            <v>54.166666666666664</v>
          </cell>
          <cell r="AC106">
            <v>56.962025316455701</v>
          </cell>
          <cell r="AD106">
            <v>94.039735099337747</v>
          </cell>
          <cell r="AE106">
            <v>90.277777777777786</v>
          </cell>
          <cell r="AF106">
            <v>97.468354430379748</v>
          </cell>
          <cell r="AG106">
            <v>94.039735099337747</v>
          </cell>
          <cell r="AH106">
            <v>90.277777777777786</v>
          </cell>
          <cell r="AI106">
            <v>97.468354430379748</v>
          </cell>
          <cell r="AJ106">
            <v>97.350993377483448</v>
          </cell>
          <cell r="AK106">
            <v>95.833333333333343</v>
          </cell>
          <cell r="AL106">
            <v>98.734177215189874</v>
          </cell>
          <cell r="AM106">
            <v>121</v>
          </cell>
          <cell r="AN106">
            <v>60</v>
          </cell>
          <cell r="AO106">
            <v>61</v>
          </cell>
          <cell r="AP106">
            <v>72.727272727272734</v>
          </cell>
          <cell r="AQ106">
            <v>71.666666666666671</v>
          </cell>
          <cell r="AR106">
            <v>73.770491803278688</v>
          </cell>
          <cell r="AS106">
            <v>61.157024793388423</v>
          </cell>
          <cell r="AT106">
            <v>61.666666666666671</v>
          </cell>
          <cell r="AU106">
            <v>60.655737704918032</v>
          </cell>
          <cell r="AV106">
            <v>97.52066115702479</v>
          </cell>
          <cell r="AW106">
            <v>96.666666666666671</v>
          </cell>
          <cell r="AX106">
            <v>98.360655737704917</v>
          </cell>
          <cell r="AY106">
            <v>97.52066115702479</v>
          </cell>
          <cell r="AZ106">
            <v>96.666666666666671</v>
          </cell>
          <cell r="BA106">
            <v>98.360655737704917</v>
          </cell>
          <cell r="BB106">
            <v>98.347107438016536</v>
          </cell>
          <cell r="BC106">
            <v>98.333333333333329</v>
          </cell>
          <cell r="BD106">
            <v>98.360655737704917</v>
          </cell>
          <cell r="BE106">
            <v>50</v>
          </cell>
          <cell r="BF106">
            <v>30</v>
          </cell>
          <cell r="BG106">
            <v>20</v>
          </cell>
          <cell r="BH106">
            <v>50</v>
          </cell>
          <cell r="BI106">
            <v>40</v>
          </cell>
          <cell r="BJ106">
            <v>65</v>
          </cell>
          <cell r="BK106">
            <v>34</v>
          </cell>
          <cell r="BL106">
            <v>26.666666666666668</v>
          </cell>
          <cell r="BM106">
            <v>45</v>
          </cell>
          <cell r="BN106">
            <v>84</v>
          </cell>
          <cell r="BO106">
            <v>76.666666666666671</v>
          </cell>
          <cell r="BP106">
            <v>95</v>
          </cell>
          <cell r="BQ106">
            <v>82</v>
          </cell>
          <cell r="BR106">
            <v>73.333333333333329</v>
          </cell>
          <cell r="BS106">
            <v>95</v>
          </cell>
          <cell r="BT106">
            <v>96</v>
          </cell>
          <cell r="BU106">
            <v>96.666666666666671</v>
          </cell>
          <cell r="BV106">
            <v>95</v>
          </cell>
          <cell r="BW106">
            <v>40</v>
          </cell>
          <cell r="BX106">
            <v>25</v>
          </cell>
          <cell r="BY106">
            <v>15</v>
          </cell>
          <cell r="BZ106">
            <v>80</v>
          </cell>
          <cell r="CA106">
            <v>84</v>
          </cell>
          <cell r="CB106">
            <v>73.333333333333329</v>
          </cell>
          <cell r="CC106">
            <v>65</v>
          </cell>
          <cell r="CD106">
            <v>68</v>
          </cell>
          <cell r="CE106">
            <v>60</v>
          </cell>
          <cell r="CF106">
            <v>97.5</v>
          </cell>
          <cell r="CG106">
            <v>96</v>
          </cell>
          <cell r="CH106">
            <v>100</v>
          </cell>
          <cell r="CI106">
            <v>95</v>
          </cell>
          <cell r="CJ106">
            <v>92</v>
          </cell>
          <cell r="CK106">
            <v>100</v>
          </cell>
          <cell r="CL106">
            <v>100</v>
          </cell>
          <cell r="CM106">
            <v>100</v>
          </cell>
          <cell r="CN106">
            <v>100</v>
          </cell>
          <cell r="CO106">
            <v>377</v>
          </cell>
          <cell r="CP106">
            <v>198</v>
          </cell>
          <cell r="CQ106">
            <v>179</v>
          </cell>
          <cell r="CR106">
            <v>57.029177718832891</v>
          </cell>
          <cell r="CS106">
            <v>51.515151515151516</v>
          </cell>
          <cell r="CT106">
            <v>63.128491620111724</v>
          </cell>
          <cell r="CU106">
            <v>49.602122015915114</v>
          </cell>
          <cell r="CV106">
            <v>44.949494949494948</v>
          </cell>
          <cell r="CW106">
            <v>54.748603351955303</v>
          </cell>
          <cell r="CX106">
            <v>90.981432360742716</v>
          </cell>
          <cell r="CY106">
            <v>86.868686868686879</v>
          </cell>
          <cell r="CZ106">
            <v>95.530726256983243</v>
          </cell>
          <cell r="DA106">
            <v>90.450928381962868</v>
          </cell>
          <cell r="DB106">
            <v>85.858585858585855</v>
          </cell>
          <cell r="DC106">
            <v>95.530726256983243</v>
          </cell>
          <cell r="DD106">
            <v>97.612732095490713</v>
          </cell>
          <cell r="DE106">
            <v>96.464646464646464</v>
          </cell>
          <cell r="DF106">
            <v>98.882681564245814</v>
          </cell>
          <cell r="DG106">
            <v>14481</v>
          </cell>
          <cell r="DH106">
            <v>7516</v>
          </cell>
          <cell r="DI106">
            <v>6965</v>
          </cell>
          <cell r="DJ106">
            <v>61.646295145362885</v>
          </cell>
          <cell r="DK106">
            <v>57.211282597126136</v>
          </cell>
          <cell r="DL106">
            <v>66.4321608040201</v>
          </cell>
          <cell r="DM106">
            <v>50.22443201436365</v>
          </cell>
          <cell r="DN106">
            <v>46.474188398084088</v>
          </cell>
          <cell r="DO106">
            <v>54.2713567839196</v>
          </cell>
          <cell r="DP106">
            <v>93.204889165112903</v>
          </cell>
          <cell r="DQ106">
            <v>91.484832357637032</v>
          </cell>
          <cell r="DR106">
            <v>95.061019382627421</v>
          </cell>
          <cell r="DS106">
            <v>92.030937089979972</v>
          </cell>
          <cell r="DT106">
            <v>89.98137307078234</v>
          </cell>
          <cell r="DU106">
            <v>94.242641780330231</v>
          </cell>
          <cell r="DV106">
            <v>98.30812789172019</v>
          </cell>
          <cell r="DW106">
            <v>98.03086748270357</v>
          </cell>
          <cell r="DX106">
            <v>98.607322325915291</v>
          </cell>
        </row>
        <row r="107">
          <cell r="B107">
            <v>851</v>
          </cell>
          <cell r="C107">
            <v>1804</v>
          </cell>
          <cell r="D107">
            <v>927</v>
          </cell>
          <cell r="E107">
            <v>877</v>
          </cell>
          <cell r="F107">
            <v>47.782705099778269</v>
          </cell>
          <cell r="G107">
            <v>42.394822006472495</v>
          </cell>
          <cell r="H107">
            <v>53.47776510832383</v>
          </cell>
          <cell r="I107">
            <v>28.769401330376944</v>
          </cell>
          <cell r="J107">
            <v>25.242718446601941</v>
          </cell>
          <cell r="K107">
            <v>32.497149372862026</v>
          </cell>
          <cell r="L107">
            <v>85.033259423503324</v>
          </cell>
          <cell r="M107">
            <v>82.740021574973028</v>
          </cell>
          <cell r="N107">
            <v>87.457240592930447</v>
          </cell>
          <cell r="O107">
            <v>81.818181818181827</v>
          </cell>
          <cell r="P107">
            <v>79.611650485436897</v>
          </cell>
          <cell r="Q107">
            <v>84.150513112884838</v>
          </cell>
          <cell r="R107">
            <v>95.343680709534368</v>
          </cell>
          <cell r="S107">
            <v>93.95900755124056</v>
          </cell>
          <cell r="T107">
            <v>96.80729760547321</v>
          </cell>
          <cell r="U107">
            <v>34</v>
          </cell>
          <cell r="V107">
            <v>20</v>
          </cell>
          <cell r="W107">
            <v>14</v>
          </cell>
          <cell r="X107">
            <v>50</v>
          </cell>
          <cell r="Y107">
            <v>50</v>
          </cell>
          <cell r="Z107">
            <v>50</v>
          </cell>
          <cell r="AA107">
            <v>26.47058823529412</v>
          </cell>
          <cell r="AB107">
            <v>30</v>
          </cell>
          <cell r="AC107">
            <v>21.428571428571427</v>
          </cell>
          <cell r="AD107">
            <v>91.17647058823529</v>
          </cell>
          <cell r="AE107">
            <v>90</v>
          </cell>
          <cell r="AF107">
            <v>92.857142857142861</v>
          </cell>
          <cell r="AG107">
            <v>85.294117647058826</v>
          </cell>
          <cell r="AH107">
            <v>90</v>
          </cell>
          <cell r="AI107">
            <v>78.571428571428569</v>
          </cell>
          <cell r="AJ107">
            <v>100</v>
          </cell>
          <cell r="AK107">
            <v>100</v>
          </cell>
          <cell r="AL107">
            <v>100</v>
          </cell>
          <cell r="AM107">
            <v>58</v>
          </cell>
          <cell r="AN107">
            <v>28</v>
          </cell>
          <cell r="AO107">
            <v>30</v>
          </cell>
          <cell r="AP107">
            <v>70.689655172413794</v>
          </cell>
          <cell r="AQ107">
            <v>67.857142857142861</v>
          </cell>
          <cell r="AR107">
            <v>73.333333333333329</v>
          </cell>
          <cell r="AS107">
            <v>46.551724137931032</v>
          </cell>
          <cell r="AT107">
            <v>42.857142857142854</v>
          </cell>
          <cell r="AU107">
            <v>50</v>
          </cell>
          <cell r="AV107">
            <v>93.103448275862064</v>
          </cell>
          <cell r="AW107">
            <v>92.857142857142861</v>
          </cell>
          <cell r="AX107">
            <v>93.333333333333329</v>
          </cell>
          <cell r="AY107">
            <v>91.379310344827587</v>
          </cell>
          <cell r="AZ107">
            <v>89.285714285714292</v>
          </cell>
          <cell r="BA107">
            <v>93.333333333333329</v>
          </cell>
          <cell r="BB107">
            <v>100</v>
          </cell>
          <cell r="BC107">
            <v>100</v>
          </cell>
          <cell r="BD107">
            <v>100</v>
          </cell>
          <cell r="BE107">
            <v>20</v>
          </cell>
          <cell r="BF107">
            <v>14</v>
          </cell>
          <cell r="BG107">
            <v>6</v>
          </cell>
          <cell r="BH107">
            <v>40</v>
          </cell>
          <cell r="BI107">
            <v>35.714285714285715</v>
          </cell>
          <cell r="BJ107">
            <v>50</v>
          </cell>
          <cell r="BK107">
            <v>30</v>
          </cell>
          <cell r="BL107">
            <v>28.571428571428569</v>
          </cell>
          <cell r="BM107">
            <v>33.333333333333329</v>
          </cell>
          <cell r="BN107">
            <v>85</v>
          </cell>
          <cell r="BO107">
            <v>78.571428571428569</v>
          </cell>
          <cell r="BP107">
            <v>100</v>
          </cell>
          <cell r="BQ107">
            <v>75</v>
          </cell>
          <cell r="BR107">
            <v>64.285714285714292</v>
          </cell>
          <cell r="BS107">
            <v>100</v>
          </cell>
          <cell r="BT107">
            <v>90</v>
          </cell>
          <cell r="BU107">
            <v>85.714285714285708</v>
          </cell>
          <cell r="BV107">
            <v>100</v>
          </cell>
          <cell r="BW107">
            <v>12</v>
          </cell>
          <cell r="BX107">
            <v>6</v>
          </cell>
          <cell r="BY107">
            <v>6</v>
          </cell>
          <cell r="BZ107">
            <v>50</v>
          </cell>
          <cell r="CA107">
            <v>16.666666666666664</v>
          </cell>
          <cell r="CB107">
            <v>83.333333333333343</v>
          </cell>
          <cell r="CC107">
            <v>50</v>
          </cell>
          <cell r="CD107">
            <v>16.666666666666664</v>
          </cell>
          <cell r="CE107">
            <v>83.333333333333343</v>
          </cell>
          <cell r="CF107">
            <v>100</v>
          </cell>
          <cell r="CG107">
            <v>100</v>
          </cell>
          <cell r="CH107">
            <v>100</v>
          </cell>
          <cell r="CI107">
            <v>100</v>
          </cell>
          <cell r="CJ107">
            <v>100</v>
          </cell>
          <cell r="CK107">
            <v>100</v>
          </cell>
          <cell r="CL107">
            <v>100</v>
          </cell>
          <cell r="CM107">
            <v>100</v>
          </cell>
          <cell r="CN107">
            <v>100</v>
          </cell>
          <cell r="CO107">
            <v>117</v>
          </cell>
          <cell r="CP107">
            <v>58</v>
          </cell>
          <cell r="CQ107">
            <v>59</v>
          </cell>
          <cell r="CR107">
            <v>33.333333333333329</v>
          </cell>
          <cell r="CS107">
            <v>31.03448275862069</v>
          </cell>
          <cell r="CT107">
            <v>35.593220338983052</v>
          </cell>
          <cell r="CU107">
            <v>25.641025641025639</v>
          </cell>
          <cell r="CV107">
            <v>20.689655172413794</v>
          </cell>
          <cell r="CW107">
            <v>30.508474576271187</v>
          </cell>
          <cell r="CX107">
            <v>88.888888888888886</v>
          </cell>
          <cell r="CY107">
            <v>84.482758620689651</v>
          </cell>
          <cell r="CZ107">
            <v>93.220338983050837</v>
          </cell>
          <cell r="DA107">
            <v>85.470085470085465</v>
          </cell>
          <cell r="DB107">
            <v>81.034482758620683</v>
          </cell>
          <cell r="DC107">
            <v>89.830508474576277</v>
          </cell>
          <cell r="DD107">
            <v>96.581196581196579</v>
          </cell>
          <cell r="DE107">
            <v>93.103448275862064</v>
          </cell>
          <cell r="DF107">
            <v>100</v>
          </cell>
          <cell r="DG107">
            <v>2045</v>
          </cell>
          <cell r="DH107">
            <v>1053</v>
          </cell>
          <cell r="DI107">
            <v>992</v>
          </cell>
          <cell r="DJ107">
            <v>47.579462102689483</v>
          </cell>
          <cell r="DK107">
            <v>42.355175688509021</v>
          </cell>
          <cell r="DL107">
            <v>53.125</v>
          </cell>
          <cell r="DM107">
            <v>29.193154034229828</v>
          </cell>
          <cell r="DN107">
            <v>25.546058879392213</v>
          </cell>
          <cell r="DO107">
            <v>33.064516129032256</v>
          </cell>
          <cell r="DP107">
            <v>85.672371638141811</v>
          </cell>
          <cell r="DQ107">
            <v>83.285849952516628</v>
          </cell>
          <cell r="DR107">
            <v>88.20564516129032</v>
          </cell>
          <cell r="DS107">
            <v>82.396088019559897</v>
          </cell>
          <cell r="DT107">
            <v>80.056980056980052</v>
          </cell>
          <cell r="DU107">
            <v>84.879032258064512</v>
          </cell>
          <cell r="DV107">
            <v>95.599022004889974</v>
          </cell>
          <cell r="DW107">
            <v>94.112060778727454</v>
          </cell>
          <cell r="DX107">
            <v>97.177419354838719</v>
          </cell>
        </row>
        <row r="108">
          <cell r="B108">
            <v>852</v>
          </cell>
          <cell r="C108">
            <v>2182</v>
          </cell>
          <cell r="D108">
            <v>1096</v>
          </cell>
          <cell r="E108">
            <v>1086</v>
          </cell>
          <cell r="F108">
            <v>48.212648945921174</v>
          </cell>
          <cell r="G108">
            <v>40.875912408759127</v>
          </cell>
          <cell r="H108">
            <v>55.616942909760589</v>
          </cell>
          <cell r="I108">
            <v>35.563703024747937</v>
          </cell>
          <cell r="J108">
            <v>29.105839416058394</v>
          </cell>
          <cell r="K108">
            <v>42.081031307550646</v>
          </cell>
          <cell r="L108">
            <v>86.709440879926674</v>
          </cell>
          <cell r="M108">
            <v>82.664233576642332</v>
          </cell>
          <cell r="N108">
            <v>90.791896869244937</v>
          </cell>
          <cell r="O108">
            <v>84.692942254812095</v>
          </cell>
          <cell r="P108">
            <v>80.65693430656934</v>
          </cell>
          <cell r="Q108">
            <v>88.766114180478823</v>
          </cell>
          <cell r="R108">
            <v>95.783684692942245</v>
          </cell>
          <cell r="S108">
            <v>94.069343065693431</v>
          </cell>
          <cell r="T108">
            <v>97.51381215469614</v>
          </cell>
          <cell r="U108">
            <v>56</v>
          </cell>
          <cell r="V108">
            <v>28</v>
          </cell>
          <cell r="W108">
            <v>28</v>
          </cell>
          <cell r="X108">
            <v>53.571428571428569</v>
          </cell>
          <cell r="Y108">
            <v>50</v>
          </cell>
          <cell r="Z108">
            <v>57.142857142857139</v>
          </cell>
          <cell r="AA108">
            <v>46.428571428571431</v>
          </cell>
          <cell r="AB108">
            <v>39.285714285714285</v>
          </cell>
          <cell r="AC108">
            <v>53.571428571428569</v>
          </cell>
          <cell r="AD108">
            <v>87.5</v>
          </cell>
          <cell r="AE108">
            <v>85.714285714285708</v>
          </cell>
          <cell r="AF108">
            <v>89.285714285714292</v>
          </cell>
          <cell r="AG108">
            <v>85.714285714285708</v>
          </cell>
          <cell r="AH108">
            <v>82.142857142857139</v>
          </cell>
          <cell r="AI108">
            <v>89.285714285714292</v>
          </cell>
          <cell r="AJ108">
            <v>98.214285714285708</v>
          </cell>
          <cell r="AK108">
            <v>96.428571428571431</v>
          </cell>
          <cell r="AL108">
            <v>100</v>
          </cell>
          <cell r="AM108">
            <v>117</v>
          </cell>
          <cell r="AN108">
            <v>50</v>
          </cell>
          <cell r="AO108">
            <v>67</v>
          </cell>
          <cell r="AP108">
            <v>50.427350427350426</v>
          </cell>
          <cell r="AQ108">
            <v>36</v>
          </cell>
          <cell r="AR108">
            <v>61.194029850746269</v>
          </cell>
          <cell r="AS108">
            <v>41.025641025641022</v>
          </cell>
          <cell r="AT108">
            <v>28.000000000000004</v>
          </cell>
          <cell r="AU108">
            <v>50.746268656716417</v>
          </cell>
          <cell r="AV108">
            <v>92.307692307692307</v>
          </cell>
          <cell r="AW108">
            <v>88</v>
          </cell>
          <cell r="AX108">
            <v>95.522388059701484</v>
          </cell>
          <cell r="AY108">
            <v>92.307692307692307</v>
          </cell>
          <cell r="AZ108">
            <v>88</v>
          </cell>
          <cell r="BA108">
            <v>95.522388059701484</v>
          </cell>
          <cell r="BB108">
            <v>96.581196581196579</v>
          </cell>
          <cell r="BC108">
            <v>94</v>
          </cell>
          <cell r="BD108">
            <v>98.507462686567166</v>
          </cell>
          <cell r="BE108">
            <v>41</v>
          </cell>
          <cell r="BF108">
            <v>22</v>
          </cell>
          <cell r="BG108">
            <v>19</v>
          </cell>
          <cell r="BH108">
            <v>41.463414634146339</v>
          </cell>
          <cell r="BI108">
            <v>13.636363636363635</v>
          </cell>
          <cell r="BJ108">
            <v>73.68421052631578</v>
          </cell>
          <cell r="BK108">
            <v>34.146341463414636</v>
          </cell>
          <cell r="BL108">
            <v>9.0909090909090917</v>
          </cell>
          <cell r="BM108">
            <v>63.157894736842103</v>
          </cell>
          <cell r="BN108">
            <v>78.048780487804876</v>
          </cell>
          <cell r="BO108">
            <v>63.636363636363633</v>
          </cell>
          <cell r="BP108">
            <v>94.73684210526315</v>
          </cell>
          <cell r="BQ108">
            <v>78.048780487804876</v>
          </cell>
          <cell r="BR108">
            <v>63.636363636363633</v>
          </cell>
          <cell r="BS108">
            <v>94.73684210526315</v>
          </cell>
          <cell r="BT108">
            <v>95.121951219512198</v>
          </cell>
          <cell r="BU108">
            <v>90.909090909090907</v>
          </cell>
          <cell r="BV108">
            <v>100</v>
          </cell>
          <cell r="BW108">
            <v>11</v>
          </cell>
          <cell r="BX108">
            <v>6</v>
          </cell>
          <cell r="BY108">
            <v>5</v>
          </cell>
          <cell r="BZ108">
            <v>63.636363636363633</v>
          </cell>
          <cell r="CA108">
            <v>66.666666666666657</v>
          </cell>
          <cell r="CB108">
            <v>60</v>
          </cell>
          <cell r="CC108">
            <v>54.54545454545454</v>
          </cell>
          <cell r="CD108">
            <v>50</v>
          </cell>
          <cell r="CE108">
            <v>60</v>
          </cell>
          <cell r="CF108">
            <v>81.818181818181827</v>
          </cell>
          <cell r="CG108">
            <v>100</v>
          </cell>
          <cell r="CH108">
            <v>60</v>
          </cell>
          <cell r="CI108">
            <v>81.818181818181827</v>
          </cell>
          <cell r="CJ108">
            <v>100</v>
          </cell>
          <cell r="CK108">
            <v>60</v>
          </cell>
          <cell r="CL108">
            <v>90.909090909090907</v>
          </cell>
          <cell r="CM108">
            <v>100</v>
          </cell>
          <cell r="CN108">
            <v>80</v>
          </cell>
          <cell r="CO108">
            <v>17</v>
          </cell>
          <cell r="CP108">
            <v>8</v>
          </cell>
          <cell r="CQ108">
            <v>9</v>
          </cell>
          <cell r="CR108">
            <v>52.941176470588239</v>
          </cell>
          <cell r="CS108">
            <v>62.5</v>
          </cell>
          <cell r="CT108">
            <v>44.444444444444443</v>
          </cell>
          <cell r="CU108">
            <v>41.17647058823529</v>
          </cell>
          <cell r="CV108">
            <v>50</v>
          </cell>
          <cell r="CW108">
            <v>33.333333333333329</v>
          </cell>
          <cell r="CX108">
            <v>88.235294117647058</v>
          </cell>
          <cell r="CY108">
            <v>75</v>
          </cell>
          <cell r="CZ108">
            <v>100</v>
          </cell>
          <cell r="DA108">
            <v>76.470588235294116</v>
          </cell>
          <cell r="DB108">
            <v>75</v>
          </cell>
          <cell r="DC108">
            <v>77.777777777777786</v>
          </cell>
          <cell r="DD108">
            <v>88.235294117647058</v>
          </cell>
          <cell r="DE108">
            <v>75</v>
          </cell>
          <cell r="DF108">
            <v>100</v>
          </cell>
          <cell r="DG108">
            <v>2424</v>
          </cell>
          <cell r="DH108">
            <v>1210</v>
          </cell>
          <cell r="DI108">
            <v>1214</v>
          </cell>
          <cell r="DJ108">
            <v>48.432343234323433</v>
          </cell>
          <cell r="DK108">
            <v>40.66115702479339</v>
          </cell>
          <cell r="DL108">
            <v>56.177924217462937</v>
          </cell>
          <cell r="DM108">
            <v>36.179867986798683</v>
          </cell>
          <cell r="DN108">
            <v>29.173553719008265</v>
          </cell>
          <cell r="DO108">
            <v>43.163097199341024</v>
          </cell>
          <cell r="DP108">
            <v>86.839933993399342</v>
          </cell>
          <cell r="DQ108">
            <v>82.644628099173559</v>
          </cell>
          <cell r="DR108">
            <v>91.021416803953869</v>
          </cell>
          <cell r="DS108">
            <v>84.900990099009903</v>
          </cell>
          <cell r="DT108">
            <v>80.743801652892571</v>
          </cell>
          <cell r="DU108">
            <v>89.044481054365733</v>
          </cell>
          <cell r="DV108">
            <v>95.792079207920793</v>
          </cell>
          <cell r="DW108">
            <v>93.966942148760339</v>
          </cell>
          <cell r="DX108">
            <v>97.611202635914324</v>
          </cell>
        </row>
        <row r="109">
          <cell r="B109">
            <v>855</v>
          </cell>
          <cell r="C109">
            <v>7008</v>
          </cell>
          <cell r="D109">
            <v>3570</v>
          </cell>
          <cell r="E109">
            <v>3438</v>
          </cell>
          <cell r="F109">
            <v>57.848173515981735</v>
          </cell>
          <cell r="G109">
            <v>51.932773109243705</v>
          </cell>
          <cell r="H109">
            <v>63.990692262943568</v>
          </cell>
          <cell r="I109">
            <v>46.104452054794521</v>
          </cell>
          <cell r="J109">
            <v>41.092436974789912</v>
          </cell>
          <cell r="K109">
            <v>51.308900523560212</v>
          </cell>
          <cell r="L109">
            <v>91.666666666666657</v>
          </cell>
          <cell r="M109">
            <v>89.467787114845947</v>
          </cell>
          <cell r="N109">
            <v>93.949970913321707</v>
          </cell>
          <cell r="O109">
            <v>89.897260273972606</v>
          </cell>
          <cell r="P109">
            <v>87.450980392156865</v>
          </cell>
          <cell r="Q109">
            <v>92.437463641652116</v>
          </cell>
          <cell r="R109">
            <v>97.388698630136986</v>
          </cell>
          <cell r="S109">
            <v>96.778711484593842</v>
          </cell>
          <cell r="T109">
            <v>98.022105875509013</v>
          </cell>
          <cell r="U109">
            <v>124</v>
          </cell>
          <cell r="V109">
            <v>64</v>
          </cell>
          <cell r="W109">
            <v>60</v>
          </cell>
          <cell r="X109">
            <v>59.677419354838712</v>
          </cell>
          <cell r="Y109">
            <v>54.6875</v>
          </cell>
          <cell r="Z109">
            <v>65</v>
          </cell>
          <cell r="AA109">
            <v>46.774193548387096</v>
          </cell>
          <cell r="AB109">
            <v>46.875</v>
          </cell>
          <cell r="AC109">
            <v>46.666666666666664</v>
          </cell>
          <cell r="AD109">
            <v>87.903225806451616</v>
          </cell>
          <cell r="AE109">
            <v>85.9375</v>
          </cell>
          <cell r="AF109">
            <v>90</v>
          </cell>
          <cell r="AG109">
            <v>87.903225806451616</v>
          </cell>
          <cell r="AH109">
            <v>85.9375</v>
          </cell>
          <cell r="AI109">
            <v>90</v>
          </cell>
          <cell r="AJ109">
            <v>95.967741935483872</v>
          </cell>
          <cell r="AK109">
            <v>95.3125</v>
          </cell>
          <cell r="AL109">
            <v>96.666666666666671</v>
          </cell>
          <cell r="AM109">
            <v>444</v>
          </cell>
          <cell r="AN109">
            <v>222</v>
          </cell>
          <cell r="AO109">
            <v>222</v>
          </cell>
          <cell r="AP109">
            <v>72.522522522522522</v>
          </cell>
          <cell r="AQ109">
            <v>66.666666666666657</v>
          </cell>
          <cell r="AR109">
            <v>78.378378378378372</v>
          </cell>
          <cell r="AS109">
            <v>60.585585585585591</v>
          </cell>
          <cell r="AT109">
            <v>56.756756756756758</v>
          </cell>
          <cell r="AU109">
            <v>64.414414414414409</v>
          </cell>
          <cell r="AV109">
            <v>98.423423423423429</v>
          </cell>
          <cell r="AW109">
            <v>97.747747747747752</v>
          </cell>
          <cell r="AX109">
            <v>99.099099099099092</v>
          </cell>
          <cell r="AY109">
            <v>97.747747747747752</v>
          </cell>
          <cell r="AZ109">
            <v>96.396396396396398</v>
          </cell>
          <cell r="BA109">
            <v>99.099099099099092</v>
          </cell>
          <cell r="BB109">
            <v>99.549549549549553</v>
          </cell>
          <cell r="BC109">
            <v>99.549549549549553</v>
          </cell>
          <cell r="BD109">
            <v>99.549549549549553</v>
          </cell>
          <cell r="BE109">
            <v>37</v>
          </cell>
          <cell r="BF109">
            <v>21</v>
          </cell>
          <cell r="BG109">
            <v>16</v>
          </cell>
          <cell r="BH109">
            <v>48.648648648648653</v>
          </cell>
          <cell r="BI109">
            <v>28.571428571428569</v>
          </cell>
          <cell r="BJ109">
            <v>75</v>
          </cell>
          <cell r="BK109">
            <v>43.243243243243242</v>
          </cell>
          <cell r="BL109">
            <v>23.809523809523807</v>
          </cell>
          <cell r="BM109">
            <v>68.75</v>
          </cell>
          <cell r="BN109">
            <v>94.594594594594597</v>
          </cell>
          <cell r="BO109">
            <v>95.238095238095227</v>
          </cell>
          <cell r="BP109">
            <v>93.75</v>
          </cell>
          <cell r="BQ109">
            <v>94.594594594594597</v>
          </cell>
          <cell r="BR109">
            <v>95.238095238095227</v>
          </cell>
          <cell r="BS109">
            <v>93.75</v>
          </cell>
          <cell r="BT109">
            <v>100</v>
          </cell>
          <cell r="BU109">
            <v>100</v>
          </cell>
          <cell r="BV109">
            <v>100</v>
          </cell>
          <cell r="BW109">
            <v>19</v>
          </cell>
          <cell r="BX109">
            <v>9</v>
          </cell>
          <cell r="BY109">
            <v>10</v>
          </cell>
          <cell r="BZ109">
            <v>89.473684210526315</v>
          </cell>
          <cell r="CA109">
            <v>88.888888888888886</v>
          </cell>
          <cell r="CB109">
            <v>90</v>
          </cell>
          <cell r="CC109">
            <v>89.473684210526315</v>
          </cell>
          <cell r="CD109">
            <v>88.888888888888886</v>
          </cell>
          <cell r="CE109">
            <v>90</v>
          </cell>
          <cell r="CF109">
            <v>94.73684210526315</v>
          </cell>
          <cell r="CG109">
            <v>88.888888888888886</v>
          </cell>
          <cell r="CH109">
            <v>100</v>
          </cell>
          <cell r="CI109">
            <v>94.73684210526315</v>
          </cell>
          <cell r="CJ109">
            <v>88.888888888888886</v>
          </cell>
          <cell r="CK109">
            <v>100</v>
          </cell>
          <cell r="CL109">
            <v>94.73684210526315</v>
          </cell>
          <cell r="CM109">
            <v>88.888888888888886</v>
          </cell>
          <cell r="CN109">
            <v>100</v>
          </cell>
          <cell r="CO109">
            <v>197</v>
          </cell>
          <cell r="CP109">
            <v>105</v>
          </cell>
          <cell r="CQ109">
            <v>92</v>
          </cell>
          <cell r="CR109">
            <v>45.685279187817258</v>
          </cell>
          <cell r="CS109">
            <v>40</v>
          </cell>
          <cell r="CT109">
            <v>52.173913043478258</v>
          </cell>
          <cell r="CU109">
            <v>35.025380710659896</v>
          </cell>
          <cell r="CV109">
            <v>29.523809523809526</v>
          </cell>
          <cell r="CW109">
            <v>41.304347826086953</v>
          </cell>
          <cell r="CX109">
            <v>86.802030456852791</v>
          </cell>
          <cell r="CY109">
            <v>82.857142857142861</v>
          </cell>
          <cell r="CZ109">
            <v>91.304347826086953</v>
          </cell>
          <cell r="DA109">
            <v>81.218274111675129</v>
          </cell>
          <cell r="DB109">
            <v>75.238095238095241</v>
          </cell>
          <cell r="DC109">
            <v>88.043478260869563</v>
          </cell>
          <cell r="DD109">
            <v>96.954314720812178</v>
          </cell>
          <cell r="DE109">
            <v>96.19047619047619</v>
          </cell>
          <cell r="DF109">
            <v>97.826086956521735</v>
          </cell>
          <cell r="DG109">
            <v>7829</v>
          </cell>
          <cell r="DH109">
            <v>3991</v>
          </cell>
          <cell r="DI109">
            <v>3838</v>
          </cell>
          <cell r="DJ109">
            <v>58.436581938944954</v>
          </cell>
          <cell r="DK109">
            <v>52.442996742671014</v>
          </cell>
          <cell r="DL109">
            <v>64.669098488796251</v>
          </cell>
          <cell r="DM109">
            <v>46.749265551155958</v>
          </cell>
          <cell r="DN109">
            <v>41.768980205462292</v>
          </cell>
          <cell r="DO109">
            <v>51.928087545596668</v>
          </cell>
          <cell r="DP109">
            <v>91.889130157108184</v>
          </cell>
          <cell r="DQ109">
            <v>89.726885492357795</v>
          </cell>
          <cell r="DR109">
            <v>94.137571651902036</v>
          </cell>
          <cell r="DS109">
            <v>90.126452931408863</v>
          </cell>
          <cell r="DT109">
            <v>87.647206213981448</v>
          </cell>
          <cell r="DU109">
            <v>92.704533611255854</v>
          </cell>
          <cell r="DV109">
            <v>97.483714395197339</v>
          </cell>
          <cell r="DW109">
            <v>96.893009270859437</v>
          </cell>
          <cell r="DX109">
            <v>98.097967691506</v>
          </cell>
        </row>
        <row r="110">
          <cell r="B110">
            <v>856</v>
          </cell>
          <cell r="C110">
            <v>1719</v>
          </cell>
          <cell r="D110">
            <v>865</v>
          </cell>
          <cell r="E110">
            <v>854</v>
          </cell>
          <cell r="F110">
            <v>37.521815008726009</v>
          </cell>
          <cell r="G110">
            <v>32.601156069364166</v>
          </cell>
          <cell r="H110">
            <v>42.505854800936767</v>
          </cell>
          <cell r="I110">
            <v>26.061663757998836</v>
          </cell>
          <cell r="J110">
            <v>21.849710982658959</v>
          </cell>
          <cell r="K110">
            <v>30.327868852459016</v>
          </cell>
          <cell r="L110">
            <v>76.265270506108209</v>
          </cell>
          <cell r="M110">
            <v>72.369942196531795</v>
          </cell>
          <cell r="N110">
            <v>80.210772833723652</v>
          </cell>
          <cell r="O110">
            <v>72.076788830715529</v>
          </cell>
          <cell r="P110">
            <v>67.398843930635849</v>
          </cell>
          <cell r="Q110">
            <v>76.814988290398119</v>
          </cell>
          <cell r="R110">
            <v>92.786503781268181</v>
          </cell>
          <cell r="S110">
            <v>92.02312138728324</v>
          </cell>
          <cell r="T110">
            <v>93.559718969555036</v>
          </cell>
          <cell r="U110">
            <v>187</v>
          </cell>
          <cell r="V110">
            <v>95</v>
          </cell>
          <cell r="W110">
            <v>92</v>
          </cell>
          <cell r="X110">
            <v>49.732620320855617</v>
          </cell>
          <cell r="Y110">
            <v>50.526315789473685</v>
          </cell>
          <cell r="Z110">
            <v>48.913043478260867</v>
          </cell>
          <cell r="AA110">
            <v>34.759358288770052</v>
          </cell>
          <cell r="AB110">
            <v>33.684210526315788</v>
          </cell>
          <cell r="AC110">
            <v>35.869565217391305</v>
          </cell>
          <cell r="AD110">
            <v>85.026737967914428</v>
          </cell>
          <cell r="AE110">
            <v>85.263157894736835</v>
          </cell>
          <cell r="AF110">
            <v>84.782608695652172</v>
          </cell>
          <cell r="AG110">
            <v>81.818181818181827</v>
          </cell>
          <cell r="AH110">
            <v>78.94736842105263</v>
          </cell>
          <cell r="AI110">
            <v>84.782608695652172</v>
          </cell>
          <cell r="AJ110">
            <v>93.582887700534755</v>
          </cell>
          <cell r="AK110">
            <v>91.578947368421055</v>
          </cell>
          <cell r="AL110">
            <v>95.652173913043484</v>
          </cell>
          <cell r="AM110">
            <v>1401</v>
          </cell>
          <cell r="AN110">
            <v>739</v>
          </cell>
          <cell r="AO110">
            <v>662</v>
          </cell>
          <cell r="AP110">
            <v>60.52819414703783</v>
          </cell>
          <cell r="AQ110">
            <v>51.556156968876863</v>
          </cell>
          <cell r="AR110">
            <v>70.543806646525681</v>
          </cell>
          <cell r="AS110">
            <v>43.825838686652389</v>
          </cell>
          <cell r="AT110">
            <v>37.077131258457371</v>
          </cell>
          <cell r="AU110">
            <v>51.359516616314203</v>
          </cell>
          <cell r="AV110">
            <v>93.647394718058536</v>
          </cell>
          <cell r="AW110">
            <v>91.610284167794319</v>
          </cell>
          <cell r="AX110">
            <v>95.9214501510574</v>
          </cell>
          <cell r="AY110">
            <v>90.221270521056383</v>
          </cell>
          <cell r="AZ110">
            <v>88.227334235453313</v>
          </cell>
          <cell r="BA110">
            <v>92.447129909365557</v>
          </cell>
          <cell r="BB110">
            <v>98.358315488936483</v>
          </cell>
          <cell r="BC110">
            <v>97.564276048714476</v>
          </cell>
          <cell r="BD110">
            <v>99.244712990936563</v>
          </cell>
          <cell r="BE110">
            <v>226</v>
          </cell>
          <cell r="BF110">
            <v>111</v>
          </cell>
          <cell r="BG110">
            <v>115</v>
          </cell>
          <cell r="BH110">
            <v>42.920353982300888</v>
          </cell>
          <cell r="BI110">
            <v>31.531531531531531</v>
          </cell>
          <cell r="BJ110">
            <v>53.913043478260867</v>
          </cell>
          <cell r="BK110">
            <v>24.778761061946902</v>
          </cell>
          <cell r="BL110">
            <v>16.216216216216218</v>
          </cell>
          <cell r="BM110">
            <v>33.043478260869563</v>
          </cell>
          <cell r="BN110">
            <v>88.495575221238937</v>
          </cell>
          <cell r="BO110">
            <v>86.486486486486484</v>
          </cell>
          <cell r="BP110">
            <v>90.434782608695656</v>
          </cell>
          <cell r="BQ110">
            <v>81.415929203539832</v>
          </cell>
          <cell r="BR110">
            <v>78.378378378378372</v>
          </cell>
          <cell r="BS110">
            <v>84.34782608695653</v>
          </cell>
          <cell r="BT110">
            <v>97.345132743362825</v>
          </cell>
          <cell r="BU110">
            <v>96.396396396396398</v>
          </cell>
          <cell r="BV110">
            <v>98.260869565217391</v>
          </cell>
          <cell r="BW110">
            <v>9</v>
          </cell>
          <cell r="BX110">
            <v>4</v>
          </cell>
          <cell r="BY110">
            <v>5</v>
          </cell>
          <cell r="BZ110">
            <v>66.666666666666657</v>
          </cell>
          <cell r="CA110">
            <v>50</v>
          </cell>
          <cell r="CB110">
            <v>80</v>
          </cell>
          <cell r="CC110">
            <v>44.444444444444443</v>
          </cell>
          <cell r="CD110">
            <v>50</v>
          </cell>
          <cell r="CE110">
            <v>40</v>
          </cell>
          <cell r="CF110">
            <v>100</v>
          </cell>
          <cell r="CG110">
            <v>100</v>
          </cell>
          <cell r="CH110">
            <v>100</v>
          </cell>
          <cell r="CI110">
            <v>100</v>
          </cell>
          <cell r="CJ110">
            <v>100</v>
          </cell>
          <cell r="CK110">
            <v>100</v>
          </cell>
          <cell r="CL110">
            <v>100</v>
          </cell>
          <cell r="CM110">
            <v>100</v>
          </cell>
          <cell r="CN110">
            <v>100</v>
          </cell>
          <cell r="CO110">
            <v>41</v>
          </cell>
          <cell r="CP110">
            <v>18</v>
          </cell>
          <cell r="CQ110">
            <v>23</v>
          </cell>
          <cell r="CR110">
            <v>43.902439024390247</v>
          </cell>
          <cell r="CS110">
            <v>33.333333333333329</v>
          </cell>
          <cell r="CT110">
            <v>52.173913043478258</v>
          </cell>
          <cell r="CU110">
            <v>34.146341463414636</v>
          </cell>
          <cell r="CV110">
            <v>22.222222222222221</v>
          </cell>
          <cell r="CW110">
            <v>43.478260869565219</v>
          </cell>
          <cell r="CX110">
            <v>82.926829268292678</v>
          </cell>
          <cell r="CY110">
            <v>61.111111111111114</v>
          </cell>
          <cell r="CZ110">
            <v>100</v>
          </cell>
          <cell r="DA110">
            <v>80.487804878048792</v>
          </cell>
          <cell r="DB110">
            <v>55.555555555555557</v>
          </cell>
          <cell r="DC110">
            <v>100</v>
          </cell>
          <cell r="DD110">
            <v>90.243902439024396</v>
          </cell>
          <cell r="DE110">
            <v>77.777777777777786</v>
          </cell>
          <cell r="DF110">
            <v>100</v>
          </cell>
          <cell r="DG110">
            <v>3583</v>
          </cell>
          <cell r="DH110">
            <v>1832</v>
          </cell>
          <cell r="DI110">
            <v>1751</v>
          </cell>
          <cell r="DJ110">
            <v>47.641641082891432</v>
          </cell>
          <cell r="DK110">
            <v>41.157205240174669</v>
          </cell>
          <cell r="DL110">
            <v>54.426042261564824</v>
          </cell>
          <cell r="DM110">
            <v>33.519397153223558</v>
          </cell>
          <cell r="DN110">
            <v>28.329694323144107</v>
          </cell>
          <cell r="DO110">
            <v>38.94917190177042</v>
          </cell>
          <cell r="DP110">
            <v>84.426458275188381</v>
          </cell>
          <cell r="DQ110">
            <v>81.604803493449779</v>
          </cell>
          <cell r="DR110">
            <v>87.378640776699029</v>
          </cell>
          <cell r="DS110">
            <v>80.435389338543118</v>
          </cell>
          <cell r="DT110">
            <v>77.019650655021834</v>
          </cell>
          <cell r="DU110">
            <v>84.009137635636776</v>
          </cell>
          <cell r="DV110">
            <v>95.283282165782865</v>
          </cell>
          <cell r="DW110">
            <v>94.377729257641917</v>
          </cell>
          <cell r="DX110">
            <v>96.230725299828663</v>
          </cell>
        </row>
        <row r="111">
          <cell r="B111">
            <v>857</v>
          </cell>
          <cell r="C111">
            <v>474</v>
          </cell>
          <cell r="D111">
            <v>234</v>
          </cell>
          <cell r="E111">
            <v>240</v>
          </cell>
          <cell r="F111">
            <v>68.143459915611814</v>
          </cell>
          <cell r="G111">
            <v>65.811965811965806</v>
          </cell>
          <cell r="H111">
            <v>70.416666666666671</v>
          </cell>
          <cell r="I111">
            <v>55.696202531645568</v>
          </cell>
          <cell r="J111">
            <v>54.273504273504273</v>
          </cell>
          <cell r="K111">
            <v>57.083333333333329</v>
          </cell>
          <cell r="L111">
            <v>95.780590717299575</v>
          </cell>
          <cell r="M111">
            <v>96.581196581196579</v>
          </cell>
          <cell r="N111">
            <v>95</v>
          </cell>
          <cell r="O111">
            <v>94.092827004219416</v>
          </cell>
          <cell r="P111">
            <v>94.01709401709401</v>
          </cell>
          <cell r="Q111">
            <v>94.166666666666671</v>
          </cell>
          <cell r="R111">
            <v>99.789029535864984</v>
          </cell>
          <cell r="S111">
            <v>99.572649572649567</v>
          </cell>
          <cell r="T111">
            <v>100</v>
          </cell>
          <cell r="U111">
            <v>2</v>
          </cell>
          <cell r="V111">
            <v>0</v>
          </cell>
          <cell r="W111">
            <v>2</v>
          </cell>
          <cell r="X111">
            <v>50</v>
          </cell>
          <cell r="Y111" t="e">
            <v>#DIV/0!</v>
          </cell>
          <cell r="Z111">
            <v>50</v>
          </cell>
          <cell r="AA111">
            <v>50</v>
          </cell>
          <cell r="AB111" t="e">
            <v>#DIV/0!</v>
          </cell>
          <cell r="AC111">
            <v>50</v>
          </cell>
          <cell r="AD111">
            <v>100</v>
          </cell>
          <cell r="AE111" t="e">
            <v>#DIV/0!</v>
          </cell>
          <cell r="AF111">
            <v>100</v>
          </cell>
          <cell r="AG111">
            <v>100</v>
          </cell>
          <cell r="AH111" t="e">
            <v>#DIV/0!</v>
          </cell>
          <cell r="AI111">
            <v>100</v>
          </cell>
          <cell r="AJ111">
            <v>100</v>
          </cell>
          <cell r="AK111" t="e">
            <v>#DIV/0!</v>
          </cell>
          <cell r="AL111">
            <v>100</v>
          </cell>
          <cell r="AM111">
            <v>1</v>
          </cell>
          <cell r="AN111">
            <v>1</v>
          </cell>
          <cell r="AO111">
            <v>0</v>
          </cell>
          <cell r="AP111">
            <v>100</v>
          </cell>
          <cell r="AQ111">
            <v>100</v>
          </cell>
          <cell r="AR111" t="e">
            <v>#DIV/0!</v>
          </cell>
          <cell r="AS111">
            <v>100</v>
          </cell>
          <cell r="AT111">
            <v>100</v>
          </cell>
          <cell r="AU111" t="e">
            <v>#DIV/0!</v>
          </cell>
          <cell r="AV111">
            <v>100</v>
          </cell>
          <cell r="AW111">
            <v>100</v>
          </cell>
          <cell r="AX111" t="e">
            <v>#DIV/0!</v>
          </cell>
          <cell r="AY111">
            <v>100</v>
          </cell>
          <cell r="AZ111">
            <v>100</v>
          </cell>
          <cell r="BA111" t="e">
            <v>#DIV/0!</v>
          </cell>
          <cell r="BB111">
            <v>100</v>
          </cell>
          <cell r="BC111">
            <v>100</v>
          </cell>
          <cell r="BD111" t="e">
            <v>#DIV/0!</v>
          </cell>
          <cell r="BE111">
            <v>0</v>
          </cell>
          <cell r="BF111">
            <v>0</v>
          </cell>
          <cell r="BG111">
            <v>0</v>
          </cell>
          <cell r="BH111" t="e">
            <v>#DIV/0!</v>
          </cell>
          <cell r="BI111" t="e">
            <v>#DIV/0!</v>
          </cell>
          <cell r="BJ111" t="e">
            <v>#DIV/0!</v>
          </cell>
          <cell r="BK111" t="e">
            <v>#DIV/0!</v>
          </cell>
          <cell r="BL111" t="e">
            <v>#DIV/0!</v>
          </cell>
          <cell r="BM111" t="e">
            <v>#DIV/0!</v>
          </cell>
          <cell r="BN111" t="e">
            <v>#DIV/0!</v>
          </cell>
          <cell r="BO111" t="e">
            <v>#DIV/0!</v>
          </cell>
          <cell r="BP111" t="e">
            <v>#DIV/0!</v>
          </cell>
          <cell r="BQ111" t="e">
            <v>#DIV/0!</v>
          </cell>
          <cell r="BR111" t="e">
            <v>#DIV/0!</v>
          </cell>
          <cell r="BS111" t="e">
            <v>#DIV/0!</v>
          </cell>
          <cell r="BT111" t="e">
            <v>#DIV/0!</v>
          </cell>
          <cell r="BU111" t="e">
            <v>#DIV/0!</v>
          </cell>
          <cell r="BV111" t="e">
            <v>#DIV/0!</v>
          </cell>
          <cell r="BW111">
            <v>0</v>
          </cell>
          <cell r="BX111">
            <v>0</v>
          </cell>
          <cell r="BY111">
            <v>0</v>
          </cell>
          <cell r="BZ111" t="e">
            <v>#DIV/0!</v>
          </cell>
          <cell r="CA111" t="e">
            <v>#DIV/0!</v>
          </cell>
          <cell r="CB111" t="e">
            <v>#DIV/0!</v>
          </cell>
          <cell r="CC111" t="e">
            <v>#DIV/0!</v>
          </cell>
          <cell r="CD111" t="e">
            <v>#DIV/0!</v>
          </cell>
          <cell r="CE111" t="e">
            <v>#DIV/0!</v>
          </cell>
          <cell r="CF111" t="e">
            <v>#DIV/0!</v>
          </cell>
          <cell r="CG111" t="e">
            <v>#DIV/0!</v>
          </cell>
          <cell r="CH111" t="e">
            <v>#DIV/0!</v>
          </cell>
          <cell r="CI111" t="e">
            <v>#DIV/0!</v>
          </cell>
          <cell r="CJ111" t="e">
            <v>#DIV/0!</v>
          </cell>
          <cell r="CK111" t="e">
            <v>#DIV/0!</v>
          </cell>
          <cell r="CL111" t="e">
            <v>#DIV/0!</v>
          </cell>
          <cell r="CM111" t="e">
            <v>#DIV/0!</v>
          </cell>
          <cell r="CN111" t="e">
            <v>#DIV/0!</v>
          </cell>
          <cell r="CO111">
            <v>10</v>
          </cell>
          <cell r="CP111">
            <v>5</v>
          </cell>
          <cell r="CQ111">
            <v>5</v>
          </cell>
          <cell r="CR111">
            <v>70</v>
          </cell>
          <cell r="CS111">
            <v>80</v>
          </cell>
          <cell r="CT111">
            <v>60</v>
          </cell>
          <cell r="CU111">
            <v>70</v>
          </cell>
          <cell r="CV111">
            <v>80</v>
          </cell>
          <cell r="CW111">
            <v>60</v>
          </cell>
          <cell r="CX111">
            <v>100</v>
          </cell>
          <cell r="CY111">
            <v>100</v>
          </cell>
          <cell r="CZ111">
            <v>100</v>
          </cell>
          <cell r="DA111">
            <v>100</v>
          </cell>
          <cell r="DB111">
            <v>100</v>
          </cell>
          <cell r="DC111">
            <v>100</v>
          </cell>
          <cell r="DD111">
            <v>100</v>
          </cell>
          <cell r="DE111">
            <v>100</v>
          </cell>
          <cell r="DF111">
            <v>100</v>
          </cell>
          <cell r="DG111">
            <v>487</v>
          </cell>
          <cell r="DH111">
            <v>240</v>
          </cell>
          <cell r="DI111">
            <v>247</v>
          </cell>
          <cell r="DJ111">
            <v>68.172484599589325</v>
          </cell>
          <cell r="DK111">
            <v>66.25</v>
          </cell>
          <cell r="DL111">
            <v>70.040485829959508</v>
          </cell>
          <cell r="DM111">
            <v>56.05749486652978</v>
          </cell>
          <cell r="DN111">
            <v>55.000000000000007</v>
          </cell>
          <cell r="DO111">
            <v>57.085020242914972</v>
          </cell>
          <cell r="DP111">
            <v>95.893223819301838</v>
          </cell>
          <cell r="DQ111">
            <v>96.666666666666671</v>
          </cell>
          <cell r="DR111">
            <v>95.141700404858298</v>
          </cell>
          <cell r="DS111">
            <v>94.25051334702259</v>
          </cell>
          <cell r="DT111">
            <v>94.166666666666671</v>
          </cell>
          <cell r="DU111">
            <v>94.331983805668017</v>
          </cell>
          <cell r="DV111">
            <v>99.794661190965101</v>
          </cell>
          <cell r="DW111">
            <v>99.583333333333329</v>
          </cell>
          <cell r="DX111">
            <v>100</v>
          </cell>
        </row>
        <row r="112">
          <cell r="B112">
            <v>860</v>
          </cell>
          <cell r="C112">
            <v>9838</v>
          </cell>
          <cell r="D112">
            <v>5011</v>
          </cell>
          <cell r="E112">
            <v>4827</v>
          </cell>
          <cell r="F112">
            <v>56.617198617605204</v>
          </cell>
          <cell r="G112">
            <v>50.74835362203153</v>
          </cell>
          <cell r="H112">
            <v>62.709757613424486</v>
          </cell>
          <cell r="I112">
            <v>42.955885342549301</v>
          </cell>
          <cell r="J112">
            <v>37.677110357214126</v>
          </cell>
          <cell r="K112">
            <v>48.435881499896418</v>
          </cell>
          <cell r="L112">
            <v>92.112217930473676</v>
          </cell>
          <cell r="M112">
            <v>89.862302933546204</v>
          </cell>
          <cell r="N112">
            <v>94.447897244665427</v>
          </cell>
          <cell r="O112">
            <v>90.567188452937586</v>
          </cell>
          <cell r="P112">
            <v>88.225903013370583</v>
          </cell>
          <cell r="Q112">
            <v>92.997721151854151</v>
          </cell>
          <cell r="R112">
            <v>97.692620451311242</v>
          </cell>
          <cell r="S112">
            <v>97.166234284573932</v>
          </cell>
          <cell r="T112">
            <v>98.239071887300597</v>
          </cell>
          <cell r="U112">
            <v>96</v>
          </cell>
          <cell r="V112">
            <v>43</v>
          </cell>
          <cell r="W112">
            <v>53</v>
          </cell>
          <cell r="X112">
            <v>53.125</v>
          </cell>
          <cell r="Y112">
            <v>44.186046511627907</v>
          </cell>
          <cell r="Z112">
            <v>60.377358490566039</v>
          </cell>
          <cell r="AA112">
            <v>40.625</v>
          </cell>
          <cell r="AB112">
            <v>37.209302325581397</v>
          </cell>
          <cell r="AC112">
            <v>43.39622641509434</v>
          </cell>
          <cell r="AD112">
            <v>95.833333333333343</v>
          </cell>
          <cell r="AE112">
            <v>97.674418604651152</v>
          </cell>
          <cell r="AF112">
            <v>94.339622641509436</v>
          </cell>
          <cell r="AG112">
            <v>94.791666666666657</v>
          </cell>
          <cell r="AH112">
            <v>95.348837209302332</v>
          </cell>
          <cell r="AI112">
            <v>94.339622641509436</v>
          </cell>
          <cell r="AJ112">
            <v>98.958333333333343</v>
          </cell>
          <cell r="AK112">
            <v>100</v>
          </cell>
          <cell r="AL112">
            <v>98.113207547169807</v>
          </cell>
          <cell r="AM112">
            <v>161</v>
          </cell>
          <cell r="AN112">
            <v>80</v>
          </cell>
          <cell r="AO112">
            <v>81</v>
          </cell>
          <cell r="AP112">
            <v>52.795031055900623</v>
          </cell>
          <cell r="AQ112">
            <v>41.25</v>
          </cell>
          <cell r="AR112">
            <v>64.197530864197532</v>
          </cell>
          <cell r="AS112">
            <v>36.024844720496894</v>
          </cell>
          <cell r="AT112">
            <v>31.25</v>
          </cell>
          <cell r="AU112">
            <v>40.74074074074074</v>
          </cell>
          <cell r="AV112">
            <v>95.031055900621126</v>
          </cell>
          <cell r="AW112">
            <v>96.25</v>
          </cell>
          <cell r="AX112">
            <v>93.827160493827151</v>
          </cell>
          <cell r="AY112">
            <v>94.409937888198755</v>
          </cell>
          <cell r="AZ112">
            <v>95</v>
          </cell>
          <cell r="BA112">
            <v>93.827160493827151</v>
          </cell>
          <cell r="BB112">
            <v>99.378881987577643</v>
          </cell>
          <cell r="BC112">
            <v>100</v>
          </cell>
          <cell r="BD112">
            <v>98.76543209876543</v>
          </cell>
          <cell r="BE112">
            <v>49</v>
          </cell>
          <cell r="BF112">
            <v>28</v>
          </cell>
          <cell r="BG112">
            <v>21</v>
          </cell>
          <cell r="BH112">
            <v>48.979591836734691</v>
          </cell>
          <cell r="BI112">
            <v>42.857142857142854</v>
          </cell>
          <cell r="BJ112">
            <v>57.142857142857139</v>
          </cell>
          <cell r="BK112">
            <v>32.653061224489797</v>
          </cell>
          <cell r="BL112">
            <v>28.571428571428569</v>
          </cell>
          <cell r="BM112">
            <v>38.095238095238095</v>
          </cell>
          <cell r="BN112">
            <v>91.83673469387756</v>
          </cell>
          <cell r="BO112">
            <v>85.714285714285708</v>
          </cell>
          <cell r="BP112">
            <v>100</v>
          </cell>
          <cell r="BQ112">
            <v>91.83673469387756</v>
          </cell>
          <cell r="BR112">
            <v>85.714285714285708</v>
          </cell>
          <cell r="BS112">
            <v>100</v>
          </cell>
          <cell r="BT112">
            <v>97.959183673469383</v>
          </cell>
          <cell r="BU112">
            <v>96.428571428571431</v>
          </cell>
          <cell r="BV112">
            <v>100</v>
          </cell>
          <cell r="BW112">
            <v>28</v>
          </cell>
          <cell r="BX112">
            <v>12</v>
          </cell>
          <cell r="BY112">
            <v>16</v>
          </cell>
          <cell r="BZ112">
            <v>78.571428571428569</v>
          </cell>
          <cell r="CA112">
            <v>58.333333333333336</v>
          </cell>
          <cell r="CB112">
            <v>93.75</v>
          </cell>
          <cell r="CC112">
            <v>46.428571428571431</v>
          </cell>
          <cell r="CD112">
            <v>16.666666666666664</v>
          </cell>
          <cell r="CE112">
            <v>68.75</v>
          </cell>
          <cell r="CF112">
            <v>89.285714285714292</v>
          </cell>
          <cell r="CG112">
            <v>83.333333333333343</v>
          </cell>
          <cell r="CH112">
            <v>93.75</v>
          </cell>
          <cell r="CI112">
            <v>85.714285714285708</v>
          </cell>
          <cell r="CJ112">
            <v>75</v>
          </cell>
          <cell r="CK112">
            <v>93.75</v>
          </cell>
          <cell r="CL112">
            <v>96.428571428571431</v>
          </cell>
          <cell r="CM112">
            <v>91.666666666666657</v>
          </cell>
          <cell r="CN112">
            <v>100</v>
          </cell>
          <cell r="CO112">
            <v>109</v>
          </cell>
          <cell r="CP112">
            <v>55</v>
          </cell>
          <cell r="CQ112">
            <v>54</v>
          </cell>
          <cell r="CR112">
            <v>55.963302752293572</v>
          </cell>
          <cell r="CS112">
            <v>50.909090909090907</v>
          </cell>
          <cell r="CT112">
            <v>61.111111111111114</v>
          </cell>
          <cell r="CU112">
            <v>41.284403669724774</v>
          </cell>
          <cell r="CV112">
            <v>36.363636363636367</v>
          </cell>
          <cell r="CW112">
            <v>46.296296296296298</v>
          </cell>
          <cell r="CX112">
            <v>89.908256880733944</v>
          </cell>
          <cell r="CY112">
            <v>89.090909090909093</v>
          </cell>
          <cell r="CZ112">
            <v>90.740740740740748</v>
          </cell>
          <cell r="DA112">
            <v>87.155963302752298</v>
          </cell>
          <cell r="DB112">
            <v>85.454545454545453</v>
          </cell>
          <cell r="DC112">
            <v>88.888888888888886</v>
          </cell>
          <cell r="DD112">
            <v>96.330275229357795</v>
          </cell>
          <cell r="DE112">
            <v>96.36363636363636</v>
          </cell>
          <cell r="DF112">
            <v>96.296296296296291</v>
          </cell>
          <cell r="DG112">
            <v>10281</v>
          </cell>
          <cell r="DH112">
            <v>5229</v>
          </cell>
          <cell r="DI112">
            <v>5052</v>
          </cell>
          <cell r="DJ112">
            <v>56.541192491002825</v>
          </cell>
          <cell r="DK112">
            <v>50.525913176515594</v>
          </cell>
          <cell r="DL112">
            <v>62.767220902612827</v>
          </cell>
          <cell r="DM112">
            <v>42.768213208831824</v>
          </cell>
          <cell r="DN112">
            <v>37.464142283419392</v>
          </cell>
          <cell r="DO112">
            <v>48.25811559778306</v>
          </cell>
          <cell r="DP112">
            <v>92.160295691080634</v>
          </cell>
          <cell r="DQ112">
            <v>89.978963472939384</v>
          </cell>
          <cell r="DR112">
            <v>94.418052256532064</v>
          </cell>
          <cell r="DS112">
            <v>90.623480206205613</v>
          </cell>
          <cell r="DT112">
            <v>88.315165423599169</v>
          </cell>
          <cell r="DU112">
            <v>93.012668250197933</v>
          </cell>
          <cell r="DV112">
            <v>97.714230133255526</v>
          </cell>
          <cell r="DW112">
            <v>97.207879135589977</v>
          </cell>
          <cell r="DX112">
            <v>98.23832145684878</v>
          </cell>
        </row>
        <row r="113">
          <cell r="B113">
            <v>861</v>
          </cell>
          <cell r="C113">
            <v>2742</v>
          </cell>
          <cell r="D113">
            <v>1329</v>
          </cell>
          <cell r="E113">
            <v>1413</v>
          </cell>
          <cell r="F113">
            <v>49.708242159008023</v>
          </cell>
          <cell r="G113">
            <v>45.071482317531981</v>
          </cell>
          <cell r="H113">
            <v>54.069355980184007</v>
          </cell>
          <cell r="I113">
            <v>34.172137126185262</v>
          </cell>
          <cell r="J113">
            <v>31.000752445447706</v>
          </cell>
          <cell r="K113">
            <v>37.154989384288747</v>
          </cell>
          <cell r="L113">
            <v>88.220277169948943</v>
          </cell>
          <cell r="M113">
            <v>86.380737396538748</v>
          </cell>
          <cell r="N113">
            <v>89.950460014154274</v>
          </cell>
          <cell r="O113">
            <v>84.719183078045219</v>
          </cell>
          <cell r="P113">
            <v>83.069977426636569</v>
          </cell>
          <cell r="Q113">
            <v>86.270346779900919</v>
          </cell>
          <cell r="R113">
            <v>95.587162654996348</v>
          </cell>
          <cell r="S113">
            <v>95.184349134687736</v>
          </cell>
          <cell r="T113">
            <v>95.966029723991511</v>
          </cell>
          <cell r="U113">
            <v>36</v>
          </cell>
          <cell r="V113">
            <v>17</v>
          </cell>
          <cell r="W113">
            <v>19</v>
          </cell>
          <cell r="X113">
            <v>50</v>
          </cell>
          <cell r="Y113">
            <v>41.17647058823529</v>
          </cell>
          <cell r="Z113">
            <v>57.894736842105267</v>
          </cell>
          <cell r="AA113">
            <v>36.111111111111107</v>
          </cell>
          <cell r="AB113">
            <v>29.411764705882355</v>
          </cell>
          <cell r="AC113">
            <v>42.105263157894733</v>
          </cell>
          <cell r="AD113">
            <v>91.666666666666657</v>
          </cell>
          <cell r="AE113">
            <v>88.235294117647058</v>
          </cell>
          <cell r="AF113">
            <v>94.73684210526315</v>
          </cell>
          <cell r="AG113">
            <v>86.111111111111114</v>
          </cell>
          <cell r="AH113">
            <v>88.235294117647058</v>
          </cell>
          <cell r="AI113">
            <v>84.210526315789465</v>
          </cell>
          <cell r="AJ113">
            <v>97.222222222222214</v>
          </cell>
          <cell r="AK113">
            <v>94.117647058823522</v>
          </cell>
          <cell r="AL113">
            <v>100</v>
          </cell>
          <cell r="AM113">
            <v>191</v>
          </cell>
          <cell r="AN113">
            <v>99</v>
          </cell>
          <cell r="AO113">
            <v>92</v>
          </cell>
          <cell r="AP113">
            <v>42.408376963350783</v>
          </cell>
          <cell r="AQ113">
            <v>36.363636363636367</v>
          </cell>
          <cell r="AR113">
            <v>48.913043478260867</v>
          </cell>
          <cell r="AS113">
            <v>21.465968586387437</v>
          </cell>
          <cell r="AT113">
            <v>21.212121212121211</v>
          </cell>
          <cell r="AU113">
            <v>21.739130434782609</v>
          </cell>
          <cell r="AV113">
            <v>90.575916230366488</v>
          </cell>
          <cell r="AW113">
            <v>86.868686868686879</v>
          </cell>
          <cell r="AX113">
            <v>94.565217391304344</v>
          </cell>
          <cell r="AY113">
            <v>89.005235602094245</v>
          </cell>
          <cell r="AZ113">
            <v>85.858585858585855</v>
          </cell>
          <cell r="BA113">
            <v>92.391304347826093</v>
          </cell>
          <cell r="BB113">
            <v>98.429319371727757</v>
          </cell>
          <cell r="BC113">
            <v>98.98989898989899</v>
          </cell>
          <cell r="BD113">
            <v>97.826086956521735</v>
          </cell>
          <cell r="BE113">
            <v>19</v>
          </cell>
          <cell r="BF113">
            <v>10</v>
          </cell>
          <cell r="BG113">
            <v>9</v>
          </cell>
          <cell r="BH113">
            <v>52.631578947368418</v>
          </cell>
          <cell r="BI113">
            <v>40</v>
          </cell>
          <cell r="BJ113">
            <v>66.666666666666657</v>
          </cell>
          <cell r="BK113">
            <v>21.052631578947366</v>
          </cell>
          <cell r="BL113">
            <v>20</v>
          </cell>
          <cell r="BM113">
            <v>22.222222222222221</v>
          </cell>
          <cell r="BN113">
            <v>94.73684210526315</v>
          </cell>
          <cell r="BO113">
            <v>100</v>
          </cell>
          <cell r="BP113">
            <v>88.888888888888886</v>
          </cell>
          <cell r="BQ113">
            <v>78.94736842105263</v>
          </cell>
          <cell r="BR113">
            <v>80</v>
          </cell>
          <cell r="BS113">
            <v>77.777777777777786</v>
          </cell>
          <cell r="BT113">
            <v>100</v>
          </cell>
          <cell r="BU113">
            <v>100</v>
          </cell>
          <cell r="BV113">
            <v>100</v>
          </cell>
          <cell r="BW113">
            <v>4</v>
          </cell>
          <cell r="BX113">
            <v>1</v>
          </cell>
          <cell r="BY113">
            <v>3</v>
          </cell>
          <cell r="BZ113">
            <v>75</v>
          </cell>
          <cell r="CA113">
            <v>100</v>
          </cell>
          <cell r="CB113">
            <v>66.666666666666657</v>
          </cell>
          <cell r="CC113">
            <v>75</v>
          </cell>
          <cell r="CD113">
            <v>100</v>
          </cell>
          <cell r="CE113">
            <v>66.666666666666657</v>
          </cell>
          <cell r="CF113">
            <v>100</v>
          </cell>
          <cell r="CG113">
            <v>100</v>
          </cell>
          <cell r="CH113">
            <v>100</v>
          </cell>
          <cell r="CI113">
            <v>100</v>
          </cell>
          <cell r="CJ113">
            <v>100</v>
          </cell>
          <cell r="CK113">
            <v>100</v>
          </cell>
          <cell r="CL113">
            <v>100</v>
          </cell>
          <cell r="CM113">
            <v>100</v>
          </cell>
          <cell r="CN113">
            <v>100</v>
          </cell>
          <cell r="CO113">
            <v>16</v>
          </cell>
          <cell r="CP113">
            <v>7</v>
          </cell>
          <cell r="CQ113">
            <v>9</v>
          </cell>
          <cell r="CR113">
            <v>43.75</v>
          </cell>
          <cell r="CS113">
            <v>28.571428571428569</v>
          </cell>
          <cell r="CT113">
            <v>55.555555555555557</v>
          </cell>
          <cell r="CU113">
            <v>18.75</v>
          </cell>
          <cell r="CV113">
            <v>14.285714285714285</v>
          </cell>
          <cell r="CW113">
            <v>22.222222222222221</v>
          </cell>
          <cell r="CX113">
            <v>93.75</v>
          </cell>
          <cell r="CY113">
            <v>100</v>
          </cell>
          <cell r="CZ113">
            <v>88.888888888888886</v>
          </cell>
          <cell r="DA113">
            <v>87.5</v>
          </cell>
          <cell r="DB113">
            <v>85.714285714285708</v>
          </cell>
          <cell r="DC113">
            <v>88.888888888888886</v>
          </cell>
          <cell r="DD113">
            <v>100</v>
          </cell>
          <cell r="DE113">
            <v>100</v>
          </cell>
          <cell r="DF113">
            <v>100</v>
          </cell>
          <cell r="DG113">
            <v>3008</v>
          </cell>
          <cell r="DH113">
            <v>1463</v>
          </cell>
          <cell r="DI113">
            <v>1545</v>
          </cell>
          <cell r="DJ113">
            <v>49.268617021276597</v>
          </cell>
          <cell r="DK113">
            <v>44.360902255639097</v>
          </cell>
          <cell r="DL113">
            <v>53.915857605177997</v>
          </cell>
          <cell r="DM113">
            <v>33.277925531914896</v>
          </cell>
          <cell r="DN113">
            <v>30.211893369788108</v>
          </cell>
          <cell r="DO113">
            <v>36.181229773462782</v>
          </cell>
          <cell r="DP113">
            <v>88.497340425531917</v>
          </cell>
          <cell r="DQ113">
            <v>86.602870813397132</v>
          </cell>
          <cell r="DR113">
            <v>90.291262135922338</v>
          </cell>
          <cell r="DS113">
            <v>85.006648936170208</v>
          </cell>
          <cell r="DT113">
            <v>83.32194121667807</v>
          </cell>
          <cell r="DU113">
            <v>86.601941747572823</v>
          </cell>
          <cell r="DV113">
            <v>95.844414893617028</v>
          </cell>
          <cell r="DW113">
            <v>95.488721804511272</v>
          </cell>
          <cell r="DX113">
            <v>96.181229773462789</v>
          </cell>
        </row>
        <row r="114">
          <cell r="B114">
            <v>865</v>
          </cell>
          <cell r="C114">
            <v>4875</v>
          </cell>
          <cell r="D114">
            <v>2469</v>
          </cell>
          <cell r="E114">
            <v>2406</v>
          </cell>
          <cell r="F114">
            <v>58.338461538461537</v>
          </cell>
          <cell r="G114">
            <v>52.612393681652492</v>
          </cell>
          <cell r="H114">
            <v>64.214463840399006</v>
          </cell>
          <cell r="I114">
            <v>48.656410256410254</v>
          </cell>
          <cell r="J114">
            <v>43.863912515188339</v>
          </cell>
          <cell r="K114">
            <v>53.574397339983371</v>
          </cell>
          <cell r="L114">
            <v>92.45128205128205</v>
          </cell>
          <cell r="M114">
            <v>90.400972053462937</v>
          </cell>
          <cell r="N114">
            <v>94.55527847049045</v>
          </cell>
          <cell r="O114">
            <v>91.343589743589746</v>
          </cell>
          <cell r="P114">
            <v>88.861887403807202</v>
          </cell>
          <cell r="Q114">
            <v>93.890274314214466</v>
          </cell>
          <cell r="R114">
            <v>97.907692307692301</v>
          </cell>
          <cell r="S114">
            <v>97.367355204536253</v>
          </cell>
          <cell r="T114">
            <v>98.462177888611805</v>
          </cell>
          <cell r="U114">
            <v>53</v>
          </cell>
          <cell r="V114">
            <v>28</v>
          </cell>
          <cell r="W114">
            <v>25</v>
          </cell>
          <cell r="X114">
            <v>52.830188679245282</v>
          </cell>
          <cell r="Y114">
            <v>42.857142857142854</v>
          </cell>
          <cell r="Z114">
            <v>64</v>
          </cell>
          <cell r="AA114">
            <v>43.39622641509434</v>
          </cell>
          <cell r="AB114">
            <v>32.142857142857146</v>
          </cell>
          <cell r="AC114">
            <v>56.000000000000007</v>
          </cell>
          <cell r="AD114">
            <v>94.339622641509436</v>
          </cell>
          <cell r="AE114">
            <v>92.857142857142861</v>
          </cell>
          <cell r="AF114">
            <v>96</v>
          </cell>
          <cell r="AG114">
            <v>94.339622641509436</v>
          </cell>
          <cell r="AH114">
            <v>92.857142857142861</v>
          </cell>
          <cell r="AI114">
            <v>96</v>
          </cell>
          <cell r="AJ114">
            <v>98.113207547169807</v>
          </cell>
          <cell r="AK114">
            <v>96.428571428571431</v>
          </cell>
          <cell r="AL114">
            <v>100</v>
          </cell>
          <cell r="AM114">
            <v>23</v>
          </cell>
          <cell r="AN114">
            <v>13</v>
          </cell>
          <cell r="AO114">
            <v>10</v>
          </cell>
          <cell r="AP114">
            <v>73.91304347826086</v>
          </cell>
          <cell r="AQ114">
            <v>61.53846153846154</v>
          </cell>
          <cell r="AR114">
            <v>90</v>
          </cell>
          <cell r="AS114">
            <v>69.565217391304344</v>
          </cell>
          <cell r="AT114">
            <v>53.846153846153847</v>
          </cell>
          <cell r="AU114">
            <v>90</v>
          </cell>
          <cell r="AV114">
            <v>95.652173913043484</v>
          </cell>
          <cell r="AW114">
            <v>92.307692307692307</v>
          </cell>
          <cell r="AX114">
            <v>100</v>
          </cell>
          <cell r="AY114">
            <v>91.304347826086953</v>
          </cell>
          <cell r="AZ114">
            <v>84.615384615384613</v>
          </cell>
          <cell r="BA114">
            <v>100</v>
          </cell>
          <cell r="BB114">
            <v>100</v>
          </cell>
          <cell r="BC114">
            <v>100</v>
          </cell>
          <cell r="BD114">
            <v>100</v>
          </cell>
          <cell r="BE114">
            <v>15</v>
          </cell>
          <cell r="BF114">
            <v>7</v>
          </cell>
          <cell r="BG114">
            <v>8</v>
          </cell>
          <cell r="BH114">
            <v>26.666666666666668</v>
          </cell>
          <cell r="BI114">
            <v>57.142857142857139</v>
          </cell>
          <cell r="BJ114">
            <v>0</v>
          </cell>
          <cell r="BK114">
            <v>20</v>
          </cell>
          <cell r="BL114">
            <v>42.857142857142854</v>
          </cell>
          <cell r="BM114">
            <v>0</v>
          </cell>
          <cell r="BN114">
            <v>86.666666666666671</v>
          </cell>
          <cell r="BO114">
            <v>100</v>
          </cell>
          <cell r="BP114">
            <v>75</v>
          </cell>
          <cell r="BQ114">
            <v>86.666666666666671</v>
          </cell>
          <cell r="BR114">
            <v>100</v>
          </cell>
          <cell r="BS114">
            <v>75</v>
          </cell>
          <cell r="BT114">
            <v>93.333333333333329</v>
          </cell>
          <cell r="BU114">
            <v>100</v>
          </cell>
          <cell r="BV114">
            <v>87.5</v>
          </cell>
          <cell r="BW114">
            <v>14</v>
          </cell>
          <cell r="BX114">
            <v>5</v>
          </cell>
          <cell r="BY114">
            <v>9</v>
          </cell>
          <cell r="BZ114">
            <v>78.571428571428569</v>
          </cell>
          <cell r="CA114">
            <v>80</v>
          </cell>
          <cell r="CB114">
            <v>77.777777777777786</v>
          </cell>
          <cell r="CC114">
            <v>64.285714285714292</v>
          </cell>
          <cell r="CD114">
            <v>60</v>
          </cell>
          <cell r="CE114">
            <v>66.666666666666657</v>
          </cell>
          <cell r="CF114">
            <v>100</v>
          </cell>
          <cell r="CG114">
            <v>100</v>
          </cell>
          <cell r="CH114">
            <v>100</v>
          </cell>
          <cell r="CI114">
            <v>100</v>
          </cell>
          <cell r="CJ114">
            <v>100</v>
          </cell>
          <cell r="CK114">
            <v>100</v>
          </cell>
          <cell r="CL114">
            <v>100</v>
          </cell>
          <cell r="CM114">
            <v>100</v>
          </cell>
          <cell r="CN114">
            <v>100</v>
          </cell>
          <cell r="CO114">
            <v>63</v>
          </cell>
          <cell r="CP114">
            <v>34</v>
          </cell>
          <cell r="CQ114">
            <v>29</v>
          </cell>
          <cell r="CR114">
            <v>47.619047619047613</v>
          </cell>
          <cell r="CS114">
            <v>47.058823529411761</v>
          </cell>
          <cell r="CT114">
            <v>48.275862068965516</v>
          </cell>
          <cell r="CU114">
            <v>39.682539682539684</v>
          </cell>
          <cell r="CV114">
            <v>32.352941176470587</v>
          </cell>
          <cell r="CW114">
            <v>48.275862068965516</v>
          </cell>
          <cell r="CX114">
            <v>88.888888888888886</v>
          </cell>
          <cell r="CY114">
            <v>91.17647058823529</v>
          </cell>
          <cell r="CZ114">
            <v>86.206896551724128</v>
          </cell>
          <cell r="DA114">
            <v>88.888888888888886</v>
          </cell>
          <cell r="DB114">
            <v>91.17647058823529</v>
          </cell>
          <cell r="DC114">
            <v>86.206896551724128</v>
          </cell>
          <cell r="DD114">
            <v>96.825396825396822</v>
          </cell>
          <cell r="DE114">
            <v>97.058823529411768</v>
          </cell>
          <cell r="DF114">
            <v>96.551724137931032</v>
          </cell>
          <cell r="DG114">
            <v>5043</v>
          </cell>
          <cell r="DH114">
            <v>2556</v>
          </cell>
          <cell r="DI114">
            <v>2487</v>
          </cell>
          <cell r="DJ114">
            <v>58.17965496728138</v>
          </cell>
          <cell r="DK114">
            <v>52.543035993740219</v>
          </cell>
          <cell r="DL114">
            <v>63.972657820667465</v>
          </cell>
          <cell r="DM114">
            <v>48.54253420582986</v>
          </cell>
          <cell r="DN114">
            <v>43.661971830985912</v>
          </cell>
          <cell r="DO114">
            <v>53.558504221954159</v>
          </cell>
          <cell r="DP114">
            <v>92.4449732302201</v>
          </cell>
          <cell r="DQ114">
            <v>90.492957746478879</v>
          </cell>
          <cell r="DR114">
            <v>94.451145958986729</v>
          </cell>
          <cell r="DS114">
            <v>91.354352567915925</v>
          </cell>
          <cell r="DT114">
            <v>88.967136150234737</v>
          </cell>
          <cell r="DU114">
            <v>93.807800562927227</v>
          </cell>
          <cell r="DV114">
            <v>97.898076541741034</v>
          </cell>
          <cell r="DW114">
            <v>97.37871674491393</v>
          </cell>
          <cell r="DX114">
            <v>98.431845597104953</v>
          </cell>
        </row>
        <row r="115">
          <cell r="B115">
            <v>866</v>
          </cell>
          <cell r="C115">
            <v>2086</v>
          </cell>
          <cell r="D115">
            <v>1094</v>
          </cell>
          <cell r="E115">
            <v>992</v>
          </cell>
          <cell r="F115">
            <v>53.307766059443921</v>
          </cell>
          <cell r="G115">
            <v>48.354661791590495</v>
          </cell>
          <cell r="H115">
            <v>58.770161290322577</v>
          </cell>
          <cell r="I115">
            <v>40.508149568552255</v>
          </cell>
          <cell r="J115">
            <v>35.374771480804391</v>
          </cell>
          <cell r="K115">
            <v>46.169354838709673</v>
          </cell>
          <cell r="L115">
            <v>88.111217641418989</v>
          </cell>
          <cell r="M115">
            <v>87.111517367458873</v>
          </cell>
          <cell r="N115">
            <v>89.213709677419345</v>
          </cell>
          <cell r="O115">
            <v>87.200383509108335</v>
          </cell>
          <cell r="P115">
            <v>85.923217550274217</v>
          </cell>
          <cell r="Q115">
            <v>88.608870967741936</v>
          </cell>
          <cell r="R115">
            <v>97.986577181208062</v>
          </cell>
          <cell r="S115">
            <v>97.989031078610594</v>
          </cell>
          <cell r="T115">
            <v>97.983870967741936</v>
          </cell>
          <cell r="U115">
            <v>25</v>
          </cell>
          <cell r="V115">
            <v>15</v>
          </cell>
          <cell r="W115">
            <v>10</v>
          </cell>
          <cell r="X115">
            <v>44</v>
          </cell>
          <cell r="Y115">
            <v>40</v>
          </cell>
          <cell r="Z115">
            <v>50</v>
          </cell>
          <cell r="AA115">
            <v>28.000000000000004</v>
          </cell>
          <cell r="AB115">
            <v>26.666666666666668</v>
          </cell>
          <cell r="AC115">
            <v>30</v>
          </cell>
          <cell r="AD115">
            <v>84</v>
          </cell>
          <cell r="AE115">
            <v>86.666666666666671</v>
          </cell>
          <cell r="AF115">
            <v>80</v>
          </cell>
          <cell r="AG115">
            <v>84</v>
          </cell>
          <cell r="AH115">
            <v>86.666666666666671</v>
          </cell>
          <cell r="AI115">
            <v>80</v>
          </cell>
          <cell r="AJ115">
            <v>96</v>
          </cell>
          <cell r="AK115">
            <v>100</v>
          </cell>
          <cell r="AL115">
            <v>90</v>
          </cell>
          <cell r="AM115">
            <v>78</v>
          </cell>
          <cell r="AN115">
            <v>38</v>
          </cell>
          <cell r="AO115">
            <v>40</v>
          </cell>
          <cell r="AP115">
            <v>69.230769230769226</v>
          </cell>
          <cell r="AQ115">
            <v>57.894736842105267</v>
          </cell>
          <cell r="AR115">
            <v>80</v>
          </cell>
          <cell r="AS115">
            <v>56.410256410256409</v>
          </cell>
          <cell r="AT115">
            <v>42.105263157894733</v>
          </cell>
          <cell r="AU115">
            <v>70</v>
          </cell>
          <cell r="AV115">
            <v>97.435897435897431</v>
          </cell>
          <cell r="AW115">
            <v>97.368421052631575</v>
          </cell>
          <cell r="AX115">
            <v>97.5</v>
          </cell>
          <cell r="AY115">
            <v>96.15384615384616</v>
          </cell>
          <cell r="AZ115">
            <v>94.73684210526315</v>
          </cell>
          <cell r="BA115">
            <v>97.5</v>
          </cell>
          <cell r="BB115">
            <v>100</v>
          </cell>
          <cell r="BC115">
            <v>100</v>
          </cell>
          <cell r="BD115">
            <v>100</v>
          </cell>
          <cell r="BE115">
            <v>29</v>
          </cell>
          <cell r="BF115">
            <v>6</v>
          </cell>
          <cell r="BG115">
            <v>23</v>
          </cell>
          <cell r="BH115">
            <v>41.379310344827587</v>
          </cell>
          <cell r="BI115">
            <v>0</v>
          </cell>
          <cell r="BJ115">
            <v>52.173913043478258</v>
          </cell>
          <cell r="BK115">
            <v>27.586206896551722</v>
          </cell>
          <cell r="BL115">
            <v>0</v>
          </cell>
          <cell r="BM115">
            <v>34.782608695652172</v>
          </cell>
          <cell r="BN115">
            <v>82.758620689655174</v>
          </cell>
          <cell r="BO115">
            <v>83.333333333333343</v>
          </cell>
          <cell r="BP115">
            <v>82.608695652173907</v>
          </cell>
          <cell r="BQ115">
            <v>82.758620689655174</v>
          </cell>
          <cell r="BR115">
            <v>83.333333333333343</v>
          </cell>
          <cell r="BS115">
            <v>82.608695652173907</v>
          </cell>
          <cell r="BT115">
            <v>96.551724137931032</v>
          </cell>
          <cell r="BU115">
            <v>100</v>
          </cell>
          <cell r="BV115">
            <v>95.652173913043484</v>
          </cell>
          <cell r="BW115">
            <v>4</v>
          </cell>
          <cell r="BX115">
            <v>2</v>
          </cell>
          <cell r="BY115">
            <v>2</v>
          </cell>
          <cell r="BZ115">
            <v>100</v>
          </cell>
          <cell r="CA115">
            <v>100</v>
          </cell>
          <cell r="CB115">
            <v>100</v>
          </cell>
          <cell r="CC115">
            <v>25</v>
          </cell>
          <cell r="CD115">
            <v>50</v>
          </cell>
          <cell r="CE115">
            <v>0</v>
          </cell>
          <cell r="CF115">
            <v>100</v>
          </cell>
          <cell r="CG115">
            <v>100</v>
          </cell>
          <cell r="CH115">
            <v>100</v>
          </cell>
          <cell r="CI115">
            <v>100</v>
          </cell>
          <cell r="CJ115">
            <v>100</v>
          </cell>
          <cell r="CK115">
            <v>100</v>
          </cell>
          <cell r="CL115">
            <v>100</v>
          </cell>
          <cell r="CM115">
            <v>100</v>
          </cell>
          <cell r="CN115">
            <v>100</v>
          </cell>
          <cell r="CO115">
            <v>64</v>
          </cell>
          <cell r="CP115">
            <v>37</v>
          </cell>
          <cell r="CQ115">
            <v>27</v>
          </cell>
          <cell r="CR115">
            <v>46.875</v>
          </cell>
          <cell r="CS115">
            <v>37.837837837837839</v>
          </cell>
          <cell r="CT115">
            <v>59.259259259259252</v>
          </cell>
          <cell r="CU115">
            <v>40.625</v>
          </cell>
          <cell r="CV115">
            <v>35.135135135135137</v>
          </cell>
          <cell r="CW115">
            <v>48.148148148148145</v>
          </cell>
          <cell r="CX115">
            <v>79.6875</v>
          </cell>
          <cell r="CY115">
            <v>67.567567567567565</v>
          </cell>
          <cell r="CZ115">
            <v>96.296296296296291</v>
          </cell>
          <cell r="DA115">
            <v>78.125</v>
          </cell>
          <cell r="DB115">
            <v>64.86486486486487</v>
          </cell>
          <cell r="DC115">
            <v>96.296296296296291</v>
          </cell>
          <cell r="DD115">
            <v>93.75</v>
          </cell>
          <cell r="DE115">
            <v>89.189189189189193</v>
          </cell>
          <cell r="DF115">
            <v>100</v>
          </cell>
          <cell r="DG115">
            <v>2286</v>
          </cell>
          <cell r="DH115">
            <v>1192</v>
          </cell>
          <cell r="DI115">
            <v>1094</v>
          </cell>
          <cell r="DJ115">
            <v>53.499562554680665</v>
          </cell>
          <cell r="DK115">
            <v>48.070469798657719</v>
          </cell>
          <cell r="DL115">
            <v>59.414990859232176</v>
          </cell>
          <cell r="DM115">
            <v>40.726159230096236</v>
          </cell>
          <cell r="DN115">
            <v>35.318791946308728</v>
          </cell>
          <cell r="DO115">
            <v>46.617915904936012</v>
          </cell>
          <cell r="DP115">
            <v>88.10148731408573</v>
          </cell>
          <cell r="DQ115">
            <v>86.828859060402692</v>
          </cell>
          <cell r="DR115">
            <v>89.488117001828144</v>
          </cell>
          <cell r="DS115">
            <v>87.182852143482066</v>
          </cell>
          <cell r="DT115">
            <v>85.570469798657726</v>
          </cell>
          <cell r="DU115">
            <v>88.939670932358311</v>
          </cell>
          <cell r="DV115">
            <v>97.900262467191595</v>
          </cell>
          <cell r="DW115">
            <v>97.818791946308721</v>
          </cell>
          <cell r="DX115">
            <v>97.989031078610594</v>
          </cell>
        </row>
        <row r="116">
          <cell r="B116">
            <v>867</v>
          </cell>
          <cell r="C116">
            <v>870</v>
          </cell>
          <cell r="D116">
            <v>435</v>
          </cell>
          <cell r="E116">
            <v>435</v>
          </cell>
          <cell r="F116">
            <v>59.885057471264368</v>
          </cell>
          <cell r="G116">
            <v>54.712643678160923</v>
          </cell>
          <cell r="H116">
            <v>65.05747126436782</v>
          </cell>
          <cell r="I116">
            <v>47.241379310344826</v>
          </cell>
          <cell r="J116">
            <v>42.758620689655174</v>
          </cell>
          <cell r="K116">
            <v>51.724137931034484</v>
          </cell>
          <cell r="L116">
            <v>94.137931034482762</v>
          </cell>
          <cell r="M116">
            <v>91.954022988505741</v>
          </cell>
          <cell r="N116">
            <v>96.321839080459768</v>
          </cell>
          <cell r="O116">
            <v>92.758620689655174</v>
          </cell>
          <cell r="P116">
            <v>90.344827586206904</v>
          </cell>
          <cell r="Q116">
            <v>95.172413793103445</v>
          </cell>
          <cell r="R116">
            <v>98.620689655172413</v>
          </cell>
          <cell r="S116">
            <v>98.160919540229884</v>
          </cell>
          <cell r="T116">
            <v>99.080459770114942</v>
          </cell>
          <cell r="U116">
            <v>18</v>
          </cell>
          <cell r="V116">
            <v>9</v>
          </cell>
          <cell r="W116">
            <v>9</v>
          </cell>
          <cell r="X116">
            <v>83.333333333333343</v>
          </cell>
          <cell r="Y116">
            <v>77.777777777777786</v>
          </cell>
          <cell r="Z116">
            <v>88.888888888888886</v>
          </cell>
          <cell r="AA116">
            <v>61.111111111111114</v>
          </cell>
          <cell r="AB116">
            <v>55.555555555555557</v>
          </cell>
          <cell r="AC116">
            <v>66.666666666666657</v>
          </cell>
          <cell r="AD116">
            <v>94.444444444444443</v>
          </cell>
          <cell r="AE116">
            <v>100</v>
          </cell>
          <cell r="AF116">
            <v>88.888888888888886</v>
          </cell>
          <cell r="AG116">
            <v>88.888888888888886</v>
          </cell>
          <cell r="AH116">
            <v>88.888888888888886</v>
          </cell>
          <cell r="AI116">
            <v>88.888888888888886</v>
          </cell>
          <cell r="AJ116">
            <v>100</v>
          </cell>
          <cell r="AK116">
            <v>100</v>
          </cell>
          <cell r="AL116">
            <v>100</v>
          </cell>
          <cell r="AM116">
            <v>17</v>
          </cell>
          <cell r="AN116">
            <v>10</v>
          </cell>
          <cell r="AO116">
            <v>7</v>
          </cell>
          <cell r="AP116">
            <v>64.705882352941174</v>
          </cell>
          <cell r="AQ116">
            <v>60</v>
          </cell>
          <cell r="AR116">
            <v>71.428571428571431</v>
          </cell>
          <cell r="AS116">
            <v>52.941176470588239</v>
          </cell>
          <cell r="AT116">
            <v>50</v>
          </cell>
          <cell r="AU116">
            <v>57.142857142857139</v>
          </cell>
          <cell r="AV116">
            <v>94.117647058823522</v>
          </cell>
          <cell r="AW116">
            <v>90</v>
          </cell>
          <cell r="AX116">
            <v>100</v>
          </cell>
          <cell r="AY116">
            <v>94.117647058823522</v>
          </cell>
          <cell r="AZ116">
            <v>90</v>
          </cell>
          <cell r="BA116">
            <v>100</v>
          </cell>
          <cell r="BB116">
            <v>94.117647058823522</v>
          </cell>
          <cell r="BC116">
            <v>90</v>
          </cell>
          <cell r="BD116">
            <v>100</v>
          </cell>
          <cell r="BE116">
            <v>16</v>
          </cell>
          <cell r="BF116">
            <v>7</v>
          </cell>
          <cell r="BG116">
            <v>9</v>
          </cell>
          <cell r="BH116">
            <v>62.5</v>
          </cell>
          <cell r="BI116">
            <v>42.857142857142854</v>
          </cell>
          <cell r="BJ116">
            <v>77.777777777777786</v>
          </cell>
          <cell r="BK116">
            <v>50</v>
          </cell>
          <cell r="BL116">
            <v>42.857142857142854</v>
          </cell>
          <cell r="BM116">
            <v>55.555555555555557</v>
          </cell>
          <cell r="BN116">
            <v>100</v>
          </cell>
          <cell r="BO116">
            <v>100</v>
          </cell>
          <cell r="BP116">
            <v>100</v>
          </cell>
          <cell r="BQ116">
            <v>100</v>
          </cell>
          <cell r="BR116">
            <v>100</v>
          </cell>
          <cell r="BS116">
            <v>100</v>
          </cell>
          <cell r="BT116">
            <v>100</v>
          </cell>
          <cell r="BU116">
            <v>100</v>
          </cell>
          <cell r="BV116">
            <v>100</v>
          </cell>
          <cell r="BW116">
            <v>0</v>
          </cell>
          <cell r="BX116">
            <v>0</v>
          </cell>
          <cell r="BY116">
            <v>0</v>
          </cell>
          <cell r="BZ116" t="e">
            <v>#DIV/0!</v>
          </cell>
          <cell r="CA116" t="e">
            <v>#DIV/0!</v>
          </cell>
          <cell r="CB116" t="e">
            <v>#DIV/0!</v>
          </cell>
          <cell r="CC116" t="e">
            <v>#DIV/0!</v>
          </cell>
          <cell r="CD116" t="e">
            <v>#DIV/0!</v>
          </cell>
          <cell r="CE116" t="e">
            <v>#DIV/0!</v>
          </cell>
          <cell r="CF116" t="e">
            <v>#DIV/0!</v>
          </cell>
          <cell r="CG116" t="e">
            <v>#DIV/0!</v>
          </cell>
          <cell r="CH116" t="e">
            <v>#DIV/0!</v>
          </cell>
          <cell r="CI116" t="e">
            <v>#DIV/0!</v>
          </cell>
          <cell r="CJ116" t="e">
            <v>#DIV/0!</v>
          </cell>
          <cell r="CK116" t="e">
            <v>#DIV/0!</v>
          </cell>
          <cell r="CL116" t="e">
            <v>#DIV/0!</v>
          </cell>
          <cell r="CM116" t="e">
            <v>#DIV/0!</v>
          </cell>
          <cell r="CN116" t="e">
            <v>#DIV/0!</v>
          </cell>
          <cell r="CO116">
            <v>141</v>
          </cell>
          <cell r="CP116">
            <v>70</v>
          </cell>
          <cell r="CQ116">
            <v>71</v>
          </cell>
          <cell r="CR116">
            <v>55.319148936170215</v>
          </cell>
          <cell r="CS116">
            <v>50</v>
          </cell>
          <cell r="CT116">
            <v>60.563380281690137</v>
          </cell>
          <cell r="CU116">
            <v>43.971631205673759</v>
          </cell>
          <cell r="CV116">
            <v>41.428571428571431</v>
          </cell>
          <cell r="CW116">
            <v>46.478873239436616</v>
          </cell>
          <cell r="CX116">
            <v>97.872340425531917</v>
          </cell>
          <cell r="CY116">
            <v>97.142857142857139</v>
          </cell>
          <cell r="CZ116">
            <v>98.591549295774655</v>
          </cell>
          <cell r="DA116">
            <v>94.326241134751783</v>
          </cell>
          <cell r="DB116">
            <v>92.857142857142861</v>
          </cell>
          <cell r="DC116">
            <v>95.774647887323937</v>
          </cell>
          <cell r="DD116">
            <v>99.290780141843967</v>
          </cell>
          <cell r="DE116">
            <v>98.571428571428584</v>
          </cell>
          <cell r="DF116">
            <v>100</v>
          </cell>
          <cell r="DG116">
            <v>1062</v>
          </cell>
          <cell r="DH116">
            <v>531</v>
          </cell>
          <cell r="DI116">
            <v>531</v>
          </cell>
          <cell r="DJ116">
            <v>59.792843691148775</v>
          </cell>
          <cell r="DK116">
            <v>54.425612052730699</v>
          </cell>
          <cell r="DL116">
            <v>65.160075329566851</v>
          </cell>
          <cell r="DM116">
            <v>47.175141242937855</v>
          </cell>
          <cell r="DN116">
            <v>42.93785310734463</v>
          </cell>
          <cell r="DO116">
            <v>51.41242937853108</v>
          </cell>
          <cell r="DP116">
            <v>94.726930320150657</v>
          </cell>
          <cell r="DQ116">
            <v>92.843691148775903</v>
          </cell>
          <cell r="DR116">
            <v>96.610169491525426</v>
          </cell>
          <cell r="DS116">
            <v>93.03201506591337</v>
          </cell>
          <cell r="DT116">
            <v>90.772128060263654</v>
          </cell>
          <cell r="DU116">
            <v>95.291902071563086</v>
          </cell>
          <cell r="DV116">
            <v>98.681732580037661</v>
          </cell>
          <cell r="DW116">
            <v>98.116760828625232</v>
          </cell>
          <cell r="DX116">
            <v>99.246704331450104</v>
          </cell>
        </row>
        <row r="117">
          <cell r="B117">
            <v>868</v>
          </cell>
          <cell r="C117">
            <v>1308</v>
          </cell>
          <cell r="D117">
            <v>695</v>
          </cell>
          <cell r="E117">
            <v>613</v>
          </cell>
          <cell r="F117">
            <v>65.749235474006113</v>
          </cell>
          <cell r="G117">
            <v>63.309352517985609</v>
          </cell>
          <cell r="H117">
            <v>68.515497553017951</v>
          </cell>
          <cell r="I117">
            <v>53.74617737003058</v>
          </cell>
          <cell r="J117">
            <v>48.633093525179852</v>
          </cell>
          <cell r="K117">
            <v>59.54323001631321</v>
          </cell>
          <cell r="L117">
            <v>94.571865443425068</v>
          </cell>
          <cell r="M117">
            <v>92.661870503597115</v>
          </cell>
          <cell r="N117">
            <v>96.73735725938009</v>
          </cell>
          <cell r="O117">
            <v>93.654434250764524</v>
          </cell>
          <cell r="P117">
            <v>91.223021582733807</v>
          </cell>
          <cell r="Q117">
            <v>96.411092985318106</v>
          </cell>
          <cell r="R117">
            <v>98.470948012232412</v>
          </cell>
          <cell r="S117">
            <v>98.273381294964025</v>
          </cell>
          <cell r="T117">
            <v>98.694942903752036</v>
          </cell>
          <cell r="U117">
            <v>54</v>
          </cell>
          <cell r="V117">
            <v>35</v>
          </cell>
          <cell r="W117">
            <v>19</v>
          </cell>
          <cell r="X117">
            <v>72.222222222222214</v>
          </cell>
          <cell r="Y117">
            <v>60</v>
          </cell>
          <cell r="Z117">
            <v>94.73684210526315</v>
          </cell>
          <cell r="AA117">
            <v>55.555555555555557</v>
          </cell>
          <cell r="AB117">
            <v>45.714285714285715</v>
          </cell>
          <cell r="AC117">
            <v>73.68421052631578</v>
          </cell>
          <cell r="AD117">
            <v>96.296296296296291</v>
          </cell>
          <cell r="AE117">
            <v>94.285714285714278</v>
          </cell>
          <cell r="AF117">
            <v>100</v>
          </cell>
          <cell r="AG117">
            <v>92.592592592592595</v>
          </cell>
          <cell r="AH117">
            <v>88.571428571428569</v>
          </cell>
          <cell r="AI117">
            <v>100</v>
          </cell>
          <cell r="AJ117">
            <v>98.148148148148152</v>
          </cell>
          <cell r="AK117">
            <v>97.142857142857139</v>
          </cell>
          <cell r="AL117">
            <v>100</v>
          </cell>
          <cell r="AM117">
            <v>169</v>
          </cell>
          <cell r="AN117">
            <v>87</v>
          </cell>
          <cell r="AO117">
            <v>82</v>
          </cell>
          <cell r="AP117">
            <v>56.213017751479285</v>
          </cell>
          <cell r="AQ117">
            <v>52.873563218390807</v>
          </cell>
          <cell r="AR117">
            <v>59.756097560975604</v>
          </cell>
          <cell r="AS117">
            <v>49.704142011834321</v>
          </cell>
          <cell r="AT117">
            <v>41.379310344827587</v>
          </cell>
          <cell r="AU117">
            <v>58.536585365853654</v>
          </cell>
          <cell r="AV117">
            <v>96.449704142011839</v>
          </cell>
          <cell r="AW117">
            <v>97.701149425287355</v>
          </cell>
          <cell r="AX117">
            <v>95.121951219512198</v>
          </cell>
          <cell r="AY117">
            <v>95.26627218934911</v>
          </cell>
          <cell r="AZ117">
            <v>97.701149425287355</v>
          </cell>
          <cell r="BA117">
            <v>92.682926829268297</v>
          </cell>
          <cell r="BB117">
            <v>98.816568047337284</v>
          </cell>
          <cell r="BC117">
            <v>98.850574712643677</v>
          </cell>
          <cell r="BD117">
            <v>98.780487804878049</v>
          </cell>
          <cell r="BE117">
            <v>20</v>
          </cell>
          <cell r="BF117">
            <v>8</v>
          </cell>
          <cell r="BG117">
            <v>12</v>
          </cell>
          <cell r="BH117">
            <v>70</v>
          </cell>
          <cell r="BI117">
            <v>50</v>
          </cell>
          <cell r="BJ117">
            <v>83.333333333333343</v>
          </cell>
          <cell r="BK117">
            <v>55.000000000000007</v>
          </cell>
          <cell r="BL117">
            <v>25</v>
          </cell>
          <cell r="BM117">
            <v>75</v>
          </cell>
          <cell r="BN117">
            <v>90</v>
          </cell>
          <cell r="BO117">
            <v>87.5</v>
          </cell>
          <cell r="BP117">
            <v>91.666666666666657</v>
          </cell>
          <cell r="BQ117">
            <v>90</v>
          </cell>
          <cell r="BR117">
            <v>87.5</v>
          </cell>
          <cell r="BS117">
            <v>91.666666666666657</v>
          </cell>
          <cell r="BT117">
            <v>100</v>
          </cell>
          <cell r="BU117">
            <v>100</v>
          </cell>
          <cell r="BV117">
            <v>100</v>
          </cell>
          <cell r="BW117">
            <v>7</v>
          </cell>
          <cell r="BX117">
            <v>5</v>
          </cell>
          <cell r="BY117">
            <v>2</v>
          </cell>
          <cell r="BZ117">
            <v>71.428571428571431</v>
          </cell>
          <cell r="CA117">
            <v>60</v>
          </cell>
          <cell r="CB117">
            <v>100</v>
          </cell>
          <cell r="CC117">
            <v>57.142857142857139</v>
          </cell>
          <cell r="CD117">
            <v>40</v>
          </cell>
          <cell r="CE117">
            <v>100</v>
          </cell>
          <cell r="CF117">
            <v>85.714285714285708</v>
          </cell>
          <cell r="CG117">
            <v>80</v>
          </cell>
          <cell r="CH117">
            <v>100</v>
          </cell>
          <cell r="CI117">
            <v>85.714285714285708</v>
          </cell>
          <cell r="CJ117">
            <v>80</v>
          </cell>
          <cell r="CK117">
            <v>100</v>
          </cell>
          <cell r="CL117">
            <v>100</v>
          </cell>
          <cell r="CM117">
            <v>100</v>
          </cell>
          <cell r="CN117">
            <v>100</v>
          </cell>
          <cell r="CO117">
            <v>66</v>
          </cell>
          <cell r="CP117">
            <v>45</v>
          </cell>
          <cell r="CQ117">
            <v>21</v>
          </cell>
          <cell r="CR117">
            <v>43.939393939393938</v>
          </cell>
          <cell r="CS117">
            <v>42.222222222222221</v>
          </cell>
          <cell r="CT117">
            <v>47.619047619047613</v>
          </cell>
          <cell r="CU117">
            <v>37.878787878787875</v>
          </cell>
          <cell r="CV117">
            <v>33.333333333333329</v>
          </cell>
          <cell r="CW117">
            <v>47.619047619047613</v>
          </cell>
          <cell r="CX117">
            <v>92.424242424242422</v>
          </cell>
          <cell r="CY117">
            <v>95.555555555555557</v>
          </cell>
          <cell r="CZ117">
            <v>85.714285714285708</v>
          </cell>
          <cell r="DA117">
            <v>84.848484848484844</v>
          </cell>
          <cell r="DB117">
            <v>88.888888888888886</v>
          </cell>
          <cell r="DC117">
            <v>76.19047619047619</v>
          </cell>
          <cell r="DD117">
            <v>100</v>
          </cell>
          <cell r="DE117">
            <v>100</v>
          </cell>
          <cell r="DF117">
            <v>100</v>
          </cell>
          <cell r="DG117">
            <v>1624</v>
          </cell>
          <cell r="DH117">
            <v>875</v>
          </cell>
          <cell r="DI117">
            <v>749</v>
          </cell>
          <cell r="DJ117">
            <v>64.162561576354676</v>
          </cell>
          <cell r="DK117">
            <v>60.914285714285711</v>
          </cell>
          <cell r="DL117">
            <v>67.957276368491321</v>
          </cell>
          <cell r="DM117">
            <v>52.770935960591139</v>
          </cell>
          <cell r="DN117">
            <v>46.74285714285714</v>
          </cell>
          <cell r="DO117">
            <v>59.813084112149525</v>
          </cell>
          <cell r="DP117">
            <v>94.642857142857139</v>
          </cell>
          <cell r="DQ117">
            <v>93.257142857142867</v>
          </cell>
          <cell r="DR117">
            <v>96.261682242990659</v>
          </cell>
          <cell r="DS117">
            <v>93.349753694581281</v>
          </cell>
          <cell r="DT117">
            <v>91.542857142857144</v>
          </cell>
          <cell r="DU117">
            <v>95.460614152202936</v>
          </cell>
          <cell r="DV117">
            <v>98.583743842364541</v>
          </cell>
          <cell r="DW117">
            <v>98.4</v>
          </cell>
          <cell r="DX117">
            <v>98.798397863818423</v>
          </cell>
        </row>
        <row r="118">
          <cell r="B118">
            <v>869</v>
          </cell>
          <cell r="C118">
            <v>1754</v>
          </cell>
          <cell r="D118">
            <v>891</v>
          </cell>
          <cell r="E118">
            <v>863</v>
          </cell>
          <cell r="F118">
            <v>66.191562143671618</v>
          </cell>
          <cell r="G118">
            <v>61.054994388327721</v>
          </cell>
          <cell r="H118">
            <v>71.494785631517971</v>
          </cell>
          <cell r="I118">
            <v>52.850627137970349</v>
          </cell>
          <cell r="J118">
            <v>49.270482603815935</v>
          </cell>
          <cell r="K118">
            <v>56.546929316338357</v>
          </cell>
          <cell r="L118">
            <v>95.039908779931579</v>
          </cell>
          <cell r="M118">
            <v>94.388327721661057</v>
          </cell>
          <cell r="N118">
            <v>95.712630359212042</v>
          </cell>
          <cell r="O118">
            <v>93.956670467502846</v>
          </cell>
          <cell r="P118">
            <v>93.378226711560046</v>
          </cell>
          <cell r="Q118">
            <v>94.553881807647741</v>
          </cell>
          <cell r="R118">
            <v>99.600912200684149</v>
          </cell>
          <cell r="S118">
            <v>99.663299663299668</v>
          </cell>
          <cell r="T118">
            <v>99.536500579374277</v>
          </cell>
          <cell r="U118">
            <v>43</v>
          </cell>
          <cell r="V118">
            <v>24</v>
          </cell>
          <cell r="W118">
            <v>19</v>
          </cell>
          <cell r="X118">
            <v>65.116279069767444</v>
          </cell>
          <cell r="Y118">
            <v>50</v>
          </cell>
          <cell r="Z118">
            <v>84.210526315789465</v>
          </cell>
          <cell r="AA118">
            <v>39.534883720930232</v>
          </cell>
          <cell r="AB118">
            <v>25</v>
          </cell>
          <cell r="AC118">
            <v>57.894736842105267</v>
          </cell>
          <cell r="AD118">
            <v>93.023255813953483</v>
          </cell>
          <cell r="AE118">
            <v>91.666666666666657</v>
          </cell>
          <cell r="AF118">
            <v>94.73684210526315</v>
          </cell>
          <cell r="AG118">
            <v>93.023255813953483</v>
          </cell>
          <cell r="AH118">
            <v>91.666666666666657</v>
          </cell>
          <cell r="AI118">
            <v>94.73684210526315</v>
          </cell>
          <cell r="AJ118">
            <v>95.348837209302332</v>
          </cell>
          <cell r="AK118">
            <v>95.833333333333343</v>
          </cell>
          <cell r="AL118">
            <v>94.73684210526315</v>
          </cell>
          <cell r="AM118">
            <v>24</v>
          </cell>
          <cell r="AN118">
            <v>10</v>
          </cell>
          <cell r="AO118">
            <v>14</v>
          </cell>
          <cell r="AP118">
            <v>79.166666666666657</v>
          </cell>
          <cell r="AQ118">
            <v>100</v>
          </cell>
          <cell r="AR118">
            <v>64.285714285714292</v>
          </cell>
          <cell r="AS118">
            <v>58.333333333333336</v>
          </cell>
          <cell r="AT118">
            <v>80</v>
          </cell>
          <cell r="AU118">
            <v>42.857142857142854</v>
          </cell>
          <cell r="AV118">
            <v>95.833333333333343</v>
          </cell>
          <cell r="AW118">
            <v>100</v>
          </cell>
          <cell r="AX118">
            <v>92.857142857142861</v>
          </cell>
          <cell r="AY118">
            <v>95.833333333333343</v>
          </cell>
          <cell r="AZ118">
            <v>100</v>
          </cell>
          <cell r="BA118">
            <v>92.857142857142861</v>
          </cell>
          <cell r="BB118">
            <v>100</v>
          </cell>
          <cell r="BC118">
            <v>100</v>
          </cell>
          <cell r="BD118">
            <v>100</v>
          </cell>
          <cell r="BE118">
            <v>21</v>
          </cell>
          <cell r="BF118">
            <v>12</v>
          </cell>
          <cell r="BG118">
            <v>9</v>
          </cell>
          <cell r="BH118">
            <v>57.142857142857139</v>
          </cell>
          <cell r="BI118">
            <v>58.333333333333336</v>
          </cell>
          <cell r="BJ118">
            <v>55.555555555555557</v>
          </cell>
          <cell r="BK118">
            <v>33.333333333333329</v>
          </cell>
          <cell r="BL118">
            <v>33.333333333333329</v>
          </cell>
          <cell r="BM118">
            <v>33.333333333333329</v>
          </cell>
          <cell r="BN118">
            <v>90.476190476190482</v>
          </cell>
          <cell r="BO118">
            <v>100</v>
          </cell>
          <cell r="BP118">
            <v>77.777777777777786</v>
          </cell>
          <cell r="BQ118">
            <v>90.476190476190482</v>
          </cell>
          <cell r="BR118">
            <v>100</v>
          </cell>
          <cell r="BS118">
            <v>77.777777777777786</v>
          </cell>
          <cell r="BT118">
            <v>100</v>
          </cell>
          <cell r="BU118">
            <v>100</v>
          </cell>
          <cell r="BV118">
            <v>100</v>
          </cell>
          <cell r="BW118">
            <v>7</v>
          </cell>
          <cell r="BX118">
            <v>6</v>
          </cell>
          <cell r="BY118">
            <v>1</v>
          </cell>
          <cell r="BZ118">
            <v>100</v>
          </cell>
          <cell r="CA118">
            <v>100</v>
          </cell>
          <cell r="CB118">
            <v>100</v>
          </cell>
          <cell r="CC118">
            <v>85.714285714285708</v>
          </cell>
          <cell r="CD118">
            <v>83.333333333333343</v>
          </cell>
          <cell r="CE118">
            <v>100</v>
          </cell>
          <cell r="CF118">
            <v>100</v>
          </cell>
          <cell r="CG118">
            <v>100</v>
          </cell>
          <cell r="CH118">
            <v>100</v>
          </cell>
          <cell r="CI118">
            <v>100</v>
          </cell>
          <cell r="CJ118">
            <v>100</v>
          </cell>
          <cell r="CK118">
            <v>100</v>
          </cell>
          <cell r="CL118">
            <v>100</v>
          </cell>
          <cell r="CM118">
            <v>100</v>
          </cell>
          <cell r="CN118">
            <v>100</v>
          </cell>
          <cell r="CO118">
            <v>147</v>
          </cell>
          <cell r="CP118">
            <v>80</v>
          </cell>
          <cell r="CQ118">
            <v>67</v>
          </cell>
          <cell r="CR118">
            <v>47.619047619047613</v>
          </cell>
          <cell r="CS118">
            <v>40</v>
          </cell>
          <cell r="CT118">
            <v>56.71641791044776</v>
          </cell>
          <cell r="CU118">
            <v>39.455782312925166</v>
          </cell>
          <cell r="CV118">
            <v>32.5</v>
          </cell>
          <cell r="CW118">
            <v>47.761194029850742</v>
          </cell>
          <cell r="CX118">
            <v>93.197278911564624</v>
          </cell>
          <cell r="CY118">
            <v>92.5</v>
          </cell>
          <cell r="CZ118">
            <v>94.029850746268664</v>
          </cell>
          <cell r="DA118">
            <v>91.83673469387756</v>
          </cell>
          <cell r="DB118">
            <v>91.25</v>
          </cell>
          <cell r="DC118">
            <v>92.537313432835816</v>
          </cell>
          <cell r="DD118">
            <v>97.959183673469383</v>
          </cell>
          <cell r="DE118">
            <v>97.5</v>
          </cell>
          <cell r="DF118">
            <v>98.507462686567166</v>
          </cell>
          <cell r="DG118">
            <v>1996</v>
          </cell>
          <cell r="DH118">
            <v>1023</v>
          </cell>
          <cell r="DI118">
            <v>973</v>
          </cell>
          <cell r="DJ118">
            <v>64.979959919839686</v>
          </cell>
          <cell r="DK118">
            <v>59.726295210166178</v>
          </cell>
          <cell r="DL118">
            <v>70.503597122302153</v>
          </cell>
          <cell r="DM118">
            <v>51.553106212424851</v>
          </cell>
          <cell r="DN118">
            <v>47.702834799608993</v>
          </cell>
          <cell r="DO118">
            <v>55.601233299075027</v>
          </cell>
          <cell r="DP118">
            <v>94.839679358717433</v>
          </cell>
          <cell r="DQ118">
            <v>94.330400782013697</v>
          </cell>
          <cell r="DR118">
            <v>95.375128468653642</v>
          </cell>
          <cell r="DS118">
            <v>93.787575150300611</v>
          </cell>
          <cell r="DT118">
            <v>93.352883675464312</v>
          </cell>
          <cell r="DU118">
            <v>94.24460431654677</v>
          </cell>
          <cell r="DV118">
            <v>99.398797595190373</v>
          </cell>
          <cell r="DW118">
            <v>99.413489736070375</v>
          </cell>
          <cell r="DX118">
            <v>99.383350462487158</v>
          </cell>
        </row>
        <row r="119">
          <cell r="B119">
            <v>870</v>
          </cell>
          <cell r="C119">
            <v>746</v>
          </cell>
          <cell r="D119">
            <v>385</v>
          </cell>
          <cell r="E119">
            <v>361</v>
          </cell>
          <cell r="F119">
            <v>56.568364611260058</v>
          </cell>
          <cell r="G119">
            <v>56.623376623376622</v>
          </cell>
          <cell r="H119">
            <v>56.50969529085873</v>
          </cell>
          <cell r="I119">
            <v>47.050938337801604</v>
          </cell>
          <cell r="J119">
            <v>46.753246753246749</v>
          </cell>
          <cell r="K119">
            <v>47.368421052631575</v>
          </cell>
          <cell r="L119">
            <v>85.52278820375335</v>
          </cell>
          <cell r="M119">
            <v>83.636363636363626</v>
          </cell>
          <cell r="N119">
            <v>87.534626038781155</v>
          </cell>
          <cell r="O119">
            <v>85.120643431635386</v>
          </cell>
          <cell r="P119">
            <v>82.857142857142861</v>
          </cell>
          <cell r="Q119">
            <v>87.534626038781155</v>
          </cell>
          <cell r="R119">
            <v>95.442359249329755</v>
          </cell>
          <cell r="S119">
            <v>95.324675324675326</v>
          </cell>
          <cell r="T119">
            <v>95.56786703601108</v>
          </cell>
          <cell r="U119">
            <v>53</v>
          </cell>
          <cell r="V119">
            <v>27</v>
          </cell>
          <cell r="W119">
            <v>26</v>
          </cell>
          <cell r="X119">
            <v>47.169811320754718</v>
          </cell>
          <cell r="Y119">
            <v>48.148148148148145</v>
          </cell>
          <cell r="Z119">
            <v>46.153846153846153</v>
          </cell>
          <cell r="AA119">
            <v>39.622641509433961</v>
          </cell>
          <cell r="AB119">
            <v>37.037037037037038</v>
          </cell>
          <cell r="AC119">
            <v>42.307692307692307</v>
          </cell>
          <cell r="AD119">
            <v>75.471698113207552</v>
          </cell>
          <cell r="AE119">
            <v>81.481481481481481</v>
          </cell>
          <cell r="AF119">
            <v>69.230769230769226</v>
          </cell>
          <cell r="AG119">
            <v>73.584905660377359</v>
          </cell>
          <cell r="AH119">
            <v>77.777777777777786</v>
          </cell>
          <cell r="AI119">
            <v>69.230769230769226</v>
          </cell>
          <cell r="AJ119">
            <v>96.226415094339629</v>
          </cell>
          <cell r="AK119">
            <v>100</v>
          </cell>
          <cell r="AL119">
            <v>92.307692307692307</v>
          </cell>
          <cell r="AM119">
            <v>106</v>
          </cell>
          <cell r="AN119">
            <v>40</v>
          </cell>
          <cell r="AO119">
            <v>66</v>
          </cell>
          <cell r="AP119">
            <v>68.867924528301884</v>
          </cell>
          <cell r="AQ119">
            <v>70</v>
          </cell>
          <cell r="AR119">
            <v>68.181818181818173</v>
          </cell>
          <cell r="AS119">
            <v>55.660377358490564</v>
          </cell>
          <cell r="AT119">
            <v>50</v>
          </cell>
          <cell r="AU119">
            <v>59.090909090909093</v>
          </cell>
          <cell r="AV119">
            <v>92.452830188679243</v>
          </cell>
          <cell r="AW119">
            <v>95</v>
          </cell>
          <cell r="AX119">
            <v>90.909090909090907</v>
          </cell>
          <cell r="AY119">
            <v>91.509433962264154</v>
          </cell>
          <cell r="AZ119">
            <v>92.5</v>
          </cell>
          <cell r="BA119">
            <v>90.909090909090907</v>
          </cell>
          <cell r="BB119">
            <v>98.113207547169807</v>
          </cell>
          <cell r="BC119">
            <v>97.5</v>
          </cell>
          <cell r="BD119">
            <v>98.484848484848484</v>
          </cell>
          <cell r="BE119">
            <v>76</v>
          </cell>
          <cell r="BF119">
            <v>40</v>
          </cell>
          <cell r="BG119">
            <v>36</v>
          </cell>
          <cell r="BH119">
            <v>39.473684210526315</v>
          </cell>
          <cell r="BI119">
            <v>25</v>
          </cell>
          <cell r="BJ119">
            <v>55.555555555555557</v>
          </cell>
          <cell r="BK119">
            <v>31.578947368421051</v>
          </cell>
          <cell r="BL119">
            <v>17.5</v>
          </cell>
          <cell r="BM119">
            <v>47.222222222222221</v>
          </cell>
          <cell r="BN119">
            <v>84.210526315789465</v>
          </cell>
          <cell r="BO119">
            <v>82.5</v>
          </cell>
          <cell r="BP119">
            <v>86.111111111111114</v>
          </cell>
          <cell r="BQ119">
            <v>82.89473684210526</v>
          </cell>
          <cell r="BR119">
            <v>80</v>
          </cell>
          <cell r="BS119">
            <v>86.111111111111114</v>
          </cell>
          <cell r="BT119">
            <v>100</v>
          </cell>
          <cell r="BU119">
            <v>100</v>
          </cell>
          <cell r="BV119">
            <v>100</v>
          </cell>
          <cell r="BW119">
            <v>12</v>
          </cell>
          <cell r="BX119">
            <v>5</v>
          </cell>
          <cell r="BY119">
            <v>7</v>
          </cell>
          <cell r="BZ119">
            <v>100</v>
          </cell>
          <cell r="CA119">
            <v>100</v>
          </cell>
          <cell r="CB119">
            <v>100</v>
          </cell>
          <cell r="CC119">
            <v>100</v>
          </cell>
          <cell r="CD119">
            <v>100</v>
          </cell>
          <cell r="CE119">
            <v>100</v>
          </cell>
          <cell r="CF119">
            <v>100</v>
          </cell>
          <cell r="CG119">
            <v>100</v>
          </cell>
          <cell r="CH119">
            <v>100</v>
          </cell>
          <cell r="CI119">
            <v>100</v>
          </cell>
          <cell r="CJ119">
            <v>100</v>
          </cell>
          <cell r="CK119">
            <v>100</v>
          </cell>
          <cell r="CL119">
            <v>100</v>
          </cell>
          <cell r="CM119">
            <v>100</v>
          </cell>
          <cell r="CN119">
            <v>100</v>
          </cell>
          <cell r="CO119">
            <v>32</v>
          </cell>
          <cell r="CP119">
            <v>19</v>
          </cell>
          <cell r="CQ119">
            <v>13</v>
          </cell>
          <cell r="CR119">
            <v>40.625</v>
          </cell>
          <cell r="CS119">
            <v>47.368421052631575</v>
          </cell>
          <cell r="CT119">
            <v>30.76923076923077</v>
          </cell>
          <cell r="CU119">
            <v>31.25</v>
          </cell>
          <cell r="CV119">
            <v>31.578947368421051</v>
          </cell>
          <cell r="CW119">
            <v>30.76923076923077</v>
          </cell>
          <cell r="CX119">
            <v>68.75</v>
          </cell>
          <cell r="CY119">
            <v>73.68421052631578</v>
          </cell>
          <cell r="CZ119">
            <v>61.53846153846154</v>
          </cell>
          <cell r="DA119">
            <v>68.75</v>
          </cell>
          <cell r="DB119">
            <v>73.68421052631578</v>
          </cell>
          <cell r="DC119">
            <v>61.53846153846154</v>
          </cell>
          <cell r="DD119">
            <v>84.375</v>
          </cell>
          <cell r="DE119">
            <v>78.94736842105263</v>
          </cell>
          <cell r="DF119">
            <v>92.307692307692307</v>
          </cell>
          <cell r="DG119">
            <v>1025</v>
          </cell>
          <cell r="DH119">
            <v>516</v>
          </cell>
          <cell r="DI119">
            <v>509</v>
          </cell>
          <cell r="DJ119">
            <v>56.09756097560976</v>
          </cell>
          <cell r="DK119">
            <v>54.844961240310077</v>
          </cell>
          <cell r="DL119">
            <v>57.367387033398821</v>
          </cell>
          <cell r="DM119">
            <v>46.536585365853661</v>
          </cell>
          <cell r="DN119">
            <v>44.186046511627907</v>
          </cell>
          <cell r="DO119">
            <v>48.919449901768175</v>
          </cell>
          <cell r="DP119">
            <v>85.268292682926827</v>
          </cell>
          <cell r="DQ119">
            <v>84.108527131782949</v>
          </cell>
          <cell r="DR119">
            <v>86.444007858546172</v>
          </cell>
          <cell r="DS119">
            <v>84.682926829268297</v>
          </cell>
          <cell r="DT119">
            <v>82.945736434108525</v>
          </cell>
          <cell r="DU119">
            <v>86.444007858546172</v>
          </cell>
          <cell r="DV119">
            <v>95.804878048780481</v>
          </cell>
          <cell r="DW119">
            <v>95.542635658914733</v>
          </cell>
          <cell r="DX119">
            <v>96.070726915520638</v>
          </cell>
        </row>
        <row r="120">
          <cell r="B120">
            <v>871</v>
          </cell>
          <cell r="C120">
            <v>605</v>
          </cell>
          <cell r="D120">
            <v>320</v>
          </cell>
          <cell r="E120">
            <v>285</v>
          </cell>
          <cell r="F120">
            <v>58.84297520661157</v>
          </cell>
          <cell r="G120">
            <v>58.125000000000007</v>
          </cell>
          <cell r="H120">
            <v>59.649122807017541</v>
          </cell>
          <cell r="I120">
            <v>51.735537190082646</v>
          </cell>
          <cell r="J120">
            <v>52.5</v>
          </cell>
          <cell r="K120">
            <v>50.877192982456144</v>
          </cell>
          <cell r="L120">
            <v>90.24793388429751</v>
          </cell>
          <cell r="M120">
            <v>86.875</v>
          </cell>
          <cell r="N120">
            <v>94.035087719298247</v>
          </cell>
          <cell r="O120">
            <v>88.760330578512395</v>
          </cell>
          <cell r="P120">
            <v>85</v>
          </cell>
          <cell r="Q120">
            <v>92.982456140350877</v>
          </cell>
          <cell r="R120">
            <v>96.859504132231393</v>
          </cell>
          <cell r="S120">
            <v>95</v>
          </cell>
          <cell r="T120">
            <v>98.94736842105263</v>
          </cell>
          <cell r="U120">
            <v>73</v>
          </cell>
          <cell r="V120">
            <v>33</v>
          </cell>
          <cell r="W120">
            <v>40</v>
          </cell>
          <cell r="X120">
            <v>57.534246575342465</v>
          </cell>
          <cell r="Y120">
            <v>51.515151515151516</v>
          </cell>
          <cell r="Z120">
            <v>62.5</v>
          </cell>
          <cell r="AA120">
            <v>47.945205479452049</v>
          </cell>
          <cell r="AB120">
            <v>42.424242424242422</v>
          </cell>
          <cell r="AC120">
            <v>52.5</v>
          </cell>
          <cell r="AD120">
            <v>90.410958904109577</v>
          </cell>
          <cell r="AE120">
            <v>87.878787878787875</v>
          </cell>
          <cell r="AF120">
            <v>92.5</v>
          </cell>
          <cell r="AG120">
            <v>90.410958904109577</v>
          </cell>
          <cell r="AH120">
            <v>87.878787878787875</v>
          </cell>
          <cell r="AI120">
            <v>92.5</v>
          </cell>
          <cell r="AJ120">
            <v>95.890410958904098</v>
          </cell>
          <cell r="AK120">
            <v>93.939393939393938</v>
          </cell>
          <cell r="AL120">
            <v>97.5</v>
          </cell>
          <cell r="AM120">
            <v>596</v>
          </cell>
          <cell r="AN120">
            <v>305</v>
          </cell>
          <cell r="AO120">
            <v>291</v>
          </cell>
          <cell r="AP120">
            <v>68.959731543624159</v>
          </cell>
          <cell r="AQ120">
            <v>67.213114754098356</v>
          </cell>
          <cell r="AR120">
            <v>70.790378006872857</v>
          </cell>
          <cell r="AS120">
            <v>60.738255033557046</v>
          </cell>
          <cell r="AT120">
            <v>59.344262295081961</v>
          </cell>
          <cell r="AU120">
            <v>62.199312714776632</v>
          </cell>
          <cell r="AV120">
            <v>96.979865771812086</v>
          </cell>
          <cell r="AW120">
            <v>96.721311475409834</v>
          </cell>
          <cell r="AX120">
            <v>97.250859106529205</v>
          </cell>
          <cell r="AY120">
            <v>96.308724832214764</v>
          </cell>
          <cell r="AZ120">
            <v>96.393442622950815</v>
          </cell>
          <cell r="BA120">
            <v>96.219931271477662</v>
          </cell>
          <cell r="BB120">
            <v>98.993288590604024</v>
          </cell>
          <cell r="BC120">
            <v>99.344262295081961</v>
          </cell>
          <cell r="BD120">
            <v>98.62542955326461</v>
          </cell>
          <cell r="BE120">
            <v>83</v>
          </cell>
          <cell r="BF120">
            <v>36</v>
          </cell>
          <cell r="BG120">
            <v>47</v>
          </cell>
          <cell r="BH120">
            <v>53.01204819277109</v>
          </cell>
          <cell r="BI120">
            <v>44.444444444444443</v>
          </cell>
          <cell r="BJ120">
            <v>59.574468085106382</v>
          </cell>
          <cell r="BK120">
            <v>37.349397590361441</v>
          </cell>
          <cell r="BL120">
            <v>30.555555555555557</v>
          </cell>
          <cell r="BM120">
            <v>42.553191489361701</v>
          </cell>
          <cell r="BN120">
            <v>98.795180722891558</v>
          </cell>
          <cell r="BO120">
            <v>97.222222222222214</v>
          </cell>
          <cell r="BP120">
            <v>100</v>
          </cell>
          <cell r="BQ120">
            <v>96.385542168674704</v>
          </cell>
          <cell r="BR120">
            <v>97.222222222222214</v>
          </cell>
          <cell r="BS120">
            <v>95.744680851063833</v>
          </cell>
          <cell r="BT120">
            <v>100</v>
          </cell>
          <cell r="BU120">
            <v>100</v>
          </cell>
          <cell r="BV120">
            <v>100</v>
          </cell>
          <cell r="BW120">
            <v>8</v>
          </cell>
          <cell r="BX120">
            <v>4</v>
          </cell>
          <cell r="BY120">
            <v>4</v>
          </cell>
          <cell r="BZ120">
            <v>100</v>
          </cell>
          <cell r="CA120">
            <v>100</v>
          </cell>
          <cell r="CB120">
            <v>100</v>
          </cell>
          <cell r="CC120">
            <v>87.5</v>
          </cell>
          <cell r="CD120">
            <v>100</v>
          </cell>
          <cell r="CE120">
            <v>75</v>
          </cell>
          <cell r="CF120">
            <v>100</v>
          </cell>
          <cell r="CG120">
            <v>100</v>
          </cell>
          <cell r="CH120">
            <v>100</v>
          </cell>
          <cell r="CI120">
            <v>100</v>
          </cell>
          <cell r="CJ120">
            <v>100</v>
          </cell>
          <cell r="CK120">
            <v>100</v>
          </cell>
          <cell r="CL120">
            <v>100</v>
          </cell>
          <cell r="CM120">
            <v>100</v>
          </cell>
          <cell r="CN120">
            <v>100</v>
          </cell>
          <cell r="CO120">
            <v>53</v>
          </cell>
          <cell r="CP120">
            <v>29</v>
          </cell>
          <cell r="CQ120">
            <v>24</v>
          </cell>
          <cell r="CR120">
            <v>67.924528301886795</v>
          </cell>
          <cell r="CS120">
            <v>68.965517241379317</v>
          </cell>
          <cell r="CT120">
            <v>66.666666666666657</v>
          </cell>
          <cell r="CU120">
            <v>66.037735849056602</v>
          </cell>
          <cell r="CV120">
            <v>65.517241379310349</v>
          </cell>
          <cell r="CW120">
            <v>66.666666666666657</v>
          </cell>
          <cell r="CX120">
            <v>98.113207547169807</v>
          </cell>
          <cell r="CY120">
            <v>96.551724137931032</v>
          </cell>
          <cell r="CZ120">
            <v>100</v>
          </cell>
          <cell r="DA120">
            <v>98.113207547169807</v>
          </cell>
          <cell r="DB120">
            <v>96.551724137931032</v>
          </cell>
          <cell r="DC120">
            <v>100</v>
          </cell>
          <cell r="DD120">
            <v>100</v>
          </cell>
          <cell r="DE120">
            <v>100</v>
          </cell>
          <cell r="DF120">
            <v>100</v>
          </cell>
          <cell r="DG120">
            <v>1418</v>
          </cell>
          <cell r="DH120">
            <v>727</v>
          </cell>
          <cell r="DI120">
            <v>691</v>
          </cell>
          <cell r="DJ120">
            <v>63.258110014104375</v>
          </cell>
          <cell r="DK120">
            <v>61.623108665749662</v>
          </cell>
          <cell r="DL120">
            <v>64.978292329956588</v>
          </cell>
          <cell r="DM120">
            <v>55.218617771509173</v>
          </cell>
          <cell r="DN120">
            <v>54.607977991746907</v>
          </cell>
          <cell r="DO120">
            <v>55.861070911722145</v>
          </cell>
          <cell r="DP120">
            <v>93.935119887165015</v>
          </cell>
          <cell r="DQ120">
            <v>92.02200825309491</v>
          </cell>
          <cell r="DR120">
            <v>95.9479015918958</v>
          </cell>
          <cell r="DS120">
            <v>92.877291960507762</v>
          </cell>
          <cell r="DT120">
            <v>91.059147180192568</v>
          </cell>
          <cell r="DU120">
            <v>94.790159189580308</v>
          </cell>
          <cell r="DV120">
            <v>98.025387870239783</v>
          </cell>
          <cell r="DW120">
            <v>97.248968363136186</v>
          </cell>
          <cell r="DX120">
            <v>98.842257597684508</v>
          </cell>
        </row>
        <row r="121">
          <cell r="B121">
            <v>872</v>
          </cell>
          <cell r="C121">
            <v>1586</v>
          </cell>
          <cell r="D121">
            <v>807</v>
          </cell>
          <cell r="E121">
            <v>779</v>
          </cell>
          <cell r="F121">
            <v>65.825977301387141</v>
          </cell>
          <cell r="G121">
            <v>60.223048327137555</v>
          </cell>
          <cell r="H121">
            <v>71.630295250320913</v>
          </cell>
          <cell r="I121">
            <v>59.268600252206802</v>
          </cell>
          <cell r="J121">
            <v>54.027261462205701</v>
          </cell>
          <cell r="K121">
            <v>64.698331193838257</v>
          </cell>
          <cell r="L121">
            <v>95.460277427490553</v>
          </cell>
          <cell r="M121">
            <v>94.671623296158614</v>
          </cell>
          <cell r="N121">
            <v>96.277278562259312</v>
          </cell>
          <cell r="O121">
            <v>94.703656998738964</v>
          </cell>
          <cell r="P121">
            <v>93.680297397769522</v>
          </cell>
          <cell r="Q121">
            <v>95.763799743260591</v>
          </cell>
          <cell r="R121">
            <v>98.802017654476671</v>
          </cell>
          <cell r="S121">
            <v>98.760842627013631</v>
          </cell>
          <cell r="T121">
            <v>98.844672657252886</v>
          </cell>
          <cell r="U121">
            <v>42</v>
          </cell>
          <cell r="V121">
            <v>20</v>
          </cell>
          <cell r="W121">
            <v>22</v>
          </cell>
          <cell r="X121">
            <v>54.761904761904766</v>
          </cell>
          <cell r="Y121">
            <v>55.000000000000007</v>
          </cell>
          <cell r="Z121">
            <v>54.54545454545454</v>
          </cell>
          <cell r="AA121">
            <v>45.238095238095241</v>
          </cell>
          <cell r="AB121">
            <v>50</v>
          </cell>
          <cell r="AC121">
            <v>40.909090909090914</v>
          </cell>
          <cell r="AD121">
            <v>88.095238095238088</v>
          </cell>
          <cell r="AE121">
            <v>85</v>
          </cell>
          <cell r="AF121">
            <v>90.909090909090907</v>
          </cell>
          <cell r="AG121">
            <v>85.714285714285708</v>
          </cell>
          <cell r="AH121">
            <v>80</v>
          </cell>
          <cell r="AI121">
            <v>90.909090909090907</v>
          </cell>
          <cell r="AJ121">
            <v>95.238095238095227</v>
          </cell>
          <cell r="AK121">
            <v>95</v>
          </cell>
          <cell r="AL121">
            <v>95.454545454545453</v>
          </cell>
          <cell r="AM121">
            <v>94</v>
          </cell>
          <cell r="AN121">
            <v>63</v>
          </cell>
          <cell r="AO121">
            <v>31</v>
          </cell>
          <cell r="AP121">
            <v>59.574468085106382</v>
          </cell>
          <cell r="AQ121">
            <v>53.968253968253968</v>
          </cell>
          <cell r="AR121">
            <v>70.967741935483872</v>
          </cell>
          <cell r="AS121">
            <v>51.063829787234042</v>
          </cell>
          <cell r="AT121">
            <v>42.857142857142854</v>
          </cell>
          <cell r="AU121">
            <v>67.741935483870961</v>
          </cell>
          <cell r="AV121">
            <v>93.61702127659575</v>
          </cell>
          <cell r="AW121">
            <v>90.476190476190482</v>
          </cell>
          <cell r="AX121">
            <v>100</v>
          </cell>
          <cell r="AY121">
            <v>93.61702127659575</v>
          </cell>
          <cell r="AZ121">
            <v>90.476190476190482</v>
          </cell>
          <cell r="BA121">
            <v>100</v>
          </cell>
          <cell r="BB121">
            <v>100</v>
          </cell>
          <cell r="BC121">
            <v>100</v>
          </cell>
          <cell r="BD121">
            <v>100</v>
          </cell>
          <cell r="BE121">
            <v>43</v>
          </cell>
          <cell r="BF121">
            <v>26</v>
          </cell>
          <cell r="BG121">
            <v>17</v>
          </cell>
          <cell r="BH121">
            <v>65.116279069767444</v>
          </cell>
          <cell r="BI121">
            <v>53.846153846153847</v>
          </cell>
          <cell r="BJ121">
            <v>82.35294117647058</v>
          </cell>
          <cell r="BK121">
            <v>55.813953488372093</v>
          </cell>
          <cell r="BL121">
            <v>53.846153846153847</v>
          </cell>
          <cell r="BM121">
            <v>58.82352941176471</v>
          </cell>
          <cell r="BN121">
            <v>95.348837209302332</v>
          </cell>
          <cell r="BO121">
            <v>92.307692307692307</v>
          </cell>
          <cell r="BP121">
            <v>100</v>
          </cell>
          <cell r="BQ121">
            <v>95.348837209302332</v>
          </cell>
          <cell r="BR121">
            <v>92.307692307692307</v>
          </cell>
          <cell r="BS121">
            <v>100</v>
          </cell>
          <cell r="BT121">
            <v>100</v>
          </cell>
          <cell r="BU121">
            <v>100</v>
          </cell>
          <cell r="BV121">
            <v>100</v>
          </cell>
          <cell r="BW121">
            <v>8</v>
          </cell>
          <cell r="BX121">
            <v>3</v>
          </cell>
          <cell r="BY121">
            <v>5</v>
          </cell>
          <cell r="BZ121">
            <v>75</v>
          </cell>
          <cell r="CA121">
            <v>66.666666666666657</v>
          </cell>
          <cell r="CB121">
            <v>80</v>
          </cell>
          <cell r="CC121">
            <v>62.5</v>
          </cell>
          <cell r="CD121">
            <v>33.333333333333329</v>
          </cell>
          <cell r="CE121">
            <v>80</v>
          </cell>
          <cell r="CF121">
            <v>75</v>
          </cell>
          <cell r="CG121">
            <v>66.666666666666657</v>
          </cell>
          <cell r="CH121">
            <v>80</v>
          </cell>
          <cell r="CI121">
            <v>75</v>
          </cell>
          <cell r="CJ121">
            <v>66.666666666666657</v>
          </cell>
          <cell r="CK121">
            <v>80</v>
          </cell>
          <cell r="CL121">
            <v>87.5</v>
          </cell>
          <cell r="CM121">
            <v>100</v>
          </cell>
          <cell r="CN121">
            <v>80</v>
          </cell>
          <cell r="CO121">
            <v>53</v>
          </cell>
          <cell r="CP121">
            <v>28</v>
          </cell>
          <cell r="CQ121">
            <v>25</v>
          </cell>
          <cell r="CR121">
            <v>39.622641509433961</v>
          </cell>
          <cell r="CS121">
            <v>32.142857142857146</v>
          </cell>
          <cell r="CT121">
            <v>48</v>
          </cell>
          <cell r="CU121">
            <v>32.075471698113205</v>
          </cell>
          <cell r="CV121">
            <v>21.428571428571427</v>
          </cell>
          <cell r="CW121">
            <v>44</v>
          </cell>
          <cell r="CX121">
            <v>92.452830188679243</v>
          </cell>
          <cell r="CY121">
            <v>92.857142857142861</v>
          </cell>
          <cell r="CZ121">
            <v>92</v>
          </cell>
          <cell r="DA121">
            <v>90.566037735849065</v>
          </cell>
          <cell r="DB121">
            <v>89.285714285714292</v>
          </cell>
          <cell r="DC121">
            <v>92</v>
          </cell>
          <cell r="DD121">
            <v>94.339622641509436</v>
          </cell>
          <cell r="DE121">
            <v>92.857142857142861</v>
          </cell>
          <cell r="DF121">
            <v>96</v>
          </cell>
          <cell r="DG121">
            <v>1826</v>
          </cell>
          <cell r="DH121">
            <v>947</v>
          </cell>
          <cell r="DI121">
            <v>879</v>
          </cell>
          <cell r="DJ121">
            <v>64.512595837897052</v>
          </cell>
          <cell r="DK121">
            <v>58.711721224920801</v>
          </cell>
          <cell r="DL121">
            <v>70.762229806598413</v>
          </cell>
          <cell r="DM121">
            <v>57.667031763417306</v>
          </cell>
          <cell r="DN121">
            <v>52.164730728616682</v>
          </cell>
          <cell r="DO121">
            <v>63.594994311717855</v>
          </cell>
          <cell r="DP121">
            <v>95.016429353778747</v>
          </cell>
          <cell r="DQ121">
            <v>93.980992608236534</v>
          </cell>
          <cell r="DR121">
            <v>96.131968145620021</v>
          </cell>
          <cell r="DS121">
            <v>94.249726177437026</v>
          </cell>
          <cell r="DT121">
            <v>92.925026399155229</v>
          </cell>
          <cell r="DU121">
            <v>95.676905574516496</v>
          </cell>
          <cell r="DV121">
            <v>98.630887185104058</v>
          </cell>
          <cell r="DW121">
            <v>98.627243928194304</v>
          </cell>
          <cell r="DX121">
            <v>98.634812286689424</v>
          </cell>
        </row>
        <row r="122">
          <cell r="B122">
            <v>873</v>
          </cell>
          <cell r="C122">
            <v>5400</v>
          </cell>
          <cell r="D122">
            <v>2719</v>
          </cell>
          <cell r="E122">
            <v>2681</v>
          </cell>
          <cell r="F122">
            <v>60.166666666666671</v>
          </cell>
          <cell r="G122">
            <v>55.535123207061417</v>
          </cell>
          <cell r="H122">
            <v>64.863856769861997</v>
          </cell>
          <cell r="I122">
            <v>50.092592592592588</v>
          </cell>
          <cell r="J122">
            <v>45.788892975358586</v>
          </cell>
          <cell r="K122">
            <v>54.457292055203276</v>
          </cell>
          <cell r="L122">
            <v>93.888888888888886</v>
          </cell>
          <cell r="M122">
            <v>93.012136815005519</v>
          </cell>
          <cell r="N122">
            <v>94.778067885117494</v>
          </cell>
          <cell r="O122">
            <v>92.407407407407405</v>
          </cell>
          <cell r="P122">
            <v>91.17322545053328</v>
          </cell>
          <cell r="Q122">
            <v>93.659082431928383</v>
          </cell>
          <cell r="R122">
            <v>98.481481481481481</v>
          </cell>
          <cell r="S122">
            <v>98.271423317396099</v>
          </cell>
          <cell r="T122">
            <v>98.694516971279384</v>
          </cell>
          <cell r="U122">
            <v>107</v>
          </cell>
          <cell r="V122">
            <v>51</v>
          </cell>
          <cell r="W122">
            <v>56</v>
          </cell>
          <cell r="X122">
            <v>66.355140186915889</v>
          </cell>
          <cell r="Y122">
            <v>64.705882352941174</v>
          </cell>
          <cell r="Z122">
            <v>67.857142857142861</v>
          </cell>
          <cell r="AA122">
            <v>56.074766355140184</v>
          </cell>
          <cell r="AB122">
            <v>58.82352941176471</v>
          </cell>
          <cell r="AC122">
            <v>53.571428571428569</v>
          </cell>
          <cell r="AD122">
            <v>91.588785046728972</v>
          </cell>
          <cell r="AE122">
            <v>94.117647058823522</v>
          </cell>
          <cell r="AF122">
            <v>89.285714285714292</v>
          </cell>
          <cell r="AG122">
            <v>89.719626168224295</v>
          </cell>
          <cell r="AH122">
            <v>92.156862745098039</v>
          </cell>
          <cell r="AI122">
            <v>87.5</v>
          </cell>
          <cell r="AJ122">
            <v>98.130841121495322</v>
          </cell>
          <cell r="AK122">
            <v>100</v>
          </cell>
          <cell r="AL122">
            <v>96.428571428571431</v>
          </cell>
          <cell r="AM122">
            <v>116</v>
          </cell>
          <cell r="AN122">
            <v>68</v>
          </cell>
          <cell r="AO122">
            <v>48</v>
          </cell>
          <cell r="AP122">
            <v>54.310344827586206</v>
          </cell>
          <cell r="AQ122">
            <v>51.470588235294116</v>
          </cell>
          <cell r="AR122">
            <v>58.333333333333336</v>
          </cell>
          <cell r="AS122">
            <v>47.413793103448278</v>
          </cell>
          <cell r="AT122">
            <v>45.588235294117645</v>
          </cell>
          <cell r="AU122">
            <v>50</v>
          </cell>
          <cell r="AV122">
            <v>88.793103448275872</v>
          </cell>
          <cell r="AW122">
            <v>83.82352941176471</v>
          </cell>
          <cell r="AX122">
            <v>95.833333333333343</v>
          </cell>
          <cell r="AY122">
            <v>87.931034482758619</v>
          </cell>
          <cell r="AZ122">
            <v>82.35294117647058</v>
          </cell>
          <cell r="BA122">
            <v>95.833333333333343</v>
          </cell>
          <cell r="BB122">
            <v>93.965517241379317</v>
          </cell>
          <cell r="BC122">
            <v>91.17647058823529</v>
          </cell>
          <cell r="BD122">
            <v>97.916666666666657</v>
          </cell>
          <cell r="BE122">
            <v>44</v>
          </cell>
          <cell r="BF122">
            <v>22</v>
          </cell>
          <cell r="BG122">
            <v>22</v>
          </cell>
          <cell r="BH122">
            <v>45.454545454545453</v>
          </cell>
          <cell r="BI122">
            <v>36.363636363636367</v>
          </cell>
          <cell r="BJ122">
            <v>54.54545454545454</v>
          </cell>
          <cell r="BK122">
            <v>40.909090909090914</v>
          </cell>
          <cell r="BL122">
            <v>31.818181818181817</v>
          </cell>
          <cell r="BM122">
            <v>50</v>
          </cell>
          <cell r="BN122">
            <v>97.727272727272734</v>
          </cell>
          <cell r="BO122">
            <v>95.454545454545453</v>
          </cell>
          <cell r="BP122">
            <v>100</v>
          </cell>
          <cell r="BQ122">
            <v>95.454545454545453</v>
          </cell>
          <cell r="BR122">
            <v>95.454545454545453</v>
          </cell>
          <cell r="BS122">
            <v>95.454545454545453</v>
          </cell>
          <cell r="BT122">
            <v>100</v>
          </cell>
          <cell r="BU122">
            <v>100</v>
          </cell>
          <cell r="BV122">
            <v>100</v>
          </cell>
          <cell r="BW122">
            <v>36</v>
          </cell>
          <cell r="BX122">
            <v>17</v>
          </cell>
          <cell r="BY122">
            <v>19</v>
          </cell>
          <cell r="BZ122">
            <v>83.333333333333343</v>
          </cell>
          <cell r="CA122">
            <v>70.588235294117652</v>
          </cell>
          <cell r="CB122">
            <v>94.73684210526315</v>
          </cell>
          <cell r="CC122">
            <v>63.888888888888886</v>
          </cell>
          <cell r="CD122">
            <v>52.941176470588239</v>
          </cell>
          <cell r="CE122">
            <v>73.68421052631578</v>
          </cell>
          <cell r="CF122">
            <v>94.444444444444443</v>
          </cell>
          <cell r="CG122">
            <v>94.117647058823522</v>
          </cell>
          <cell r="CH122">
            <v>94.73684210526315</v>
          </cell>
          <cell r="CI122">
            <v>91.666666666666657</v>
          </cell>
          <cell r="CJ122">
            <v>88.235294117647058</v>
          </cell>
          <cell r="CK122">
            <v>94.73684210526315</v>
          </cell>
          <cell r="CL122">
            <v>100</v>
          </cell>
          <cell r="CM122">
            <v>100</v>
          </cell>
          <cell r="CN122">
            <v>100</v>
          </cell>
          <cell r="CO122">
            <v>137</v>
          </cell>
          <cell r="CP122">
            <v>75</v>
          </cell>
          <cell r="CQ122">
            <v>62</v>
          </cell>
          <cell r="CR122">
            <v>61.313868613138688</v>
          </cell>
          <cell r="CS122">
            <v>60</v>
          </cell>
          <cell r="CT122">
            <v>62.903225806451616</v>
          </cell>
          <cell r="CU122">
            <v>51.094890510948908</v>
          </cell>
          <cell r="CV122">
            <v>53.333333333333336</v>
          </cell>
          <cell r="CW122">
            <v>48.387096774193552</v>
          </cell>
          <cell r="CX122">
            <v>91.240875912408754</v>
          </cell>
          <cell r="CY122">
            <v>89.333333333333329</v>
          </cell>
          <cell r="CZ122">
            <v>93.548387096774192</v>
          </cell>
          <cell r="DA122">
            <v>89.051094890510953</v>
          </cell>
          <cell r="DB122">
            <v>86.666666666666671</v>
          </cell>
          <cell r="DC122">
            <v>91.935483870967744</v>
          </cell>
          <cell r="DD122">
            <v>97.080291970802918</v>
          </cell>
          <cell r="DE122">
            <v>98.666666666666671</v>
          </cell>
          <cell r="DF122">
            <v>95.161290322580655</v>
          </cell>
          <cell r="DG122">
            <v>5840</v>
          </cell>
          <cell r="DH122">
            <v>2952</v>
          </cell>
          <cell r="DI122">
            <v>2888</v>
          </cell>
          <cell r="DJ122">
            <v>60.222602739726028</v>
          </cell>
          <cell r="DK122">
            <v>55.65718157181572</v>
          </cell>
          <cell r="DL122">
            <v>64.88919667590028</v>
          </cell>
          <cell r="DM122">
            <v>50.188356164383563</v>
          </cell>
          <cell r="DN122">
            <v>46.138211382113816</v>
          </cell>
          <cell r="DO122">
            <v>54.328254847645432</v>
          </cell>
          <cell r="DP122">
            <v>93.715753424657535</v>
          </cell>
          <cell r="DQ122">
            <v>92.750677506775077</v>
          </cell>
          <cell r="DR122">
            <v>94.702216066481995</v>
          </cell>
          <cell r="DS122">
            <v>92.208904109589042</v>
          </cell>
          <cell r="DT122">
            <v>90.887533875338761</v>
          </cell>
          <cell r="DU122">
            <v>93.559556786703595</v>
          </cell>
          <cell r="DV122">
            <v>98.373287671232873</v>
          </cell>
          <cell r="DW122">
            <v>98.170731707317074</v>
          </cell>
          <cell r="DX122">
            <v>98.5803324099723</v>
          </cell>
        </row>
        <row r="123">
          <cell r="B123">
            <v>874</v>
          </cell>
          <cell r="C123">
            <v>1813</v>
          </cell>
          <cell r="D123">
            <v>905</v>
          </cell>
          <cell r="E123">
            <v>908</v>
          </cell>
          <cell r="F123">
            <v>57.198014340871481</v>
          </cell>
          <cell r="G123">
            <v>54.917127071823202</v>
          </cell>
          <cell r="H123">
            <v>59.471365638766514</v>
          </cell>
          <cell r="I123">
            <v>39.823496966354114</v>
          </cell>
          <cell r="J123">
            <v>38.784530386740329</v>
          </cell>
          <cell r="K123">
            <v>40.859030837004404</v>
          </cell>
          <cell r="L123">
            <v>88.803088803088798</v>
          </cell>
          <cell r="M123">
            <v>86.408839779005518</v>
          </cell>
          <cell r="N123">
            <v>91.189427312775322</v>
          </cell>
          <cell r="O123">
            <v>87.313844456701588</v>
          </cell>
          <cell r="P123">
            <v>85.193370165745847</v>
          </cell>
          <cell r="Q123">
            <v>89.427312775330392</v>
          </cell>
          <cell r="R123">
            <v>97.242140099282963</v>
          </cell>
          <cell r="S123">
            <v>96.795580110497241</v>
          </cell>
          <cell r="T123">
            <v>97.687224669603523</v>
          </cell>
          <cell r="U123">
            <v>48</v>
          </cell>
          <cell r="V123">
            <v>23</v>
          </cell>
          <cell r="W123">
            <v>25</v>
          </cell>
          <cell r="X123">
            <v>56.25</v>
          </cell>
          <cell r="Y123">
            <v>47.826086956521742</v>
          </cell>
          <cell r="Z123">
            <v>64</v>
          </cell>
          <cell r="AA123">
            <v>45.833333333333329</v>
          </cell>
          <cell r="AB123">
            <v>34.782608695652172</v>
          </cell>
          <cell r="AC123">
            <v>56.000000000000007</v>
          </cell>
          <cell r="AD123">
            <v>77.083333333333343</v>
          </cell>
          <cell r="AE123">
            <v>78.260869565217391</v>
          </cell>
          <cell r="AF123">
            <v>76</v>
          </cell>
          <cell r="AG123">
            <v>72.916666666666657</v>
          </cell>
          <cell r="AH123">
            <v>69.565217391304344</v>
          </cell>
          <cell r="AI123">
            <v>76</v>
          </cell>
          <cell r="AJ123">
            <v>93.75</v>
          </cell>
          <cell r="AK123">
            <v>95.652173913043484</v>
          </cell>
          <cell r="AL123">
            <v>92</v>
          </cell>
          <cell r="AM123">
            <v>235</v>
          </cell>
          <cell r="AN123">
            <v>121</v>
          </cell>
          <cell r="AO123">
            <v>114</v>
          </cell>
          <cell r="AP123">
            <v>66.808510638297875</v>
          </cell>
          <cell r="AQ123">
            <v>66.11570247933885</v>
          </cell>
          <cell r="AR123">
            <v>67.543859649122808</v>
          </cell>
          <cell r="AS123">
            <v>34.042553191489361</v>
          </cell>
          <cell r="AT123">
            <v>30.578512396694212</v>
          </cell>
          <cell r="AU123">
            <v>37.719298245614034</v>
          </cell>
          <cell r="AV123">
            <v>91.914893617021278</v>
          </cell>
          <cell r="AW123">
            <v>87.603305785123965</v>
          </cell>
          <cell r="AX123">
            <v>96.491228070175438</v>
          </cell>
          <cell r="AY123">
            <v>88.936170212765958</v>
          </cell>
          <cell r="AZ123">
            <v>85.950413223140501</v>
          </cell>
          <cell r="BA123">
            <v>92.10526315789474</v>
          </cell>
          <cell r="BB123">
            <v>98.723404255319153</v>
          </cell>
          <cell r="BC123">
            <v>97.52066115702479</v>
          </cell>
          <cell r="BD123">
            <v>100</v>
          </cell>
          <cell r="BE123">
            <v>40</v>
          </cell>
          <cell r="BF123">
            <v>18</v>
          </cell>
          <cell r="BG123">
            <v>22</v>
          </cell>
          <cell r="BH123">
            <v>50</v>
          </cell>
          <cell r="BI123">
            <v>38.888888888888893</v>
          </cell>
          <cell r="BJ123">
            <v>59.090909090909093</v>
          </cell>
          <cell r="BK123">
            <v>27.500000000000004</v>
          </cell>
          <cell r="BL123">
            <v>11.111111111111111</v>
          </cell>
          <cell r="BM123">
            <v>40.909090909090914</v>
          </cell>
          <cell r="BN123">
            <v>87.5</v>
          </cell>
          <cell r="BO123">
            <v>77.777777777777786</v>
          </cell>
          <cell r="BP123">
            <v>95.454545454545453</v>
          </cell>
          <cell r="BQ123">
            <v>82.5</v>
          </cell>
          <cell r="BR123">
            <v>77.777777777777786</v>
          </cell>
          <cell r="BS123">
            <v>86.36363636363636</v>
          </cell>
          <cell r="BT123">
            <v>92.5</v>
          </cell>
          <cell r="BU123">
            <v>88.888888888888886</v>
          </cell>
          <cell r="BV123">
            <v>95.454545454545453</v>
          </cell>
          <cell r="BW123">
            <v>7</v>
          </cell>
          <cell r="BX123">
            <v>2</v>
          </cell>
          <cell r="BY123">
            <v>5</v>
          </cell>
          <cell r="BZ123">
            <v>85.714285714285708</v>
          </cell>
          <cell r="CA123">
            <v>50</v>
          </cell>
          <cell r="CB123">
            <v>100</v>
          </cell>
          <cell r="CC123">
            <v>71.428571428571431</v>
          </cell>
          <cell r="CD123">
            <v>50</v>
          </cell>
          <cell r="CE123">
            <v>80</v>
          </cell>
          <cell r="CF123">
            <v>100</v>
          </cell>
          <cell r="CG123">
            <v>100</v>
          </cell>
          <cell r="CH123">
            <v>100</v>
          </cell>
          <cell r="CI123">
            <v>85.714285714285708</v>
          </cell>
          <cell r="CJ123">
            <v>100</v>
          </cell>
          <cell r="CK123">
            <v>80</v>
          </cell>
          <cell r="CL123">
            <v>100</v>
          </cell>
          <cell r="CM123">
            <v>100</v>
          </cell>
          <cell r="CN123">
            <v>100</v>
          </cell>
          <cell r="CO123">
            <v>46</v>
          </cell>
          <cell r="CP123">
            <v>24</v>
          </cell>
          <cell r="CQ123">
            <v>22</v>
          </cell>
          <cell r="CR123">
            <v>63.04347826086957</v>
          </cell>
          <cell r="CS123">
            <v>50</v>
          </cell>
          <cell r="CT123">
            <v>77.272727272727266</v>
          </cell>
          <cell r="CU123">
            <v>50</v>
          </cell>
          <cell r="CV123">
            <v>33.333333333333329</v>
          </cell>
          <cell r="CW123">
            <v>68.181818181818173</v>
          </cell>
          <cell r="CX123">
            <v>86.956521739130437</v>
          </cell>
          <cell r="CY123">
            <v>79.166666666666657</v>
          </cell>
          <cell r="CZ123">
            <v>95.454545454545453</v>
          </cell>
          <cell r="DA123">
            <v>84.782608695652172</v>
          </cell>
          <cell r="DB123">
            <v>79.166666666666657</v>
          </cell>
          <cell r="DC123">
            <v>90.909090909090907</v>
          </cell>
          <cell r="DD123">
            <v>97.826086956521735</v>
          </cell>
          <cell r="DE123">
            <v>95.833333333333343</v>
          </cell>
          <cell r="DF123">
            <v>100</v>
          </cell>
          <cell r="DG123">
            <v>2189</v>
          </cell>
          <cell r="DH123">
            <v>1093</v>
          </cell>
          <cell r="DI123">
            <v>1096</v>
          </cell>
          <cell r="DJ123">
            <v>58.291457286432156</v>
          </cell>
          <cell r="DK123">
            <v>55.626715462031108</v>
          </cell>
          <cell r="DL123">
            <v>60.948905109489047</v>
          </cell>
          <cell r="DM123">
            <v>39.42439470077661</v>
          </cell>
          <cell r="DN123">
            <v>37.236962488563584</v>
          </cell>
          <cell r="DO123">
            <v>41.605839416058394</v>
          </cell>
          <cell r="DP123">
            <v>88.853357697578801</v>
          </cell>
          <cell r="DQ123">
            <v>86.093321134492214</v>
          </cell>
          <cell r="DR123">
            <v>91.605839416058402</v>
          </cell>
          <cell r="DS123">
            <v>87.026039287345824</v>
          </cell>
          <cell r="DT123">
            <v>84.720951509606593</v>
          </cell>
          <cell r="DU123">
            <v>89.324817518248182</v>
          </cell>
          <cell r="DV123">
            <v>97.259022384650535</v>
          </cell>
          <cell r="DW123">
            <v>96.706312900274469</v>
          </cell>
          <cell r="DX123">
            <v>97.810218978102199</v>
          </cell>
        </row>
        <row r="124">
          <cell r="B124">
            <v>876</v>
          </cell>
          <cell r="C124">
            <v>1515</v>
          </cell>
          <cell r="D124">
            <v>802</v>
          </cell>
          <cell r="E124">
            <v>713</v>
          </cell>
          <cell r="F124">
            <v>52.673267326732677</v>
          </cell>
          <cell r="G124">
            <v>49.750623441396506</v>
          </cell>
          <cell r="H124">
            <v>55.960729312762972</v>
          </cell>
          <cell r="I124">
            <v>33.333333333333329</v>
          </cell>
          <cell r="J124">
            <v>32.543640897755608</v>
          </cell>
          <cell r="K124">
            <v>34.221598877980362</v>
          </cell>
          <cell r="L124">
            <v>88.448844884488452</v>
          </cell>
          <cell r="M124">
            <v>87.780548628428917</v>
          </cell>
          <cell r="N124">
            <v>89.200561009817676</v>
          </cell>
          <cell r="O124">
            <v>86.204620462046194</v>
          </cell>
          <cell r="P124">
            <v>84.912718204488783</v>
          </cell>
          <cell r="Q124">
            <v>87.657784011220201</v>
          </cell>
          <cell r="R124">
            <v>96.5016501650165</v>
          </cell>
          <cell r="S124">
            <v>96.758104738154614</v>
          </cell>
          <cell r="T124">
            <v>96.213183730715286</v>
          </cell>
          <cell r="U124">
            <v>11</v>
          </cell>
          <cell r="V124">
            <v>6</v>
          </cell>
          <cell r="W124">
            <v>5</v>
          </cell>
          <cell r="X124">
            <v>63.636363636363633</v>
          </cell>
          <cell r="Y124">
            <v>66.666666666666657</v>
          </cell>
          <cell r="Z124">
            <v>60</v>
          </cell>
          <cell r="AA124">
            <v>27.27272727272727</v>
          </cell>
          <cell r="AB124">
            <v>33.333333333333329</v>
          </cell>
          <cell r="AC124">
            <v>20</v>
          </cell>
          <cell r="AD124">
            <v>90.909090909090907</v>
          </cell>
          <cell r="AE124">
            <v>100</v>
          </cell>
          <cell r="AF124">
            <v>80</v>
          </cell>
          <cell r="AG124">
            <v>90.909090909090907</v>
          </cell>
          <cell r="AH124">
            <v>100</v>
          </cell>
          <cell r="AI124">
            <v>80</v>
          </cell>
          <cell r="AJ124">
            <v>100</v>
          </cell>
          <cell r="AK124">
            <v>100</v>
          </cell>
          <cell r="AL124">
            <v>100</v>
          </cell>
          <cell r="AM124">
            <v>1</v>
          </cell>
          <cell r="AN124">
            <v>1</v>
          </cell>
          <cell r="AO124">
            <v>0</v>
          </cell>
          <cell r="AP124">
            <v>100</v>
          </cell>
          <cell r="AQ124">
            <v>100</v>
          </cell>
          <cell r="AR124" t="e">
            <v>#DIV/0!</v>
          </cell>
          <cell r="AS124">
            <v>100</v>
          </cell>
          <cell r="AT124">
            <v>100</v>
          </cell>
          <cell r="AU124" t="e">
            <v>#DIV/0!</v>
          </cell>
          <cell r="AV124">
            <v>100</v>
          </cell>
          <cell r="AW124">
            <v>100</v>
          </cell>
          <cell r="AX124" t="e">
            <v>#DIV/0!</v>
          </cell>
          <cell r="AY124">
            <v>100</v>
          </cell>
          <cell r="AZ124">
            <v>100</v>
          </cell>
          <cell r="BA124" t="e">
            <v>#DIV/0!</v>
          </cell>
          <cell r="BB124">
            <v>100</v>
          </cell>
          <cell r="BC124">
            <v>100</v>
          </cell>
          <cell r="BD124" t="e">
            <v>#DIV/0!</v>
          </cell>
          <cell r="BE124">
            <v>5</v>
          </cell>
          <cell r="BF124">
            <v>1</v>
          </cell>
          <cell r="BG124">
            <v>4</v>
          </cell>
          <cell r="BH124">
            <v>100</v>
          </cell>
          <cell r="BI124">
            <v>100</v>
          </cell>
          <cell r="BJ124">
            <v>100</v>
          </cell>
          <cell r="BK124">
            <v>60</v>
          </cell>
          <cell r="BL124">
            <v>0</v>
          </cell>
          <cell r="BM124">
            <v>75</v>
          </cell>
          <cell r="BN124">
            <v>100</v>
          </cell>
          <cell r="BO124">
            <v>100</v>
          </cell>
          <cell r="BP124">
            <v>100</v>
          </cell>
          <cell r="BQ124">
            <v>100</v>
          </cell>
          <cell r="BR124">
            <v>100</v>
          </cell>
          <cell r="BS124">
            <v>100</v>
          </cell>
          <cell r="BT124">
            <v>100</v>
          </cell>
          <cell r="BU124">
            <v>100</v>
          </cell>
          <cell r="BV124">
            <v>100</v>
          </cell>
          <cell r="BW124">
            <v>2</v>
          </cell>
          <cell r="BX124">
            <v>0</v>
          </cell>
          <cell r="BY124">
            <v>2</v>
          </cell>
          <cell r="BZ124">
            <v>100</v>
          </cell>
          <cell r="CA124" t="e">
            <v>#DIV/0!</v>
          </cell>
          <cell r="CB124">
            <v>100</v>
          </cell>
          <cell r="CC124">
            <v>0</v>
          </cell>
          <cell r="CD124" t="e">
            <v>#DIV/0!</v>
          </cell>
          <cell r="CE124">
            <v>0</v>
          </cell>
          <cell r="CF124">
            <v>100</v>
          </cell>
          <cell r="CG124" t="e">
            <v>#DIV/0!</v>
          </cell>
          <cell r="CH124">
            <v>100</v>
          </cell>
          <cell r="CI124">
            <v>100</v>
          </cell>
          <cell r="CJ124" t="e">
            <v>#DIV/0!</v>
          </cell>
          <cell r="CK124">
            <v>100</v>
          </cell>
          <cell r="CL124">
            <v>100</v>
          </cell>
          <cell r="CM124" t="e">
            <v>#DIV/0!</v>
          </cell>
          <cell r="CN124">
            <v>100</v>
          </cell>
          <cell r="CO124">
            <v>26</v>
          </cell>
          <cell r="CP124">
            <v>12</v>
          </cell>
          <cell r="CQ124">
            <v>14</v>
          </cell>
          <cell r="CR124">
            <v>30.76923076923077</v>
          </cell>
          <cell r="CS124">
            <v>25</v>
          </cell>
          <cell r="CT124">
            <v>35.714285714285715</v>
          </cell>
          <cell r="CU124">
            <v>30.76923076923077</v>
          </cell>
          <cell r="CV124">
            <v>25</v>
          </cell>
          <cell r="CW124">
            <v>35.714285714285715</v>
          </cell>
          <cell r="CX124">
            <v>92.307692307692307</v>
          </cell>
          <cell r="CY124">
            <v>91.666666666666657</v>
          </cell>
          <cell r="CZ124">
            <v>92.857142857142861</v>
          </cell>
          <cell r="DA124">
            <v>88.461538461538453</v>
          </cell>
          <cell r="DB124">
            <v>91.666666666666657</v>
          </cell>
          <cell r="DC124">
            <v>85.714285714285708</v>
          </cell>
          <cell r="DD124">
            <v>96.15384615384616</v>
          </cell>
          <cell r="DE124">
            <v>91.666666666666657</v>
          </cell>
          <cell r="DF124">
            <v>100</v>
          </cell>
          <cell r="DG124">
            <v>1560</v>
          </cell>
          <cell r="DH124">
            <v>822</v>
          </cell>
          <cell r="DI124">
            <v>738</v>
          </cell>
          <cell r="DJ124">
            <v>52.628205128205131</v>
          </cell>
          <cell r="DK124">
            <v>49.635036496350367</v>
          </cell>
          <cell r="DL124">
            <v>55.962059620596207</v>
          </cell>
          <cell r="DM124">
            <v>33.333333333333329</v>
          </cell>
          <cell r="DN124">
            <v>32.481751824817515</v>
          </cell>
          <cell r="DO124">
            <v>34.281842818428181</v>
          </cell>
          <cell r="DP124">
            <v>88.589743589743591</v>
          </cell>
          <cell r="DQ124">
            <v>87.956204379562038</v>
          </cell>
          <cell r="DR124">
            <v>89.295392953929536</v>
          </cell>
          <cell r="DS124">
            <v>86.346153846153854</v>
          </cell>
          <cell r="DT124">
            <v>85.15815085158151</v>
          </cell>
          <cell r="DU124">
            <v>87.669376693766949</v>
          </cell>
          <cell r="DV124">
            <v>96.538461538461533</v>
          </cell>
          <cell r="DW124">
            <v>96.715328467153284</v>
          </cell>
          <cell r="DX124">
            <v>96.341463414634148</v>
          </cell>
        </row>
        <row r="125">
          <cell r="B125">
            <v>877</v>
          </cell>
          <cell r="C125">
            <v>2418</v>
          </cell>
          <cell r="D125">
            <v>1190</v>
          </cell>
          <cell r="E125">
            <v>1228</v>
          </cell>
          <cell r="F125">
            <v>66.418527708850291</v>
          </cell>
          <cell r="G125">
            <v>62.268907563025209</v>
          </cell>
          <cell r="H125">
            <v>70.439739413680783</v>
          </cell>
          <cell r="I125">
            <v>48.759305210918114</v>
          </cell>
          <cell r="J125">
            <v>44.285714285714285</v>
          </cell>
          <cell r="K125">
            <v>53.094462540716613</v>
          </cell>
          <cell r="L125">
            <v>92.762613730355667</v>
          </cell>
          <cell r="M125">
            <v>91.092436974789919</v>
          </cell>
          <cell r="N125">
            <v>94.381107491856682</v>
          </cell>
          <cell r="O125">
            <v>91.770057899090148</v>
          </cell>
          <cell r="P125">
            <v>89.831932773109244</v>
          </cell>
          <cell r="Q125">
            <v>93.648208469055376</v>
          </cell>
          <cell r="R125">
            <v>98.46980976013235</v>
          </cell>
          <cell r="S125">
            <v>98.235294117647058</v>
          </cell>
          <cell r="T125">
            <v>98.697068403908787</v>
          </cell>
          <cell r="U125">
            <v>22</v>
          </cell>
          <cell r="V125">
            <v>10</v>
          </cell>
          <cell r="W125">
            <v>12</v>
          </cell>
          <cell r="X125">
            <v>63.636363636363633</v>
          </cell>
          <cell r="Y125">
            <v>50</v>
          </cell>
          <cell r="Z125">
            <v>75</v>
          </cell>
          <cell r="AA125">
            <v>36.363636363636367</v>
          </cell>
          <cell r="AB125">
            <v>20</v>
          </cell>
          <cell r="AC125">
            <v>50</v>
          </cell>
          <cell r="AD125">
            <v>95.454545454545453</v>
          </cell>
          <cell r="AE125">
            <v>90</v>
          </cell>
          <cell r="AF125">
            <v>100</v>
          </cell>
          <cell r="AG125">
            <v>90.909090909090907</v>
          </cell>
          <cell r="AH125">
            <v>80</v>
          </cell>
          <cell r="AI125">
            <v>100</v>
          </cell>
          <cell r="AJ125">
            <v>100</v>
          </cell>
          <cell r="AK125">
            <v>100</v>
          </cell>
          <cell r="AL125">
            <v>100</v>
          </cell>
          <cell r="AM125">
            <v>26</v>
          </cell>
          <cell r="AN125">
            <v>14</v>
          </cell>
          <cell r="AO125">
            <v>12</v>
          </cell>
          <cell r="AP125">
            <v>84.615384615384613</v>
          </cell>
          <cell r="AQ125">
            <v>85.714285714285708</v>
          </cell>
          <cell r="AR125">
            <v>83.333333333333343</v>
          </cell>
          <cell r="AS125">
            <v>57.692307692307686</v>
          </cell>
          <cell r="AT125">
            <v>35.714285714285715</v>
          </cell>
          <cell r="AU125">
            <v>83.333333333333343</v>
          </cell>
          <cell r="AV125">
            <v>92.307692307692307</v>
          </cell>
          <cell r="AW125">
            <v>100</v>
          </cell>
          <cell r="AX125">
            <v>83.333333333333343</v>
          </cell>
          <cell r="AY125">
            <v>92.307692307692307</v>
          </cell>
          <cell r="AZ125">
            <v>100</v>
          </cell>
          <cell r="BA125">
            <v>83.333333333333343</v>
          </cell>
          <cell r="BB125">
            <v>100</v>
          </cell>
          <cell r="BC125">
            <v>100</v>
          </cell>
          <cell r="BD125">
            <v>100</v>
          </cell>
          <cell r="BE125">
            <v>7</v>
          </cell>
          <cell r="BF125">
            <v>2</v>
          </cell>
          <cell r="BG125">
            <v>5</v>
          </cell>
          <cell r="BH125">
            <v>71.428571428571431</v>
          </cell>
          <cell r="BI125">
            <v>100</v>
          </cell>
          <cell r="BJ125">
            <v>60</v>
          </cell>
          <cell r="BK125">
            <v>57.142857142857139</v>
          </cell>
          <cell r="BL125">
            <v>50</v>
          </cell>
          <cell r="BM125">
            <v>60</v>
          </cell>
          <cell r="BN125">
            <v>85.714285714285708</v>
          </cell>
          <cell r="BO125">
            <v>100</v>
          </cell>
          <cell r="BP125">
            <v>80</v>
          </cell>
          <cell r="BQ125">
            <v>85.714285714285708</v>
          </cell>
          <cell r="BR125">
            <v>100</v>
          </cell>
          <cell r="BS125">
            <v>80</v>
          </cell>
          <cell r="BT125">
            <v>100</v>
          </cell>
          <cell r="BU125">
            <v>100</v>
          </cell>
          <cell r="BV125">
            <v>100</v>
          </cell>
          <cell r="BW125">
            <v>8</v>
          </cell>
          <cell r="BX125">
            <v>4</v>
          </cell>
          <cell r="BY125">
            <v>4</v>
          </cell>
          <cell r="BZ125">
            <v>62.5</v>
          </cell>
          <cell r="CA125">
            <v>50</v>
          </cell>
          <cell r="CB125">
            <v>75</v>
          </cell>
          <cell r="CC125">
            <v>50</v>
          </cell>
          <cell r="CD125">
            <v>25</v>
          </cell>
          <cell r="CE125">
            <v>75</v>
          </cell>
          <cell r="CF125">
            <v>87.5</v>
          </cell>
          <cell r="CG125">
            <v>75</v>
          </cell>
          <cell r="CH125">
            <v>100</v>
          </cell>
          <cell r="CI125">
            <v>87.5</v>
          </cell>
          <cell r="CJ125">
            <v>75</v>
          </cell>
          <cell r="CK125">
            <v>100</v>
          </cell>
          <cell r="CL125">
            <v>100</v>
          </cell>
          <cell r="CM125">
            <v>100</v>
          </cell>
          <cell r="CN125">
            <v>100</v>
          </cell>
          <cell r="CO125">
            <v>24</v>
          </cell>
          <cell r="CP125">
            <v>12</v>
          </cell>
          <cell r="CQ125">
            <v>12</v>
          </cell>
          <cell r="CR125">
            <v>50</v>
          </cell>
          <cell r="CS125">
            <v>58.333333333333336</v>
          </cell>
          <cell r="CT125">
            <v>41.666666666666671</v>
          </cell>
          <cell r="CU125">
            <v>33.333333333333329</v>
          </cell>
          <cell r="CV125">
            <v>41.666666666666671</v>
          </cell>
          <cell r="CW125">
            <v>25</v>
          </cell>
          <cell r="CX125">
            <v>91.666666666666657</v>
          </cell>
          <cell r="CY125">
            <v>91.666666666666657</v>
          </cell>
          <cell r="CZ125">
            <v>91.666666666666657</v>
          </cell>
          <cell r="DA125">
            <v>91.666666666666657</v>
          </cell>
          <cell r="DB125">
            <v>91.666666666666657</v>
          </cell>
          <cell r="DC125">
            <v>91.666666666666657</v>
          </cell>
          <cell r="DD125">
            <v>95.833333333333343</v>
          </cell>
          <cell r="DE125">
            <v>91.666666666666657</v>
          </cell>
          <cell r="DF125">
            <v>100</v>
          </cell>
          <cell r="DG125">
            <v>2505</v>
          </cell>
          <cell r="DH125">
            <v>1232</v>
          </cell>
          <cell r="DI125">
            <v>1273</v>
          </cell>
          <cell r="DJ125">
            <v>66.427145708582842</v>
          </cell>
          <cell r="DK125">
            <v>62.418831168831169</v>
          </cell>
          <cell r="DL125">
            <v>70.306362922230946</v>
          </cell>
          <cell r="DM125">
            <v>48.622754491017965</v>
          </cell>
          <cell r="DN125">
            <v>43.912337662337663</v>
          </cell>
          <cell r="DO125">
            <v>53.181461115475258</v>
          </cell>
          <cell r="DP125">
            <v>92.734530938123754</v>
          </cell>
          <cell r="DQ125">
            <v>91.152597402597408</v>
          </cell>
          <cell r="DR125">
            <v>94.265514532600164</v>
          </cell>
          <cell r="DS125">
            <v>91.736526946107787</v>
          </cell>
          <cell r="DT125">
            <v>89.853896103896105</v>
          </cell>
          <cell r="DU125">
            <v>93.55852317360565</v>
          </cell>
          <cell r="DV125">
            <v>98.483033932135726</v>
          </cell>
          <cell r="DW125">
            <v>98.214285714285708</v>
          </cell>
          <cell r="DX125">
            <v>98.743126472898666</v>
          </cell>
        </row>
        <row r="126">
          <cell r="B126">
            <v>878</v>
          </cell>
          <cell r="C126">
            <v>7458</v>
          </cell>
          <cell r="D126">
            <v>3701</v>
          </cell>
          <cell r="E126">
            <v>3757</v>
          </cell>
          <cell r="F126">
            <v>58.259587020648972</v>
          </cell>
          <cell r="G126">
            <v>53.174817616860302</v>
          </cell>
          <cell r="H126">
            <v>63.268565344689911</v>
          </cell>
          <cell r="I126">
            <v>46.446768570662378</v>
          </cell>
          <cell r="J126">
            <v>41.286138881383408</v>
          </cell>
          <cell r="K126">
            <v>51.530476443971253</v>
          </cell>
          <cell r="L126">
            <v>91.780638240815222</v>
          </cell>
          <cell r="M126">
            <v>89.759524452850584</v>
          </cell>
          <cell r="N126">
            <v>93.771626297577853</v>
          </cell>
          <cell r="O126">
            <v>89.957093054438189</v>
          </cell>
          <cell r="P126">
            <v>87.489867603350447</v>
          </cell>
          <cell r="Q126">
            <v>92.387543252595165</v>
          </cell>
          <cell r="R126">
            <v>98.055779029230365</v>
          </cell>
          <cell r="S126">
            <v>97.757362874898675</v>
          </cell>
          <cell r="T126">
            <v>98.349747138674473</v>
          </cell>
          <cell r="U126">
            <v>60</v>
          </cell>
          <cell r="V126">
            <v>23</v>
          </cell>
          <cell r="W126">
            <v>37</v>
          </cell>
          <cell r="X126">
            <v>61.666666666666671</v>
          </cell>
          <cell r="Y126">
            <v>47.826086956521742</v>
          </cell>
          <cell r="Z126">
            <v>70.270270270270274</v>
          </cell>
          <cell r="AA126">
            <v>50</v>
          </cell>
          <cell r="AB126">
            <v>39.130434782608695</v>
          </cell>
          <cell r="AC126">
            <v>56.756756756756758</v>
          </cell>
          <cell r="AD126">
            <v>90</v>
          </cell>
          <cell r="AE126">
            <v>78.260869565217391</v>
          </cell>
          <cell r="AF126">
            <v>97.297297297297305</v>
          </cell>
          <cell r="AG126">
            <v>83.333333333333343</v>
          </cell>
          <cell r="AH126">
            <v>69.565217391304344</v>
          </cell>
          <cell r="AI126">
            <v>91.891891891891902</v>
          </cell>
          <cell r="AJ126">
            <v>100</v>
          </cell>
          <cell r="AK126">
            <v>100</v>
          </cell>
          <cell r="AL126">
            <v>100</v>
          </cell>
          <cell r="AM126">
            <v>14</v>
          </cell>
          <cell r="AN126">
            <v>7</v>
          </cell>
          <cell r="AO126">
            <v>7</v>
          </cell>
          <cell r="AP126">
            <v>57.142857142857139</v>
          </cell>
          <cell r="AQ126">
            <v>57.142857142857139</v>
          </cell>
          <cell r="AR126">
            <v>57.142857142857139</v>
          </cell>
          <cell r="AS126">
            <v>28.571428571428569</v>
          </cell>
          <cell r="AT126">
            <v>14.285714285714285</v>
          </cell>
          <cell r="AU126">
            <v>42.857142857142854</v>
          </cell>
          <cell r="AV126">
            <v>100</v>
          </cell>
          <cell r="AW126">
            <v>100</v>
          </cell>
          <cell r="AX126">
            <v>100</v>
          </cell>
          <cell r="AY126">
            <v>100</v>
          </cell>
          <cell r="AZ126">
            <v>100</v>
          </cell>
          <cell r="BA126">
            <v>100</v>
          </cell>
          <cell r="BB126">
            <v>100</v>
          </cell>
          <cell r="BC126">
            <v>100</v>
          </cell>
          <cell r="BD126">
            <v>100</v>
          </cell>
          <cell r="BE126">
            <v>15</v>
          </cell>
          <cell r="BF126">
            <v>6</v>
          </cell>
          <cell r="BG126">
            <v>9</v>
          </cell>
          <cell r="BH126">
            <v>46.666666666666664</v>
          </cell>
          <cell r="BI126">
            <v>33.333333333333329</v>
          </cell>
          <cell r="BJ126">
            <v>55.555555555555557</v>
          </cell>
          <cell r="BK126">
            <v>26.666666666666668</v>
          </cell>
          <cell r="BL126">
            <v>33.333333333333329</v>
          </cell>
          <cell r="BM126">
            <v>22.222222222222221</v>
          </cell>
          <cell r="BN126">
            <v>86.666666666666671</v>
          </cell>
          <cell r="BO126">
            <v>100</v>
          </cell>
          <cell r="BP126">
            <v>77.777777777777786</v>
          </cell>
          <cell r="BQ126">
            <v>80</v>
          </cell>
          <cell r="BR126">
            <v>100</v>
          </cell>
          <cell r="BS126">
            <v>66.666666666666657</v>
          </cell>
          <cell r="BT126">
            <v>93.333333333333329</v>
          </cell>
          <cell r="BU126">
            <v>100</v>
          </cell>
          <cell r="BV126">
            <v>88.888888888888886</v>
          </cell>
          <cell r="BW126">
            <v>14</v>
          </cell>
          <cell r="BX126">
            <v>6</v>
          </cell>
          <cell r="BY126">
            <v>8</v>
          </cell>
          <cell r="BZ126">
            <v>85.714285714285708</v>
          </cell>
          <cell r="CA126">
            <v>83.333333333333343</v>
          </cell>
          <cell r="CB126">
            <v>87.5</v>
          </cell>
          <cell r="CC126">
            <v>64.285714285714292</v>
          </cell>
          <cell r="CD126">
            <v>50</v>
          </cell>
          <cell r="CE126">
            <v>75</v>
          </cell>
          <cell r="CF126">
            <v>100</v>
          </cell>
          <cell r="CG126">
            <v>100</v>
          </cell>
          <cell r="CH126">
            <v>100</v>
          </cell>
          <cell r="CI126">
            <v>100</v>
          </cell>
          <cell r="CJ126">
            <v>100</v>
          </cell>
          <cell r="CK126">
            <v>100</v>
          </cell>
          <cell r="CL126">
            <v>100</v>
          </cell>
          <cell r="CM126">
            <v>100</v>
          </cell>
          <cell r="CN126">
            <v>100</v>
          </cell>
          <cell r="CO126">
            <v>395</v>
          </cell>
          <cell r="CP126">
            <v>208</v>
          </cell>
          <cell r="CQ126">
            <v>187</v>
          </cell>
          <cell r="CR126">
            <v>52.658227848101269</v>
          </cell>
          <cell r="CS126">
            <v>46.634615384615387</v>
          </cell>
          <cell r="CT126">
            <v>59.358288770053477</v>
          </cell>
          <cell r="CU126">
            <v>41.518987341772153</v>
          </cell>
          <cell r="CV126">
            <v>35.57692307692308</v>
          </cell>
          <cell r="CW126">
            <v>48.128342245989302</v>
          </cell>
          <cell r="CX126">
            <v>93.164556962025316</v>
          </cell>
          <cell r="CY126">
            <v>92.307692307692307</v>
          </cell>
          <cell r="CZ126">
            <v>94.117647058823522</v>
          </cell>
          <cell r="DA126">
            <v>92.151898734177223</v>
          </cell>
          <cell r="DB126">
            <v>91.34615384615384</v>
          </cell>
          <cell r="DC126">
            <v>93.048128342245988</v>
          </cell>
          <cell r="DD126">
            <v>98.22784810126582</v>
          </cell>
          <cell r="DE126">
            <v>98.557692307692307</v>
          </cell>
          <cell r="DF126">
            <v>97.860962566844918</v>
          </cell>
          <cell r="DG126">
            <v>7956</v>
          </cell>
          <cell r="DH126">
            <v>3951</v>
          </cell>
          <cell r="DI126">
            <v>4005</v>
          </cell>
          <cell r="DJ126">
            <v>58.0316742081448</v>
          </cell>
          <cell r="DK126">
            <v>52.82207036193369</v>
          </cell>
          <cell r="DL126">
            <v>63.17103620474407</v>
          </cell>
          <cell r="DM126">
            <v>46.191553544494724</v>
          </cell>
          <cell r="DN126">
            <v>40.926347760060743</v>
          </cell>
          <cell r="DO126">
            <v>51.385767790262172</v>
          </cell>
          <cell r="DP126">
            <v>91.855203619909503</v>
          </cell>
          <cell r="DQ126">
            <v>89.875980764363447</v>
          </cell>
          <cell r="DR126">
            <v>93.807740324594263</v>
          </cell>
          <cell r="DS126">
            <v>90.032679738562095</v>
          </cell>
          <cell r="DT126">
            <v>87.648696532523402</v>
          </cell>
          <cell r="DU126">
            <v>92.384519350811487</v>
          </cell>
          <cell r="DV126">
            <v>98.076923076923066</v>
          </cell>
          <cell r="DW126">
            <v>97.823335864338148</v>
          </cell>
          <cell r="DX126">
            <v>98.3270911360799</v>
          </cell>
        </row>
        <row r="127">
          <cell r="B127">
            <v>879</v>
          </cell>
          <cell r="C127">
            <v>2655</v>
          </cell>
          <cell r="D127">
            <v>1393</v>
          </cell>
          <cell r="E127">
            <v>1262</v>
          </cell>
          <cell r="F127">
            <v>60.41431261770245</v>
          </cell>
          <cell r="G127">
            <v>55.204594400574301</v>
          </cell>
          <cell r="H127">
            <v>66.164817749603799</v>
          </cell>
          <cell r="I127">
            <v>44.369114877589453</v>
          </cell>
          <cell r="J127">
            <v>40.847092605886573</v>
          </cell>
          <cell r="K127">
            <v>48.256735340729001</v>
          </cell>
          <cell r="L127">
            <v>90.169491525423723</v>
          </cell>
          <cell r="M127">
            <v>87.867910983488869</v>
          </cell>
          <cell r="N127">
            <v>92.709984152139455</v>
          </cell>
          <cell r="O127">
            <v>88.361581920903959</v>
          </cell>
          <cell r="P127">
            <v>86.145010768126355</v>
          </cell>
          <cell r="Q127">
            <v>90.808240887480181</v>
          </cell>
          <cell r="R127">
            <v>97.890772128060263</v>
          </cell>
          <cell r="S127">
            <v>97.48743718592965</v>
          </cell>
          <cell r="T127">
            <v>98.335974643423143</v>
          </cell>
          <cell r="U127">
            <v>30</v>
          </cell>
          <cell r="V127">
            <v>20</v>
          </cell>
          <cell r="W127">
            <v>10</v>
          </cell>
          <cell r="X127">
            <v>80</v>
          </cell>
          <cell r="Y127">
            <v>80</v>
          </cell>
          <cell r="Z127">
            <v>80</v>
          </cell>
          <cell r="AA127">
            <v>46.666666666666664</v>
          </cell>
          <cell r="AB127">
            <v>50</v>
          </cell>
          <cell r="AC127">
            <v>40</v>
          </cell>
          <cell r="AD127">
            <v>96.666666666666671</v>
          </cell>
          <cell r="AE127">
            <v>95</v>
          </cell>
          <cell r="AF127">
            <v>100</v>
          </cell>
          <cell r="AG127">
            <v>96.666666666666671</v>
          </cell>
          <cell r="AH127">
            <v>95</v>
          </cell>
          <cell r="AI127">
            <v>100</v>
          </cell>
          <cell r="AJ127">
            <v>100</v>
          </cell>
          <cell r="AK127">
            <v>100</v>
          </cell>
          <cell r="AL127">
            <v>100</v>
          </cell>
          <cell r="AM127">
            <v>12</v>
          </cell>
          <cell r="AN127">
            <v>6</v>
          </cell>
          <cell r="AO127">
            <v>6</v>
          </cell>
          <cell r="AP127">
            <v>75</v>
          </cell>
          <cell r="AQ127">
            <v>66.666666666666657</v>
          </cell>
          <cell r="AR127">
            <v>83.333333333333343</v>
          </cell>
          <cell r="AS127">
            <v>50</v>
          </cell>
          <cell r="AT127">
            <v>16.666666666666664</v>
          </cell>
          <cell r="AU127">
            <v>83.333333333333343</v>
          </cell>
          <cell r="AV127">
            <v>100</v>
          </cell>
          <cell r="AW127">
            <v>100</v>
          </cell>
          <cell r="AX127">
            <v>100</v>
          </cell>
          <cell r="AY127">
            <v>91.666666666666657</v>
          </cell>
          <cell r="AZ127">
            <v>100</v>
          </cell>
          <cell r="BA127">
            <v>83.333333333333343</v>
          </cell>
          <cell r="BB127">
            <v>100</v>
          </cell>
          <cell r="BC127">
            <v>100</v>
          </cell>
          <cell r="BD127">
            <v>100</v>
          </cell>
          <cell r="BE127">
            <v>5</v>
          </cell>
          <cell r="BF127">
            <v>2</v>
          </cell>
          <cell r="BG127">
            <v>3</v>
          </cell>
          <cell r="BH127">
            <v>60</v>
          </cell>
          <cell r="BI127">
            <v>0</v>
          </cell>
          <cell r="BJ127">
            <v>100</v>
          </cell>
          <cell r="BK127">
            <v>20</v>
          </cell>
          <cell r="BL127">
            <v>0</v>
          </cell>
          <cell r="BM127">
            <v>33.333333333333329</v>
          </cell>
          <cell r="BN127">
            <v>100</v>
          </cell>
          <cell r="BO127">
            <v>100</v>
          </cell>
          <cell r="BP127">
            <v>100</v>
          </cell>
          <cell r="BQ127">
            <v>100</v>
          </cell>
          <cell r="BR127">
            <v>100</v>
          </cell>
          <cell r="BS127">
            <v>100</v>
          </cell>
          <cell r="BT127">
            <v>100</v>
          </cell>
          <cell r="BU127">
            <v>100</v>
          </cell>
          <cell r="BV127">
            <v>100</v>
          </cell>
          <cell r="BW127">
            <v>8</v>
          </cell>
          <cell r="BX127">
            <v>3</v>
          </cell>
          <cell r="BY127">
            <v>5</v>
          </cell>
          <cell r="BZ127">
            <v>75</v>
          </cell>
          <cell r="CA127">
            <v>66.666666666666657</v>
          </cell>
          <cell r="CB127">
            <v>80</v>
          </cell>
          <cell r="CC127">
            <v>50</v>
          </cell>
          <cell r="CD127">
            <v>33.333333333333329</v>
          </cell>
          <cell r="CE127">
            <v>60</v>
          </cell>
          <cell r="CF127">
            <v>100</v>
          </cell>
          <cell r="CG127">
            <v>100</v>
          </cell>
          <cell r="CH127">
            <v>100</v>
          </cell>
          <cell r="CI127">
            <v>87.5</v>
          </cell>
          <cell r="CJ127">
            <v>66.666666666666657</v>
          </cell>
          <cell r="CK127">
            <v>100</v>
          </cell>
          <cell r="CL127">
            <v>100</v>
          </cell>
          <cell r="CM127">
            <v>100</v>
          </cell>
          <cell r="CN127">
            <v>100</v>
          </cell>
          <cell r="CO127">
            <v>443</v>
          </cell>
          <cell r="CP127">
            <v>230</v>
          </cell>
          <cell r="CQ127">
            <v>213</v>
          </cell>
          <cell r="CR127">
            <v>54.176072234762984</v>
          </cell>
          <cell r="CS127">
            <v>46.086956521739133</v>
          </cell>
          <cell r="CT127">
            <v>62.910798122065728</v>
          </cell>
          <cell r="CU127">
            <v>30.699774266365687</v>
          </cell>
          <cell r="CV127">
            <v>28.695652173913043</v>
          </cell>
          <cell r="CW127">
            <v>32.863849765258216</v>
          </cell>
          <cell r="CX127">
            <v>90.970654627539503</v>
          </cell>
          <cell r="CY127">
            <v>90</v>
          </cell>
          <cell r="CZ127">
            <v>92.018779342723008</v>
          </cell>
          <cell r="DA127">
            <v>87.810383747178335</v>
          </cell>
          <cell r="DB127">
            <v>87.391304347826079</v>
          </cell>
          <cell r="DC127">
            <v>88.262910798122064</v>
          </cell>
          <cell r="DD127">
            <v>98.419864559819416</v>
          </cell>
          <cell r="DE127">
            <v>97.391304347826093</v>
          </cell>
          <cell r="DF127">
            <v>99.53051643192488</v>
          </cell>
          <cell r="DG127">
            <v>3153</v>
          </cell>
          <cell r="DH127">
            <v>1654</v>
          </cell>
          <cell r="DI127">
            <v>1499</v>
          </cell>
          <cell r="DJ127">
            <v>59.816048208055818</v>
          </cell>
          <cell r="DK127">
            <v>54.232164449818619</v>
          </cell>
          <cell r="DL127">
            <v>65.977318212141427</v>
          </cell>
          <cell r="DM127">
            <v>42.467491278147797</v>
          </cell>
          <cell r="DN127">
            <v>39.117291414752117</v>
          </cell>
          <cell r="DO127">
            <v>46.164109406270846</v>
          </cell>
          <cell r="DP127">
            <v>90.42182048842372</v>
          </cell>
          <cell r="DQ127">
            <v>88.331318016928662</v>
          </cell>
          <cell r="DR127">
            <v>92.728485657104727</v>
          </cell>
          <cell r="DS127">
            <v>88.392007611798277</v>
          </cell>
          <cell r="DT127">
            <v>86.457073760580414</v>
          </cell>
          <cell r="DU127">
            <v>90.527018012008014</v>
          </cell>
          <cell r="DV127">
            <v>98.001902949571843</v>
          </cell>
          <cell r="DW127">
            <v>97.521160822249101</v>
          </cell>
          <cell r="DX127">
            <v>98.532354903268853</v>
          </cell>
        </row>
        <row r="128">
          <cell r="B128">
            <v>880</v>
          </cell>
          <cell r="C128">
            <v>1449</v>
          </cell>
          <cell r="D128">
            <v>783</v>
          </cell>
          <cell r="E128">
            <v>666</v>
          </cell>
          <cell r="F128">
            <v>53.830227743271223</v>
          </cell>
          <cell r="G128">
            <v>49.042145593869726</v>
          </cell>
          <cell r="H128">
            <v>59.45945945945946</v>
          </cell>
          <cell r="I128">
            <v>44.927536231884055</v>
          </cell>
          <cell r="J128">
            <v>41.507024265644951</v>
          </cell>
          <cell r="K128">
            <v>48.948948948948953</v>
          </cell>
          <cell r="L128">
            <v>90.338164251207729</v>
          </cell>
          <cell r="M128">
            <v>86.973180076628353</v>
          </cell>
          <cell r="N128">
            <v>94.294294294294289</v>
          </cell>
          <cell r="O128">
            <v>89.510006901311243</v>
          </cell>
          <cell r="P128">
            <v>85.82375478927203</v>
          </cell>
          <cell r="Q128">
            <v>93.843843843843842</v>
          </cell>
          <cell r="R128">
            <v>98.343685300207042</v>
          </cell>
          <cell r="S128">
            <v>97.828863346104725</v>
          </cell>
          <cell r="T128">
            <v>98.948948948948939</v>
          </cell>
          <cell r="U128">
            <v>24</v>
          </cell>
          <cell r="V128">
            <v>12</v>
          </cell>
          <cell r="W128">
            <v>12</v>
          </cell>
          <cell r="X128">
            <v>62.5</v>
          </cell>
          <cell r="Y128">
            <v>50</v>
          </cell>
          <cell r="Z128">
            <v>75</v>
          </cell>
          <cell r="AA128">
            <v>58.333333333333336</v>
          </cell>
          <cell r="AB128">
            <v>50</v>
          </cell>
          <cell r="AC128">
            <v>66.666666666666657</v>
          </cell>
          <cell r="AD128">
            <v>91.666666666666657</v>
          </cell>
          <cell r="AE128">
            <v>91.666666666666657</v>
          </cell>
          <cell r="AF128">
            <v>91.666666666666657</v>
          </cell>
          <cell r="AG128">
            <v>91.666666666666657</v>
          </cell>
          <cell r="AH128">
            <v>91.666666666666657</v>
          </cell>
          <cell r="AI128">
            <v>91.666666666666657</v>
          </cell>
          <cell r="AJ128">
            <v>95.833333333333343</v>
          </cell>
          <cell r="AK128">
            <v>91.666666666666657</v>
          </cell>
          <cell r="AL128">
            <v>100</v>
          </cell>
          <cell r="AM128">
            <v>6</v>
          </cell>
          <cell r="AN128">
            <v>2</v>
          </cell>
          <cell r="AO128">
            <v>4</v>
          </cell>
          <cell r="AP128">
            <v>66.666666666666657</v>
          </cell>
          <cell r="AQ128">
            <v>0</v>
          </cell>
          <cell r="AR128">
            <v>100</v>
          </cell>
          <cell r="AS128">
            <v>66.666666666666657</v>
          </cell>
          <cell r="AT128">
            <v>0</v>
          </cell>
          <cell r="AU128">
            <v>100</v>
          </cell>
          <cell r="AV128">
            <v>100</v>
          </cell>
          <cell r="AW128">
            <v>100</v>
          </cell>
          <cell r="AX128">
            <v>100</v>
          </cell>
          <cell r="AY128">
            <v>100</v>
          </cell>
          <cell r="AZ128">
            <v>100</v>
          </cell>
          <cell r="BA128">
            <v>100</v>
          </cell>
          <cell r="BB128">
            <v>100</v>
          </cell>
          <cell r="BC128">
            <v>100</v>
          </cell>
          <cell r="BD128">
            <v>100</v>
          </cell>
          <cell r="BE128">
            <v>0</v>
          </cell>
          <cell r="BF128">
            <v>0</v>
          </cell>
          <cell r="BG128">
            <v>0</v>
          </cell>
          <cell r="BH128" t="e">
            <v>#DIV/0!</v>
          </cell>
          <cell r="BI128" t="e">
            <v>#DIV/0!</v>
          </cell>
          <cell r="BJ128" t="e">
            <v>#DIV/0!</v>
          </cell>
          <cell r="BK128" t="e">
            <v>#DIV/0!</v>
          </cell>
          <cell r="BL128" t="e">
            <v>#DIV/0!</v>
          </cell>
          <cell r="BM128" t="e">
            <v>#DIV/0!</v>
          </cell>
          <cell r="BN128" t="e">
            <v>#DIV/0!</v>
          </cell>
          <cell r="BO128" t="e">
            <v>#DIV/0!</v>
          </cell>
          <cell r="BP128" t="e">
            <v>#DIV/0!</v>
          </cell>
          <cell r="BQ128" t="e">
            <v>#DIV/0!</v>
          </cell>
          <cell r="BR128" t="e">
            <v>#DIV/0!</v>
          </cell>
          <cell r="BS128" t="e">
            <v>#DIV/0!</v>
          </cell>
          <cell r="BT128" t="e">
            <v>#DIV/0!</v>
          </cell>
          <cell r="BU128" t="e">
            <v>#DIV/0!</v>
          </cell>
          <cell r="BV128" t="e">
            <v>#DIV/0!</v>
          </cell>
          <cell r="BW128">
            <v>5</v>
          </cell>
          <cell r="BX128">
            <v>1</v>
          </cell>
          <cell r="BY128">
            <v>4</v>
          </cell>
          <cell r="BZ128">
            <v>100</v>
          </cell>
          <cell r="CA128">
            <v>100</v>
          </cell>
          <cell r="CB128">
            <v>100</v>
          </cell>
          <cell r="CC128">
            <v>80</v>
          </cell>
          <cell r="CD128">
            <v>0</v>
          </cell>
          <cell r="CE128">
            <v>100</v>
          </cell>
          <cell r="CF128">
            <v>100</v>
          </cell>
          <cell r="CG128">
            <v>100</v>
          </cell>
          <cell r="CH128">
            <v>100</v>
          </cell>
          <cell r="CI128">
            <v>100</v>
          </cell>
          <cell r="CJ128">
            <v>100</v>
          </cell>
          <cell r="CK128">
            <v>100</v>
          </cell>
          <cell r="CL128">
            <v>100</v>
          </cell>
          <cell r="CM128">
            <v>100</v>
          </cell>
          <cell r="CN128">
            <v>100</v>
          </cell>
          <cell r="CO128">
            <v>12</v>
          </cell>
          <cell r="CP128">
            <v>4</v>
          </cell>
          <cell r="CQ128">
            <v>8</v>
          </cell>
          <cell r="CR128">
            <v>58.333333333333336</v>
          </cell>
          <cell r="CS128">
            <v>25</v>
          </cell>
          <cell r="CT128">
            <v>75</v>
          </cell>
          <cell r="CU128">
            <v>58.333333333333336</v>
          </cell>
          <cell r="CV128">
            <v>25</v>
          </cell>
          <cell r="CW128">
            <v>75</v>
          </cell>
          <cell r="CX128">
            <v>91.666666666666657</v>
          </cell>
          <cell r="CY128">
            <v>75</v>
          </cell>
          <cell r="CZ128">
            <v>100</v>
          </cell>
          <cell r="DA128">
            <v>91.666666666666657</v>
          </cell>
          <cell r="DB128">
            <v>75</v>
          </cell>
          <cell r="DC128">
            <v>100</v>
          </cell>
          <cell r="DD128">
            <v>100</v>
          </cell>
          <cell r="DE128">
            <v>100</v>
          </cell>
          <cell r="DF128">
            <v>100</v>
          </cell>
          <cell r="DG128">
            <v>1496</v>
          </cell>
          <cell r="DH128">
            <v>802</v>
          </cell>
          <cell r="DI128">
            <v>694</v>
          </cell>
          <cell r="DJ128">
            <v>54.211229946524064</v>
          </cell>
          <cell r="DK128">
            <v>48.877805486284288</v>
          </cell>
          <cell r="DL128">
            <v>60.374639769452457</v>
          </cell>
          <cell r="DM128">
            <v>45.454545454545453</v>
          </cell>
          <cell r="DN128">
            <v>41.396508728179548</v>
          </cell>
          <cell r="DO128">
            <v>50.144092219020173</v>
          </cell>
          <cell r="DP128">
            <v>90.441176470588232</v>
          </cell>
          <cell r="DQ128">
            <v>87.032418952618457</v>
          </cell>
          <cell r="DR128">
            <v>94.380403458213252</v>
          </cell>
          <cell r="DS128">
            <v>89.639037433155082</v>
          </cell>
          <cell r="DT128">
            <v>85.910224438902745</v>
          </cell>
          <cell r="DU128">
            <v>93.948126801152739</v>
          </cell>
          <cell r="DV128">
            <v>98.328877005347593</v>
          </cell>
          <cell r="DW128">
            <v>97.755610972568576</v>
          </cell>
          <cell r="DX128">
            <v>98.991354466858795</v>
          </cell>
        </row>
        <row r="129">
          <cell r="B129">
            <v>881</v>
          </cell>
          <cell r="C129">
            <v>15083</v>
          </cell>
          <cell r="D129">
            <v>7634</v>
          </cell>
          <cell r="E129">
            <v>7449</v>
          </cell>
          <cell r="F129">
            <v>58.907379168600414</v>
          </cell>
          <cell r="G129">
            <v>53.549908304951529</v>
          </cell>
          <cell r="H129">
            <v>64.397905759162299</v>
          </cell>
          <cell r="I129">
            <v>45.044089372140824</v>
          </cell>
          <cell r="J129">
            <v>40.686402934241549</v>
          </cell>
          <cell r="K129">
            <v>49.510001342462076</v>
          </cell>
          <cell r="L129">
            <v>91.652854206722793</v>
          </cell>
          <cell r="M129">
            <v>89.179984280848828</v>
          </cell>
          <cell r="N129">
            <v>94.187139213317224</v>
          </cell>
          <cell r="O129">
            <v>90.147848571239138</v>
          </cell>
          <cell r="P129">
            <v>87.503274823159543</v>
          </cell>
          <cell r="Q129">
            <v>92.858101758625324</v>
          </cell>
          <cell r="R129">
            <v>97.586686998607703</v>
          </cell>
          <cell r="S129">
            <v>96.94786481529998</v>
          </cell>
          <cell r="T129">
            <v>98.241374681165254</v>
          </cell>
          <cell r="U129">
            <v>277</v>
          </cell>
          <cell r="V129">
            <v>145</v>
          </cell>
          <cell r="W129">
            <v>132</v>
          </cell>
          <cell r="X129">
            <v>67.50902527075813</v>
          </cell>
          <cell r="Y129">
            <v>62.068965517241381</v>
          </cell>
          <cell r="Z129">
            <v>73.484848484848484</v>
          </cell>
          <cell r="AA129">
            <v>53.429602888086649</v>
          </cell>
          <cell r="AB129">
            <v>46.206896551724135</v>
          </cell>
          <cell r="AC129">
            <v>61.363636363636367</v>
          </cell>
          <cell r="AD129">
            <v>94.584837545126348</v>
          </cell>
          <cell r="AE129">
            <v>92.41379310344827</v>
          </cell>
          <cell r="AF129">
            <v>96.969696969696969</v>
          </cell>
          <cell r="AG129">
            <v>92.779783393501802</v>
          </cell>
          <cell r="AH129">
            <v>89.65517241379311</v>
          </cell>
          <cell r="AI129">
            <v>96.212121212121218</v>
          </cell>
          <cell r="AJ129">
            <v>97.111913357400724</v>
          </cell>
          <cell r="AK129">
            <v>95.862068965517238</v>
          </cell>
          <cell r="AL129">
            <v>98.484848484848484</v>
          </cell>
          <cell r="AM129">
            <v>164</v>
          </cell>
          <cell r="AN129">
            <v>85</v>
          </cell>
          <cell r="AO129">
            <v>79</v>
          </cell>
          <cell r="AP129">
            <v>73.170731707317074</v>
          </cell>
          <cell r="AQ129">
            <v>69.411764705882348</v>
          </cell>
          <cell r="AR129">
            <v>77.215189873417728</v>
          </cell>
          <cell r="AS129">
            <v>58.536585365853654</v>
          </cell>
          <cell r="AT129">
            <v>57.647058823529406</v>
          </cell>
          <cell r="AU129">
            <v>59.493670886075947</v>
          </cell>
          <cell r="AV129">
            <v>96.341463414634148</v>
          </cell>
          <cell r="AW129">
            <v>97.647058823529406</v>
          </cell>
          <cell r="AX129">
            <v>94.936708860759495</v>
          </cell>
          <cell r="AY129">
            <v>94.512195121951208</v>
          </cell>
          <cell r="AZ129">
            <v>95.294117647058812</v>
          </cell>
          <cell r="BA129">
            <v>93.670886075949369</v>
          </cell>
          <cell r="BB129">
            <v>97.560975609756099</v>
          </cell>
          <cell r="BC129">
            <v>98.82352941176471</v>
          </cell>
          <cell r="BD129">
            <v>96.202531645569621</v>
          </cell>
          <cell r="BE129">
            <v>135</v>
          </cell>
          <cell r="BF129">
            <v>63</v>
          </cell>
          <cell r="BG129">
            <v>72</v>
          </cell>
          <cell r="BH129">
            <v>54.814814814814817</v>
          </cell>
          <cell r="BI129">
            <v>36.507936507936506</v>
          </cell>
          <cell r="BJ129">
            <v>70.833333333333343</v>
          </cell>
          <cell r="BK129">
            <v>43.703703703703702</v>
          </cell>
          <cell r="BL129">
            <v>26.984126984126984</v>
          </cell>
          <cell r="BM129">
            <v>58.333333333333336</v>
          </cell>
          <cell r="BN129">
            <v>97.037037037037038</v>
          </cell>
          <cell r="BO129">
            <v>95.238095238095227</v>
          </cell>
          <cell r="BP129">
            <v>98.611111111111114</v>
          </cell>
          <cell r="BQ129">
            <v>95.555555555555557</v>
          </cell>
          <cell r="BR129">
            <v>92.063492063492063</v>
          </cell>
          <cell r="BS129">
            <v>98.611111111111114</v>
          </cell>
          <cell r="BT129">
            <v>99.259259259259252</v>
          </cell>
          <cell r="BU129">
            <v>98.412698412698404</v>
          </cell>
          <cell r="BV129">
            <v>100</v>
          </cell>
          <cell r="BW129">
            <v>56</v>
          </cell>
          <cell r="BX129">
            <v>28</v>
          </cell>
          <cell r="BY129">
            <v>28</v>
          </cell>
          <cell r="BZ129">
            <v>76.785714285714292</v>
          </cell>
          <cell r="CA129">
            <v>67.857142857142861</v>
          </cell>
          <cell r="CB129">
            <v>85.714285714285708</v>
          </cell>
          <cell r="CC129">
            <v>62.5</v>
          </cell>
          <cell r="CD129">
            <v>53.571428571428569</v>
          </cell>
          <cell r="CE129">
            <v>71.428571428571431</v>
          </cell>
          <cell r="CF129">
            <v>96.428571428571431</v>
          </cell>
          <cell r="CG129">
            <v>92.857142857142861</v>
          </cell>
          <cell r="CH129">
            <v>100</v>
          </cell>
          <cell r="CI129">
            <v>92.857142857142861</v>
          </cell>
          <cell r="CJ129">
            <v>89.285714285714292</v>
          </cell>
          <cell r="CK129">
            <v>96.428571428571431</v>
          </cell>
          <cell r="CL129">
            <v>100</v>
          </cell>
          <cell r="CM129">
            <v>100</v>
          </cell>
          <cell r="CN129">
            <v>100</v>
          </cell>
          <cell r="CO129">
            <v>631</v>
          </cell>
          <cell r="CP129">
            <v>349</v>
          </cell>
          <cell r="CQ129">
            <v>282</v>
          </cell>
          <cell r="CR129">
            <v>52.77337559429477</v>
          </cell>
          <cell r="CS129">
            <v>48.997134670487107</v>
          </cell>
          <cell r="CT129">
            <v>57.446808510638306</v>
          </cell>
          <cell r="CU129">
            <v>39.61965134706815</v>
          </cell>
          <cell r="CV129">
            <v>35.243553008595988</v>
          </cell>
          <cell r="CW129">
            <v>45.035460992907801</v>
          </cell>
          <cell r="CX129">
            <v>89.223454833597458</v>
          </cell>
          <cell r="CY129">
            <v>89.398280802292263</v>
          </cell>
          <cell r="CZ129">
            <v>89.00709219858156</v>
          </cell>
          <cell r="DA129">
            <v>87.480190174326466</v>
          </cell>
          <cell r="DB129">
            <v>87.679083094555878</v>
          </cell>
          <cell r="DC129">
            <v>87.2340425531915</v>
          </cell>
          <cell r="DD129">
            <v>96.830427892234553</v>
          </cell>
          <cell r="DE129">
            <v>97.134670487106007</v>
          </cell>
          <cell r="DF129">
            <v>96.453900709219852</v>
          </cell>
          <cell r="DG129">
            <v>16346</v>
          </cell>
          <cell r="DH129">
            <v>8304</v>
          </cell>
          <cell r="DI129">
            <v>8042</v>
          </cell>
          <cell r="DJ129">
            <v>58.98690811207635</v>
          </cell>
          <cell r="DK129">
            <v>53.588631984585746</v>
          </cell>
          <cell r="DL129">
            <v>64.561054464063659</v>
          </cell>
          <cell r="DM129">
            <v>45.160895631958894</v>
          </cell>
          <cell r="DN129">
            <v>40.667148362235068</v>
          </cell>
          <cell r="DO129">
            <v>49.80104451628948</v>
          </cell>
          <cell r="DP129">
            <v>91.716627921203965</v>
          </cell>
          <cell r="DQ129">
            <v>89.390655105973025</v>
          </cell>
          <cell r="DR129">
            <v>94.118378512807752</v>
          </cell>
          <cell r="DS129">
            <v>90.187201761898933</v>
          </cell>
          <cell r="DT129">
            <v>87.668593448940271</v>
          </cell>
          <cell r="DU129">
            <v>92.787863715493657</v>
          </cell>
          <cell r="DV129">
            <v>97.571271259023618</v>
          </cell>
          <cell r="DW129">
            <v>96.977360308285171</v>
          </cell>
          <cell r="DX129">
            <v>98.184531211141518</v>
          </cell>
        </row>
        <row r="130">
          <cell r="B130">
            <v>882</v>
          </cell>
          <cell r="C130">
            <v>1882</v>
          </cell>
          <cell r="D130">
            <v>950</v>
          </cell>
          <cell r="E130">
            <v>932</v>
          </cell>
          <cell r="F130">
            <v>62.114771519659939</v>
          </cell>
          <cell r="G130">
            <v>56.421052631578952</v>
          </cell>
          <cell r="H130">
            <v>67.918454935622321</v>
          </cell>
          <cell r="I130">
            <v>48.831030818278428</v>
          </cell>
          <cell r="J130">
            <v>44.315789473684205</v>
          </cell>
          <cell r="K130">
            <v>53.433476394849791</v>
          </cell>
          <cell r="L130">
            <v>89.532412327311377</v>
          </cell>
          <cell r="M130">
            <v>85.894736842105274</v>
          </cell>
          <cell r="N130">
            <v>93.240343347639481</v>
          </cell>
          <cell r="O130">
            <v>87.778958554729016</v>
          </cell>
          <cell r="P130">
            <v>84.526315789473685</v>
          </cell>
          <cell r="Q130">
            <v>91.094420600858371</v>
          </cell>
          <cell r="R130">
            <v>96.705632306057382</v>
          </cell>
          <cell r="S130">
            <v>96.10526315789474</v>
          </cell>
          <cell r="T130">
            <v>97.317596566523605</v>
          </cell>
          <cell r="U130">
            <v>54</v>
          </cell>
          <cell r="V130">
            <v>26</v>
          </cell>
          <cell r="W130">
            <v>28</v>
          </cell>
          <cell r="X130">
            <v>68.518518518518519</v>
          </cell>
          <cell r="Y130">
            <v>50</v>
          </cell>
          <cell r="Z130">
            <v>85.714285714285708</v>
          </cell>
          <cell r="AA130">
            <v>55.555555555555557</v>
          </cell>
          <cell r="AB130">
            <v>42.307692307692307</v>
          </cell>
          <cell r="AC130">
            <v>67.857142857142861</v>
          </cell>
          <cell r="AD130">
            <v>94.444444444444443</v>
          </cell>
          <cell r="AE130">
            <v>92.307692307692307</v>
          </cell>
          <cell r="AF130">
            <v>96.428571428571431</v>
          </cell>
          <cell r="AG130">
            <v>94.444444444444443</v>
          </cell>
          <cell r="AH130">
            <v>92.307692307692307</v>
          </cell>
          <cell r="AI130">
            <v>96.428571428571431</v>
          </cell>
          <cell r="AJ130">
            <v>100</v>
          </cell>
          <cell r="AK130">
            <v>100</v>
          </cell>
          <cell r="AL130">
            <v>100</v>
          </cell>
          <cell r="AM130">
            <v>61</v>
          </cell>
          <cell r="AN130">
            <v>30</v>
          </cell>
          <cell r="AO130">
            <v>31</v>
          </cell>
          <cell r="AP130">
            <v>77.049180327868854</v>
          </cell>
          <cell r="AQ130">
            <v>70</v>
          </cell>
          <cell r="AR130">
            <v>83.870967741935488</v>
          </cell>
          <cell r="AS130">
            <v>65.573770491803273</v>
          </cell>
          <cell r="AT130">
            <v>63.333333333333329</v>
          </cell>
          <cell r="AU130">
            <v>67.741935483870961</v>
          </cell>
          <cell r="AV130">
            <v>98.360655737704917</v>
          </cell>
          <cell r="AW130">
            <v>96.666666666666671</v>
          </cell>
          <cell r="AX130">
            <v>100</v>
          </cell>
          <cell r="AY130">
            <v>98.360655737704917</v>
          </cell>
          <cell r="AZ130">
            <v>96.666666666666671</v>
          </cell>
          <cell r="BA130">
            <v>100</v>
          </cell>
          <cell r="BB130">
            <v>98.360655737704917</v>
          </cell>
          <cell r="BC130">
            <v>96.666666666666671</v>
          </cell>
          <cell r="BD130">
            <v>100</v>
          </cell>
          <cell r="BE130">
            <v>38</v>
          </cell>
          <cell r="BF130">
            <v>16</v>
          </cell>
          <cell r="BG130">
            <v>22</v>
          </cell>
          <cell r="BH130">
            <v>60.526315789473685</v>
          </cell>
          <cell r="BI130">
            <v>43.75</v>
          </cell>
          <cell r="BJ130">
            <v>72.727272727272734</v>
          </cell>
          <cell r="BK130">
            <v>44.736842105263158</v>
          </cell>
          <cell r="BL130">
            <v>37.5</v>
          </cell>
          <cell r="BM130">
            <v>50</v>
          </cell>
          <cell r="BN130">
            <v>94.73684210526315</v>
          </cell>
          <cell r="BO130">
            <v>87.5</v>
          </cell>
          <cell r="BP130">
            <v>100</v>
          </cell>
          <cell r="BQ130">
            <v>89.473684210526315</v>
          </cell>
          <cell r="BR130">
            <v>87.5</v>
          </cell>
          <cell r="BS130">
            <v>90.909090909090907</v>
          </cell>
          <cell r="BT130">
            <v>100</v>
          </cell>
          <cell r="BU130">
            <v>100</v>
          </cell>
          <cell r="BV130">
            <v>100</v>
          </cell>
          <cell r="BW130">
            <v>16</v>
          </cell>
          <cell r="BX130">
            <v>9</v>
          </cell>
          <cell r="BY130">
            <v>7</v>
          </cell>
          <cell r="BZ130">
            <v>93.75</v>
          </cell>
          <cell r="CA130">
            <v>88.888888888888886</v>
          </cell>
          <cell r="CB130">
            <v>100</v>
          </cell>
          <cell r="CC130">
            <v>68.75</v>
          </cell>
          <cell r="CD130">
            <v>55.555555555555557</v>
          </cell>
          <cell r="CE130">
            <v>85.714285714285708</v>
          </cell>
          <cell r="CF130">
            <v>93.75</v>
          </cell>
          <cell r="CG130">
            <v>88.888888888888886</v>
          </cell>
          <cell r="CH130">
            <v>100</v>
          </cell>
          <cell r="CI130">
            <v>93.75</v>
          </cell>
          <cell r="CJ130">
            <v>88.888888888888886</v>
          </cell>
          <cell r="CK130">
            <v>100</v>
          </cell>
          <cell r="CL130">
            <v>93.75</v>
          </cell>
          <cell r="CM130">
            <v>88.888888888888886</v>
          </cell>
          <cell r="CN130">
            <v>100</v>
          </cell>
          <cell r="CO130">
            <v>48</v>
          </cell>
          <cell r="CP130">
            <v>26</v>
          </cell>
          <cell r="CQ130">
            <v>22</v>
          </cell>
          <cell r="CR130">
            <v>66.666666666666657</v>
          </cell>
          <cell r="CS130">
            <v>61.53846153846154</v>
          </cell>
          <cell r="CT130">
            <v>72.727272727272734</v>
          </cell>
          <cell r="CU130">
            <v>62.5</v>
          </cell>
          <cell r="CV130">
            <v>53.846153846153847</v>
          </cell>
          <cell r="CW130">
            <v>72.727272727272734</v>
          </cell>
          <cell r="CX130">
            <v>93.75</v>
          </cell>
          <cell r="CY130">
            <v>92.307692307692307</v>
          </cell>
          <cell r="CZ130">
            <v>95.454545454545453</v>
          </cell>
          <cell r="DA130">
            <v>91.666666666666657</v>
          </cell>
          <cell r="DB130">
            <v>88.461538461538453</v>
          </cell>
          <cell r="DC130">
            <v>95.454545454545453</v>
          </cell>
          <cell r="DD130">
            <v>93.75</v>
          </cell>
          <cell r="DE130">
            <v>92.307692307692307</v>
          </cell>
          <cell r="DF130">
            <v>95.454545454545453</v>
          </cell>
          <cell r="DG130">
            <v>2099</v>
          </cell>
          <cell r="DH130">
            <v>1057</v>
          </cell>
          <cell r="DI130">
            <v>1042</v>
          </cell>
          <cell r="DJ130">
            <v>63.030014292520242</v>
          </cell>
          <cell r="DK130">
            <v>56.859035004730373</v>
          </cell>
          <cell r="DL130">
            <v>69.289827255278311</v>
          </cell>
          <cell r="DM130">
            <v>49.880895664602193</v>
          </cell>
          <cell r="DN130">
            <v>45.033112582781456</v>
          </cell>
          <cell r="DO130">
            <v>54.798464491362765</v>
          </cell>
          <cell r="DP130">
            <v>90.138161029061465</v>
          </cell>
          <cell r="DQ130">
            <v>86.565752128666034</v>
          </cell>
          <cell r="DR130">
            <v>93.76199616122841</v>
          </cell>
          <cell r="DS130">
            <v>88.423058599333018</v>
          </cell>
          <cell r="DT130">
            <v>85.241248817407751</v>
          </cell>
          <cell r="DU130">
            <v>91.650671785028791</v>
          </cell>
          <cell r="DV130">
            <v>96.808003811338722</v>
          </cell>
          <cell r="DW130">
            <v>96.121097445600753</v>
          </cell>
          <cell r="DX130">
            <v>97.504798464491358</v>
          </cell>
        </row>
        <row r="131">
          <cell r="B131">
            <v>883</v>
          </cell>
          <cell r="C131">
            <v>1554</v>
          </cell>
          <cell r="D131">
            <v>766</v>
          </cell>
          <cell r="E131">
            <v>788</v>
          </cell>
          <cell r="F131">
            <v>55.727155727155733</v>
          </cell>
          <cell r="G131">
            <v>48.563968668407313</v>
          </cell>
          <cell r="H131">
            <v>62.690355329949242</v>
          </cell>
          <cell r="I131">
            <v>37.644787644787648</v>
          </cell>
          <cell r="J131">
            <v>31.853785900783286</v>
          </cell>
          <cell r="K131">
            <v>43.274111675126903</v>
          </cell>
          <cell r="L131">
            <v>89.124839124839127</v>
          </cell>
          <cell r="M131">
            <v>85.509138381201041</v>
          </cell>
          <cell r="N131">
            <v>92.639593908629436</v>
          </cell>
          <cell r="O131">
            <v>86.357786357786352</v>
          </cell>
          <cell r="P131">
            <v>81.853785900783294</v>
          </cell>
          <cell r="Q131">
            <v>90.736040609137063</v>
          </cell>
          <cell r="R131">
            <v>98.198198198198199</v>
          </cell>
          <cell r="S131">
            <v>97.650130548302869</v>
          </cell>
          <cell r="T131">
            <v>98.73096446700508</v>
          </cell>
          <cell r="U131">
            <v>32</v>
          </cell>
          <cell r="V131">
            <v>18</v>
          </cell>
          <cell r="W131">
            <v>14</v>
          </cell>
          <cell r="X131">
            <v>50</v>
          </cell>
          <cell r="Y131">
            <v>55.555555555555557</v>
          </cell>
          <cell r="Z131">
            <v>42.857142857142854</v>
          </cell>
          <cell r="AA131">
            <v>37.5</v>
          </cell>
          <cell r="AB131">
            <v>44.444444444444443</v>
          </cell>
          <cell r="AC131">
            <v>28.571428571428569</v>
          </cell>
          <cell r="AD131">
            <v>100</v>
          </cell>
          <cell r="AE131">
            <v>100</v>
          </cell>
          <cell r="AF131">
            <v>100</v>
          </cell>
          <cell r="AG131">
            <v>90.625</v>
          </cell>
          <cell r="AH131">
            <v>88.888888888888886</v>
          </cell>
          <cell r="AI131">
            <v>92.857142857142861</v>
          </cell>
          <cell r="AJ131">
            <v>100</v>
          </cell>
          <cell r="AK131">
            <v>100</v>
          </cell>
          <cell r="AL131">
            <v>100</v>
          </cell>
          <cell r="AM131">
            <v>38</v>
          </cell>
          <cell r="AN131">
            <v>19</v>
          </cell>
          <cell r="AO131">
            <v>19</v>
          </cell>
          <cell r="AP131">
            <v>81.578947368421055</v>
          </cell>
          <cell r="AQ131">
            <v>73.68421052631578</v>
          </cell>
          <cell r="AR131">
            <v>89.473684210526315</v>
          </cell>
          <cell r="AS131">
            <v>55.26315789473685</v>
          </cell>
          <cell r="AT131">
            <v>36.84210526315789</v>
          </cell>
          <cell r="AU131">
            <v>73.68421052631578</v>
          </cell>
          <cell r="AV131">
            <v>97.368421052631575</v>
          </cell>
          <cell r="AW131">
            <v>94.73684210526315</v>
          </cell>
          <cell r="AX131">
            <v>100</v>
          </cell>
          <cell r="AY131">
            <v>94.73684210526315</v>
          </cell>
          <cell r="AZ131">
            <v>89.473684210526315</v>
          </cell>
          <cell r="BA131">
            <v>100</v>
          </cell>
          <cell r="BB131">
            <v>97.368421052631575</v>
          </cell>
          <cell r="BC131">
            <v>94.73684210526315</v>
          </cell>
          <cell r="BD131">
            <v>100</v>
          </cell>
          <cell r="BE131">
            <v>55</v>
          </cell>
          <cell r="BF131">
            <v>27</v>
          </cell>
          <cell r="BG131">
            <v>28</v>
          </cell>
          <cell r="BH131">
            <v>67.272727272727266</v>
          </cell>
          <cell r="BI131">
            <v>59.259259259259252</v>
          </cell>
          <cell r="BJ131">
            <v>75</v>
          </cell>
          <cell r="BK131">
            <v>45.454545454545453</v>
          </cell>
          <cell r="BL131">
            <v>40.74074074074074</v>
          </cell>
          <cell r="BM131">
            <v>50</v>
          </cell>
          <cell r="BN131">
            <v>98.181818181818187</v>
          </cell>
          <cell r="BO131">
            <v>96.296296296296291</v>
          </cell>
          <cell r="BP131">
            <v>100</v>
          </cell>
          <cell r="BQ131">
            <v>94.545454545454547</v>
          </cell>
          <cell r="BR131">
            <v>88.888888888888886</v>
          </cell>
          <cell r="BS131">
            <v>100</v>
          </cell>
          <cell r="BT131">
            <v>100</v>
          </cell>
          <cell r="BU131">
            <v>100</v>
          </cell>
          <cell r="BV131">
            <v>100</v>
          </cell>
          <cell r="BW131">
            <v>7</v>
          </cell>
          <cell r="BX131">
            <v>2</v>
          </cell>
          <cell r="BY131">
            <v>5</v>
          </cell>
          <cell r="BZ131">
            <v>100</v>
          </cell>
          <cell r="CA131">
            <v>100</v>
          </cell>
          <cell r="CB131">
            <v>100</v>
          </cell>
          <cell r="CC131">
            <v>85.714285714285708</v>
          </cell>
          <cell r="CD131">
            <v>100</v>
          </cell>
          <cell r="CE131">
            <v>80</v>
          </cell>
          <cell r="CF131">
            <v>100</v>
          </cell>
          <cell r="CG131">
            <v>100</v>
          </cell>
          <cell r="CH131">
            <v>100</v>
          </cell>
          <cell r="CI131">
            <v>100</v>
          </cell>
          <cell r="CJ131">
            <v>100</v>
          </cell>
          <cell r="CK131">
            <v>100</v>
          </cell>
          <cell r="CL131">
            <v>100</v>
          </cell>
          <cell r="CM131">
            <v>100</v>
          </cell>
          <cell r="CN131">
            <v>100</v>
          </cell>
          <cell r="CO131">
            <v>53</v>
          </cell>
          <cell r="CP131">
            <v>23</v>
          </cell>
          <cell r="CQ131">
            <v>30</v>
          </cell>
          <cell r="CR131">
            <v>47.169811320754718</v>
          </cell>
          <cell r="CS131">
            <v>30.434782608695656</v>
          </cell>
          <cell r="CT131">
            <v>60</v>
          </cell>
          <cell r="CU131">
            <v>37.735849056603776</v>
          </cell>
          <cell r="CV131">
            <v>21.739130434782609</v>
          </cell>
          <cell r="CW131">
            <v>50</v>
          </cell>
          <cell r="CX131">
            <v>73.584905660377359</v>
          </cell>
          <cell r="CY131">
            <v>65.217391304347828</v>
          </cell>
          <cell r="CZ131">
            <v>80</v>
          </cell>
          <cell r="DA131">
            <v>73.584905660377359</v>
          </cell>
          <cell r="DB131">
            <v>65.217391304347828</v>
          </cell>
          <cell r="DC131">
            <v>80</v>
          </cell>
          <cell r="DD131">
            <v>96.226415094339629</v>
          </cell>
          <cell r="DE131">
            <v>100</v>
          </cell>
          <cell r="DF131">
            <v>93.333333333333329</v>
          </cell>
          <cell r="DG131">
            <v>1739</v>
          </cell>
          <cell r="DH131">
            <v>855</v>
          </cell>
          <cell r="DI131">
            <v>884</v>
          </cell>
          <cell r="DJ131">
            <v>56.469235192639445</v>
          </cell>
          <cell r="DK131">
            <v>49.239766081871345</v>
          </cell>
          <cell r="DL131">
            <v>63.46153846153846</v>
          </cell>
          <cell r="DM131">
            <v>38.470385278895918</v>
          </cell>
          <cell r="DN131">
            <v>32.397660818713454</v>
          </cell>
          <cell r="DO131">
            <v>44.343891402714931</v>
          </cell>
          <cell r="DP131">
            <v>89.361702127659569</v>
          </cell>
          <cell r="DQ131">
            <v>85.847953216374279</v>
          </cell>
          <cell r="DR131">
            <v>92.76018099547511</v>
          </cell>
          <cell r="DS131">
            <v>86.543990799309938</v>
          </cell>
          <cell r="DT131">
            <v>81.988304093567251</v>
          </cell>
          <cell r="DU131">
            <v>90.950226244343895</v>
          </cell>
          <cell r="DV131">
            <v>98.217366302472684</v>
          </cell>
          <cell r="DW131">
            <v>97.777777777777771</v>
          </cell>
          <cell r="DX131">
            <v>98.642533936651589</v>
          </cell>
        </row>
        <row r="132">
          <cell r="B132">
            <v>884</v>
          </cell>
          <cell r="C132">
            <v>2029</v>
          </cell>
          <cell r="D132">
            <v>1047</v>
          </cell>
          <cell r="E132">
            <v>982</v>
          </cell>
          <cell r="F132">
            <v>61.705273533760476</v>
          </cell>
          <cell r="G132">
            <v>59.216809933142315</v>
          </cell>
          <cell r="H132">
            <v>64.358452138492879</v>
          </cell>
          <cell r="I132">
            <v>48.053228191227205</v>
          </cell>
          <cell r="J132">
            <v>44.985673352435526</v>
          </cell>
          <cell r="K132">
            <v>51.323828920570271</v>
          </cell>
          <cell r="L132">
            <v>93.149334647609663</v>
          </cell>
          <cell r="M132">
            <v>91.786055396370585</v>
          </cell>
          <cell r="N132">
            <v>94.602851323828915</v>
          </cell>
          <cell r="O132">
            <v>92.212912764908822</v>
          </cell>
          <cell r="P132">
            <v>90.926456542502393</v>
          </cell>
          <cell r="Q132">
            <v>93.584521384928721</v>
          </cell>
          <cell r="R132">
            <v>98.275012321340554</v>
          </cell>
          <cell r="S132">
            <v>97.994269340974213</v>
          </cell>
          <cell r="T132">
            <v>98.574338085539708</v>
          </cell>
          <cell r="U132">
            <v>13</v>
          </cell>
          <cell r="V132">
            <v>6</v>
          </cell>
          <cell r="W132">
            <v>7</v>
          </cell>
          <cell r="X132">
            <v>69.230769230769226</v>
          </cell>
          <cell r="Y132">
            <v>50</v>
          </cell>
          <cell r="Z132">
            <v>85.714285714285708</v>
          </cell>
          <cell r="AA132">
            <v>46.153846153846153</v>
          </cell>
          <cell r="AB132">
            <v>33.333333333333329</v>
          </cell>
          <cell r="AC132">
            <v>57.142857142857139</v>
          </cell>
          <cell r="AD132">
            <v>100</v>
          </cell>
          <cell r="AE132">
            <v>100</v>
          </cell>
          <cell r="AF132">
            <v>100</v>
          </cell>
          <cell r="AG132">
            <v>100</v>
          </cell>
          <cell r="AH132">
            <v>100</v>
          </cell>
          <cell r="AI132">
            <v>100</v>
          </cell>
          <cell r="AJ132">
            <v>100</v>
          </cell>
          <cell r="AK132">
            <v>100</v>
          </cell>
          <cell r="AL132">
            <v>100</v>
          </cell>
          <cell r="AM132">
            <v>3</v>
          </cell>
          <cell r="AN132">
            <v>1</v>
          </cell>
          <cell r="AO132">
            <v>2</v>
          </cell>
          <cell r="AP132">
            <v>33.333333333333329</v>
          </cell>
          <cell r="AQ132">
            <v>100</v>
          </cell>
          <cell r="AR132">
            <v>0</v>
          </cell>
          <cell r="AS132">
            <v>33.333333333333329</v>
          </cell>
          <cell r="AT132">
            <v>100</v>
          </cell>
          <cell r="AU132">
            <v>0</v>
          </cell>
          <cell r="AV132">
            <v>66.666666666666657</v>
          </cell>
          <cell r="AW132">
            <v>100</v>
          </cell>
          <cell r="AX132">
            <v>50</v>
          </cell>
          <cell r="AY132">
            <v>66.666666666666657</v>
          </cell>
          <cell r="AZ132">
            <v>100</v>
          </cell>
          <cell r="BA132">
            <v>50</v>
          </cell>
          <cell r="BB132">
            <v>100</v>
          </cell>
          <cell r="BC132">
            <v>100</v>
          </cell>
          <cell r="BD132">
            <v>100</v>
          </cell>
          <cell r="BE132">
            <v>2</v>
          </cell>
          <cell r="BF132">
            <v>1</v>
          </cell>
          <cell r="BG132">
            <v>1</v>
          </cell>
          <cell r="BH132">
            <v>100</v>
          </cell>
          <cell r="BI132">
            <v>100</v>
          </cell>
          <cell r="BJ132">
            <v>100</v>
          </cell>
          <cell r="BK132">
            <v>100</v>
          </cell>
          <cell r="BL132">
            <v>100</v>
          </cell>
          <cell r="BM132">
            <v>100</v>
          </cell>
          <cell r="BN132">
            <v>100</v>
          </cell>
          <cell r="BO132">
            <v>100</v>
          </cell>
          <cell r="BP132">
            <v>100</v>
          </cell>
          <cell r="BQ132">
            <v>100</v>
          </cell>
          <cell r="BR132">
            <v>100</v>
          </cell>
          <cell r="BS132">
            <v>100</v>
          </cell>
          <cell r="BT132">
            <v>100</v>
          </cell>
          <cell r="BU132">
            <v>100</v>
          </cell>
          <cell r="BV132">
            <v>100</v>
          </cell>
          <cell r="BW132">
            <v>3</v>
          </cell>
          <cell r="BX132">
            <v>3</v>
          </cell>
          <cell r="BY132">
            <v>0</v>
          </cell>
          <cell r="BZ132">
            <v>100</v>
          </cell>
          <cell r="CA132">
            <v>100</v>
          </cell>
          <cell r="CB132" t="e">
            <v>#DIV/0!</v>
          </cell>
          <cell r="CC132">
            <v>66.666666666666657</v>
          </cell>
          <cell r="CD132">
            <v>66.666666666666657</v>
          </cell>
          <cell r="CE132" t="e">
            <v>#DIV/0!</v>
          </cell>
          <cell r="CF132">
            <v>100</v>
          </cell>
          <cell r="CG132">
            <v>100</v>
          </cell>
          <cell r="CH132" t="e">
            <v>#DIV/0!</v>
          </cell>
          <cell r="CI132">
            <v>100</v>
          </cell>
          <cell r="CJ132">
            <v>100</v>
          </cell>
          <cell r="CK132" t="e">
            <v>#DIV/0!</v>
          </cell>
          <cell r="CL132">
            <v>100</v>
          </cell>
          <cell r="CM132">
            <v>100</v>
          </cell>
          <cell r="CN132" t="e">
            <v>#DIV/0!</v>
          </cell>
          <cell r="CO132">
            <v>8</v>
          </cell>
          <cell r="CP132">
            <v>2</v>
          </cell>
          <cell r="CQ132">
            <v>6</v>
          </cell>
          <cell r="CR132">
            <v>62.5</v>
          </cell>
          <cell r="CS132">
            <v>0</v>
          </cell>
          <cell r="CT132">
            <v>83.333333333333343</v>
          </cell>
          <cell r="CU132">
            <v>62.5</v>
          </cell>
          <cell r="CV132">
            <v>0</v>
          </cell>
          <cell r="CW132">
            <v>83.333333333333343</v>
          </cell>
          <cell r="CX132">
            <v>87.5</v>
          </cell>
          <cell r="CY132">
            <v>50</v>
          </cell>
          <cell r="CZ132">
            <v>100</v>
          </cell>
          <cell r="DA132">
            <v>87.5</v>
          </cell>
          <cell r="DB132">
            <v>50</v>
          </cell>
          <cell r="DC132">
            <v>100</v>
          </cell>
          <cell r="DD132">
            <v>100</v>
          </cell>
          <cell r="DE132">
            <v>100</v>
          </cell>
          <cell r="DF132">
            <v>100</v>
          </cell>
          <cell r="DG132">
            <v>2058</v>
          </cell>
          <cell r="DH132">
            <v>1060</v>
          </cell>
          <cell r="DI132">
            <v>998</v>
          </cell>
          <cell r="DJ132">
            <v>61.807580174927111</v>
          </cell>
          <cell r="DK132">
            <v>59.245283018867923</v>
          </cell>
          <cell r="DL132">
            <v>64.529058116232463</v>
          </cell>
          <cell r="DM132">
            <v>48.153547133138972</v>
          </cell>
          <cell r="DN132">
            <v>45</v>
          </cell>
          <cell r="DO132">
            <v>51.503006012024045</v>
          </cell>
          <cell r="DP132">
            <v>93.148688046647237</v>
          </cell>
          <cell r="DQ132">
            <v>91.79245283018868</v>
          </cell>
          <cell r="DR132">
            <v>94.589178356713418</v>
          </cell>
          <cell r="DS132">
            <v>92.225461613216723</v>
          </cell>
          <cell r="DT132">
            <v>90.943396226415103</v>
          </cell>
          <cell r="DU132">
            <v>93.587174348697403</v>
          </cell>
          <cell r="DV132">
            <v>98.299319727891159</v>
          </cell>
          <cell r="DW132">
            <v>98.018867924528294</v>
          </cell>
          <cell r="DX132">
            <v>98.597194388777552</v>
          </cell>
        </row>
        <row r="133">
          <cell r="B133">
            <v>885</v>
          </cell>
          <cell r="C133">
            <v>6231</v>
          </cell>
          <cell r="D133">
            <v>3273</v>
          </cell>
          <cell r="E133">
            <v>2958</v>
          </cell>
          <cell r="F133">
            <v>57.583052479537798</v>
          </cell>
          <cell r="G133">
            <v>52.367858234036056</v>
          </cell>
          <cell r="H133">
            <v>63.353617308992561</v>
          </cell>
          <cell r="I133">
            <v>43.460118761033542</v>
          </cell>
          <cell r="J133">
            <v>38.863428047662694</v>
          </cell>
          <cell r="K133">
            <v>48.546315077755239</v>
          </cell>
          <cell r="L133">
            <v>91.044776119402982</v>
          </cell>
          <cell r="M133">
            <v>89.33699969446991</v>
          </cell>
          <cell r="N133">
            <v>92.93441514536849</v>
          </cell>
          <cell r="O133">
            <v>88.380677258866953</v>
          </cell>
          <cell r="P133">
            <v>86.495569813626645</v>
          </cell>
          <cell r="Q133">
            <v>90.466531440162271</v>
          </cell>
          <cell r="R133">
            <v>97.608730540844164</v>
          </cell>
          <cell r="S133">
            <v>97.372441185456765</v>
          </cell>
          <cell r="T133">
            <v>97.870182555780943</v>
          </cell>
          <cell r="U133">
            <v>100</v>
          </cell>
          <cell r="V133">
            <v>46</v>
          </cell>
          <cell r="W133">
            <v>54</v>
          </cell>
          <cell r="X133">
            <v>54</v>
          </cell>
          <cell r="Y133">
            <v>43.478260869565219</v>
          </cell>
          <cell r="Z133">
            <v>62.962962962962962</v>
          </cell>
          <cell r="AA133">
            <v>33</v>
          </cell>
          <cell r="AB133">
            <v>23.913043478260871</v>
          </cell>
          <cell r="AC133">
            <v>40.74074074074074</v>
          </cell>
          <cell r="AD133">
            <v>88</v>
          </cell>
          <cell r="AE133">
            <v>80.434782608695656</v>
          </cell>
          <cell r="AF133">
            <v>94.444444444444443</v>
          </cell>
          <cell r="AG133">
            <v>85</v>
          </cell>
          <cell r="AH133">
            <v>80.434782608695656</v>
          </cell>
          <cell r="AI133">
            <v>88.888888888888886</v>
          </cell>
          <cell r="AJ133">
            <v>98</v>
          </cell>
          <cell r="AK133">
            <v>95.652173913043484</v>
          </cell>
          <cell r="AL133">
            <v>100</v>
          </cell>
          <cell r="AM133">
            <v>118</v>
          </cell>
          <cell r="AN133">
            <v>56</v>
          </cell>
          <cell r="AO133">
            <v>62</v>
          </cell>
          <cell r="AP133">
            <v>66.101694915254242</v>
          </cell>
          <cell r="AQ133">
            <v>55.357142857142861</v>
          </cell>
          <cell r="AR133">
            <v>75.806451612903231</v>
          </cell>
          <cell r="AS133">
            <v>38.983050847457626</v>
          </cell>
          <cell r="AT133">
            <v>39.285714285714285</v>
          </cell>
          <cell r="AU133">
            <v>38.70967741935484</v>
          </cell>
          <cell r="AV133">
            <v>95.762711864406782</v>
          </cell>
          <cell r="AW133">
            <v>92.857142857142861</v>
          </cell>
          <cell r="AX133">
            <v>98.387096774193552</v>
          </cell>
          <cell r="AY133">
            <v>94.915254237288138</v>
          </cell>
          <cell r="AZ133">
            <v>91.071428571428569</v>
          </cell>
          <cell r="BA133">
            <v>98.387096774193552</v>
          </cell>
          <cell r="BB133">
            <v>99.152542372881356</v>
          </cell>
          <cell r="BC133">
            <v>98.214285714285708</v>
          </cell>
          <cell r="BD133">
            <v>100</v>
          </cell>
          <cell r="BE133">
            <v>23</v>
          </cell>
          <cell r="BF133">
            <v>12</v>
          </cell>
          <cell r="BG133">
            <v>11</v>
          </cell>
          <cell r="BH133">
            <v>56.521739130434781</v>
          </cell>
          <cell r="BI133">
            <v>50</v>
          </cell>
          <cell r="BJ133">
            <v>63.636363636363633</v>
          </cell>
          <cell r="BK133">
            <v>39.130434782608695</v>
          </cell>
          <cell r="BL133">
            <v>41.666666666666671</v>
          </cell>
          <cell r="BM133">
            <v>36.363636363636367</v>
          </cell>
          <cell r="BN133">
            <v>91.304347826086953</v>
          </cell>
          <cell r="BO133">
            <v>91.666666666666657</v>
          </cell>
          <cell r="BP133">
            <v>90.909090909090907</v>
          </cell>
          <cell r="BQ133">
            <v>91.304347826086953</v>
          </cell>
          <cell r="BR133">
            <v>91.666666666666657</v>
          </cell>
          <cell r="BS133">
            <v>90.909090909090907</v>
          </cell>
          <cell r="BT133">
            <v>100</v>
          </cell>
          <cell r="BU133">
            <v>100</v>
          </cell>
          <cell r="BV133">
            <v>100</v>
          </cell>
          <cell r="BW133">
            <v>9</v>
          </cell>
          <cell r="BX133">
            <v>7</v>
          </cell>
          <cell r="BY133">
            <v>2</v>
          </cell>
          <cell r="BZ133">
            <v>44.444444444444443</v>
          </cell>
          <cell r="CA133">
            <v>28.571428571428569</v>
          </cell>
          <cell r="CB133">
            <v>100</v>
          </cell>
          <cell r="CC133">
            <v>22.222222222222221</v>
          </cell>
          <cell r="CD133">
            <v>14.285714285714285</v>
          </cell>
          <cell r="CE133">
            <v>50</v>
          </cell>
          <cell r="CF133">
            <v>77.777777777777786</v>
          </cell>
          <cell r="CG133">
            <v>71.428571428571431</v>
          </cell>
          <cell r="CH133">
            <v>100</v>
          </cell>
          <cell r="CI133">
            <v>66.666666666666657</v>
          </cell>
          <cell r="CJ133">
            <v>57.142857142857139</v>
          </cell>
          <cell r="CK133">
            <v>100</v>
          </cell>
          <cell r="CL133">
            <v>100</v>
          </cell>
          <cell r="CM133">
            <v>100</v>
          </cell>
          <cell r="CN133">
            <v>100</v>
          </cell>
          <cell r="CO133">
            <v>35</v>
          </cell>
          <cell r="CP133">
            <v>18</v>
          </cell>
          <cell r="CQ133">
            <v>17</v>
          </cell>
          <cell r="CR133">
            <v>54.285714285714285</v>
          </cell>
          <cell r="CS133">
            <v>50</v>
          </cell>
          <cell r="CT133">
            <v>58.82352941176471</v>
          </cell>
          <cell r="CU133">
            <v>31.428571428571427</v>
          </cell>
          <cell r="CV133">
            <v>33.333333333333329</v>
          </cell>
          <cell r="CW133">
            <v>29.411764705882355</v>
          </cell>
          <cell r="CX133">
            <v>88.571428571428569</v>
          </cell>
          <cell r="CY133">
            <v>83.333333333333343</v>
          </cell>
          <cell r="CZ133">
            <v>94.117647058823522</v>
          </cell>
          <cell r="DA133">
            <v>85.714285714285708</v>
          </cell>
          <cell r="DB133">
            <v>83.333333333333343</v>
          </cell>
          <cell r="DC133">
            <v>88.235294117647058</v>
          </cell>
          <cell r="DD133">
            <v>94.285714285714278</v>
          </cell>
          <cell r="DE133">
            <v>94.444444444444443</v>
          </cell>
          <cell r="DF133">
            <v>94.117647058823522</v>
          </cell>
          <cell r="DG133">
            <v>6516</v>
          </cell>
          <cell r="DH133">
            <v>3412</v>
          </cell>
          <cell r="DI133">
            <v>3104</v>
          </cell>
          <cell r="DJ133">
            <v>57.642725598526702</v>
          </cell>
          <cell r="DK133">
            <v>52.227432590855805</v>
          </cell>
          <cell r="DL133">
            <v>63.595360824742265</v>
          </cell>
          <cell r="DM133">
            <v>43.109269490484955</v>
          </cell>
          <cell r="DN133">
            <v>38.599062133645958</v>
          </cell>
          <cell r="DO133">
            <v>48.067010309278352</v>
          </cell>
          <cell r="DP133">
            <v>91.052793124616329</v>
          </cell>
          <cell r="DQ133">
            <v>89.214536928487689</v>
          </cell>
          <cell r="DR133">
            <v>93.073453608247419</v>
          </cell>
          <cell r="DS133">
            <v>88.413136893799887</v>
          </cell>
          <cell r="DT133">
            <v>86.430246189917938</v>
          </cell>
          <cell r="DU133">
            <v>90.592783505154642</v>
          </cell>
          <cell r="DV133">
            <v>97.636586863106203</v>
          </cell>
          <cell r="DW133">
            <v>97.362250879249714</v>
          </cell>
          <cell r="DX133">
            <v>97.9381443298969</v>
          </cell>
        </row>
        <row r="134">
          <cell r="B134">
            <v>886</v>
          </cell>
          <cell r="C134">
            <v>15245</v>
          </cell>
          <cell r="D134">
            <v>7658</v>
          </cell>
          <cell r="E134">
            <v>7587</v>
          </cell>
          <cell r="F134">
            <v>61.325024598228929</v>
          </cell>
          <cell r="G134">
            <v>57.129798903107861</v>
          </cell>
          <cell r="H134">
            <v>65.55950968762356</v>
          </cell>
          <cell r="I134">
            <v>46.47425385372253</v>
          </cell>
          <cell r="J134">
            <v>42.360929746670152</v>
          </cell>
          <cell r="K134">
            <v>50.626070910768419</v>
          </cell>
          <cell r="L134">
            <v>91.544768776648084</v>
          </cell>
          <cell r="M134">
            <v>89.736223557064505</v>
          </cell>
          <cell r="N134">
            <v>93.370238565968094</v>
          </cell>
          <cell r="O134">
            <v>90.081994096425049</v>
          </cell>
          <cell r="P134">
            <v>88.234525985897108</v>
          </cell>
          <cell r="Q134">
            <v>91.946751021484118</v>
          </cell>
          <cell r="R134">
            <v>97.704165300098396</v>
          </cell>
          <cell r="S134">
            <v>97.231653173152253</v>
          </cell>
          <cell r="T134">
            <v>98.181099248714915</v>
          </cell>
          <cell r="U134">
            <v>251</v>
          </cell>
          <cell r="V134">
            <v>122</v>
          </cell>
          <cell r="W134">
            <v>129</v>
          </cell>
          <cell r="X134">
            <v>73.30677290836654</v>
          </cell>
          <cell r="Y134">
            <v>67.213114754098356</v>
          </cell>
          <cell r="Z134">
            <v>79.069767441860463</v>
          </cell>
          <cell r="AA134">
            <v>62.549800796812747</v>
          </cell>
          <cell r="AB134">
            <v>53.278688524590166</v>
          </cell>
          <cell r="AC134">
            <v>71.31782945736434</v>
          </cell>
          <cell r="AD134">
            <v>93.227091633466131</v>
          </cell>
          <cell r="AE134">
            <v>93.442622950819683</v>
          </cell>
          <cell r="AF134">
            <v>93.023255813953483</v>
          </cell>
          <cell r="AG134">
            <v>91.235059760956176</v>
          </cell>
          <cell r="AH134">
            <v>90.163934426229503</v>
          </cell>
          <cell r="AI134">
            <v>92.248062015503876</v>
          </cell>
          <cell r="AJ134">
            <v>98.804780876494021</v>
          </cell>
          <cell r="AK134">
            <v>98.360655737704917</v>
          </cell>
          <cell r="AL134">
            <v>99.224806201550393</v>
          </cell>
          <cell r="AM134">
            <v>295</v>
          </cell>
          <cell r="AN134">
            <v>148</v>
          </cell>
          <cell r="AO134">
            <v>147</v>
          </cell>
          <cell r="AP134">
            <v>71.525423728813564</v>
          </cell>
          <cell r="AQ134">
            <v>68.918918918918919</v>
          </cell>
          <cell r="AR134">
            <v>74.149659863945587</v>
          </cell>
          <cell r="AS134">
            <v>60</v>
          </cell>
          <cell r="AT134">
            <v>58.783783783783782</v>
          </cell>
          <cell r="AU134">
            <v>61.224489795918366</v>
          </cell>
          <cell r="AV134">
            <v>95.593220338983059</v>
          </cell>
          <cell r="AW134">
            <v>93.243243243243242</v>
          </cell>
          <cell r="AX134">
            <v>97.959183673469383</v>
          </cell>
          <cell r="AY134">
            <v>94.915254237288138</v>
          </cell>
          <cell r="AZ134">
            <v>93.243243243243242</v>
          </cell>
          <cell r="BA134">
            <v>96.598639455782305</v>
          </cell>
          <cell r="BB134">
            <v>98.305084745762713</v>
          </cell>
          <cell r="BC134">
            <v>97.972972972972968</v>
          </cell>
          <cell r="BD134">
            <v>98.639455782312922</v>
          </cell>
          <cell r="BE134">
            <v>77</v>
          </cell>
          <cell r="BF134">
            <v>33</v>
          </cell>
          <cell r="BG134">
            <v>44</v>
          </cell>
          <cell r="BH134">
            <v>76.623376623376629</v>
          </cell>
          <cell r="BI134">
            <v>75.757575757575751</v>
          </cell>
          <cell r="BJ134">
            <v>77.272727272727266</v>
          </cell>
          <cell r="BK134">
            <v>59.740259740259738</v>
          </cell>
          <cell r="BL134">
            <v>60.606060606060609</v>
          </cell>
          <cell r="BM134">
            <v>59.090909090909093</v>
          </cell>
          <cell r="BN134">
            <v>97.402597402597408</v>
          </cell>
          <cell r="BO134">
            <v>96.969696969696969</v>
          </cell>
          <cell r="BP134">
            <v>97.727272727272734</v>
          </cell>
          <cell r="BQ134">
            <v>94.805194805194802</v>
          </cell>
          <cell r="BR134">
            <v>96.969696969696969</v>
          </cell>
          <cell r="BS134">
            <v>93.181818181818173</v>
          </cell>
          <cell r="BT134">
            <v>98.701298701298697</v>
          </cell>
          <cell r="BU134">
            <v>100</v>
          </cell>
          <cell r="BV134">
            <v>97.727272727272734</v>
          </cell>
          <cell r="BW134">
            <v>57</v>
          </cell>
          <cell r="BX134">
            <v>30</v>
          </cell>
          <cell r="BY134">
            <v>27</v>
          </cell>
          <cell r="BZ134">
            <v>91.228070175438589</v>
          </cell>
          <cell r="CA134">
            <v>90</v>
          </cell>
          <cell r="CB134">
            <v>92.592592592592595</v>
          </cell>
          <cell r="CC134">
            <v>87.719298245614027</v>
          </cell>
          <cell r="CD134">
            <v>83.333333333333343</v>
          </cell>
          <cell r="CE134">
            <v>92.592592592592595</v>
          </cell>
          <cell r="CF134">
            <v>100</v>
          </cell>
          <cell r="CG134">
            <v>100</v>
          </cell>
          <cell r="CH134">
            <v>100</v>
          </cell>
          <cell r="CI134">
            <v>100</v>
          </cell>
          <cell r="CJ134">
            <v>100</v>
          </cell>
          <cell r="CK134">
            <v>100</v>
          </cell>
          <cell r="CL134">
            <v>100</v>
          </cell>
          <cell r="CM134">
            <v>100</v>
          </cell>
          <cell r="CN134">
            <v>100</v>
          </cell>
          <cell r="CO134">
            <v>806</v>
          </cell>
          <cell r="CP134">
            <v>455</v>
          </cell>
          <cell r="CQ134">
            <v>351</v>
          </cell>
          <cell r="CR134">
            <v>52.729528535980151</v>
          </cell>
          <cell r="CS134">
            <v>43.736263736263737</v>
          </cell>
          <cell r="CT134">
            <v>64.387464387464391</v>
          </cell>
          <cell r="CU134">
            <v>39.826302729528535</v>
          </cell>
          <cell r="CV134">
            <v>33.406593406593402</v>
          </cell>
          <cell r="CW134">
            <v>48.148148148148145</v>
          </cell>
          <cell r="CX134">
            <v>86.600496277915624</v>
          </cell>
          <cell r="CY134">
            <v>85.494505494505489</v>
          </cell>
          <cell r="CZ134">
            <v>88.034188034188034</v>
          </cell>
          <cell r="DA134">
            <v>85.607940446650119</v>
          </cell>
          <cell r="DB134">
            <v>83.956043956043956</v>
          </cell>
          <cell r="DC134">
            <v>87.749287749287745</v>
          </cell>
          <cell r="DD134">
            <v>95.781637717121598</v>
          </cell>
          <cell r="DE134">
            <v>95.384615384615387</v>
          </cell>
          <cell r="DF134">
            <v>96.296296296296291</v>
          </cell>
          <cell r="DG134">
            <v>16731</v>
          </cell>
          <cell r="DH134">
            <v>8446</v>
          </cell>
          <cell r="DI134">
            <v>8285</v>
          </cell>
          <cell r="DJ134">
            <v>61.4428306735999</v>
          </cell>
          <cell r="DK134">
            <v>56.950035519772669</v>
          </cell>
          <cell r="DL134">
            <v>66.022933011466506</v>
          </cell>
          <cell r="DM134">
            <v>46.8352160659853</v>
          </cell>
          <cell r="DN134">
            <v>42.54084773857447</v>
          </cell>
          <cell r="DO134">
            <v>51.213035606517799</v>
          </cell>
          <cell r="DP134">
            <v>91.458968382045299</v>
          </cell>
          <cell r="DQ134">
            <v>89.687426000473607</v>
          </cell>
          <cell r="DR134">
            <v>93.26493663246832</v>
          </cell>
          <cell r="DS134">
            <v>90.024505409120792</v>
          </cell>
          <cell r="DT134">
            <v>88.195595548188493</v>
          </cell>
          <cell r="DU134">
            <v>91.888955944477971</v>
          </cell>
          <cell r="DV134">
            <v>97.651066881836115</v>
          </cell>
          <cell r="DW134">
            <v>97.18209803457259</v>
          </cell>
          <cell r="DX134">
            <v>98.129149064574534</v>
          </cell>
        </row>
        <row r="135">
          <cell r="B135">
            <v>887</v>
          </cell>
          <cell r="C135">
            <v>2955</v>
          </cell>
          <cell r="D135">
            <v>1506</v>
          </cell>
          <cell r="E135">
            <v>1449</v>
          </cell>
          <cell r="F135">
            <v>56.785109983079529</v>
          </cell>
          <cell r="G135">
            <v>54.847277556440901</v>
          </cell>
          <cell r="H135">
            <v>58.799171842650097</v>
          </cell>
          <cell r="I135">
            <v>44.060913705583751</v>
          </cell>
          <cell r="J135">
            <v>41.367861885790177</v>
          </cell>
          <cell r="K135">
            <v>46.859903381642518</v>
          </cell>
          <cell r="L135">
            <v>92.419627749576989</v>
          </cell>
          <cell r="M135">
            <v>90.438247011952186</v>
          </cell>
          <cell r="N135">
            <v>94.478951000690131</v>
          </cell>
          <cell r="O135">
            <v>91.675126903553291</v>
          </cell>
          <cell r="P135">
            <v>89.442231075697208</v>
          </cell>
          <cell r="Q135">
            <v>93.995859213250526</v>
          </cell>
          <cell r="R135">
            <v>98.003384094754651</v>
          </cell>
          <cell r="S135">
            <v>97.808764940239044</v>
          </cell>
          <cell r="T135">
            <v>98.20565907522429</v>
          </cell>
          <cell r="U135">
            <v>72</v>
          </cell>
          <cell r="V135">
            <v>26</v>
          </cell>
          <cell r="W135">
            <v>46</v>
          </cell>
          <cell r="X135">
            <v>62.5</v>
          </cell>
          <cell r="Y135">
            <v>61.53846153846154</v>
          </cell>
          <cell r="Z135">
            <v>63.04347826086957</v>
          </cell>
          <cell r="AA135">
            <v>52.777777777777779</v>
          </cell>
          <cell r="AB135">
            <v>46.153846153846153</v>
          </cell>
          <cell r="AC135">
            <v>56.521739130434781</v>
          </cell>
          <cell r="AD135">
            <v>98.611111111111114</v>
          </cell>
          <cell r="AE135">
            <v>96.15384615384616</v>
          </cell>
          <cell r="AF135">
            <v>100</v>
          </cell>
          <cell r="AG135">
            <v>98.611111111111114</v>
          </cell>
          <cell r="AH135">
            <v>96.15384615384616</v>
          </cell>
          <cell r="AI135">
            <v>100</v>
          </cell>
          <cell r="AJ135">
            <v>100</v>
          </cell>
          <cell r="AK135">
            <v>100</v>
          </cell>
          <cell r="AL135">
            <v>100</v>
          </cell>
          <cell r="AM135">
            <v>109</v>
          </cell>
          <cell r="AN135">
            <v>53</v>
          </cell>
          <cell r="AO135">
            <v>56</v>
          </cell>
          <cell r="AP135">
            <v>68.807339449541288</v>
          </cell>
          <cell r="AQ135">
            <v>62.264150943396224</v>
          </cell>
          <cell r="AR135">
            <v>75</v>
          </cell>
          <cell r="AS135">
            <v>52.293577981651374</v>
          </cell>
          <cell r="AT135">
            <v>49.056603773584904</v>
          </cell>
          <cell r="AU135">
            <v>55.357142857142861</v>
          </cell>
          <cell r="AV135">
            <v>96.330275229357795</v>
          </cell>
          <cell r="AW135">
            <v>96.226415094339629</v>
          </cell>
          <cell r="AX135">
            <v>96.428571428571431</v>
          </cell>
          <cell r="AY135">
            <v>96.330275229357795</v>
          </cell>
          <cell r="AZ135">
            <v>96.226415094339629</v>
          </cell>
          <cell r="BA135">
            <v>96.428571428571431</v>
          </cell>
          <cell r="BB135">
            <v>97.247706422018354</v>
          </cell>
          <cell r="BC135">
            <v>96.226415094339629</v>
          </cell>
          <cell r="BD135">
            <v>98.214285714285708</v>
          </cell>
          <cell r="BE135">
            <v>36</v>
          </cell>
          <cell r="BF135">
            <v>21</v>
          </cell>
          <cell r="BG135">
            <v>15</v>
          </cell>
          <cell r="BH135">
            <v>58.333333333333336</v>
          </cell>
          <cell r="BI135">
            <v>47.619047619047613</v>
          </cell>
          <cell r="BJ135">
            <v>73.333333333333329</v>
          </cell>
          <cell r="BK135">
            <v>55.555555555555557</v>
          </cell>
          <cell r="BL135">
            <v>42.857142857142854</v>
          </cell>
          <cell r="BM135">
            <v>73.333333333333329</v>
          </cell>
          <cell r="BN135">
            <v>97.222222222222214</v>
          </cell>
          <cell r="BO135">
            <v>95.238095238095227</v>
          </cell>
          <cell r="BP135">
            <v>100</v>
          </cell>
          <cell r="BQ135">
            <v>97.222222222222214</v>
          </cell>
          <cell r="BR135">
            <v>95.238095238095227</v>
          </cell>
          <cell r="BS135">
            <v>100</v>
          </cell>
          <cell r="BT135">
            <v>97.222222222222214</v>
          </cell>
          <cell r="BU135">
            <v>95.238095238095227</v>
          </cell>
          <cell r="BV135">
            <v>100</v>
          </cell>
          <cell r="BW135">
            <v>10</v>
          </cell>
          <cell r="BX135">
            <v>7</v>
          </cell>
          <cell r="BY135">
            <v>3</v>
          </cell>
          <cell r="BZ135">
            <v>80</v>
          </cell>
          <cell r="CA135">
            <v>85.714285714285708</v>
          </cell>
          <cell r="CB135">
            <v>66.666666666666657</v>
          </cell>
          <cell r="CC135">
            <v>60</v>
          </cell>
          <cell r="CD135">
            <v>57.142857142857139</v>
          </cell>
          <cell r="CE135">
            <v>66.666666666666657</v>
          </cell>
          <cell r="CF135">
            <v>100</v>
          </cell>
          <cell r="CG135">
            <v>100</v>
          </cell>
          <cell r="CH135">
            <v>100</v>
          </cell>
          <cell r="CI135">
            <v>100</v>
          </cell>
          <cell r="CJ135">
            <v>100</v>
          </cell>
          <cell r="CK135">
            <v>100</v>
          </cell>
          <cell r="CL135">
            <v>100</v>
          </cell>
          <cell r="CM135">
            <v>100</v>
          </cell>
          <cell r="CN135">
            <v>100</v>
          </cell>
          <cell r="CO135">
            <v>269</v>
          </cell>
          <cell r="CP135">
            <v>109</v>
          </cell>
          <cell r="CQ135">
            <v>160</v>
          </cell>
          <cell r="CR135">
            <v>44.609665427509292</v>
          </cell>
          <cell r="CS135">
            <v>43.119266055045877</v>
          </cell>
          <cell r="CT135">
            <v>45.625</v>
          </cell>
          <cell r="CU135">
            <v>35.315985130111528</v>
          </cell>
          <cell r="CV135">
            <v>38.532110091743121</v>
          </cell>
          <cell r="CW135">
            <v>33.125</v>
          </cell>
          <cell r="CX135">
            <v>88.104089219330845</v>
          </cell>
          <cell r="CY135">
            <v>87.155963302752298</v>
          </cell>
          <cell r="CZ135">
            <v>88.75</v>
          </cell>
          <cell r="DA135">
            <v>87.360594795539043</v>
          </cell>
          <cell r="DB135">
            <v>86.238532110091754</v>
          </cell>
          <cell r="DC135">
            <v>88.125</v>
          </cell>
          <cell r="DD135">
            <v>96.282527881040892</v>
          </cell>
          <cell r="DE135">
            <v>97.247706422018354</v>
          </cell>
          <cell r="DF135">
            <v>95.625</v>
          </cell>
          <cell r="DG135">
            <v>3451</v>
          </cell>
          <cell r="DH135">
            <v>1722</v>
          </cell>
          <cell r="DI135">
            <v>1729</v>
          </cell>
          <cell r="DJ135">
            <v>56.418429440741811</v>
          </cell>
          <cell r="DK135">
            <v>54.471544715447152</v>
          </cell>
          <cell r="DL135">
            <v>58.357432041642568</v>
          </cell>
          <cell r="DM135">
            <v>43.98725007244277</v>
          </cell>
          <cell r="DN135">
            <v>41.579558652729389</v>
          </cell>
          <cell r="DO135">
            <v>46.385193753614807</v>
          </cell>
          <cell r="DP135">
            <v>92.407997681831361</v>
          </cell>
          <cell r="DQ135">
            <v>90.592334494773525</v>
          </cell>
          <cell r="DR135">
            <v>94.216310005783683</v>
          </cell>
          <cell r="DS135">
            <v>91.71254708780063</v>
          </cell>
          <cell r="DT135">
            <v>89.663182346109167</v>
          </cell>
          <cell r="DU135">
            <v>93.753614806246389</v>
          </cell>
          <cell r="DV135">
            <v>97.884671109823245</v>
          </cell>
          <cell r="DW135">
            <v>97.735191637630663</v>
          </cell>
          <cell r="DX135">
            <v>98.033545401966464</v>
          </cell>
        </row>
        <row r="136">
          <cell r="B136">
            <v>888</v>
          </cell>
          <cell r="C136">
            <v>13338</v>
          </cell>
          <cell r="D136">
            <v>6708</v>
          </cell>
          <cell r="E136">
            <v>6630</v>
          </cell>
          <cell r="F136">
            <v>58.83940620782726</v>
          </cell>
          <cell r="G136">
            <v>54.93440667859273</v>
          </cell>
          <cell r="H136">
            <v>62.790346907993964</v>
          </cell>
          <cell r="I136">
            <v>46.446243814664868</v>
          </cell>
          <cell r="J136">
            <v>42.754919499105547</v>
          </cell>
          <cell r="K136">
            <v>50.180995475113122</v>
          </cell>
          <cell r="L136">
            <v>91.385515069725599</v>
          </cell>
          <cell r="M136">
            <v>89.803220035778182</v>
          </cell>
          <cell r="N136">
            <v>92.986425339366519</v>
          </cell>
          <cell r="O136">
            <v>89.511171090118452</v>
          </cell>
          <cell r="P136">
            <v>87.760882528324387</v>
          </cell>
          <cell r="Q136">
            <v>91.282051282051285</v>
          </cell>
          <cell r="R136">
            <v>97.473384315489568</v>
          </cell>
          <cell r="S136">
            <v>97.227191413237918</v>
          </cell>
          <cell r="T136">
            <v>97.722473604826547</v>
          </cell>
          <cell r="U136">
            <v>156</v>
          </cell>
          <cell r="V136">
            <v>81</v>
          </cell>
          <cell r="W136">
            <v>75</v>
          </cell>
          <cell r="X136">
            <v>58.333333333333336</v>
          </cell>
          <cell r="Y136">
            <v>54.320987654320987</v>
          </cell>
          <cell r="Z136">
            <v>62.666666666666671</v>
          </cell>
          <cell r="AA136">
            <v>48.717948717948715</v>
          </cell>
          <cell r="AB136">
            <v>43.209876543209873</v>
          </cell>
          <cell r="AC136">
            <v>54.666666666666664</v>
          </cell>
          <cell r="AD136">
            <v>89.102564102564102</v>
          </cell>
          <cell r="AE136">
            <v>86.419753086419746</v>
          </cell>
          <cell r="AF136">
            <v>92</v>
          </cell>
          <cell r="AG136">
            <v>87.179487179487182</v>
          </cell>
          <cell r="AH136">
            <v>82.716049382716051</v>
          </cell>
          <cell r="AI136">
            <v>92</v>
          </cell>
          <cell r="AJ136">
            <v>97.435897435897431</v>
          </cell>
          <cell r="AK136">
            <v>98.76543209876543</v>
          </cell>
          <cell r="AL136">
            <v>96</v>
          </cell>
          <cell r="AM136">
            <v>853</v>
          </cell>
          <cell r="AN136">
            <v>458</v>
          </cell>
          <cell r="AO136">
            <v>395</v>
          </cell>
          <cell r="AP136">
            <v>49.706916764361083</v>
          </cell>
          <cell r="AQ136">
            <v>40.829694323144103</v>
          </cell>
          <cell r="AR136">
            <v>60</v>
          </cell>
          <cell r="AS136">
            <v>35.873388042203985</v>
          </cell>
          <cell r="AT136">
            <v>29.257641921397383</v>
          </cell>
          <cell r="AU136">
            <v>43.544303797468352</v>
          </cell>
          <cell r="AV136">
            <v>92.614302461899172</v>
          </cell>
          <cell r="AW136">
            <v>89.956331877729255</v>
          </cell>
          <cell r="AX136">
            <v>95.696202531645568</v>
          </cell>
          <cell r="AY136">
            <v>89.566236811254399</v>
          </cell>
          <cell r="AZ136">
            <v>86.681222707423572</v>
          </cell>
          <cell r="BA136">
            <v>92.911392405063282</v>
          </cell>
          <cell r="BB136">
            <v>98.710433763188746</v>
          </cell>
          <cell r="BC136">
            <v>98.908296943231448</v>
          </cell>
          <cell r="BD136">
            <v>98.481012658227854</v>
          </cell>
          <cell r="BE136">
            <v>46</v>
          </cell>
          <cell r="BF136">
            <v>20</v>
          </cell>
          <cell r="BG136">
            <v>26</v>
          </cell>
          <cell r="BH136">
            <v>60.869565217391312</v>
          </cell>
          <cell r="BI136">
            <v>55.000000000000007</v>
          </cell>
          <cell r="BJ136">
            <v>65.384615384615387</v>
          </cell>
          <cell r="BK136">
            <v>47.826086956521742</v>
          </cell>
          <cell r="BL136">
            <v>45</v>
          </cell>
          <cell r="BM136">
            <v>50</v>
          </cell>
          <cell r="BN136">
            <v>93.478260869565219</v>
          </cell>
          <cell r="BO136">
            <v>90</v>
          </cell>
          <cell r="BP136">
            <v>96.15384615384616</v>
          </cell>
          <cell r="BQ136">
            <v>93.478260869565219</v>
          </cell>
          <cell r="BR136">
            <v>90</v>
          </cell>
          <cell r="BS136">
            <v>96.15384615384616</v>
          </cell>
          <cell r="BT136">
            <v>97.826086956521735</v>
          </cell>
          <cell r="BU136">
            <v>95</v>
          </cell>
          <cell r="BV136">
            <v>100</v>
          </cell>
          <cell r="BW136">
            <v>30</v>
          </cell>
          <cell r="BX136">
            <v>21</v>
          </cell>
          <cell r="BY136">
            <v>9</v>
          </cell>
          <cell r="BZ136">
            <v>76.666666666666671</v>
          </cell>
          <cell r="CA136">
            <v>66.666666666666657</v>
          </cell>
          <cell r="CB136">
            <v>100</v>
          </cell>
          <cell r="CC136">
            <v>60</v>
          </cell>
          <cell r="CD136">
            <v>47.619047619047613</v>
          </cell>
          <cell r="CE136">
            <v>88.888888888888886</v>
          </cell>
          <cell r="CF136">
            <v>90</v>
          </cell>
          <cell r="CG136">
            <v>85.714285714285708</v>
          </cell>
          <cell r="CH136">
            <v>100</v>
          </cell>
          <cell r="CI136">
            <v>90</v>
          </cell>
          <cell r="CJ136">
            <v>85.714285714285708</v>
          </cell>
          <cell r="CK136">
            <v>100</v>
          </cell>
          <cell r="CL136">
            <v>100</v>
          </cell>
          <cell r="CM136">
            <v>100</v>
          </cell>
          <cell r="CN136">
            <v>100</v>
          </cell>
          <cell r="CO136">
            <v>81</v>
          </cell>
          <cell r="CP136">
            <v>48</v>
          </cell>
          <cell r="CQ136">
            <v>33</v>
          </cell>
          <cell r="CR136">
            <v>56.79012345679012</v>
          </cell>
          <cell r="CS136">
            <v>54.166666666666664</v>
          </cell>
          <cell r="CT136">
            <v>60.606060606060609</v>
          </cell>
          <cell r="CU136">
            <v>46.913580246913575</v>
          </cell>
          <cell r="CV136">
            <v>43.75</v>
          </cell>
          <cell r="CW136">
            <v>51.515151515151516</v>
          </cell>
          <cell r="CX136">
            <v>85.18518518518519</v>
          </cell>
          <cell r="CY136">
            <v>87.5</v>
          </cell>
          <cell r="CZ136">
            <v>81.818181818181827</v>
          </cell>
          <cell r="DA136">
            <v>82.716049382716051</v>
          </cell>
          <cell r="DB136">
            <v>85.416666666666657</v>
          </cell>
          <cell r="DC136">
            <v>78.787878787878782</v>
          </cell>
          <cell r="DD136">
            <v>93.827160493827151</v>
          </cell>
          <cell r="DE136">
            <v>95.833333333333343</v>
          </cell>
          <cell r="DF136">
            <v>90.909090909090907</v>
          </cell>
          <cell r="DG136">
            <v>14504</v>
          </cell>
          <cell r="DH136">
            <v>7336</v>
          </cell>
          <cell r="DI136">
            <v>7168</v>
          </cell>
          <cell r="DJ136">
            <v>58.328736900165467</v>
          </cell>
          <cell r="DK136">
            <v>54.075790621592148</v>
          </cell>
          <cell r="DL136">
            <v>62.681361607142861</v>
          </cell>
          <cell r="DM136">
            <v>45.883894098179809</v>
          </cell>
          <cell r="DN136">
            <v>41.943838604143949</v>
          </cell>
          <cell r="DO136">
            <v>49.916294642857146</v>
          </cell>
          <cell r="DP136">
            <v>91.402371759514608</v>
          </cell>
          <cell r="DQ136">
            <v>89.749182115594323</v>
          </cell>
          <cell r="DR136">
            <v>93.094308035714292</v>
          </cell>
          <cell r="DS136">
            <v>89.464975179260904</v>
          </cell>
          <cell r="DT136">
            <v>87.6226826608506</v>
          </cell>
          <cell r="DU136">
            <v>91.350446428571431</v>
          </cell>
          <cell r="DV136">
            <v>97.531715388858245</v>
          </cell>
          <cell r="DW136">
            <v>97.341875681570329</v>
          </cell>
          <cell r="DX136">
            <v>97.726004464285708</v>
          </cell>
        </row>
        <row r="137">
          <cell r="B137">
            <v>889</v>
          </cell>
          <cell r="C137">
            <v>1325</v>
          </cell>
          <cell r="D137">
            <v>703</v>
          </cell>
          <cell r="E137">
            <v>622</v>
          </cell>
          <cell r="F137">
            <v>51.622641509433961</v>
          </cell>
          <cell r="G137">
            <v>46.372688477951634</v>
          </cell>
          <cell r="H137">
            <v>57.556270096463024</v>
          </cell>
          <cell r="I137">
            <v>39.39622641509434</v>
          </cell>
          <cell r="J137">
            <v>34.281650071123757</v>
          </cell>
          <cell r="K137">
            <v>45.176848874598072</v>
          </cell>
          <cell r="L137">
            <v>88.226415094339629</v>
          </cell>
          <cell r="M137">
            <v>87.624466571834986</v>
          </cell>
          <cell r="N137">
            <v>88.906752411575567</v>
          </cell>
          <cell r="O137">
            <v>85.35849056603773</v>
          </cell>
          <cell r="P137">
            <v>84.352773826458034</v>
          </cell>
          <cell r="Q137">
            <v>86.495176848874593</v>
          </cell>
          <cell r="R137">
            <v>96.603773584905667</v>
          </cell>
          <cell r="S137">
            <v>96.586059743954479</v>
          </cell>
          <cell r="T137">
            <v>96.623794212218655</v>
          </cell>
          <cell r="U137">
            <v>23</v>
          </cell>
          <cell r="V137">
            <v>10</v>
          </cell>
          <cell r="W137">
            <v>13</v>
          </cell>
          <cell r="X137">
            <v>65.217391304347828</v>
          </cell>
          <cell r="Y137">
            <v>70</v>
          </cell>
          <cell r="Z137">
            <v>61.53846153846154</v>
          </cell>
          <cell r="AA137">
            <v>47.826086956521742</v>
          </cell>
          <cell r="AB137">
            <v>70</v>
          </cell>
          <cell r="AC137">
            <v>30.76923076923077</v>
          </cell>
          <cell r="AD137">
            <v>86.956521739130437</v>
          </cell>
          <cell r="AE137">
            <v>70</v>
          </cell>
          <cell r="AF137">
            <v>100</v>
          </cell>
          <cell r="AG137">
            <v>86.956521739130437</v>
          </cell>
          <cell r="AH137">
            <v>70</v>
          </cell>
          <cell r="AI137">
            <v>100</v>
          </cell>
          <cell r="AJ137">
            <v>95.652173913043484</v>
          </cell>
          <cell r="AK137">
            <v>90</v>
          </cell>
          <cell r="AL137">
            <v>100</v>
          </cell>
          <cell r="AM137">
            <v>474</v>
          </cell>
          <cell r="AN137">
            <v>286</v>
          </cell>
          <cell r="AO137">
            <v>188</v>
          </cell>
          <cell r="AP137">
            <v>51.687763713080173</v>
          </cell>
          <cell r="AQ137">
            <v>47.9020979020979</v>
          </cell>
          <cell r="AR137">
            <v>57.446808510638306</v>
          </cell>
          <cell r="AS137">
            <v>36.708860759493675</v>
          </cell>
          <cell r="AT137">
            <v>33.21678321678322</v>
          </cell>
          <cell r="AU137">
            <v>42.021276595744681</v>
          </cell>
          <cell r="AV137">
            <v>96.835443037974684</v>
          </cell>
          <cell r="AW137">
            <v>97.552447552447546</v>
          </cell>
          <cell r="AX137">
            <v>95.744680851063833</v>
          </cell>
          <cell r="AY137">
            <v>95.147679324894511</v>
          </cell>
          <cell r="AZ137">
            <v>95.454545454545453</v>
          </cell>
          <cell r="BA137">
            <v>94.680851063829792</v>
          </cell>
          <cell r="BB137">
            <v>99.578059071729967</v>
          </cell>
          <cell r="BC137">
            <v>100</v>
          </cell>
          <cell r="BD137">
            <v>98.936170212765958</v>
          </cell>
          <cell r="BE137">
            <v>9</v>
          </cell>
          <cell r="BF137">
            <v>4</v>
          </cell>
          <cell r="BG137">
            <v>5</v>
          </cell>
          <cell r="BH137">
            <v>22.222222222222221</v>
          </cell>
          <cell r="BI137">
            <v>25</v>
          </cell>
          <cell r="BJ137">
            <v>20</v>
          </cell>
          <cell r="BK137">
            <v>22.222222222222221</v>
          </cell>
          <cell r="BL137">
            <v>25</v>
          </cell>
          <cell r="BM137">
            <v>20</v>
          </cell>
          <cell r="BN137">
            <v>88.888888888888886</v>
          </cell>
          <cell r="BO137">
            <v>75</v>
          </cell>
          <cell r="BP137">
            <v>100</v>
          </cell>
          <cell r="BQ137">
            <v>88.888888888888886</v>
          </cell>
          <cell r="BR137">
            <v>75</v>
          </cell>
          <cell r="BS137">
            <v>100</v>
          </cell>
          <cell r="BT137">
            <v>100</v>
          </cell>
          <cell r="BU137">
            <v>100</v>
          </cell>
          <cell r="BV137">
            <v>100</v>
          </cell>
          <cell r="BW137">
            <v>5</v>
          </cell>
          <cell r="BX137">
            <v>2</v>
          </cell>
          <cell r="BY137">
            <v>3</v>
          </cell>
          <cell r="BZ137">
            <v>40</v>
          </cell>
          <cell r="CA137">
            <v>0</v>
          </cell>
          <cell r="CB137">
            <v>66.666666666666657</v>
          </cell>
          <cell r="CC137">
            <v>40</v>
          </cell>
          <cell r="CD137">
            <v>0</v>
          </cell>
          <cell r="CE137">
            <v>66.666666666666657</v>
          </cell>
          <cell r="CF137">
            <v>100</v>
          </cell>
          <cell r="CG137">
            <v>100</v>
          </cell>
          <cell r="CH137">
            <v>100</v>
          </cell>
          <cell r="CI137">
            <v>80</v>
          </cell>
          <cell r="CJ137">
            <v>100</v>
          </cell>
          <cell r="CK137">
            <v>66.666666666666657</v>
          </cell>
          <cell r="CL137">
            <v>100</v>
          </cell>
          <cell r="CM137">
            <v>100</v>
          </cell>
          <cell r="CN137">
            <v>100</v>
          </cell>
          <cell r="CO137">
            <v>29</v>
          </cell>
          <cell r="CP137">
            <v>13</v>
          </cell>
          <cell r="CQ137">
            <v>16</v>
          </cell>
          <cell r="CR137">
            <v>44.827586206896555</v>
          </cell>
          <cell r="CS137">
            <v>30.76923076923077</v>
          </cell>
          <cell r="CT137">
            <v>56.25</v>
          </cell>
          <cell r="CU137">
            <v>27.586206896551722</v>
          </cell>
          <cell r="CV137">
            <v>7.6923076923076925</v>
          </cell>
          <cell r="CW137">
            <v>43.75</v>
          </cell>
          <cell r="CX137">
            <v>82.758620689655174</v>
          </cell>
          <cell r="CY137">
            <v>61.53846153846154</v>
          </cell>
          <cell r="CZ137">
            <v>100</v>
          </cell>
          <cell r="DA137">
            <v>82.758620689655174</v>
          </cell>
          <cell r="DB137">
            <v>61.53846153846154</v>
          </cell>
          <cell r="DC137">
            <v>100</v>
          </cell>
          <cell r="DD137">
            <v>89.65517241379311</v>
          </cell>
          <cell r="DE137">
            <v>76.923076923076934</v>
          </cell>
          <cell r="DF137">
            <v>100</v>
          </cell>
          <cell r="DG137">
            <v>1865</v>
          </cell>
          <cell r="DH137">
            <v>1018</v>
          </cell>
          <cell r="DI137">
            <v>847</v>
          </cell>
          <cell r="DJ137">
            <v>51.528150134048254</v>
          </cell>
          <cell r="DK137">
            <v>46.660117878192537</v>
          </cell>
          <cell r="DL137">
            <v>57.378984651711932</v>
          </cell>
          <cell r="DM137">
            <v>38.552278820375335</v>
          </cell>
          <cell r="DN137">
            <v>33.889980353634577</v>
          </cell>
          <cell r="DO137">
            <v>44.155844155844157</v>
          </cell>
          <cell r="DP137">
            <v>90.348525469168905</v>
          </cell>
          <cell r="DQ137">
            <v>89.882121807465623</v>
          </cell>
          <cell r="DR137">
            <v>90.909090909090907</v>
          </cell>
          <cell r="DS137">
            <v>87.828418230563003</v>
          </cell>
          <cell r="DT137">
            <v>87.033398821218071</v>
          </cell>
          <cell r="DU137">
            <v>88.783943329397871</v>
          </cell>
          <cell r="DV137">
            <v>97.265415549597861</v>
          </cell>
          <cell r="DW137">
            <v>97.249508840864436</v>
          </cell>
          <cell r="DX137">
            <v>97.284533648170012</v>
          </cell>
        </row>
        <row r="138">
          <cell r="B138">
            <v>890</v>
          </cell>
          <cell r="C138">
            <v>1658</v>
          </cell>
          <cell r="D138">
            <v>844</v>
          </cell>
          <cell r="E138">
            <v>814</v>
          </cell>
          <cell r="F138">
            <v>48.492159227985525</v>
          </cell>
          <cell r="G138">
            <v>44.905213270142177</v>
          </cell>
          <cell r="H138">
            <v>52.211302211302211</v>
          </cell>
          <cell r="I138">
            <v>33.896260554885401</v>
          </cell>
          <cell r="J138">
            <v>30.924170616113745</v>
          </cell>
          <cell r="K138">
            <v>36.977886977886975</v>
          </cell>
          <cell r="L138">
            <v>89.384800965018101</v>
          </cell>
          <cell r="M138">
            <v>87.796208530805686</v>
          </cell>
          <cell r="N138">
            <v>91.031941031941031</v>
          </cell>
          <cell r="O138">
            <v>86.851628468033766</v>
          </cell>
          <cell r="P138">
            <v>84.952606635071092</v>
          </cell>
          <cell r="Q138">
            <v>88.82063882063882</v>
          </cell>
          <cell r="R138">
            <v>97.587454764776837</v>
          </cell>
          <cell r="S138">
            <v>97.511848341232238</v>
          </cell>
          <cell r="T138">
            <v>97.665847665847664</v>
          </cell>
          <cell r="U138">
            <v>19</v>
          </cell>
          <cell r="V138">
            <v>5</v>
          </cell>
          <cell r="W138">
            <v>14</v>
          </cell>
          <cell r="X138">
            <v>84.210526315789465</v>
          </cell>
          <cell r="Y138">
            <v>100</v>
          </cell>
          <cell r="Z138">
            <v>78.571428571428569</v>
          </cell>
          <cell r="AA138">
            <v>42.105263157894733</v>
          </cell>
          <cell r="AB138">
            <v>40</v>
          </cell>
          <cell r="AC138">
            <v>42.857142857142854</v>
          </cell>
          <cell r="AD138">
            <v>100</v>
          </cell>
          <cell r="AE138">
            <v>100</v>
          </cell>
          <cell r="AF138">
            <v>100</v>
          </cell>
          <cell r="AG138">
            <v>100</v>
          </cell>
          <cell r="AH138">
            <v>100</v>
          </cell>
          <cell r="AI138">
            <v>100</v>
          </cell>
          <cell r="AJ138">
            <v>100</v>
          </cell>
          <cell r="AK138">
            <v>100</v>
          </cell>
          <cell r="AL138">
            <v>100</v>
          </cell>
          <cell r="AM138">
            <v>20</v>
          </cell>
          <cell r="AN138">
            <v>13</v>
          </cell>
          <cell r="AO138">
            <v>7</v>
          </cell>
          <cell r="AP138">
            <v>35</v>
          </cell>
          <cell r="AQ138">
            <v>23.076923076923077</v>
          </cell>
          <cell r="AR138">
            <v>57.142857142857139</v>
          </cell>
          <cell r="AS138">
            <v>35</v>
          </cell>
          <cell r="AT138">
            <v>23.076923076923077</v>
          </cell>
          <cell r="AU138">
            <v>57.142857142857139</v>
          </cell>
          <cell r="AV138">
            <v>95</v>
          </cell>
          <cell r="AW138">
            <v>92.307692307692307</v>
          </cell>
          <cell r="AX138">
            <v>100</v>
          </cell>
          <cell r="AY138">
            <v>85</v>
          </cell>
          <cell r="AZ138">
            <v>76.923076923076934</v>
          </cell>
          <cell r="BA138">
            <v>100</v>
          </cell>
          <cell r="BB138">
            <v>100</v>
          </cell>
          <cell r="BC138">
            <v>100</v>
          </cell>
          <cell r="BD138">
            <v>100</v>
          </cell>
          <cell r="BE138">
            <v>2</v>
          </cell>
          <cell r="BF138">
            <v>1</v>
          </cell>
          <cell r="BG138">
            <v>1</v>
          </cell>
          <cell r="BH138">
            <v>50</v>
          </cell>
          <cell r="BI138">
            <v>0</v>
          </cell>
          <cell r="BJ138">
            <v>100</v>
          </cell>
          <cell r="BK138">
            <v>50</v>
          </cell>
          <cell r="BL138">
            <v>0</v>
          </cell>
          <cell r="BM138">
            <v>100</v>
          </cell>
          <cell r="BN138">
            <v>100</v>
          </cell>
          <cell r="BO138">
            <v>100</v>
          </cell>
          <cell r="BP138">
            <v>100</v>
          </cell>
          <cell r="BQ138">
            <v>100</v>
          </cell>
          <cell r="BR138">
            <v>100</v>
          </cell>
          <cell r="BS138">
            <v>100</v>
          </cell>
          <cell r="BT138">
            <v>100</v>
          </cell>
          <cell r="BU138">
            <v>100</v>
          </cell>
          <cell r="BV138">
            <v>100</v>
          </cell>
          <cell r="BW138">
            <v>8</v>
          </cell>
          <cell r="BX138">
            <v>4</v>
          </cell>
          <cell r="BY138">
            <v>4</v>
          </cell>
          <cell r="BZ138">
            <v>100</v>
          </cell>
          <cell r="CA138">
            <v>100</v>
          </cell>
          <cell r="CB138">
            <v>100</v>
          </cell>
          <cell r="CC138">
            <v>75</v>
          </cell>
          <cell r="CD138">
            <v>75</v>
          </cell>
          <cell r="CE138">
            <v>75</v>
          </cell>
          <cell r="CF138">
            <v>100</v>
          </cell>
          <cell r="CG138">
            <v>100</v>
          </cell>
          <cell r="CH138">
            <v>100</v>
          </cell>
          <cell r="CI138">
            <v>100</v>
          </cell>
          <cell r="CJ138">
            <v>100</v>
          </cell>
          <cell r="CK138">
            <v>100</v>
          </cell>
          <cell r="CL138">
            <v>100</v>
          </cell>
          <cell r="CM138">
            <v>100</v>
          </cell>
          <cell r="CN138">
            <v>100</v>
          </cell>
          <cell r="CO138">
            <v>5</v>
          </cell>
          <cell r="CP138">
            <v>1</v>
          </cell>
          <cell r="CQ138">
            <v>4</v>
          </cell>
          <cell r="CR138">
            <v>20</v>
          </cell>
          <cell r="CS138">
            <v>0</v>
          </cell>
          <cell r="CT138">
            <v>25</v>
          </cell>
          <cell r="CU138">
            <v>20</v>
          </cell>
          <cell r="CV138">
            <v>0</v>
          </cell>
          <cell r="CW138">
            <v>25</v>
          </cell>
          <cell r="CX138">
            <v>60</v>
          </cell>
          <cell r="CY138">
            <v>0</v>
          </cell>
          <cell r="CZ138">
            <v>75</v>
          </cell>
          <cell r="DA138">
            <v>60</v>
          </cell>
          <cell r="DB138">
            <v>0</v>
          </cell>
          <cell r="DC138">
            <v>75</v>
          </cell>
          <cell r="DD138">
            <v>100</v>
          </cell>
          <cell r="DE138">
            <v>100</v>
          </cell>
          <cell r="DF138">
            <v>100</v>
          </cell>
          <cell r="DG138">
            <v>1712</v>
          </cell>
          <cell r="DH138">
            <v>868</v>
          </cell>
          <cell r="DI138">
            <v>844</v>
          </cell>
          <cell r="DJ138">
            <v>48.890186915887853</v>
          </cell>
          <cell r="DK138">
            <v>45.046082949308754</v>
          </cell>
          <cell r="DL138">
            <v>52.843601895734594</v>
          </cell>
          <cell r="DM138">
            <v>34.170560747663551</v>
          </cell>
          <cell r="DN138">
            <v>30.990783410138249</v>
          </cell>
          <cell r="DO138">
            <v>37.440758293838861</v>
          </cell>
          <cell r="DP138">
            <v>89.544392523364493</v>
          </cell>
          <cell r="DQ138">
            <v>87.903225806451616</v>
          </cell>
          <cell r="DR138">
            <v>91.232227488151665</v>
          </cell>
          <cell r="DS138">
            <v>86.974299065420553</v>
          </cell>
          <cell r="DT138">
            <v>84.907834101382491</v>
          </cell>
          <cell r="DU138">
            <v>89.099526066350705</v>
          </cell>
          <cell r="DV138">
            <v>97.663551401869171</v>
          </cell>
          <cell r="DW138">
            <v>97.58064516129032</v>
          </cell>
          <cell r="DX138">
            <v>97.748815165876778</v>
          </cell>
        </row>
        <row r="139">
          <cell r="B139">
            <v>891</v>
          </cell>
          <cell r="C139">
            <v>9067</v>
          </cell>
          <cell r="D139">
            <v>4671</v>
          </cell>
          <cell r="E139">
            <v>4396</v>
          </cell>
          <cell r="F139">
            <v>51.218705194661965</v>
          </cell>
          <cell r="G139">
            <v>46.820809248554909</v>
          </cell>
          <cell r="H139">
            <v>55.891719745222936</v>
          </cell>
          <cell r="I139">
            <v>40.024263813830373</v>
          </cell>
          <cell r="J139">
            <v>36.501819738813957</v>
          </cell>
          <cell r="K139">
            <v>43.767060964513192</v>
          </cell>
          <cell r="L139">
            <v>89.202602845483625</v>
          </cell>
          <cell r="M139">
            <v>86.533932776707346</v>
          </cell>
          <cell r="N139">
            <v>92.038216560509554</v>
          </cell>
          <cell r="O139">
            <v>86.401235248704083</v>
          </cell>
          <cell r="P139">
            <v>83.686576750160569</v>
          </cell>
          <cell r="Q139">
            <v>89.285714285714292</v>
          </cell>
          <cell r="R139">
            <v>96.801588176905256</v>
          </cell>
          <cell r="S139">
            <v>95.996574609291372</v>
          </cell>
          <cell r="T139">
            <v>97.656960873521385</v>
          </cell>
          <cell r="U139">
            <v>120</v>
          </cell>
          <cell r="V139">
            <v>60</v>
          </cell>
          <cell r="W139">
            <v>60</v>
          </cell>
          <cell r="X139">
            <v>48.333333333333336</v>
          </cell>
          <cell r="Y139">
            <v>41.666666666666671</v>
          </cell>
          <cell r="Z139">
            <v>55.000000000000007</v>
          </cell>
          <cell r="AA139">
            <v>36.666666666666664</v>
          </cell>
          <cell r="AB139">
            <v>35</v>
          </cell>
          <cell r="AC139">
            <v>38.333333333333336</v>
          </cell>
          <cell r="AD139">
            <v>89.166666666666671</v>
          </cell>
          <cell r="AE139">
            <v>85</v>
          </cell>
          <cell r="AF139">
            <v>93.333333333333329</v>
          </cell>
          <cell r="AG139">
            <v>85</v>
          </cell>
          <cell r="AH139">
            <v>76.666666666666671</v>
          </cell>
          <cell r="AI139">
            <v>93.333333333333329</v>
          </cell>
          <cell r="AJ139">
            <v>95</v>
          </cell>
          <cell r="AK139">
            <v>91.666666666666657</v>
          </cell>
          <cell r="AL139">
            <v>98.333333333333329</v>
          </cell>
          <cell r="AM139">
            <v>148</v>
          </cell>
          <cell r="AN139">
            <v>82</v>
          </cell>
          <cell r="AO139">
            <v>66</v>
          </cell>
          <cell r="AP139">
            <v>60.13513513513513</v>
          </cell>
          <cell r="AQ139">
            <v>56.09756097560976</v>
          </cell>
          <cell r="AR139">
            <v>65.151515151515156</v>
          </cell>
          <cell r="AS139">
            <v>51.351351351351347</v>
          </cell>
          <cell r="AT139">
            <v>50</v>
          </cell>
          <cell r="AU139">
            <v>53.030303030303031</v>
          </cell>
          <cell r="AV139">
            <v>91.21621621621621</v>
          </cell>
          <cell r="AW139">
            <v>87.804878048780495</v>
          </cell>
          <cell r="AX139">
            <v>95.454545454545453</v>
          </cell>
          <cell r="AY139">
            <v>90.540540540540533</v>
          </cell>
          <cell r="AZ139">
            <v>86.58536585365853</v>
          </cell>
          <cell r="BA139">
            <v>95.454545454545453</v>
          </cell>
          <cell r="BB139">
            <v>97.297297297297305</v>
          </cell>
          <cell r="BC139">
            <v>96.341463414634148</v>
          </cell>
          <cell r="BD139">
            <v>98.484848484848484</v>
          </cell>
          <cell r="BE139">
            <v>147</v>
          </cell>
          <cell r="BF139">
            <v>62</v>
          </cell>
          <cell r="BG139">
            <v>85</v>
          </cell>
          <cell r="BH139">
            <v>43.537414965986393</v>
          </cell>
          <cell r="BI139">
            <v>32.258064516129032</v>
          </cell>
          <cell r="BJ139">
            <v>51.764705882352949</v>
          </cell>
          <cell r="BK139">
            <v>31.292517006802722</v>
          </cell>
          <cell r="BL139">
            <v>27.419354838709676</v>
          </cell>
          <cell r="BM139">
            <v>34.117647058823529</v>
          </cell>
          <cell r="BN139">
            <v>93.877551020408163</v>
          </cell>
          <cell r="BO139">
            <v>90.322580645161281</v>
          </cell>
          <cell r="BP139">
            <v>96.470588235294116</v>
          </cell>
          <cell r="BQ139">
            <v>89.795918367346943</v>
          </cell>
          <cell r="BR139">
            <v>83.870967741935488</v>
          </cell>
          <cell r="BS139">
            <v>94.117647058823522</v>
          </cell>
          <cell r="BT139">
            <v>97.959183673469383</v>
          </cell>
          <cell r="BU139">
            <v>95.161290322580655</v>
          </cell>
          <cell r="BV139">
            <v>100</v>
          </cell>
          <cell r="BW139">
            <v>30</v>
          </cell>
          <cell r="BX139">
            <v>15</v>
          </cell>
          <cell r="BY139">
            <v>15</v>
          </cell>
          <cell r="BZ139">
            <v>73.333333333333329</v>
          </cell>
          <cell r="CA139">
            <v>53.333333333333336</v>
          </cell>
          <cell r="CB139">
            <v>93.333333333333329</v>
          </cell>
          <cell r="CC139">
            <v>56.666666666666664</v>
          </cell>
          <cell r="CD139">
            <v>40</v>
          </cell>
          <cell r="CE139">
            <v>73.333333333333329</v>
          </cell>
          <cell r="CF139">
            <v>96.666666666666671</v>
          </cell>
          <cell r="CG139">
            <v>93.333333333333329</v>
          </cell>
          <cell r="CH139">
            <v>100</v>
          </cell>
          <cell r="CI139">
            <v>93.333333333333329</v>
          </cell>
          <cell r="CJ139">
            <v>86.666666666666671</v>
          </cell>
          <cell r="CK139">
            <v>100</v>
          </cell>
          <cell r="CL139">
            <v>100</v>
          </cell>
          <cell r="CM139">
            <v>100</v>
          </cell>
          <cell r="CN139">
            <v>100</v>
          </cell>
          <cell r="CO139">
            <v>108</v>
          </cell>
          <cell r="CP139">
            <v>69</v>
          </cell>
          <cell r="CQ139">
            <v>39</v>
          </cell>
          <cell r="CR139">
            <v>47.222222222222221</v>
          </cell>
          <cell r="CS139">
            <v>42.028985507246375</v>
          </cell>
          <cell r="CT139">
            <v>56.410256410256409</v>
          </cell>
          <cell r="CU139">
            <v>39.814814814814817</v>
          </cell>
          <cell r="CV139">
            <v>39.130434782608695</v>
          </cell>
          <cell r="CW139">
            <v>41.025641025641022</v>
          </cell>
          <cell r="CX139">
            <v>82.407407407407405</v>
          </cell>
          <cell r="CY139">
            <v>81.159420289855078</v>
          </cell>
          <cell r="CZ139">
            <v>84.615384615384613</v>
          </cell>
          <cell r="DA139">
            <v>79.629629629629633</v>
          </cell>
          <cell r="DB139">
            <v>78.260869565217391</v>
          </cell>
          <cell r="DC139">
            <v>82.051282051282044</v>
          </cell>
          <cell r="DD139">
            <v>92.592592592592595</v>
          </cell>
          <cell r="DE139">
            <v>89.85507246376811</v>
          </cell>
          <cell r="DF139">
            <v>97.435897435897431</v>
          </cell>
          <cell r="DG139">
            <v>9620</v>
          </cell>
          <cell r="DH139">
            <v>4959</v>
          </cell>
          <cell r="DI139">
            <v>4661</v>
          </cell>
          <cell r="DJ139">
            <v>51.226611226611226</v>
          </cell>
          <cell r="DK139">
            <v>46.682798951401494</v>
          </cell>
          <cell r="DL139">
            <v>56.060931130658652</v>
          </cell>
          <cell r="DM139">
            <v>40.072765072765073</v>
          </cell>
          <cell r="DN139">
            <v>36.640451703972573</v>
          </cell>
          <cell r="DO139">
            <v>43.72452263462776</v>
          </cell>
          <cell r="DP139">
            <v>89.251559251559257</v>
          </cell>
          <cell r="DQ139">
            <v>86.529542246420661</v>
          </cell>
          <cell r="DR139">
            <v>92.147607809482949</v>
          </cell>
          <cell r="DS139">
            <v>86.444906444906451</v>
          </cell>
          <cell r="DT139">
            <v>83.585400282314978</v>
          </cell>
          <cell r="DU139">
            <v>89.487234499034543</v>
          </cell>
          <cell r="DV139">
            <v>96.767151767151773</v>
          </cell>
          <cell r="DW139">
            <v>95.866102036700951</v>
          </cell>
          <cell r="DX139">
            <v>97.725809912036041</v>
          </cell>
        </row>
        <row r="140">
          <cell r="B140">
            <v>892</v>
          </cell>
          <cell r="C140">
            <v>2016</v>
          </cell>
          <cell r="D140">
            <v>1012</v>
          </cell>
          <cell r="E140">
            <v>1004</v>
          </cell>
          <cell r="F140">
            <v>42.509920634920633</v>
          </cell>
          <cell r="G140">
            <v>41.304347826086953</v>
          </cell>
          <cell r="H140">
            <v>43.725099601593627</v>
          </cell>
          <cell r="I140">
            <v>27.728174603174605</v>
          </cell>
          <cell r="J140">
            <v>26.086956521739129</v>
          </cell>
          <cell r="K140">
            <v>29.382470119521916</v>
          </cell>
          <cell r="L140">
            <v>79.31547619047619</v>
          </cell>
          <cell r="M140">
            <v>74.604743083003953</v>
          </cell>
          <cell r="N140">
            <v>84.063745019920319</v>
          </cell>
          <cell r="O140">
            <v>73.859126984126988</v>
          </cell>
          <cell r="P140">
            <v>68.972332015810281</v>
          </cell>
          <cell r="Q140">
            <v>78.784860557768923</v>
          </cell>
          <cell r="R140">
            <v>92.212301587301596</v>
          </cell>
          <cell r="S140">
            <v>89.822134387351781</v>
          </cell>
          <cell r="T140">
            <v>94.621513944223111</v>
          </cell>
          <cell r="U140">
            <v>160</v>
          </cell>
          <cell r="V140">
            <v>85</v>
          </cell>
          <cell r="W140">
            <v>75</v>
          </cell>
          <cell r="X140">
            <v>37.5</v>
          </cell>
          <cell r="Y140">
            <v>29.411764705882355</v>
          </cell>
          <cell r="Z140">
            <v>46.666666666666664</v>
          </cell>
          <cell r="AA140">
            <v>22.5</v>
          </cell>
          <cell r="AB140">
            <v>17.647058823529413</v>
          </cell>
          <cell r="AC140">
            <v>28.000000000000004</v>
          </cell>
          <cell r="AD140">
            <v>82.5</v>
          </cell>
          <cell r="AE140">
            <v>78.82352941176471</v>
          </cell>
          <cell r="AF140">
            <v>86.666666666666671</v>
          </cell>
          <cell r="AG140">
            <v>79.375</v>
          </cell>
          <cell r="AH140">
            <v>76.470588235294116</v>
          </cell>
          <cell r="AI140">
            <v>82.666666666666671</v>
          </cell>
          <cell r="AJ140">
            <v>91.875</v>
          </cell>
          <cell r="AK140">
            <v>89.411764705882362</v>
          </cell>
          <cell r="AL140">
            <v>94.666666666666671</v>
          </cell>
          <cell r="AM140">
            <v>251</v>
          </cell>
          <cell r="AN140">
            <v>123</v>
          </cell>
          <cell r="AO140">
            <v>128</v>
          </cell>
          <cell r="AP140">
            <v>63.34661354581673</v>
          </cell>
          <cell r="AQ140">
            <v>59.349593495934961</v>
          </cell>
          <cell r="AR140">
            <v>67.1875</v>
          </cell>
          <cell r="AS140">
            <v>37.848605577689241</v>
          </cell>
          <cell r="AT140">
            <v>41.463414634146339</v>
          </cell>
          <cell r="AU140">
            <v>34.375</v>
          </cell>
          <cell r="AV140">
            <v>92.031872509960152</v>
          </cell>
          <cell r="AW140">
            <v>91.056910569105682</v>
          </cell>
          <cell r="AX140">
            <v>92.96875</v>
          </cell>
          <cell r="AY140">
            <v>89.641434262948209</v>
          </cell>
          <cell r="AZ140">
            <v>87.804878048780495</v>
          </cell>
          <cell r="BA140">
            <v>91.40625</v>
          </cell>
          <cell r="BB140">
            <v>98.007968127490045</v>
          </cell>
          <cell r="BC140">
            <v>96.747967479674799</v>
          </cell>
          <cell r="BD140">
            <v>99.21875</v>
          </cell>
          <cell r="BE140">
            <v>228</v>
          </cell>
          <cell r="BF140">
            <v>106</v>
          </cell>
          <cell r="BG140">
            <v>122</v>
          </cell>
          <cell r="BH140">
            <v>47.368421052631575</v>
          </cell>
          <cell r="BI140">
            <v>48.113207547169814</v>
          </cell>
          <cell r="BJ140">
            <v>46.721311475409841</v>
          </cell>
          <cell r="BK140">
            <v>28.07017543859649</v>
          </cell>
          <cell r="BL140">
            <v>27.358490566037734</v>
          </cell>
          <cell r="BM140">
            <v>28.688524590163933</v>
          </cell>
          <cell r="BN140">
            <v>82.89473684210526</v>
          </cell>
          <cell r="BO140">
            <v>77.358490566037744</v>
          </cell>
          <cell r="BP140">
            <v>87.704918032786878</v>
          </cell>
          <cell r="BQ140">
            <v>76.31578947368422</v>
          </cell>
          <cell r="BR140">
            <v>70.754716981132077</v>
          </cell>
          <cell r="BS140">
            <v>81.147540983606561</v>
          </cell>
          <cell r="BT140">
            <v>94.298245614035096</v>
          </cell>
          <cell r="BU140">
            <v>90.566037735849065</v>
          </cell>
          <cell r="BV140">
            <v>97.540983606557376</v>
          </cell>
          <cell r="BW140">
            <v>6</v>
          </cell>
          <cell r="BX140">
            <v>3</v>
          </cell>
          <cell r="BY140">
            <v>3</v>
          </cell>
          <cell r="BZ140">
            <v>100</v>
          </cell>
          <cell r="CA140">
            <v>100</v>
          </cell>
          <cell r="CB140">
            <v>100</v>
          </cell>
          <cell r="CC140">
            <v>66.666666666666657</v>
          </cell>
          <cell r="CD140">
            <v>33.333333333333329</v>
          </cell>
          <cell r="CE140">
            <v>100</v>
          </cell>
          <cell r="CF140">
            <v>100</v>
          </cell>
          <cell r="CG140">
            <v>100</v>
          </cell>
          <cell r="CH140">
            <v>100</v>
          </cell>
          <cell r="CI140">
            <v>100</v>
          </cell>
          <cell r="CJ140">
            <v>100</v>
          </cell>
          <cell r="CK140">
            <v>100</v>
          </cell>
          <cell r="CL140">
            <v>100</v>
          </cell>
          <cell r="CM140">
            <v>100</v>
          </cell>
          <cell r="CN140">
            <v>100</v>
          </cell>
          <cell r="CO140">
            <v>66</v>
          </cell>
          <cell r="CP140">
            <v>33</v>
          </cell>
          <cell r="CQ140">
            <v>33</v>
          </cell>
          <cell r="CR140">
            <v>50</v>
          </cell>
          <cell r="CS140">
            <v>42.424242424242422</v>
          </cell>
          <cell r="CT140">
            <v>57.575757575757578</v>
          </cell>
          <cell r="CU140">
            <v>27.27272727272727</v>
          </cell>
          <cell r="CV140">
            <v>18.181818181818183</v>
          </cell>
          <cell r="CW140">
            <v>36.363636363636367</v>
          </cell>
          <cell r="CX140">
            <v>87.878787878787875</v>
          </cell>
          <cell r="CY140">
            <v>81.818181818181827</v>
          </cell>
          <cell r="CZ140">
            <v>93.939393939393938</v>
          </cell>
          <cell r="DA140">
            <v>77.272727272727266</v>
          </cell>
          <cell r="DB140">
            <v>72.727272727272734</v>
          </cell>
          <cell r="DC140">
            <v>81.818181818181827</v>
          </cell>
          <cell r="DD140">
            <v>95.454545454545453</v>
          </cell>
          <cell r="DE140">
            <v>93.939393939393938</v>
          </cell>
          <cell r="DF140">
            <v>96.969696969696969</v>
          </cell>
          <cell r="DG140">
            <v>2727</v>
          </cell>
          <cell r="DH140">
            <v>1362</v>
          </cell>
          <cell r="DI140">
            <v>1365</v>
          </cell>
          <cell r="DJ140">
            <v>44.847818115144847</v>
          </cell>
          <cell r="DK140">
            <v>42.878120411160062</v>
          </cell>
          <cell r="DL140">
            <v>46.81318681318681</v>
          </cell>
          <cell r="DM140">
            <v>28.456178951228456</v>
          </cell>
          <cell r="DN140">
            <v>26.872246696035241</v>
          </cell>
          <cell r="DO140">
            <v>30.036630036630036</v>
          </cell>
          <cell r="DP140">
            <v>81.224789145581227</v>
          </cell>
          <cell r="DQ140">
            <v>76.798825256975036</v>
          </cell>
          <cell r="DR140">
            <v>85.641025641025635</v>
          </cell>
          <cell r="DS140">
            <v>75.980931426475991</v>
          </cell>
          <cell r="DT140">
            <v>71.439060205580034</v>
          </cell>
          <cell r="DU140">
            <v>80.512820512820511</v>
          </cell>
          <cell r="DV140">
            <v>92.995966263292999</v>
          </cell>
          <cell r="DW140">
            <v>90.602055800293684</v>
          </cell>
          <cell r="DX140">
            <v>95.384615384615387</v>
          </cell>
        </row>
        <row r="141">
          <cell r="B141">
            <v>893</v>
          </cell>
          <cell r="C141">
            <v>3290</v>
          </cell>
          <cell r="D141">
            <v>1689</v>
          </cell>
          <cell r="E141">
            <v>1601</v>
          </cell>
          <cell r="F141">
            <v>63.31306990881459</v>
          </cell>
          <cell r="G141">
            <v>58.140911782119595</v>
          </cell>
          <cell r="H141">
            <v>68.769519050593374</v>
          </cell>
          <cell r="I141">
            <v>51.033434650455924</v>
          </cell>
          <cell r="J141">
            <v>45.825932504440495</v>
          </cell>
          <cell r="K141">
            <v>56.527170518425983</v>
          </cell>
          <cell r="L141">
            <v>94.40729483282675</v>
          </cell>
          <cell r="M141">
            <v>92.480757844878624</v>
          </cell>
          <cell r="N141">
            <v>96.439725171767648</v>
          </cell>
          <cell r="O141">
            <v>93.161094224924014</v>
          </cell>
          <cell r="P141">
            <v>90.941385435168741</v>
          </cell>
          <cell r="Q141">
            <v>95.502810743285451</v>
          </cell>
          <cell r="R141">
            <v>98.510638297872347</v>
          </cell>
          <cell r="S141">
            <v>98.164594434576671</v>
          </cell>
          <cell r="T141">
            <v>98.875702685821366</v>
          </cell>
          <cell r="U141">
            <v>33</v>
          </cell>
          <cell r="V141">
            <v>16</v>
          </cell>
          <cell r="W141">
            <v>17</v>
          </cell>
          <cell r="X141">
            <v>72.727272727272734</v>
          </cell>
          <cell r="Y141">
            <v>75</v>
          </cell>
          <cell r="Z141">
            <v>70.588235294117652</v>
          </cell>
          <cell r="AA141">
            <v>66.666666666666657</v>
          </cell>
          <cell r="AB141">
            <v>68.75</v>
          </cell>
          <cell r="AC141">
            <v>64.705882352941174</v>
          </cell>
          <cell r="AD141">
            <v>93.939393939393938</v>
          </cell>
          <cell r="AE141">
            <v>87.5</v>
          </cell>
          <cell r="AF141">
            <v>100</v>
          </cell>
          <cell r="AG141">
            <v>90.909090909090907</v>
          </cell>
          <cell r="AH141">
            <v>87.5</v>
          </cell>
          <cell r="AI141">
            <v>94.117647058823522</v>
          </cell>
          <cell r="AJ141">
            <v>96.969696969696969</v>
          </cell>
          <cell r="AK141">
            <v>93.75</v>
          </cell>
          <cell r="AL141">
            <v>100</v>
          </cell>
          <cell r="AM141">
            <v>9</v>
          </cell>
          <cell r="AN141">
            <v>4</v>
          </cell>
          <cell r="AO141">
            <v>5</v>
          </cell>
          <cell r="AP141">
            <v>55.555555555555557</v>
          </cell>
          <cell r="AQ141">
            <v>50</v>
          </cell>
          <cell r="AR141">
            <v>60</v>
          </cell>
          <cell r="AS141">
            <v>44.444444444444443</v>
          </cell>
          <cell r="AT141">
            <v>25</v>
          </cell>
          <cell r="AU141">
            <v>60</v>
          </cell>
          <cell r="AV141">
            <v>100</v>
          </cell>
          <cell r="AW141">
            <v>100</v>
          </cell>
          <cell r="AX141">
            <v>100</v>
          </cell>
          <cell r="AY141">
            <v>100</v>
          </cell>
          <cell r="AZ141">
            <v>100</v>
          </cell>
          <cell r="BA141">
            <v>100</v>
          </cell>
          <cell r="BB141">
            <v>100</v>
          </cell>
          <cell r="BC141">
            <v>100</v>
          </cell>
          <cell r="BD141">
            <v>100</v>
          </cell>
          <cell r="BE141">
            <v>4</v>
          </cell>
          <cell r="BF141">
            <v>3</v>
          </cell>
          <cell r="BG141">
            <v>1</v>
          </cell>
          <cell r="BH141">
            <v>75</v>
          </cell>
          <cell r="BI141">
            <v>66.666666666666657</v>
          </cell>
          <cell r="BJ141">
            <v>100</v>
          </cell>
          <cell r="BK141">
            <v>50</v>
          </cell>
          <cell r="BL141">
            <v>33.333333333333329</v>
          </cell>
          <cell r="BM141">
            <v>100</v>
          </cell>
          <cell r="BN141">
            <v>100</v>
          </cell>
          <cell r="BO141">
            <v>100</v>
          </cell>
          <cell r="BP141">
            <v>100</v>
          </cell>
          <cell r="BQ141">
            <v>100</v>
          </cell>
          <cell r="BR141">
            <v>100</v>
          </cell>
          <cell r="BS141">
            <v>100</v>
          </cell>
          <cell r="BT141">
            <v>100</v>
          </cell>
          <cell r="BU141">
            <v>100</v>
          </cell>
          <cell r="BV141">
            <v>100</v>
          </cell>
          <cell r="BW141">
            <v>13</v>
          </cell>
          <cell r="BX141">
            <v>8</v>
          </cell>
          <cell r="BY141">
            <v>5</v>
          </cell>
          <cell r="BZ141">
            <v>84.615384615384613</v>
          </cell>
          <cell r="CA141">
            <v>75</v>
          </cell>
          <cell r="CB141">
            <v>100</v>
          </cell>
          <cell r="CC141">
            <v>38.461538461538467</v>
          </cell>
          <cell r="CD141">
            <v>25</v>
          </cell>
          <cell r="CE141">
            <v>60</v>
          </cell>
          <cell r="CF141">
            <v>92.307692307692307</v>
          </cell>
          <cell r="CG141">
            <v>87.5</v>
          </cell>
          <cell r="CH141">
            <v>100</v>
          </cell>
          <cell r="CI141">
            <v>92.307692307692307</v>
          </cell>
          <cell r="CJ141">
            <v>87.5</v>
          </cell>
          <cell r="CK141">
            <v>100</v>
          </cell>
          <cell r="CL141">
            <v>100</v>
          </cell>
          <cell r="CM141">
            <v>100</v>
          </cell>
          <cell r="CN141">
            <v>100</v>
          </cell>
          <cell r="CO141">
            <v>128</v>
          </cell>
          <cell r="CP141">
            <v>69</v>
          </cell>
          <cell r="CQ141">
            <v>59</v>
          </cell>
          <cell r="CR141">
            <v>39.0625</v>
          </cell>
          <cell r="CS141">
            <v>39.130434782608695</v>
          </cell>
          <cell r="CT141">
            <v>38.983050847457626</v>
          </cell>
          <cell r="CU141">
            <v>28.90625</v>
          </cell>
          <cell r="CV141">
            <v>28.985507246376812</v>
          </cell>
          <cell r="CW141">
            <v>28.8135593220339</v>
          </cell>
          <cell r="CX141">
            <v>87.5</v>
          </cell>
          <cell r="CY141">
            <v>82.608695652173907</v>
          </cell>
          <cell r="CZ141">
            <v>93.220338983050837</v>
          </cell>
          <cell r="DA141">
            <v>87.5</v>
          </cell>
          <cell r="DB141">
            <v>82.608695652173907</v>
          </cell>
          <cell r="DC141">
            <v>93.220338983050837</v>
          </cell>
          <cell r="DD141">
            <v>97.65625</v>
          </cell>
          <cell r="DE141">
            <v>98.550724637681171</v>
          </cell>
          <cell r="DF141">
            <v>96.610169491525426</v>
          </cell>
          <cell r="DG141">
            <v>3477</v>
          </cell>
          <cell r="DH141">
            <v>1789</v>
          </cell>
          <cell r="DI141">
            <v>1688</v>
          </cell>
          <cell r="DJ141">
            <v>62.582686223756113</v>
          </cell>
          <cell r="DK141">
            <v>57.629960871995536</v>
          </cell>
          <cell r="DL141">
            <v>67.83175355450237</v>
          </cell>
          <cell r="DM141">
            <v>50.30198446937014</v>
          </cell>
          <cell r="DN141">
            <v>45.22079373951928</v>
          </cell>
          <cell r="DO141">
            <v>55.687203791469194</v>
          </cell>
          <cell r="DP141">
            <v>94.161633592177168</v>
          </cell>
          <cell r="DQ141">
            <v>92.062604807154841</v>
          </cell>
          <cell r="DR141">
            <v>96.386255924170612</v>
          </cell>
          <cell r="DS141">
            <v>92.953695714696579</v>
          </cell>
          <cell r="DT141">
            <v>90.609278926774735</v>
          </cell>
          <cell r="DU141">
            <v>95.438388625592424</v>
          </cell>
          <cell r="DV141">
            <v>98.475697440322122</v>
          </cell>
          <cell r="DW141">
            <v>98.155394074902176</v>
          </cell>
          <cell r="DX141">
            <v>98.815165876777257</v>
          </cell>
        </row>
        <row r="142">
          <cell r="B142">
            <v>894</v>
          </cell>
          <cell r="C142">
            <v>2039</v>
          </cell>
          <cell r="D142">
            <v>1090</v>
          </cell>
          <cell r="E142">
            <v>949</v>
          </cell>
          <cell r="F142">
            <v>54.977930358018632</v>
          </cell>
          <cell r="G142">
            <v>52.935779816513758</v>
          </cell>
          <cell r="H142">
            <v>57.323498419388827</v>
          </cell>
          <cell r="I142">
            <v>39.627268268759195</v>
          </cell>
          <cell r="J142">
            <v>37.522935779816514</v>
          </cell>
          <cell r="K142">
            <v>42.044257112750259</v>
          </cell>
          <cell r="L142">
            <v>90.485532123589991</v>
          </cell>
          <cell r="M142">
            <v>88.165137614678898</v>
          </cell>
          <cell r="N142">
            <v>93.150684931506845</v>
          </cell>
          <cell r="O142">
            <v>87.739087788131442</v>
          </cell>
          <cell r="P142">
            <v>85.321100917431195</v>
          </cell>
          <cell r="Q142">
            <v>90.516332982086411</v>
          </cell>
          <cell r="R142">
            <v>96.665031878371749</v>
          </cell>
          <cell r="S142">
            <v>95.779816513761475</v>
          </cell>
          <cell r="T142">
            <v>97.681770284510009</v>
          </cell>
          <cell r="U142">
            <v>34</v>
          </cell>
          <cell r="V142">
            <v>13</v>
          </cell>
          <cell r="W142">
            <v>21</v>
          </cell>
          <cell r="X142">
            <v>67.64705882352942</v>
          </cell>
          <cell r="Y142">
            <v>53.846153846153847</v>
          </cell>
          <cell r="Z142">
            <v>76.19047619047619</v>
          </cell>
          <cell r="AA142">
            <v>44.117647058823529</v>
          </cell>
          <cell r="AB142">
            <v>38.461538461538467</v>
          </cell>
          <cell r="AC142">
            <v>47.619047619047613</v>
          </cell>
          <cell r="AD142">
            <v>91.17647058823529</v>
          </cell>
          <cell r="AE142">
            <v>76.923076923076934</v>
          </cell>
          <cell r="AF142">
            <v>100</v>
          </cell>
          <cell r="AG142">
            <v>91.17647058823529</v>
          </cell>
          <cell r="AH142">
            <v>76.923076923076934</v>
          </cell>
          <cell r="AI142">
            <v>100</v>
          </cell>
          <cell r="AJ142">
            <v>97.058823529411768</v>
          </cell>
          <cell r="AK142">
            <v>92.307692307692307</v>
          </cell>
          <cell r="AL142">
            <v>100</v>
          </cell>
          <cell r="AM142">
            <v>65</v>
          </cell>
          <cell r="AN142">
            <v>40</v>
          </cell>
          <cell r="AO142">
            <v>25</v>
          </cell>
          <cell r="AP142">
            <v>60</v>
          </cell>
          <cell r="AQ142">
            <v>52.5</v>
          </cell>
          <cell r="AR142">
            <v>72</v>
          </cell>
          <cell r="AS142">
            <v>38.461538461538467</v>
          </cell>
          <cell r="AT142">
            <v>30</v>
          </cell>
          <cell r="AU142">
            <v>52</v>
          </cell>
          <cell r="AV142">
            <v>95.384615384615387</v>
          </cell>
          <cell r="AW142">
            <v>92.5</v>
          </cell>
          <cell r="AX142">
            <v>100</v>
          </cell>
          <cell r="AY142">
            <v>93.84615384615384</v>
          </cell>
          <cell r="AZ142">
            <v>90</v>
          </cell>
          <cell r="BA142">
            <v>100</v>
          </cell>
          <cell r="BB142">
            <v>100</v>
          </cell>
          <cell r="BC142">
            <v>100</v>
          </cell>
          <cell r="BD142">
            <v>100</v>
          </cell>
          <cell r="BE142">
            <v>19</v>
          </cell>
          <cell r="BF142">
            <v>8</v>
          </cell>
          <cell r="BG142">
            <v>11</v>
          </cell>
          <cell r="BH142">
            <v>57.894736842105267</v>
          </cell>
          <cell r="BI142">
            <v>50</v>
          </cell>
          <cell r="BJ142">
            <v>63.636363636363633</v>
          </cell>
          <cell r="BK142">
            <v>21.052631578947366</v>
          </cell>
          <cell r="BL142">
            <v>25</v>
          </cell>
          <cell r="BM142">
            <v>18.181818181818183</v>
          </cell>
          <cell r="BN142">
            <v>84.210526315789465</v>
          </cell>
          <cell r="BO142">
            <v>87.5</v>
          </cell>
          <cell r="BP142">
            <v>81.818181818181827</v>
          </cell>
          <cell r="BQ142">
            <v>84.210526315789465</v>
          </cell>
          <cell r="BR142">
            <v>87.5</v>
          </cell>
          <cell r="BS142">
            <v>81.818181818181827</v>
          </cell>
          <cell r="BT142">
            <v>100</v>
          </cell>
          <cell r="BU142">
            <v>100</v>
          </cell>
          <cell r="BV142">
            <v>100</v>
          </cell>
          <cell r="BW142">
            <v>2</v>
          </cell>
          <cell r="BX142">
            <v>1</v>
          </cell>
          <cell r="BY142">
            <v>1</v>
          </cell>
          <cell r="BZ142">
            <v>100</v>
          </cell>
          <cell r="CA142">
            <v>100</v>
          </cell>
          <cell r="CB142">
            <v>100</v>
          </cell>
          <cell r="CC142">
            <v>100</v>
          </cell>
          <cell r="CD142">
            <v>100</v>
          </cell>
          <cell r="CE142">
            <v>100</v>
          </cell>
          <cell r="CF142">
            <v>100</v>
          </cell>
          <cell r="CG142">
            <v>100</v>
          </cell>
          <cell r="CH142">
            <v>100</v>
          </cell>
          <cell r="CI142">
            <v>100</v>
          </cell>
          <cell r="CJ142">
            <v>100</v>
          </cell>
          <cell r="CK142">
            <v>100</v>
          </cell>
          <cell r="CL142">
            <v>100</v>
          </cell>
          <cell r="CM142">
            <v>100</v>
          </cell>
          <cell r="CN142">
            <v>100</v>
          </cell>
          <cell r="CO142">
            <v>23</v>
          </cell>
          <cell r="CP142">
            <v>13</v>
          </cell>
          <cell r="CQ142">
            <v>10</v>
          </cell>
          <cell r="CR142">
            <v>56.521739130434781</v>
          </cell>
          <cell r="CS142">
            <v>61.53846153846154</v>
          </cell>
          <cell r="CT142">
            <v>50</v>
          </cell>
          <cell r="CU142">
            <v>39.130434782608695</v>
          </cell>
          <cell r="CV142">
            <v>46.153846153846153</v>
          </cell>
          <cell r="CW142">
            <v>30</v>
          </cell>
          <cell r="CX142">
            <v>91.304347826086953</v>
          </cell>
          <cell r="CY142">
            <v>92.307692307692307</v>
          </cell>
          <cell r="CZ142">
            <v>90</v>
          </cell>
          <cell r="DA142">
            <v>86.956521739130437</v>
          </cell>
          <cell r="DB142">
            <v>84.615384615384613</v>
          </cell>
          <cell r="DC142">
            <v>90</v>
          </cell>
          <cell r="DD142">
            <v>95.652173913043484</v>
          </cell>
          <cell r="DE142">
            <v>92.307692307692307</v>
          </cell>
          <cell r="DF142">
            <v>100</v>
          </cell>
          <cell r="DG142">
            <v>2182</v>
          </cell>
          <cell r="DH142">
            <v>1165</v>
          </cell>
          <cell r="DI142">
            <v>1017</v>
          </cell>
          <cell r="DJ142">
            <v>55.407882676443634</v>
          </cell>
          <cell r="DK142">
            <v>53.047210300429185</v>
          </cell>
          <cell r="DL142">
            <v>58.112094395280231</v>
          </cell>
          <cell r="DM142">
            <v>39.550870760769932</v>
          </cell>
          <cell r="DN142">
            <v>37.339055793991413</v>
          </cell>
          <cell r="DO142">
            <v>42.084562438544737</v>
          </cell>
          <cell r="DP142">
            <v>90.604949587534364</v>
          </cell>
          <cell r="DQ142">
            <v>88.240343347639481</v>
          </cell>
          <cell r="DR142">
            <v>93.313667649950844</v>
          </cell>
          <cell r="DS142">
            <v>87.94683776351971</v>
          </cell>
          <cell r="DT142">
            <v>85.407725321888421</v>
          </cell>
          <cell r="DU142">
            <v>90.855457227138643</v>
          </cell>
          <cell r="DV142">
            <v>96.791934005499542</v>
          </cell>
          <cell r="DW142">
            <v>95.87982832618026</v>
          </cell>
          <cell r="DX142">
            <v>97.836774827925268</v>
          </cell>
        </row>
        <row r="143">
          <cell r="B143">
            <v>908</v>
          </cell>
          <cell r="C143">
            <v>5869</v>
          </cell>
          <cell r="D143">
            <v>2990</v>
          </cell>
          <cell r="E143">
            <v>2879</v>
          </cell>
          <cell r="F143">
            <v>57.352189470097123</v>
          </cell>
          <cell r="G143">
            <v>53.177257525083611</v>
          </cell>
          <cell r="H143">
            <v>61.688086141021195</v>
          </cell>
          <cell r="I143">
            <v>44.01090475379111</v>
          </cell>
          <cell r="J143">
            <v>40.434782608695649</v>
          </cell>
          <cell r="K143">
            <v>47.724904480722472</v>
          </cell>
          <cell r="L143">
            <v>91.702163912080422</v>
          </cell>
          <cell r="M143">
            <v>90.033444816053503</v>
          </cell>
          <cell r="N143">
            <v>93.435220562695378</v>
          </cell>
          <cell r="O143">
            <v>90.134605554608953</v>
          </cell>
          <cell r="P143">
            <v>88.327759197324411</v>
          </cell>
          <cell r="Q143">
            <v>92.011114970475859</v>
          </cell>
          <cell r="R143">
            <v>97.682739819390022</v>
          </cell>
          <cell r="S143">
            <v>97.290969899665541</v>
          </cell>
          <cell r="T143">
            <v>98.089614449461621</v>
          </cell>
          <cell r="U143">
            <v>55</v>
          </cell>
          <cell r="V143">
            <v>25</v>
          </cell>
          <cell r="W143">
            <v>30</v>
          </cell>
          <cell r="X143">
            <v>63.636363636363633</v>
          </cell>
          <cell r="Y143">
            <v>52</v>
          </cell>
          <cell r="Z143">
            <v>73.333333333333329</v>
          </cell>
          <cell r="AA143">
            <v>58.18181818181818</v>
          </cell>
          <cell r="AB143">
            <v>52</v>
          </cell>
          <cell r="AC143">
            <v>63.333333333333329</v>
          </cell>
          <cell r="AD143">
            <v>92.72727272727272</v>
          </cell>
          <cell r="AE143">
            <v>92</v>
          </cell>
          <cell r="AF143">
            <v>93.333333333333329</v>
          </cell>
          <cell r="AG143">
            <v>92.72727272727272</v>
          </cell>
          <cell r="AH143">
            <v>92</v>
          </cell>
          <cell r="AI143">
            <v>93.333333333333329</v>
          </cell>
          <cell r="AJ143">
            <v>98.181818181818187</v>
          </cell>
          <cell r="AK143">
            <v>96</v>
          </cell>
          <cell r="AL143">
            <v>100</v>
          </cell>
          <cell r="AM143">
            <v>4</v>
          </cell>
          <cell r="AN143">
            <v>1</v>
          </cell>
          <cell r="AO143">
            <v>3</v>
          </cell>
          <cell r="AP143">
            <v>75</v>
          </cell>
          <cell r="AQ143">
            <v>0</v>
          </cell>
          <cell r="AR143">
            <v>100</v>
          </cell>
          <cell r="AS143">
            <v>50</v>
          </cell>
          <cell r="AT143">
            <v>0</v>
          </cell>
          <cell r="AU143">
            <v>66.666666666666657</v>
          </cell>
          <cell r="AV143">
            <v>100</v>
          </cell>
          <cell r="AW143">
            <v>100</v>
          </cell>
          <cell r="AX143">
            <v>100</v>
          </cell>
          <cell r="AY143">
            <v>100</v>
          </cell>
          <cell r="AZ143">
            <v>100</v>
          </cell>
          <cell r="BA143">
            <v>100</v>
          </cell>
          <cell r="BB143">
            <v>100</v>
          </cell>
          <cell r="BC143">
            <v>100</v>
          </cell>
          <cell r="BD143">
            <v>100</v>
          </cell>
          <cell r="BE143">
            <v>1</v>
          </cell>
          <cell r="BF143">
            <v>1</v>
          </cell>
          <cell r="BG143">
            <v>0</v>
          </cell>
          <cell r="BH143">
            <v>0</v>
          </cell>
          <cell r="BI143">
            <v>0</v>
          </cell>
          <cell r="BJ143" t="e">
            <v>#DIV/0!</v>
          </cell>
          <cell r="BK143">
            <v>0</v>
          </cell>
          <cell r="BL143">
            <v>0</v>
          </cell>
          <cell r="BM143" t="e">
            <v>#DIV/0!</v>
          </cell>
          <cell r="BN143">
            <v>100</v>
          </cell>
          <cell r="BO143">
            <v>100</v>
          </cell>
          <cell r="BP143" t="e">
            <v>#DIV/0!</v>
          </cell>
          <cell r="BQ143">
            <v>100</v>
          </cell>
          <cell r="BR143">
            <v>100</v>
          </cell>
          <cell r="BS143" t="e">
            <v>#DIV/0!</v>
          </cell>
          <cell r="BT143">
            <v>100</v>
          </cell>
          <cell r="BU143">
            <v>100</v>
          </cell>
          <cell r="BV143" t="e">
            <v>#DIV/0!</v>
          </cell>
          <cell r="BW143">
            <v>0</v>
          </cell>
          <cell r="BX143">
            <v>0</v>
          </cell>
          <cell r="BY143">
            <v>0</v>
          </cell>
          <cell r="BZ143" t="e">
            <v>#DIV/0!</v>
          </cell>
          <cell r="CA143" t="e">
            <v>#DIV/0!</v>
          </cell>
          <cell r="CB143" t="e">
            <v>#DIV/0!</v>
          </cell>
          <cell r="CC143" t="e">
            <v>#DIV/0!</v>
          </cell>
          <cell r="CD143" t="e">
            <v>#DIV/0!</v>
          </cell>
          <cell r="CE143" t="e">
            <v>#DIV/0!</v>
          </cell>
          <cell r="CF143" t="e">
            <v>#DIV/0!</v>
          </cell>
          <cell r="CG143" t="e">
            <v>#DIV/0!</v>
          </cell>
          <cell r="CH143" t="e">
            <v>#DIV/0!</v>
          </cell>
          <cell r="CI143" t="e">
            <v>#DIV/0!</v>
          </cell>
          <cell r="CJ143" t="e">
            <v>#DIV/0!</v>
          </cell>
          <cell r="CK143" t="e">
            <v>#DIV/0!</v>
          </cell>
          <cell r="CL143" t="e">
            <v>#DIV/0!</v>
          </cell>
          <cell r="CM143" t="e">
            <v>#DIV/0!</v>
          </cell>
          <cell r="CN143" t="e">
            <v>#DIV/0!</v>
          </cell>
          <cell r="CO143">
            <v>222</v>
          </cell>
          <cell r="CP143">
            <v>117</v>
          </cell>
          <cell r="CQ143">
            <v>105</v>
          </cell>
          <cell r="CR143">
            <v>53.153153153153156</v>
          </cell>
          <cell r="CS143">
            <v>50.427350427350426</v>
          </cell>
          <cell r="CT143">
            <v>56.19047619047619</v>
          </cell>
          <cell r="CU143">
            <v>37.837837837837839</v>
          </cell>
          <cell r="CV143">
            <v>37.606837606837608</v>
          </cell>
          <cell r="CW143">
            <v>38.095238095238095</v>
          </cell>
          <cell r="CX143">
            <v>89.63963963963964</v>
          </cell>
          <cell r="CY143">
            <v>91.452991452991455</v>
          </cell>
          <cell r="CZ143">
            <v>87.61904761904762</v>
          </cell>
          <cell r="DA143">
            <v>87.837837837837839</v>
          </cell>
          <cell r="DB143">
            <v>90.598290598290603</v>
          </cell>
          <cell r="DC143">
            <v>84.761904761904759</v>
          </cell>
          <cell r="DD143">
            <v>96.396396396396398</v>
          </cell>
          <cell r="DE143">
            <v>97.435897435897431</v>
          </cell>
          <cell r="DF143">
            <v>95.238095238095227</v>
          </cell>
          <cell r="DG143">
            <v>6151</v>
          </cell>
          <cell r="DH143">
            <v>3134</v>
          </cell>
          <cell r="DI143">
            <v>3017</v>
          </cell>
          <cell r="DJ143">
            <v>57.258982279304185</v>
          </cell>
          <cell r="DK143">
            <v>53.031269942565409</v>
          </cell>
          <cell r="DL143">
            <v>61.650646337421279</v>
          </cell>
          <cell r="DM143">
            <v>43.911559096081938</v>
          </cell>
          <cell r="DN143">
            <v>40.395660497766436</v>
          </cell>
          <cell r="DO143">
            <v>47.563805104408353</v>
          </cell>
          <cell r="DP143">
            <v>91.64363518127135</v>
          </cell>
          <cell r="DQ143">
            <v>90.108487555839176</v>
          </cell>
          <cell r="DR143">
            <v>93.23831620815379</v>
          </cell>
          <cell r="DS143">
            <v>90.082913347423187</v>
          </cell>
          <cell r="DT143">
            <v>88.449266113592856</v>
          </cell>
          <cell r="DU143">
            <v>91.779913821677155</v>
          </cell>
          <cell r="DV143">
            <v>97.642659730125175</v>
          </cell>
          <cell r="DW143">
            <v>97.28781110402042</v>
          </cell>
          <cell r="DX143">
            <v>98.011269472986413</v>
          </cell>
        </row>
        <row r="144">
          <cell r="B144">
            <v>909</v>
          </cell>
          <cell r="C144">
            <v>5947</v>
          </cell>
          <cell r="D144">
            <v>3047</v>
          </cell>
          <cell r="E144">
            <v>2900</v>
          </cell>
          <cell r="F144">
            <v>58.432823272238096</v>
          </cell>
          <cell r="G144">
            <v>52.14965539875287</v>
          </cell>
          <cell r="H144">
            <v>65.034482758620697</v>
          </cell>
          <cell r="I144">
            <v>45.754161762233061</v>
          </cell>
          <cell r="J144">
            <v>40.761404660321624</v>
          </cell>
          <cell r="K144">
            <v>51</v>
          </cell>
          <cell r="L144">
            <v>90.583487472675301</v>
          </cell>
          <cell r="M144">
            <v>88.152280932064329</v>
          </cell>
          <cell r="N144">
            <v>93.137931034482762</v>
          </cell>
          <cell r="O144">
            <v>88.952412981335129</v>
          </cell>
          <cell r="P144">
            <v>86.380045946832951</v>
          </cell>
          <cell r="Q144">
            <v>91.65517241379311</v>
          </cell>
          <cell r="R144">
            <v>96.451992601311588</v>
          </cell>
          <cell r="S144">
            <v>95.339678372169345</v>
          </cell>
          <cell r="T144">
            <v>97.620689655172413</v>
          </cell>
          <cell r="U144">
            <v>28</v>
          </cell>
          <cell r="V144">
            <v>12</v>
          </cell>
          <cell r="W144">
            <v>16</v>
          </cell>
          <cell r="X144">
            <v>64.285714285714292</v>
          </cell>
          <cell r="Y144">
            <v>41.666666666666671</v>
          </cell>
          <cell r="Z144">
            <v>81.25</v>
          </cell>
          <cell r="AA144">
            <v>46.428571428571431</v>
          </cell>
          <cell r="AB144">
            <v>25</v>
          </cell>
          <cell r="AC144">
            <v>62.5</v>
          </cell>
          <cell r="AD144">
            <v>92.857142857142861</v>
          </cell>
          <cell r="AE144">
            <v>83.333333333333343</v>
          </cell>
          <cell r="AF144">
            <v>100</v>
          </cell>
          <cell r="AG144">
            <v>92.857142857142861</v>
          </cell>
          <cell r="AH144">
            <v>83.333333333333343</v>
          </cell>
          <cell r="AI144">
            <v>100</v>
          </cell>
          <cell r="AJ144">
            <v>96.428571428571431</v>
          </cell>
          <cell r="AK144">
            <v>91.666666666666657</v>
          </cell>
          <cell r="AL144">
            <v>100</v>
          </cell>
          <cell r="AM144">
            <v>14</v>
          </cell>
          <cell r="AN144">
            <v>5</v>
          </cell>
          <cell r="AO144">
            <v>9</v>
          </cell>
          <cell r="AP144">
            <v>71.428571428571431</v>
          </cell>
          <cell r="AQ144">
            <v>80</v>
          </cell>
          <cell r="AR144">
            <v>66.666666666666657</v>
          </cell>
          <cell r="AS144">
            <v>64.285714285714292</v>
          </cell>
          <cell r="AT144">
            <v>80</v>
          </cell>
          <cell r="AU144">
            <v>55.555555555555557</v>
          </cell>
          <cell r="AV144">
            <v>100</v>
          </cell>
          <cell r="AW144">
            <v>100</v>
          </cell>
          <cell r="AX144">
            <v>100</v>
          </cell>
          <cell r="AY144">
            <v>100</v>
          </cell>
          <cell r="AZ144">
            <v>100</v>
          </cell>
          <cell r="BA144">
            <v>100</v>
          </cell>
          <cell r="BB144">
            <v>100</v>
          </cell>
          <cell r="BC144">
            <v>100</v>
          </cell>
          <cell r="BD144">
            <v>100</v>
          </cell>
          <cell r="BE144">
            <v>7</v>
          </cell>
          <cell r="BF144">
            <v>2</v>
          </cell>
          <cell r="BG144">
            <v>5</v>
          </cell>
          <cell r="BH144">
            <v>85.714285714285708</v>
          </cell>
          <cell r="BI144">
            <v>100</v>
          </cell>
          <cell r="BJ144">
            <v>80</v>
          </cell>
          <cell r="BK144">
            <v>71.428571428571431</v>
          </cell>
          <cell r="BL144">
            <v>100</v>
          </cell>
          <cell r="BM144">
            <v>60</v>
          </cell>
          <cell r="BN144">
            <v>100</v>
          </cell>
          <cell r="BO144">
            <v>100</v>
          </cell>
          <cell r="BP144">
            <v>100</v>
          </cell>
          <cell r="BQ144">
            <v>100</v>
          </cell>
          <cell r="BR144">
            <v>100</v>
          </cell>
          <cell r="BS144">
            <v>100</v>
          </cell>
          <cell r="BT144">
            <v>100</v>
          </cell>
          <cell r="BU144">
            <v>100</v>
          </cell>
          <cell r="BV144">
            <v>100</v>
          </cell>
          <cell r="BW144">
            <v>14</v>
          </cell>
          <cell r="BX144">
            <v>9</v>
          </cell>
          <cell r="BY144">
            <v>5</v>
          </cell>
          <cell r="BZ144">
            <v>92.857142857142861</v>
          </cell>
          <cell r="CA144">
            <v>88.888888888888886</v>
          </cell>
          <cell r="CB144">
            <v>100</v>
          </cell>
          <cell r="CC144">
            <v>85.714285714285708</v>
          </cell>
          <cell r="CD144">
            <v>77.777777777777786</v>
          </cell>
          <cell r="CE144">
            <v>100</v>
          </cell>
          <cell r="CF144">
            <v>100</v>
          </cell>
          <cell r="CG144">
            <v>100</v>
          </cell>
          <cell r="CH144">
            <v>100</v>
          </cell>
          <cell r="CI144">
            <v>100</v>
          </cell>
          <cell r="CJ144">
            <v>100</v>
          </cell>
          <cell r="CK144">
            <v>100</v>
          </cell>
          <cell r="CL144">
            <v>100</v>
          </cell>
          <cell r="CM144">
            <v>100</v>
          </cell>
          <cell r="CN144">
            <v>100</v>
          </cell>
          <cell r="CO144">
            <v>181</v>
          </cell>
          <cell r="CP144">
            <v>96</v>
          </cell>
          <cell r="CQ144">
            <v>85</v>
          </cell>
          <cell r="CR144">
            <v>36.464088397790057</v>
          </cell>
          <cell r="CS144">
            <v>34.375</v>
          </cell>
          <cell r="CT144">
            <v>38.82352941176471</v>
          </cell>
          <cell r="CU144">
            <v>25.414364640883981</v>
          </cell>
          <cell r="CV144">
            <v>25</v>
          </cell>
          <cell r="CW144">
            <v>25.882352941176475</v>
          </cell>
          <cell r="CX144">
            <v>76.243093922651937</v>
          </cell>
          <cell r="CY144">
            <v>71.875</v>
          </cell>
          <cell r="CZ144">
            <v>81.17647058823529</v>
          </cell>
          <cell r="DA144">
            <v>73.480662983425418</v>
          </cell>
          <cell r="DB144">
            <v>68.75</v>
          </cell>
          <cell r="DC144">
            <v>78.82352941176471</v>
          </cell>
          <cell r="DD144">
            <v>91.160220994475139</v>
          </cell>
          <cell r="DE144">
            <v>88.541666666666657</v>
          </cell>
          <cell r="DF144">
            <v>94.117647058823522</v>
          </cell>
          <cell r="DG144">
            <v>6191</v>
          </cell>
          <cell r="DH144">
            <v>3171</v>
          </cell>
          <cell r="DI144">
            <v>3020</v>
          </cell>
          <cell r="DJ144">
            <v>57.955096107252466</v>
          </cell>
          <cell r="DK144">
            <v>51.750236518448432</v>
          </cell>
          <cell r="DL144">
            <v>64.47019867549669</v>
          </cell>
          <cell r="DM144">
            <v>45.323857212082054</v>
          </cell>
          <cell r="DN144">
            <v>40.42888678650268</v>
          </cell>
          <cell r="DO144">
            <v>50.463576158940391</v>
          </cell>
          <cell r="DP144">
            <v>90.227749959618791</v>
          </cell>
          <cell r="DQ144">
            <v>87.70104068117314</v>
          </cell>
          <cell r="DR144">
            <v>92.880794701986758</v>
          </cell>
          <cell r="DS144">
            <v>88.58019706024875</v>
          </cell>
          <cell r="DT144">
            <v>85.9035004730369</v>
          </cell>
          <cell r="DU144">
            <v>91.390728476821195</v>
          </cell>
          <cell r="DV144">
            <v>96.317234695525769</v>
          </cell>
          <cell r="DW144">
            <v>95.143487858719638</v>
          </cell>
          <cell r="DX144">
            <v>97.549668874172184</v>
          </cell>
        </row>
        <row r="145">
          <cell r="B145">
            <v>916</v>
          </cell>
          <cell r="C145">
            <v>6323</v>
          </cell>
          <cell r="D145">
            <v>3238</v>
          </cell>
          <cell r="E145">
            <v>3085</v>
          </cell>
          <cell r="F145">
            <v>63.783014391902583</v>
          </cell>
          <cell r="G145">
            <v>59.450277949351445</v>
          </cell>
          <cell r="H145">
            <v>68.330632090761753</v>
          </cell>
          <cell r="I145">
            <v>54.009172860983711</v>
          </cell>
          <cell r="J145">
            <v>49.197035206917846</v>
          </cell>
          <cell r="K145">
            <v>59.059967585089147</v>
          </cell>
          <cell r="L145">
            <v>93.515736201170327</v>
          </cell>
          <cell r="M145">
            <v>92.248301420630014</v>
          </cell>
          <cell r="N145">
            <v>94.84602917341978</v>
          </cell>
          <cell r="O145">
            <v>92.250513996520638</v>
          </cell>
          <cell r="P145">
            <v>90.611488573193327</v>
          </cell>
          <cell r="Q145">
            <v>93.970826580226912</v>
          </cell>
          <cell r="R145">
            <v>98.402656966629763</v>
          </cell>
          <cell r="S145">
            <v>98.208770846201361</v>
          </cell>
          <cell r="T145">
            <v>98.606158833063205</v>
          </cell>
          <cell r="U145">
            <v>136</v>
          </cell>
          <cell r="V145">
            <v>78</v>
          </cell>
          <cell r="W145">
            <v>58</v>
          </cell>
          <cell r="X145">
            <v>56.617647058823529</v>
          </cell>
          <cell r="Y145">
            <v>50</v>
          </cell>
          <cell r="Z145">
            <v>65.517241379310349</v>
          </cell>
          <cell r="AA145">
            <v>47.058823529411761</v>
          </cell>
          <cell r="AB145">
            <v>41.025641025641022</v>
          </cell>
          <cell r="AC145">
            <v>55.172413793103445</v>
          </cell>
          <cell r="AD145">
            <v>86.764705882352942</v>
          </cell>
          <cell r="AE145">
            <v>82.051282051282044</v>
          </cell>
          <cell r="AF145">
            <v>93.103448275862064</v>
          </cell>
          <cell r="AG145">
            <v>85.294117647058826</v>
          </cell>
          <cell r="AH145">
            <v>80.769230769230774</v>
          </cell>
          <cell r="AI145">
            <v>91.379310344827587</v>
          </cell>
          <cell r="AJ145">
            <v>97.794117647058826</v>
          </cell>
          <cell r="AK145">
            <v>97.435897435897431</v>
          </cell>
          <cell r="AL145">
            <v>98.275862068965509</v>
          </cell>
          <cell r="AM145">
            <v>84</v>
          </cell>
          <cell r="AN145">
            <v>40</v>
          </cell>
          <cell r="AO145">
            <v>44</v>
          </cell>
          <cell r="AP145">
            <v>72.61904761904762</v>
          </cell>
          <cell r="AQ145">
            <v>72.5</v>
          </cell>
          <cell r="AR145">
            <v>72.727272727272734</v>
          </cell>
          <cell r="AS145">
            <v>61.904761904761905</v>
          </cell>
          <cell r="AT145">
            <v>55.000000000000007</v>
          </cell>
          <cell r="AU145">
            <v>68.181818181818173</v>
          </cell>
          <cell r="AV145">
            <v>95.238095238095227</v>
          </cell>
          <cell r="AW145">
            <v>97.5</v>
          </cell>
          <cell r="AX145">
            <v>93.181818181818173</v>
          </cell>
          <cell r="AY145">
            <v>92.857142857142861</v>
          </cell>
          <cell r="AZ145">
            <v>95</v>
          </cell>
          <cell r="BA145">
            <v>90.909090909090907</v>
          </cell>
          <cell r="BB145">
            <v>98.80952380952381</v>
          </cell>
          <cell r="BC145">
            <v>97.5</v>
          </cell>
          <cell r="BD145">
            <v>100</v>
          </cell>
          <cell r="BE145">
            <v>46</v>
          </cell>
          <cell r="BF145">
            <v>25</v>
          </cell>
          <cell r="BG145">
            <v>21</v>
          </cell>
          <cell r="BH145">
            <v>32.608695652173914</v>
          </cell>
          <cell r="BI145">
            <v>24</v>
          </cell>
          <cell r="BJ145">
            <v>42.857142857142854</v>
          </cell>
          <cell r="BK145">
            <v>19.565217391304348</v>
          </cell>
          <cell r="BL145">
            <v>8</v>
          </cell>
          <cell r="BM145">
            <v>33.333333333333329</v>
          </cell>
          <cell r="BN145">
            <v>93.478260869565219</v>
          </cell>
          <cell r="BO145">
            <v>96</v>
          </cell>
          <cell r="BP145">
            <v>90.476190476190482</v>
          </cell>
          <cell r="BQ145">
            <v>93.478260869565219</v>
          </cell>
          <cell r="BR145">
            <v>96</v>
          </cell>
          <cell r="BS145">
            <v>90.476190476190482</v>
          </cell>
          <cell r="BT145">
            <v>100</v>
          </cell>
          <cell r="BU145">
            <v>100</v>
          </cell>
          <cell r="BV145">
            <v>100</v>
          </cell>
          <cell r="BW145">
            <v>16</v>
          </cell>
          <cell r="BX145">
            <v>10</v>
          </cell>
          <cell r="BY145">
            <v>6</v>
          </cell>
          <cell r="BZ145">
            <v>87.5</v>
          </cell>
          <cell r="CA145">
            <v>90</v>
          </cell>
          <cell r="CB145">
            <v>83.333333333333343</v>
          </cell>
          <cell r="CC145">
            <v>75</v>
          </cell>
          <cell r="CD145">
            <v>90</v>
          </cell>
          <cell r="CE145">
            <v>50</v>
          </cell>
          <cell r="CF145">
            <v>100</v>
          </cell>
          <cell r="CG145">
            <v>100</v>
          </cell>
          <cell r="CH145">
            <v>100</v>
          </cell>
          <cell r="CI145">
            <v>93.75</v>
          </cell>
          <cell r="CJ145">
            <v>100</v>
          </cell>
          <cell r="CK145">
            <v>83.333333333333343</v>
          </cell>
          <cell r="CL145">
            <v>100</v>
          </cell>
          <cell r="CM145">
            <v>100</v>
          </cell>
          <cell r="CN145">
            <v>100</v>
          </cell>
          <cell r="CO145">
            <v>494</v>
          </cell>
          <cell r="CP145">
            <v>247</v>
          </cell>
          <cell r="CQ145">
            <v>247</v>
          </cell>
          <cell r="CR145">
            <v>67.408906882591097</v>
          </cell>
          <cell r="CS145">
            <v>64.372469635627525</v>
          </cell>
          <cell r="CT145">
            <v>70.445344129554655</v>
          </cell>
          <cell r="CU145">
            <v>54.453441295546554</v>
          </cell>
          <cell r="CV145">
            <v>51.417004048582996</v>
          </cell>
          <cell r="CW145">
            <v>57.48987854251012</v>
          </cell>
          <cell r="CX145">
            <v>92.914979757085021</v>
          </cell>
          <cell r="CY145">
            <v>92.712550607287454</v>
          </cell>
          <cell r="CZ145">
            <v>93.117408906882588</v>
          </cell>
          <cell r="DA145">
            <v>91.902834008097173</v>
          </cell>
          <cell r="DB145">
            <v>91.902834008097173</v>
          </cell>
          <cell r="DC145">
            <v>91.902834008097173</v>
          </cell>
          <cell r="DD145">
            <v>97.368421052631575</v>
          </cell>
          <cell r="DE145">
            <v>97.165991902834008</v>
          </cell>
          <cell r="DF145">
            <v>97.570850202429142</v>
          </cell>
          <cell r="DG145">
            <v>7099</v>
          </cell>
          <cell r="DH145">
            <v>3638</v>
          </cell>
          <cell r="DI145">
            <v>3461</v>
          </cell>
          <cell r="DJ145">
            <v>63.854063952669392</v>
          </cell>
          <cell r="DK145">
            <v>59.565695437053321</v>
          </cell>
          <cell r="DL145">
            <v>68.361745160358282</v>
          </cell>
          <cell r="DM145">
            <v>53.824482321453729</v>
          </cell>
          <cell r="DN145">
            <v>49.065420560747661</v>
          </cell>
          <cell r="DO145">
            <v>58.826928633342966</v>
          </cell>
          <cell r="DP145">
            <v>93.379349204113254</v>
          </cell>
          <cell r="DQ145">
            <v>92.166025288620119</v>
          </cell>
          <cell r="DR145">
            <v>94.654724068188386</v>
          </cell>
          <cell r="DS145">
            <v>92.111565009156209</v>
          </cell>
          <cell r="DT145">
            <v>90.599230346344157</v>
          </cell>
          <cell r="DU145">
            <v>93.701242415486846</v>
          </cell>
          <cell r="DV145">
            <v>98.337794055500765</v>
          </cell>
          <cell r="DW145">
            <v>98.130841121495322</v>
          </cell>
          <cell r="DX145">
            <v>98.555330829240106</v>
          </cell>
        </row>
        <row r="146">
          <cell r="B146">
            <v>919</v>
          </cell>
          <cell r="C146">
            <v>11128</v>
          </cell>
          <cell r="D146">
            <v>5630</v>
          </cell>
          <cell r="E146">
            <v>5498</v>
          </cell>
          <cell r="F146">
            <v>64.423076923076934</v>
          </cell>
          <cell r="G146">
            <v>59.769094138543522</v>
          </cell>
          <cell r="H146">
            <v>69.188795925791197</v>
          </cell>
          <cell r="I146">
            <v>53.315959741193389</v>
          </cell>
          <cell r="J146">
            <v>48.987566607460039</v>
          </cell>
          <cell r="K146">
            <v>57.748272098945073</v>
          </cell>
          <cell r="L146">
            <v>93.188353702372396</v>
          </cell>
          <cell r="M146">
            <v>91.261101243339255</v>
          </cell>
          <cell r="N146">
            <v>95.161877046198612</v>
          </cell>
          <cell r="O146">
            <v>91.921279654924518</v>
          </cell>
          <cell r="P146">
            <v>89.751332149200707</v>
          </cell>
          <cell r="Q146">
            <v>94.143324845398325</v>
          </cell>
          <cell r="R146">
            <v>98.301581595974113</v>
          </cell>
          <cell r="S146">
            <v>97.637655417406748</v>
          </cell>
          <cell r="T146">
            <v>98.981447799199714</v>
          </cell>
          <cell r="U146">
            <v>375</v>
          </cell>
          <cell r="V146">
            <v>194</v>
          </cell>
          <cell r="W146">
            <v>181</v>
          </cell>
          <cell r="X146">
            <v>66.933333333333337</v>
          </cell>
          <cell r="Y146">
            <v>63.917525773195869</v>
          </cell>
          <cell r="Z146">
            <v>70.165745856353595</v>
          </cell>
          <cell r="AA146">
            <v>58.4</v>
          </cell>
          <cell r="AB146">
            <v>54.123711340206185</v>
          </cell>
          <cell r="AC146">
            <v>62.983425414364632</v>
          </cell>
          <cell r="AD146">
            <v>93.86666666666666</v>
          </cell>
          <cell r="AE146">
            <v>93.814432989690715</v>
          </cell>
          <cell r="AF146">
            <v>93.922651933701658</v>
          </cell>
          <cell r="AG146">
            <v>91.733333333333334</v>
          </cell>
          <cell r="AH146">
            <v>91.75257731958763</v>
          </cell>
          <cell r="AI146">
            <v>91.712707182320443</v>
          </cell>
          <cell r="AJ146">
            <v>98.933333333333323</v>
          </cell>
          <cell r="AK146">
            <v>98.969072164948457</v>
          </cell>
          <cell r="AL146">
            <v>98.895027624309392</v>
          </cell>
          <cell r="AM146">
            <v>532</v>
          </cell>
          <cell r="AN146">
            <v>269</v>
          </cell>
          <cell r="AO146">
            <v>263</v>
          </cell>
          <cell r="AP146">
            <v>73.308270676691734</v>
          </cell>
          <cell r="AQ146">
            <v>70.260223048327148</v>
          </cell>
          <cell r="AR146">
            <v>76.42585551330798</v>
          </cell>
          <cell r="AS146">
            <v>61.65413533834586</v>
          </cell>
          <cell r="AT146">
            <v>59.85130111524164</v>
          </cell>
          <cell r="AU146">
            <v>63.49809885931559</v>
          </cell>
          <cell r="AV146">
            <v>96.428571428571431</v>
          </cell>
          <cell r="AW146">
            <v>94.423791821561338</v>
          </cell>
          <cell r="AX146">
            <v>98.479087452471475</v>
          </cell>
          <cell r="AY146">
            <v>95.300751879699249</v>
          </cell>
          <cell r="AZ146">
            <v>92.936802973977692</v>
          </cell>
          <cell r="BA146">
            <v>97.718631178707227</v>
          </cell>
          <cell r="BB146">
            <v>99.436090225563916</v>
          </cell>
          <cell r="BC146">
            <v>98.884758364312262</v>
          </cell>
          <cell r="BD146">
            <v>100</v>
          </cell>
          <cell r="BE146">
            <v>256</v>
          </cell>
          <cell r="BF146">
            <v>134</v>
          </cell>
          <cell r="BG146">
            <v>122</v>
          </cell>
          <cell r="BH146">
            <v>58.984375</v>
          </cell>
          <cell r="BI146">
            <v>52.238805970149251</v>
          </cell>
          <cell r="BJ146">
            <v>66.393442622950815</v>
          </cell>
          <cell r="BK146">
            <v>46.484375</v>
          </cell>
          <cell r="BL146">
            <v>37.313432835820898</v>
          </cell>
          <cell r="BM146">
            <v>56.557377049180324</v>
          </cell>
          <cell r="BN146">
            <v>95.3125</v>
          </cell>
          <cell r="BO146">
            <v>94.029850746268664</v>
          </cell>
          <cell r="BP146">
            <v>96.721311475409834</v>
          </cell>
          <cell r="BQ146">
            <v>94.921875</v>
          </cell>
          <cell r="BR146">
            <v>94.029850746268664</v>
          </cell>
          <cell r="BS146">
            <v>95.901639344262293</v>
          </cell>
          <cell r="BT146">
            <v>98.046875</v>
          </cell>
          <cell r="BU146">
            <v>97.761194029850756</v>
          </cell>
          <cell r="BV146">
            <v>98.360655737704917</v>
          </cell>
          <cell r="BW146">
            <v>65</v>
          </cell>
          <cell r="BX146">
            <v>38</v>
          </cell>
          <cell r="BY146">
            <v>27</v>
          </cell>
          <cell r="BZ146">
            <v>95.384615384615387</v>
          </cell>
          <cell r="CA146">
            <v>92.10526315789474</v>
          </cell>
          <cell r="CB146">
            <v>100</v>
          </cell>
          <cell r="CC146">
            <v>83.07692307692308</v>
          </cell>
          <cell r="CD146">
            <v>76.31578947368422</v>
          </cell>
          <cell r="CE146">
            <v>92.592592592592595</v>
          </cell>
          <cell r="CF146">
            <v>100</v>
          </cell>
          <cell r="CG146">
            <v>100</v>
          </cell>
          <cell r="CH146">
            <v>100</v>
          </cell>
          <cell r="CI146">
            <v>100</v>
          </cell>
          <cell r="CJ146">
            <v>100</v>
          </cell>
          <cell r="CK146">
            <v>100</v>
          </cell>
          <cell r="CL146">
            <v>100</v>
          </cell>
          <cell r="CM146">
            <v>100</v>
          </cell>
          <cell r="CN146">
            <v>100</v>
          </cell>
          <cell r="CO146">
            <v>760</v>
          </cell>
          <cell r="CP146">
            <v>371</v>
          </cell>
          <cell r="CQ146">
            <v>389</v>
          </cell>
          <cell r="CR146">
            <v>60.526315789473685</v>
          </cell>
          <cell r="CS146">
            <v>53.63881401617251</v>
          </cell>
          <cell r="CT146">
            <v>67.095115681233935</v>
          </cell>
          <cell r="CU146">
            <v>51.84210526315789</v>
          </cell>
          <cell r="CV146">
            <v>45.822102425876011</v>
          </cell>
          <cell r="CW146">
            <v>57.583547557840618</v>
          </cell>
          <cell r="CX146">
            <v>91.71052631578948</v>
          </cell>
          <cell r="CY146">
            <v>90.026954177897579</v>
          </cell>
          <cell r="CZ146">
            <v>93.316195372750641</v>
          </cell>
          <cell r="DA146">
            <v>91.184210526315795</v>
          </cell>
          <cell r="DB146">
            <v>89.487870619946094</v>
          </cell>
          <cell r="DC146">
            <v>92.802056555269914</v>
          </cell>
          <cell r="DD146">
            <v>97.894736842105274</v>
          </cell>
          <cell r="DE146">
            <v>97.03504043126685</v>
          </cell>
          <cell r="DF146">
            <v>98.714652956298195</v>
          </cell>
          <cell r="DG146">
            <v>13116</v>
          </cell>
          <cell r="DH146">
            <v>6636</v>
          </cell>
          <cell r="DI146">
            <v>6480</v>
          </cell>
          <cell r="DJ146">
            <v>64.676730710582504</v>
          </cell>
          <cell r="DK146">
            <v>60.006027727546716</v>
          </cell>
          <cell r="DL146">
            <v>69.459876543209873</v>
          </cell>
          <cell r="DM146">
            <v>53.728270814272648</v>
          </cell>
          <cell r="DN146">
            <v>49.321880650994579</v>
          </cell>
          <cell r="DO146">
            <v>58.24074074074074</v>
          </cell>
          <cell r="DP146">
            <v>93.328758767917051</v>
          </cell>
          <cell r="DQ146">
            <v>91.500904159132006</v>
          </cell>
          <cell r="DR146">
            <v>95.200617283950621</v>
          </cell>
          <cell r="DS146">
            <v>92.108874656907588</v>
          </cell>
          <cell r="DT146">
            <v>90.069318866787214</v>
          </cell>
          <cell r="DU146">
            <v>94.197530864197532</v>
          </cell>
          <cell r="DV146">
            <v>98.345532174443434</v>
          </cell>
          <cell r="DW146">
            <v>97.709463532248336</v>
          </cell>
          <cell r="DX146">
            <v>98.996913580246911</v>
          </cell>
        </row>
        <row r="147">
          <cell r="B147">
            <v>921</v>
          </cell>
          <cell r="C147">
            <v>1490</v>
          </cell>
          <cell r="D147">
            <v>742</v>
          </cell>
          <cell r="E147">
            <v>748</v>
          </cell>
          <cell r="F147">
            <v>47.919463087248317</v>
          </cell>
          <cell r="G147">
            <v>43.665768194070083</v>
          </cell>
          <cell r="H147">
            <v>52.139037433155075</v>
          </cell>
          <cell r="I147">
            <v>36.778523489932887</v>
          </cell>
          <cell r="J147">
            <v>35.309973045822105</v>
          </cell>
          <cell r="K147">
            <v>38.235294117647058</v>
          </cell>
          <cell r="L147">
            <v>89.463087248322154</v>
          </cell>
          <cell r="M147">
            <v>87.735849056603783</v>
          </cell>
          <cell r="N147">
            <v>91.17647058823529</v>
          </cell>
          <cell r="O147">
            <v>87.181208053691279</v>
          </cell>
          <cell r="P147">
            <v>84.905660377358487</v>
          </cell>
          <cell r="Q147">
            <v>89.438502673796791</v>
          </cell>
          <cell r="R147">
            <v>97.114093959731534</v>
          </cell>
          <cell r="S147">
            <v>96.091644204851761</v>
          </cell>
          <cell r="T147">
            <v>98.128342245989302</v>
          </cell>
          <cell r="U147">
            <v>14</v>
          </cell>
          <cell r="V147">
            <v>9</v>
          </cell>
          <cell r="W147">
            <v>5</v>
          </cell>
          <cell r="X147">
            <v>50</v>
          </cell>
          <cell r="Y147">
            <v>44.444444444444443</v>
          </cell>
          <cell r="Z147">
            <v>60</v>
          </cell>
          <cell r="AA147">
            <v>42.857142857142854</v>
          </cell>
          <cell r="AB147">
            <v>33.333333333333329</v>
          </cell>
          <cell r="AC147">
            <v>60</v>
          </cell>
          <cell r="AD147">
            <v>71.428571428571431</v>
          </cell>
          <cell r="AE147">
            <v>66.666666666666657</v>
          </cell>
          <cell r="AF147">
            <v>80</v>
          </cell>
          <cell r="AG147">
            <v>71.428571428571431</v>
          </cell>
          <cell r="AH147">
            <v>66.666666666666657</v>
          </cell>
          <cell r="AI147">
            <v>80</v>
          </cell>
          <cell r="AJ147">
            <v>85.714285714285708</v>
          </cell>
          <cell r="AK147">
            <v>77.777777777777786</v>
          </cell>
          <cell r="AL147">
            <v>100</v>
          </cell>
          <cell r="AM147">
            <v>6</v>
          </cell>
          <cell r="AN147">
            <v>3</v>
          </cell>
          <cell r="AO147">
            <v>3</v>
          </cell>
          <cell r="AP147">
            <v>50</v>
          </cell>
          <cell r="AQ147">
            <v>66.666666666666657</v>
          </cell>
          <cell r="AR147">
            <v>33.333333333333329</v>
          </cell>
          <cell r="AS147">
            <v>33.333333333333329</v>
          </cell>
          <cell r="AT147">
            <v>33.333333333333329</v>
          </cell>
          <cell r="AU147">
            <v>33.333333333333329</v>
          </cell>
          <cell r="AV147">
            <v>100</v>
          </cell>
          <cell r="AW147">
            <v>100</v>
          </cell>
          <cell r="AX147">
            <v>100</v>
          </cell>
          <cell r="AY147">
            <v>100</v>
          </cell>
          <cell r="AZ147">
            <v>100</v>
          </cell>
          <cell r="BA147">
            <v>100</v>
          </cell>
          <cell r="BB147">
            <v>100</v>
          </cell>
          <cell r="BC147">
            <v>100</v>
          </cell>
          <cell r="BD147">
            <v>100</v>
          </cell>
          <cell r="BE147">
            <v>2</v>
          </cell>
          <cell r="BF147">
            <v>2</v>
          </cell>
          <cell r="BG147">
            <v>0</v>
          </cell>
          <cell r="BH147">
            <v>50</v>
          </cell>
          <cell r="BI147">
            <v>50</v>
          </cell>
          <cell r="BJ147" t="e">
            <v>#DIV/0!</v>
          </cell>
          <cell r="BK147">
            <v>50</v>
          </cell>
          <cell r="BL147">
            <v>50</v>
          </cell>
          <cell r="BM147" t="e">
            <v>#DIV/0!</v>
          </cell>
          <cell r="BN147">
            <v>100</v>
          </cell>
          <cell r="BO147">
            <v>100</v>
          </cell>
          <cell r="BP147" t="e">
            <v>#DIV/0!</v>
          </cell>
          <cell r="BQ147">
            <v>100</v>
          </cell>
          <cell r="BR147">
            <v>100</v>
          </cell>
          <cell r="BS147" t="e">
            <v>#DIV/0!</v>
          </cell>
          <cell r="BT147">
            <v>100</v>
          </cell>
          <cell r="BU147">
            <v>100</v>
          </cell>
          <cell r="BV147" t="e">
            <v>#DIV/0!</v>
          </cell>
          <cell r="BW147">
            <v>0</v>
          </cell>
          <cell r="BX147">
            <v>0</v>
          </cell>
          <cell r="BY147">
            <v>0</v>
          </cell>
          <cell r="BZ147" t="e">
            <v>#DIV/0!</v>
          </cell>
          <cell r="CA147" t="e">
            <v>#DIV/0!</v>
          </cell>
          <cell r="CB147" t="e">
            <v>#DIV/0!</v>
          </cell>
          <cell r="CC147" t="e">
            <v>#DIV/0!</v>
          </cell>
          <cell r="CD147" t="e">
            <v>#DIV/0!</v>
          </cell>
          <cell r="CE147" t="e">
            <v>#DIV/0!</v>
          </cell>
          <cell r="CF147" t="e">
            <v>#DIV/0!</v>
          </cell>
          <cell r="CG147" t="e">
            <v>#DIV/0!</v>
          </cell>
          <cell r="CH147" t="e">
            <v>#DIV/0!</v>
          </cell>
          <cell r="CI147" t="e">
            <v>#DIV/0!</v>
          </cell>
          <cell r="CJ147" t="e">
            <v>#DIV/0!</v>
          </cell>
          <cell r="CK147" t="e">
            <v>#DIV/0!</v>
          </cell>
          <cell r="CL147" t="e">
            <v>#DIV/0!</v>
          </cell>
          <cell r="CM147" t="e">
            <v>#DIV/0!</v>
          </cell>
          <cell r="CN147" t="e">
            <v>#DIV/0!</v>
          </cell>
          <cell r="CO147">
            <v>43</v>
          </cell>
          <cell r="CP147">
            <v>20</v>
          </cell>
          <cell r="CQ147">
            <v>23</v>
          </cell>
          <cell r="CR147">
            <v>46.511627906976742</v>
          </cell>
          <cell r="CS147">
            <v>40</v>
          </cell>
          <cell r="CT147">
            <v>52.173913043478258</v>
          </cell>
          <cell r="CU147">
            <v>37.209302325581397</v>
          </cell>
          <cell r="CV147">
            <v>30</v>
          </cell>
          <cell r="CW147">
            <v>43.478260869565219</v>
          </cell>
          <cell r="CX147">
            <v>86.04651162790698</v>
          </cell>
          <cell r="CY147">
            <v>90</v>
          </cell>
          <cell r="CZ147">
            <v>82.608695652173907</v>
          </cell>
          <cell r="DA147">
            <v>81.395348837209298</v>
          </cell>
          <cell r="DB147">
            <v>80</v>
          </cell>
          <cell r="DC147">
            <v>82.608695652173907</v>
          </cell>
          <cell r="DD147">
            <v>95.348837209302332</v>
          </cell>
          <cell r="DE147">
            <v>95</v>
          </cell>
          <cell r="DF147">
            <v>95.652173913043484</v>
          </cell>
          <cell r="DG147">
            <v>1555</v>
          </cell>
          <cell r="DH147">
            <v>776</v>
          </cell>
          <cell r="DI147">
            <v>779</v>
          </cell>
          <cell r="DJ147">
            <v>47.90996784565916</v>
          </cell>
          <cell r="DK147">
            <v>43.685567010309278</v>
          </cell>
          <cell r="DL147">
            <v>52.118100128369704</v>
          </cell>
          <cell r="DM147">
            <v>36.848874598070744</v>
          </cell>
          <cell r="DN147">
            <v>35.180412371134025</v>
          </cell>
          <cell r="DO147">
            <v>38.510911424903718</v>
          </cell>
          <cell r="DP147">
            <v>89.260450160771711</v>
          </cell>
          <cell r="DQ147">
            <v>87.628865979381445</v>
          </cell>
          <cell r="DR147">
            <v>90.885750962772789</v>
          </cell>
          <cell r="DS147">
            <v>86.945337620578783</v>
          </cell>
          <cell r="DT147">
            <v>84.664948453608247</v>
          </cell>
          <cell r="DU147">
            <v>89.216944801026955</v>
          </cell>
          <cell r="DV147">
            <v>96.977491961414785</v>
          </cell>
          <cell r="DW147">
            <v>95.876288659793815</v>
          </cell>
          <cell r="DX147">
            <v>98.074454428754805</v>
          </cell>
        </row>
        <row r="148">
          <cell r="B148">
            <v>925</v>
          </cell>
          <cell r="C148">
            <v>8184</v>
          </cell>
          <cell r="D148">
            <v>4091</v>
          </cell>
          <cell r="E148">
            <v>4093</v>
          </cell>
          <cell r="F148">
            <v>61.925708699902252</v>
          </cell>
          <cell r="G148">
            <v>58.323148374480574</v>
          </cell>
          <cell r="H148">
            <v>65.526508673344736</v>
          </cell>
          <cell r="I148">
            <v>48.362658846529818</v>
          </cell>
          <cell r="J148">
            <v>45.172329503788802</v>
          </cell>
          <cell r="K148">
            <v>51.551429269484487</v>
          </cell>
          <cell r="L148">
            <v>93.963831867057678</v>
          </cell>
          <cell r="M148">
            <v>92.373502811048652</v>
          </cell>
          <cell r="N148">
            <v>95.553383826044467</v>
          </cell>
          <cell r="O148">
            <v>92.546432062561095</v>
          </cell>
          <cell r="P148">
            <v>90.735761427523826</v>
          </cell>
          <cell r="Q148">
            <v>94.356217933056442</v>
          </cell>
          <cell r="R148">
            <v>98.668132942326494</v>
          </cell>
          <cell r="S148">
            <v>98.38670251772183</v>
          </cell>
          <cell r="T148">
            <v>98.94942584901051</v>
          </cell>
          <cell r="U148">
            <v>61</v>
          </cell>
          <cell r="V148">
            <v>30</v>
          </cell>
          <cell r="W148">
            <v>31</v>
          </cell>
          <cell r="X148">
            <v>73.770491803278688</v>
          </cell>
          <cell r="Y148">
            <v>73.333333333333329</v>
          </cell>
          <cell r="Z148">
            <v>74.193548387096769</v>
          </cell>
          <cell r="AA148">
            <v>55.737704918032783</v>
          </cell>
          <cell r="AB148">
            <v>56.666666666666664</v>
          </cell>
          <cell r="AC148">
            <v>54.838709677419352</v>
          </cell>
          <cell r="AD148">
            <v>98.360655737704917</v>
          </cell>
          <cell r="AE148">
            <v>100</v>
          </cell>
          <cell r="AF148">
            <v>96.774193548387103</v>
          </cell>
          <cell r="AG148">
            <v>91.803278688524586</v>
          </cell>
          <cell r="AH148">
            <v>93.333333333333329</v>
          </cell>
          <cell r="AI148">
            <v>90.322580645161281</v>
          </cell>
          <cell r="AJ148">
            <v>100</v>
          </cell>
          <cell r="AK148">
            <v>100</v>
          </cell>
          <cell r="AL148">
            <v>100</v>
          </cell>
          <cell r="AM148">
            <v>43</v>
          </cell>
          <cell r="AN148">
            <v>24</v>
          </cell>
          <cell r="AO148">
            <v>19</v>
          </cell>
          <cell r="AP148">
            <v>83.720930232558146</v>
          </cell>
          <cell r="AQ148">
            <v>87.5</v>
          </cell>
          <cell r="AR148">
            <v>78.94736842105263</v>
          </cell>
          <cell r="AS148">
            <v>79.069767441860463</v>
          </cell>
          <cell r="AT148">
            <v>79.166666666666657</v>
          </cell>
          <cell r="AU148">
            <v>78.94736842105263</v>
          </cell>
          <cell r="AV148">
            <v>95.348837209302332</v>
          </cell>
          <cell r="AW148">
            <v>91.666666666666657</v>
          </cell>
          <cell r="AX148">
            <v>100</v>
          </cell>
          <cell r="AY148">
            <v>93.023255813953483</v>
          </cell>
          <cell r="AZ148">
            <v>87.5</v>
          </cell>
          <cell r="BA148">
            <v>100</v>
          </cell>
          <cell r="BB148">
            <v>100</v>
          </cell>
          <cell r="BC148">
            <v>100</v>
          </cell>
          <cell r="BD148">
            <v>100</v>
          </cell>
          <cell r="BE148">
            <v>39</v>
          </cell>
          <cell r="BF148">
            <v>24</v>
          </cell>
          <cell r="BG148">
            <v>15</v>
          </cell>
          <cell r="BH148">
            <v>69.230769230769226</v>
          </cell>
          <cell r="BI148">
            <v>58.333333333333336</v>
          </cell>
          <cell r="BJ148">
            <v>86.666666666666671</v>
          </cell>
          <cell r="BK148">
            <v>61.53846153846154</v>
          </cell>
          <cell r="BL148">
            <v>54.166666666666664</v>
          </cell>
          <cell r="BM148">
            <v>73.333333333333329</v>
          </cell>
          <cell r="BN148">
            <v>100</v>
          </cell>
          <cell r="BO148">
            <v>100</v>
          </cell>
          <cell r="BP148">
            <v>100</v>
          </cell>
          <cell r="BQ148">
            <v>100</v>
          </cell>
          <cell r="BR148">
            <v>100</v>
          </cell>
          <cell r="BS148">
            <v>100</v>
          </cell>
          <cell r="BT148">
            <v>100</v>
          </cell>
          <cell r="BU148">
            <v>100</v>
          </cell>
          <cell r="BV148">
            <v>100</v>
          </cell>
          <cell r="BW148">
            <v>28</v>
          </cell>
          <cell r="BX148">
            <v>14</v>
          </cell>
          <cell r="BY148">
            <v>14</v>
          </cell>
          <cell r="BZ148">
            <v>92.857142857142861</v>
          </cell>
          <cell r="CA148">
            <v>92.857142857142861</v>
          </cell>
          <cell r="CB148">
            <v>92.857142857142861</v>
          </cell>
          <cell r="CC148">
            <v>71.428571428571431</v>
          </cell>
          <cell r="CD148">
            <v>71.428571428571431</v>
          </cell>
          <cell r="CE148">
            <v>71.428571428571431</v>
          </cell>
          <cell r="CF148">
            <v>100</v>
          </cell>
          <cell r="CG148">
            <v>100</v>
          </cell>
          <cell r="CH148">
            <v>100</v>
          </cell>
          <cell r="CI148">
            <v>100</v>
          </cell>
          <cell r="CJ148">
            <v>100</v>
          </cell>
          <cell r="CK148">
            <v>100</v>
          </cell>
          <cell r="CL148">
            <v>100</v>
          </cell>
          <cell r="CM148">
            <v>100</v>
          </cell>
          <cell r="CN148">
            <v>100</v>
          </cell>
          <cell r="CO148">
            <v>103</v>
          </cell>
          <cell r="CP148">
            <v>69</v>
          </cell>
          <cell r="CQ148">
            <v>34</v>
          </cell>
          <cell r="CR148">
            <v>53.398058252427184</v>
          </cell>
          <cell r="CS148">
            <v>59.420289855072461</v>
          </cell>
          <cell r="CT148">
            <v>41.17647058823529</v>
          </cell>
          <cell r="CU148">
            <v>40.776699029126213</v>
          </cell>
          <cell r="CV148">
            <v>46.376811594202898</v>
          </cell>
          <cell r="CW148">
            <v>29.411764705882355</v>
          </cell>
          <cell r="CX148">
            <v>91.262135922330103</v>
          </cell>
          <cell r="CY148">
            <v>89.85507246376811</v>
          </cell>
          <cell r="CZ148">
            <v>94.117647058823522</v>
          </cell>
          <cell r="DA148">
            <v>89.320388349514573</v>
          </cell>
          <cell r="DB148">
            <v>88.405797101449281</v>
          </cell>
          <cell r="DC148">
            <v>91.17647058823529</v>
          </cell>
          <cell r="DD148">
            <v>99.029126213592235</v>
          </cell>
          <cell r="DE148">
            <v>98.550724637681171</v>
          </cell>
          <cell r="DF148">
            <v>100</v>
          </cell>
          <cell r="DG148">
            <v>8458</v>
          </cell>
          <cell r="DH148">
            <v>4252</v>
          </cell>
          <cell r="DI148">
            <v>4206</v>
          </cell>
          <cell r="DJ148">
            <v>62.15417356349019</v>
          </cell>
          <cell r="DK148">
            <v>58.72530573847601</v>
          </cell>
          <cell r="DL148">
            <v>65.620542082738936</v>
          </cell>
          <cell r="DM148">
            <v>48.616694253960745</v>
          </cell>
          <cell r="DN148">
            <v>45.602069614299154</v>
          </cell>
          <cell r="DO148">
            <v>51.664289110794101</v>
          </cell>
          <cell r="DP148">
            <v>94.017498226531089</v>
          </cell>
          <cell r="DQ148">
            <v>92.450611476952034</v>
          </cell>
          <cell r="DR148">
            <v>95.601521635758431</v>
          </cell>
          <cell r="DS148">
            <v>92.563253724284706</v>
          </cell>
          <cell r="DT148">
            <v>90.780809031044214</v>
          </cell>
          <cell r="DU148">
            <v>94.365192582025685</v>
          </cell>
          <cell r="DV148">
            <v>98.699456136202414</v>
          </cell>
          <cell r="DW148">
            <v>98.424270931326433</v>
          </cell>
          <cell r="DX148">
            <v>98.977650974797911</v>
          </cell>
        </row>
        <row r="149">
          <cell r="B149">
            <v>926</v>
          </cell>
          <cell r="C149">
            <v>8608</v>
          </cell>
          <cell r="D149">
            <v>4454</v>
          </cell>
          <cell r="E149">
            <v>4154</v>
          </cell>
          <cell r="F149">
            <v>55.297397769516735</v>
          </cell>
          <cell r="G149">
            <v>51.369555455770097</v>
          </cell>
          <cell r="H149">
            <v>59.508907077515651</v>
          </cell>
          <cell r="I149">
            <v>44.237918215613384</v>
          </cell>
          <cell r="J149">
            <v>39.964077233947016</v>
          </cell>
          <cell r="K149">
            <v>48.820414058738564</v>
          </cell>
          <cell r="L149">
            <v>91.217472118959108</v>
          </cell>
          <cell r="M149">
            <v>89.919173776380774</v>
          </cell>
          <cell r="N149">
            <v>92.609532980259985</v>
          </cell>
          <cell r="O149">
            <v>89.695631970260223</v>
          </cell>
          <cell r="P149">
            <v>87.85361472833408</v>
          </cell>
          <cell r="Q149">
            <v>91.670678863745792</v>
          </cell>
          <cell r="R149">
            <v>97.513940520446099</v>
          </cell>
          <cell r="S149">
            <v>97.507858105074092</v>
          </cell>
          <cell r="T149">
            <v>97.520462205103513</v>
          </cell>
          <cell r="U149">
            <v>95</v>
          </cell>
          <cell r="V149">
            <v>44</v>
          </cell>
          <cell r="W149">
            <v>51</v>
          </cell>
          <cell r="X149">
            <v>56.84210526315789</v>
          </cell>
          <cell r="Y149">
            <v>47.727272727272727</v>
          </cell>
          <cell r="Z149">
            <v>64.705882352941174</v>
          </cell>
          <cell r="AA149">
            <v>48.421052631578945</v>
          </cell>
          <cell r="AB149">
            <v>38.636363636363633</v>
          </cell>
          <cell r="AC149">
            <v>56.862745098039213</v>
          </cell>
          <cell r="AD149">
            <v>92.631578947368425</v>
          </cell>
          <cell r="AE149">
            <v>90.909090909090907</v>
          </cell>
          <cell r="AF149">
            <v>94.117647058823522</v>
          </cell>
          <cell r="AG149">
            <v>91.578947368421055</v>
          </cell>
          <cell r="AH149">
            <v>88.63636363636364</v>
          </cell>
          <cell r="AI149">
            <v>94.117647058823522</v>
          </cell>
          <cell r="AJ149">
            <v>95.78947368421052</v>
          </cell>
          <cell r="AK149">
            <v>93.181818181818173</v>
          </cell>
          <cell r="AL149">
            <v>98.039215686274503</v>
          </cell>
          <cell r="AM149">
            <v>34</v>
          </cell>
          <cell r="AN149">
            <v>17</v>
          </cell>
          <cell r="AO149">
            <v>17</v>
          </cell>
          <cell r="AP149">
            <v>61.764705882352942</v>
          </cell>
          <cell r="AQ149">
            <v>58.82352941176471</v>
          </cell>
          <cell r="AR149">
            <v>64.705882352941174</v>
          </cell>
          <cell r="AS149">
            <v>55.882352941176471</v>
          </cell>
          <cell r="AT149">
            <v>52.941176470588239</v>
          </cell>
          <cell r="AU149">
            <v>58.82352941176471</v>
          </cell>
          <cell r="AV149">
            <v>97.058823529411768</v>
          </cell>
          <cell r="AW149">
            <v>94.117647058823522</v>
          </cell>
          <cell r="AX149">
            <v>100</v>
          </cell>
          <cell r="AY149">
            <v>97.058823529411768</v>
          </cell>
          <cell r="AZ149">
            <v>94.117647058823522</v>
          </cell>
          <cell r="BA149">
            <v>100</v>
          </cell>
          <cell r="BB149">
            <v>100</v>
          </cell>
          <cell r="BC149">
            <v>100</v>
          </cell>
          <cell r="BD149">
            <v>100</v>
          </cell>
          <cell r="BE149">
            <v>34</v>
          </cell>
          <cell r="BF149">
            <v>16</v>
          </cell>
          <cell r="BG149">
            <v>18</v>
          </cell>
          <cell r="BH149">
            <v>61.764705882352942</v>
          </cell>
          <cell r="BI149">
            <v>43.75</v>
          </cell>
          <cell r="BJ149">
            <v>77.777777777777786</v>
          </cell>
          <cell r="BK149">
            <v>52.941176470588239</v>
          </cell>
          <cell r="BL149">
            <v>31.25</v>
          </cell>
          <cell r="BM149">
            <v>72.222222222222214</v>
          </cell>
          <cell r="BN149">
            <v>88.235294117647058</v>
          </cell>
          <cell r="BO149">
            <v>87.5</v>
          </cell>
          <cell r="BP149">
            <v>88.888888888888886</v>
          </cell>
          <cell r="BQ149">
            <v>85.294117647058826</v>
          </cell>
          <cell r="BR149">
            <v>81.25</v>
          </cell>
          <cell r="BS149">
            <v>88.888888888888886</v>
          </cell>
          <cell r="BT149">
            <v>97.058823529411768</v>
          </cell>
          <cell r="BU149">
            <v>93.75</v>
          </cell>
          <cell r="BV149">
            <v>100</v>
          </cell>
          <cell r="BW149">
            <v>16</v>
          </cell>
          <cell r="BX149">
            <v>6</v>
          </cell>
          <cell r="BY149">
            <v>10</v>
          </cell>
          <cell r="BZ149">
            <v>75</v>
          </cell>
          <cell r="CA149">
            <v>66.666666666666657</v>
          </cell>
          <cell r="CB149">
            <v>80</v>
          </cell>
          <cell r="CC149">
            <v>68.75</v>
          </cell>
          <cell r="CD149">
            <v>50</v>
          </cell>
          <cell r="CE149">
            <v>80</v>
          </cell>
          <cell r="CF149">
            <v>93.75</v>
          </cell>
          <cell r="CG149">
            <v>100</v>
          </cell>
          <cell r="CH149">
            <v>90</v>
          </cell>
          <cell r="CI149">
            <v>93.75</v>
          </cell>
          <cell r="CJ149">
            <v>100</v>
          </cell>
          <cell r="CK149">
            <v>90</v>
          </cell>
          <cell r="CL149">
            <v>93.75</v>
          </cell>
          <cell r="CM149">
            <v>100</v>
          </cell>
          <cell r="CN149">
            <v>90</v>
          </cell>
          <cell r="CO149">
            <v>185</v>
          </cell>
          <cell r="CP149">
            <v>99</v>
          </cell>
          <cell r="CQ149">
            <v>86</v>
          </cell>
          <cell r="CR149">
            <v>55.67567567567567</v>
          </cell>
          <cell r="CS149">
            <v>53.535353535353536</v>
          </cell>
          <cell r="CT149">
            <v>58.139534883720934</v>
          </cell>
          <cell r="CU149">
            <v>48.648648648648653</v>
          </cell>
          <cell r="CV149">
            <v>45.454545454545453</v>
          </cell>
          <cell r="CW149">
            <v>52.325581395348841</v>
          </cell>
          <cell r="CX149">
            <v>86.486486486486484</v>
          </cell>
          <cell r="CY149">
            <v>84.848484848484844</v>
          </cell>
          <cell r="CZ149">
            <v>88.372093023255815</v>
          </cell>
          <cell r="DA149">
            <v>86.486486486486484</v>
          </cell>
          <cell r="DB149">
            <v>84.848484848484844</v>
          </cell>
          <cell r="DC149">
            <v>88.372093023255815</v>
          </cell>
          <cell r="DD149">
            <v>95.675675675675677</v>
          </cell>
          <cell r="DE149">
            <v>95.959595959595958</v>
          </cell>
          <cell r="DF149">
            <v>95.348837209302332</v>
          </cell>
          <cell r="DG149">
            <v>8972</v>
          </cell>
          <cell r="DH149">
            <v>4636</v>
          </cell>
          <cell r="DI149">
            <v>4336</v>
          </cell>
          <cell r="DJ149">
            <v>55.405706642888987</v>
          </cell>
          <cell r="DK149">
            <v>51.402070750647113</v>
          </cell>
          <cell r="DL149">
            <v>59.686346863468628</v>
          </cell>
          <cell r="DM149">
            <v>44.493981275078021</v>
          </cell>
          <cell r="DN149">
            <v>40.099223468507333</v>
          </cell>
          <cell r="DO149">
            <v>49.192804428044276</v>
          </cell>
          <cell r="DP149">
            <v>91.150245207311627</v>
          </cell>
          <cell r="DQ149">
            <v>89.840379637618639</v>
          </cell>
          <cell r="DR149">
            <v>92.550738007380076</v>
          </cell>
          <cell r="DS149">
            <v>89.667855550601871</v>
          </cell>
          <cell r="DT149">
            <v>87.812769628990509</v>
          </cell>
          <cell r="DU149">
            <v>91.651291512915137</v>
          </cell>
          <cell r="DV149">
            <v>97.458760588497555</v>
          </cell>
          <cell r="DW149">
            <v>97.433132010353745</v>
          </cell>
          <cell r="DX149">
            <v>97.486162361623613</v>
          </cell>
        </row>
        <row r="150">
          <cell r="B150">
            <v>928</v>
          </cell>
          <cell r="C150">
            <v>7279</v>
          </cell>
          <cell r="D150">
            <v>3749</v>
          </cell>
          <cell r="E150">
            <v>3530</v>
          </cell>
          <cell r="F150">
            <v>55.089984888034074</v>
          </cell>
          <cell r="G150">
            <v>49.986663110162709</v>
          </cell>
          <cell r="H150">
            <v>60.509915014164307</v>
          </cell>
          <cell r="I150">
            <v>42.849292485231487</v>
          </cell>
          <cell r="J150">
            <v>38.97039210456122</v>
          </cell>
          <cell r="K150">
            <v>46.96883852691218</v>
          </cell>
          <cell r="L150">
            <v>89.929935430691032</v>
          </cell>
          <cell r="M150">
            <v>87.970125366764478</v>
          </cell>
          <cell r="N150">
            <v>92.011331444759207</v>
          </cell>
          <cell r="O150">
            <v>87.663140541283141</v>
          </cell>
          <cell r="P150">
            <v>85.462790077353958</v>
          </cell>
          <cell r="Q150">
            <v>90</v>
          </cell>
          <cell r="R150">
            <v>97.609561752988043</v>
          </cell>
          <cell r="S150">
            <v>97.439317151240331</v>
          </cell>
          <cell r="T150">
            <v>97.790368271954677</v>
          </cell>
          <cell r="U150">
            <v>177</v>
          </cell>
          <cell r="V150">
            <v>79</v>
          </cell>
          <cell r="W150">
            <v>98</v>
          </cell>
          <cell r="X150">
            <v>43.502824858757059</v>
          </cell>
          <cell r="Y150">
            <v>39.24050632911392</v>
          </cell>
          <cell r="Z150">
            <v>46.938775510204081</v>
          </cell>
          <cell r="AA150">
            <v>29.943502824858758</v>
          </cell>
          <cell r="AB150">
            <v>26.582278481012654</v>
          </cell>
          <cell r="AC150">
            <v>32.653061224489797</v>
          </cell>
          <cell r="AD150">
            <v>90.395480225988706</v>
          </cell>
          <cell r="AE150">
            <v>86.075949367088612</v>
          </cell>
          <cell r="AF150">
            <v>93.877551020408163</v>
          </cell>
          <cell r="AG150">
            <v>87.005649717514117</v>
          </cell>
          <cell r="AH150">
            <v>83.544303797468359</v>
          </cell>
          <cell r="AI150">
            <v>89.795918367346943</v>
          </cell>
          <cell r="AJ150">
            <v>97.740112994350284</v>
          </cell>
          <cell r="AK150">
            <v>97.468354430379748</v>
          </cell>
          <cell r="AL150">
            <v>97.959183673469383</v>
          </cell>
          <cell r="AM150">
            <v>195</v>
          </cell>
          <cell r="AN150">
            <v>102</v>
          </cell>
          <cell r="AO150">
            <v>93</v>
          </cell>
          <cell r="AP150">
            <v>59.487179487179489</v>
          </cell>
          <cell r="AQ150">
            <v>53.921568627450981</v>
          </cell>
          <cell r="AR150">
            <v>65.591397849462368</v>
          </cell>
          <cell r="AS150">
            <v>49.743589743589745</v>
          </cell>
          <cell r="AT150">
            <v>44.117647058823529</v>
          </cell>
          <cell r="AU150">
            <v>55.913978494623649</v>
          </cell>
          <cell r="AV150">
            <v>90.769230769230774</v>
          </cell>
          <cell r="AW150">
            <v>86.274509803921575</v>
          </cell>
          <cell r="AX150">
            <v>95.6989247311828</v>
          </cell>
          <cell r="AY150">
            <v>88.717948717948715</v>
          </cell>
          <cell r="AZ150">
            <v>84.313725490196077</v>
          </cell>
          <cell r="BA150">
            <v>93.548387096774192</v>
          </cell>
          <cell r="BB150">
            <v>99.487179487179489</v>
          </cell>
          <cell r="BC150">
            <v>99.019607843137265</v>
          </cell>
          <cell r="BD150">
            <v>100</v>
          </cell>
          <cell r="BE150">
            <v>150</v>
          </cell>
          <cell r="BF150">
            <v>82</v>
          </cell>
          <cell r="BG150">
            <v>68</v>
          </cell>
          <cell r="BH150">
            <v>30</v>
          </cell>
          <cell r="BI150">
            <v>23.170731707317074</v>
          </cell>
          <cell r="BJ150">
            <v>38.235294117647058</v>
          </cell>
          <cell r="BK150">
            <v>17.333333333333336</v>
          </cell>
          <cell r="BL150">
            <v>13.414634146341465</v>
          </cell>
          <cell r="BM150">
            <v>22.058823529411764</v>
          </cell>
          <cell r="BN150">
            <v>86.666666666666671</v>
          </cell>
          <cell r="BO150">
            <v>82.926829268292678</v>
          </cell>
          <cell r="BP150">
            <v>91.17647058823529</v>
          </cell>
          <cell r="BQ150">
            <v>79.333333333333329</v>
          </cell>
          <cell r="BR150">
            <v>75.609756097560975</v>
          </cell>
          <cell r="BS150">
            <v>83.82352941176471</v>
          </cell>
          <cell r="BT150">
            <v>98</v>
          </cell>
          <cell r="BU150">
            <v>96.341463414634148</v>
          </cell>
          <cell r="BV150">
            <v>100</v>
          </cell>
          <cell r="BW150">
            <v>27</v>
          </cell>
          <cell r="BX150">
            <v>13</v>
          </cell>
          <cell r="BY150">
            <v>14</v>
          </cell>
          <cell r="BZ150">
            <v>70.370370370370367</v>
          </cell>
          <cell r="CA150">
            <v>53.846153846153847</v>
          </cell>
          <cell r="CB150">
            <v>85.714285714285708</v>
          </cell>
          <cell r="CC150">
            <v>48.148148148148145</v>
          </cell>
          <cell r="CD150">
            <v>38.461538461538467</v>
          </cell>
          <cell r="CE150">
            <v>57.142857142857139</v>
          </cell>
          <cell r="CF150">
            <v>96.296296296296291</v>
          </cell>
          <cell r="CG150">
            <v>92.307692307692307</v>
          </cell>
          <cell r="CH150">
            <v>100</v>
          </cell>
          <cell r="CI150">
            <v>92.592592592592595</v>
          </cell>
          <cell r="CJ150">
            <v>84.615384615384613</v>
          </cell>
          <cell r="CK150">
            <v>100</v>
          </cell>
          <cell r="CL150">
            <v>100</v>
          </cell>
          <cell r="CM150">
            <v>100</v>
          </cell>
          <cell r="CN150">
            <v>100</v>
          </cell>
          <cell r="CO150">
            <v>316</v>
          </cell>
          <cell r="CP150">
            <v>135</v>
          </cell>
          <cell r="CQ150">
            <v>181</v>
          </cell>
          <cell r="CR150">
            <v>55.379746835443036</v>
          </cell>
          <cell r="CS150">
            <v>46.666666666666664</v>
          </cell>
          <cell r="CT150">
            <v>61.878453038674031</v>
          </cell>
          <cell r="CU150">
            <v>38.607594936708864</v>
          </cell>
          <cell r="CV150">
            <v>32.592592592592595</v>
          </cell>
          <cell r="CW150">
            <v>43.093922651933703</v>
          </cell>
          <cell r="CX150">
            <v>93.037974683544306</v>
          </cell>
          <cell r="CY150">
            <v>92.592592592592595</v>
          </cell>
          <cell r="CZ150">
            <v>93.370165745856355</v>
          </cell>
          <cell r="DA150">
            <v>90.506329113924053</v>
          </cell>
          <cell r="DB150">
            <v>89.629629629629619</v>
          </cell>
          <cell r="DC150">
            <v>91.160220994475139</v>
          </cell>
          <cell r="DD150">
            <v>98.101265822784811</v>
          </cell>
          <cell r="DE150">
            <v>99.259259259259252</v>
          </cell>
          <cell r="DF150">
            <v>97.237569060773481</v>
          </cell>
          <cell r="DG150">
            <v>8144</v>
          </cell>
          <cell r="DH150">
            <v>4160</v>
          </cell>
          <cell r="DI150">
            <v>3984</v>
          </cell>
          <cell r="DJ150">
            <v>54.543222003929273</v>
          </cell>
          <cell r="DK150">
            <v>49.254807692307693</v>
          </cell>
          <cell r="DL150">
            <v>60.065261044176708</v>
          </cell>
          <cell r="DM150">
            <v>42.116895874263264</v>
          </cell>
          <cell r="DN150">
            <v>38.14903846153846</v>
          </cell>
          <cell r="DO150">
            <v>46.260040160642568</v>
          </cell>
          <cell r="DP150">
            <v>90.041748526522596</v>
          </cell>
          <cell r="DQ150">
            <v>87.956730769230774</v>
          </cell>
          <cell r="DR150">
            <v>92.218875502008032</v>
          </cell>
          <cell r="DS150">
            <v>87.647347740667982</v>
          </cell>
          <cell r="DT150">
            <v>85.336538461538453</v>
          </cell>
          <cell r="DU150">
            <v>90.060240963855421</v>
          </cell>
          <cell r="DV150">
            <v>97.691552062868368</v>
          </cell>
          <cell r="DW150">
            <v>97.524038461538467</v>
          </cell>
          <cell r="DX150">
            <v>97.866465863453811</v>
          </cell>
        </row>
        <row r="151">
          <cell r="B151">
            <v>929</v>
          </cell>
          <cell r="C151">
            <v>3846</v>
          </cell>
          <cell r="D151">
            <v>1941</v>
          </cell>
          <cell r="E151">
            <v>1905</v>
          </cell>
          <cell r="F151">
            <v>61.726469058762348</v>
          </cell>
          <cell r="G151">
            <v>57.959814528593512</v>
          </cell>
          <cell r="H151">
            <v>65.564304461942257</v>
          </cell>
          <cell r="I151">
            <v>48.673946957878314</v>
          </cell>
          <cell r="J151">
            <v>44.822256568778975</v>
          </cell>
          <cell r="K151">
            <v>52.598425196850393</v>
          </cell>
          <cell r="L151">
            <v>92.199687987519496</v>
          </cell>
          <cell r="M151">
            <v>90.777949510561555</v>
          </cell>
          <cell r="N151">
            <v>93.648293963254588</v>
          </cell>
          <cell r="O151">
            <v>90.951638065522616</v>
          </cell>
          <cell r="P151">
            <v>89.696032972694482</v>
          </cell>
          <cell r="Q151">
            <v>92.230971128608914</v>
          </cell>
          <cell r="R151">
            <v>97.945917836713477</v>
          </cell>
          <cell r="S151">
            <v>97.733127253992791</v>
          </cell>
          <cell r="T151">
            <v>98.162729658792642</v>
          </cell>
          <cell r="U151">
            <v>13</v>
          </cell>
          <cell r="V151">
            <v>5</v>
          </cell>
          <cell r="W151">
            <v>8</v>
          </cell>
          <cell r="X151">
            <v>76.923076923076934</v>
          </cell>
          <cell r="Y151">
            <v>80</v>
          </cell>
          <cell r="Z151">
            <v>75</v>
          </cell>
          <cell r="AA151">
            <v>69.230769230769226</v>
          </cell>
          <cell r="AB151">
            <v>80</v>
          </cell>
          <cell r="AC151">
            <v>62.5</v>
          </cell>
          <cell r="AD151">
            <v>92.307692307692307</v>
          </cell>
          <cell r="AE151">
            <v>100</v>
          </cell>
          <cell r="AF151">
            <v>87.5</v>
          </cell>
          <cell r="AG151">
            <v>92.307692307692307</v>
          </cell>
          <cell r="AH151">
            <v>100</v>
          </cell>
          <cell r="AI151">
            <v>87.5</v>
          </cell>
          <cell r="AJ151">
            <v>100</v>
          </cell>
          <cell r="AK151">
            <v>100</v>
          </cell>
          <cell r="AL151">
            <v>100</v>
          </cell>
          <cell r="AM151">
            <v>24</v>
          </cell>
          <cell r="AN151">
            <v>10</v>
          </cell>
          <cell r="AO151">
            <v>14</v>
          </cell>
          <cell r="AP151">
            <v>79.166666666666657</v>
          </cell>
          <cell r="AQ151">
            <v>80</v>
          </cell>
          <cell r="AR151">
            <v>78.571428571428569</v>
          </cell>
          <cell r="AS151">
            <v>70.833333333333343</v>
          </cell>
          <cell r="AT151">
            <v>70</v>
          </cell>
          <cell r="AU151">
            <v>71.428571428571431</v>
          </cell>
          <cell r="AV151">
            <v>95.833333333333343</v>
          </cell>
          <cell r="AW151">
            <v>90</v>
          </cell>
          <cell r="AX151">
            <v>100</v>
          </cell>
          <cell r="AY151">
            <v>95.833333333333343</v>
          </cell>
          <cell r="AZ151">
            <v>90</v>
          </cell>
          <cell r="BA151">
            <v>100</v>
          </cell>
          <cell r="BB151">
            <v>95.833333333333343</v>
          </cell>
          <cell r="BC151">
            <v>90</v>
          </cell>
          <cell r="BD151">
            <v>100</v>
          </cell>
          <cell r="BE151">
            <v>3</v>
          </cell>
          <cell r="BF151">
            <v>1</v>
          </cell>
          <cell r="BG151">
            <v>2</v>
          </cell>
          <cell r="BH151">
            <v>100</v>
          </cell>
          <cell r="BI151">
            <v>100</v>
          </cell>
          <cell r="BJ151">
            <v>100</v>
          </cell>
          <cell r="BK151">
            <v>100</v>
          </cell>
          <cell r="BL151">
            <v>100</v>
          </cell>
          <cell r="BM151">
            <v>100</v>
          </cell>
          <cell r="BN151">
            <v>100</v>
          </cell>
          <cell r="BO151">
            <v>100</v>
          </cell>
          <cell r="BP151">
            <v>100</v>
          </cell>
          <cell r="BQ151">
            <v>100</v>
          </cell>
          <cell r="BR151">
            <v>100</v>
          </cell>
          <cell r="BS151">
            <v>100</v>
          </cell>
          <cell r="BT151">
            <v>100</v>
          </cell>
          <cell r="BU151">
            <v>100</v>
          </cell>
          <cell r="BV151">
            <v>100</v>
          </cell>
          <cell r="BW151">
            <v>5</v>
          </cell>
          <cell r="BX151">
            <v>3</v>
          </cell>
          <cell r="BY151">
            <v>2</v>
          </cell>
          <cell r="BZ151">
            <v>100</v>
          </cell>
          <cell r="CA151">
            <v>100</v>
          </cell>
          <cell r="CB151">
            <v>100</v>
          </cell>
          <cell r="CC151">
            <v>60</v>
          </cell>
          <cell r="CD151">
            <v>66.666666666666657</v>
          </cell>
          <cell r="CE151">
            <v>50</v>
          </cell>
          <cell r="CF151">
            <v>100</v>
          </cell>
          <cell r="CG151">
            <v>100</v>
          </cell>
          <cell r="CH151">
            <v>100</v>
          </cell>
          <cell r="CI151">
            <v>100</v>
          </cell>
          <cell r="CJ151">
            <v>100</v>
          </cell>
          <cell r="CK151">
            <v>100</v>
          </cell>
          <cell r="CL151">
            <v>100</v>
          </cell>
          <cell r="CM151">
            <v>100</v>
          </cell>
          <cell r="CN151">
            <v>100</v>
          </cell>
          <cell r="CO151">
            <v>23</v>
          </cell>
          <cell r="CP151">
            <v>12</v>
          </cell>
          <cell r="CQ151">
            <v>11</v>
          </cell>
          <cell r="CR151">
            <v>65.217391304347828</v>
          </cell>
          <cell r="CS151">
            <v>66.666666666666657</v>
          </cell>
          <cell r="CT151">
            <v>63.636363636363633</v>
          </cell>
          <cell r="CU151">
            <v>43.478260869565219</v>
          </cell>
          <cell r="CV151">
            <v>41.666666666666671</v>
          </cell>
          <cell r="CW151">
            <v>45.454545454545453</v>
          </cell>
          <cell r="CX151">
            <v>91.304347826086953</v>
          </cell>
          <cell r="CY151">
            <v>91.666666666666657</v>
          </cell>
          <cell r="CZ151">
            <v>90.909090909090907</v>
          </cell>
          <cell r="DA151">
            <v>91.304347826086953</v>
          </cell>
          <cell r="DB151">
            <v>91.666666666666657</v>
          </cell>
          <cell r="DC151">
            <v>90.909090909090907</v>
          </cell>
          <cell r="DD151">
            <v>95.652173913043484</v>
          </cell>
          <cell r="DE151">
            <v>100</v>
          </cell>
          <cell r="DF151">
            <v>90.909090909090907</v>
          </cell>
          <cell r="DG151">
            <v>3914</v>
          </cell>
          <cell r="DH151">
            <v>1972</v>
          </cell>
          <cell r="DI151">
            <v>1942</v>
          </cell>
          <cell r="DJ151">
            <v>61.982626469085332</v>
          </cell>
          <cell r="DK151">
            <v>58.26572008113591</v>
          </cell>
          <cell r="DL151">
            <v>65.756951596292481</v>
          </cell>
          <cell r="DM151">
            <v>48.901379662749108</v>
          </cell>
          <cell r="DN151">
            <v>45.081135902636916</v>
          </cell>
          <cell r="DO151">
            <v>52.780638516992795</v>
          </cell>
          <cell r="DP151">
            <v>92.233009708737868</v>
          </cell>
          <cell r="DQ151">
            <v>90.821501014198773</v>
          </cell>
          <cell r="DR151">
            <v>93.666323377960865</v>
          </cell>
          <cell r="DS151">
            <v>91.006642820643847</v>
          </cell>
          <cell r="DT151">
            <v>89.756592292089252</v>
          </cell>
          <cell r="DU151">
            <v>92.276004119464474</v>
          </cell>
          <cell r="DV151">
            <v>97.930505876341329</v>
          </cell>
          <cell r="DW151">
            <v>97.718052738336709</v>
          </cell>
          <cell r="DX151">
            <v>98.146240988671479</v>
          </cell>
        </row>
        <row r="152">
          <cell r="B152">
            <v>931</v>
          </cell>
          <cell r="C152">
            <v>5593</v>
          </cell>
          <cell r="D152">
            <v>2849</v>
          </cell>
          <cell r="E152">
            <v>2744</v>
          </cell>
          <cell r="F152">
            <v>58.322903629536924</v>
          </cell>
          <cell r="G152">
            <v>53.492453492453492</v>
          </cell>
          <cell r="H152">
            <v>63.33819241982507</v>
          </cell>
          <cell r="I152">
            <v>49.061326658322898</v>
          </cell>
          <cell r="J152">
            <v>45.173745173745175</v>
          </cell>
          <cell r="K152">
            <v>53.097667638483969</v>
          </cell>
          <cell r="L152">
            <v>92.723046665474698</v>
          </cell>
          <cell r="M152">
            <v>91.681291681291682</v>
          </cell>
          <cell r="N152">
            <v>93.804664723032076</v>
          </cell>
          <cell r="O152">
            <v>91.07813338101198</v>
          </cell>
          <cell r="P152">
            <v>89.610389610389603</v>
          </cell>
          <cell r="Q152">
            <v>92.602040816326522</v>
          </cell>
          <cell r="R152">
            <v>98.122653316645795</v>
          </cell>
          <cell r="S152">
            <v>97.823797823797818</v>
          </cell>
          <cell r="T152">
            <v>98.432944606413997</v>
          </cell>
          <cell r="U152">
            <v>164</v>
          </cell>
          <cell r="V152">
            <v>88</v>
          </cell>
          <cell r="W152">
            <v>76</v>
          </cell>
          <cell r="X152">
            <v>57.317073170731703</v>
          </cell>
          <cell r="Y152">
            <v>50</v>
          </cell>
          <cell r="Z152">
            <v>65.789473684210535</v>
          </cell>
          <cell r="AA152">
            <v>50.609756097560975</v>
          </cell>
          <cell r="AB152">
            <v>42.045454545454547</v>
          </cell>
          <cell r="AC152">
            <v>60.526315789473685</v>
          </cell>
          <cell r="AD152">
            <v>92.073170731707322</v>
          </cell>
          <cell r="AE152">
            <v>92.045454545454547</v>
          </cell>
          <cell r="AF152">
            <v>92.10526315789474</v>
          </cell>
          <cell r="AG152">
            <v>90.243902439024396</v>
          </cell>
          <cell r="AH152">
            <v>89.772727272727266</v>
          </cell>
          <cell r="AI152">
            <v>90.789473684210535</v>
          </cell>
          <cell r="AJ152">
            <v>96.951219512195124</v>
          </cell>
          <cell r="AK152">
            <v>96.590909090909093</v>
          </cell>
          <cell r="AL152">
            <v>97.368421052631575</v>
          </cell>
          <cell r="AM152">
            <v>193</v>
          </cell>
          <cell r="AN152">
            <v>105</v>
          </cell>
          <cell r="AO152">
            <v>88</v>
          </cell>
          <cell r="AP152">
            <v>45.077720207253883</v>
          </cell>
          <cell r="AQ152">
            <v>40</v>
          </cell>
          <cell r="AR152">
            <v>51.136363636363633</v>
          </cell>
          <cell r="AS152">
            <v>34.196891191709845</v>
          </cell>
          <cell r="AT152">
            <v>27.61904761904762</v>
          </cell>
          <cell r="AU152">
            <v>42.045454545454547</v>
          </cell>
          <cell r="AV152">
            <v>93.782383419689126</v>
          </cell>
          <cell r="AW152">
            <v>92.38095238095238</v>
          </cell>
          <cell r="AX152">
            <v>95.454545454545453</v>
          </cell>
          <cell r="AY152">
            <v>90.155440414507765</v>
          </cell>
          <cell r="AZ152">
            <v>87.61904761904762</v>
          </cell>
          <cell r="BA152">
            <v>93.181818181818173</v>
          </cell>
          <cell r="BB152">
            <v>97.92746113989638</v>
          </cell>
          <cell r="BC152">
            <v>98.095238095238088</v>
          </cell>
          <cell r="BD152">
            <v>97.727272727272734</v>
          </cell>
          <cell r="BE152">
            <v>87</v>
          </cell>
          <cell r="BF152">
            <v>35</v>
          </cell>
          <cell r="BG152">
            <v>52</v>
          </cell>
          <cell r="BH152">
            <v>42.528735632183903</v>
          </cell>
          <cell r="BI152">
            <v>28.571428571428569</v>
          </cell>
          <cell r="BJ152">
            <v>51.923076923076927</v>
          </cell>
          <cell r="BK152">
            <v>37.931034482758619</v>
          </cell>
          <cell r="BL152">
            <v>28.571428571428569</v>
          </cell>
          <cell r="BM152">
            <v>44.230769230769226</v>
          </cell>
          <cell r="BN152">
            <v>91.954022988505741</v>
          </cell>
          <cell r="BO152">
            <v>88.571428571428569</v>
          </cell>
          <cell r="BP152">
            <v>94.230769230769226</v>
          </cell>
          <cell r="BQ152">
            <v>87.356321839080465</v>
          </cell>
          <cell r="BR152">
            <v>82.857142857142861</v>
          </cell>
          <cell r="BS152">
            <v>90.384615384615387</v>
          </cell>
          <cell r="BT152">
            <v>97.701149425287355</v>
          </cell>
          <cell r="BU152">
            <v>94.285714285714278</v>
          </cell>
          <cell r="BV152">
            <v>100</v>
          </cell>
          <cell r="BW152">
            <v>25</v>
          </cell>
          <cell r="BX152">
            <v>10</v>
          </cell>
          <cell r="BY152">
            <v>15</v>
          </cell>
          <cell r="BZ152">
            <v>84</v>
          </cell>
          <cell r="CA152">
            <v>90</v>
          </cell>
          <cell r="CB152">
            <v>80</v>
          </cell>
          <cell r="CC152">
            <v>80</v>
          </cell>
          <cell r="CD152">
            <v>90</v>
          </cell>
          <cell r="CE152">
            <v>73.333333333333329</v>
          </cell>
          <cell r="CF152">
            <v>96</v>
          </cell>
          <cell r="CG152">
            <v>100</v>
          </cell>
          <cell r="CH152">
            <v>93.333333333333329</v>
          </cell>
          <cell r="CI152">
            <v>96</v>
          </cell>
          <cell r="CJ152">
            <v>100</v>
          </cell>
          <cell r="CK152">
            <v>93.333333333333329</v>
          </cell>
          <cell r="CL152">
            <v>100</v>
          </cell>
          <cell r="CM152">
            <v>100</v>
          </cell>
          <cell r="CN152">
            <v>100</v>
          </cell>
          <cell r="CO152">
            <v>517</v>
          </cell>
          <cell r="CP152">
            <v>293</v>
          </cell>
          <cell r="CQ152">
            <v>224</v>
          </cell>
          <cell r="CR152">
            <v>43.32688588007737</v>
          </cell>
          <cell r="CS152">
            <v>39.249146757679185</v>
          </cell>
          <cell r="CT152">
            <v>48.660714285714285</v>
          </cell>
          <cell r="CU152">
            <v>35.20309477756286</v>
          </cell>
          <cell r="CV152">
            <v>31.399317406143346</v>
          </cell>
          <cell r="CW152">
            <v>40.178571428571431</v>
          </cell>
          <cell r="CX152">
            <v>88.007736943907162</v>
          </cell>
          <cell r="CY152">
            <v>83.959044368600672</v>
          </cell>
          <cell r="CZ152">
            <v>93.303571428571431</v>
          </cell>
          <cell r="DA152">
            <v>85.686653771760163</v>
          </cell>
          <cell r="DB152">
            <v>81.911262798634809</v>
          </cell>
          <cell r="DC152">
            <v>90.625</v>
          </cell>
          <cell r="DD152">
            <v>95.744680851063833</v>
          </cell>
          <cell r="DE152">
            <v>94.197952218430032</v>
          </cell>
          <cell r="DF152">
            <v>97.767857142857139</v>
          </cell>
          <cell r="DG152">
            <v>6579</v>
          </cell>
          <cell r="DH152">
            <v>3380</v>
          </cell>
          <cell r="DI152">
            <v>3199</v>
          </cell>
          <cell r="DJ152">
            <v>56.619547043623655</v>
          </cell>
          <cell r="DK152">
            <v>51.597633136094679</v>
          </cell>
          <cell r="DL152">
            <v>61.925601750547045</v>
          </cell>
          <cell r="DM152">
            <v>47.545219638242891</v>
          </cell>
          <cell r="DN152">
            <v>43.31360946745562</v>
          </cell>
          <cell r="DO152">
            <v>52.016255079712415</v>
          </cell>
          <cell r="DP152">
            <v>92.369661042711655</v>
          </cell>
          <cell r="DQ152">
            <v>91.035502958579883</v>
          </cell>
          <cell r="DR152">
            <v>93.779306033135356</v>
          </cell>
          <cell r="DS152">
            <v>90.57607539139687</v>
          </cell>
          <cell r="DT152">
            <v>88.84615384615384</v>
          </cell>
          <cell r="DU152">
            <v>92.403876211316032</v>
          </cell>
          <cell r="DV152">
            <v>97.90241678066576</v>
          </cell>
          <cell r="DW152">
            <v>97.455621301775153</v>
          </cell>
          <cell r="DX152">
            <v>98.374492028758993</v>
          </cell>
        </row>
        <row r="153">
          <cell r="B153">
            <v>933</v>
          </cell>
          <cell r="C153">
            <v>5795</v>
          </cell>
          <cell r="D153">
            <v>2986</v>
          </cell>
          <cell r="E153">
            <v>2809</v>
          </cell>
          <cell r="F153">
            <v>56.911130284728216</v>
          </cell>
          <cell r="G153">
            <v>51.84192900200938</v>
          </cell>
          <cell r="H153">
            <v>62.299750800996797</v>
          </cell>
          <cell r="I153">
            <v>44.710957722174285</v>
          </cell>
          <cell r="J153">
            <v>40.221031480241123</v>
          </cell>
          <cell r="K153">
            <v>49.483802064791746</v>
          </cell>
          <cell r="L153">
            <v>91.285591026747198</v>
          </cell>
          <cell r="M153">
            <v>89.182853315472201</v>
          </cell>
          <cell r="N153">
            <v>93.520825916696339</v>
          </cell>
          <cell r="O153">
            <v>89.508196721311478</v>
          </cell>
          <cell r="P153">
            <v>86.972538513060954</v>
          </cell>
          <cell r="Q153">
            <v>92.20363118547526</v>
          </cell>
          <cell r="R153">
            <v>97.894736842105274</v>
          </cell>
          <cell r="S153">
            <v>97.454789015405225</v>
          </cell>
          <cell r="T153">
            <v>98.362406550373791</v>
          </cell>
          <cell r="U153">
            <v>38</v>
          </cell>
          <cell r="V153">
            <v>18</v>
          </cell>
          <cell r="W153">
            <v>20</v>
          </cell>
          <cell r="X153">
            <v>44.736842105263158</v>
          </cell>
          <cell r="Y153">
            <v>38.888888888888893</v>
          </cell>
          <cell r="Z153">
            <v>50</v>
          </cell>
          <cell r="AA153">
            <v>31.578947368421051</v>
          </cell>
          <cell r="AB153">
            <v>22.222222222222221</v>
          </cell>
          <cell r="AC153">
            <v>40</v>
          </cell>
          <cell r="AD153">
            <v>92.10526315789474</v>
          </cell>
          <cell r="AE153">
            <v>94.444444444444443</v>
          </cell>
          <cell r="AF153">
            <v>90</v>
          </cell>
          <cell r="AG153">
            <v>86.842105263157904</v>
          </cell>
          <cell r="AH153">
            <v>83.333333333333343</v>
          </cell>
          <cell r="AI153">
            <v>90</v>
          </cell>
          <cell r="AJ153">
            <v>100</v>
          </cell>
          <cell r="AK153">
            <v>100</v>
          </cell>
          <cell r="AL153">
            <v>100</v>
          </cell>
          <cell r="AM153">
            <v>20</v>
          </cell>
          <cell r="AN153">
            <v>12</v>
          </cell>
          <cell r="AO153">
            <v>8</v>
          </cell>
          <cell r="AP153">
            <v>50</v>
          </cell>
          <cell r="AQ153">
            <v>58.333333333333336</v>
          </cell>
          <cell r="AR153">
            <v>37.5</v>
          </cell>
          <cell r="AS153">
            <v>35</v>
          </cell>
          <cell r="AT153">
            <v>50</v>
          </cell>
          <cell r="AU153">
            <v>12.5</v>
          </cell>
          <cell r="AV153">
            <v>90</v>
          </cell>
          <cell r="AW153">
            <v>91.666666666666657</v>
          </cell>
          <cell r="AX153">
            <v>87.5</v>
          </cell>
          <cell r="AY153">
            <v>90</v>
          </cell>
          <cell r="AZ153">
            <v>91.666666666666657</v>
          </cell>
          <cell r="BA153">
            <v>87.5</v>
          </cell>
          <cell r="BB153">
            <v>100</v>
          </cell>
          <cell r="BC153">
            <v>100</v>
          </cell>
          <cell r="BD153">
            <v>100</v>
          </cell>
          <cell r="BE153">
            <v>9</v>
          </cell>
          <cell r="BF153">
            <v>4</v>
          </cell>
          <cell r="BG153">
            <v>5</v>
          </cell>
          <cell r="BH153">
            <v>33.333333333333329</v>
          </cell>
          <cell r="BI153">
            <v>0</v>
          </cell>
          <cell r="BJ153">
            <v>60</v>
          </cell>
          <cell r="BK153">
            <v>33.333333333333329</v>
          </cell>
          <cell r="BL153">
            <v>0</v>
          </cell>
          <cell r="BM153">
            <v>60</v>
          </cell>
          <cell r="BN153">
            <v>100</v>
          </cell>
          <cell r="BO153">
            <v>100</v>
          </cell>
          <cell r="BP153">
            <v>100</v>
          </cell>
          <cell r="BQ153">
            <v>100</v>
          </cell>
          <cell r="BR153">
            <v>100</v>
          </cell>
          <cell r="BS153">
            <v>100</v>
          </cell>
          <cell r="BT153">
            <v>100</v>
          </cell>
          <cell r="BU153">
            <v>100</v>
          </cell>
          <cell r="BV153">
            <v>100</v>
          </cell>
          <cell r="BW153">
            <v>5</v>
          </cell>
          <cell r="BX153">
            <v>5</v>
          </cell>
          <cell r="BY153">
            <v>0</v>
          </cell>
          <cell r="BZ153">
            <v>100</v>
          </cell>
          <cell r="CA153">
            <v>100</v>
          </cell>
          <cell r="CB153" t="e">
            <v>#DIV/0!</v>
          </cell>
          <cell r="CC153">
            <v>100</v>
          </cell>
          <cell r="CD153">
            <v>100</v>
          </cell>
          <cell r="CE153" t="e">
            <v>#DIV/0!</v>
          </cell>
          <cell r="CF153">
            <v>100</v>
          </cell>
          <cell r="CG153">
            <v>100</v>
          </cell>
          <cell r="CH153" t="e">
            <v>#DIV/0!</v>
          </cell>
          <cell r="CI153">
            <v>100</v>
          </cell>
          <cell r="CJ153">
            <v>100</v>
          </cell>
          <cell r="CK153" t="e">
            <v>#DIV/0!</v>
          </cell>
          <cell r="CL153">
            <v>100</v>
          </cell>
          <cell r="CM153">
            <v>100</v>
          </cell>
          <cell r="CN153" t="e">
            <v>#DIV/0!</v>
          </cell>
          <cell r="CO153">
            <v>80</v>
          </cell>
          <cell r="CP153">
            <v>47</v>
          </cell>
          <cell r="CQ153">
            <v>33</v>
          </cell>
          <cell r="CR153">
            <v>42.5</v>
          </cell>
          <cell r="CS153">
            <v>40.425531914893611</v>
          </cell>
          <cell r="CT153">
            <v>45.454545454545453</v>
          </cell>
          <cell r="CU153">
            <v>32.5</v>
          </cell>
          <cell r="CV153">
            <v>25.531914893617021</v>
          </cell>
          <cell r="CW153">
            <v>42.424242424242422</v>
          </cell>
          <cell r="CX153">
            <v>82.5</v>
          </cell>
          <cell r="CY153">
            <v>80.851063829787222</v>
          </cell>
          <cell r="CZ153">
            <v>84.848484848484844</v>
          </cell>
          <cell r="DA153">
            <v>82.5</v>
          </cell>
          <cell r="DB153">
            <v>80.851063829787222</v>
          </cell>
          <cell r="DC153">
            <v>84.848484848484844</v>
          </cell>
          <cell r="DD153">
            <v>92.5</v>
          </cell>
          <cell r="DE153">
            <v>95.744680851063833</v>
          </cell>
          <cell r="DF153">
            <v>87.878787878787875</v>
          </cell>
          <cell r="DG153">
            <v>5947</v>
          </cell>
          <cell r="DH153">
            <v>3072</v>
          </cell>
          <cell r="DI153">
            <v>2875</v>
          </cell>
          <cell r="DJ153">
            <v>56.616781570539764</v>
          </cell>
          <cell r="DK153">
            <v>51.627604166666664</v>
          </cell>
          <cell r="DL153">
            <v>61.947826086956525</v>
          </cell>
          <cell r="DM153">
            <v>44.459391289725914</v>
          </cell>
          <cell r="DN153">
            <v>39.973958333333329</v>
          </cell>
          <cell r="DO153">
            <v>49.252173913043478</v>
          </cell>
          <cell r="DP153">
            <v>91.188834706574738</v>
          </cell>
          <cell r="DQ153">
            <v>89.127604166666657</v>
          </cell>
          <cell r="DR153">
            <v>93.391304347826093</v>
          </cell>
          <cell r="DS153">
            <v>89.423238607701364</v>
          </cell>
          <cell r="DT153">
            <v>86.9140625</v>
          </cell>
          <cell r="DU153">
            <v>92.104347826086951</v>
          </cell>
          <cell r="DV153">
            <v>97.847654279468642</v>
          </cell>
          <cell r="DW153">
            <v>97.4609375</v>
          </cell>
          <cell r="DX153">
            <v>98.260869565217391</v>
          </cell>
        </row>
        <row r="154">
          <cell r="B154">
            <v>935</v>
          </cell>
          <cell r="C154">
            <v>7496</v>
          </cell>
          <cell r="D154">
            <v>3815</v>
          </cell>
          <cell r="E154">
            <v>3681</v>
          </cell>
          <cell r="F154">
            <v>59.405016008537892</v>
          </cell>
          <cell r="G154">
            <v>54.967234600262124</v>
          </cell>
          <cell r="H154">
            <v>64.004346644933435</v>
          </cell>
          <cell r="I154">
            <v>46.077908217716114</v>
          </cell>
          <cell r="J154">
            <v>42.437745740498031</v>
          </cell>
          <cell r="K154">
            <v>49.850584080412929</v>
          </cell>
          <cell r="L154">
            <v>92.662753468516541</v>
          </cell>
          <cell r="M154">
            <v>90.668414154652694</v>
          </cell>
          <cell r="N154">
            <v>94.729693018201573</v>
          </cell>
          <cell r="O154">
            <v>90.955176093916762</v>
          </cell>
          <cell r="P154">
            <v>88.964613368283096</v>
          </cell>
          <cell r="Q154">
            <v>93.018201575658793</v>
          </cell>
          <cell r="R154">
            <v>98.065635005336176</v>
          </cell>
          <cell r="S154">
            <v>97.588466579292259</v>
          </cell>
          <cell r="T154">
            <v>98.560173865797339</v>
          </cell>
          <cell r="U154">
            <v>155</v>
          </cell>
          <cell r="V154">
            <v>73</v>
          </cell>
          <cell r="W154">
            <v>82</v>
          </cell>
          <cell r="X154">
            <v>60.645161290322577</v>
          </cell>
          <cell r="Y154">
            <v>56.164383561643838</v>
          </cell>
          <cell r="Z154">
            <v>64.634146341463421</v>
          </cell>
          <cell r="AA154">
            <v>45.806451612903224</v>
          </cell>
          <cell r="AB154">
            <v>43.835616438356162</v>
          </cell>
          <cell r="AC154">
            <v>47.560975609756099</v>
          </cell>
          <cell r="AD154">
            <v>95.483870967741936</v>
          </cell>
          <cell r="AE154">
            <v>95.890410958904098</v>
          </cell>
          <cell r="AF154">
            <v>95.121951219512198</v>
          </cell>
          <cell r="AG154">
            <v>93.548387096774192</v>
          </cell>
          <cell r="AH154">
            <v>93.150684931506845</v>
          </cell>
          <cell r="AI154">
            <v>93.902439024390233</v>
          </cell>
          <cell r="AJ154">
            <v>98.064516129032256</v>
          </cell>
          <cell r="AK154">
            <v>98.630136986301366</v>
          </cell>
          <cell r="AL154">
            <v>97.560975609756099</v>
          </cell>
          <cell r="AM154">
            <v>73</v>
          </cell>
          <cell r="AN154">
            <v>39</v>
          </cell>
          <cell r="AO154">
            <v>34</v>
          </cell>
          <cell r="AP154">
            <v>57.534246575342465</v>
          </cell>
          <cell r="AQ154">
            <v>53.846153846153847</v>
          </cell>
          <cell r="AR154">
            <v>61.764705882352942</v>
          </cell>
          <cell r="AS154">
            <v>39.726027397260275</v>
          </cell>
          <cell r="AT154">
            <v>33.333333333333329</v>
          </cell>
          <cell r="AU154">
            <v>47.058823529411761</v>
          </cell>
          <cell r="AV154">
            <v>91.780821917808225</v>
          </cell>
          <cell r="AW154">
            <v>92.307692307692307</v>
          </cell>
          <cell r="AX154">
            <v>91.17647058823529</v>
          </cell>
          <cell r="AY154">
            <v>89.041095890410958</v>
          </cell>
          <cell r="AZ154">
            <v>89.743589743589752</v>
          </cell>
          <cell r="BA154">
            <v>88.235294117647058</v>
          </cell>
          <cell r="BB154">
            <v>100</v>
          </cell>
          <cell r="BC154">
            <v>100</v>
          </cell>
          <cell r="BD154">
            <v>100</v>
          </cell>
          <cell r="BE154">
            <v>61</v>
          </cell>
          <cell r="BF154">
            <v>33</v>
          </cell>
          <cell r="BG154">
            <v>28</v>
          </cell>
          <cell r="BH154">
            <v>42.622950819672127</v>
          </cell>
          <cell r="BI154">
            <v>33.333333333333329</v>
          </cell>
          <cell r="BJ154">
            <v>53.571428571428569</v>
          </cell>
          <cell r="BK154">
            <v>32.786885245901637</v>
          </cell>
          <cell r="BL154">
            <v>24.242424242424242</v>
          </cell>
          <cell r="BM154">
            <v>42.857142857142854</v>
          </cell>
          <cell r="BN154">
            <v>86.885245901639337</v>
          </cell>
          <cell r="BO154">
            <v>81.818181818181827</v>
          </cell>
          <cell r="BP154">
            <v>92.857142857142861</v>
          </cell>
          <cell r="BQ154">
            <v>81.967213114754102</v>
          </cell>
          <cell r="BR154">
            <v>78.787878787878782</v>
          </cell>
          <cell r="BS154">
            <v>85.714285714285708</v>
          </cell>
          <cell r="BT154">
            <v>96.721311475409834</v>
          </cell>
          <cell r="BU154">
            <v>93.939393939393938</v>
          </cell>
          <cell r="BV154">
            <v>100</v>
          </cell>
          <cell r="BW154">
            <v>24</v>
          </cell>
          <cell r="BX154">
            <v>8</v>
          </cell>
          <cell r="BY154">
            <v>16</v>
          </cell>
          <cell r="BZ154">
            <v>75</v>
          </cell>
          <cell r="CA154">
            <v>87.5</v>
          </cell>
          <cell r="CB154">
            <v>68.75</v>
          </cell>
          <cell r="CC154">
            <v>50</v>
          </cell>
          <cell r="CD154">
            <v>50</v>
          </cell>
          <cell r="CE154">
            <v>50</v>
          </cell>
          <cell r="CF154">
            <v>91.666666666666657</v>
          </cell>
          <cell r="CG154">
            <v>100</v>
          </cell>
          <cell r="CH154">
            <v>87.5</v>
          </cell>
          <cell r="CI154">
            <v>91.666666666666657</v>
          </cell>
          <cell r="CJ154">
            <v>100</v>
          </cell>
          <cell r="CK154">
            <v>87.5</v>
          </cell>
          <cell r="CL154">
            <v>100</v>
          </cell>
          <cell r="CM154">
            <v>100</v>
          </cell>
          <cell r="CN154">
            <v>100</v>
          </cell>
          <cell r="CO154">
            <v>111</v>
          </cell>
          <cell r="CP154">
            <v>47</v>
          </cell>
          <cell r="CQ154">
            <v>64</v>
          </cell>
          <cell r="CR154">
            <v>62.162162162162161</v>
          </cell>
          <cell r="CS154">
            <v>53.191489361702125</v>
          </cell>
          <cell r="CT154">
            <v>68.75</v>
          </cell>
          <cell r="CU154">
            <v>45.945945945945951</v>
          </cell>
          <cell r="CV154">
            <v>38.297872340425535</v>
          </cell>
          <cell r="CW154">
            <v>51.5625</v>
          </cell>
          <cell r="CX154">
            <v>87.387387387387378</v>
          </cell>
          <cell r="CY154">
            <v>80.851063829787222</v>
          </cell>
          <cell r="CZ154">
            <v>92.1875</v>
          </cell>
          <cell r="DA154">
            <v>87.387387387387378</v>
          </cell>
          <cell r="DB154">
            <v>80.851063829787222</v>
          </cell>
          <cell r="DC154">
            <v>92.1875</v>
          </cell>
          <cell r="DD154">
            <v>97.297297297297305</v>
          </cell>
          <cell r="DE154">
            <v>97.872340425531917</v>
          </cell>
          <cell r="DF154">
            <v>96.875</v>
          </cell>
          <cell r="DG154">
            <v>7920</v>
          </cell>
          <cell r="DH154">
            <v>4015</v>
          </cell>
          <cell r="DI154">
            <v>3905</v>
          </cell>
          <cell r="DJ154">
            <v>59.368686868686872</v>
          </cell>
          <cell r="DK154">
            <v>54.84433374844334</v>
          </cell>
          <cell r="DL154">
            <v>64.020486555697815</v>
          </cell>
          <cell r="DM154">
            <v>45.921717171717169</v>
          </cell>
          <cell r="DN154">
            <v>42.19178082191781</v>
          </cell>
          <cell r="DO154">
            <v>49.756722151088354</v>
          </cell>
          <cell r="DP154">
            <v>92.588383838383834</v>
          </cell>
          <cell r="DQ154">
            <v>90.61021170610212</v>
          </cell>
          <cell r="DR154">
            <v>94.622279129321385</v>
          </cell>
          <cell r="DS154">
            <v>90.871212121212125</v>
          </cell>
          <cell r="DT154">
            <v>88.891656288916565</v>
          </cell>
          <cell r="DU154">
            <v>92.906530089628674</v>
          </cell>
          <cell r="DV154">
            <v>98.068181818181827</v>
          </cell>
          <cell r="DW154">
            <v>97.608966376089668</v>
          </cell>
          <cell r="DX154">
            <v>98.540332906530097</v>
          </cell>
        </row>
        <row r="155">
          <cell r="B155">
            <v>936</v>
          </cell>
          <cell r="C155">
            <v>9450</v>
          </cell>
          <cell r="D155">
            <v>4848</v>
          </cell>
          <cell r="E155">
            <v>4602</v>
          </cell>
          <cell r="F155">
            <v>62.539682539682538</v>
          </cell>
          <cell r="G155">
            <v>58.147689768976896</v>
          </cell>
          <cell r="H155">
            <v>67.166449369839199</v>
          </cell>
          <cell r="I155">
            <v>52.359788359788361</v>
          </cell>
          <cell r="J155">
            <v>48.246699669967001</v>
          </cell>
          <cell r="K155">
            <v>56.69274228596263</v>
          </cell>
          <cell r="L155">
            <v>92.899470899470899</v>
          </cell>
          <cell r="M155">
            <v>91.336633663366342</v>
          </cell>
          <cell r="N155">
            <v>94.545849630595384</v>
          </cell>
          <cell r="O155">
            <v>91.24867724867724</v>
          </cell>
          <cell r="P155">
            <v>89.418316831683171</v>
          </cell>
          <cell r="Q155">
            <v>93.176879617557589</v>
          </cell>
          <cell r="R155">
            <v>98.074074074074076</v>
          </cell>
          <cell r="S155">
            <v>97.669141914191414</v>
          </cell>
          <cell r="T155">
            <v>98.500651890482388</v>
          </cell>
          <cell r="U155">
            <v>179</v>
          </cell>
          <cell r="V155">
            <v>86</v>
          </cell>
          <cell r="W155">
            <v>93</v>
          </cell>
          <cell r="X155">
            <v>73.184357541899431</v>
          </cell>
          <cell r="Y155">
            <v>67.441860465116278</v>
          </cell>
          <cell r="Z155">
            <v>78.494623655913969</v>
          </cell>
          <cell r="AA155">
            <v>62.569832402234638</v>
          </cell>
          <cell r="AB155">
            <v>54.651162790697668</v>
          </cell>
          <cell r="AC155">
            <v>69.892473118279568</v>
          </cell>
          <cell r="AD155">
            <v>96.089385474860336</v>
          </cell>
          <cell r="AE155">
            <v>95.348837209302332</v>
          </cell>
          <cell r="AF155">
            <v>96.774193548387103</v>
          </cell>
          <cell r="AG155">
            <v>95.530726256983243</v>
          </cell>
          <cell r="AH155">
            <v>95.348837209302332</v>
          </cell>
          <cell r="AI155">
            <v>95.6989247311828</v>
          </cell>
          <cell r="AJ155">
            <v>98.882681564245814</v>
          </cell>
          <cell r="AK155">
            <v>98.837209302325576</v>
          </cell>
          <cell r="AL155">
            <v>98.924731182795696</v>
          </cell>
          <cell r="AM155">
            <v>310</v>
          </cell>
          <cell r="AN155">
            <v>173</v>
          </cell>
          <cell r="AO155">
            <v>137</v>
          </cell>
          <cell r="AP155">
            <v>72.903225806451616</v>
          </cell>
          <cell r="AQ155">
            <v>67.052023121387279</v>
          </cell>
          <cell r="AR155">
            <v>80.291970802919707</v>
          </cell>
          <cell r="AS155">
            <v>58.709677419354833</v>
          </cell>
          <cell r="AT155">
            <v>53.75722543352601</v>
          </cell>
          <cell r="AU155">
            <v>64.96350364963503</v>
          </cell>
          <cell r="AV155">
            <v>97.096774193548384</v>
          </cell>
          <cell r="AW155">
            <v>97.109826589595372</v>
          </cell>
          <cell r="AX155">
            <v>97.080291970802918</v>
          </cell>
          <cell r="AY155">
            <v>96.774193548387103</v>
          </cell>
          <cell r="AZ155">
            <v>97.109826589595372</v>
          </cell>
          <cell r="BA155">
            <v>96.350364963503651</v>
          </cell>
          <cell r="BB155">
            <v>99.354838709677423</v>
          </cell>
          <cell r="BC155">
            <v>99.421965317919074</v>
          </cell>
          <cell r="BD155">
            <v>99.270072992700733</v>
          </cell>
          <cell r="BE155">
            <v>108</v>
          </cell>
          <cell r="BF155">
            <v>52</v>
          </cell>
          <cell r="BG155">
            <v>56</v>
          </cell>
          <cell r="BH155">
            <v>60.185185185185183</v>
          </cell>
          <cell r="BI155">
            <v>59.615384615384613</v>
          </cell>
          <cell r="BJ155">
            <v>60.714285714285708</v>
          </cell>
          <cell r="BK155">
            <v>50</v>
          </cell>
          <cell r="BL155">
            <v>48.07692307692308</v>
          </cell>
          <cell r="BM155">
            <v>51.785714285714292</v>
          </cell>
          <cell r="BN155">
            <v>93.518518518518519</v>
          </cell>
          <cell r="BO155">
            <v>90.384615384615387</v>
          </cell>
          <cell r="BP155">
            <v>96.428571428571431</v>
          </cell>
          <cell r="BQ155">
            <v>93.518518518518519</v>
          </cell>
          <cell r="BR155">
            <v>90.384615384615387</v>
          </cell>
          <cell r="BS155">
            <v>96.428571428571431</v>
          </cell>
          <cell r="BT155">
            <v>98.148148148148152</v>
          </cell>
          <cell r="BU155">
            <v>98.076923076923066</v>
          </cell>
          <cell r="BV155">
            <v>98.214285714285708</v>
          </cell>
          <cell r="BW155">
            <v>36</v>
          </cell>
          <cell r="BX155">
            <v>18</v>
          </cell>
          <cell r="BY155">
            <v>18</v>
          </cell>
          <cell r="BZ155">
            <v>75</v>
          </cell>
          <cell r="CA155">
            <v>55.555555555555557</v>
          </cell>
          <cell r="CB155">
            <v>94.444444444444443</v>
          </cell>
          <cell r="CC155">
            <v>63.888888888888886</v>
          </cell>
          <cell r="CD155">
            <v>50</v>
          </cell>
          <cell r="CE155">
            <v>77.777777777777786</v>
          </cell>
          <cell r="CF155">
            <v>100</v>
          </cell>
          <cell r="CG155">
            <v>100</v>
          </cell>
          <cell r="CH155">
            <v>100</v>
          </cell>
          <cell r="CI155">
            <v>97.222222222222214</v>
          </cell>
          <cell r="CJ155">
            <v>100</v>
          </cell>
          <cell r="CK155">
            <v>94.444444444444443</v>
          </cell>
          <cell r="CL155">
            <v>100</v>
          </cell>
          <cell r="CM155">
            <v>100</v>
          </cell>
          <cell r="CN155">
            <v>100</v>
          </cell>
          <cell r="CO155">
            <v>471</v>
          </cell>
          <cell r="CP155">
            <v>235</v>
          </cell>
          <cell r="CQ155">
            <v>236</v>
          </cell>
          <cell r="CR155">
            <v>61.57112526539278</v>
          </cell>
          <cell r="CS155">
            <v>58.297872340425528</v>
          </cell>
          <cell r="CT155">
            <v>64.830508474576277</v>
          </cell>
          <cell r="CU155">
            <v>51.804670912951167</v>
          </cell>
          <cell r="CV155">
            <v>48.936170212765958</v>
          </cell>
          <cell r="CW155">
            <v>54.66101694915254</v>
          </cell>
          <cell r="CX155">
            <v>92.781316348195332</v>
          </cell>
          <cell r="CY155">
            <v>92.765957446808514</v>
          </cell>
          <cell r="CZ155">
            <v>92.796610169491515</v>
          </cell>
          <cell r="DA155">
            <v>91.507430997876867</v>
          </cell>
          <cell r="DB155">
            <v>91.063829787234042</v>
          </cell>
          <cell r="DC155">
            <v>91.949152542372886</v>
          </cell>
          <cell r="DD155">
            <v>97.87685774946921</v>
          </cell>
          <cell r="DE155">
            <v>97.021276595744681</v>
          </cell>
          <cell r="DF155">
            <v>98.728813559322035</v>
          </cell>
          <cell r="DG155">
            <v>10554</v>
          </cell>
          <cell r="DH155">
            <v>5412</v>
          </cell>
          <cell r="DI155">
            <v>5142</v>
          </cell>
          <cell r="DJ155">
            <v>62.999810498389245</v>
          </cell>
          <cell r="DK155">
            <v>58.592017738359203</v>
          </cell>
          <cell r="DL155">
            <v>67.6390509529366</v>
          </cell>
          <cell r="DM155">
            <v>52.709873033920786</v>
          </cell>
          <cell r="DN155">
            <v>48.558758314855879</v>
          </cell>
          <cell r="DO155">
            <v>57.078957604045122</v>
          </cell>
          <cell r="DP155">
            <v>93.102141368201629</v>
          </cell>
          <cell r="DQ155">
            <v>91.666666666666657</v>
          </cell>
          <cell r="DR155">
            <v>94.612991054064565</v>
          </cell>
          <cell r="DS155">
            <v>91.538753079401175</v>
          </cell>
          <cell r="DT155">
            <v>89.874353288987436</v>
          </cell>
          <cell r="DU155">
            <v>93.290548424737452</v>
          </cell>
          <cell r="DV155">
            <v>98.123934053439456</v>
          </cell>
          <cell r="DW155">
            <v>97.727272727272734</v>
          </cell>
          <cell r="DX155">
            <v>98.5414235705951</v>
          </cell>
        </row>
        <row r="156">
          <cell r="B156">
            <v>937</v>
          </cell>
          <cell r="C156">
            <v>5530</v>
          </cell>
          <cell r="D156">
            <v>2841</v>
          </cell>
          <cell r="E156">
            <v>2689</v>
          </cell>
          <cell r="F156">
            <v>58.535262206148289</v>
          </cell>
          <cell r="G156">
            <v>53.185498064061953</v>
          </cell>
          <cell r="H156">
            <v>64.187430271476387</v>
          </cell>
          <cell r="I156">
            <v>47.956600361663654</v>
          </cell>
          <cell r="J156">
            <v>42.555438225976765</v>
          </cell>
          <cell r="K156">
            <v>53.663071773893648</v>
          </cell>
          <cell r="L156">
            <v>93.074141048824586</v>
          </cell>
          <cell r="M156">
            <v>91.446673706441402</v>
          </cell>
          <cell r="N156">
            <v>94.793603570100402</v>
          </cell>
          <cell r="O156">
            <v>91.989150090415919</v>
          </cell>
          <cell r="P156">
            <v>90.144315381907774</v>
          </cell>
          <cell r="Q156">
            <v>93.938267013759756</v>
          </cell>
          <cell r="R156">
            <v>98.20976491862568</v>
          </cell>
          <cell r="S156">
            <v>97.993664202745506</v>
          </cell>
          <cell r="T156">
            <v>98.438081071030126</v>
          </cell>
          <cell r="U156">
            <v>124</v>
          </cell>
          <cell r="V156">
            <v>57</v>
          </cell>
          <cell r="W156">
            <v>67</v>
          </cell>
          <cell r="X156">
            <v>58.870967741935488</v>
          </cell>
          <cell r="Y156">
            <v>57.894736842105267</v>
          </cell>
          <cell r="Z156">
            <v>59.701492537313428</v>
          </cell>
          <cell r="AA156">
            <v>44.354838709677416</v>
          </cell>
          <cell r="AB156">
            <v>42.105263157894733</v>
          </cell>
          <cell r="AC156">
            <v>46.268656716417908</v>
          </cell>
          <cell r="AD156">
            <v>92.741935483870961</v>
          </cell>
          <cell r="AE156">
            <v>91.228070175438589</v>
          </cell>
          <cell r="AF156">
            <v>94.029850746268664</v>
          </cell>
          <cell r="AG156">
            <v>92.741935483870961</v>
          </cell>
          <cell r="AH156">
            <v>91.228070175438589</v>
          </cell>
          <cell r="AI156">
            <v>94.029850746268664</v>
          </cell>
          <cell r="AJ156">
            <v>96.774193548387103</v>
          </cell>
          <cell r="AK156">
            <v>96.491228070175438</v>
          </cell>
          <cell r="AL156">
            <v>97.014925373134332</v>
          </cell>
          <cell r="AM156">
            <v>235</v>
          </cell>
          <cell r="AN156">
            <v>124</v>
          </cell>
          <cell r="AO156">
            <v>111</v>
          </cell>
          <cell r="AP156">
            <v>70.638297872340431</v>
          </cell>
          <cell r="AQ156">
            <v>62.903225806451616</v>
          </cell>
          <cell r="AR156">
            <v>79.27927927927928</v>
          </cell>
          <cell r="AS156">
            <v>57.446808510638306</v>
          </cell>
          <cell r="AT156">
            <v>54.838709677419352</v>
          </cell>
          <cell r="AU156">
            <v>60.360360360360367</v>
          </cell>
          <cell r="AV156">
            <v>96.170212765957444</v>
          </cell>
          <cell r="AW156">
            <v>95.967741935483872</v>
          </cell>
          <cell r="AX156">
            <v>96.396396396396398</v>
          </cell>
          <cell r="AY156">
            <v>95.744680851063833</v>
          </cell>
          <cell r="AZ156">
            <v>95.161290322580655</v>
          </cell>
          <cell r="BA156">
            <v>96.396396396396398</v>
          </cell>
          <cell r="BB156">
            <v>99.148936170212764</v>
          </cell>
          <cell r="BC156">
            <v>99.193548387096769</v>
          </cell>
          <cell r="BD156">
            <v>99.099099099099092</v>
          </cell>
          <cell r="BE156">
            <v>27</v>
          </cell>
          <cell r="BF156">
            <v>14</v>
          </cell>
          <cell r="BG156">
            <v>13</v>
          </cell>
          <cell r="BH156">
            <v>48.148148148148145</v>
          </cell>
          <cell r="BI156">
            <v>35.714285714285715</v>
          </cell>
          <cell r="BJ156">
            <v>61.53846153846154</v>
          </cell>
          <cell r="BK156">
            <v>44.444444444444443</v>
          </cell>
          <cell r="BL156">
            <v>35.714285714285715</v>
          </cell>
          <cell r="BM156">
            <v>53.846153846153847</v>
          </cell>
          <cell r="BN156">
            <v>88.888888888888886</v>
          </cell>
          <cell r="BO156">
            <v>92.857142857142861</v>
          </cell>
          <cell r="BP156">
            <v>84.615384615384613</v>
          </cell>
          <cell r="BQ156">
            <v>85.18518518518519</v>
          </cell>
          <cell r="BR156">
            <v>92.857142857142861</v>
          </cell>
          <cell r="BS156">
            <v>76.923076923076934</v>
          </cell>
          <cell r="BT156">
            <v>92.592592592592595</v>
          </cell>
          <cell r="BU156">
            <v>92.857142857142861</v>
          </cell>
          <cell r="BV156">
            <v>92.307692307692307</v>
          </cell>
          <cell r="BW156">
            <v>16</v>
          </cell>
          <cell r="BX156">
            <v>9</v>
          </cell>
          <cell r="BY156">
            <v>7</v>
          </cell>
          <cell r="BZ156">
            <v>75</v>
          </cell>
          <cell r="CA156">
            <v>66.666666666666657</v>
          </cell>
          <cell r="CB156">
            <v>85.714285714285708</v>
          </cell>
          <cell r="CC156">
            <v>68.75</v>
          </cell>
          <cell r="CD156">
            <v>66.666666666666657</v>
          </cell>
          <cell r="CE156">
            <v>71.428571428571431</v>
          </cell>
          <cell r="CF156">
            <v>100</v>
          </cell>
          <cell r="CG156">
            <v>100</v>
          </cell>
          <cell r="CH156">
            <v>100</v>
          </cell>
          <cell r="CI156">
            <v>100</v>
          </cell>
          <cell r="CJ156">
            <v>100</v>
          </cell>
          <cell r="CK156">
            <v>100</v>
          </cell>
          <cell r="CL156">
            <v>100</v>
          </cell>
          <cell r="CM156">
            <v>100</v>
          </cell>
          <cell r="CN156">
            <v>100</v>
          </cell>
          <cell r="CO156">
            <v>326</v>
          </cell>
          <cell r="CP156">
            <v>188</v>
          </cell>
          <cell r="CQ156">
            <v>138</v>
          </cell>
          <cell r="CR156">
            <v>50</v>
          </cell>
          <cell r="CS156">
            <v>50</v>
          </cell>
          <cell r="CT156">
            <v>50</v>
          </cell>
          <cell r="CU156">
            <v>42.638036809815951</v>
          </cell>
          <cell r="CV156">
            <v>43.085106382978722</v>
          </cell>
          <cell r="CW156">
            <v>42.028985507246375</v>
          </cell>
          <cell r="CX156">
            <v>84.662576687116569</v>
          </cell>
          <cell r="CY156">
            <v>85.638297872340431</v>
          </cell>
          <cell r="CZ156">
            <v>83.333333333333343</v>
          </cell>
          <cell r="DA156">
            <v>83.742331288343564</v>
          </cell>
          <cell r="DB156">
            <v>85.106382978723403</v>
          </cell>
          <cell r="DC156">
            <v>81.884057971014485</v>
          </cell>
          <cell r="DD156">
            <v>95.705521472392647</v>
          </cell>
          <cell r="DE156">
            <v>95.744680851063833</v>
          </cell>
          <cell r="DF156">
            <v>95.652173913043484</v>
          </cell>
          <cell r="DG156">
            <v>6258</v>
          </cell>
          <cell r="DH156">
            <v>3233</v>
          </cell>
          <cell r="DI156">
            <v>3025</v>
          </cell>
          <cell r="DJ156">
            <v>58.549057206775323</v>
          </cell>
          <cell r="DK156">
            <v>53.417878131766159</v>
          </cell>
          <cell r="DL156">
            <v>64.033057851239676</v>
          </cell>
          <cell r="DM156">
            <v>48.002556727388942</v>
          </cell>
          <cell r="DN156">
            <v>43.086916176925456</v>
          </cell>
          <cell r="DO156">
            <v>53.256198347107443</v>
          </cell>
          <cell r="DP156">
            <v>92.745286033876638</v>
          </cell>
          <cell r="DQ156">
            <v>91.308382307454366</v>
          </cell>
          <cell r="DR156">
            <v>94.280991735537185</v>
          </cell>
          <cell r="DS156">
            <v>91.706615532118889</v>
          </cell>
          <cell r="DT156">
            <v>90.102072378595736</v>
          </cell>
          <cell r="DU156">
            <v>93.421487603305792</v>
          </cell>
          <cell r="DV156">
            <v>98.066474912112497</v>
          </cell>
          <cell r="DW156">
            <v>97.865759356634712</v>
          </cell>
          <cell r="DX156">
            <v>98.280991735537199</v>
          </cell>
        </row>
        <row r="157">
          <cell r="B157">
            <v>938</v>
          </cell>
          <cell r="C157">
            <v>7063</v>
          </cell>
          <cell r="D157">
            <v>3495</v>
          </cell>
          <cell r="E157">
            <v>3568</v>
          </cell>
          <cell r="F157">
            <v>61.163811411581484</v>
          </cell>
          <cell r="G157">
            <v>56.652360515021464</v>
          </cell>
          <cell r="H157">
            <v>65.582959641255599</v>
          </cell>
          <cell r="I157">
            <v>50.276086648732829</v>
          </cell>
          <cell r="J157">
            <v>46.151645207439202</v>
          </cell>
          <cell r="K157">
            <v>54.316143497757849</v>
          </cell>
          <cell r="L157">
            <v>92.864222001982156</v>
          </cell>
          <cell r="M157">
            <v>91.101573676680971</v>
          </cell>
          <cell r="N157">
            <v>94.590807174887885</v>
          </cell>
          <cell r="O157">
            <v>91.674925668979185</v>
          </cell>
          <cell r="P157">
            <v>89.814020028612305</v>
          </cell>
          <cell r="Q157">
            <v>93.497757847533634</v>
          </cell>
          <cell r="R157">
            <v>98.371796686960209</v>
          </cell>
          <cell r="S157">
            <v>98.111587982832617</v>
          </cell>
          <cell r="T157">
            <v>98.626681614349778</v>
          </cell>
          <cell r="U157">
            <v>130</v>
          </cell>
          <cell r="V157">
            <v>68</v>
          </cell>
          <cell r="W157">
            <v>62</v>
          </cell>
          <cell r="X157">
            <v>58.461538461538467</v>
          </cell>
          <cell r="Y157">
            <v>54.411764705882348</v>
          </cell>
          <cell r="Z157">
            <v>62.903225806451616</v>
          </cell>
          <cell r="AA157">
            <v>46.92307692307692</v>
          </cell>
          <cell r="AB157">
            <v>44.117647058823529</v>
          </cell>
          <cell r="AC157">
            <v>50</v>
          </cell>
          <cell r="AD157">
            <v>92.307692307692307</v>
          </cell>
          <cell r="AE157">
            <v>92.64705882352942</v>
          </cell>
          <cell r="AF157">
            <v>91.935483870967744</v>
          </cell>
          <cell r="AG157">
            <v>88.461538461538453</v>
          </cell>
          <cell r="AH157">
            <v>88.235294117647058</v>
          </cell>
          <cell r="AI157">
            <v>88.709677419354833</v>
          </cell>
          <cell r="AJ157">
            <v>95.384615384615387</v>
          </cell>
          <cell r="AK157">
            <v>97.058823529411768</v>
          </cell>
          <cell r="AL157">
            <v>93.548387096774192</v>
          </cell>
          <cell r="AM157">
            <v>202</v>
          </cell>
          <cell r="AN157">
            <v>103</v>
          </cell>
          <cell r="AO157">
            <v>99</v>
          </cell>
          <cell r="AP157">
            <v>65.346534653465355</v>
          </cell>
          <cell r="AQ157">
            <v>62.135922330097081</v>
          </cell>
          <cell r="AR157">
            <v>68.686868686868678</v>
          </cell>
          <cell r="AS157">
            <v>50.990099009900987</v>
          </cell>
          <cell r="AT157">
            <v>44.660194174757287</v>
          </cell>
          <cell r="AU157">
            <v>57.575757575757578</v>
          </cell>
          <cell r="AV157">
            <v>95.544554455445535</v>
          </cell>
          <cell r="AW157">
            <v>92.233009708737868</v>
          </cell>
          <cell r="AX157">
            <v>98.98989898989899</v>
          </cell>
          <cell r="AY157">
            <v>95.049504950495049</v>
          </cell>
          <cell r="AZ157">
            <v>91.262135922330103</v>
          </cell>
          <cell r="BA157">
            <v>98.98989898989899</v>
          </cell>
          <cell r="BB157">
            <v>98.019801980198025</v>
          </cell>
          <cell r="BC157">
            <v>97.087378640776706</v>
          </cell>
          <cell r="BD157">
            <v>98.98989898989899</v>
          </cell>
          <cell r="BE157">
            <v>54</v>
          </cell>
          <cell r="BF157">
            <v>28</v>
          </cell>
          <cell r="BG157">
            <v>26</v>
          </cell>
          <cell r="BH157">
            <v>46.296296296296298</v>
          </cell>
          <cell r="BI157">
            <v>35.714285714285715</v>
          </cell>
          <cell r="BJ157">
            <v>57.692307692307686</v>
          </cell>
          <cell r="BK157">
            <v>33.333333333333329</v>
          </cell>
          <cell r="BL157">
            <v>25</v>
          </cell>
          <cell r="BM157">
            <v>42.307692307692307</v>
          </cell>
          <cell r="BN157">
            <v>92.592592592592595</v>
          </cell>
          <cell r="BO157">
            <v>89.285714285714292</v>
          </cell>
          <cell r="BP157">
            <v>96.15384615384616</v>
          </cell>
          <cell r="BQ157">
            <v>92.592592592592595</v>
          </cell>
          <cell r="BR157">
            <v>89.285714285714292</v>
          </cell>
          <cell r="BS157">
            <v>96.15384615384616</v>
          </cell>
          <cell r="BT157">
            <v>100</v>
          </cell>
          <cell r="BU157">
            <v>100</v>
          </cell>
          <cell r="BV157">
            <v>100</v>
          </cell>
          <cell r="BW157">
            <v>28</v>
          </cell>
          <cell r="BX157">
            <v>12</v>
          </cell>
          <cell r="BY157">
            <v>16</v>
          </cell>
          <cell r="BZ157">
            <v>75</v>
          </cell>
          <cell r="CA157">
            <v>50</v>
          </cell>
          <cell r="CB157">
            <v>93.75</v>
          </cell>
          <cell r="CC157">
            <v>71.428571428571431</v>
          </cell>
          <cell r="CD157">
            <v>50</v>
          </cell>
          <cell r="CE157">
            <v>87.5</v>
          </cell>
          <cell r="CF157">
            <v>100</v>
          </cell>
          <cell r="CG157">
            <v>100</v>
          </cell>
          <cell r="CH157">
            <v>100</v>
          </cell>
          <cell r="CI157">
            <v>96.428571428571431</v>
          </cell>
          <cell r="CJ157">
            <v>91.666666666666657</v>
          </cell>
          <cell r="CK157">
            <v>100</v>
          </cell>
          <cell r="CL157">
            <v>100</v>
          </cell>
          <cell r="CM157">
            <v>100</v>
          </cell>
          <cell r="CN157">
            <v>100</v>
          </cell>
          <cell r="CO157">
            <v>1153</v>
          </cell>
          <cell r="CP157">
            <v>711</v>
          </cell>
          <cell r="CQ157">
            <v>442</v>
          </cell>
          <cell r="CR157">
            <v>44.40589765828274</v>
          </cell>
          <cell r="CS157">
            <v>40.928270042194093</v>
          </cell>
          <cell r="CT157">
            <v>50</v>
          </cell>
          <cell r="CU157">
            <v>31.222896790980055</v>
          </cell>
          <cell r="CV157">
            <v>30.239099859353026</v>
          </cell>
          <cell r="CW157">
            <v>32.805429864253391</v>
          </cell>
          <cell r="CX157">
            <v>88.291413703382489</v>
          </cell>
          <cell r="CY157">
            <v>85.091420534458507</v>
          </cell>
          <cell r="CZ157">
            <v>93.438914027149323</v>
          </cell>
          <cell r="DA157">
            <v>85.689505637467477</v>
          </cell>
          <cell r="DB157">
            <v>81.997187060478211</v>
          </cell>
          <cell r="DC157">
            <v>91.628959276018094</v>
          </cell>
          <cell r="DD157">
            <v>96.27059843885516</v>
          </cell>
          <cell r="DE157">
            <v>95.358649789029542</v>
          </cell>
          <cell r="DF157">
            <v>97.737556561085967</v>
          </cell>
          <cell r="DG157">
            <v>8630</v>
          </cell>
          <cell r="DH157">
            <v>4417</v>
          </cell>
          <cell r="DI157">
            <v>4213</v>
          </cell>
          <cell r="DJ157">
            <v>58.933951332560831</v>
          </cell>
          <cell r="DK157">
            <v>54.063844238170702</v>
          </cell>
          <cell r="DL157">
            <v>64.039876572513649</v>
          </cell>
          <cell r="DM157">
            <v>47.659327925840095</v>
          </cell>
          <cell r="DN157">
            <v>43.40049807561693</v>
          </cell>
          <cell r="DO157">
            <v>52.124376928554469</v>
          </cell>
          <cell r="DP157">
            <v>92.329084588644264</v>
          </cell>
          <cell r="DQ157">
            <v>90.196966266696847</v>
          </cell>
          <cell r="DR157">
            <v>94.564443389508668</v>
          </cell>
          <cell r="DS157">
            <v>90.926998841251446</v>
          </cell>
          <cell r="DT157">
            <v>88.566900611274619</v>
          </cell>
          <cell r="DU157">
            <v>93.401376691193931</v>
          </cell>
          <cell r="DV157">
            <v>98.053302433371954</v>
          </cell>
          <cell r="DW157">
            <v>97.64546071994566</v>
          </cell>
          <cell r="DX157">
            <v>98.480892475670544</v>
          </cell>
        </row>
        <row r="158">
          <cell r="B158" t="str">
            <v>Total</v>
          </cell>
          <cell r="C158">
            <v>485568</v>
          </cell>
          <cell r="D158">
            <v>246888</v>
          </cell>
          <cell r="E158">
            <v>238680</v>
          </cell>
          <cell r="F158">
            <v>57.510379596678533</v>
          </cell>
          <cell r="G158">
            <v>52.952755905511808</v>
          </cell>
          <cell r="H158">
            <v>62.224736048265463</v>
          </cell>
          <cell r="I158">
            <v>44.307491432713853</v>
          </cell>
          <cell r="J158">
            <v>40.394024820971453</v>
          </cell>
          <cell r="K158">
            <v>48.355538796715273</v>
          </cell>
          <cell r="L158">
            <v>90.582575458020301</v>
          </cell>
          <cell r="M158">
            <v>88.521110787077532</v>
          </cell>
          <cell r="N158">
            <v>92.714932126696837</v>
          </cell>
          <cell r="O158">
            <v>88.72330960854093</v>
          </cell>
          <cell r="P158">
            <v>86.474028709374295</v>
          </cell>
          <cell r="Q158">
            <v>91.049941344058993</v>
          </cell>
          <cell r="R158">
            <v>97.298833531039946</v>
          </cell>
          <cell r="S158">
            <v>96.797333203719901</v>
          </cell>
          <cell r="T158">
            <v>97.817580023462384</v>
          </cell>
          <cell r="U158">
            <v>13032</v>
          </cell>
          <cell r="V158">
            <v>6344</v>
          </cell>
          <cell r="W158">
            <v>6688</v>
          </cell>
          <cell r="X158">
            <v>56.361264579496627</v>
          </cell>
          <cell r="Y158">
            <v>51.150693568726361</v>
          </cell>
          <cell r="Z158">
            <v>61.303827751196174</v>
          </cell>
          <cell r="AA158">
            <v>43.070902394106817</v>
          </cell>
          <cell r="AB158">
            <v>38.950189155107189</v>
          </cell>
          <cell r="AC158">
            <v>46.979665071770334</v>
          </cell>
          <cell r="AD158">
            <v>89.686924493554329</v>
          </cell>
          <cell r="AE158">
            <v>87.641866330390911</v>
          </cell>
          <cell r="AF158">
            <v>91.626794258373195</v>
          </cell>
          <cell r="AG158">
            <v>87.400245549416823</v>
          </cell>
          <cell r="AH158">
            <v>84.930643127364434</v>
          </cell>
          <cell r="AI158">
            <v>89.742822966507177</v>
          </cell>
          <cell r="AJ158">
            <v>96.938305709023936</v>
          </cell>
          <cell r="AK158">
            <v>96.437578814627997</v>
          </cell>
          <cell r="AL158">
            <v>97.413277511961724</v>
          </cell>
          <cell r="AM158">
            <v>36581</v>
          </cell>
          <cell r="AN158">
            <v>18917</v>
          </cell>
          <cell r="AO158">
            <v>17664</v>
          </cell>
          <cell r="AP158">
            <v>61.769771192695664</v>
          </cell>
          <cell r="AQ158">
            <v>56.356716181212661</v>
          </cell>
          <cell r="AR158">
            <v>67.56680253623189</v>
          </cell>
          <cell r="AS158">
            <v>46.633498264126182</v>
          </cell>
          <cell r="AT158">
            <v>42.025691177247978</v>
          </cell>
          <cell r="AU158">
            <v>51.568161231884055</v>
          </cell>
          <cell r="AV158">
            <v>94.081627074164189</v>
          </cell>
          <cell r="AW158">
            <v>92.282074324681503</v>
          </cell>
          <cell r="AX158">
            <v>96.00883152173914</v>
          </cell>
          <cell r="AY158">
            <v>92.373089855389409</v>
          </cell>
          <cell r="AZ158">
            <v>90.373737907702065</v>
          </cell>
          <cell r="BA158">
            <v>94.514266304347828</v>
          </cell>
          <cell r="BB158">
            <v>98.526557502528632</v>
          </cell>
          <cell r="BC158">
            <v>98.118094835333309</v>
          </cell>
          <cell r="BD158">
            <v>98.963994565217391</v>
          </cell>
          <cell r="BE158">
            <v>21038</v>
          </cell>
          <cell r="BF158">
            <v>10456</v>
          </cell>
          <cell r="BG158">
            <v>10582</v>
          </cell>
          <cell r="BH158">
            <v>49.377317235478657</v>
          </cell>
          <cell r="BI158">
            <v>42.16717674062739</v>
          </cell>
          <cell r="BJ158">
            <v>56.501606501606503</v>
          </cell>
          <cell r="BK158">
            <v>34.513737047247837</v>
          </cell>
          <cell r="BL158">
            <v>28.108263198163737</v>
          </cell>
          <cell r="BM158">
            <v>40.842940842940848</v>
          </cell>
          <cell r="BN158">
            <v>90.830877459834582</v>
          </cell>
          <cell r="BO158">
            <v>87.96863045141545</v>
          </cell>
          <cell r="BP158">
            <v>93.659043659043661</v>
          </cell>
          <cell r="BQ158">
            <v>88.064454796083282</v>
          </cell>
          <cell r="BR158">
            <v>84.736036725325164</v>
          </cell>
          <cell r="BS158">
            <v>91.353241353241359</v>
          </cell>
          <cell r="BT158">
            <v>97.727920905028995</v>
          </cell>
          <cell r="BU158">
            <v>96.949120122417753</v>
          </cell>
          <cell r="BV158">
            <v>98.497448497448488</v>
          </cell>
          <cell r="BW158">
            <v>2159</v>
          </cell>
          <cell r="BX158">
            <v>1112</v>
          </cell>
          <cell r="BY158">
            <v>1047</v>
          </cell>
          <cell r="BZ158">
            <v>81.380268642890229</v>
          </cell>
          <cell r="CA158">
            <v>76.798561151079141</v>
          </cell>
          <cell r="CB158">
            <v>86.246418338108882</v>
          </cell>
          <cell r="CC158">
            <v>66.975451597962021</v>
          </cell>
          <cell r="CD158">
            <v>60.701438848920866</v>
          </cell>
          <cell r="CE158">
            <v>73.638968481375358</v>
          </cell>
          <cell r="CF158">
            <v>96.989346919870314</v>
          </cell>
          <cell r="CG158">
            <v>96.133093525179859</v>
          </cell>
          <cell r="CH158">
            <v>97.898758357211079</v>
          </cell>
          <cell r="CI158">
            <v>95.599814729041228</v>
          </cell>
          <cell r="CJ158">
            <v>94.24460431654677</v>
          </cell>
          <cell r="CK158">
            <v>97.039159503342887</v>
          </cell>
          <cell r="CL158">
            <v>99.258916164891147</v>
          </cell>
          <cell r="CM158">
            <v>99.280575539568346</v>
          </cell>
          <cell r="CN158">
            <v>99.235912129894942</v>
          </cell>
          <cell r="CO158">
            <v>20947</v>
          </cell>
          <cell r="CP158">
            <v>10971</v>
          </cell>
          <cell r="CQ158">
            <v>9976</v>
          </cell>
          <cell r="CR158">
            <v>53.769036138826564</v>
          </cell>
          <cell r="CS158">
            <v>49.047488834199257</v>
          </cell>
          <cell r="CT158">
            <v>58.961507618283882</v>
          </cell>
          <cell r="CU158">
            <v>40.421062682006969</v>
          </cell>
          <cell r="CV158">
            <v>36.733205724181936</v>
          </cell>
          <cell r="CW158">
            <v>44.47674418604651</v>
          </cell>
          <cell r="CX158">
            <v>88.838497159497777</v>
          </cell>
          <cell r="CY158">
            <v>86.464315012305164</v>
          </cell>
          <cell r="CZ158">
            <v>91.449478748997592</v>
          </cell>
          <cell r="DA158">
            <v>86.580417243519364</v>
          </cell>
          <cell r="DB158">
            <v>84.05797101449275</v>
          </cell>
          <cell r="DC158">
            <v>89.354450681635925</v>
          </cell>
          <cell r="DD158">
            <v>96.52933594309448</v>
          </cell>
          <cell r="DE158">
            <v>95.798012943213934</v>
          </cell>
          <cell r="DF158">
            <v>97.333600641539704</v>
          </cell>
          <cell r="DG158">
            <v>579325</v>
          </cell>
          <cell r="DH158">
            <v>294688</v>
          </cell>
          <cell r="DI158">
            <v>284637</v>
          </cell>
          <cell r="DJ158">
            <v>57.411815474906135</v>
          </cell>
          <cell r="DK158">
            <v>52.694375067868393</v>
          </cell>
          <cell r="DL158">
            <v>62.295836451339781</v>
          </cell>
          <cell r="DM158">
            <v>44.014844862555556</v>
          </cell>
          <cell r="DN158">
            <v>39.972106091866657</v>
          </cell>
          <cell r="DO158">
            <v>48.200339379630897</v>
          </cell>
          <cell r="DP158">
            <v>90.753204160013809</v>
          </cell>
          <cell r="DQ158">
            <v>88.676159192094701</v>
          </cell>
          <cell r="DR158">
            <v>92.903592997396686</v>
          </cell>
          <cell r="DS158">
            <v>88.848228541837486</v>
          </cell>
          <cell r="DT158">
            <v>86.56884569442937</v>
          </cell>
          <cell r="DU158">
            <v>91.208100141583841</v>
          </cell>
          <cell r="DV158">
            <v>97.363310749579256</v>
          </cell>
          <cell r="DW158">
            <v>96.851924747529594</v>
          </cell>
          <cell r="DX158">
            <v>97.892754631337453</v>
          </cell>
        </row>
        <row r="159">
          <cell r="B159">
            <v>1</v>
          </cell>
          <cell r="C159">
            <v>2</v>
          </cell>
          <cell r="D159">
            <v>3</v>
          </cell>
          <cell r="E159">
            <v>4</v>
          </cell>
          <cell r="F159">
            <v>5</v>
          </cell>
          <cell r="G159">
            <v>6</v>
          </cell>
          <cell r="H159">
            <v>7</v>
          </cell>
          <cell r="I159">
            <v>8</v>
          </cell>
          <cell r="J159">
            <v>9</v>
          </cell>
          <cell r="K159">
            <v>10</v>
          </cell>
          <cell r="L159">
            <v>11</v>
          </cell>
          <cell r="M159">
            <v>12</v>
          </cell>
          <cell r="N159">
            <v>13</v>
          </cell>
          <cell r="O159">
            <v>14</v>
          </cell>
          <cell r="P159">
            <v>15</v>
          </cell>
          <cell r="Q159">
            <v>16</v>
          </cell>
          <cell r="R159">
            <v>17</v>
          </cell>
          <cell r="S159">
            <v>18</v>
          </cell>
          <cell r="T159">
            <v>19</v>
          </cell>
          <cell r="U159">
            <v>20</v>
          </cell>
          <cell r="V159">
            <v>21</v>
          </cell>
          <cell r="W159">
            <v>22</v>
          </cell>
          <cell r="X159">
            <v>23</v>
          </cell>
          <cell r="Y159">
            <v>24</v>
          </cell>
          <cell r="Z159">
            <v>25</v>
          </cell>
          <cell r="AA159">
            <v>26</v>
          </cell>
          <cell r="AB159">
            <v>27</v>
          </cell>
          <cell r="AC159">
            <v>28</v>
          </cell>
          <cell r="AD159">
            <v>29</v>
          </cell>
          <cell r="AE159">
            <v>30</v>
          </cell>
          <cell r="AF159">
            <v>31</v>
          </cell>
          <cell r="AG159">
            <v>32</v>
          </cell>
          <cell r="AH159">
            <v>33</v>
          </cell>
          <cell r="AI159">
            <v>34</v>
          </cell>
          <cell r="AJ159">
            <v>35</v>
          </cell>
          <cell r="AK159">
            <v>36</v>
          </cell>
          <cell r="AL159">
            <v>37</v>
          </cell>
          <cell r="AM159">
            <v>38</v>
          </cell>
          <cell r="AN159">
            <v>39</v>
          </cell>
          <cell r="AO159">
            <v>40</v>
          </cell>
          <cell r="AP159">
            <v>41</v>
          </cell>
          <cell r="AQ159">
            <v>42</v>
          </cell>
          <cell r="AR159">
            <v>43</v>
          </cell>
          <cell r="AS159">
            <v>44</v>
          </cell>
          <cell r="AT159">
            <v>45</v>
          </cell>
          <cell r="AU159">
            <v>46</v>
          </cell>
          <cell r="AV159">
            <v>47</v>
          </cell>
          <cell r="AW159">
            <v>48</v>
          </cell>
          <cell r="AX159">
            <v>49</v>
          </cell>
          <cell r="AY159">
            <v>50</v>
          </cell>
          <cell r="AZ159">
            <v>51</v>
          </cell>
          <cell r="BA159">
            <v>52</v>
          </cell>
          <cell r="BB159">
            <v>53</v>
          </cell>
          <cell r="BC159">
            <v>54</v>
          </cell>
          <cell r="BD159">
            <v>55</v>
          </cell>
          <cell r="BE159">
            <v>56</v>
          </cell>
          <cell r="BF159">
            <v>57</v>
          </cell>
          <cell r="BG159">
            <v>58</v>
          </cell>
          <cell r="BH159">
            <v>59</v>
          </cell>
          <cell r="BI159">
            <v>60</v>
          </cell>
          <cell r="BJ159">
            <v>61</v>
          </cell>
          <cell r="BK159">
            <v>62</v>
          </cell>
          <cell r="BL159">
            <v>63</v>
          </cell>
          <cell r="BM159">
            <v>64</v>
          </cell>
          <cell r="BN159">
            <v>65</v>
          </cell>
          <cell r="BO159">
            <v>66</v>
          </cell>
          <cell r="BP159">
            <v>67</v>
          </cell>
          <cell r="BQ159">
            <v>68</v>
          </cell>
          <cell r="BR159">
            <v>69</v>
          </cell>
          <cell r="BS159">
            <v>70</v>
          </cell>
          <cell r="BT159">
            <v>71</v>
          </cell>
          <cell r="BU159">
            <v>72</v>
          </cell>
          <cell r="BV159">
            <v>73</v>
          </cell>
          <cell r="BW159">
            <v>74</v>
          </cell>
          <cell r="BX159">
            <v>75</v>
          </cell>
          <cell r="BY159">
            <v>76</v>
          </cell>
          <cell r="BZ159">
            <v>77</v>
          </cell>
          <cell r="CA159">
            <v>78</v>
          </cell>
          <cell r="CB159">
            <v>79</v>
          </cell>
          <cell r="CC159">
            <v>80</v>
          </cell>
          <cell r="CD159">
            <v>81</v>
          </cell>
          <cell r="CE159">
            <v>82</v>
          </cell>
          <cell r="CF159">
            <v>83</v>
          </cell>
          <cell r="CG159">
            <v>84</v>
          </cell>
          <cell r="CH159">
            <v>85</v>
          </cell>
          <cell r="CI159">
            <v>86</v>
          </cell>
          <cell r="CJ159">
            <v>87</v>
          </cell>
          <cell r="CK159">
            <v>88</v>
          </cell>
          <cell r="CL159">
            <v>89</v>
          </cell>
          <cell r="CM159">
            <v>90</v>
          </cell>
          <cell r="CN159">
            <v>91</v>
          </cell>
          <cell r="CO159">
            <v>92</v>
          </cell>
          <cell r="CP159">
            <v>93</v>
          </cell>
          <cell r="CQ159">
            <v>94</v>
          </cell>
          <cell r="CR159">
            <v>95</v>
          </cell>
          <cell r="CS159">
            <v>96</v>
          </cell>
          <cell r="CT159">
            <v>97</v>
          </cell>
          <cell r="CU159">
            <v>98</v>
          </cell>
          <cell r="CV159">
            <v>99</v>
          </cell>
          <cell r="CW159">
            <v>100</v>
          </cell>
          <cell r="CX159">
            <v>101</v>
          </cell>
          <cell r="CY159">
            <v>102</v>
          </cell>
          <cell r="CZ159">
            <v>103</v>
          </cell>
          <cell r="DA159">
            <v>104</v>
          </cell>
          <cell r="DB159">
            <v>105</v>
          </cell>
          <cell r="DC159">
            <v>106</v>
          </cell>
          <cell r="DD159">
            <v>107</v>
          </cell>
          <cell r="DE159">
            <v>108</v>
          </cell>
          <cell r="DF159">
            <v>109</v>
          </cell>
          <cell r="DG159">
            <v>110</v>
          </cell>
          <cell r="DH159">
            <v>111</v>
          </cell>
          <cell r="DI159">
            <v>112</v>
          </cell>
          <cell r="DJ159">
            <v>113</v>
          </cell>
          <cell r="DK159">
            <v>114</v>
          </cell>
          <cell r="DL159">
            <v>115</v>
          </cell>
          <cell r="DM159">
            <v>116</v>
          </cell>
          <cell r="DN159">
            <v>117</v>
          </cell>
          <cell r="DO159">
            <v>118</v>
          </cell>
          <cell r="DP159">
            <v>119</v>
          </cell>
          <cell r="DQ159">
            <v>120</v>
          </cell>
          <cell r="DR159">
            <v>121</v>
          </cell>
          <cell r="DS159">
            <v>122</v>
          </cell>
          <cell r="DT159">
            <v>123</v>
          </cell>
          <cell r="DU159">
            <v>124</v>
          </cell>
          <cell r="DV159">
            <v>125</v>
          </cell>
          <cell r="DW159">
            <v>126</v>
          </cell>
          <cell r="DX159">
            <v>127</v>
          </cell>
        </row>
        <row r="160">
          <cell r="B160" t="str">
            <v>North East</v>
          </cell>
          <cell r="C160">
            <v>29659</v>
          </cell>
          <cell r="D160">
            <v>15043</v>
          </cell>
          <cell r="E160">
            <v>14616</v>
          </cell>
          <cell r="F160">
            <v>57.281095114467782</v>
          </cell>
          <cell r="G160">
            <v>52.848500963903476</v>
          </cell>
          <cell r="H160">
            <v>61.843185550082104</v>
          </cell>
          <cell r="I160">
            <v>40.722883441788326</v>
          </cell>
          <cell r="J160">
            <v>37.226617031177291</v>
          </cell>
          <cell r="K160">
            <v>44.321291735084841</v>
          </cell>
          <cell r="L160">
            <v>89.190464951616704</v>
          </cell>
          <cell r="M160">
            <v>87.176759954796239</v>
          </cell>
          <cell r="N160">
            <v>91.262999452654626</v>
          </cell>
          <cell r="O160">
            <v>87.187700192184494</v>
          </cell>
          <cell r="P160">
            <v>85.049524695871838</v>
          </cell>
          <cell r="Q160">
            <v>89.38834154351396</v>
          </cell>
          <cell r="R160">
            <v>96.655315418591329</v>
          </cell>
          <cell r="S160">
            <v>96.111148042278799</v>
          </cell>
          <cell r="T160">
            <v>97.215380405035575</v>
          </cell>
          <cell r="U160">
            <v>176</v>
          </cell>
          <cell r="V160">
            <v>76</v>
          </cell>
          <cell r="W160">
            <v>100</v>
          </cell>
          <cell r="X160">
            <v>64.772727272727266</v>
          </cell>
          <cell r="Y160">
            <v>65.789473684210535</v>
          </cell>
          <cell r="Z160">
            <v>64</v>
          </cell>
          <cell r="AA160">
            <v>46.590909090909086</v>
          </cell>
          <cell r="AB160">
            <v>40.789473684210527</v>
          </cell>
          <cell r="AC160">
            <v>51</v>
          </cell>
          <cell r="AD160">
            <v>87.5</v>
          </cell>
          <cell r="AE160">
            <v>88.157894736842096</v>
          </cell>
          <cell r="AF160">
            <v>87</v>
          </cell>
          <cell r="AG160">
            <v>84.659090909090907</v>
          </cell>
          <cell r="AH160">
            <v>84.210526315789465</v>
          </cell>
          <cell r="AI160">
            <v>85</v>
          </cell>
          <cell r="AJ160">
            <v>94.88636363636364</v>
          </cell>
          <cell r="AK160">
            <v>97.368421052631575</v>
          </cell>
          <cell r="AL160">
            <v>93</v>
          </cell>
          <cell r="AM160">
            <v>522</v>
          </cell>
          <cell r="AN160">
            <v>280</v>
          </cell>
          <cell r="AO160">
            <v>242</v>
          </cell>
          <cell r="AP160">
            <v>59.003831417624518</v>
          </cell>
          <cell r="AQ160">
            <v>53.214285714285715</v>
          </cell>
          <cell r="AR160">
            <v>65.702479338842977</v>
          </cell>
          <cell r="AS160">
            <v>36.973180076628353</v>
          </cell>
          <cell r="AT160">
            <v>28.928571428571431</v>
          </cell>
          <cell r="AU160">
            <v>46.280991735537192</v>
          </cell>
          <cell r="AV160">
            <v>90.421455938697321</v>
          </cell>
          <cell r="AW160">
            <v>88.571428571428569</v>
          </cell>
          <cell r="AX160">
            <v>92.561983471074385</v>
          </cell>
          <cell r="AY160">
            <v>89.080459770114942</v>
          </cell>
          <cell r="AZ160">
            <v>87.142857142857139</v>
          </cell>
          <cell r="BA160">
            <v>91.322314049586765</v>
          </cell>
          <cell r="BB160">
            <v>98.084291187739453</v>
          </cell>
          <cell r="BC160">
            <v>96.785714285714292</v>
          </cell>
          <cell r="BD160">
            <v>99.586776859504127</v>
          </cell>
          <cell r="BE160">
            <v>85</v>
          </cell>
          <cell r="BF160">
            <v>46</v>
          </cell>
          <cell r="BG160">
            <v>39</v>
          </cell>
          <cell r="BH160">
            <v>54.117647058823529</v>
          </cell>
          <cell r="BI160">
            <v>58.695652173913047</v>
          </cell>
          <cell r="BJ160">
            <v>48.717948717948715</v>
          </cell>
          <cell r="BK160">
            <v>32.941176470588232</v>
          </cell>
          <cell r="BL160">
            <v>39.130434782608695</v>
          </cell>
          <cell r="BM160">
            <v>25.641025641025639</v>
          </cell>
          <cell r="BN160">
            <v>87.058823529411768</v>
          </cell>
          <cell r="BO160">
            <v>86.956521739130437</v>
          </cell>
          <cell r="BP160">
            <v>87.179487179487182</v>
          </cell>
          <cell r="BQ160">
            <v>82.35294117647058</v>
          </cell>
          <cell r="BR160">
            <v>80.434782608695656</v>
          </cell>
          <cell r="BS160">
            <v>84.615384615384613</v>
          </cell>
          <cell r="BT160">
            <v>96.470588235294116</v>
          </cell>
          <cell r="BU160">
            <v>97.826086956521735</v>
          </cell>
          <cell r="BV160">
            <v>94.871794871794862</v>
          </cell>
          <cell r="BW160">
            <v>71</v>
          </cell>
          <cell r="BX160">
            <v>37</v>
          </cell>
          <cell r="BY160">
            <v>34</v>
          </cell>
          <cell r="BZ160">
            <v>81.690140845070431</v>
          </cell>
          <cell r="CA160">
            <v>72.972972972972968</v>
          </cell>
          <cell r="CB160">
            <v>91.17647058823529</v>
          </cell>
          <cell r="CC160">
            <v>63.380281690140848</v>
          </cell>
          <cell r="CD160">
            <v>56.756756756756758</v>
          </cell>
          <cell r="CE160">
            <v>70.588235294117652</v>
          </cell>
          <cell r="CF160">
            <v>94.366197183098592</v>
          </cell>
          <cell r="CG160">
            <v>91.891891891891902</v>
          </cell>
          <cell r="CH160">
            <v>97.058823529411768</v>
          </cell>
          <cell r="CI160">
            <v>94.366197183098592</v>
          </cell>
          <cell r="CJ160">
            <v>91.891891891891902</v>
          </cell>
          <cell r="CK160">
            <v>97.058823529411768</v>
          </cell>
          <cell r="CL160">
            <v>100</v>
          </cell>
          <cell r="CM160">
            <v>100</v>
          </cell>
          <cell r="CN160">
            <v>100</v>
          </cell>
          <cell r="CO160">
            <v>1166</v>
          </cell>
          <cell r="CP160">
            <v>608</v>
          </cell>
          <cell r="CQ160">
            <v>558</v>
          </cell>
          <cell r="CR160">
            <v>58.662092624356774</v>
          </cell>
          <cell r="CS160">
            <v>54.934210526315788</v>
          </cell>
          <cell r="CT160">
            <v>62.724014336917563</v>
          </cell>
          <cell r="CU160">
            <v>32.675814751286445</v>
          </cell>
          <cell r="CV160">
            <v>29.276315789473685</v>
          </cell>
          <cell r="CW160">
            <v>36.379928315412187</v>
          </cell>
          <cell r="CX160">
            <v>87.564322469982841</v>
          </cell>
          <cell r="CY160">
            <v>85.19736842105263</v>
          </cell>
          <cell r="CZ160">
            <v>90.143369175627242</v>
          </cell>
          <cell r="DA160">
            <v>85.077186963979415</v>
          </cell>
          <cell r="DB160">
            <v>82.89473684210526</v>
          </cell>
          <cell r="DC160">
            <v>87.45519713261649</v>
          </cell>
          <cell r="DD160">
            <v>95.283018867924525</v>
          </cell>
          <cell r="DE160">
            <v>94.078947368421055</v>
          </cell>
          <cell r="DF160">
            <v>96.594982078853036</v>
          </cell>
          <cell r="DG160">
            <v>31679</v>
          </cell>
          <cell r="DH160">
            <v>16090</v>
          </cell>
          <cell r="DI160">
            <v>15589</v>
          </cell>
          <cell r="DJ160">
            <v>57.448151772467568</v>
          </cell>
          <cell r="DK160">
            <v>53.057799875699196</v>
          </cell>
          <cell r="DL160">
            <v>61.979601000705628</v>
          </cell>
          <cell r="DM160">
            <v>40.427412481454589</v>
          </cell>
          <cell r="DN160">
            <v>36.848974518334373</v>
          </cell>
          <cell r="DO160">
            <v>44.120854448649688</v>
          </cell>
          <cell r="DP160">
            <v>89.147384702799954</v>
          </cell>
          <cell r="DQ160">
            <v>87.141081417029213</v>
          </cell>
          <cell r="DR160">
            <v>91.218166655975367</v>
          </cell>
          <cell r="DS160">
            <v>87.130275576880578</v>
          </cell>
          <cell r="DT160">
            <v>85.003107520198881</v>
          </cell>
          <cell r="DU160">
            <v>89.325806658541282</v>
          </cell>
          <cell r="DV160">
            <v>96.625524795605926</v>
          </cell>
          <cell r="DW160">
            <v>96.065879428216277</v>
          </cell>
          <cell r="DX160">
            <v>97.203156071588936</v>
          </cell>
        </row>
        <row r="161">
          <cell r="B161" t="str">
            <v>North West</v>
          </cell>
          <cell r="C161">
            <v>71434</v>
          </cell>
          <cell r="D161">
            <v>36230</v>
          </cell>
          <cell r="E161">
            <v>35204</v>
          </cell>
          <cell r="F161">
            <v>56.342917938236695</v>
          </cell>
          <cell r="G161">
            <v>51.865857024565273</v>
          </cell>
          <cell r="H161">
            <v>60.950460174980115</v>
          </cell>
          <cell r="I161">
            <v>41.71402973374024</v>
          </cell>
          <cell r="J161">
            <v>37.98785536847916</v>
          </cell>
          <cell r="K161">
            <v>45.548801272582665</v>
          </cell>
          <cell r="L161">
            <v>89.728980597474589</v>
          </cell>
          <cell r="M161">
            <v>87.554512834667392</v>
          </cell>
          <cell r="N161">
            <v>91.966821952050907</v>
          </cell>
          <cell r="O161">
            <v>87.822325503261752</v>
          </cell>
          <cell r="P161">
            <v>85.512006624344465</v>
          </cell>
          <cell r="Q161">
            <v>90.199977275309635</v>
          </cell>
          <cell r="R161">
            <v>96.804042892740156</v>
          </cell>
          <cell r="S161">
            <v>96.215843223847642</v>
          </cell>
          <cell r="T161">
            <v>97.409385297125326</v>
          </cell>
          <cell r="U161">
            <v>1085</v>
          </cell>
          <cell r="V161">
            <v>539</v>
          </cell>
          <cell r="W161">
            <v>546</v>
          </cell>
          <cell r="X161">
            <v>56.774193548387096</v>
          </cell>
          <cell r="Y161">
            <v>51.94805194805194</v>
          </cell>
          <cell r="Z161">
            <v>61.53846153846154</v>
          </cell>
          <cell r="AA161">
            <v>41.013824884792626</v>
          </cell>
          <cell r="AB161">
            <v>36.549165120593692</v>
          </cell>
          <cell r="AC161">
            <v>45.421245421245423</v>
          </cell>
          <cell r="AD161">
            <v>86.820276497695843</v>
          </cell>
          <cell r="AE161">
            <v>83.85899814471243</v>
          </cell>
          <cell r="AF161">
            <v>89.743589743589752</v>
          </cell>
          <cell r="AG161">
            <v>84.055299539170505</v>
          </cell>
          <cell r="AH161">
            <v>81.447124304267163</v>
          </cell>
          <cell r="AI161">
            <v>86.630036630036628</v>
          </cell>
          <cell r="AJ161">
            <v>96.221198156682036</v>
          </cell>
          <cell r="AK161">
            <v>95.918367346938766</v>
          </cell>
          <cell r="AL161">
            <v>96.520146520146525</v>
          </cell>
          <cell r="AM161">
            <v>4171</v>
          </cell>
          <cell r="AN161">
            <v>2197</v>
          </cell>
          <cell r="AO161">
            <v>1974</v>
          </cell>
          <cell r="AP161">
            <v>54.974826180771998</v>
          </cell>
          <cell r="AQ161">
            <v>48.293126991351841</v>
          </cell>
          <cell r="AR161">
            <v>62.411347517730498</v>
          </cell>
          <cell r="AS161">
            <v>37.401102853032846</v>
          </cell>
          <cell r="AT161">
            <v>32.407828857532998</v>
          </cell>
          <cell r="AU161">
            <v>42.958459979736574</v>
          </cell>
          <cell r="AV161">
            <v>93.814432989690715</v>
          </cell>
          <cell r="AW161">
            <v>92.125625853436503</v>
          </cell>
          <cell r="AX161">
            <v>95.694022289766963</v>
          </cell>
          <cell r="AY161">
            <v>91.416926396547595</v>
          </cell>
          <cell r="AZ161">
            <v>89.394629039599451</v>
          </cell>
          <cell r="BA161">
            <v>93.667679837892607</v>
          </cell>
          <cell r="BB161">
            <v>98.585471110045546</v>
          </cell>
          <cell r="BC161">
            <v>98.361401911697769</v>
          </cell>
          <cell r="BD161">
            <v>98.834853090172231</v>
          </cell>
          <cell r="BE161">
            <v>898</v>
          </cell>
          <cell r="BF161">
            <v>457</v>
          </cell>
          <cell r="BG161">
            <v>441</v>
          </cell>
          <cell r="BH161">
            <v>48.329621380846326</v>
          </cell>
          <cell r="BI161">
            <v>40.262582056892782</v>
          </cell>
          <cell r="BJ161">
            <v>56.689342403628117</v>
          </cell>
          <cell r="BK161">
            <v>30.846325167037865</v>
          </cell>
          <cell r="BL161">
            <v>24.726477024070022</v>
          </cell>
          <cell r="BM161">
            <v>37.188208616780045</v>
          </cell>
          <cell r="BN161">
            <v>87.082405345211583</v>
          </cell>
          <cell r="BO161">
            <v>84.245076586433271</v>
          </cell>
          <cell r="BP161">
            <v>90.02267573696146</v>
          </cell>
          <cell r="BQ161">
            <v>83.741648106904236</v>
          </cell>
          <cell r="BR161">
            <v>80.087527352297599</v>
          </cell>
          <cell r="BS161">
            <v>87.528344671201822</v>
          </cell>
          <cell r="BT161">
            <v>97.661469933184847</v>
          </cell>
          <cell r="BU161">
            <v>96.936542669584242</v>
          </cell>
          <cell r="BV161">
            <v>98.412698412698404</v>
          </cell>
          <cell r="BW161">
            <v>311</v>
          </cell>
          <cell r="BX161">
            <v>167</v>
          </cell>
          <cell r="BY161">
            <v>144</v>
          </cell>
          <cell r="BZ161">
            <v>79.099678456591633</v>
          </cell>
          <cell r="CA161">
            <v>76.047904191616766</v>
          </cell>
          <cell r="CB161">
            <v>82.638888888888886</v>
          </cell>
          <cell r="CC161">
            <v>58.842443729903536</v>
          </cell>
          <cell r="CD161">
            <v>53.892215568862277</v>
          </cell>
          <cell r="CE161">
            <v>64.583333333333343</v>
          </cell>
          <cell r="CF161">
            <v>95.498392282958207</v>
          </cell>
          <cell r="CG161">
            <v>94.610778443113773</v>
          </cell>
          <cell r="CH161">
            <v>96.527777777777786</v>
          </cell>
          <cell r="CI161">
            <v>94.212218649517681</v>
          </cell>
          <cell r="CJ161">
            <v>93.41317365269461</v>
          </cell>
          <cell r="CK161">
            <v>95.138888888888886</v>
          </cell>
          <cell r="CL161">
            <v>99.035369774919616</v>
          </cell>
          <cell r="CM161">
            <v>99.401197604790411</v>
          </cell>
          <cell r="CN161">
            <v>98.611111111111114</v>
          </cell>
          <cell r="CO161">
            <v>1759</v>
          </cell>
          <cell r="CP161">
            <v>938</v>
          </cell>
          <cell r="CQ161">
            <v>821</v>
          </cell>
          <cell r="CR161">
            <v>47.811256395679365</v>
          </cell>
          <cell r="CS161">
            <v>44.349680170575695</v>
          </cell>
          <cell r="CT161">
            <v>51.766138855054812</v>
          </cell>
          <cell r="CU161">
            <v>35.019897669130188</v>
          </cell>
          <cell r="CV161">
            <v>33.368869936034116</v>
          </cell>
          <cell r="CW161">
            <v>36.906211936662608</v>
          </cell>
          <cell r="CX161">
            <v>83.854462762933494</v>
          </cell>
          <cell r="CY161">
            <v>80.2771855010661</v>
          </cell>
          <cell r="CZ161">
            <v>87.941534713763701</v>
          </cell>
          <cell r="DA161">
            <v>81.239340534394543</v>
          </cell>
          <cell r="DB161">
            <v>78.038379530916842</v>
          </cell>
          <cell r="DC161">
            <v>84.896467722289898</v>
          </cell>
          <cell r="DD161">
            <v>93.51904491188175</v>
          </cell>
          <cell r="DE161">
            <v>92.32409381663112</v>
          </cell>
          <cell r="DF161">
            <v>94.884287454323996</v>
          </cell>
          <cell r="DG161">
            <v>79658</v>
          </cell>
          <cell r="DH161">
            <v>40528</v>
          </cell>
          <cell r="DI161">
            <v>39130</v>
          </cell>
          <cell r="DJ161">
            <v>56.087273092470312</v>
          </cell>
          <cell r="DK161">
            <v>51.468120805369132</v>
          </cell>
          <cell r="DL161">
            <v>60.871454127268073</v>
          </cell>
          <cell r="DM161">
            <v>41.275201486354163</v>
          </cell>
          <cell r="DN161">
            <v>37.475325700750098</v>
          </cell>
          <cell r="DO161">
            <v>45.210835675951955</v>
          </cell>
          <cell r="DP161">
            <v>89.766250721835846</v>
          </cell>
          <cell r="DQ161">
            <v>87.576490327674691</v>
          </cell>
          <cell r="DR161">
            <v>92.034244824942505</v>
          </cell>
          <cell r="DS161">
            <v>87.792814281051491</v>
          </cell>
          <cell r="DT161">
            <v>85.466837741808135</v>
          </cell>
          <cell r="DU161">
            <v>90.201891132123691</v>
          </cell>
          <cell r="DV161">
            <v>96.835220567927891</v>
          </cell>
          <cell r="DW161">
            <v>96.25937623371496</v>
          </cell>
          <cell r="DX161">
            <v>97.431638129312546</v>
          </cell>
        </row>
        <row r="162">
          <cell r="B162" t="str">
            <v>Yorkshire and the Humber</v>
          </cell>
          <cell r="C162">
            <v>56029</v>
          </cell>
          <cell r="D162">
            <v>28351</v>
          </cell>
          <cell r="E162">
            <v>27678</v>
          </cell>
          <cell r="F162">
            <v>55.208909671777121</v>
          </cell>
          <cell r="G162">
            <v>50.594335296814933</v>
          </cell>
          <cell r="H162">
            <v>59.935688994869572</v>
          </cell>
          <cell r="I162">
            <v>41.062663977583036</v>
          </cell>
          <cell r="J162">
            <v>37.448414518006416</v>
          </cell>
          <cell r="K162">
            <v>44.764795144157816</v>
          </cell>
          <cell r="L162">
            <v>88.82542968819719</v>
          </cell>
          <cell r="M162">
            <v>86.518994039010963</v>
          </cell>
          <cell r="N162">
            <v>91.187947106004771</v>
          </cell>
          <cell r="O162">
            <v>86.78184511592211</v>
          </cell>
          <cell r="P162">
            <v>84.300377411731503</v>
          </cell>
          <cell r="Q162">
            <v>89.323650552785608</v>
          </cell>
          <cell r="R162">
            <v>96.541076942297749</v>
          </cell>
          <cell r="S162">
            <v>95.837889316073515</v>
          </cell>
          <cell r="T162">
            <v>97.261362815232317</v>
          </cell>
          <cell r="U162">
            <v>1003</v>
          </cell>
          <cell r="V162">
            <v>499</v>
          </cell>
          <cell r="W162">
            <v>504</v>
          </cell>
          <cell r="X162">
            <v>45.563310069790631</v>
          </cell>
          <cell r="Y162">
            <v>39.679358717434873</v>
          </cell>
          <cell r="Z162">
            <v>51.388888888888886</v>
          </cell>
          <cell r="AA162">
            <v>34.795613160518442</v>
          </cell>
          <cell r="AB162">
            <v>31.462925851703403</v>
          </cell>
          <cell r="AC162">
            <v>38.095238095238095</v>
          </cell>
          <cell r="AD162">
            <v>84.147557328015949</v>
          </cell>
          <cell r="AE162">
            <v>81.963927855711432</v>
          </cell>
          <cell r="AF162">
            <v>86.30952380952381</v>
          </cell>
          <cell r="AG162">
            <v>81.256231306081744</v>
          </cell>
          <cell r="AH162">
            <v>77.955911823647298</v>
          </cell>
          <cell r="AI162">
            <v>84.523809523809518</v>
          </cell>
          <cell r="AJ162">
            <v>94.217347956131604</v>
          </cell>
          <cell r="AK162">
            <v>92.785571142284567</v>
          </cell>
          <cell r="AL162">
            <v>95.634920634920633</v>
          </cell>
          <cell r="AM162">
            <v>4172</v>
          </cell>
          <cell r="AN162">
            <v>2211</v>
          </cell>
          <cell r="AO162">
            <v>1961</v>
          </cell>
          <cell r="AP162">
            <v>50.119846596356666</v>
          </cell>
          <cell r="AQ162">
            <v>44.504748982360923</v>
          </cell>
          <cell r="AR162">
            <v>56.450790413054563</v>
          </cell>
          <cell r="AS162">
            <v>33.581016299137104</v>
          </cell>
          <cell r="AT162">
            <v>30.303030303030305</v>
          </cell>
          <cell r="AU162">
            <v>37.276899541050483</v>
          </cell>
          <cell r="AV162">
            <v>89.645254074784276</v>
          </cell>
          <cell r="AW162">
            <v>87.516960651289011</v>
          </cell>
          <cell r="AX162">
            <v>92.044875063742992</v>
          </cell>
          <cell r="AY162">
            <v>87.583892617449663</v>
          </cell>
          <cell r="AZ162">
            <v>85.074626865671647</v>
          </cell>
          <cell r="BA162">
            <v>90.41305456399796</v>
          </cell>
          <cell r="BB162">
            <v>97.243528283796749</v>
          </cell>
          <cell r="BC162">
            <v>96.92446856625962</v>
          </cell>
          <cell r="BD162">
            <v>97.603263640999501</v>
          </cell>
          <cell r="BE162">
            <v>742</v>
          </cell>
          <cell r="BF162">
            <v>377</v>
          </cell>
          <cell r="BG162">
            <v>365</v>
          </cell>
          <cell r="BH162">
            <v>45.552560646900268</v>
          </cell>
          <cell r="BI162">
            <v>38.461538461538467</v>
          </cell>
          <cell r="BJ162">
            <v>52.876712328767127</v>
          </cell>
          <cell r="BK162">
            <v>32.749326145552558</v>
          </cell>
          <cell r="BL162">
            <v>25.9946949602122</v>
          </cell>
          <cell r="BM162">
            <v>39.726027397260275</v>
          </cell>
          <cell r="BN162">
            <v>85.983827493261458</v>
          </cell>
          <cell r="BO162">
            <v>83.289124668435008</v>
          </cell>
          <cell r="BP162">
            <v>88.767123287671239</v>
          </cell>
          <cell r="BQ162">
            <v>83.288409703504044</v>
          </cell>
          <cell r="BR162">
            <v>80.636604774535812</v>
          </cell>
          <cell r="BS162">
            <v>86.027397260273972</v>
          </cell>
          <cell r="BT162">
            <v>96.226415094339629</v>
          </cell>
          <cell r="BU162">
            <v>96.021220159151184</v>
          </cell>
          <cell r="BV162">
            <v>96.438356164383563</v>
          </cell>
          <cell r="BW162">
            <v>136</v>
          </cell>
          <cell r="BX162">
            <v>73</v>
          </cell>
          <cell r="BY162">
            <v>63</v>
          </cell>
          <cell r="BZ162">
            <v>75</v>
          </cell>
          <cell r="CA162">
            <v>71.232876712328761</v>
          </cell>
          <cell r="CB162">
            <v>79.365079365079367</v>
          </cell>
          <cell r="CC162">
            <v>63.970588235294116</v>
          </cell>
          <cell r="CD162">
            <v>57.534246575342465</v>
          </cell>
          <cell r="CE162">
            <v>71.428571428571431</v>
          </cell>
          <cell r="CF162">
            <v>95.588235294117652</v>
          </cell>
          <cell r="CG162">
            <v>94.520547945205479</v>
          </cell>
          <cell r="CH162">
            <v>96.825396825396822</v>
          </cell>
          <cell r="CI162">
            <v>94.117647058823522</v>
          </cell>
          <cell r="CJ162">
            <v>91.780821917808225</v>
          </cell>
          <cell r="CK162">
            <v>96.825396825396822</v>
          </cell>
          <cell r="CL162">
            <v>97.058823529411768</v>
          </cell>
          <cell r="CM162">
            <v>97.260273972602747</v>
          </cell>
          <cell r="CN162">
            <v>96.825396825396822</v>
          </cell>
          <cell r="CO162">
            <v>994</v>
          </cell>
          <cell r="CP162">
            <v>554</v>
          </cell>
          <cell r="CQ162">
            <v>440</v>
          </cell>
          <cell r="CR162">
            <v>47.78672032193159</v>
          </cell>
          <cell r="CS162">
            <v>44.04332129963899</v>
          </cell>
          <cell r="CT162">
            <v>52.5</v>
          </cell>
          <cell r="CU162">
            <v>34.507042253521128</v>
          </cell>
          <cell r="CV162">
            <v>29.422382671480147</v>
          </cell>
          <cell r="CW162">
            <v>40.909090909090914</v>
          </cell>
          <cell r="CX162">
            <v>81.690140845070431</v>
          </cell>
          <cell r="CY162">
            <v>78.700361010830321</v>
          </cell>
          <cell r="CZ162">
            <v>85.454545454545453</v>
          </cell>
          <cell r="DA162">
            <v>78.068410462776654</v>
          </cell>
          <cell r="DB162">
            <v>74.187725631768956</v>
          </cell>
          <cell r="DC162">
            <v>82.954545454545453</v>
          </cell>
          <cell r="DD162">
            <v>93.460764587525148</v>
          </cell>
          <cell r="DE162">
            <v>91.696750902527086</v>
          </cell>
          <cell r="DF162">
            <v>95.681818181818173</v>
          </cell>
          <cell r="DG162">
            <v>63076</v>
          </cell>
          <cell r="DH162">
            <v>32065</v>
          </cell>
          <cell r="DI162">
            <v>31011</v>
          </cell>
          <cell r="DJ162">
            <v>54.531041917686593</v>
          </cell>
          <cell r="DK162">
            <v>49.795727428660534</v>
          </cell>
          <cell r="DL162">
            <v>59.427299990326013</v>
          </cell>
          <cell r="DM162">
            <v>40.316443655273005</v>
          </cell>
          <cell r="DN162">
            <v>36.634960237018554</v>
          </cell>
          <cell r="DO162">
            <v>44.123053110186703</v>
          </cell>
          <cell r="DP162">
            <v>88.673980594837971</v>
          </cell>
          <cell r="DQ162">
            <v>86.362077031030708</v>
          </cell>
          <cell r="DR162">
            <v>91.064460997710498</v>
          </cell>
          <cell r="DS162">
            <v>86.584437821041277</v>
          </cell>
          <cell r="DT162">
            <v>84.05426477467644</v>
          </cell>
          <cell r="DU162">
            <v>89.200606236496725</v>
          </cell>
          <cell r="DV162">
            <v>96.49946096772149</v>
          </cell>
          <cell r="DW162">
            <v>95.799157960392961</v>
          </cell>
          <cell r="DX162">
            <v>97.223565831479149</v>
          </cell>
        </row>
        <row r="163">
          <cell r="B163" t="str">
            <v>East Midlands</v>
          </cell>
          <cell r="C163">
            <v>46829</v>
          </cell>
          <cell r="D163">
            <v>23818</v>
          </cell>
          <cell r="E163">
            <v>23011</v>
          </cell>
          <cell r="F163">
            <v>55.307608533173891</v>
          </cell>
          <cell r="G163">
            <v>50.57519523049794</v>
          </cell>
          <cell r="H163">
            <v>60.205988440311152</v>
          </cell>
          <cell r="I163">
            <v>43.084413504452371</v>
          </cell>
          <cell r="J163">
            <v>39.071290620539088</v>
          </cell>
          <cell r="K163">
            <v>47.238277345617313</v>
          </cell>
          <cell r="L163">
            <v>90.493070533216596</v>
          </cell>
          <cell r="M163">
            <v>88.290368628768164</v>
          </cell>
          <cell r="N163">
            <v>92.773021598366</v>
          </cell>
          <cell r="O163">
            <v>88.259411902880686</v>
          </cell>
          <cell r="P163">
            <v>85.834243009488617</v>
          </cell>
          <cell r="Q163">
            <v>90.769631915171004</v>
          </cell>
          <cell r="R163">
            <v>97.362745307394988</v>
          </cell>
          <cell r="S163">
            <v>96.842723990259472</v>
          </cell>
          <cell r="T163">
            <v>97.901003867715445</v>
          </cell>
          <cell r="U163">
            <v>1019</v>
          </cell>
          <cell r="V163">
            <v>513</v>
          </cell>
          <cell r="W163">
            <v>506</v>
          </cell>
          <cell r="X163">
            <v>50.932286555446517</v>
          </cell>
          <cell r="Y163">
            <v>46.198830409356724</v>
          </cell>
          <cell r="Z163">
            <v>55.731225296442688</v>
          </cell>
          <cell r="AA163">
            <v>37.585868498527972</v>
          </cell>
          <cell r="AB163">
            <v>34.113060428849899</v>
          </cell>
          <cell r="AC163">
            <v>41.106719367588937</v>
          </cell>
          <cell r="AD163">
            <v>89.106967615309131</v>
          </cell>
          <cell r="AE163">
            <v>87.134502923976612</v>
          </cell>
          <cell r="AF163">
            <v>91.106719367588923</v>
          </cell>
          <cell r="AG163">
            <v>86.162904808635915</v>
          </cell>
          <cell r="AH163">
            <v>83.040935672514621</v>
          </cell>
          <cell r="AI163">
            <v>89.328063241106719</v>
          </cell>
          <cell r="AJ163">
            <v>95.780176643768399</v>
          </cell>
          <cell r="AK163">
            <v>94.541910331384017</v>
          </cell>
          <cell r="AL163">
            <v>97.035573122529641</v>
          </cell>
          <cell r="AM163">
            <v>2860</v>
          </cell>
          <cell r="AN163">
            <v>1490</v>
          </cell>
          <cell r="AO163">
            <v>1370</v>
          </cell>
          <cell r="AP163">
            <v>62.517482517482513</v>
          </cell>
          <cell r="AQ163">
            <v>55.70469798657718</v>
          </cell>
          <cell r="AR163">
            <v>69.927007299270073</v>
          </cell>
          <cell r="AS163">
            <v>46.92307692307692</v>
          </cell>
          <cell r="AT163">
            <v>42.214765100671144</v>
          </cell>
          <cell r="AU163">
            <v>52.043795620437962</v>
          </cell>
          <cell r="AV163">
            <v>94.090909090909093</v>
          </cell>
          <cell r="AW163">
            <v>92.147651006711413</v>
          </cell>
          <cell r="AX163">
            <v>96.204379562043798</v>
          </cell>
          <cell r="AY163">
            <v>91.783216783216787</v>
          </cell>
          <cell r="AZ163">
            <v>89.530201342281885</v>
          </cell>
          <cell r="BA163">
            <v>94.233576642335777</v>
          </cell>
          <cell r="BB163">
            <v>98.706293706293707</v>
          </cell>
          <cell r="BC163">
            <v>98.120805369127524</v>
          </cell>
          <cell r="BD163">
            <v>99.34306569343066</v>
          </cell>
          <cell r="BE163">
            <v>936</v>
          </cell>
          <cell r="BF163">
            <v>473</v>
          </cell>
          <cell r="BG163">
            <v>463</v>
          </cell>
          <cell r="BH163">
            <v>43.376068376068375</v>
          </cell>
          <cell r="BI163">
            <v>36.363636363636367</v>
          </cell>
          <cell r="BJ163">
            <v>50.539956803455723</v>
          </cell>
          <cell r="BK163">
            <v>28.418803418803417</v>
          </cell>
          <cell r="BL163">
            <v>23.890063424947147</v>
          </cell>
          <cell r="BM163">
            <v>33.045356371490278</v>
          </cell>
          <cell r="BN163">
            <v>88.568376068376068</v>
          </cell>
          <cell r="BO163">
            <v>85.412262156448207</v>
          </cell>
          <cell r="BP163">
            <v>91.792656587473004</v>
          </cell>
          <cell r="BQ163">
            <v>83.012820512820511</v>
          </cell>
          <cell r="BR163">
            <v>79.492600422832979</v>
          </cell>
          <cell r="BS163">
            <v>86.60907127429806</v>
          </cell>
          <cell r="BT163">
            <v>97.222222222222214</v>
          </cell>
          <cell r="BU163">
            <v>95.560253699788589</v>
          </cell>
          <cell r="BV163">
            <v>98.920086393088553</v>
          </cell>
          <cell r="BW163">
            <v>143</v>
          </cell>
          <cell r="BX163">
            <v>69</v>
          </cell>
          <cell r="BY163">
            <v>74</v>
          </cell>
          <cell r="BZ163">
            <v>78.32167832167832</v>
          </cell>
          <cell r="CA163">
            <v>68.115942028985515</v>
          </cell>
          <cell r="CB163">
            <v>87.837837837837839</v>
          </cell>
          <cell r="CC163">
            <v>61.53846153846154</v>
          </cell>
          <cell r="CD163">
            <v>53.623188405797109</v>
          </cell>
          <cell r="CE163">
            <v>68.918918918918919</v>
          </cell>
          <cell r="CF163">
            <v>97.2027972027972</v>
          </cell>
          <cell r="CG163">
            <v>95.652173913043484</v>
          </cell>
          <cell r="CH163">
            <v>98.648648648648646</v>
          </cell>
          <cell r="CI163">
            <v>95.104895104895107</v>
          </cell>
          <cell r="CJ163">
            <v>91.304347826086953</v>
          </cell>
          <cell r="CK163">
            <v>98.648648648648646</v>
          </cell>
          <cell r="CL163">
            <v>99.300699300699307</v>
          </cell>
          <cell r="CM163">
            <v>98.550724637681171</v>
          </cell>
          <cell r="CN163">
            <v>100</v>
          </cell>
          <cell r="CO163">
            <v>993</v>
          </cell>
          <cell r="CP163">
            <v>514</v>
          </cell>
          <cell r="CQ163">
            <v>479</v>
          </cell>
          <cell r="CR163">
            <v>51.560926485397786</v>
          </cell>
          <cell r="CS163">
            <v>47.276264591439684</v>
          </cell>
          <cell r="CT163">
            <v>56.158663883089766</v>
          </cell>
          <cell r="CU163">
            <v>38.569989929506548</v>
          </cell>
          <cell r="CV163">
            <v>35.992217898832685</v>
          </cell>
          <cell r="CW163">
            <v>41.336116910229649</v>
          </cell>
          <cell r="CX163">
            <v>89.123867069486408</v>
          </cell>
          <cell r="CY163">
            <v>86.186770428015564</v>
          </cell>
          <cell r="CZ163">
            <v>92.275574112734859</v>
          </cell>
          <cell r="DA163">
            <v>85.599194360523668</v>
          </cell>
          <cell r="DB163">
            <v>82.490272373540847</v>
          </cell>
          <cell r="DC163">
            <v>88.935281837160744</v>
          </cell>
          <cell r="DD163">
            <v>96.273917421953684</v>
          </cell>
          <cell r="DE163">
            <v>95.330739299610897</v>
          </cell>
          <cell r="DF163">
            <v>97.28601252609603</v>
          </cell>
          <cell r="DG163">
            <v>52780</v>
          </cell>
          <cell r="DH163">
            <v>26877</v>
          </cell>
          <cell r="DI163">
            <v>25903</v>
          </cell>
          <cell r="DJ163">
            <v>55.394088669950733</v>
          </cell>
          <cell r="DK163">
            <v>50.507869181828326</v>
          </cell>
          <cell r="DL163">
            <v>60.464038914411454</v>
          </cell>
          <cell r="DM163">
            <v>42.891246684350129</v>
          </cell>
          <cell r="DN163">
            <v>38.862224206570673</v>
          </cell>
          <cell r="DO163">
            <v>47.071767748909394</v>
          </cell>
          <cell r="DP163">
            <v>90.619552860932174</v>
          </cell>
          <cell r="DQ163">
            <v>88.410164824943266</v>
          </cell>
          <cell r="DR163">
            <v>92.912017912983046</v>
          </cell>
          <cell r="DS163">
            <v>88.285335354300869</v>
          </cell>
          <cell r="DT163">
            <v>85.82431074896752</v>
          </cell>
          <cell r="DU163">
            <v>90.838898969231366</v>
          </cell>
          <cell r="DV163">
            <v>97.387267904509287</v>
          </cell>
          <cell r="DW163">
            <v>96.822562041894557</v>
          </cell>
          <cell r="DX163">
            <v>97.973207736555608</v>
          </cell>
        </row>
        <row r="164">
          <cell r="B164" t="str">
            <v>West Midlands</v>
          </cell>
          <cell r="C164">
            <v>55376</v>
          </cell>
          <cell r="D164">
            <v>28440</v>
          </cell>
          <cell r="E164">
            <v>26936</v>
          </cell>
          <cell r="F164">
            <v>56.466700375613989</v>
          </cell>
          <cell r="G164">
            <v>51.656118143459921</v>
          </cell>
          <cell r="H164">
            <v>61.545886545886539</v>
          </cell>
          <cell r="I164">
            <v>42.265602427044207</v>
          </cell>
          <cell r="J164">
            <v>38.073136427566808</v>
          </cell>
          <cell r="K164">
            <v>46.692159192159195</v>
          </cell>
          <cell r="L164">
            <v>90.31168737359144</v>
          </cell>
          <cell r="M164">
            <v>88.020393811533054</v>
          </cell>
          <cell r="N164">
            <v>92.730917730917724</v>
          </cell>
          <cell r="O164">
            <v>87.98757584513146</v>
          </cell>
          <cell r="P164">
            <v>85.580168776371309</v>
          </cell>
          <cell r="Q164">
            <v>90.529403029403028</v>
          </cell>
          <cell r="R164">
            <v>97.258740248483093</v>
          </cell>
          <cell r="S164">
            <v>96.722925457102676</v>
          </cell>
          <cell r="T164">
            <v>97.824472824472821</v>
          </cell>
          <cell r="U164">
            <v>1937</v>
          </cell>
          <cell r="V164">
            <v>937</v>
          </cell>
          <cell r="W164">
            <v>1000</v>
          </cell>
          <cell r="X164">
            <v>50.955085183273106</v>
          </cell>
          <cell r="Y164">
            <v>43.436499466382074</v>
          </cell>
          <cell r="Z164">
            <v>57.999999999999993</v>
          </cell>
          <cell r="AA164">
            <v>33.660299432111515</v>
          </cell>
          <cell r="AB164">
            <v>29.13553895410886</v>
          </cell>
          <cell r="AC164">
            <v>37.9</v>
          </cell>
          <cell r="AD164">
            <v>87.24832214765101</v>
          </cell>
          <cell r="AE164">
            <v>82.390608324439697</v>
          </cell>
          <cell r="AF164">
            <v>91.8</v>
          </cell>
          <cell r="AG164">
            <v>84.099122354155909</v>
          </cell>
          <cell r="AH164">
            <v>79.188900747065105</v>
          </cell>
          <cell r="AI164">
            <v>88.7</v>
          </cell>
          <cell r="AJ164">
            <v>97.263810015487877</v>
          </cell>
          <cell r="AK164">
            <v>97.011739594450376</v>
          </cell>
          <cell r="AL164">
            <v>97.5</v>
          </cell>
          <cell r="AM164">
            <v>6811</v>
          </cell>
          <cell r="AN164">
            <v>3577</v>
          </cell>
          <cell r="AO164">
            <v>3234</v>
          </cell>
          <cell r="AP164">
            <v>60.328879753340182</v>
          </cell>
          <cell r="AQ164">
            <v>55.018171652222534</v>
          </cell>
          <cell r="AR164">
            <v>66.202844774273345</v>
          </cell>
          <cell r="AS164">
            <v>42.211129055938926</v>
          </cell>
          <cell r="AT164">
            <v>38.328207995526981</v>
          </cell>
          <cell r="AU164">
            <v>46.505875077303649</v>
          </cell>
          <cell r="AV164">
            <v>94.112465129936865</v>
          </cell>
          <cell r="AW164">
            <v>91.864691081912213</v>
          </cell>
          <cell r="AX164">
            <v>96.598639455782305</v>
          </cell>
          <cell r="AY164">
            <v>92.027602407869622</v>
          </cell>
          <cell r="AZ164">
            <v>89.57226726306962</v>
          </cell>
          <cell r="BA164">
            <v>94.743351886209027</v>
          </cell>
          <cell r="BB164">
            <v>98.825429452356488</v>
          </cell>
          <cell r="BC164">
            <v>98.546267822197379</v>
          </cell>
          <cell r="BD164">
            <v>99.134199134199136</v>
          </cell>
          <cell r="BE164">
            <v>2038</v>
          </cell>
          <cell r="BF164">
            <v>1016</v>
          </cell>
          <cell r="BG164">
            <v>1022</v>
          </cell>
          <cell r="BH164">
            <v>52.109911678115793</v>
          </cell>
          <cell r="BI164">
            <v>44.389763779527556</v>
          </cell>
          <cell r="BJ164">
            <v>59.784735812133071</v>
          </cell>
          <cell r="BK164">
            <v>31.501472031403338</v>
          </cell>
          <cell r="BL164">
            <v>25.196850393700785</v>
          </cell>
          <cell r="BM164">
            <v>37.769080234833659</v>
          </cell>
          <cell r="BN164">
            <v>91.609421000981357</v>
          </cell>
          <cell r="BO164">
            <v>87.99212598425197</v>
          </cell>
          <cell r="BP164">
            <v>95.205479452054803</v>
          </cell>
          <cell r="BQ164">
            <v>87.19332679097154</v>
          </cell>
          <cell r="BR164">
            <v>83.070866141732282</v>
          </cell>
          <cell r="BS164">
            <v>91.291585127201571</v>
          </cell>
          <cell r="BT164">
            <v>98.282630029440625</v>
          </cell>
          <cell r="BU164">
            <v>97.440944881889763</v>
          </cell>
          <cell r="BV164">
            <v>99.11937377690802</v>
          </cell>
          <cell r="BW164">
            <v>164</v>
          </cell>
          <cell r="BX164">
            <v>74</v>
          </cell>
          <cell r="BY164">
            <v>90</v>
          </cell>
          <cell r="BZ164">
            <v>79.268292682926827</v>
          </cell>
          <cell r="CA164">
            <v>72.972972972972968</v>
          </cell>
          <cell r="CB164">
            <v>84.444444444444443</v>
          </cell>
          <cell r="CC164">
            <v>62.195121951219512</v>
          </cell>
          <cell r="CD164">
            <v>52.702702702702695</v>
          </cell>
          <cell r="CE164">
            <v>70</v>
          </cell>
          <cell r="CF164">
            <v>93.902439024390233</v>
          </cell>
          <cell r="CG164">
            <v>90.540540540540533</v>
          </cell>
          <cell r="CH164">
            <v>96.666666666666671</v>
          </cell>
          <cell r="CI164">
            <v>92.682926829268297</v>
          </cell>
          <cell r="CJ164">
            <v>87.837837837837839</v>
          </cell>
          <cell r="CK164">
            <v>96.666666666666671</v>
          </cell>
          <cell r="CL164">
            <v>98.170731707317074</v>
          </cell>
          <cell r="CM164">
            <v>97.297297297297305</v>
          </cell>
          <cell r="CN164">
            <v>98.888888888888886</v>
          </cell>
          <cell r="CO164">
            <v>1416</v>
          </cell>
          <cell r="CP164">
            <v>761</v>
          </cell>
          <cell r="CQ164">
            <v>655</v>
          </cell>
          <cell r="CR164">
            <v>47.66949152542373</v>
          </cell>
          <cell r="CS164">
            <v>43.889618922470433</v>
          </cell>
          <cell r="CT164">
            <v>52.061068702290079</v>
          </cell>
          <cell r="CU164">
            <v>33.757062146892657</v>
          </cell>
          <cell r="CV164">
            <v>32.588699080157681</v>
          </cell>
          <cell r="CW164">
            <v>35.114503816793892</v>
          </cell>
          <cell r="CX164">
            <v>85.310734463276845</v>
          </cell>
          <cell r="CY164">
            <v>82.3915900131406</v>
          </cell>
          <cell r="CZ164">
            <v>88.702290076335871</v>
          </cell>
          <cell r="DA164">
            <v>82.203389830508485</v>
          </cell>
          <cell r="DB164">
            <v>79.763469119579497</v>
          </cell>
          <cell r="DC164">
            <v>85.038167938931295</v>
          </cell>
          <cell r="DD164">
            <v>96.327683615819211</v>
          </cell>
          <cell r="DE164">
            <v>95.926412614980293</v>
          </cell>
          <cell r="DF164">
            <v>96.793893129770993</v>
          </cell>
          <cell r="DG164">
            <v>67742</v>
          </cell>
          <cell r="DH164">
            <v>34805</v>
          </cell>
          <cell r="DI164">
            <v>32937</v>
          </cell>
          <cell r="DJ164">
            <v>56.437660535561399</v>
          </cell>
          <cell r="DK164">
            <v>51.443758080735527</v>
          </cell>
          <cell r="DL164">
            <v>61.714788839299274</v>
          </cell>
          <cell r="DM164">
            <v>41.560627085117062</v>
          </cell>
          <cell r="DN164">
            <v>37.394052578652492</v>
          </cell>
          <cell r="DO164">
            <v>45.963506087378939</v>
          </cell>
          <cell r="DP164">
            <v>90.549437571964219</v>
          </cell>
          <cell r="DQ164">
            <v>88.145381410716851</v>
          </cell>
          <cell r="DR164">
            <v>93.089838175911581</v>
          </cell>
          <cell r="DS164">
            <v>88.149154143662727</v>
          </cell>
          <cell r="DT164">
            <v>85.622755351242645</v>
          </cell>
          <cell r="DU164">
            <v>90.818835959559166</v>
          </cell>
          <cell r="DV164">
            <v>97.429954828614456</v>
          </cell>
          <cell r="DW164">
            <v>96.922855911506971</v>
          </cell>
          <cell r="DX164">
            <v>97.965813522785922</v>
          </cell>
        </row>
        <row r="165">
          <cell r="B165" t="str">
            <v>East of England</v>
          </cell>
          <cell r="C165">
            <v>54277</v>
          </cell>
          <cell r="D165">
            <v>27550</v>
          </cell>
          <cell r="E165">
            <v>26727</v>
          </cell>
          <cell r="F165">
            <v>59.362160767912741</v>
          </cell>
          <cell r="G165">
            <v>54.620689655172413</v>
          </cell>
          <cell r="H165">
            <v>64.249635200359194</v>
          </cell>
          <cell r="I165">
            <v>46.8025130349872</v>
          </cell>
          <cell r="J165">
            <v>42.649727767695097</v>
          </cell>
          <cell r="K165">
            <v>51.083174318105286</v>
          </cell>
          <cell r="L165">
            <v>91.898962728227431</v>
          </cell>
          <cell r="M165">
            <v>89.87295825771325</v>
          </cell>
          <cell r="N165">
            <v>93.987353612451827</v>
          </cell>
          <cell r="O165">
            <v>90.356873076993935</v>
          </cell>
          <cell r="P165">
            <v>88.098003629764065</v>
          </cell>
          <cell r="Q165">
            <v>92.685299509858936</v>
          </cell>
          <cell r="R165">
            <v>97.833336404001699</v>
          </cell>
          <cell r="S165">
            <v>97.368421052631575</v>
          </cell>
          <cell r="T165">
            <v>98.312567815317848</v>
          </cell>
          <cell r="U165">
            <v>1272</v>
          </cell>
          <cell r="V165">
            <v>647</v>
          </cell>
          <cell r="W165">
            <v>625</v>
          </cell>
          <cell r="X165">
            <v>62.657232704402524</v>
          </cell>
          <cell r="Y165">
            <v>58.578052550231838</v>
          </cell>
          <cell r="Z165">
            <v>66.88</v>
          </cell>
          <cell r="AA165">
            <v>51.4937106918239</v>
          </cell>
          <cell r="AB165">
            <v>47.758887171561049</v>
          </cell>
          <cell r="AC165">
            <v>55.36</v>
          </cell>
          <cell r="AD165">
            <v>93.003144654088061</v>
          </cell>
          <cell r="AE165">
            <v>92.890262751159185</v>
          </cell>
          <cell r="AF165">
            <v>93.12</v>
          </cell>
          <cell r="AG165">
            <v>90.644654088050316</v>
          </cell>
          <cell r="AH165">
            <v>89.799072642967545</v>
          </cell>
          <cell r="AI165">
            <v>91.52</v>
          </cell>
          <cell r="AJ165">
            <v>97.720125786163521</v>
          </cell>
          <cell r="AK165">
            <v>97.52704791344668</v>
          </cell>
          <cell r="AL165">
            <v>97.92</v>
          </cell>
          <cell r="AM165">
            <v>1904</v>
          </cell>
          <cell r="AN165">
            <v>979</v>
          </cell>
          <cell r="AO165">
            <v>925</v>
          </cell>
          <cell r="AP165">
            <v>66.17647058823529</v>
          </cell>
          <cell r="AQ165">
            <v>63.636363636363633</v>
          </cell>
          <cell r="AR165">
            <v>68.864864864864856</v>
          </cell>
          <cell r="AS165">
            <v>48.161764705882355</v>
          </cell>
          <cell r="AT165">
            <v>45.760980592441271</v>
          </cell>
          <cell r="AU165">
            <v>50.702702702702709</v>
          </cell>
          <cell r="AV165">
            <v>93.539915966386559</v>
          </cell>
          <cell r="AW165">
            <v>91.21552604698671</v>
          </cell>
          <cell r="AX165">
            <v>96</v>
          </cell>
          <cell r="AY165">
            <v>91.596638655462186</v>
          </cell>
          <cell r="AZ165">
            <v>89.581205311542391</v>
          </cell>
          <cell r="BA165">
            <v>93.729729729729726</v>
          </cell>
          <cell r="BB165">
            <v>98.371848739495789</v>
          </cell>
          <cell r="BC165">
            <v>97.5485188968335</v>
          </cell>
          <cell r="BD165">
            <v>99.243243243243242</v>
          </cell>
          <cell r="BE165">
            <v>875</v>
          </cell>
          <cell r="BF165">
            <v>445</v>
          </cell>
          <cell r="BG165">
            <v>430</v>
          </cell>
          <cell r="BH165">
            <v>53.371428571428567</v>
          </cell>
          <cell r="BI165">
            <v>45.168539325842701</v>
          </cell>
          <cell r="BJ165">
            <v>61.860465116279073</v>
          </cell>
          <cell r="BK165">
            <v>40.342857142857142</v>
          </cell>
          <cell r="BL165">
            <v>31.460674157303369</v>
          </cell>
          <cell r="BM165">
            <v>49.534883720930232</v>
          </cell>
          <cell r="BN165">
            <v>93.600000000000009</v>
          </cell>
          <cell r="BO165">
            <v>91.011235955056179</v>
          </cell>
          <cell r="BP165">
            <v>96.279069767441854</v>
          </cell>
          <cell r="BQ165">
            <v>90.742857142857147</v>
          </cell>
          <cell r="BR165">
            <v>88.539325842696627</v>
          </cell>
          <cell r="BS165">
            <v>93.023255813953483</v>
          </cell>
          <cell r="BT165">
            <v>98.05714285714285</v>
          </cell>
          <cell r="BU165">
            <v>97.303370786516851</v>
          </cell>
          <cell r="BV165">
            <v>98.837209302325576</v>
          </cell>
          <cell r="BW165">
            <v>234</v>
          </cell>
          <cell r="BX165">
            <v>115</v>
          </cell>
          <cell r="BY165">
            <v>119</v>
          </cell>
          <cell r="BZ165">
            <v>84.615384615384613</v>
          </cell>
          <cell r="CA165">
            <v>79.130434782608688</v>
          </cell>
          <cell r="CB165">
            <v>89.915966386554629</v>
          </cell>
          <cell r="CC165">
            <v>67.948717948717956</v>
          </cell>
          <cell r="CD165">
            <v>60</v>
          </cell>
          <cell r="CE165">
            <v>75.630252100840337</v>
          </cell>
          <cell r="CF165">
            <v>96.15384615384616</v>
          </cell>
          <cell r="CG165">
            <v>95.652173913043484</v>
          </cell>
          <cell r="CH165">
            <v>96.638655462184872</v>
          </cell>
          <cell r="CI165">
            <v>94.444444444444443</v>
          </cell>
          <cell r="CJ165">
            <v>93.913043478260875</v>
          </cell>
          <cell r="CK165">
            <v>94.9579831932773</v>
          </cell>
          <cell r="CL165">
            <v>99.145299145299148</v>
          </cell>
          <cell r="CM165">
            <v>99.130434782608702</v>
          </cell>
          <cell r="CN165">
            <v>99.159663865546221</v>
          </cell>
          <cell r="CO165">
            <v>2006</v>
          </cell>
          <cell r="CP165">
            <v>1030</v>
          </cell>
          <cell r="CQ165">
            <v>976</v>
          </cell>
          <cell r="CR165">
            <v>57.427716849451649</v>
          </cell>
          <cell r="CS165">
            <v>52.135922330097081</v>
          </cell>
          <cell r="CT165">
            <v>63.012295081967217</v>
          </cell>
          <cell r="CU165">
            <v>46.759720837487542</v>
          </cell>
          <cell r="CV165">
            <v>41.553398058252426</v>
          </cell>
          <cell r="CW165">
            <v>52.254098360655746</v>
          </cell>
          <cell r="CX165">
            <v>89.581256231306085</v>
          </cell>
          <cell r="CY165">
            <v>88.155339805825236</v>
          </cell>
          <cell r="CZ165">
            <v>91.086065573770497</v>
          </cell>
          <cell r="DA165">
            <v>88.48454636091725</v>
          </cell>
          <cell r="DB165">
            <v>86.893203883495147</v>
          </cell>
          <cell r="DC165">
            <v>90.163934426229503</v>
          </cell>
          <cell r="DD165">
            <v>97.158524426719836</v>
          </cell>
          <cell r="DE165">
            <v>97.087378640776706</v>
          </cell>
          <cell r="DF165">
            <v>97.233606557377044</v>
          </cell>
          <cell r="DG165">
            <v>60568</v>
          </cell>
          <cell r="DH165">
            <v>30766</v>
          </cell>
          <cell r="DI165">
            <v>29802</v>
          </cell>
          <cell r="DJ165">
            <v>59.592524105138025</v>
          </cell>
          <cell r="DK165">
            <v>54.862510563609177</v>
          </cell>
          <cell r="DL165">
            <v>64.475538554459433</v>
          </cell>
          <cell r="DM165">
            <v>46.930722493726066</v>
          </cell>
          <cell r="DN165">
            <v>42.722485861015407</v>
          </cell>
          <cell r="DO165">
            <v>51.275082209247699</v>
          </cell>
          <cell r="DP165">
            <v>91.937987055871091</v>
          </cell>
          <cell r="DQ165">
            <v>89.959695768055653</v>
          </cell>
          <cell r="DR165">
            <v>93.980269780551637</v>
          </cell>
          <cell r="DS165">
            <v>90.36124686302999</v>
          </cell>
          <cell r="DT165">
            <v>88.16875771956056</v>
          </cell>
          <cell r="DU165">
            <v>92.624656063351452</v>
          </cell>
          <cell r="DV165">
            <v>97.83383965130102</v>
          </cell>
          <cell r="DW165">
            <v>97.373724241045309</v>
          </cell>
          <cell r="DX165">
            <v>98.30883833299778</v>
          </cell>
        </row>
        <row r="166">
          <cell r="B166" t="str">
            <v>LONDON</v>
          </cell>
          <cell r="C166">
            <v>38048</v>
          </cell>
          <cell r="D166">
            <v>19344</v>
          </cell>
          <cell r="E166">
            <v>18704</v>
          </cell>
          <cell r="F166">
            <v>58.200168208578638</v>
          </cell>
          <cell r="G166">
            <v>54.357940446650119</v>
          </cell>
          <cell r="H166">
            <v>62.17386655260907</v>
          </cell>
          <cell r="I166">
            <v>46.40716989066442</v>
          </cell>
          <cell r="J166">
            <v>43.005583126550867</v>
          </cell>
          <cell r="K166">
            <v>49.925149700598801</v>
          </cell>
          <cell r="L166">
            <v>90.128259041211095</v>
          </cell>
          <cell r="M166">
            <v>88.270264681555005</v>
          </cell>
          <cell r="N166">
            <v>92.049828913601374</v>
          </cell>
          <cell r="O166">
            <v>88.433031959629943</v>
          </cell>
          <cell r="P166">
            <v>86.429900744416869</v>
          </cell>
          <cell r="Q166">
            <v>90.504704875962361</v>
          </cell>
          <cell r="R166">
            <v>96.993271656854489</v>
          </cell>
          <cell r="S166">
            <v>96.526054590570723</v>
          </cell>
          <cell r="T166">
            <v>97.476475620188197</v>
          </cell>
          <cell r="U166">
            <v>3929</v>
          </cell>
          <cell r="V166">
            <v>1829</v>
          </cell>
          <cell r="W166">
            <v>2100</v>
          </cell>
          <cell r="X166">
            <v>57.520997709340804</v>
          </cell>
          <cell r="Y166">
            <v>53.143794423182065</v>
          </cell>
          <cell r="Z166">
            <v>61.333333333333329</v>
          </cell>
          <cell r="AA166">
            <v>45.20234156273861</v>
          </cell>
          <cell r="AB166">
            <v>41.990158556588298</v>
          </cell>
          <cell r="AC166">
            <v>48</v>
          </cell>
          <cell r="AD166">
            <v>90.88826673453805</v>
          </cell>
          <cell r="AE166">
            <v>89.393110989611813</v>
          </cell>
          <cell r="AF166">
            <v>92.19047619047619</v>
          </cell>
          <cell r="AG166">
            <v>89.132094680580295</v>
          </cell>
          <cell r="AH166">
            <v>87.479496992892294</v>
          </cell>
          <cell r="AI166">
            <v>90.571428571428569</v>
          </cell>
          <cell r="AJ166">
            <v>97.353016034614399</v>
          </cell>
          <cell r="AK166">
            <v>96.774193548387103</v>
          </cell>
          <cell r="AL166">
            <v>97.857142857142847</v>
          </cell>
          <cell r="AM166">
            <v>12526</v>
          </cell>
          <cell r="AN166">
            <v>6337</v>
          </cell>
          <cell r="AO166">
            <v>6189</v>
          </cell>
          <cell r="AP166">
            <v>67.30001596678909</v>
          </cell>
          <cell r="AQ166">
            <v>62.221871548051134</v>
          </cell>
          <cell r="AR166">
            <v>72.499596057521416</v>
          </cell>
          <cell r="AS166">
            <v>54.925754430783968</v>
          </cell>
          <cell r="AT166">
            <v>49.928988480353482</v>
          </cell>
          <cell r="AU166">
            <v>60.042010017773471</v>
          </cell>
          <cell r="AV166">
            <v>95.409548139869074</v>
          </cell>
          <cell r="AW166">
            <v>93.87722897270001</v>
          </cell>
          <cell r="AX166">
            <v>96.978510260138961</v>
          </cell>
          <cell r="AY166">
            <v>94.235989142583435</v>
          </cell>
          <cell r="AZ166">
            <v>92.535900268265735</v>
          </cell>
          <cell r="BA166">
            <v>95.97673291323315</v>
          </cell>
          <cell r="BB166">
            <v>98.722656873702704</v>
          </cell>
          <cell r="BC166">
            <v>98.216821839987375</v>
          </cell>
          <cell r="BD166">
            <v>99.240588140248832</v>
          </cell>
          <cell r="BE166">
            <v>14024</v>
          </cell>
          <cell r="BF166">
            <v>6929</v>
          </cell>
          <cell r="BG166">
            <v>7095</v>
          </cell>
          <cell r="BH166">
            <v>49.657729606389047</v>
          </cell>
          <cell r="BI166">
            <v>42.675710780776448</v>
          </cell>
          <cell r="BJ166">
            <v>56.47639182522903</v>
          </cell>
          <cell r="BK166">
            <v>35.389332572732457</v>
          </cell>
          <cell r="BL166">
            <v>28.93635445230192</v>
          </cell>
          <cell r="BM166">
            <v>41.691331923890061</v>
          </cell>
          <cell r="BN166">
            <v>91.3220193953223</v>
          </cell>
          <cell r="BO166">
            <v>88.526482897965082</v>
          </cell>
          <cell r="BP166">
            <v>94.052149400986607</v>
          </cell>
          <cell r="BQ166">
            <v>88.947518539646325</v>
          </cell>
          <cell r="BR166">
            <v>85.611199307259341</v>
          </cell>
          <cell r="BS166">
            <v>92.205778717406631</v>
          </cell>
          <cell r="BT166">
            <v>97.82515687393041</v>
          </cell>
          <cell r="BU166">
            <v>96.998123827392121</v>
          </cell>
          <cell r="BV166">
            <v>98.632840028188866</v>
          </cell>
          <cell r="BW166">
            <v>630</v>
          </cell>
          <cell r="BX166">
            <v>335</v>
          </cell>
          <cell r="BY166">
            <v>295</v>
          </cell>
          <cell r="BZ166">
            <v>83.650793650793659</v>
          </cell>
          <cell r="CA166">
            <v>80.597014925373131</v>
          </cell>
          <cell r="CB166">
            <v>87.118644067796609</v>
          </cell>
          <cell r="CC166">
            <v>72.063492063492063</v>
          </cell>
          <cell r="CD166">
            <v>66.268656716417908</v>
          </cell>
          <cell r="CE166">
            <v>78.644067796610173</v>
          </cell>
          <cell r="CF166">
            <v>98.571428571428584</v>
          </cell>
          <cell r="CG166">
            <v>97.910447761194035</v>
          </cell>
          <cell r="CH166">
            <v>99.322033898305079</v>
          </cell>
          <cell r="CI166">
            <v>97.460317460317455</v>
          </cell>
          <cell r="CJ166">
            <v>96.417910447761187</v>
          </cell>
          <cell r="CK166">
            <v>98.644067796610173</v>
          </cell>
          <cell r="CL166">
            <v>99.841269841269849</v>
          </cell>
          <cell r="CM166">
            <v>99.701492537313428</v>
          </cell>
          <cell r="CN166">
            <v>100</v>
          </cell>
          <cell r="CO166">
            <v>4985</v>
          </cell>
          <cell r="CP166">
            <v>2466</v>
          </cell>
          <cell r="CQ166">
            <v>2519</v>
          </cell>
          <cell r="CR166">
            <v>58.415245737211627</v>
          </cell>
          <cell r="CS166">
            <v>53.568532035685323</v>
          </cell>
          <cell r="CT166">
            <v>63.159984120682807</v>
          </cell>
          <cell r="CU166">
            <v>44.81444332998997</v>
          </cell>
          <cell r="CV166">
            <v>40.835360908353607</v>
          </cell>
          <cell r="CW166">
            <v>48.70980547836443</v>
          </cell>
          <cell r="CX166">
            <v>91.133400200601812</v>
          </cell>
          <cell r="CY166">
            <v>89.172749391727493</v>
          </cell>
          <cell r="CZ166">
            <v>93.052798729654626</v>
          </cell>
          <cell r="DA166">
            <v>88.966900702106315</v>
          </cell>
          <cell r="DB166">
            <v>86.820762368207625</v>
          </cell>
          <cell r="DC166">
            <v>91.067884080984513</v>
          </cell>
          <cell r="DD166">
            <v>97.713139418254769</v>
          </cell>
          <cell r="DE166">
            <v>97.283049472830498</v>
          </cell>
          <cell r="DF166">
            <v>98.134180230250095</v>
          </cell>
          <cell r="DG166">
            <v>74142</v>
          </cell>
          <cell r="DH166">
            <v>37240</v>
          </cell>
          <cell r="DI166">
            <v>36902</v>
          </cell>
          <cell r="DJ166">
            <v>58.31647379353133</v>
          </cell>
          <cell r="DK166">
            <v>53.646616541353389</v>
          </cell>
          <cell r="DL166">
            <v>63.02910411359818</v>
          </cell>
          <cell r="DM166">
            <v>45.809392786814492</v>
          </cell>
          <cell r="DN166">
            <v>41.58163265306122</v>
          </cell>
          <cell r="DO166">
            <v>50.07587664625224</v>
          </cell>
          <cell r="DP166">
            <v>91.425912438294091</v>
          </cell>
          <cell r="DQ166">
            <v>89.473684210526315</v>
          </cell>
          <cell r="DR166">
            <v>93.396021895832206</v>
          </cell>
          <cell r="DS166">
            <v>89.660381430228469</v>
          </cell>
          <cell r="DT166">
            <v>87.48388829215898</v>
          </cell>
          <cell r="DU166">
            <v>91.856809929001145</v>
          </cell>
          <cell r="DV166">
            <v>97.534460899355295</v>
          </cell>
          <cell r="DW166">
            <v>96.992481203007515</v>
          </cell>
          <cell r="DX166">
            <v>98.081404801907752</v>
          </cell>
        </row>
        <row r="167">
          <cell r="B167" t="str">
            <v>Inner London</v>
          </cell>
          <cell r="C167">
            <v>7842</v>
          </cell>
          <cell r="D167">
            <v>3870</v>
          </cell>
          <cell r="E167">
            <v>3972</v>
          </cell>
          <cell r="F167">
            <v>52.601377199693957</v>
          </cell>
          <cell r="G167">
            <v>49.018087855297161</v>
          </cell>
          <cell r="H167">
            <v>56.092648539778445</v>
          </cell>
          <cell r="I167">
            <v>39.900535577658758</v>
          </cell>
          <cell r="J167">
            <v>37.08010335917313</v>
          </cell>
          <cell r="K167">
            <v>42.648539778449148</v>
          </cell>
          <cell r="L167">
            <v>86.661565927059428</v>
          </cell>
          <cell r="M167">
            <v>84.031007751937977</v>
          </cell>
          <cell r="N167">
            <v>89.224572004028204</v>
          </cell>
          <cell r="O167">
            <v>84.111196123437907</v>
          </cell>
          <cell r="P167">
            <v>81.498708010335918</v>
          </cell>
          <cell r="Q167">
            <v>86.656596173212492</v>
          </cell>
          <cell r="R167">
            <v>95.855649069115017</v>
          </cell>
          <cell r="S167">
            <v>94.961240310077528</v>
          </cell>
          <cell r="T167">
            <v>96.727089627391734</v>
          </cell>
          <cell r="U167">
            <v>1534</v>
          </cell>
          <cell r="V167">
            <v>702</v>
          </cell>
          <cell r="W167">
            <v>832</v>
          </cell>
          <cell r="X167">
            <v>54.367666232073006</v>
          </cell>
          <cell r="Y167">
            <v>48.717948717948715</v>
          </cell>
          <cell r="Z167">
            <v>59.134615384615387</v>
          </cell>
          <cell r="AA167">
            <v>39.439374185136899</v>
          </cell>
          <cell r="AB167">
            <v>34.900284900284902</v>
          </cell>
          <cell r="AC167">
            <v>43.269230769230774</v>
          </cell>
          <cell r="AD167">
            <v>89.04823989569752</v>
          </cell>
          <cell r="AE167">
            <v>86.609686609686605</v>
          </cell>
          <cell r="AF167">
            <v>91.105769230769226</v>
          </cell>
          <cell r="AG167">
            <v>86.897001303780968</v>
          </cell>
          <cell r="AH167">
            <v>84.330484330484339</v>
          </cell>
          <cell r="AI167">
            <v>89.0625</v>
          </cell>
          <cell r="AJ167">
            <v>96.740547588005214</v>
          </cell>
          <cell r="AK167">
            <v>95.868945868945872</v>
          </cell>
          <cell r="AL167">
            <v>97.475961538461547</v>
          </cell>
          <cell r="AM167">
            <v>4540</v>
          </cell>
          <cell r="AN167">
            <v>2230</v>
          </cell>
          <cell r="AO167">
            <v>2310</v>
          </cell>
          <cell r="AP167">
            <v>59.647577092511014</v>
          </cell>
          <cell r="AQ167">
            <v>53.452914798206272</v>
          </cell>
          <cell r="AR167">
            <v>65.627705627705623</v>
          </cell>
          <cell r="AS167">
            <v>44.933920704845818</v>
          </cell>
          <cell r="AT167">
            <v>39.955156950672645</v>
          </cell>
          <cell r="AU167">
            <v>49.740259740259738</v>
          </cell>
          <cell r="AV167">
            <v>93.458149779735677</v>
          </cell>
          <cell r="AW167">
            <v>90.672645739910323</v>
          </cell>
          <cell r="AX167">
            <v>96.147186147186147</v>
          </cell>
          <cell r="AY167">
            <v>92.136563876651977</v>
          </cell>
          <cell r="AZ167">
            <v>89.372197309417047</v>
          </cell>
          <cell r="BA167">
            <v>94.805194805194802</v>
          </cell>
          <cell r="BB167">
            <v>98.436123348017617</v>
          </cell>
          <cell r="BC167">
            <v>97.623318385650222</v>
          </cell>
          <cell r="BD167">
            <v>99.220779220779221</v>
          </cell>
          <cell r="BE167">
            <v>7256</v>
          </cell>
          <cell r="BF167">
            <v>3568</v>
          </cell>
          <cell r="BG167">
            <v>3688</v>
          </cell>
          <cell r="BH167">
            <v>49.710584343991179</v>
          </cell>
          <cell r="BI167">
            <v>42.208520179372201</v>
          </cell>
          <cell r="BJ167">
            <v>56.968546637744033</v>
          </cell>
          <cell r="BK167">
            <v>34.550716648291072</v>
          </cell>
          <cell r="BL167">
            <v>27.382286995515699</v>
          </cell>
          <cell r="BM167">
            <v>41.485900216919738</v>
          </cell>
          <cell r="BN167">
            <v>90.366593164277845</v>
          </cell>
          <cell r="BO167">
            <v>86.743273542600889</v>
          </cell>
          <cell r="BP167">
            <v>93.872017353579167</v>
          </cell>
          <cell r="BQ167">
            <v>88.023704520396919</v>
          </cell>
          <cell r="BR167">
            <v>83.996636771300444</v>
          </cell>
          <cell r="BS167">
            <v>91.919739696312362</v>
          </cell>
          <cell r="BT167">
            <v>97.712238147739811</v>
          </cell>
          <cell r="BU167">
            <v>96.74887892376681</v>
          </cell>
          <cell r="BV167">
            <v>98.644251626898054</v>
          </cell>
          <cell r="BW167">
            <v>238</v>
          </cell>
          <cell r="BX167">
            <v>123</v>
          </cell>
          <cell r="BY167">
            <v>115</v>
          </cell>
          <cell r="BZ167">
            <v>80.672268907563023</v>
          </cell>
          <cell r="CA167">
            <v>73.983739837398375</v>
          </cell>
          <cell r="CB167">
            <v>87.826086956521749</v>
          </cell>
          <cell r="CC167">
            <v>63.445378151260499</v>
          </cell>
          <cell r="CD167">
            <v>53.658536585365859</v>
          </cell>
          <cell r="CE167">
            <v>73.91304347826086</v>
          </cell>
          <cell r="CF167">
            <v>99.159663865546221</v>
          </cell>
          <cell r="CG167">
            <v>99.1869918699187</v>
          </cell>
          <cell r="CH167">
            <v>99.130434782608702</v>
          </cell>
          <cell r="CI167">
            <v>98.739495798319325</v>
          </cell>
          <cell r="CJ167">
            <v>98.373983739837399</v>
          </cell>
          <cell r="CK167">
            <v>99.130434782608702</v>
          </cell>
          <cell r="CL167">
            <v>100</v>
          </cell>
          <cell r="CM167">
            <v>100</v>
          </cell>
          <cell r="CN167">
            <v>100</v>
          </cell>
          <cell r="CO167">
            <v>1838</v>
          </cell>
          <cell r="CP167">
            <v>900</v>
          </cell>
          <cell r="CQ167">
            <v>938</v>
          </cell>
          <cell r="CR167">
            <v>54.24374319912949</v>
          </cell>
          <cell r="CS167">
            <v>46.111111111111114</v>
          </cell>
          <cell r="CT167">
            <v>62.046908315565034</v>
          </cell>
          <cell r="CU167">
            <v>38.193688792165396</v>
          </cell>
          <cell r="CV167">
            <v>32</v>
          </cell>
          <cell r="CW167">
            <v>44.136460554371006</v>
          </cell>
          <cell r="CX167">
            <v>88.683351468988022</v>
          </cell>
          <cell r="CY167">
            <v>85.111111111111114</v>
          </cell>
          <cell r="CZ167">
            <v>92.110874200426437</v>
          </cell>
          <cell r="DA167">
            <v>86.343852013057671</v>
          </cell>
          <cell r="DB167">
            <v>82.888888888888886</v>
          </cell>
          <cell r="DC167">
            <v>89.658848614072497</v>
          </cell>
          <cell r="DD167">
            <v>97.116430903155603</v>
          </cell>
          <cell r="DE167">
            <v>96.444444444444443</v>
          </cell>
          <cell r="DF167">
            <v>97.761194029850756</v>
          </cell>
          <cell r="DG167">
            <v>23248</v>
          </cell>
          <cell r="DH167">
            <v>11393</v>
          </cell>
          <cell r="DI167">
            <v>11855</v>
          </cell>
          <cell r="DJ167">
            <v>53.608912594631796</v>
          </cell>
          <cell r="DK167">
            <v>47.774949530413416</v>
          </cell>
          <cell r="DL167">
            <v>59.215520877266982</v>
          </cell>
          <cell r="DM167">
            <v>39.289401238816239</v>
          </cell>
          <cell r="DN167">
            <v>34.249100324760818</v>
          </cell>
          <cell r="DO167">
            <v>44.133277098270774</v>
          </cell>
          <cell r="DP167">
            <v>89.590502408809357</v>
          </cell>
          <cell r="DQ167">
            <v>86.588255946633893</v>
          </cell>
          <cell r="DR167">
            <v>92.475748629270356</v>
          </cell>
          <cell r="DS167">
            <v>87.409669649002069</v>
          </cell>
          <cell r="DT167">
            <v>84.288598262090758</v>
          </cell>
          <cell r="DU167">
            <v>90.409110080134965</v>
          </cell>
          <cell r="DV167">
            <v>97.139538885065377</v>
          </cell>
          <cell r="DW167">
            <v>96.269639252172396</v>
          </cell>
          <cell r="DX167">
            <v>97.975537747785751</v>
          </cell>
        </row>
        <row r="168">
          <cell r="B168" t="str">
            <v>Outer London</v>
          </cell>
          <cell r="C168">
            <v>30206</v>
          </cell>
          <cell r="D168">
            <v>15474</v>
          </cell>
          <cell r="E168">
            <v>14732</v>
          </cell>
          <cell r="F168">
            <v>59.653711183208635</v>
          </cell>
          <cell r="G168">
            <v>55.693421222696138</v>
          </cell>
          <cell r="H168">
            <v>63.81346728210697</v>
          </cell>
          <cell r="I168">
            <v>48.09640468781037</v>
          </cell>
          <cell r="J168">
            <v>44.487527465425877</v>
          </cell>
          <cell r="K168">
            <v>51.887048601683404</v>
          </cell>
          <cell r="L168">
            <v>91.028272528636705</v>
          </cell>
          <cell r="M168">
            <v>89.330489853948563</v>
          </cell>
          <cell r="N168">
            <v>92.811566657616069</v>
          </cell>
          <cell r="O168">
            <v>89.555055287029063</v>
          </cell>
          <cell r="P168">
            <v>87.663176941967166</v>
          </cell>
          <cell r="Q168">
            <v>91.542221015476514</v>
          </cell>
          <cell r="R168">
            <v>97.288618155333367</v>
          </cell>
          <cell r="S168">
            <v>96.917409848778604</v>
          </cell>
          <cell r="T168">
            <v>97.678522943252787</v>
          </cell>
          <cell r="U168">
            <v>2395</v>
          </cell>
          <cell r="V168">
            <v>1127</v>
          </cell>
          <cell r="W168">
            <v>1268</v>
          </cell>
          <cell r="X168">
            <v>59.54070981210856</v>
          </cell>
          <cell r="Y168">
            <v>55.900621118012417</v>
          </cell>
          <cell r="Z168">
            <v>62.776025236593057</v>
          </cell>
          <cell r="AA168">
            <v>48.893528183716072</v>
          </cell>
          <cell r="AB168">
            <v>46.406388642413489</v>
          </cell>
          <cell r="AC168">
            <v>51.104100946372242</v>
          </cell>
          <cell r="AD168">
            <v>92.066805845511482</v>
          </cell>
          <cell r="AE168">
            <v>91.126885536823423</v>
          </cell>
          <cell r="AF168">
            <v>92.902208201892748</v>
          </cell>
          <cell r="AG168">
            <v>90.563674321503129</v>
          </cell>
          <cell r="AH168">
            <v>89.440993788819881</v>
          </cell>
          <cell r="AI168">
            <v>91.561514195583598</v>
          </cell>
          <cell r="AJ168">
            <v>97.745302713987471</v>
          </cell>
          <cell r="AK168">
            <v>97.338065661047025</v>
          </cell>
          <cell r="AL168">
            <v>98.107255520504737</v>
          </cell>
          <cell r="AM168">
            <v>7986</v>
          </cell>
          <cell r="AN168">
            <v>4107</v>
          </cell>
          <cell r="AO168">
            <v>3879</v>
          </cell>
          <cell r="AP168">
            <v>71.650388179313794</v>
          </cell>
          <cell r="AQ168">
            <v>66.983199415631844</v>
          </cell>
          <cell r="AR168">
            <v>76.591905130188195</v>
          </cell>
          <cell r="AS168">
            <v>60.606060606060609</v>
          </cell>
          <cell r="AT168">
            <v>55.344533722912104</v>
          </cell>
          <cell r="AU168">
            <v>66.176849703531843</v>
          </cell>
          <cell r="AV168">
            <v>96.518908089156014</v>
          </cell>
          <cell r="AW168">
            <v>95.617238860482104</v>
          </cell>
          <cell r="AX168">
            <v>97.473575663830886</v>
          </cell>
          <cell r="AY168">
            <v>95.429501627848737</v>
          </cell>
          <cell r="AZ168">
            <v>94.253713172632089</v>
          </cell>
          <cell r="BA168">
            <v>96.674400618716163</v>
          </cell>
          <cell r="BB168">
            <v>98.885549711995992</v>
          </cell>
          <cell r="BC168">
            <v>98.539079620160692</v>
          </cell>
          <cell r="BD168">
            <v>99.252384635215265</v>
          </cell>
          <cell r="BE168">
            <v>6768</v>
          </cell>
          <cell r="BF168">
            <v>3361</v>
          </cell>
          <cell r="BG168">
            <v>3407</v>
          </cell>
          <cell r="BH168">
            <v>49.601063829787236</v>
          </cell>
          <cell r="BI168">
            <v>43.171675096697406</v>
          </cell>
          <cell r="BJ168">
            <v>55.943645435867332</v>
          </cell>
          <cell r="BK168">
            <v>36.288416075650119</v>
          </cell>
          <cell r="BL168">
            <v>30.586135078845583</v>
          </cell>
          <cell r="BM168">
            <v>41.913707073671851</v>
          </cell>
          <cell r="BN168">
            <v>92.346335697399525</v>
          </cell>
          <cell r="BO168">
            <v>90.419518000595062</v>
          </cell>
          <cell r="BP168">
            <v>94.247138244790136</v>
          </cell>
          <cell r="BQ168">
            <v>89.937943262411352</v>
          </cell>
          <cell r="BR168">
            <v>87.32520083308539</v>
          </cell>
          <cell r="BS168">
            <v>92.515409451130026</v>
          </cell>
          <cell r="BT168">
            <v>97.946217494089836</v>
          </cell>
          <cell r="BU168">
            <v>97.262719428741448</v>
          </cell>
          <cell r="BV168">
            <v>98.620487232169069</v>
          </cell>
          <cell r="BW168">
            <v>392</v>
          </cell>
          <cell r="BX168">
            <v>212</v>
          </cell>
          <cell r="BY168">
            <v>180</v>
          </cell>
          <cell r="BZ168">
            <v>85.459183673469383</v>
          </cell>
          <cell r="CA168">
            <v>84.433962264150935</v>
          </cell>
          <cell r="CB168">
            <v>86.666666666666671</v>
          </cell>
          <cell r="CC168">
            <v>77.295918367346943</v>
          </cell>
          <cell r="CD168">
            <v>73.584905660377359</v>
          </cell>
          <cell r="CE168">
            <v>81.666666666666671</v>
          </cell>
          <cell r="CF168">
            <v>98.214285714285708</v>
          </cell>
          <cell r="CG168">
            <v>97.169811320754718</v>
          </cell>
          <cell r="CH168">
            <v>99.444444444444443</v>
          </cell>
          <cell r="CI168">
            <v>96.683673469387756</v>
          </cell>
          <cell r="CJ168">
            <v>95.283018867924525</v>
          </cell>
          <cell r="CK168">
            <v>98.333333333333329</v>
          </cell>
          <cell r="CL168">
            <v>99.744897959183675</v>
          </cell>
          <cell r="CM168">
            <v>99.528301886792448</v>
          </cell>
          <cell r="CN168">
            <v>100</v>
          </cell>
          <cell r="CO168">
            <v>3147</v>
          </cell>
          <cell r="CP168">
            <v>1566</v>
          </cell>
          <cell r="CQ168">
            <v>1581</v>
          </cell>
          <cell r="CR168">
            <v>60.851604702891635</v>
          </cell>
          <cell r="CS168">
            <v>57.854406130268202</v>
          </cell>
          <cell r="CT168">
            <v>63.820366856419987</v>
          </cell>
          <cell r="CU168">
            <v>48.681283762313313</v>
          </cell>
          <cell r="CV168">
            <v>45.913154533844192</v>
          </cell>
          <cell r="CW168">
            <v>51.423149905123346</v>
          </cell>
          <cell r="CX168">
            <v>92.564346997140134</v>
          </cell>
          <cell r="CY168">
            <v>91.507024265644958</v>
          </cell>
          <cell r="CZ168">
            <v>93.611638203668562</v>
          </cell>
          <cell r="DA168">
            <v>90.498887829679063</v>
          </cell>
          <cell r="DB168">
            <v>89.080459770114942</v>
          </cell>
          <cell r="DC168">
            <v>91.903858317520559</v>
          </cell>
          <cell r="DD168">
            <v>98.061646012074988</v>
          </cell>
          <cell r="DE168">
            <v>97.76500638569604</v>
          </cell>
          <cell r="DF168">
            <v>98.355471220746367</v>
          </cell>
          <cell r="DG168">
            <v>50894</v>
          </cell>
          <cell r="DH168">
            <v>25847</v>
          </cell>
          <cell r="DI168">
            <v>25047</v>
          </cell>
          <cell r="DJ168">
            <v>60.466852674185567</v>
          </cell>
          <cell r="DK168">
            <v>56.2347661237281</v>
          </cell>
          <cell r="DL168">
            <v>64.834111869684989</v>
          </cell>
          <cell r="DM168">
            <v>48.787676346917117</v>
          </cell>
          <cell r="DN168">
            <v>44.813711455874952</v>
          </cell>
          <cell r="DO168">
            <v>52.888569489360002</v>
          </cell>
          <cell r="DP168">
            <v>92.26431406452626</v>
          </cell>
          <cell r="DQ168">
            <v>90.745541068595969</v>
          </cell>
          <cell r="DR168">
            <v>93.831596598395024</v>
          </cell>
          <cell r="DS168">
            <v>90.68848980233426</v>
          </cell>
          <cell r="DT168">
            <v>88.892327929740404</v>
          </cell>
          <cell r="DU168">
            <v>92.542021000519028</v>
          </cell>
          <cell r="DV168">
            <v>97.714858333005864</v>
          </cell>
          <cell r="DW168">
            <v>97.311099934228338</v>
          </cell>
          <cell r="DX168">
            <v>98.13151275601868</v>
          </cell>
        </row>
        <row r="169">
          <cell r="B169" t="str">
            <v>SOUTH EAST</v>
          </cell>
          <cell r="C169">
            <v>79958</v>
          </cell>
          <cell r="D169">
            <v>40546</v>
          </cell>
          <cell r="E169">
            <v>39412</v>
          </cell>
          <cell r="F169">
            <v>60.055279021486285</v>
          </cell>
          <cell r="G169">
            <v>55.714497114388593</v>
          </cell>
          <cell r="H169">
            <v>64.52095808383234</v>
          </cell>
          <cell r="I169">
            <v>48.102753945821561</v>
          </cell>
          <cell r="J169">
            <v>44.179450500665915</v>
          </cell>
          <cell r="K169">
            <v>52.1389424540749</v>
          </cell>
          <cell r="L169">
            <v>92.083343755471631</v>
          </cell>
          <cell r="M169">
            <v>90.319636955556646</v>
          </cell>
          <cell r="N169">
            <v>93.897797625088813</v>
          </cell>
          <cell r="O169">
            <v>90.582555841816955</v>
          </cell>
          <cell r="P169">
            <v>88.590736447491736</v>
          </cell>
          <cell r="Q169">
            <v>92.631685780980405</v>
          </cell>
          <cell r="R169">
            <v>97.958928437429648</v>
          </cell>
          <cell r="S169">
            <v>97.563261480787261</v>
          </cell>
          <cell r="T169">
            <v>98.365979904597594</v>
          </cell>
          <cell r="U169">
            <v>1767</v>
          </cell>
          <cell r="V169">
            <v>883</v>
          </cell>
          <cell r="W169">
            <v>884</v>
          </cell>
          <cell r="X169">
            <v>64.00679117147709</v>
          </cell>
          <cell r="Y169">
            <v>58.550396375990942</v>
          </cell>
          <cell r="Z169">
            <v>69.457013574660635</v>
          </cell>
          <cell r="AA169">
            <v>52.235427277872105</v>
          </cell>
          <cell r="AB169">
            <v>46.885617214043037</v>
          </cell>
          <cell r="AC169">
            <v>57.579185520361989</v>
          </cell>
          <cell r="AD169">
            <v>92.925863044708549</v>
          </cell>
          <cell r="AE169">
            <v>92.18573046432617</v>
          </cell>
          <cell r="AF169">
            <v>93.665158371040718</v>
          </cell>
          <cell r="AG169">
            <v>91.397849462365585</v>
          </cell>
          <cell r="AH169">
            <v>90.033975084937708</v>
          </cell>
          <cell r="AI169">
            <v>92.76018099547511</v>
          </cell>
          <cell r="AJ169">
            <v>97.736276174306738</v>
          </cell>
          <cell r="AK169">
            <v>97.508493771234427</v>
          </cell>
          <cell r="AL169">
            <v>97.963800904977376</v>
          </cell>
          <cell r="AM169">
            <v>3139</v>
          </cell>
          <cell r="AN169">
            <v>1610</v>
          </cell>
          <cell r="AO169">
            <v>1529</v>
          </cell>
          <cell r="AP169">
            <v>64.479133482000634</v>
          </cell>
          <cell r="AQ169">
            <v>60.496894409937887</v>
          </cell>
          <cell r="AR169">
            <v>68.672334859385217</v>
          </cell>
          <cell r="AS169">
            <v>52.91494106403313</v>
          </cell>
          <cell r="AT169">
            <v>48.757763975155278</v>
          </cell>
          <cell r="AU169">
            <v>57.292347939829959</v>
          </cell>
          <cell r="AV169">
            <v>95.667410003185722</v>
          </cell>
          <cell r="AW169">
            <v>94.720496894409933</v>
          </cell>
          <cell r="AX169">
            <v>96.664486592544137</v>
          </cell>
          <cell r="AY169">
            <v>94.934692577253898</v>
          </cell>
          <cell r="AZ169">
            <v>94.037267080745352</v>
          </cell>
          <cell r="BA169">
            <v>95.879659908436892</v>
          </cell>
          <cell r="BB169">
            <v>98.693851545078047</v>
          </cell>
          <cell r="BC169">
            <v>98.633540372670808</v>
          </cell>
          <cell r="BD169">
            <v>98.757357750163507</v>
          </cell>
          <cell r="BE169">
            <v>1052</v>
          </cell>
          <cell r="BF169">
            <v>525</v>
          </cell>
          <cell r="BG169">
            <v>527</v>
          </cell>
          <cell r="BH169">
            <v>52.091254752851711</v>
          </cell>
          <cell r="BI169">
            <v>41.904761904761905</v>
          </cell>
          <cell r="BJ169">
            <v>62.239089184060724</v>
          </cell>
          <cell r="BK169">
            <v>39.258555133079845</v>
          </cell>
          <cell r="BL169">
            <v>31.80952380952381</v>
          </cell>
          <cell r="BM169">
            <v>46.679316888045541</v>
          </cell>
          <cell r="BN169">
            <v>91.825095057034218</v>
          </cell>
          <cell r="BO169">
            <v>88</v>
          </cell>
          <cell r="BP169">
            <v>95.635673624288415</v>
          </cell>
          <cell r="BQ169">
            <v>90.304182509505708</v>
          </cell>
          <cell r="BR169">
            <v>86.476190476190467</v>
          </cell>
          <cell r="BS169">
            <v>94.117647058823522</v>
          </cell>
          <cell r="BT169">
            <v>98.57414448669202</v>
          </cell>
          <cell r="BU169">
            <v>97.714285714285708</v>
          </cell>
          <cell r="BV169">
            <v>99.430740037950656</v>
          </cell>
          <cell r="BW169">
            <v>340</v>
          </cell>
          <cell r="BX169">
            <v>177</v>
          </cell>
          <cell r="BY169">
            <v>163</v>
          </cell>
          <cell r="BZ169">
            <v>82.35294117647058</v>
          </cell>
          <cell r="CA169">
            <v>76.271186440677965</v>
          </cell>
          <cell r="CB169">
            <v>88.957055214723923</v>
          </cell>
          <cell r="CC169">
            <v>73.529411764705884</v>
          </cell>
          <cell r="CD169">
            <v>67.2316384180791</v>
          </cell>
          <cell r="CE169">
            <v>80.368098159509202</v>
          </cell>
          <cell r="CF169">
            <v>97.647058823529406</v>
          </cell>
          <cell r="CG169">
            <v>97.740112994350284</v>
          </cell>
          <cell r="CH169">
            <v>97.546012269938657</v>
          </cell>
          <cell r="CI169">
            <v>96.470588235294116</v>
          </cell>
          <cell r="CJ169">
            <v>96.045197740112997</v>
          </cell>
          <cell r="CK169">
            <v>96.932515337423311</v>
          </cell>
          <cell r="CL169">
            <v>99.411764705882348</v>
          </cell>
          <cell r="CM169">
            <v>100</v>
          </cell>
          <cell r="CN169">
            <v>98.773006134969322</v>
          </cell>
          <cell r="CO169">
            <v>5316</v>
          </cell>
          <cell r="CP169">
            <v>2919</v>
          </cell>
          <cell r="CQ169">
            <v>2397</v>
          </cell>
          <cell r="CR169">
            <v>51.147479307750189</v>
          </cell>
          <cell r="CS169">
            <v>46.317231928742721</v>
          </cell>
          <cell r="CT169">
            <v>57.029620358781806</v>
          </cell>
          <cell r="CU169">
            <v>39.917231000752444</v>
          </cell>
          <cell r="CV169">
            <v>36.14251455978075</v>
          </cell>
          <cell r="CW169">
            <v>44.513975803087192</v>
          </cell>
          <cell r="CX169">
            <v>89.729119638826177</v>
          </cell>
          <cell r="CY169">
            <v>87.324426173347035</v>
          </cell>
          <cell r="CZ169">
            <v>92.657488527325825</v>
          </cell>
          <cell r="DA169">
            <v>87.584650112866811</v>
          </cell>
          <cell r="DB169">
            <v>84.755053100376841</v>
          </cell>
          <cell r="DC169">
            <v>91.030454735085513</v>
          </cell>
          <cell r="DD169">
            <v>96.820917983446193</v>
          </cell>
          <cell r="DE169">
            <v>95.923261390887291</v>
          </cell>
          <cell r="DF169">
            <v>97.914059240717563</v>
          </cell>
          <cell r="DG169">
            <v>91572</v>
          </cell>
          <cell r="DH169">
            <v>46660</v>
          </cell>
          <cell r="DI169">
            <v>44912</v>
          </cell>
          <cell r="DJ169">
            <v>59.757349408116021</v>
          </cell>
          <cell r="DK169">
            <v>55.267895413630519</v>
          </cell>
          <cell r="DL169">
            <v>64.421535447096545</v>
          </cell>
          <cell r="DM169">
            <v>47.865067924693136</v>
          </cell>
          <cell r="DN169">
            <v>43.834119159879982</v>
          </cell>
          <cell r="DO169">
            <v>52.052903455646593</v>
          </cell>
          <cell r="DP169">
            <v>92.103481413532521</v>
          </cell>
          <cell r="DQ169">
            <v>90.321474496356629</v>
          </cell>
          <cell r="DR169">
            <v>93.954845030281447</v>
          </cell>
          <cell r="DS169">
            <v>90.592102389376663</v>
          </cell>
          <cell r="DT169">
            <v>88.570510072867549</v>
          </cell>
          <cell r="DU169">
            <v>92.692376202351269</v>
          </cell>
          <cell r="DV169">
            <v>97.926221989254358</v>
          </cell>
          <cell r="DW169">
            <v>97.507501071581657</v>
          </cell>
          <cell r="DX169">
            <v>98.361239757748493</v>
          </cell>
        </row>
        <row r="170">
          <cell r="B170" t="str">
            <v>SOUTH WEST</v>
          </cell>
          <cell r="C170">
            <v>53958</v>
          </cell>
          <cell r="D170">
            <v>27566</v>
          </cell>
          <cell r="E170">
            <v>26392</v>
          </cell>
          <cell r="F170">
            <v>58.434337818303128</v>
          </cell>
          <cell r="G170">
            <v>53.540593484727559</v>
          </cell>
          <cell r="H170">
            <v>63.545771445892697</v>
          </cell>
          <cell r="I170">
            <v>46.623299603395232</v>
          </cell>
          <cell r="J170">
            <v>42.196909236015379</v>
          </cell>
          <cell r="K170">
            <v>51.24658987571992</v>
          </cell>
          <cell r="L170">
            <v>91.430371770636427</v>
          </cell>
          <cell r="M170">
            <v>89.479793949067684</v>
          </cell>
          <cell r="N170">
            <v>93.46771749014853</v>
          </cell>
          <cell r="O170">
            <v>89.740168279031835</v>
          </cell>
          <cell r="P170">
            <v>87.52085902923892</v>
          </cell>
          <cell r="Q170">
            <v>92.058199454380116</v>
          </cell>
          <cell r="R170">
            <v>97.779754623966781</v>
          </cell>
          <cell r="S170">
            <v>97.453384604222592</v>
          </cell>
          <cell r="T170">
            <v>98.120642618975452</v>
          </cell>
          <cell r="U170">
            <v>844</v>
          </cell>
          <cell r="V170">
            <v>421</v>
          </cell>
          <cell r="W170">
            <v>423</v>
          </cell>
          <cell r="X170">
            <v>54.976303317535546</v>
          </cell>
          <cell r="Y170">
            <v>48.693586698337292</v>
          </cell>
          <cell r="Z170">
            <v>61.229314420803782</v>
          </cell>
          <cell r="AA170">
            <v>41.232227488151658</v>
          </cell>
          <cell r="AB170">
            <v>34.916864608076011</v>
          </cell>
          <cell r="AC170">
            <v>47.5177304964539</v>
          </cell>
          <cell r="AD170">
            <v>89.33649289099526</v>
          </cell>
          <cell r="AE170">
            <v>86.223277909738712</v>
          </cell>
          <cell r="AF170">
            <v>92.434988179669034</v>
          </cell>
          <cell r="AG170">
            <v>87.322274881516591</v>
          </cell>
          <cell r="AH170">
            <v>83.610451306413296</v>
          </cell>
          <cell r="AI170">
            <v>91.016548463356969</v>
          </cell>
          <cell r="AJ170">
            <v>97.393364928909961</v>
          </cell>
          <cell r="AK170">
            <v>96.912114014251785</v>
          </cell>
          <cell r="AL170">
            <v>97.872340425531917</v>
          </cell>
          <cell r="AM170">
            <v>476</v>
          </cell>
          <cell r="AN170">
            <v>236</v>
          </cell>
          <cell r="AO170">
            <v>240</v>
          </cell>
          <cell r="AP170">
            <v>61.554621848739501</v>
          </cell>
          <cell r="AQ170">
            <v>54.66101694915254</v>
          </cell>
          <cell r="AR170">
            <v>68.333333333333329</v>
          </cell>
          <cell r="AS170">
            <v>48.319327731092436</v>
          </cell>
          <cell r="AT170">
            <v>38.135593220338983</v>
          </cell>
          <cell r="AU170">
            <v>58.333333333333336</v>
          </cell>
          <cell r="AV170">
            <v>95.588235294117652</v>
          </cell>
          <cell r="AW170">
            <v>94.915254237288138</v>
          </cell>
          <cell r="AX170">
            <v>96.25</v>
          </cell>
          <cell r="AY170">
            <v>92.016806722689068</v>
          </cell>
          <cell r="AZ170">
            <v>90.677966101694921</v>
          </cell>
          <cell r="BA170">
            <v>93.333333333333329</v>
          </cell>
          <cell r="BB170">
            <v>98.739495798319325</v>
          </cell>
          <cell r="BC170">
            <v>98.305084745762713</v>
          </cell>
          <cell r="BD170">
            <v>99.166666666666671</v>
          </cell>
          <cell r="BE170">
            <v>388</v>
          </cell>
          <cell r="BF170">
            <v>188</v>
          </cell>
          <cell r="BG170">
            <v>200</v>
          </cell>
          <cell r="BH170">
            <v>31.701030927835049</v>
          </cell>
          <cell r="BI170">
            <v>27.659574468085108</v>
          </cell>
          <cell r="BJ170">
            <v>35.5</v>
          </cell>
          <cell r="BK170">
            <v>19.587628865979383</v>
          </cell>
          <cell r="BL170">
            <v>15.425531914893616</v>
          </cell>
          <cell r="BM170">
            <v>23.5</v>
          </cell>
          <cell r="BN170">
            <v>84.278350515463913</v>
          </cell>
          <cell r="BO170">
            <v>85.106382978723403</v>
          </cell>
          <cell r="BP170">
            <v>83.5</v>
          </cell>
          <cell r="BQ170">
            <v>81.185567010309285</v>
          </cell>
          <cell r="BR170">
            <v>81.38297872340425</v>
          </cell>
          <cell r="BS170">
            <v>81</v>
          </cell>
          <cell r="BT170">
            <v>92.783505154639172</v>
          </cell>
          <cell r="BU170">
            <v>94.680851063829792</v>
          </cell>
          <cell r="BV170">
            <v>91</v>
          </cell>
          <cell r="BW170">
            <v>130</v>
          </cell>
          <cell r="BX170">
            <v>65</v>
          </cell>
          <cell r="BY170">
            <v>65</v>
          </cell>
          <cell r="BZ170">
            <v>80</v>
          </cell>
          <cell r="CA170">
            <v>78.461538461538467</v>
          </cell>
          <cell r="CB170">
            <v>81.538461538461533</v>
          </cell>
          <cell r="CC170">
            <v>60</v>
          </cell>
          <cell r="CD170">
            <v>55.384615384615387</v>
          </cell>
          <cell r="CE170">
            <v>64.615384615384613</v>
          </cell>
          <cell r="CF170">
            <v>99.230769230769226</v>
          </cell>
          <cell r="CG170">
            <v>98.461538461538467</v>
          </cell>
          <cell r="CH170">
            <v>100</v>
          </cell>
          <cell r="CI170">
            <v>96.15384615384616</v>
          </cell>
          <cell r="CJ170">
            <v>95.384615384615387</v>
          </cell>
          <cell r="CK170">
            <v>96.92307692307692</v>
          </cell>
          <cell r="CL170">
            <v>100</v>
          </cell>
          <cell r="CM170">
            <v>100</v>
          </cell>
          <cell r="CN170">
            <v>100</v>
          </cell>
          <cell r="CO170">
            <v>2312</v>
          </cell>
          <cell r="CP170">
            <v>1181</v>
          </cell>
          <cell r="CQ170">
            <v>1131</v>
          </cell>
          <cell r="CR170">
            <v>55.925605536332178</v>
          </cell>
          <cell r="CS170">
            <v>50.804403048264177</v>
          </cell>
          <cell r="CT170">
            <v>61.273209549071616</v>
          </cell>
          <cell r="CU170">
            <v>42.041522491349482</v>
          </cell>
          <cell r="CV170">
            <v>38.357324301439462</v>
          </cell>
          <cell r="CW170">
            <v>45.888594164456229</v>
          </cell>
          <cell r="CX170">
            <v>90.743944636678194</v>
          </cell>
          <cell r="CY170">
            <v>89.161727349703639</v>
          </cell>
          <cell r="CZ170">
            <v>92.396109637488948</v>
          </cell>
          <cell r="DA170">
            <v>89.057093425605544</v>
          </cell>
          <cell r="DB170">
            <v>87.552921253175271</v>
          </cell>
          <cell r="DC170">
            <v>90.627763041556136</v>
          </cell>
          <cell r="DD170">
            <v>97.231833910034609</v>
          </cell>
          <cell r="DE170">
            <v>96.951735817104151</v>
          </cell>
          <cell r="DF170">
            <v>97.524314765694072</v>
          </cell>
          <cell r="DG170">
            <v>58108</v>
          </cell>
          <cell r="DH170">
            <v>29657</v>
          </cell>
          <cell r="DI170">
            <v>28451</v>
          </cell>
          <cell r="DJ170">
            <v>58.179596613203003</v>
          </cell>
          <cell r="DK170">
            <v>53.262298951343702</v>
          </cell>
          <cell r="DL170">
            <v>63.305331974271553</v>
          </cell>
          <cell r="DM170">
            <v>46.225992978591592</v>
          </cell>
          <cell r="DN170">
            <v>41.76754223286239</v>
          </cell>
          <cell r="DO170">
            <v>50.873431513830795</v>
          </cell>
          <cell r="DP170">
            <v>91.376402560748943</v>
          </cell>
          <cell r="DQ170">
            <v>89.456114913848324</v>
          </cell>
          <cell r="DR170">
            <v>93.378088643632921</v>
          </cell>
          <cell r="DS170">
            <v>89.653748193019894</v>
          </cell>
          <cell r="DT170">
            <v>87.470074518663381</v>
          </cell>
          <cell r="DU170">
            <v>91.929984886295728</v>
          </cell>
          <cell r="DV170">
            <v>97.731809733599505</v>
          </cell>
          <cell r="DW170">
            <v>97.420507805914298</v>
          </cell>
          <cell r="DX170">
            <v>98.056307335418794</v>
          </cell>
        </row>
      </sheetData>
      <sheetData sheetId="16"/>
      <sheetData sheetId="17"/>
      <sheetData sheetId="18">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row>
        <row r="11">
          <cell r="B11">
            <v>202</v>
          </cell>
          <cell r="C11">
            <v>491</v>
          </cell>
          <cell r="D11">
            <v>303</v>
          </cell>
          <cell r="E11">
            <v>794</v>
          </cell>
          <cell r="F11">
            <v>58.655804480651732</v>
          </cell>
          <cell r="G11">
            <v>44.554455445544555</v>
          </cell>
          <cell r="H11">
            <v>53.274559193954666</v>
          </cell>
          <cell r="I11">
            <v>49.694501018329937</v>
          </cell>
          <cell r="J11">
            <v>37.953795379537951</v>
          </cell>
          <cell r="K11">
            <v>45.214105793450884</v>
          </cell>
          <cell r="L11">
            <v>89.81670061099797</v>
          </cell>
          <cell r="M11">
            <v>83.4983498349835</v>
          </cell>
          <cell r="N11">
            <v>87.405541561712852</v>
          </cell>
          <cell r="O11">
            <v>87.169042769857427</v>
          </cell>
          <cell r="P11">
            <v>81.848184818481855</v>
          </cell>
          <cell r="Q11">
            <v>85.138539042821165</v>
          </cell>
          <cell r="R11">
            <v>97.963340122199597</v>
          </cell>
          <cell r="S11">
            <v>93.069306930693074</v>
          </cell>
          <cell r="T11">
            <v>96.095717884130977</v>
          </cell>
          <cell r="U11">
            <v>402</v>
          </cell>
          <cell r="V11">
            <v>271</v>
          </cell>
          <cell r="W11">
            <v>673</v>
          </cell>
          <cell r="X11">
            <v>59.950248756218905</v>
          </cell>
          <cell r="Y11">
            <v>50.184501845018445</v>
          </cell>
          <cell r="Z11">
            <v>56.017830609212481</v>
          </cell>
          <cell r="AA11">
            <v>48.756218905472636</v>
          </cell>
          <cell r="AB11">
            <v>42.066420664206646</v>
          </cell>
          <cell r="AC11">
            <v>46.062407132243685</v>
          </cell>
          <cell r="AD11">
            <v>93.03482587064677</v>
          </cell>
          <cell r="AE11">
            <v>90.40590405904058</v>
          </cell>
          <cell r="AF11">
            <v>91.976225854383358</v>
          </cell>
          <cell r="AG11">
            <v>91.542288557213936</v>
          </cell>
          <cell r="AH11">
            <v>89.298892988929893</v>
          </cell>
          <cell r="AI11">
            <v>90.638930163447256</v>
          </cell>
          <cell r="AJ11">
            <v>98.258706467661696</v>
          </cell>
          <cell r="AK11">
            <v>97.416974169741692</v>
          </cell>
          <cell r="AL11">
            <v>97.919762258543827</v>
          </cell>
          <cell r="AM11">
            <v>5</v>
          </cell>
          <cell r="AN11">
            <v>2</v>
          </cell>
          <cell r="AO11">
            <v>7</v>
          </cell>
          <cell r="AP11">
            <v>80</v>
          </cell>
          <cell r="AQ11">
            <v>100</v>
          </cell>
          <cell r="AR11">
            <v>85.714285714285708</v>
          </cell>
          <cell r="AS11">
            <v>40</v>
          </cell>
          <cell r="AT11">
            <v>100</v>
          </cell>
          <cell r="AU11">
            <v>57.142857142857139</v>
          </cell>
          <cell r="AV11">
            <v>80</v>
          </cell>
          <cell r="AW11">
            <v>100</v>
          </cell>
          <cell r="AX11">
            <v>85.714285714285708</v>
          </cell>
          <cell r="AY11">
            <v>80</v>
          </cell>
          <cell r="AZ11">
            <v>100</v>
          </cell>
          <cell r="BA11">
            <v>85.714285714285708</v>
          </cell>
          <cell r="BB11">
            <v>100</v>
          </cell>
          <cell r="BC11">
            <v>100</v>
          </cell>
          <cell r="BD11">
            <v>100</v>
          </cell>
          <cell r="BE11">
            <v>898</v>
          </cell>
          <cell r="BF11">
            <v>576</v>
          </cell>
          <cell r="BG11">
            <v>1474</v>
          </cell>
          <cell r="BH11">
            <v>59.354120267260576</v>
          </cell>
          <cell r="BI11">
            <v>47.395833333333329</v>
          </cell>
          <cell r="BJ11">
            <v>54.681139755766615</v>
          </cell>
          <cell r="BK11">
            <v>49.220489977728285</v>
          </cell>
          <cell r="BL11">
            <v>40.104166666666671</v>
          </cell>
          <cell r="BM11">
            <v>45.658073270013567</v>
          </cell>
          <cell r="BN11">
            <v>91.202672605790653</v>
          </cell>
          <cell r="BO11">
            <v>86.805555555555557</v>
          </cell>
          <cell r="BP11">
            <v>89.484396200814103</v>
          </cell>
          <cell r="BQ11">
            <v>89.086859688196</v>
          </cell>
          <cell r="BR11">
            <v>85.416666666666657</v>
          </cell>
          <cell r="BS11">
            <v>87.652645861601087</v>
          </cell>
          <cell r="BT11">
            <v>98.106904231625833</v>
          </cell>
          <cell r="BU11">
            <v>95.138888888888886</v>
          </cell>
          <cell r="BV11">
            <v>96.947082767978287</v>
          </cell>
        </row>
        <row r="12">
          <cell r="B12">
            <v>203</v>
          </cell>
          <cell r="C12">
            <v>915</v>
          </cell>
          <cell r="D12">
            <v>928</v>
          </cell>
          <cell r="E12">
            <v>1843</v>
          </cell>
          <cell r="F12">
            <v>48.196721311475407</v>
          </cell>
          <cell r="G12">
            <v>33.512931034482754</v>
          </cell>
          <cell r="H12">
            <v>40.803038524145414</v>
          </cell>
          <cell r="I12">
            <v>35.409836065573771</v>
          </cell>
          <cell r="J12">
            <v>25.431034482758619</v>
          </cell>
          <cell r="K12">
            <v>30.38524145415084</v>
          </cell>
          <cell r="L12">
            <v>88.852459016393453</v>
          </cell>
          <cell r="M12">
            <v>81.357758620689651</v>
          </cell>
          <cell r="N12">
            <v>85.078676071622354</v>
          </cell>
          <cell r="O12">
            <v>86.994535519125677</v>
          </cell>
          <cell r="P12">
            <v>79.310344827586206</v>
          </cell>
          <cell r="Q12">
            <v>83.125339120998376</v>
          </cell>
          <cell r="R12">
            <v>95.081967213114751</v>
          </cell>
          <cell r="S12">
            <v>94.28879310344827</v>
          </cell>
          <cell r="T12">
            <v>94.682582745523604</v>
          </cell>
          <cell r="U12">
            <v>317</v>
          </cell>
          <cell r="V12">
            <v>311</v>
          </cell>
          <cell r="W12">
            <v>628</v>
          </cell>
          <cell r="X12">
            <v>57.413249211356465</v>
          </cell>
          <cell r="Y12">
            <v>42.122186495176848</v>
          </cell>
          <cell r="Z12">
            <v>49.840764331210188</v>
          </cell>
          <cell r="AA12">
            <v>41.955835962145109</v>
          </cell>
          <cell r="AB12">
            <v>27.331189710610932</v>
          </cell>
          <cell r="AC12">
            <v>34.71337579617834</v>
          </cell>
          <cell r="AD12">
            <v>94.952681388012621</v>
          </cell>
          <cell r="AE12">
            <v>91.318327974276528</v>
          </cell>
          <cell r="AF12">
            <v>93.152866242038215</v>
          </cell>
          <cell r="AG12">
            <v>93.375394321766564</v>
          </cell>
          <cell r="AH12">
            <v>85.852090032154337</v>
          </cell>
          <cell r="AI12">
            <v>89.649681528662413</v>
          </cell>
          <cell r="AJ12">
            <v>98.738170347003148</v>
          </cell>
          <cell r="AK12">
            <v>96.141479099678463</v>
          </cell>
          <cell r="AL12">
            <v>97.452229299363054</v>
          </cell>
          <cell r="AM12">
            <v>18</v>
          </cell>
          <cell r="AN12">
            <v>10</v>
          </cell>
          <cell r="AO12">
            <v>28</v>
          </cell>
          <cell r="AP12">
            <v>38.888888888888893</v>
          </cell>
          <cell r="AQ12">
            <v>30</v>
          </cell>
          <cell r="AR12">
            <v>35.714285714285715</v>
          </cell>
          <cell r="AS12">
            <v>33.333333333333329</v>
          </cell>
          <cell r="AT12">
            <v>10</v>
          </cell>
          <cell r="AU12">
            <v>25</v>
          </cell>
          <cell r="AV12">
            <v>100</v>
          </cell>
          <cell r="AW12">
            <v>80</v>
          </cell>
          <cell r="AX12">
            <v>92.857142857142861</v>
          </cell>
          <cell r="AY12">
            <v>100</v>
          </cell>
          <cell r="AZ12">
            <v>70</v>
          </cell>
          <cell r="BA12">
            <v>89.285714285714292</v>
          </cell>
          <cell r="BB12">
            <v>100</v>
          </cell>
          <cell r="BC12">
            <v>100</v>
          </cell>
          <cell r="BD12">
            <v>100</v>
          </cell>
          <cell r="BE12">
            <v>1250</v>
          </cell>
          <cell r="BF12">
            <v>1249</v>
          </cell>
          <cell r="BG12">
            <v>2499</v>
          </cell>
          <cell r="BH12">
            <v>50.4</v>
          </cell>
          <cell r="BI12">
            <v>35.628502802241798</v>
          </cell>
          <cell r="BJ12">
            <v>43.017206882753101</v>
          </cell>
          <cell r="BK12">
            <v>37.04</v>
          </cell>
          <cell r="BL12">
            <v>25.780624499599682</v>
          </cell>
          <cell r="BM12">
            <v>31.412565026010402</v>
          </cell>
          <cell r="BN12">
            <v>90.56</v>
          </cell>
          <cell r="BO12">
            <v>83.827061649319461</v>
          </cell>
          <cell r="BP12">
            <v>87.194877951180473</v>
          </cell>
          <cell r="BQ12">
            <v>88.8</v>
          </cell>
          <cell r="BR12">
            <v>80.864691753402724</v>
          </cell>
          <cell r="BS12">
            <v>84.833933573429377</v>
          </cell>
          <cell r="BT12">
            <v>96.08</v>
          </cell>
          <cell r="BU12">
            <v>94.795836669335472</v>
          </cell>
          <cell r="BV12">
            <v>95.438175270108033</v>
          </cell>
        </row>
        <row r="13">
          <cell r="B13">
            <v>204</v>
          </cell>
          <cell r="C13">
            <v>438</v>
          </cell>
          <cell r="D13">
            <v>255</v>
          </cell>
          <cell r="E13">
            <v>693</v>
          </cell>
          <cell r="F13">
            <v>55.936073059360737</v>
          </cell>
          <cell r="G13">
            <v>37.647058823529413</v>
          </cell>
          <cell r="H13">
            <v>49.206349206349202</v>
          </cell>
          <cell r="I13">
            <v>42.237442922374427</v>
          </cell>
          <cell r="J13">
            <v>25.098039215686274</v>
          </cell>
          <cell r="K13">
            <v>35.930735930735928</v>
          </cell>
          <cell r="L13">
            <v>91.780821917808225</v>
          </cell>
          <cell r="M13">
            <v>78.431372549019613</v>
          </cell>
          <cell r="N13">
            <v>86.868686868686879</v>
          </cell>
          <cell r="O13">
            <v>89.726027397260282</v>
          </cell>
          <cell r="P13">
            <v>74.509803921568633</v>
          </cell>
          <cell r="Q13">
            <v>84.126984126984127</v>
          </cell>
          <cell r="R13">
            <v>97.945205479452056</v>
          </cell>
          <cell r="S13">
            <v>97.254901960784309</v>
          </cell>
          <cell r="T13">
            <v>97.691197691197701</v>
          </cell>
          <cell r="U13">
            <v>394</v>
          </cell>
          <cell r="V13">
            <v>265</v>
          </cell>
          <cell r="W13">
            <v>659</v>
          </cell>
          <cell r="X13">
            <v>60.659898477157356</v>
          </cell>
          <cell r="Y13">
            <v>37.735849056603776</v>
          </cell>
          <cell r="Z13">
            <v>51.441578148710164</v>
          </cell>
          <cell r="AA13">
            <v>43.147208121827411</v>
          </cell>
          <cell r="AB13">
            <v>25.660377358490567</v>
          </cell>
          <cell r="AC13">
            <v>36.115326251896811</v>
          </cell>
          <cell r="AD13">
            <v>98.223350253807112</v>
          </cell>
          <cell r="AE13">
            <v>84.528301886792462</v>
          </cell>
          <cell r="AF13">
            <v>92.716236722306519</v>
          </cell>
          <cell r="AG13">
            <v>95.939086294416242</v>
          </cell>
          <cell r="AH13">
            <v>83.018867924528308</v>
          </cell>
          <cell r="AI13">
            <v>90.743550834597869</v>
          </cell>
          <cell r="AJ13">
            <v>100</v>
          </cell>
          <cell r="AK13">
            <v>96.226415094339629</v>
          </cell>
          <cell r="AL13">
            <v>98.482549317147189</v>
          </cell>
          <cell r="AM13">
            <v>35</v>
          </cell>
          <cell r="AN13">
            <v>4</v>
          </cell>
          <cell r="AO13">
            <v>39</v>
          </cell>
          <cell r="AP13">
            <v>80</v>
          </cell>
          <cell r="AQ13">
            <v>0</v>
          </cell>
          <cell r="AR13">
            <v>71.794871794871796</v>
          </cell>
          <cell r="AS13">
            <v>65.714285714285708</v>
          </cell>
          <cell r="AT13">
            <v>0</v>
          </cell>
          <cell r="AU13">
            <v>58.974358974358978</v>
          </cell>
          <cell r="AV13">
            <v>88.571428571428569</v>
          </cell>
          <cell r="AW13">
            <v>0</v>
          </cell>
          <cell r="AX13">
            <v>79.487179487179489</v>
          </cell>
          <cell r="AY13">
            <v>85.714285714285708</v>
          </cell>
          <cell r="AZ13">
            <v>0</v>
          </cell>
          <cell r="BA13">
            <v>76.923076923076934</v>
          </cell>
          <cell r="BB13">
            <v>97.142857142857139</v>
          </cell>
          <cell r="BC13">
            <v>50</v>
          </cell>
          <cell r="BD13">
            <v>92.307692307692307</v>
          </cell>
          <cell r="BE13">
            <v>867</v>
          </cell>
          <cell r="BF13">
            <v>524</v>
          </cell>
          <cell r="BG13">
            <v>1391</v>
          </cell>
          <cell r="BH13">
            <v>59.054209919261822</v>
          </cell>
          <cell r="BI13">
            <v>37.404580152671755</v>
          </cell>
          <cell r="BJ13">
            <v>50.898634076204175</v>
          </cell>
          <cell r="BK13">
            <v>43.598615916955019</v>
          </cell>
          <cell r="BL13">
            <v>25.190839694656486</v>
          </cell>
          <cell r="BM13">
            <v>36.664270309130117</v>
          </cell>
          <cell r="BN13">
            <v>94.579008073817761</v>
          </cell>
          <cell r="BO13">
            <v>80.916030534351151</v>
          </cell>
          <cell r="BP13">
            <v>89.43206326383897</v>
          </cell>
          <cell r="BQ13">
            <v>92.387543252595165</v>
          </cell>
          <cell r="BR13">
            <v>78.244274809160302</v>
          </cell>
          <cell r="BS13">
            <v>87.059669302659955</v>
          </cell>
          <cell r="BT13">
            <v>98.846597462514424</v>
          </cell>
          <cell r="BU13">
            <v>96.374045801526719</v>
          </cell>
          <cell r="BV13">
            <v>97.915168943206325</v>
          </cell>
        </row>
        <row r="14">
          <cell r="B14">
            <v>205</v>
          </cell>
          <cell r="C14">
            <v>407</v>
          </cell>
          <cell r="D14">
            <v>342</v>
          </cell>
          <cell r="E14">
            <v>749</v>
          </cell>
          <cell r="F14">
            <v>71.253071253071255</v>
          </cell>
          <cell r="G14">
            <v>50.584795321637429</v>
          </cell>
          <cell r="H14">
            <v>61.815754339118826</v>
          </cell>
          <cell r="I14">
            <v>57.49385749385749</v>
          </cell>
          <cell r="J14">
            <v>40.935672514619881</v>
          </cell>
          <cell r="K14">
            <v>49.933244325767689</v>
          </cell>
          <cell r="L14">
            <v>95.331695331695329</v>
          </cell>
          <cell r="M14">
            <v>88.011695906432749</v>
          </cell>
          <cell r="N14">
            <v>91.989319092122841</v>
          </cell>
          <cell r="O14">
            <v>94.103194103194099</v>
          </cell>
          <cell r="P14">
            <v>87.134502923976612</v>
          </cell>
          <cell r="Q14">
            <v>90.921228304405872</v>
          </cell>
          <cell r="R14">
            <v>99.017199017199019</v>
          </cell>
          <cell r="S14">
            <v>97.076023391812853</v>
          </cell>
          <cell r="T14">
            <v>98.130841121495322</v>
          </cell>
          <cell r="U14">
            <v>187</v>
          </cell>
          <cell r="V14">
            <v>211</v>
          </cell>
          <cell r="W14">
            <v>398</v>
          </cell>
          <cell r="X14">
            <v>64.171122994652407</v>
          </cell>
          <cell r="Y14">
            <v>62.559241706161139</v>
          </cell>
          <cell r="Z14">
            <v>63.316582914572862</v>
          </cell>
          <cell r="AA14">
            <v>47.058823529411761</v>
          </cell>
          <cell r="AB14">
            <v>48.81516587677725</v>
          </cell>
          <cell r="AC14">
            <v>47.989949748743719</v>
          </cell>
          <cell r="AD14">
            <v>96.791443850267385</v>
          </cell>
          <cell r="AE14">
            <v>94.786729857819907</v>
          </cell>
          <cell r="AF14">
            <v>95.7286432160804</v>
          </cell>
          <cell r="AG14">
            <v>95.721925133689851</v>
          </cell>
          <cell r="AH14">
            <v>93.36492890995261</v>
          </cell>
          <cell r="AI14">
            <v>94.472361809045225</v>
          </cell>
          <cell r="AJ14">
            <v>98.930481283422452</v>
          </cell>
          <cell r="AK14">
            <v>100</v>
          </cell>
          <cell r="AL14">
            <v>99.497487437185924</v>
          </cell>
          <cell r="AM14">
            <v>1</v>
          </cell>
          <cell r="AN14">
            <v>5</v>
          </cell>
          <cell r="AO14">
            <v>6</v>
          </cell>
          <cell r="AP14">
            <v>0</v>
          </cell>
          <cell r="AQ14">
            <v>40</v>
          </cell>
          <cell r="AR14">
            <v>33.333333333333329</v>
          </cell>
          <cell r="AS14">
            <v>0</v>
          </cell>
          <cell r="AT14">
            <v>0</v>
          </cell>
          <cell r="AU14">
            <v>0</v>
          </cell>
          <cell r="AV14">
            <v>0</v>
          </cell>
          <cell r="AW14">
            <v>100</v>
          </cell>
          <cell r="AX14">
            <v>83.333333333333343</v>
          </cell>
          <cell r="AY14">
            <v>0</v>
          </cell>
          <cell r="AZ14">
            <v>100</v>
          </cell>
          <cell r="BA14">
            <v>83.333333333333343</v>
          </cell>
          <cell r="BB14">
            <v>100</v>
          </cell>
          <cell r="BC14">
            <v>100</v>
          </cell>
          <cell r="BD14">
            <v>100</v>
          </cell>
          <cell r="BE14">
            <v>595</v>
          </cell>
          <cell r="BF14">
            <v>558</v>
          </cell>
          <cell r="BG14">
            <v>1153</v>
          </cell>
          <cell r="BH14">
            <v>68.907563025210081</v>
          </cell>
          <cell r="BI14">
            <v>55.017921146953405</v>
          </cell>
          <cell r="BJ14">
            <v>62.185602775368608</v>
          </cell>
          <cell r="BK14">
            <v>54.117647058823529</v>
          </cell>
          <cell r="BL14">
            <v>43.548387096774192</v>
          </cell>
          <cell r="BM14">
            <v>49.002601908065913</v>
          </cell>
          <cell r="BN14">
            <v>95.630252100840337</v>
          </cell>
          <cell r="BO14">
            <v>90.681003584229387</v>
          </cell>
          <cell r="BP14">
            <v>93.235039028620989</v>
          </cell>
          <cell r="BQ14">
            <v>94.453781512605033</v>
          </cell>
          <cell r="BR14">
            <v>89.605734767025098</v>
          </cell>
          <cell r="BS14">
            <v>92.107545533391161</v>
          </cell>
          <cell r="BT14">
            <v>98.991596638655466</v>
          </cell>
          <cell r="BU14">
            <v>98.207885304659499</v>
          </cell>
          <cell r="BV14">
            <v>98.612315698178662</v>
          </cell>
        </row>
        <row r="15">
          <cell r="B15">
            <v>206</v>
          </cell>
          <cell r="C15">
            <v>349</v>
          </cell>
          <cell r="D15">
            <v>412</v>
          </cell>
          <cell r="E15">
            <v>761</v>
          </cell>
          <cell r="F15">
            <v>40.687679083094558</v>
          </cell>
          <cell r="G15">
            <v>39.563106796116507</v>
          </cell>
          <cell r="H15">
            <v>40.07884362680683</v>
          </cell>
          <cell r="I15">
            <v>30.659025787965614</v>
          </cell>
          <cell r="J15">
            <v>25.728155339805824</v>
          </cell>
          <cell r="K15">
            <v>27.989487516425754</v>
          </cell>
          <cell r="L15">
            <v>86.532951289398284</v>
          </cell>
          <cell r="M15">
            <v>80.825242718446603</v>
          </cell>
          <cell r="N15">
            <v>83.442838370565042</v>
          </cell>
          <cell r="O15">
            <v>85.959885386819479</v>
          </cell>
          <cell r="P15">
            <v>79.126213592233015</v>
          </cell>
          <cell r="Q15">
            <v>82.260183968462556</v>
          </cell>
          <cell r="R15">
            <v>93.98280802292264</v>
          </cell>
          <cell r="S15">
            <v>94.902912621359221</v>
          </cell>
          <cell r="T15">
            <v>94.480946123521676</v>
          </cell>
          <cell r="U15">
            <v>336</v>
          </cell>
          <cell r="V15">
            <v>351</v>
          </cell>
          <cell r="W15">
            <v>687</v>
          </cell>
          <cell r="X15">
            <v>55.357142857142861</v>
          </cell>
          <cell r="Y15">
            <v>53.276353276353269</v>
          </cell>
          <cell r="Z15">
            <v>54.29403202328966</v>
          </cell>
          <cell r="AA15">
            <v>39.583333333333329</v>
          </cell>
          <cell r="AB15">
            <v>37.037037037037038</v>
          </cell>
          <cell r="AC15">
            <v>38.282387190684133</v>
          </cell>
          <cell r="AD15">
            <v>93.75</v>
          </cell>
          <cell r="AE15">
            <v>87.179487179487182</v>
          </cell>
          <cell r="AF15">
            <v>90.393013100436676</v>
          </cell>
          <cell r="AG15">
            <v>92.857142857142861</v>
          </cell>
          <cell r="AH15">
            <v>85.754985754985753</v>
          </cell>
          <cell r="AI15">
            <v>89.228529839883549</v>
          </cell>
          <cell r="AJ15">
            <v>98.511904761904773</v>
          </cell>
          <cell r="AK15">
            <v>96.296296296296291</v>
          </cell>
          <cell r="AL15">
            <v>97.379912663755462</v>
          </cell>
          <cell r="AM15">
            <v>6</v>
          </cell>
          <cell r="AN15">
            <v>5</v>
          </cell>
          <cell r="AO15">
            <v>11</v>
          </cell>
          <cell r="AP15">
            <v>66.666666666666657</v>
          </cell>
          <cell r="AQ15">
            <v>80</v>
          </cell>
          <cell r="AR15">
            <v>72.727272727272734</v>
          </cell>
          <cell r="AS15">
            <v>16.666666666666664</v>
          </cell>
          <cell r="AT15">
            <v>40</v>
          </cell>
          <cell r="AU15">
            <v>27.27272727272727</v>
          </cell>
          <cell r="AV15">
            <v>100</v>
          </cell>
          <cell r="AW15">
            <v>80</v>
          </cell>
          <cell r="AX15">
            <v>90.909090909090907</v>
          </cell>
          <cell r="AY15">
            <v>100</v>
          </cell>
          <cell r="AZ15">
            <v>80</v>
          </cell>
          <cell r="BA15">
            <v>90.909090909090907</v>
          </cell>
          <cell r="BB15">
            <v>100</v>
          </cell>
          <cell r="BC15">
            <v>100</v>
          </cell>
          <cell r="BD15">
            <v>100</v>
          </cell>
          <cell r="BE15">
            <v>691</v>
          </cell>
          <cell r="BF15">
            <v>768</v>
          </cell>
          <cell r="BG15">
            <v>1459</v>
          </cell>
          <cell r="BH15">
            <v>48.046309696092621</v>
          </cell>
          <cell r="BI15">
            <v>46.09375</v>
          </cell>
          <cell r="BJ15">
            <v>47.018505825908157</v>
          </cell>
          <cell r="BK15">
            <v>34.876989869753977</v>
          </cell>
          <cell r="BL15">
            <v>30.989583333333332</v>
          </cell>
          <cell r="BM15">
            <v>32.830705962988347</v>
          </cell>
          <cell r="BN15">
            <v>90.159189580318383</v>
          </cell>
          <cell r="BO15">
            <v>83.723958333333343</v>
          </cell>
          <cell r="BP15">
            <v>86.771761480466068</v>
          </cell>
          <cell r="BQ15">
            <v>89.435600578871203</v>
          </cell>
          <cell r="BR15">
            <v>82.161458333333343</v>
          </cell>
          <cell r="BS15">
            <v>85.606579849211784</v>
          </cell>
          <cell r="BT15">
            <v>96.237337192474669</v>
          </cell>
          <cell r="BU15">
            <v>95.572916666666657</v>
          </cell>
          <cell r="BV15">
            <v>95.887594242631934</v>
          </cell>
        </row>
        <row r="16">
          <cell r="B16">
            <v>207</v>
          </cell>
          <cell r="C16">
            <v>123</v>
          </cell>
          <cell r="D16">
            <v>196</v>
          </cell>
          <cell r="E16">
            <v>319</v>
          </cell>
          <cell r="F16">
            <v>52.845528455284551</v>
          </cell>
          <cell r="G16">
            <v>66.326530612244895</v>
          </cell>
          <cell r="H16">
            <v>61.128526645768019</v>
          </cell>
          <cell r="I16">
            <v>47.967479674796749</v>
          </cell>
          <cell r="J16">
            <v>61.734693877551017</v>
          </cell>
          <cell r="K16">
            <v>56.426332288401248</v>
          </cell>
          <cell r="L16">
            <v>93.495934959349597</v>
          </cell>
          <cell r="M16">
            <v>92.857142857142861</v>
          </cell>
          <cell r="N16">
            <v>93.103448275862064</v>
          </cell>
          <cell r="O16">
            <v>93.495934959349597</v>
          </cell>
          <cell r="P16">
            <v>91.326530612244895</v>
          </cell>
          <cell r="Q16">
            <v>92.163009404388717</v>
          </cell>
          <cell r="R16">
            <v>95.121951219512198</v>
          </cell>
          <cell r="S16">
            <v>96.428571428571431</v>
          </cell>
          <cell r="T16">
            <v>95.924764890282134</v>
          </cell>
          <cell r="U16">
            <v>131</v>
          </cell>
          <cell r="V16">
            <v>133</v>
          </cell>
          <cell r="W16">
            <v>264</v>
          </cell>
          <cell r="X16">
            <v>67.938931297709928</v>
          </cell>
          <cell r="Y16">
            <v>62.406015037593988</v>
          </cell>
          <cell r="Z16">
            <v>65.151515151515156</v>
          </cell>
          <cell r="AA16">
            <v>51.908396946564885</v>
          </cell>
          <cell r="AB16">
            <v>51.127819548872175</v>
          </cell>
          <cell r="AC16">
            <v>51.515151515151516</v>
          </cell>
          <cell r="AD16">
            <v>98.473282442748086</v>
          </cell>
          <cell r="AE16">
            <v>98.496240601503757</v>
          </cell>
          <cell r="AF16">
            <v>98.484848484848484</v>
          </cell>
          <cell r="AG16">
            <v>97.70992366412213</v>
          </cell>
          <cell r="AH16">
            <v>98.496240601503757</v>
          </cell>
          <cell r="AI16">
            <v>98.106060606060609</v>
          </cell>
          <cell r="AJ16">
            <v>100</v>
          </cell>
          <cell r="AK16">
            <v>99.248120300751879</v>
          </cell>
          <cell r="AL16">
            <v>99.621212121212125</v>
          </cell>
          <cell r="AM16">
            <v>2</v>
          </cell>
          <cell r="AN16">
            <v>1</v>
          </cell>
          <cell r="AO16">
            <v>3</v>
          </cell>
          <cell r="AP16">
            <v>50</v>
          </cell>
          <cell r="AQ16">
            <v>100</v>
          </cell>
          <cell r="AR16">
            <v>66.666666666666657</v>
          </cell>
          <cell r="AS16">
            <v>50</v>
          </cell>
          <cell r="AT16">
            <v>100</v>
          </cell>
          <cell r="AU16">
            <v>66.666666666666657</v>
          </cell>
          <cell r="AV16">
            <v>50</v>
          </cell>
          <cell r="AW16">
            <v>100</v>
          </cell>
          <cell r="AX16">
            <v>66.666666666666657</v>
          </cell>
          <cell r="AY16">
            <v>50</v>
          </cell>
          <cell r="AZ16">
            <v>100</v>
          </cell>
          <cell r="BA16">
            <v>66.666666666666657</v>
          </cell>
          <cell r="BB16">
            <v>100</v>
          </cell>
          <cell r="BC16">
            <v>100</v>
          </cell>
          <cell r="BD16">
            <v>100</v>
          </cell>
          <cell r="BE16">
            <v>256</v>
          </cell>
          <cell r="BF16">
            <v>330</v>
          </cell>
          <cell r="BG16">
            <v>586</v>
          </cell>
          <cell r="BH16">
            <v>60.546875</v>
          </cell>
          <cell r="BI16">
            <v>64.848484848484844</v>
          </cell>
          <cell r="BJ16">
            <v>62.969283276450518</v>
          </cell>
          <cell r="BK16">
            <v>50</v>
          </cell>
          <cell r="BL16">
            <v>57.575757575757578</v>
          </cell>
          <cell r="BM16">
            <v>54.26621160409556</v>
          </cell>
          <cell r="BN16">
            <v>95.703125</v>
          </cell>
          <cell r="BO16">
            <v>95.151515151515156</v>
          </cell>
          <cell r="BP16">
            <v>95.392491467576789</v>
          </cell>
          <cell r="BQ16">
            <v>95.3125</v>
          </cell>
          <cell r="BR16">
            <v>94.242424242424235</v>
          </cell>
          <cell r="BS16">
            <v>94.709897610921502</v>
          </cell>
          <cell r="BT16">
            <v>97.65625</v>
          </cell>
          <cell r="BU16">
            <v>97.575757575757578</v>
          </cell>
          <cell r="BV16">
            <v>97.610921501706486</v>
          </cell>
        </row>
        <row r="17">
          <cell r="B17">
            <v>208</v>
          </cell>
          <cell r="C17">
            <v>466</v>
          </cell>
          <cell r="D17">
            <v>353</v>
          </cell>
          <cell r="E17">
            <v>819</v>
          </cell>
          <cell r="F17">
            <v>54.291845493562228</v>
          </cell>
          <cell r="G17">
            <v>52.97450424929179</v>
          </cell>
          <cell r="H17">
            <v>53.724053724053725</v>
          </cell>
          <cell r="I17">
            <v>41.201716738197426</v>
          </cell>
          <cell r="J17">
            <v>41.359773371104815</v>
          </cell>
          <cell r="K17">
            <v>41.269841269841265</v>
          </cell>
          <cell r="L17">
            <v>90.987124463519308</v>
          </cell>
          <cell r="M17">
            <v>81.869688385269129</v>
          </cell>
          <cell r="N17">
            <v>87.057387057387061</v>
          </cell>
          <cell r="O17">
            <v>88.412017167381975</v>
          </cell>
          <cell r="P17">
            <v>79.603399433427754</v>
          </cell>
          <cell r="Q17">
            <v>84.615384615384613</v>
          </cell>
          <cell r="R17">
            <v>98.497854077253223</v>
          </cell>
          <cell r="S17">
            <v>97.16713881019831</v>
          </cell>
          <cell r="T17">
            <v>97.924297924297917</v>
          </cell>
          <cell r="U17">
            <v>316</v>
          </cell>
          <cell r="V17">
            <v>263</v>
          </cell>
          <cell r="W17">
            <v>579</v>
          </cell>
          <cell r="X17">
            <v>59.810126582278478</v>
          </cell>
          <cell r="Y17">
            <v>55.893536121673002</v>
          </cell>
          <cell r="Z17">
            <v>58.031088082901547</v>
          </cell>
          <cell r="AA17">
            <v>44.620253164556964</v>
          </cell>
          <cell r="AB17">
            <v>39.543726235741445</v>
          </cell>
          <cell r="AC17">
            <v>42.314335060449046</v>
          </cell>
          <cell r="AD17">
            <v>95.886075949367083</v>
          </cell>
          <cell r="AE17">
            <v>92.775665399239543</v>
          </cell>
          <cell r="AF17">
            <v>94.473229706390327</v>
          </cell>
          <cell r="AG17">
            <v>92.721518987341767</v>
          </cell>
          <cell r="AH17">
            <v>90.874524714828894</v>
          </cell>
          <cell r="AI17">
            <v>91.882556131260799</v>
          </cell>
          <cell r="AJ17">
            <v>99.367088607594937</v>
          </cell>
          <cell r="AK17">
            <v>99.619771863117862</v>
          </cell>
          <cell r="AL17">
            <v>99.481865284974091</v>
          </cell>
          <cell r="AM17">
            <v>6</v>
          </cell>
          <cell r="AN17">
            <v>5</v>
          </cell>
          <cell r="AO17">
            <v>11</v>
          </cell>
          <cell r="AP17">
            <v>50</v>
          </cell>
          <cell r="AQ17">
            <v>20</v>
          </cell>
          <cell r="AR17">
            <v>36.363636363636367</v>
          </cell>
          <cell r="AS17">
            <v>50</v>
          </cell>
          <cell r="AT17">
            <v>20</v>
          </cell>
          <cell r="AU17">
            <v>36.363636363636367</v>
          </cell>
          <cell r="AV17">
            <v>83.333333333333343</v>
          </cell>
          <cell r="AW17">
            <v>60</v>
          </cell>
          <cell r="AX17">
            <v>72.727272727272734</v>
          </cell>
          <cell r="AY17">
            <v>66.666666666666657</v>
          </cell>
          <cell r="AZ17">
            <v>60</v>
          </cell>
          <cell r="BA17">
            <v>63.636363636363633</v>
          </cell>
          <cell r="BB17">
            <v>100</v>
          </cell>
          <cell r="BC17">
            <v>100</v>
          </cell>
          <cell r="BD17">
            <v>100</v>
          </cell>
          <cell r="BE17">
            <v>788</v>
          </cell>
          <cell r="BF17">
            <v>621</v>
          </cell>
          <cell r="BG17">
            <v>1409</v>
          </cell>
          <cell r="BH17">
            <v>56.47208121827412</v>
          </cell>
          <cell r="BI17">
            <v>53.945249597423505</v>
          </cell>
          <cell r="BJ17">
            <v>55.3584102200142</v>
          </cell>
          <cell r="BK17">
            <v>42.639593908629443</v>
          </cell>
          <cell r="BL17">
            <v>40.41867954911433</v>
          </cell>
          <cell r="BM17">
            <v>41.660752306600422</v>
          </cell>
          <cell r="BN17">
            <v>92.89340101522842</v>
          </cell>
          <cell r="BO17">
            <v>86.312399355877616</v>
          </cell>
          <cell r="BP17">
            <v>89.992902767920512</v>
          </cell>
          <cell r="BQ17">
            <v>89.974619289340097</v>
          </cell>
          <cell r="BR17">
            <v>84.219001610305952</v>
          </cell>
          <cell r="BS17">
            <v>87.43789921930447</v>
          </cell>
          <cell r="BT17">
            <v>98.857868020304579</v>
          </cell>
          <cell r="BU17">
            <v>98.228663446054753</v>
          </cell>
          <cell r="BV17">
            <v>98.580553584102205</v>
          </cell>
        </row>
        <row r="18">
          <cell r="B18">
            <v>209</v>
          </cell>
          <cell r="C18">
            <v>853</v>
          </cell>
          <cell r="D18">
            <v>893</v>
          </cell>
          <cell r="E18">
            <v>1746</v>
          </cell>
          <cell r="F18">
            <v>62.016412661195773</v>
          </cell>
          <cell r="G18">
            <v>48.264277715565512</v>
          </cell>
          <cell r="H18">
            <v>54.982817869415811</v>
          </cell>
          <cell r="I18">
            <v>46.776084407971865</v>
          </cell>
          <cell r="J18">
            <v>36.618141097424413</v>
          </cell>
          <cell r="K18">
            <v>41.580756013745706</v>
          </cell>
          <cell r="L18">
            <v>92.262602579132462</v>
          </cell>
          <cell r="M18">
            <v>86.674132138857786</v>
          </cell>
          <cell r="N18">
            <v>89.404352806414664</v>
          </cell>
          <cell r="O18">
            <v>91.676436107854627</v>
          </cell>
          <cell r="P18">
            <v>85.666293393057117</v>
          </cell>
          <cell r="Q18">
            <v>88.602520045819006</v>
          </cell>
          <cell r="R18">
            <v>98.475967174677606</v>
          </cell>
          <cell r="S18">
            <v>96.080627099664056</v>
          </cell>
          <cell r="T18">
            <v>97.250859106529205</v>
          </cell>
          <cell r="U18">
            <v>243</v>
          </cell>
          <cell r="V18">
            <v>227</v>
          </cell>
          <cell r="W18">
            <v>470</v>
          </cell>
          <cell r="X18">
            <v>60.905349794238681</v>
          </cell>
          <cell r="Y18">
            <v>47.577092511013213</v>
          </cell>
          <cell r="Z18">
            <v>54.468085106382979</v>
          </cell>
          <cell r="AA18">
            <v>44.032921810699591</v>
          </cell>
          <cell r="AB18">
            <v>32.599118942731273</v>
          </cell>
          <cell r="AC18">
            <v>38.51063829787234</v>
          </cell>
          <cell r="AD18">
            <v>94.650205761316869</v>
          </cell>
          <cell r="AE18">
            <v>89.867841409691636</v>
          </cell>
          <cell r="AF18">
            <v>92.340425531914889</v>
          </cell>
          <cell r="AG18">
            <v>93.415637860082299</v>
          </cell>
          <cell r="AH18">
            <v>87.224669603524234</v>
          </cell>
          <cell r="AI18">
            <v>90.425531914893625</v>
          </cell>
          <cell r="AJ18">
            <v>98.353909465020578</v>
          </cell>
          <cell r="AK18">
            <v>99.559471365638757</v>
          </cell>
          <cell r="AL18">
            <v>98.936170212765958</v>
          </cell>
          <cell r="AM18">
            <v>6</v>
          </cell>
          <cell r="AN18">
            <v>7</v>
          </cell>
          <cell r="AO18">
            <v>13</v>
          </cell>
          <cell r="AP18">
            <v>33.333333333333329</v>
          </cell>
          <cell r="AQ18">
            <v>42.857142857142854</v>
          </cell>
          <cell r="AR18">
            <v>38.461538461538467</v>
          </cell>
          <cell r="AS18">
            <v>16.666666666666664</v>
          </cell>
          <cell r="AT18">
            <v>28.571428571428569</v>
          </cell>
          <cell r="AU18">
            <v>23.076923076923077</v>
          </cell>
          <cell r="AV18">
            <v>83.333333333333343</v>
          </cell>
          <cell r="AW18">
            <v>100</v>
          </cell>
          <cell r="AX18">
            <v>92.307692307692307</v>
          </cell>
          <cell r="AY18">
            <v>83.333333333333343</v>
          </cell>
          <cell r="AZ18">
            <v>100</v>
          </cell>
          <cell r="BA18">
            <v>92.307692307692307</v>
          </cell>
          <cell r="BB18">
            <v>100</v>
          </cell>
          <cell r="BC18">
            <v>100</v>
          </cell>
          <cell r="BD18">
            <v>100</v>
          </cell>
          <cell r="BE18">
            <v>1102</v>
          </cell>
          <cell r="BF18">
            <v>1127</v>
          </cell>
          <cell r="BG18">
            <v>2229</v>
          </cell>
          <cell r="BH18">
            <v>61.615245009074414</v>
          </cell>
          <cell r="BI18">
            <v>48.092280390417038</v>
          </cell>
          <cell r="BJ18">
            <v>54.777927321668905</v>
          </cell>
          <cell r="BK18">
            <v>46.007259528130675</v>
          </cell>
          <cell r="BL18">
            <v>35.758651286601598</v>
          </cell>
          <cell r="BM18">
            <v>40.825482279048906</v>
          </cell>
          <cell r="BN18">
            <v>92.740471869328488</v>
          </cell>
          <cell r="BO18">
            <v>87.400177462289264</v>
          </cell>
          <cell r="BP18">
            <v>90.040376850605654</v>
          </cell>
          <cell r="BQ18">
            <v>92.014519056261349</v>
          </cell>
          <cell r="BR18">
            <v>86.069210292812784</v>
          </cell>
          <cell r="BS18">
            <v>89.008524001794527</v>
          </cell>
          <cell r="BT18">
            <v>98.457350272232304</v>
          </cell>
          <cell r="BU18">
            <v>96.805678793256433</v>
          </cell>
          <cell r="BV18">
            <v>97.622252131000451</v>
          </cell>
        </row>
        <row r="19">
          <cell r="B19">
            <v>210</v>
          </cell>
          <cell r="C19">
            <v>633</v>
          </cell>
          <cell r="D19">
            <v>689</v>
          </cell>
          <cell r="E19">
            <v>1322</v>
          </cell>
          <cell r="F19">
            <v>50.394944707740919</v>
          </cell>
          <cell r="G19">
            <v>35.55878084179971</v>
          </cell>
          <cell r="H19">
            <v>42.662632375189105</v>
          </cell>
          <cell r="I19">
            <v>34.439178515007903</v>
          </cell>
          <cell r="J19">
            <v>24.963715529753266</v>
          </cell>
          <cell r="K19">
            <v>29.500756429652043</v>
          </cell>
          <cell r="L19">
            <v>86.571879936808855</v>
          </cell>
          <cell r="M19">
            <v>77.213352685050793</v>
          </cell>
          <cell r="N19">
            <v>81.694402420574889</v>
          </cell>
          <cell r="O19">
            <v>83.728278041074248</v>
          </cell>
          <cell r="P19">
            <v>73.149492017416549</v>
          </cell>
          <cell r="Q19">
            <v>78.214826021180031</v>
          </cell>
          <cell r="R19">
            <v>95.260663507109001</v>
          </cell>
          <cell r="S19">
            <v>91.146589259796812</v>
          </cell>
          <cell r="T19">
            <v>93.116490166414522</v>
          </cell>
          <cell r="U19">
            <v>527</v>
          </cell>
          <cell r="V19">
            <v>467</v>
          </cell>
          <cell r="W19">
            <v>994</v>
          </cell>
          <cell r="X19">
            <v>60.721062618595823</v>
          </cell>
          <cell r="Y19">
            <v>52.248394004282652</v>
          </cell>
          <cell r="Z19">
            <v>56.740442655935617</v>
          </cell>
          <cell r="AA19">
            <v>45.920303605313094</v>
          </cell>
          <cell r="AB19">
            <v>34.903640256959321</v>
          </cell>
          <cell r="AC19">
            <v>40.74446680080483</v>
          </cell>
          <cell r="AD19">
            <v>92.979127134724862</v>
          </cell>
          <cell r="AE19">
            <v>91.434689507494653</v>
          </cell>
          <cell r="AF19">
            <v>92.25352112676056</v>
          </cell>
          <cell r="AG19">
            <v>89.184060721062622</v>
          </cell>
          <cell r="AH19">
            <v>87.580299785867226</v>
          </cell>
          <cell r="AI19">
            <v>88.430583501006026</v>
          </cell>
          <cell r="AJ19">
            <v>99.62049335863378</v>
          </cell>
          <cell r="AK19">
            <v>98.715203426124205</v>
          </cell>
          <cell r="AL19">
            <v>99.195171026156942</v>
          </cell>
          <cell r="AM19">
            <v>8</v>
          </cell>
          <cell r="AN19">
            <v>7</v>
          </cell>
          <cell r="AO19">
            <v>15</v>
          </cell>
          <cell r="AP19">
            <v>75</v>
          </cell>
          <cell r="AQ19">
            <v>42.857142857142854</v>
          </cell>
          <cell r="AR19">
            <v>60</v>
          </cell>
          <cell r="AS19">
            <v>50</v>
          </cell>
          <cell r="AT19">
            <v>28.571428571428569</v>
          </cell>
          <cell r="AU19">
            <v>40</v>
          </cell>
          <cell r="AV19">
            <v>87.5</v>
          </cell>
          <cell r="AW19">
            <v>71.428571428571431</v>
          </cell>
          <cell r="AX19">
            <v>80</v>
          </cell>
          <cell r="AY19">
            <v>87.5</v>
          </cell>
          <cell r="AZ19">
            <v>71.428571428571431</v>
          </cell>
          <cell r="BA19">
            <v>80</v>
          </cell>
          <cell r="BB19">
            <v>100</v>
          </cell>
          <cell r="BC19">
            <v>100</v>
          </cell>
          <cell r="BD19">
            <v>100</v>
          </cell>
          <cell r="BE19">
            <v>1168</v>
          </cell>
          <cell r="BF19">
            <v>1163</v>
          </cell>
          <cell r="BG19">
            <v>2331</v>
          </cell>
          <cell r="BH19">
            <v>55.222602739726021</v>
          </cell>
          <cell r="BI19">
            <v>42.304385210662083</v>
          </cell>
          <cell r="BJ19">
            <v>48.777348777348777</v>
          </cell>
          <cell r="BK19">
            <v>39.726027397260275</v>
          </cell>
          <cell r="BL19">
            <v>28.976784178847808</v>
          </cell>
          <cell r="BM19">
            <v>34.362934362934361</v>
          </cell>
          <cell r="BN19">
            <v>89.469178082191775</v>
          </cell>
          <cell r="BO19">
            <v>82.8890799656062</v>
          </cell>
          <cell r="BP19">
            <v>86.186186186186191</v>
          </cell>
          <cell r="BQ19">
            <v>86.215753424657535</v>
          </cell>
          <cell r="BR19">
            <v>78.933791917454855</v>
          </cell>
          <cell r="BS19">
            <v>82.582582582582589</v>
          </cell>
          <cell r="BT19">
            <v>97.260273972602747</v>
          </cell>
          <cell r="BU19">
            <v>94.23903697334481</v>
          </cell>
          <cell r="BV19">
            <v>95.752895752895753</v>
          </cell>
        </row>
        <row r="20">
          <cell r="B20">
            <v>211</v>
          </cell>
          <cell r="C20">
            <v>398</v>
          </cell>
          <cell r="D20">
            <v>420</v>
          </cell>
          <cell r="E20">
            <v>818</v>
          </cell>
          <cell r="F20">
            <v>55.276381909547737</v>
          </cell>
          <cell r="G20">
            <v>48.571428571428569</v>
          </cell>
          <cell r="H20">
            <v>51.833740831295842</v>
          </cell>
          <cell r="I20">
            <v>29.145728643216078</v>
          </cell>
          <cell r="J20">
            <v>27.380952380952383</v>
          </cell>
          <cell r="K20">
            <v>28.239608801955988</v>
          </cell>
          <cell r="L20">
            <v>89.698492462311563</v>
          </cell>
          <cell r="M20">
            <v>90</v>
          </cell>
          <cell r="N20">
            <v>89.853300733496326</v>
          </cell>
          <cell r="O20">
            <v>87.185929648241199</v>
          </cell>
          <cell r="P20">
            <v>88.333333333333329</v>
          </cell>
          <cell r="Q20">
            <v>87.775061124694375</v>
          </cell>
          <cell r="R20">
            <v>98.241206030150749</v>
          </cell>
          <cell r="S20">
            <v>97.38095238095238</v>
          </cell>
          <cell r="T20">
            <v>97.799511002444987</v>
          </cell>
          <cell r="U20">
            <v>845</v>
          </cell>
          <cell r="V20">
            <v>841</v>
          </cell>
          <cell r="W20">
            <v>1686</v>
          </cell>
          <cell r="X20">
            <v>64.852071005917153</v>
          </cell>
          <cell r="Y20">
            <v>53.032104637336509</v>
          </cell>
          <cell r="Z20">
            <v>58.956109134045079</v>
          </cell>
          <cell r="AA20">
            <v>41.65680473372781</v>
          </cell>
          <cell r="AB20">
            <v>33.174791914387633</v>
          </cell>
          <cell r="AC20">
            <v>37.425860023724795</v>
          </cell>
          <cell r="AD20">
            <v>95.976331360946745</v>
          </cell>
          <cell r="AE20">
            <v>88.347205707491085</v>
          </cell>
          <cell r="AF20">
            <v>92.170818505338076</v>
          </cell>
          <cell r="AG20">
            <v>93.964497041420117</v>
          </cell>
          <cell r="AH20">
            <v>86.920332936979776</v>
          </cell>
          <cell r="AI20">
            <v>90.450771055753265</v>
          </cell>
          <cell r="AJ20">
            <v>98.934911242603548</v>
          </cell>
          <cell r="AK20">
            <v>97.26516052318668</v>
          </cell>
          <cell r="AL20">
            <v>98.102016607354685</v>
          </cell>
          <cell r="AM20">
            <v>23</v>
          </cell>
          <cell r="AN20">
            <v>26</v>
          </cell>
          <cell r="AO20">
            <v>49</v>
          </cell>
          <cell r="AP20">
            <v>65.217391304347828</v>
          </cell>
          <cell r="AQ20">
            <v>19.230769230769234</v>
          </cell>
          <cell r="AR20">
            <v>40.816326530612244</v>
          </cell>
          <cell r="AS20">
            <v>13.043478260869565</v>
          </cell>
          <cell r="AT20">
            <v>11.538461538461538</v>
          </cell>
          <cell r="AU20">
            <v>12.244897959183673</v>
          </cell>
          <cell r="AV20">
            <v>86.956521739130437</v>
          </cell>
          <cell r="AW20">
            <v>69.230769230769226</v>
          </cell>
          <cell r="AX20">
            <v>77.551020408163268</v>
          </cell>
          <cell r="AY20">
            <v>82.608695652173907</v>
          </cell>
          <cell r="AZ20">
            <v>57.692307692307686</v>
          </cell>
          <cell r="BA20">
            <v>69.387755102040813</v>
          </cell>
          <cell r="BB20">
            <v>95.652173913043484</v>
          </cell>
          <cell r="BC20">
            <v>88.461538461538453</v>
          </cell>
          <cell r="BD20">
            <v>91.83673469387756</v>
          </cell>
          <cell r="BE20">
            <v>1266</v>
          </cell>
          <cell r="BF20">
            <v>1287</v>
          </cell>
          <cell r="BG20">
            <v>2553</v>
          </cell>
          <cell r="BH20">
            <v>61.84834123222749</v>
          </cell>
          <cell r="BI20">
            <v>50.893550893550895</v>
          </cell>
          <cell r="BJ20">
            <v>56.325891108499803</v>
          </cell>
          <cell r="BK20">
            <v>37.203791469194314</v>
          </cell>
          <cell r="BL20">
            <v>30.846930846930849</v>
          </cell>
          <cell r="BM20">
            <v>33.99921660791226</v>
          </cell>
          <cell r="BN20">
            <v>93.838862559241704</v>
          </cell>
          <cell r="BO20">
            <v>88.50038850038851</v>
          </cell>
          <cell r="BP20">
            <v>91.147669408538974</v>
          </cell>
          <cell r="BQ20">
            <v>91.62717219589257</v>
          </cell>
          <cell r="BR20">
            <v>86.790986790986793</v>
          </cell>
          <cell r="BS20">
            <v>89.189189189189193</v>
          </cell>
          <cell r="BT20">
            <v>98.657187993680878</v>
          </cell>
          <cell r="BU20">
            <v>97.125097125097128</v>
          </cell>
          <cell r="BV20">
            <v>97.88484136310224</v>
          </cell>
        </row>
        <row r="21">
          <cell r="B21">
            <v>212</v>
          </cell>
          <cell r="C21">
            <v>558</v>
          </cell>
          <cell r="D21">
            <v>676</v>
          </cell>
          <cell r="E21">
            <v>1234</v>
          </cell>
          <cell r="F21">
            <v>57.168458781362006</v>
          </cell>
          <cell r="G21">
            <v>50.739644970414197</v>
          </cell>
          <cell r="H21">
            <v>53.646677471636949</v>
          </cell>
          <cell r="I21">
            <v>45.161290322580641</v>
          </cell>
          <cell r="J21">
            <v>35.207100591715978</v>
          </cell>
          <cell r="K21">
            <v>39.708265802269047</v>
          </cell>
          <cell r="L21">
            <v>91.039426523297493</v>
          </cell>
          <cell r="M21">
            <v>84.467455621301781</v>
          </cell>
          <cell r="N21">
            <v>87.439222042139392</v>
          </cell>
          <cell r="O21">
            <v>88.530465949820794</v>
          </cell>
          <cell r="P21">
            <v>83.284023668639051</v>
          </cell>
          <cell r="Q21">
            <v>85.656401944894654</v>
          </cell>
          <cell r="R21">
            <v>96.774193548387103</v>
          </cell>
          <cell r="S21">
            <v>95.414201183431956</v>
          </cell>
          <cell r="T21">
            <v>96.029173419773102</v>
          </cell>
          <cell r="U21">
            <v>250</v>
          </cell>
          <cell r="V21">
            <v>349</v>
          </cell>
          <cell r="W21">
            <v>599</v>
          </cell>
          <cell r="X21">
            <v>72</v>
          </cell>
          <cell r="Y21">
            <v>65.042979942693407</v>
          </cell>
          <cell r="Z21">
            <v>67.946577629382304</v>
          </cell>
          <cell r="AA21">
            <v>54.400000000000006</v>
          </cell>
          <cell r="AB21">
            <v>39.828080229226359</v>
          </cell>
          <cell r="AC21">
            <v>45.909849749582641</v>
          </cell>
          <cell r="AD21">
            <v>94.8</v>
          </cell>
          <cell r="AE21">
            <v>91.404011461318049</v>
          </cell>
          <cell r="AF21">
            <v>92.82136894824707</v>
          </cell>
          <cell r="AG21">
            <v>94.399999999999991</v>
          </cell>
          <cell r="AH21">
            <v>90.830945558739245</v>
          </cell>
          <cell r="AI21">
            <v>92.320534223706176</v>
          </cell>
          <cell r="AJ21">
            <v>98.4</v>
          </cell>
          <cell r="AK21">
            <v>97.994269340974213</v>
          </cell>
          <cell r="AL21">
            <v>98.163606010016693</v>
          </cell>
          <cell r="AM21">
            <v>4</v>
          </cell>
          <cell r="AN21">
            <v>4</v>
          </cell>
          <cell r="AO21">
            <v>8</v>
          </cell>
          <cell r="AP21">
            <v>100</v>
          </cell>
          <cell r="AQ21">
            <v>25</v>
          </cell>
          <cell r="AR21">
            <v>62.5</v>
          </cell>
          <cell r="AS21">
            <v>75</v>
          </cell>
          <cell r="AT21">
            <v>25</v>
          </cell>
          <cell r="AU21">
            <v>50</v>
          </cell>
          <cell r="AV21">
            <v>100</v>
          </cell>
          <cell r="AW21">
            <v>50</v>
          </cell>
          <cell r="AX21">
            <v>75</v>
          </cell>
          <cell r="AY21">
            <v>100</v>
          </cell>
          <cell r="AZ21">
            <v>50</v>
          </cell>
          <cell r="BA21">
            <v>75</v>
          </cell>
          <cell r="BB21">
            <v>100</v>
          </cell>
          <cell r="BC21">
            <v>75</v>
          </cell>
          <cell r="BD21">
            <v>87.5</v>
          </cell>
          <cell r="BE21">
            <v>812</v>
          </cell>
          <cell r="BF21">
            <v>1029</v>
          </cell>
          <cell r="BG21">
            <v>1841</v>
          </cell>
          <cell r="BH21">
            <v>61.945812807881772</v>
          </cell>
          <cell r="BI21">
            <v>55.490767735665692</v>
          </cell>
          <cell r="BJ21">
            <v>58.337859858772411</v>
          </cell>
          <cell r="BK21">
            <v>48.152709359605907</v>
          </cell>
          <cell r="BL21">
            <v>36.734693877551024</v>
          </cell>
          <cell r="BM21">
            <v>41.770776751765339</v>
          </cell>
          <cell r="BN21">
            <v>92.241379310344826</v>
          </cell>
          <cell r="BO21">
            <v>86.686103012633623</v>
          </cell>
          <cell r="BP21">
            <v>89.136338946224882</v>
          </cell>
          <cell r="BQ21">
            <v>90.394088669950733</v>
          </cell>
          <cell r="BR21">
            <v>85.714285714285708</v>
          </cell>
          <cell r="BS21">
            <v>87.77838131450298</v>
          </cell>
          <cell r="BT21">
            <v>97.290640394088669</v>
          </cell>
          <cell r="BU21">
            <v>96.209912536443156</v>
          </cell>
          <cell r="BV21">
            <v>96.686583378598584</v>
          </cell>
        </row>
        <row r="22">
          <cell r="B22">
            <v>213</v>
          </cell>
          <cell r="C22">
            <v>345</v>
          </cell>
          <cell r="D22">
            <v>233</v>
          </cell>
          <cell r="E22">
            <v>578</v>
          </cell>
          <cell r="F22">
            <v>58.550724637681164</v>
          </cell>
          <cell r="G22">
            <v>33.905579399141637</v>
          </cell>
          <cell r="H22">
            <v>48.615916955017305</v>
          </cell>
          <cell r="I22">
            <v>49.565217391304351</v>
          </cell>
          <cell r="J22">
            <v>24.034334763948497</v>
          </cell>
          <cell r="K22">
            <v>39.273356401384085</v>
          </cell>
          <cell r="L22">
            <v>91.594202898550719</v>
          </cell>
          <cell r="M22">
            <v>79.82832618025752</v>
          </cell>
          <cell r="N22">
            <v>86.851211072664356</v>
          </cell>
          <cell r="O22">
            <v>90.724637681159422</v>
          </cell>
          <cell r="P22">
            <v>75.965665236051507</v>
          </cell>
          <cell r="Q22">
            <v>84.775086505190316</v>
          </cell>
          <cell r="R22">
            <v>97.391304347826093</v>
          </cell>
          <cell r="S22">
            <v>91.845493562231766</v>
          </cell>
          <cell r="T22">
            <v>95.155709342560556</v>
          </cell>
          <cell r="U22">
            <v>403</v>
          </cell>
          <cell r="V22">
            <v>408</v>
          </cell>
          <cell r="W22">
            <v>811</v>
          </cell>
          <cell r="X22">
            <v>56.823821339950378</v>
          </cell>
          <cell r="Y22">
            <v>40.686274509803923</v>
          </cell>
          <cell r="Z22">
            <v>48.705302096177562</v>
          </cell>
          <cell r="AA22">
            <v>48.883374689826304</v>
          </cell>
          <cell r="AB22">
            <v>34.803921568627452</v>
          </cell>
          <cell r="AC22">
            <v>41.800246609124535</v>
          </cell>
          <cell r="AD22">
            <v>90.818858560794041</v>
          </cell>
          <cell r="AE22">
            <v>85.539215686274503</v>
          </cell>
          <cell r="AF22">
            <v>88.162762022194812</v>
          </cell>
          <cell r="AG22">
            <v>89.330024813895776</v>
          </cell>
          <cell r="AH22">
            <v>84.068627450980387</v>
          </cell>
          <cell r="AI22">
            <v>86.683107274969174</v>
          </cell>
          <cell r="AJ22">
            <v>98.014888337468989</v>
          </cell>
          <cell r="AK22">
            <v>97.794117647058826</v>
          </cell>
          <cell r="AL22">
            <v>97.903822441430336</v>
          </cell>
          <cell r="AM22">
            <v>7</v>
          </cell>
          <cell r="AN22">
            <v>5</v>
          </cell>
          <cell r="AO22">
            <v>12</v>
          </cell>
          <cell r="AP22">
            <v>71.428571428571431</v>
          </cell>
          <cell r="AQ22">
            <v>20</v>
          </cell>
          <cell r="AR22">
            <v>50</v>
          </cell>
          <cell r="AS22">
            <v>28.571428571428569</v>
          </cell>
          <cell r="AT22">
            <v>20</v>
          </cell>
          <cell r="AU22">
            <v>25</v>
          </cell>
          <cell r="AV22">
            <v>100</v>
          </cell>
          <cell r="AW22">
            <v>100</v>
          </cell>
          <cell r="AX22">
            <v>100</v>
          </cell>
          <cell r="AY22">
            <v>100</v>
          </cell>
          <cell r="AZ22">
            <v>100</v>
          </cell>
          <cell r="BA22">
            <v>100</v>
          </cell>
          <cell r="BB22">
            <v>100</v>
          </cell>
          <cell r="BC22">
            <v>100</v>
          </cell>
          <cell r="BD22">
            <v>100</v>
          </cell>
          <cell r="BE22">
            <v>755</v>
          </cell>
          <cell r="BF22">
            <v>646</v>
          </cell>
          <cell r="BG22">
            <v>1401</v>
          </cell>
          <cell r="BH22">
            <v>57.748344370860927</v>
          </cell>
          <cell r="BI22">
            <v>38.080495356037154</v>
          </cell>
          <cell r="BJ22">
            <v>48.679514632405422</v>
          </cell>
          <cell r="BK22">
            <v>49.006622516556291</v>
          </cell>
          <cell r="BL22">
            <v>30.804953560371516</v>
          </cell>
          <cell r="BM22">
            <v>40.613847251962881</v>
          </cell>
          <cell r="BN22">
            <v>91.258278145695357</v>
          </cell>
          <cell r="BO22">
            <v>83.591331269349851</v>
          </cell>
          <cell r="BP22">
            <v>87.723054960742331</v>
          </cell>
          <cell r="BQ22">
            <v>90.066225165562912</v>
          </cell>
          <cell r="BR22">
            <v>81.269349845201234</v>
          </cell>
          <cell r="BS22">
            <v>86.009992862241262</v>
          </cell>
          <cell r="BT22">
            <v>97.748344370860934</v>
          </cell>
          <cell r="BU22">
            <v>95.6656346749226</v>
          </cell>
          <cell r="BV22">
            <v>96.788008565310491</v>
          </cell>
        </row>
        <row r="23">
          <cell r="B23">
            <v>301</v>
          </cell>
          <cell r="C23">
            <v>782</v>
          </cell>
          <cell r="D23">
            <v>849</v>
          </cell>
          <cell r="E23">
            <v>1631</v>
          </cell>
          <cell r="F23">
            <v>59.590792838874684</v>
          </cell>
          <cell r="G23">
            <v>49.705535924617195</v>
          </cell>
          <cell r="H23">
            <v>54.445125689760886</v>
          </cell>
          <cell r="I23">
            <v>37.723785166240411</v>
          </cell>
          <cell r="J23">
            <v>34.157832744405184</v>
          </cell>
          <cell r="K23">
            <v>35.867565910484366</v>
          </cell>
          <cell r="L23">
            <v>92.583120204603574</v>
          </cell>
          <cell r="M23">
            <v>86.690223792697296</v>
          </cell>
          <cell r="N23">
            <v>89.515634580012261</v>
          </cell>
          <cell r="O23">
            <v>90.66496163682865</v>
          </cell>
          <cell r="P23">
            <v>84.805653710247356</v>
          </cell>
          <cell r="Q23">
            <v>87.614960147148992</v>
          </cell>
          <cell r="R23">
            <v>97.570332480818408</v>
          </cell>
          <cell r="S23">
            <v>95.053003533568898</v>
          </cell>
          <cell r="T23">
            <v>96.259963212752908</v>
          </cell>
          <cell r="U23">
            <v>164</v>
          </cell>
          <cell r="V23">
            <v>189</v>
          </cell>
          <cell r="W23">
            <v>353</v>
          </cell>
          <cell r="X23">
            <v>71.341463414634148</v>
          </cell>
          <cell r="Y23">
            <v>56.084656084656082</v>
          </cell>
          <cell r="Z23">
            <v>63.172804532577906</v>
          </cell>
          <cell r="AA23">
            <v>54.268292682926834</v>
          </cell>
          <cell r="AB23">
            <v>40.74074074074074</v>
          </cell>
          <cell r="AC23">
            <v>47.02549575070821</v>
          </cell>
          <cell r="AD23">
            <v>96.341463414634148</v>
          </cell>
          <cell r="AE23">
            <v>92.063492063492063</v>
          </cell>
          <cell r="AF23">
            <v>94.050991501416419</v>
          </cell>
          <cell r="AG23">
            <v>94.512195121951208</v>
          </cell>
          <cell r="AH23">
            <v>90.476190476190482</v>
          </cell>
          <cell r="AI23">
            <v>92.351274787535402</v>
          </cell>
          <cell r="AJ23">
            <v>99.390243902439025</v>
          </cell>
          <cell r="AK23">
            <v>98.941798941798936</v>
          </cell>
          <cell r="AL23">
            <v>99.150141643059484</v>
          </cell>
          <cell r="AM23">
            <v>11</v>
          </cell>
          <cell r="AN23">
            <v>12</v>
          </cell>
          <cell r="AO23">
            <v>23</v>
          </cell>
          <cell r="AP23">
            <v>18.181818181818183</v>
          </cell>
          <cell r="AQ23">
            <v>58.333333333333336</v>
          </cell>
          <cell r="AR23">
            <v>39.130434782608695</v>
          </cell>
          <cell r="AS23">
            <v>9.0909090909090917</v>
          </cell>
          <cell r="AT23">
            <v>33.333333333333329</v>
          </cell>
          <cell r="AU23">
            <v>21.739130434782609</v>
          </cell>
          <cell r="AV23">
            <v>90.909090909090907</v>
          </cell>
          <cell r="AW23">
            <v>91.666666666666657</v>
          </cell>
          <cell r="AX23">
            <v>91.304347826086953</v>
          </cell>
          <cell r="AY23">
            <v>90.909090909090907</v>
          </cell>
          <cell r="AZ23">
            <v>91.666666666666657</v>
          </cell>
          <cell r="BA23">
            <v>91.304347826086953</v>
          </cell>
          <cell r="BB23">
            <v>90.909090909090907</v>
          </cell>
          <cell r="BC23">
            <v>100</v>
          </cell>
          <cell r="BD23">
            <v>95.652173913043484</v>
          </cell>
          <cell r="BE23">
            <v>957</v>
          </cell>
          <cell r="BF23">
            <v>1050</v>
          </cell>
          <cell r="BG23">
            <v>2007</v>
          </cell>
          <cell r="BH23">
            <v>61.128526645768019</v>
          </cell>
          <cell r="BI23">
            <v>50.952380952380949</v>
          </cell>
          <cell r="BJ23">
            <v>55.804683607374194</v>
          </cell>
          <cell r="BK23">
            <v>40.229885057471265</v>
          </cell>
          <cell r="BL23">
            <v>35.333333333333336</v>
          </cell>
          <cell r="BM23">
            <v>37.668161434977577</v>
          </cell>
          <cell r="BN23">
            <v>93.207941483803552</v>
          </cell>
          <cell r="BO23">
            <v>87.714285714285708</v>
          </cell>
          <cell r="BP23">
            <v>90.333831589436969</v>
          </cell>
          <cell r="BQ23">
            <v>91.327063740856843</v>
          </cell>
          <cell r="BR23">
            <v>85.904761904761912</v>
          </cell>
          <cell r="BS23">
            <v>88.490284005979063</v>
          </cell>
          <cell r="BT23">
            <v>97.805642633228842</v>
          </cell>
          <cell r="BU23">
            <v>95.80952380952381</v>
          </cell>
          <cell r="BV23">
            <v>96.761335326357738</v>
          </cell>
        </row>
        <row r="24">
          <cell r="B24">
            <v>302</v>
          </cell>
          <cell r="C24">
            <v>1071</v>
          </cell>
          <cell r="D24">
            <v>1188</v>
          </cell>
          <cell r="E24">
            <v>2259</v>
          </cell>
          <cell r="F24">
            <v>70.494864612511677</v>
          </cell>
          <cell r="G24">
            <v>60.26936026936027</v>
          </cell>
          <cell r="H24">
            <v>65.117308543603372</v>
          </cell>
          <cell r="I24">
            <v>59.757236227824464</v>
          </cell>
          <cell r="J24">
            <v>52.609427609427605</v>
          </cell>
          <cell r="K24">
            <v>55.998229305002212</v>
          </cell>
          <cell r="L24">
            <v>93.55742296918767</v>
          </cell>
          <cell r="M24">
            <v>90.656565656565661</v>
          </cell>
          <cell r="N24">
            <v>92.031872509960152</v>
          </cell>
          <cell r="O24">
            <v>92.53034547152194</v>
          </cell>
          <cell r="P24">
            <v>89.057239057239059</v>
          </cell>
          <cell r="Q24">
            <v>90.703851261620187</v>
          </cell>
          <cell r="R24">
            <v>97.198879551820724</v>
          </cell>
          <cell r="S24">
            <v>97.643097643097647</v>
          </cell>
          <cell r="T24">
            <v>97.432492253209375</v>
          </cell>
          <cell r="U24">
            <v>523</v>
          </cell>
          <cell r="V24">
            <v>605</v>
          </cell>
          <cell r="W24">
            <v>1128</v>
          </cell>
          <cell r="X24">
            <v>69.216061185468448</v>
          </cell>
          <cell r="Y24">
            <v>65.619834710743802</v>
          </cell>
          <cell r="Z24">
            <v>67.287234042553195</v>
          </cell>
          <cell r="AA24">
            <v>58.126195028680691</v>
          </cell>
          <cell r="AB24">
            <v>55.371900826446286</v>
          </cell>
          <cell r="AC24">
            <v>56.648936170212771</v>
          </cell>
          <cell r="AD24">
            <v>94.646271510516257</v>
          </cell>
          <cell r="AE24">
            <v>94.214876033057848</v>
          </cell>
          <cell r="AF24">
            <v>94.414893617021278</v>
          </cell>
          <cell r="AG24">
            <v>93.690248565965589</v>
          </cell>
          <cell r="AH24">
            <v>92.396694214876035</v>
          </cell>
          <cell r="AI24">
            <v>92.996453900709213</v>
          </cell>
          <cell r="AJ24">
            <v>98.852772466539193</v>
          </cell>
          <cell r="AK24">
            <v>98.67768595041322</v>
          </cell>
          <cell r="AL24">
            <v>98.75886524822694</v>
          </cell>
          <cell r="AM24">
            <v>15</v>
          </cell>
          <cell r="AN24">
            <v>17</v>
          </cell>
          <cell r="AO24">
            <v>32</v>
          </cell>
          <cell r="AP24">
            <v>33.333333333333329</v>
          </cell>
          <cell r="AQ24">
            <v>35.294117647058826</v>
          </cell>
          <cell r="AR24">
            <v>34.375</v>
          </cell>
          <cell r="AS24">
            <v>20</v>
          </cell>
          <cell r="AT24">
            <v>29.411764705882355</v>
          </cell>
          <cell r="AU24">
            <v>25</v>
          </cell>
          <cell r="AV24">
            <v>80</v>
          </cell>
          <cell r="AW24">
            <v>82.35294117647058</v>
          </cell>
          <cell r="AX24">
            <v>81.25</v>
          </cell>
          <cell r="AY24">
            <v>73.333333333333329</v>
          </cell>
          <cell r="AZ24">
            <v>76.470588235294116</v>
          </cell>
          <cell r="BA24">
            <v>75</v>
          </cell>
          <cell r="BB24">
            <v>93.333333333333329</v>
          </cell>
          <cell r="BC24">
            <v>94.117647058823522</v>
          </cell>
          <cell r="BD24">
            <v>93.75</v>
          </cell>
          <cell r="BE24">
            <v>1609</v>
          </cell>
          <cell r="BF24">
            <v>1810</v>
          </cell>
          <cell r="BG24">
            <v>3419</v>
          </cell>
          <cell r="BH24">
            <v>69.73275326289621</v>
          </cell>
          <cell r="BI24">
            <v>61.8232044198895</v>
          </cell>
          <cell r="BJ24">
            <v>65.545481134834745</v>
          </cell>
          <cell r="BK24">
            <v>58.856432566811691</v>
          </cell>
          <cell r="BL24">
            <v>53.314917127071823</v>
          </cell>
          <cell r="BM24">
            <v>55.922784439894698</v>
          </cell>
          <cell r="BN24">
            <v>93.784959602237421</v>
          </cell>
          <cell r="BO24">
            <v>91.767955801104975</v>
          </cell>
          <cell r="BP24">
            <v>92.717168762796149</v>
          </cell>
          <cell r="BQ24">
            <v>92.728402734617774</v>
          </cell>
          <cell r="BR24">
            <v>90.055248618784532</v>
          </cell>
          <cell r="BS24">
            <v>91.31324948815444</v>
          </cell>
          <cell r="BT24">
            <v>97.700435052827842</v>
          </cell>
          <cell r="BU24">
            <v>97.95580110497238</v>
          </cell>
          <cell r="BV24">
            <v>97.835624451594043</v>
          </cell>
        </row>
        <row r="25">
          <cell r="B25">
            <v>303</v>
          </cell>
          <cell r="C25">
            <v>1408</v>
          </cell>
          <cell r="D25">
            <v>1540</v>
          </cell>
          <cell r="E25">
            <v>2948</v>
          </cell>
          <cell r="F25">
            <v>64.985795454545453</v>
          </cell>
          <cell r="G25">
            <v>63.636363636363633</v>
          </cell>
          <cell r="H25">
            <v>64.280868385345997</v>
          </cell>
          <cell r="I25">
            <v>53.480113636363633</v>
          </cell>
          <cell r="J25">
            <v>47.077922077922082</v>
          </cell>
          <cell r="K25">
            <v>50.135685210312076</v>
          </cell>
          <cell r="L25">
            <v>94.673295454545453</v>
          </cell>
          <cell r="M25">
            <v>91.623376623376629</v>
          </cell>
          <cell r="N25">
            <v>93.080054274084119</v>
          </cell>
          <cell r="O25">
            <v>94.247159090909093</v>
          </cell>
          <cell r="P25">
            <v>91.298701298701303</v>
          </cell>
          <cell r="Q25">
            <v>92.706919945725915</v>
          </cell>
          <cell r="R25">
            <v>98.79261363636364</v>
          </cell>
          <cell r="S25">
            <v>97.857142857142847</v>
          </cell>
          <cell r="T25">
            <v>98.303934871099045</v>
          </cell>
          <cell r="U25">
            <v>137</v>
          </cell>
          <cell r="V25">
            <v>122</v>
          </cell>
          <cell r="W25">
            <v>259</v>
          </cell>
          <cell r="X25">
            <v>70.072992700729927</v>
          </cell>
          <cell r="Y25">
            <v>59.016393442622949</v>
          </cell>
          <cell r="Z25">
            <v>64.86486486486487</v>
          </cell>
          <cell r="AA25">
            <v>62.043795620437962</v>
          </cell>
          <cell r="AB25">
            <v>43.442622950819668</v>
          </cell>
          <cell r="AC25">
            <v>53.281853281853287</v>
          </cell>
          <cell r="AD25">
            <v>97.810218978102199</v>
          </cell>
          <cell r="AE25">
            <v>92.622950819672127</v>
          </cell>
          <cell r="AF25">
            <v>95.366795366795358</v>
          </cell>
          <cell r="AG25">
            <v>97.810218978102199</v>
          </cell>
          <cell r="AH25">
            <v>92.622950819672127</v>
          </cell>
          <cell r="AI25">
            <v>95.366795366795358</v>
          </cell>
          <cell r="AJ25">
            <v>99.270072992700733</v>
          </cell>
          <cell r="AK25">
            <v>97.540983606557376</v>
          </cell>
          <cell r="AL25">
            <v>98.455598455598462</v>
          </cell>
          <cell r="AM25">
            <v>5</v>
          </cell>
          <cell r="AN25">
            <v>7</v>
          </cell>
          <cell r="AO25">
            <v>12</v>
          </cell>
          <cell r="AP25">
            <v>60</v>
          </cell>
          <cell r="AQ25">
            <v>14.285714285714285</v>
          </cell>
          <cell r="AR25">
            <v>33.333333333333329</v>
          </cell>
          <cell r="AS25">
            <v>40</v>
          </cell>
          <cell r="AT25">
            <v>14.285714285714285</v>
          </cell>
          <cell r="AU25">
            <v>25</v>
          </cell>
          <cell r="AV25">
            <v>100</v>
          </cell>
          <cell r="AW25">
            <v>71.428571428571431</v>
          </cell>
          <cell r="AX25">
            <v>83.333333333333343</v>
          </cell>
          <cell r="AY25">
            <v>100</v>
          </cell>
          <cell r="AZ25">
            <v>71.428571428571431</v>
          </cell>
          <cell r="BA25">
            <v>83.333333333333343</v>
          </cell>
          <cell r="BB25">
            <v>100</v>
          </cell>
          <cell r="BC25">
            <v>100</v>
          </cell>
          <cell r="BD25">
            <v>100</v>
          </cell>
          <cell r="BE25">
            <v>1550</v>
          </cell>
          <cell r="BF25">
            <v>1669</v>
          </cell>
          <cell r="BG25">
            <v>3219</v>
          </cell>
          <cell r="BH25">
            <v>65.41935483870968</v>
          </cell>
          <cell r="BI25">
            <v>63.09167165967645</v>
          </cell>
          <cell r="BJ25">
            <v>64.212488350419378</v>
          </cell>
          <cell r="BK25">
            <v>54.193548387096783</v>
          </cell>
          <cell r="BL25">
            <v>46.674655482324745</v>
          </cell>
          <cell r="BM25">
            <v>50.295122708915805</v>
          </cell>
          <cell r="BN25">
            <v>94.967741935483872</v>
          </cell>
          <cell r="BO25">
            <v>91.611743559017384</v>
          </cell>
          <cell r="BP25">
            <v>93.227710469089772</v>
          </cell>
          <cell r="BQ25">
            <v>94.58064516129032</v>
          </cell>
          <cell r="BR25">
            <v>91.312162971839427</v>
          </cell>
          <cell r="BS25">
            <v>92.885989437713576</v>
          </cell>
          <cell r="BT25">
            <v>98.838709677419359</v>
          </cell>
          <cell r="BU25">
            <v>97.843019772318755</v>
          </cell>
          <cell r="BV25">
            <v>98.322460391425906</v>
          </cell>
        </row>
        <row r="26">
          <cell r="B26">
            <v>304</v>
          </cell>
          <cell r="C26">
            <v>601</v>
          </cell>
          <cell r="D26">
            <v>595</v>
          </cell>
          <cell r="E26">
            <v>1196</v>
          </cell>
          <cell r="F26">
            <v>60.399334442595674</v>
          </cell>
          <cell r="G26">
            <v>54.45378151260504</v>
          </cell>
          <cell r="H26">
            <v>57.441471571906355</v>
          </cell>
          <cell r="I26">
            <v>49.25124792013311</v>
          </cell>
          <cell r="J26">
            <v>44.369747899159663</v>
          </cell>
          <cell r="K26">
            <v>46.822742474916389</v>
          </cell>
          <cell r="L26">
            <v>92.013311148086515</v>
          </cell>
          <cell r="M26">
            <v>88.235294117647058</v>
          </cell>
          <cell r="N26">
            <v>90.133779264214041</v>
          </cell>
          <cell r="O26">
            <v>90.68219633943427</v>
          </cell>
          <cell r="P26">
            <v>85.546218487394952</v>
          </cell>
          <cell r="Q26">
            <v>88.127090301003335</v>
          </cell>
          <cell r="R26">
            <v>97.004991680532441</v>
          </cell>
          <cell r="S26">
            <v>95.966386554621849</v>
          </cell>
          <cell r="T26">
            <v>96.488294314381278</v>
          </cell>
          <cell r="U26">
            <v>670</v>
          </cell>
          <cell r="V26">
            <v>702</v>
          </cell>
          <cell r="W26">
            <v>1372</v>
          </cell>
          <cell r="X26">
            <v>69.104477611940297</v>
          </cell>
          <cell r="Y26">
            <v>61.396011396011396</v>
          </cell>
          <cell r="Z26">
            <v>65.160349854227405</v>
          </cell>
          <cell r="AA26">
            <v>56.417910447761201</v>
          </cell>
          <cell r="AB26">
            <v>45.584045584045583</v>
          </cell>
          <cell r="AC26">
            <v>50.874635568513114</v>
          </cell>
          <cell r="AD26">
            <v>94.626865671641795</v>
          </cell>
          <cell r="AE26">
            <v>93.447293447293447</v>
          </cell>
          <cell r="AF26">
            <v>94.023323615160351</v>
          </cell>
          <cell r="AG26">
            <v>93.28358208955224</v>
          </cell>
          <cell r="AH26">
            <v>92.307692307692307</v>
          </cell>
          <cell r="AI26">
            <v>92.78425655976676</v>
          </cell>
          <cell r="AJ26">
            <v>98.507462686567166</v>
          </cell>
          <cell r="AK26">
            <v>98.290598290598282</v>
          </cell>
          <cell r="AL26">
            <v>98.396501457725947</v>
          </cell>
          <cell r="AM26">
            <v>14</v>
          </cell>
          <cell r="AN26">
            <v>13</v>
          </cell>
          <cell r="AO26">
            <v>27</v>
          </cell>
          <cell r="AP26">
            <v>42.857142857142854</v>
          </cell>
          <cell r="AQ26">
            <v>46.153846153846153</v>
          </cell>
          <cell r="AR26">
            <v>44.444444444444443</v>
          </cell>
          <cell r="AS26">
            <v>42.857142857142854</v>
          </cell>
          <cell r="AT26">
            <v>30.76923076923077</v>
          </cell>
          <cell r="AU26">
            <v>37.037037037037038</v>
          </cell>
          <cell r="AV26">
            <v>92.857142857142861</v>
          </cell>
          <cell r="AW26">
            <v>84.615384615384613</v>
          </cell>
          <cell r="AX26">
            <v>88.888888888888886</v>
          </cell>
          <cell r="AY26">
            <v>92.857142857142861</v>
          </cell>
          <cell r="AZ26">
            <v>76.923076923076934</v>
          </cell>
          <cell r="BA26">
            <v>85.18518518518519</v>
          </cell>
          <cell r="BB26">
            <v>92.857142857142861</v>
          </cell>
          <cell r="BC26">
            <v>100</v>
          </cell>
          <cell r="BD26">
            <v>96.296296296296291</v>
          </cell>
          <cell r="BE26">
            <v>1285</v>
          </cell>
          <cell r="BF26">
            <v>1310</v>
          </cell>
          <cell r="BG26">
            <v>2595</v>
          </cell>
          <cell r="BH26">
            <v>64.747081712062254</v>
          </cell>
          <cell r="BI26">
            <v>58.091603053435115</v>
          </cell>
          <cell r="BJ26">
            <v>61.387283236994215</v>
          </cell>
          <cell r="BK26">
            <v>52.918287937743195</v>
          </cell>
          <cell r="BL26">
            <v>44.885496183206108</v>
          </cell>
          <cell r="BM26">
            <v>48.863198458574182</v>
          </cell>
          <cell r="BN26">
            <v>93.385214007782096</v>
          </cell>
          <cell r="BO26">
            <v>90.992366412213741</v>
          </cell>
          <cell r="BP26">
            <v>92.177263969171491</v>
          </cell>
          <cell r="BQ26">
            <v>92.062256809338521</v>
          </cell>
          <cell r="BR26">
            <v>89.083969465648863</v>
          </cell>
          <cell r="BS26">
            <v>90.5587668593449</v>
          </cell>
          <cell r="BT26">
            <v>97.743190661478593</v>
          </cell>
          <cell r="BU26">
            <v>97.251908396946561</v>
          </cell>
          <cell r="BV26">
            <v>97.495183044315993</v>
          </cell>
        </row>
        <row r="27">
          <cell r="B27">
            <v>305</v>
          </cell>
          <cell r="C27">
            <v>1672</v>
          </cell>
          <cell r="D27">
            <v>1487</v>
          </cell>
          <cell r="E27">
            <v>3159</v>
          </cell>
          <cell r="F27">
            <v>66.985645933014354</v>
          </cell>
          <cell r="G27">
            <v>68.930733019502355</v>
          </cell>
          <cell r="H27">
            <v>67.901234567901241</v>
          </cell>
          <cell r="I27">
            <v>55.861244019138759</v>
          </cell>
          <cell r="J27">
            <v>52.925353059852057</v>
          </cell>
          <cell r="K27">
            <v>54.479265590376698</v>
          </cell>
          <cell r="L27">
            <v>93.779904306220089</v>
          </cell>
          <cell r="M27">
            <v>92.266308002689982</v>
          </cell>
          <cell r="N27">
            <v>93.067426400759729</v>
          </cell>
          <cell r="O27">
            <v>92.643540669856463</v>
          </cell>
          <cell r="P27">
            <v>91.190316072629457</v>
          </cell>
          <cell r="Q27">
            <v>91.959480848369736</v>
          </cell>
          <cell r="R27">
            <v>98.444976076555022</v>
          </cell>
          <cell r="S27">
            <v>98.386012104909213</v>
          </cell>
          <cell r="T27">
            <v>98.41722063944286</v>
          </cell>
          <cell r="U27">
            <v>119</v>
          </cell>
          <cell r="V27">
            <v>100</v>
          </cell>
          <cell r="W27">
            <v>219</v>
          </cell>
          <cell r="X27">
            <v>66.386554621848731</v>
          </cell>
          <cell r="Y27">
            <v>62</v>
          </cell>
          <cell r="Z27">
            <v>64.38356164383562</v>
          </cell>
          <cell r="AA27">
            <v>57.983193277310932</v>
          </cell>
          <cell r="AB27">
            <v>52</v>
          </cell>
          <cell r="AC27">
            <v>55.25114155251142</v>
          </cell>
          <cell r="AD27">
            <v>92.436974789915965</v>
          </cell>
          <cell r="AE27">
            <v>89</v>
          </cell>
          <cell r="AF27">
            <v>90.867579908675793</v>
          </cell>
          <cell r="AG27">
            <v>89.915966386554629</v>
          </cell>
          <cell r="AH27">
            <v>89</v>
          </cell>
          <cell r="AI27">
            <v>89.49771689497716</v>
          </cell>
          <cell r="AJ27">
            <v>99.159663865546221</v>
          </cell>
          <cell r="AK27">
            <v>100</v>
          </cell>
          <cell r="AL27">
            <v>99.543378995433784</v>
          </cell>
          <cell r="AM27">
            <v>5</v>
          </cell>
          <cell r="AN27">
            <v>200</v>
          </cell>
          <cell r="AO27">
            <v>205</v>
          </cell>
          <cell r="AP27">
            <v>20</v>
          </cell>
          <cell r="AQ27">
            <v>67.5</v>
          </cell>
          <cell r="AR27">
            <v>66.341463414634148</v>
          </cell>
          <cell r="AS27">
            <v>20</v>
          </cell>
          <cell r="AT27">
            <v>49.5</v>
          </cell>
          <cell r="AU27">
            <v>48.780487804878049</v>
          </cell>
          <cell r="AV27">
            <v>100</v>
          </cell>
          <cell r="AW27">
            <v>90.5</v>
          </cell>
          <cell r="AX27">
            <v>90.731707317073173</v>
          </cell>
          <cell r="AY27">
            <v>100</v>
          </cell>
          <cell r="AZ27">
            <v>87.5</v>
          </cell>
          <cell r="BA27">
            <v>87.804878048780495</v>
          </cell>
          <cell r="BB27">
            <v>100</v>
          </cell>
          <cell r="BC27">
            <v>98.5</v>
          </cell>
          <cell r="BD27">
            <v>98.536585365853654</v>
          </cell>
          <cell r="BE27">
            <v>1796</v>
          </cell>
          <cell r="BF27">
            <v>1787</v>
          </cell>
          <cell r="BG27">
            <v>3583</v>
          </cell>
          <cell r="BH27">
            <v>66.815144766147</v>
          </cell>
          <cell r="BI27">
            <v>68.382764409625068</v>
          </cell>
          <cell r="BJ27">
            <v>67.596985766117783</v>
          </cell>
          <cell r="BK27">
            <v>55.902004454342979</v>
          </cell>
          <cell r="BL27">
            <v>52.490207050923331</v>
          </cell>
          <cell r="BM27">
            <v>54.200390734021774</v>
          </cell>
          <cell r="BN27">
            <v>93.708240534521153</v>
          </cell>
          <cell r="BO27">
            <v>91.88584219362059</v>
          </cell>
          <cell r="BP27">
            <v>92.799330170248396</v>
          </cell>
          <cell r="BQ27">
            <v>92.483296213808458</v>
          </cell>
          <cell r="BR27">
            <v>90.654728595411299</v>
          </cell>
          <cell r="BS27">
            <v>91.571308958972935</v>
          </cell>
          <cell r="BT27">
            <v>98.496659242761694</v>
          </cell>
          <cell r="BU27">
            <v>98.48908785674314</v>
          </cell>
          <cell r="BV27">
            <v>98.492883058889205</v>
          </cell>
        </row>
        <row r="28">
          <cell r="B28">
            <v>306</v>
          </cell>
          <cell r="C28">
            <v>1585</v>
          </cell>
          <cell r="D28">
            <v>1506</v>
          </cell>
          <cell r="E28">
            <v>3091</v>
          </cell>
          <cell r="F28">
            <v>63.722397476340696</v>
          </cell>
          <cell r="G28">
            <v>48.539176626826034</v>
          </cell>
          <cell r="H28">
            <v>56.324813976059531</v>
          </cell>
          <cell r="I28">
            <v>49.463722397476339</v>
          </cell>
          <cell r="J28">
            <v>35.98937583001328</v>
          </cell>
          <cell r="K28">
            <v>42.898738272403754</v>
          </cell>
          <cell r="L28">
            <v>95.205047318611989</v>
          </cell>
          <cell r="M28">
            <v>90.571049136786186</v>
          </cell>
          <cell r="N28">
            <v>92.947266256874798</v>
          </cell>
          <cell r="O28">
            <v>93.943217665615137</v>
          </cell>
          <cell r="P28">
            <v>88.114209827357243</v>
          </cell>
          <cell r="Q28">
            <v>91.10320284697508</v>
          </cell>
          <cell r="R28">
            <v>98.801261829653001</v>
          </cell>
          <cell r="S28">
            <v>97.078353253652068</v>
          </cell>
          <cell r="T28">
            <v>97.961824652216109</v>
          </cell>
          <cell r="U28">
            <v>324</v>
          </cell>
          <cell r="V28">
            <v>346</v>
          </cell>
          <cell r="W28">
            <v>670</v>
          </cell>
          <cell r="X28">
            <v>64.81481481481481</v>
          </cell>
          <cell r="Y28">
            <v>51.734104046242777</v>
          </cell>
          <cell r="Z28">
            <v>58.059701492537322</v>
          </cell>
          <cell r="AA28">
            <v>48.456790123456791</v>
          </cell>
          <cell r="AB28">
            <v>34.971098265895954</v>
          </cell>
          <cell r="AC28">
            <v>41.492537313432834</v>
          </cell>
          <cell r="AD28">
            <v>97.53086419753086</v>
          </cell>
          <cell r="AE28">
            <v>94.797687861271669</v>
          </cell>
          <cell r="AF28">
            <v>96.119402985074629</v>
          </cell>
          <cell r="AG28">
            <v>97.222222222222214</v>
          </cell>
          <cell r="AH28">
            <v>89.306358381502889</v>
          </cell>
          <cell r="AI28">
            <v>93.134328358208947</v>
          </cell>
          <cell r="AJ28">
            <v>99.074074074074076</v>
          </cell>
          <cell r="AK28">
            <v>98.265895953757223</v>
          </cell>
          <cell r="AL28">
            <v>98.656716417910445</v>
          </cell>
          <cell r="AM28">
            <v>12</v>
          </cell>
          <cell r="AN28">
            <v>13</v>
          </cell>
          <cell r="AO28">
            <v>25</v>
          </cell>
          <cell r="AP28">
            <v>83.333333333333343</v>
          </cell>
          <cell r="AQ28">
            <v>53.846153846153847</v>
          </cell>
          <cell r="AR28">
            <v>68</v>
          </cell>
          <cell r="AS28">
            <v>41.666666666666671</v>
          </cell>
          <cell r="AT28">
            <v>46.153846153846153</v>
          </cell>
          <cell r="AU28">
            <v>44</v>
          </cell>
          <cell r="AV28">
            <v>100</v>
          </cell>
          <cell r="AW28">
            <v>84.615384615384613</v>
          </cell>
          <cell r="AX28">
            <v>92</v>
          </cell>
          <cell r="AY28">
            <v>100</v>
          </cell>
          <cell r="AZ28">
            <v>84.615384615384613</v>
          </cell>
          <cell r="BA28">
            <v>92</v>
          </cell>
          <cell r="BB28">
            <v>100</v>
          </cell>
          <cell r="BC28">
            <v>84.615384615384613</v>
          </cell>
          <cell r="BD28">
            <v>92</v>
          </cell>
          <cell r="BE28">
            <v>1921</v>
          </cell>
          <cell r="BF28">
            <v>1865</v>
          </cell>
          <cell r="BG28">
            <v>3786</v>
          </cell>
          <cell r="BH28">
            <v>64.029151483602291</v>
          </cell>
          <cell r="BI28">
            <v>49.168900804289542</v>
          </cell>
          <cell r="BJ28">
            <v>56.708927628103545</v>
          </cell>
          <cell r="BK28">
            <v>49.245184799583555</v>
          </cell>
          <cell r="BL28">
            <v>35.871313672922248</v>
          </cell>
          <cell r="BM28">
            <v>42.657157950343375</v>
          </cell>
          <cell r="BN28">
            <v>95.627277459656426</v>
          </cell>
          <cell r="BO28">
            <v>91.31367292225201</v>
          </cell>
          <cell r="BP28">
            <v>93.502377179080824</v>
          </cell>
          <cell r="BQ28">
            <v>94.53409682457054</v>
          </cell>
          <cell r="BR28">
            <v>88.310991957104562</v>
          </cell>
          <cell r="BS28">
            <v>91.468568409931322</v>
          </cell>
          <cell r="BT28">
            <v>98.854763144195729</v>
          </cell>
          <cell r="BU28">
            <v>97.211796246648802</v>
          </cell>
          <cell r="BV28">
            <v>98.045430533544646</v>
          </cell>
        </row>
        <row r="29">
          <cell r="B29">
            <v>307</v>
          </cell>
          <cell r="C29">
            <v>685</v>
          </cell>
          <cell r="D29">
            <v>735</v>
          </cell>
          <cell r="E29">
            <v>1420</v>
          </cell>
          <cell r="F29">
            <v>64.087591240875909</v>
          </cell>
          <cell r="G29">
            <v>58.911564625850346</v>
          </cell>
          <cell r="H29">
            <v>61.408450704225345</v>
          </cell>
          <cell r="I29">
            <v>50.510948905109487</v>
          </cell>
          <cell r="J29">
            <v>47.482993197278908</v>
          </cell>
          <cell r="K29">
            <v>48.943661971830984</v>
          </cell>
          <cell r="L29">
            <v>94.598540145985396</v>
          </cell>
          <cell r="M29">
            <v>91.700680272108855</v>
          </cell>
          <cell r="N29">
            <v>93.098591549295776</v>
          </cell>
          <cell r="O29">
            <v>91.386861313868621</v>
          </cell>
          <cell r="P29">
            <v>89.931972789115648</v>
          </cell>
          <cell r="Q29">
            <v>90.633802816901408</v>
          </cell>
          <cell r="R29">
            <v>98.394160583941598</v>
          </cell>
          <cell r="S29">
            <v>97.414965986394549</v>
          </cell>
          <cell r="T29">
            <v>97.887323943661968</v>
          </cell>
          <cell r="U29">
            <v>642</v>
          </cell>
          <cell r="V29">
            <v>549</v>
          </cell>
          <cell r="W29">
            <v>1191</v>
          </cell>
          <cell r="X29">
            <v>66.666666666666657</v>
          </cell>
          <cell r="Y29">
            <v>58.287795992714031</v>
          </cell>
          <cell r="Z29">
            <v>62.804366078925277</v>
          </cell>
          <cell r="AA29">
            <v>51.246105919003114</v>
          </cell>
          <cell r="AB29">
            <v>46.265938069216759</v>
          </cell>
          <cell r="AC29">
            <v>48.9504617968094</v>
          </cell>
          <cell r="AD29">
            <v>96.417445482866043</v>
          </cell>
          <cell r="AE29">
            <v>93.806921675774134</v>
          </cell>
          <cell r="AF29">
            <v>95.214105793450869</v>
          </cell>
          <cell r="AG29">
            <v>95.171339563862929</v>
          </cell>
          <cell r="AH29">
            <v>92.167577413479052</v>
          </cell>
          <cell r="AI29">
            <v>93.786733837111669</v>
          </cell>
          <cell r="AJ29">
            <v>99.221183800623052</v>
          </cell>
          <cell r="AK29">
            <v>99.271402550091068</v>
          </cell>
          <cell r="AL29">
            <v>99.244332493702771</v>
          </cell>
          <cell r="AM29">
            <v>5</v>
          </cell>
          <cell r="AN29">
            <v>11</v>
          </cell>
          <cell r="AO29">
            <v>16</v>
          </cell>
          <cell r="AP29">
            <v>0</v>
          </cell>
          <cell r="AQ29">
            <v>36.363636363636367</v>
          </cell>
          <cell r="AR29">
            <v>25</v>
          </cell>
          <cell r="AS29">
            <v>0</v>
          </cell>
          <cell r="AT29">
            <v>27.27272727272727</v>
          </cell>
          <cell r="AU29">
            <v>18.75</v>
          </cell>
          <cell r="AV29">
            <v>100</v>
          </cell>
          <cell r="AW29">
            <v>90.909090909090907</v>
          </cell>
          <cell r="AX29">
            <v>93.75</v>
          </cell>
          <cell r="AY29">
            <v>100</v>
          </cell>
          <cell r="AZ29">
            <v>90.909090909090907</v>
          </cell>
          <cell r="BA29">
            <v>93.75</v>
          </cell>
          <cell r="BB29">
            <v>100</v>
          </cell>
          <cell r="BC29">
            <v>100</v>
          </cell>
          <cell r="BD29">
            <v>100</v>
          </cell>
          <cell r="BE29">
            <v>1332</v>
          </cell>
          <cell r="BF29">
            <v>1295</v>
          </cell>
          <cell r="BG29">
            <v>2627</v>
          </cell>
          <cell r="BH29">
            <v>65.090090090090087</v>
          </cell>
          <cell r="BI29">
            <v>58.455598455598455</v>
          </cell>
          <cell r="BJ29">
            <v>61.819566044918162</v>
          </cell>
          <cell r="BK29">
            <v>50.675675675675677</v>
          </cell>
          <cell r="BL29">
            <v>46.795366795366796</v>
          </cell>
          <cell r="BM29">
            <v>48.762847354396648</v>
          </cell>
          <cell r="BN29">
            <v>95.495495495495504</v>
          </cell>
          <cell r="BO29">
            <v>92.586872586872587</v>
          </cell>
          <cell r="BP29">
            <v>94.061667301103924</v>
          </cell>
          <cell r="BQ29">
            <v>93.243243243243242</v>
          </cell>
          <cell r="BR29">
            <v>90.888030888030897</v>
          </cell>
          <cell r="BS29">
            <v>92.082223068138561</v>
          </cell>
          <cell r="BT29">
            <v>98.798798798798799</v>
          </cell>
          <cell r="BU29">
            <v>98.223938223938219</v>
          </cell>
          <cell r="BV29">
            <v>98.515416825275977</v>
          </cell>
        </row>
        <row r="30">
          <cell r="B30">
            <v>308</v>
          </cell>
          <cell r="C30">
            <v>1129</v>
          </cell>
          <cell r="D30">
            <v>1278</v>
          </cell>
          <cell r="E30">
            <v>2407</v>
          </cell>
          <cell r="F30">
            <v>57.041629760850313</v>
          </cell>
          <cell r="G30">
            <v>53.286384976525824</v>
          </cell>
          <cell r="H30">
            <v>55.047777316161195</v>
          </cell>
          <cell r="I30">
            <v>45.438441098317092</v>
          </cell>
          <cell r="J30">
            <v>45.383411580594682</v>
          </cell>
          <cell r="K30">
            <v>45.409223099293726</v>
          </cell>
          <cell r="L30">
            <v>91.585473870682023</v>
          </cell>
          <cell r="M30">
            <v>90.453834115805947</v>
          </cell>
          <cell r="N30">
            <v>90.98462816784378</v>
          </cell>
          <cell r="O30">
            <v>90.256864481842342</v>
          </cell>
          <cell r="P30">
            <v>89.593114241001572</v>
          </cell>
          <cell r="Q30">
            <v>89.90444536767761</v>
          </cell>
          <cell r="R30">
            <v>96.634189548272815</v>
          </cell>
          <cell r="S30">
            <v>96.948356807511743</v>
          </cell>
          <cell r="T30">
            <v>96.800997091815532</v>
          </cell>
          <cell r="U30">
            <v>576</v>
          </cell>
          <cell r="V30">
            <v>627</v>
          </cell>
          <cell r="W30">
            <v>1203</v>
          </cell>
          <cell r="X30">
            <v>55.381944444444443</v>
          </cell>
          <cell r="Y30">
            <v>46.411483253588514</v>
          </cell>
          <cell r="Z30">
            <v>50.706566916043229</v>
          </cell>
          <cell r="AA30">
            <v>41.666666666666671</v>
          </cell>
          <cell r="AB30">
            <v>35.406698564593306</v>
          </cell>
          <cell r="AC30">
            <v>38.403990024937656</v>
          </cell>
          <cell r="AD30">
            <v>90.972222222222214</v>
          </cell>
          <cell r="AE30">
            <v>88.676236044657102</v>
          </cell>
          <cell r="AF30">
            <v>89.775561097256855</v>
          </cell>
          <cell r="AG30">
            <v>89.583333333333343</v>
          </cell>
          <cell r="AH30">
            <v>85.964912280701753</v>
          </cell>
          <cell r="AI30">
            <v>87.697423108894441</v>
          </cell>
          <cell r="AJ30">
            <v>97.916666666666657</v>
          </cell>
          <cell r="AK30">
            <v>96.810207336523121</v>
          </cell>
          <cell r="AL30">
            <v>97.339983374896093</v>
          </cell>
          <cell r="AM30">
            <v>11</v>
          </cell>
          <cell r="AN30">
            <v>9</v>
          </cell>
          <cell r="AO30">
            <v>20</v>
          </cell>
          <cell r="AP30">
            <v>54.54545454545454</v>
          </cell>
          <cell r="AQ30">
            <v>11.111111111111111</v>
          </cell>
          <cell r="AR30">
            <v>35</v>
          </cell>
          <cell r="AS30">
            <v>45.454545454545453</v>
          </cell>
          <cell r="AT30">
            <v>0</v>
          </cell>
          <cell r="AU30">
            <v>25</v>
          </cell>
          <cell r="AV30">
            <v>81.818181818181827</v>
          </cell>
          <cell r="AW30">
            <v>88.888888888888886</v>
          </cell>
          <cell r="AX30">
            <v>85</v>
          </cell>
          <cell r="AY30">
            <v>72.727272727272734</v>
          </cell>
          <cell r="AZ30">
            <v>77.777777777777786</v>
          </cell>
          <cell r="BA30">
            <v>75</v>
          </cell>
          <cell r="BB30">
            <v>90.909090909090907</v>
          </cell>
          <cell r="BC30">
            <v>88.888888888888886</v>
          </cell>
          <cell r="BD30">
            <v>90</v>
          </cell>
          <cell r="BE30">
            <v>1716</v>
          </cell>
          <cell r="BF30">
            <v>1914</v>
          </cell>
          <cell r="BG30">
            <v>3630</v>
          </cell>
          <cell r="BH30">
            <v>56.468531468531467</v>
          </cell>
          <cell r="BI30">
            <v>50.835945663531867</v>
          </cell>
          <cell r="BJ30">
            <v>53.498622589531685</v>
          </cell>
          <cell r="BK30">
            <v>44.172494172494169</v>
          </cell>
          <cell r="BL30">
            <v>41.901776384535005</v>
          </cell>
          <cell r="BM30">
            <v>42.97520661157025</v>
          </cell>
          <cell r="BN30">
            <v>91.317016317016325</v>
          </cell>
          <cell r="BO30">
            <v>89.864158829676072</v>
          </cell>
          <cell r="BP30">
            <v>90.550964187327821</v>
          </cell>
          <cell r="BQ30">
            <v>89.918414918414925</v>
          </cell>
          <cell r="BR30">
            <v>88.349007314524556</v>
          </cell>
          <cell r="BS30">
            <v>89.090909090909093</v>
          </cell>
          <cell r="BT30">
            <v>97.027972027972027</v>
          </cell>
          <cell r="BU30">
            <v>96.865203761755481</v>
          </cell>
          <cell r="BV30">
            <v>96.942148760330582</v>
          </cell>
        </row>
        <row r="31">
          <cell r="B31">
            <v>309</v>
          </cell>
          <cell r="C31">
            <v>548</v>
          </cell>
          <cell r="D31">
            <v>553</v>
          </cell>
          <cell r="E31">
            <v>1101</v>
          </cell>
          <cell r="F31">
            <v>59.306569343065696</v>
          </cell>
          <cell r="G31">
            <v>48.643761301989151</v>
          </cell>
          <cell r="H31">
            <v>53.950953678474114</v>
          </cell>
          <cell r="I31">
            <v>44.525547445255476</v>
          </cell>
          <cell r="J31">
            <v>35.623869801084993</v>
          </cell>
          <cell r="K31">
            <v>40.054495912806537</v>
          </cell>
          <cell r="L31">
            <v>87.773722627737229</v>
          </cell>
          <cell r="M31">
            <v>82.459312839059677</v>
          </cell>
          <cell r="N31">
            <v>85.104450499545862</v>
          </cell>
          <cell r="O31">
            <v>83.941605839416056</v>
          </cell>
          <cell r="P31">
            <v>78.842676311030743</v>
          </cell>
          <cell r="Q31">
            <v>81.380563124432342</v>
          </cell>
          <cell r="R31">
            <v>95.802919708029194</v>
          </cell>
          <cell r="S31">
            <v>93.128390596745021</v>
          </cell>
          <cell r="T31">
            <v>94.459582198001812</v>
          </cell>
          <cell r="U31">
            <v>456</v>
          </cell>
          <cell r="V31">
            <v>529</v>
          </cell>
          <cell r="W31">
            <v>985</v>
          </cell>
          <cell r="X31">
            <v>56.359649122807021</v>
          </cell>
          <cell r="Y31">
            <v>44.234404536862002</v>
          </cell>
          <cell r="Z31">
            <v>49.847715736040612</v>
          </cell>
          <cell r="AA31">
            <v>33.771929824561404</v>
          </cell>
          <cell r="AB31">
            <v>24.007561436672965</v>
          </cell>
          <cell r="AC31">
            <v>28.527918781725887</v>
          </cell>
          <cell r="AD31">
            <v>88.596491228070178</v>
          </cell>
          <cell r="AE31">
            <v>78.827977315689978</v>
          </cell>
          <cell r="AF31">
            <v>83.350253807106597</v>
          </cell>
          <cell r="AG31">
            <v>83.114035087719301</v>
          </cell>
          <cell r="AH31">
            <v>72.022684310018903</v>
          </cell>
          <cell r="AI31">
            <v>77.157360406091371</v>
          </cell>
          <cell r="AJ31">
            <v>95.833333333333343</v>
          </cell>
          <cell r="AK31">
            <v>93.572778827977316</v>
          </cell>
          <cell r="AL31">
            <v>94.619289340101517</v>
          </cell>
          <cell r="AM31">
            <v>13</v>
          </cell>
          <cell r="AN31">
            <v>14</v>
          </cell>
          <cell r="AO31">
            <v>27</v>
          </cell>
          <cell r="AP31">
            <v>53.846153846153847</v>
          </cell>
          <cell r="AQ31">
            <v>50</v>
          </cell>
          <cell r="AR31">
            <v>51.851851851851848</v>
          </cell>
          <cell r="AS31">
            <v>7.6923076923076925</v>
          </cell>
          <cell r="AT31">
            <v>14.285714285714285</v>
          </cell>
          <cell r="AU31">
            <v>11.111111111111111</v>
          </cell>
          <cell r="AV31">
            <v>76.923076923076934</v>
          </cell>
          <cell r="AW31">
            <v>71.428571428571431</v>
          </cell>
          <cell r="AX31">
            <v>74.074074074074076</v>
          </cell>
          <cell r="AY31">
            <v>76.923076923076934</v>
          </cell>
          <cell r="AZ31">
            <v>71.428571428571431</v>
          </cell>
          <cell r="BA31">
            <v>74.074074074074076</v>
          </cell>
          <cell r="BB31">
            <v>92.307692307692307</v>
          </cell>
          <cell r="BC31">
            <v>92.857142857142861</v>
          </cell>
          <cell r="BD31">
            <v>92.592592592592595</v>
          </cell>
          <cell r="BE31">
            <v>1017</v>
          </cell>
          <cell r="BF31">
            <v>1096</v>
          </cell>
          <cell r="BG31">
            <v>2113</v>
          </cell>
          <cell r="BH31">
            <v>57.915437561455263</v>
          </cell>
          <cell r="BI31">
            <v>46.532846715328468</v>
          </cell>
          <cell r="BJ31">
            <v>52.011358258400378</v>
          </cell>
          <cell r="BK31">
            <v>39.233038348082594</v>
          </cell>
          <cell r="BL31">
            <v>29.744525547445257</v>
          </cell>
          <cell r="BM31">
            <v>34.311405584477043</v>
          </cell>
          <cell r="BN31">
            <v>88.003933136676508</v>
          </cell>
          <cell r="BO31">
            <v>80.565693430656935</v>
          </cell>
          <cell r="BP31">
            <v>84.145764316138198</v>
          </cell>
          <cell r="BQ31">
            <v>83.48082595870207</v>
          </cell>
          <cell r="BR31">
            <v>75.456204379562038</v>
          </cell>
          <cell r="BS31">
            <v>79.31850449597728</v>
          </cell>
          <cell r="BT31">
            <v>95.77187807276303</v>
          </cell>
          <cell r="BU31">
            <v>93.339416058394164</v>
          </cell>
          <cell r="BV31">
            <v>94.510175106483672</v>
          </cell>
        </row>
        <row r="32">
          <cell r="B32">
            <v>310</v>
          </cell>
          <cell r="C32">
            <v>568</v>
          </cell>
          <cell r="D32">
            <v>592</v>
          </cell>
          <cell r="E32">
            <v>1160</v>
          </cell>
          <cell r="F32">
            <v>68.133802816901408</v>
          </cell>
          <cell r="G32">
            <v>55.236486486486491</v>
          </cell>
          <cell r="H32">
            <v>61.551724137931032</v>
          </cell>
          <cell r="I32">
            <v>56.338028169014088</v>
          </cell>
          <cell r="J32">
            <v>46.79054054054054</v>
          </cell>
          <cell r="K32">
            <v>51.46551724137931</v>
          </cell>
          <cell r="L32">
            <v>92.957746478873233</v>
          </cell>
          <cell r="M32">
            <v>92.060810810810807</v>
          </cell>
          <cell r="N32">
            <v>92.5</v>
          </cell>
          <cell r="O32">
            <v>91.549295774647888</v>
          </cell>
          <cell r="P32">
            <v>90.03378378378379</v>
          </cell>
          <cell r="Q32">
            <v>90.775862068965523</v>
          </cell>
          <cell r="R32">
            <v>98.41549295774648</v>
          </cell>
          <cell r="S32">
            <v>96.790540540540533</v>
          </cell>
          <cell r="T32">
            <v>97.586206896551715</v>
          </cell>
          <cell r="U32">
            <v>490</v>
          </cell>
          <cell r="V32">
            <v>504</v>
          </cell>
          <cell r="W32">
            <v>994</v>
          </cell>
          <cell r="X32">
            <v>73.061224489795919</v>
          </cell>
          <cell r="Y32">
            <v>62.301587301587304</v>
          </cell>
          <cell r="Z32">
            <v>67.605633802816897</v>
          </cell>
          <cell r="AA32">
            <v>63.061224489795919</v>
          </cell>
          <cell r="AB32">
            <v>48.611111111111107</v>
          </cell>
          <cell r="AC32">
            <v>55.734406438631787</v>
          </cell>
          <cell r="AD32">
            <v>96.530612244897966</v>
          </cell>
          <cell r="AE32">
            <v>96.031746031746039</v>
          </cell>
          <cell r="AF32">
            <v>96.277665995975852</v>
          </cell>
          <cell r="AG32">
            <v>95.510204081632651</v>
          </cell>
          <cell r="AH32">
            <v>94.246031746031747</v>
          </cell>
          <cell r="AI32">
            <v>94.869215291750507</v>
          </cell>
          <cell r="AJ32">
            <v>98.979591836734699</v>
          </cell>
          <cell r="AK32">
            <v>99.007936507936506</v>
          </cell>
          <cell r="AL32">
            <v>98.993963782696184</v>
          </cell>
          <cell r="AM32">
            <v>1</v>
          </cell>
          <cell r="AN32">
            <v>5</v>
          </cell>
          <cell r="AO32">
            <v>6</v>
          </cell>
          <cell r="AP32">
            <v>0</v>
          </cell>
          <cell r="AQ32">
            <v>60</v>
          </cell>
          <cell r="AR32">
            <v>50</v>
          </cell>
          <cell r="AS32">
            <v>0</v>
          </cell>
          <cell r="AT32">
            <v>40</v>
          </cell>
          <cell r="AU32">
            <v>33.333333333333329</v>
          </cell>
          <cell r="AV32">
            <v>100</v>
          </cell>
          <cell r="AW32">
            <v>80</v>
          </cell>
          <cell r="AX32">
            <v>83.333333333333343</v>
          </cell>
          <cell r="AY32">
            <v>100</v>
          </cell>
          <cell r="AZ32">
            <v>80</v>
          </cell>
          <cell r="BA32">
            <v>83.333333333333343</v>
          </cell>
          <cell r="BB32">
            <v>100</v>
          </cell>
          <cell r="BC32">
            <v>100</v>
          </cell>
          <cell r="BD32">
            <v>100</v>
          </cell>
          <cell r="BE32">
            <v>1059</v>
          </cell>
          <cell r="BF32">
            <v>1101</v>
          </cell>
          <cell r="BG32">
            <v>2160</v>
          </cell>
          <cell r="BH32">
            <v>70.349386213408877</v>
          </cell>
          <cell r="BI32">
            <v>58.492279745685735</v>
          </cell>
          <cell r="BJ32">
            <v>64.305555555555557</v>
          </cell>
          <cell r="BK32">
            <v>59.39565627950897</v>
          </cell>
          <cell r="BL32">
            <v>47.593097184377839</v>
          </cell>
          <cell r="BM32">
            <v>53.379629629629633</v>
          </cell>
          <cell r="BN32">
            <v>94.617563739376777</v>
          </cell>
          <cell r="BO32">
            <v>93.823796548592185</v>
          </cell>
          <cell r="BP32">
            <v>94.212962962962962</v>
          </cell>
          <cell r="BQ32">
            <v>93.389990557129366</v>
          </cell>
          <cell r="BR32">
            <v>91.916439600363304</v>
          </cell>
          <cell r="BS32">
            <v>92.638888888888886</v>
          </cell>
          <cell r="BT32">
            <v>98.677998111425865</v>
          </cell>
          <cell r="BU32">
            <v>97.820163487738427</v>
          </cell>
          <cell r="BV32">
            <v>98.240740740740733</v>
          </cell>
        </row>
        <row r="33">
          <cell r="B33">
            <v>311</v>
          </cell>
          <cell r="C33">
            <v>1396</v>
          </cell>
          <cell r="D33">
            <v>1545</v>
          </cell>
          <cell r="E33">
            <v>2941</v>
          </cell>
          <cell r="F33">
            <v>67.550143266475644</v>
          </cell>
          <cell r="G33">
            <v>58.899676375404532</v>
          </cell>
          <cell r="H33">
            <v>63.005780346820806</v>
          </cell>
          <cell r="I33">
            <v>57.951289398280807</v>
          </cell>
          <cell r="J33">
            <v>51.067961165048544</v>
          </cell>
          <cell r="K33">
            <v>54.335260115606928</v>
          </cell>
          <cell r="L33">
            <v>96.131805157593121</v>
          </cell>
          <cell r="M33">
            <v>93.203883495145632</v>
          </cell>
          <cell r="N33">
            <v>94.593675620537226</v>
          </cell>
          <cell r="O33">
            <v>95.415472779369622</v>
          </cell>
          <cell r="P33">
            <v>92.362459546925564</v>
          </cell>
          <cell r="Q33">
            <v>93.811628697721858</v>
          </cell>
          <cell r="R33">
            <v>98.782234957020052</v>
          </cell>
          <cell r="S33">
            <v>97.540453074433657</v>
          </cell>
          <cell r="T33">
            <v>98.129887793267599</v>
          </cell>
          <cell r="U33">
            <v>61</v>
          </cell>
          <cell r="V33">
            <v>45</v>
          </cell>
          <cell r="W33">
            <v>106</v>
          </cell>
          <cell r="X33">
            <v>81.967213114754102</v>
          </cell>
          <cell r="Y33">
            <v>60</v>
          </cell>
          <cell r="Z33">
            <v>72.641509433962256</v>
          </cell>
          <cell r="AA33">
            <v>73.770491803278688</v>
          </cell>
          <cell r="AB33">
            <v>51.111111111111107</v>
          </cell>
          <cell r="AC33">
            <v>64.15094339622641</v>
          </cell>
          <cell r="AD33">
            <v>98.360655737704917</v>
          </cell>
          <cell r="AE33">
            <v>93.333333333333329</v>
          </cell>
          <cell r="AF33">
            <v>96.226415094339629</v>
          </cell>
          <cell r="AG33">
            <v>96.721311475409834</v>
          </cell>
          <cell r="AH33">
            <v>93.333333333333329</v>
          </cell>
          <cell r="AI33">
            <v>95.283018867924525</v>
          </cell>
          <cell r="AJ33">
            <v>100</v>
          </cell>
          <cell r="AK33">
            <v>100</v>
          </cell>
          <cell r="AL33">
            <v>100</v>
          </cell>
          <cell r="AM33">
            <v>5</v>
          </cell>
          <cell r="AN33">
            <v>3</v>
          </cell>
          <cell r="AO33">
            <v>8</v>
          </cell>
          <cell r="AP33">
            <v>40</v>
          </cell>
          <cell r="AQ33">
            <v>33.333333333333329</v>
          </cell>
          <cell r="AR33">
            <v>37.5</v>
          </cell>
          <cell r="AS33">
            <v>40</v>
          </cell>
          <cell r="AT33">
            <v>33.333333333333329</v>
          </cell>
          <cell r="AU33">
            <v>37.5</v>
          </cell>
          <cell r="AV33">
            <v>60</v>
          </cell>
          <cell r="AW33">
            <v>100</v>
          </cell>
          <cell r="AX33">
            <v>75</v>
          </cell>
          <cell r="AY33">
            <v>60</v>
          </cell>
          <cell r="AZ33">
            <v>100</v>
          </cell>
          <cell r="BA33">
            <v>75</v>
          </cell>
          <cell r="BB33">
            <v>80</v>
          </cell>
          <cell r="BC33">
            <v>100</v>
          </cell>
          <cell r="BD33">
            <v>87.5</v>
          </cell>
          <cell r="BE33">
            <v>1462</v>
          </cell>
          <cell r="BF33">
            <v>1593</v>
          </cell>
          <cell r="BG33">
            <v>3055</v>
          </cell>
          <cell r="BH33">
            <v>68.057455540355676</v>
          </cell>
          <cell r="BI33">
            <v>58.882611424984312</v>
          </cell>
          <cell r="BJ33">
            <v>63.273322422258595</v>
          </cell>
          <cell r="BK33">
            <v>58.549931600547197</v>
          </cell>
          <cell r="BL33">
            <v>51.035781544256118</v>
          </cell>
          <cell r="BM33">
            <v>54.631751227495904</v>
          </cell>
          <cell r="BN33">
            <v>96.101231190150486</v>
          </cell>
          <cell r="BO33">
            <v>93.220338983050837</v>
          </cell>
          <cell r="BP33">
            <v>94.599018003273329</v>
          </cell>
          <cell r="BQ33">
            <v>95.348837209302332</v>
          </cell>
          <cell r="BR33">
            <v>92.404268675455114</v>
          </cell>
          <cell r="BS33">
            <v>93.813420621931272</v>
          </cell>
          <cell r="BT33">
            <v>98.768809849521205</v>
          </cell>
          <cell r="BU33">
            <v>97.61456371625863</v>
          </cell>
          <cell r="BV33">
            <v>98.166939443535185</v>
          </cell>
        </row>
        <row r="34">
          <cell r="B34">
            <v>312</v>
          </cell>
          <cell r="C34">
            <v>1159</v>
          </cell>
          <cell r="D34">
            <v>1127</v>
          </cell>
          <cell r="E34">
            <v>2286</v>
          </cell>
          <cell r="F34">
            <v>57.377049180327866</v>
          </cell>
          <cell r="G34">
            <v>48.181011535048803</v>
          </cell>
          <cell r="H34">
            <v>52.84339457567804</v>
          </cell>
          <cell r="I34">
            <v>45.470232959447799</v>
          </cell>
          <cell r="J34">
            <v>37.710736468500443</v>
          </cell>
          <cell r="K34">
            <v>41.644794400699915</v>
          </cell>
          <cell r="L34">
            <v>90.681622088006904</v>
          </cell>
          <cell r="M34">
            <v>86.779059449866907</v>
          </cell>
          <cell r="N34">
            <v>88.757655293088362</v>
          </cell>
          <cell r="O34">
            <v>89.646246764452115</v>
          </cell>
          <cell r="P34">
            <v>84.472049689440993</v>
          </cell>
          <cell r="Q34">
            <v>87.095363079615055</v>
          </cell>
          <cell r="R34">
            <v>97.411561691113022</v>
          </cell>
          <cell r="S34">
            <v>96.184560780834076</v>
          </cell>
          <cell r="T34">
            <v>96.806649168853895</v>
          </cell>
          <cell r="U34">
            <v>311</v>
          </cell>
          <cell r="V34">
            <v>351</v>
          </cell>
          <cell r="W34">
            <v>662</v>
          </cell>
          <cell r="X34">
            <v>67.845659163987136</v>
          </cell>
          <cell r="Y34">
            <v>55.840455840455839</v>
          </cell>
          <cell r="Z34">
            <v>61.480362537764357</v>
          </cell>
          <cell r="AA34">
            <v>54.340836012861736</v>
          </cell>
          <cell r="AB34">
            <v>46.438746438746435</v>
          </cell>
          <cell r="AC34">
            <v>50.151057401812693</v>
          </cell>
          <cell r="AD34">
            <v>96.784565916398719</v>
          </cell>
          <cell r="AE34">
            <v>94.871794871794862</v>
          </cell>
          <cell r="AF34">
            <v>95.770392749244721</v>
          </cell>
          <cell r="AG34">
            <v>96.141479099678463</v>
          </cell>
          <cell r="AH34">
            <v>92.592592592592595</v>
          </cell>
          <cell r="AI34">
            <v>94.259818731117832</v>
          </cell>
          <cell r="AJ34">
            <v>98.070739549839232</v>
          </cell>
          <cell r="AK34">
            <v>99.145299145299148</v>
          </cell>
          <cell r="AL34">
            <v>98.64048338368579</v>
          </cell>
          <cell r="AM34">
            <v>3</v>
          </cell>
          <cell r="AN34">
            <v>6</v>
          </cell>
          <cell r="AO34">
            <v>9</v>
          </cell>
          <cell r="AP34">
            <v>33.333333333333329</v>
          </cell>
          <cell r="AQ34">
            <v>16.666666666666664</v>
          </cell>
          <cell r="AR34">
            <v>22.222222222222221</v>
          </cell>
          <cell r="AS34">
            <v>33.333333333333329</v>
          </cell>
          <cell r="AT34">
            <v>16.666666666666664</v>
          </cell>
          <cell r="AU34">
            <v>22.222222222222221</v>
          </cell>
          <cell r="AV34">
            <v>100</v>
          </cell>
          <cell r="AW34">
            <v>83.333333333333343</v>
          </cell>
          <cell r="AX34">
            <v>88.888888888888886</v>
          </cell>
          <cell r="AY34">
            <v>100</v>
          </cell>
          <cell r="AZ34">
            <v>83.333333333333343</v>
          </cell>
          <cell r="BA34">
            <v>88.888888888888886</v>
          </cell>
          <cell r="BB34">
            <v>100</v>
          </cell>
          <cell r="BC34">
            <v>100</v>
          </cell>
          <cell r="BD34">
            <v>100</v>
          </cell>
          <cell r="BE34">
            <v>1473</v>
          </cell>
          <cell r="BF34">
            <v>1484</v>
          </cell>
          <cell r="BG34">
            <v>2957</v>
          </cell>
          <cell r="BH34">
            <v>59.538357094365246</v>
          </cell>
          <cell r="BI34">
            <v>49.865229110512125</v>
          </cell>
          <cell r="BJ34">
            <v>54.683801149814002</v>
          </cell>
          <cell r="BK34">
            <v>47.318397827562798</v>
          </cell>
          <cell r="BL34">
            <v>39.690026954177895</v>
          </cell>
          <cell r="BM34">
            <v>43.490023672641193</v>
          </cell>
          <cell r="BN34">
            <v>91.989137813985067</v>
          </cell>
          <cell r="BO34">
            <v>88.679245283018872</v>
          </cell>
          <cell r="BP34">
            <v>90.328035170781192</v>
          </cell>
          <cell r="BQ34">
            <v>91.038696537678206</v>
          </cell>
          <cell r="BR34">
            <v>86.388140161725062</v>
          </cell>
          <cell r="BS34">
            <v>88.70476834629693</v>
          </cell>
          <cell r="BT34">
            <v>97.556008146639499</v>
          </cell>
          <cell r="BU34">
            <v>96.900269541778968</v>
          </cell>
          <cell r="BV34">
            <v>97.226919174839367</v>
          </cell>
        </row>
        <row r="35">
          <cell r="B35">
            <v>313</v>
          </cell>
          <cell r="C35">
            <v>675</v>
          </cell>
          <cell r="D35">
            <v>625</v>
          </cell>
          <cell r="E35">
            <v>1300</v>
          </cell>
          <cell r="F35">
            <v>62.222222222222221</v>
          </cell>
          <cell r="G35">
            <v>51.2</v>
          </cell>
          <cell r="H35">
            <v>56.92307692307692</v>
          </cell>
          <cell r="I35">
            <v>48.888888888888886</v>
          </cell>
          <cell r="J35">
            <v>40</v>
          </cell>
          <cell r="K35">
            <v>44.61538461538462</v>
          </cell>
          <cell r="L35">
            <v>91.407407407407405</v>
          </cell>
          <cell r="M35">
            <v>84.16</v>
          </cell>
          <cell r="N35">
            <v>87.92307692307692</v>
          </cell>
          <cell r="O35">
            <v>89.925925925925938</v>
          </cell>
          <cell r="P35">
            <v>82.399999999999991</v>
          </cell>
          <cell r="Q35">
            <v>86.307692307692307</v>
          </cell>
          <cell r="R35">
            <v>98.370370370370381</v>
          </cell>
          <cell r="S35">
            <v>95.52000000000001</v>
          </cell>
          <cell r="T35">
            <v>97</v>
          </cell>
          <cell r="U35">
            <v>630</v>
          </cell>
          <cell r="V35">
            <v>673</v>
          </cell>
          <cell r="W35">
            <v>1303</v>
          </cell>
          <cell r="X35">
            <v>75.714285714285708</v>
          </cell>
          <cell r="Y35">
            <v>63.595839524517082</v>
          </cell>
          <cell r="Z35">
            <v>69.455103607060636</v>
          </cell>
          <cell r="AA35">
            <v>65.079365079365076</v>
          </cell>
          <cell r="AB35">
            <v>49.925705794947994</v>
          </cell>
          <cell r="AC35">
            <v>57.252494244052187</v>
          </cell>
          <cell r="AD35">
            <v>96.349206349206355</v>
          </cell>
          <cell r="AE35">
            <v>95.690936106983656</v>
          </cell>
          <cell r="AF35">
            <v>96.009209516500377</v>
          </cell>
          <cell r="AG35">
            <v>95.396825396825406</v>
          </cell>
          <cell r="AH35">
            <v>93.759286775631494</v>
          </cell>
          <cell r="AI35">
            <v>94.551036070606301</v>
          </cell>
          <cell r="AJ35">
            <v>99.841269841269849</v>
          </cell>
          <cell r="AK35">
            <v>99.405646359583955</v>
          </cell>
          <cell r="AL35">
            <v>99.616270145817339</v>
          </cell>
          <cell r="AM35">
            <v>4</v>
          </cell>
          <cell r="AN35">
            <v>5</v>
          </cell>
          <cell r="AO35">
            <v>9</v>
          </cell>
          <cell r="AP35">
            <v>50</v>
          </cell>
          <cell r="AQ35">
            <v>40</v>
          </cell>
          <cell r="AR35">
            <v>44.444444444444443</v>
          </cell>
          <cell r="AS35">
            <v>50</v>
          </cell>
          <cell r="AT35">
            <v>20</v>
          </cell>
          <cell r="AU35">
            <v>33.333333333333329</v>
          </cell>
          <cell r="AV35">
            <v>100</v>
          </cell>
          <cell r="AW35">
            <v>80</v>
          </cell>
          <cell r="AX35">
            <v>88.888888888888886</v>
          </cell>
          <cell r="AY35">
            <v>100</v>
          </cell>
          <cell r="AZ35">
            <v>80</v>
          </cell>
          <cell r="BA35">
            <v>88.888888888888886</v>
          </cell>
          <cell r="BB35">
            <v>100</v>
          </cell>
          <cell r="BC35">
            <v>100</v>
          </cell>
          <cell r="BD35">
            <v>100</v>
          </cell>
          <cell r="BE35">
            <v>1309</v>
          </cell>
          <cell r="BF35">
            <v>1303</v>
          </cell>
          <cell r="BG35">
            <v>2612</v>
          </cell>
          <cell r="BH35">
            <v>68.678380443086326</v>
          </cell>
          <cell r="BI35">
            <v>57.559478127398314</v>
          </cell>
          <cell r="BJ35">
            <v>63.131699846860641</v>
          </cell>
          <cell r="BK35">
            <v>56.684491978609628</v>
          </cell>
          <cell r="BL35">
            <v>45.049884881043745</v>
          </cell>
          <cell r="BM35">
            <v>50.880551301684527</v>
          </cell>
          <cell r="BN35">
            <v>93.812070282658524</v>
          </cell>
          <cell r="BO35">
            <v>90.09976976208749</v>
          </cell>
          <cell r="BP35">
            <v>91.960183767228173</v>
          </cell>
          <cell r="BQ35">
            <v>92.589763177998478</v>
          </cell>
          <cell r="BR35">
            <v>88.257866462010753</v>
          </cell>
          <cell r="BS35">
            <v>90.428790199081163</v>
          </cell>
          <cell r="BT35">
            <v>99.083269671504965</v>
          </cell>
          <cell r="BU35">
            <v>97.544128933230994</v>
          </cell>
          <cell r="BV35">
            <v>98.315467075038285</v>
          </cell>
        </row>
        <row r="36">
          <cell r="B36">
            <v>314</v>
          </cell>
          <cell r="C36">
            <v>668</v>
          </cell>
          <cell r="D36">
            <v>595</v>
          </cell>
          <cell r="E36">
            <v>1263</v>
          </cell>
          <cell r="F36">
            <v>72.754491017964071</v>
          </cell>
          <cell r="G36">
            <v>61.344537815126053</v>
          </cell>
          <cell r="H36">
            <v>67.379255740300863</v>
          </cell>
          <cell r="I36">
            <v>64.071856287425149</v>
          </cell>
          <cell r="J36">
            <v>52.268907563025216</v>
          </cell>
          <cell r="K36">
            <v>58.51148060174188</v>
          </cell>
          <cell r="L36">
            <v>92.514970059880241</v>
          </cell>
          <cell r="M36">
            <v>88.235294117647058</v>
          </cell>
          <cell r="N36">
            <v>90.498812351543947</v>
          </cell>
          <cell r="O36">
            <v>91.766467065868255</v>
          </cell>
          <cell r="P36">
            <v>86.554621848739501</v>
          </cell>
          <cell r="Q36">
            <v>89.311163895486928</v>
          </cell>
          <cell r="R36">
            <v>97.904191616766468</v>
          </cell>
          <cell r="S36">
            <v>95.966386554621849</v>
          </cell>
          <cell r="T36">
            <v>96.99129057798892</v>
          </cell>
          <cell r="U36">
            <v>128</v>
          </cell>
          <cell r="V36">
            <v>135</v>
          </cell>
          <cell r="W36">
            <v>263</v>
          </cell>
          <cell r="X36">
            <v>79.6875</v>
          </cell>
          <cell r="Y36">
            <v>63.703703703703709</v>
          </cell>
          <cell r="Z36">
            <v>71.48288973384031</v>
          </cell>
          <cell r="AA36">
            <v>70.3125</v>
          </cell>
          <cell r="AB36">
            <v>48.148148148148145</v>
          </cell>
          <cell r="AC36">
            <v>58.935361216730044</v>
          </cell>
          <cell r="AD36">
            <v>98.4375</v>
          </cell>
          <cell r="AE36">
            <v>89.629629629629619</v>
          </cell>
          <cell r="AF36">
            <v>93.916349809885929</v>
          </cell>
          <cell r="AG36">
            <v>96.09375</v>
          </cell>
          <cell r="AH36">
            <v>85.925925925925924</v>
          </cell>
          <cell r="AI36">
            <v>90.874524714828894</v>
          </cell>
          <cell r="AJ36">
            <v>100</v>
          </cell>
          <cell r="AK36">
            <v>96.296296296296291</v>
          </cell>
          <cell r="AL36">
            <v>98.098859315589351</v>
          </cell>
          <cell r="AM36">
            <v>5</v>
          </cell>
          <cell r="AN36">
            <v>5</v>
          </cell>
          <cell r="AO36">
            <v>10</v>
          </cell>
          <cell r="AP36">
            <v>60</v>
          </cell>
          <cell r="AQ36">
            <v>80</v>
          </cell>
          <cell r="AR36">
            <v>70</v>
          </cell>
          <cell r="AS36">
            <v>60</v>
          </cell>
          <cell r="AT36">
            <v>60</v>
          </cell>
          <cell r="AU36">
            <v>60</v>
          </cell>
          <cell r="AV36">
            <v>60</v>
          </cell>
          <cell r="AW36">
            <v>80</v>
          </cell>
          <cell r="AX36">
            <v>70</v>
          </cell>
          <cell r="AY36">
            <v>60</v>
          </cell>
          <cell r="AZ36">
            <v>80</v>
          </cell>
          <cell r="BA36">
            <v>70</v>
          </cell>
          <cell r="BB36">
            <v>100</v>
          </cell>
          <cell r="BC36">
            <v>100</v>
          </cell>
          <cell r="BD36">
            <v>100</v>
          </cell>
          <cell r="BE36">
            <v>801</v>
          </cell>
          <cell r="BF36">
            <v>735</v>
          </cell>
          <cell r="BG36">
            <v>1536</v>
          </cell>
          <cell r="BH36">
            <v>73.782771535580522</v>
          </cell>
          <cell r="BI36">
            <v>61.904761904761905</v>
          </cell>
          <cell r="BJ36">
            <v>68.098958333333343</v>
          </cell>
          <cell r="BK36">
            <v>65.043695380774039</v>
          </cell>
          <cell r="BL36">
            <v>51.564625850340143</v>
          </cell>
          <cell r="BM36">
            <v>58.59375</v>
          </cell>
          <cell r="BN36">
            <v>93.258426966292134</v>
          </cell>
          <cell r="BO36">
            <v>88.435374149659864</v>
          </cell>
          <cell r="BP36">
            <v>90.950520833333343</v>
          </cell>
          <cell r="BQ36">
            <v>92.259675405742826</v>
          </cell>
          <cell r="BR36">
            <v>86.394557823129247</v>
          </cell>
          <cell r="BS36">
            <v>89.453125</v>
          </cell>
          <cell r="BT36">
            <v>98.252184769038692</v>
          </cell>
          <cell r="BU36">
            <v>96.054421768707485</v>
          </cell>
          <cell r="BV36">
            <v>97.200520833333343</v>
          </cell>
        </row>
        <row r="37">
          <cell r="B37">
            <v>315</v>
          </cell>
          <cell r="C37">
            <v>562</v>
          </cell>
          <cell r="D37">
            <v>642</v>
          </cell>
          <cell r="E37">
            <v>1204</v>
          </cell>
          <cell r="F37">
            <v>49.644128113879006</v>
          </cell>
          <cell r="G37">
            <v>45.015576323987538</v>
          </cell>
          <cell r="H37">
            <v>47.176079734219265</v>
          </cell>
          <cell r="I37">
            <v>40.391459074733092</v>
          </cell>
          <cell r="J37">
            <v>37.694704049844233</v>
          </cell>
          <cell r="K37">
            <v>38.953488372093027</v>
          </cell>
          <cell r="L37">
            <v>88.612099644128122</v>
          </cell>
          <cell r="M37">
            <v>83.177570093457945</v>
          </cell>
          <cell r="N37">
            <v>85.714285714285708</v>
          </cell>
          <cell r="O37">
            <v>86.29893238434164</v>
          </cell>
          <cell r="P37">
            <v>81.775700934579447</v>
          </cell>
          <cell r="Q37">
            <v>83.887043189368768</v>
          </cell>
          <cell r="R37">
            <v>96.263345195729528</v>
          </cell>
          <cell r="S37">
            <v>93.925233644859816</v>
          </cell>
          <cell r="T37">
            <v>95.016611295681059</v>
          </cell>
          <cell r="U37">
            <v>184</v>
          </cell>
          <cell r="V37">
            <v>173</v>
          </cell>
          <cell r="W37">
            <v>357</v>
          </cell>
          <cell r="X37">
            <v>58.152173913043484</v>
          </cell>
          <cell r="Y37">
            <v>45.086705202312139</v>
          </cell>
          <cell r="Z37">
            <v>51.820728291316534</v>
          </cell>
          <cell r="AA37">
            <v>45.652173913043477</v>
          </cell>
          <cell r="AB37">
            <v>37.572254335260112</v>
          </cell>
          <cell r="AC37">
            <v>41.736694677871149</v>
          </cell>
          <cell r="AD37">
            <v>91.847826086956516</v>
          </cell>
          <cell r="AE37">
            <v>93.063583815028906</v>
          </cell>
          <cell r="AF37">
            <v>92.436974789915965</v>
          </cell>
          <cell r="AG37">
            <v>89.130434782608688</v>
          </cell>
          <cell r="AH37">
            <v>90.751445086705203</v>
          </cell>
          <cell r="AI37">
            <v>89.915966386554629</v>
          </cell>
          <cell r="AJ37">
            <v>98.369565217391312</v>
          </cell>
          <cell r="AK37">
            <v>97.687861271676297</v>
          </cell>
          <cell r="AL37">
            <v>98.039215686274503</v>
          </cell>
          <cell r="AM37">
            <v>1</v>
          </cell>
          <cell r="AN37">
            <v>10</v>
          </cell>
          <cell r="AO37">
            <v>11</v>
          </cell>
          <cell r="AP37">
            <v>0</v>
          </cell>
          <cell r="AQ37">
            <v>40</v>
          </cell>
          <cell r="AR37">
            <v>36.363636363636367</v>
          </cell>
          <cell r="AS37">
            <v>0</v>
          </cell>
          <cell r="AT37">
            <v>30</v>
          </cell>
          <cell r="AU37">
            <v>27.27272727272727</v>
          </cell>
          <cell r="AV37">
            <v>100</v>
          </cell>
          <cell r="AW37">
            <v>90</v>
          </cell>
          <cell r="AX37">
            <v>90.909090909090907</v>
          </cell>
          <cell r="AY37">
            <v>100</v>
          </cell>
          <cell r="AZ37">
            <v>90</v>
          </cell>
          <cell r="BA37">
            <v>90.909090909090907</v>
          </cell>
          <cell r="BB37">
            <v>100</v>
          </cell>
          <cell r="BC37">
            <v>100</v>
          </cell>
          <cell r="BD37">
            <v>100</v>
          </cell>
          <cell r="BE37">
            <v>747</v>
          </cell>
          <cell r="BF37">
            <v>825</v>
          </cell>
          <cell r="BG37">
            <v>1572</v>
          </cell>
          <cell r="BH37">
            <v>51.673360107095043</v>
          </cell>
          <cell r="BI37">
            <v>44.969696969696969</v>
          </cell>
          <cell r="BJ37">
            <v>48.155216284987276</v>
          </cell>
          <cell r="BK37">
            <v>41.633199464524765</v>
          </cell>
          <cell r="BL37">
            <v>37.575757575757571</v>
          </cell>
          <cell r="BM37">
            <v>39.503816793893129</v>
          </cell>
          <cell r="BN37">
            <v>89.424364123159307</v>
          </cell>
          <cell r="BO37">
            <v>85.333333333333343</v>
          </cell>
          <cell r="BP37">
            <v>87.277353689567434</v>
          </cell>
          <cell r="BQ37">
            <v>87.014725568942438</v>
          </cell>
          <cell r="BR37">
            <v>83.757575757575751</v>
          </cell>
          <cell r="BS37">
            <v>85.305343511450388</v>
          </cell>
          <cell r="BT37">
            <v>96.787148594377513</v>
          </cell>
          <cell r="BU37">
            <v>94.787878787878782</v>
          </cell>
          <cell r="BV37">
            <v>95.737913486005084</v>
          </cell>
        </row>
        <row r="38">
          <cell r="B38">
            <v>316</v>
          </cell>
          <cell r="C38">
            <v>585</v>
          </cell>
          <cell r="D38">
            <v>611</v>
          </cell>
          <cell r="E38">
            <v>1196</v>
          </cell>
          <cell r="F38">
            <v>57.606837606837601</v>
          </cell>
          <cell r="G38">
            <v>44.51718494271686</v>
          </cell>
          <cell r="H38">
            <v>50.919732441471574</v>
          </cell>
          <cell r="I38">
            <v>44.273504273504273</v>
          </cell>
          <cell r="J38">
            <v>33.551554828150572</v>
          </cell>
          <cell r="K38">
            <v>38.795986622073578</v>
          </cell>
          <cell r="L38">
            <v>92.820512820512818</v>
          </cell>
          <cell r="M38">
            <v>90.834697217675938</v>
          </cell>
          <cell r="N38">
            <v>91.806020066889644</v>
          </cell>
          <cell r="O38">
            <v>91.111111111111114</v>
          </cell>
          <cell r="P38">
            <v>87.56137479541735</v>
          </cell>
          <cell r="Q38">
            <v>89.297658862876247</v>
          </cell>
          <cell r="R38">
            <v>97.435897435897431</v>
          </cell>
          <cell r="S38">
            <v>96.890343698854338</v>
          </cell>
          <cell r="T38">
            <v>97.157190635451514</v>
          </cell>
          <cell r="U38">
            <v>1041</v>
          </cell>
          <cell r="V38">
            <v>1047</v>
          </cell>
          <cell r="W38">
            <v>2088</v>
          </cell>
          <cell r="X38">
            <v>63.208453410182521</v>
          </cell>
          <cell r="Y38">
            <v>45.081184336198667</v>
          </cell>
          <cell r="Z38">
            <v>54.118773946360157</v>
          </cell>
          <cell r="AA38">
            <v>50.048030739673386</v>
          </cell>
          <cell r="AB38">
            <v>35.434574976122249</v>
          </cell>
          <cell r="AC38">
            <v>42.720306513409959</v>
          </cell>
          <cell r="AD38">
            <v>97.022094140249763</v>
          </cell>
          <cell r="AE38">
            <v>93.027698185291314</v>
          </cell>
          <cell r="AF38">
            <v>95.019157088122611</v>
          </cell>
          <cell r="AG38">
            <v>95.581171950048031</v>
          </cell>
          <cell r="AH38">
            <v>90.926456542502393</v>
          </cell>
          <cell r="AI38">
            <v>93.247126436781613</v>
          </cell>
          <cell r="AJ38">
            <v>99.711815561959654</v>
          </cell>
          <cell r="AK38">
            <v>98.471824259789869</v>
          </cell>
          <cell r="AL38">
            <v>99.09003831417624</v>
          </cell>
          <cell r="AM38">
            <v>14</v>
          </cell>
          <cell r="AN38">
            <v>10</v>
          </cell>
          <cell r="AO38">
            <v>24</v>
          </cell>
          <cell r="AP38">
            <v>21.428571428571427</v>
          </cell>
          <cell r="AQ38">
            <v>40</v>
          </cell>
          <cell r="AR38">
            <v>29.166666666666668</v>
          </cell>
          <cell r="AS38">
            <v>21.428571428571427</v>
          </cell>
          <cell r="AT38">
            <v>10</v>
          </cell>
          <cell r="AU38">
            <v>16.666666666666664</v>
          </cell>
          <cell r="AV38">
            <v>100</v>
          </cell>
          <cell r="AW38">
            <v>100</v>
          </cell>
          <cell r="AX38">
            <v>100</v>
          </cell>
          <cell r="AY38">
            <v>85.714285714285708</v>
          </cell>
          <cell r="AZ38">
            <v>100</v>
          </cell>
          <cell r="BA38">
            <v>91.666666666666657</v>
          </cell>
          <cell r="BB38">
            <v>100</v>
          </cell>
          <cell r="BC38">
            <v>100</v>
          </cell>
          <cell r="BD38">
            <v>100</v>
          </cell>
          <cell r="BE38">
            <v>1640</v>
          </cell>
          <cell r="BF38">
            <v>1668</v>
          </cell>
          <cell r="BG38">
            <v>3308</v>
          </cell>
          <cell r="BH38">
            <v>60.853658536585364</v>
          </cell>
          <cell r="BI38">
            <v>44.84412470023981</v>
          </cell>
          <cell r="BJ38">
            <v>52.781136638452239</v>
          </cell>
          <cell r="BK38">
            <v>47.743902439024389</v>
          </cell>
          <cell r="BL38">
            <v>34.592326139088733</v>
          </cell>
          <cell r="BM38">
            <v>41.112454655380894</v>
          </cell>
          <cell r="BN38">
            <v>95.548780487804876</v>
          </cell>
          <cell r="BO38">
            <v>92.266187050359719</v>
          </cell>
          <cell r="BP38">
            <v>93.89359129383314</v>
          </cell>
          <cell r="BQ38">
            <v>93.902439024390233</v>
          </cell>
          <cell r="BR38">
            <v>89.748201438848923</v>
          </cell>
          <cell r="BS38">
            <v>91.807738814993954</v>
          </cell>
          <cell r="BT38">
            <v>98.902439024390247</v>
          </cell>
          <cell r="BU38">
            <v>97.901678657074342</v>
          </cell>
          <cell r="BV38">
            <v>98.397823458282957</v>
          </cell>
        </row>
        <row r="39">
          <cell r="B39">
            <v>317</v>
          </cell>
          <cell r="C39">
            <v>897</v>
          </cell>
          <cell r="D39">
            <v>892</v>
          </cell>
          <cell r="E39">
            <v>1789</v>
          </cell>
          <cell r="F39">
            <v>75.0278706800446</v>
          </cell>
          <cell r="G39">
            <v>66.031390134529147</v>
          </cell>
          <cell r="H39">
            <v>70.542202347680274</v>
          </cell>
          <cell r="I39">
            <v>64.43701226309922</v>
          </cell>
          <cell r="J39">
            <v>54.260089686098652</v>
          </cell>
          <cell r="K39">
            <v>59.362772498602567</v>
          </cell>
          <cell r="L39">
            <v>95.652173913043484</v>
          </cell>
          <cell r="M39">
            <v>93.834080717488789</v>
          </cell>
          <cell r="N39">
            <v>94.745667970933482</v>
          </cell>
          <cell r="O39">
            <v>94.648829431438131</v>
          </cell>
          <cell r="P39">
            <v>92.713004484304932</v>
          </cell>
          <cell r="Q39">
            <v>93.683622135271108</v>
          </cell>
          <cell r="R39">
            <v>98.216276477146053</v>
          </cell>
          <cell r="S39">
            <v>98.318385650224215</v>
          </cell>
          <cell r="T39">
            <v>98.267188373392955</v>
          </cell>
          <cell r="U39">
            <v>659</v>
          </cell>
          <cell r="V39">
            <v>669</v>
          </cell>
          <cell r="W39">
            <v>1328</v>
          </cell>
          <cell r="X39">
            <v>77.693474962063732</v>
          </cell>
          <cell r="Y39">
            <v>70.852017937219742</v>
          </cell>
          <cell r="Z39">
            <v>74.246987951807228</v>
          </cell>
          <cell r="AA39">
            <v>62.822458270106218</v>
          </cell>
          <cell r="AB39">
            <v>54.708520179372201</v>
          </cell>
          <cell r="AC39">
            <v>58.734939759036145</v>
          </cell>
          <cell r="AD39">
            <v>96.661608497723833</v>
          </cell>
          <cell r="AE39">
            <v>96.412556053811656</v>
          </cell>
          <cell r="AF39">
            <v>96.536144578313255</v>
          </cell>
          <cell r="AG39">
            <v>95.295902883156302</v>
          </cell>
          <cell r="AH39">
            <v>95.964125560538122</v>
          </cell>
          <cell r="AI39">
            <v>95.632530120481931</v>
          </cell>
          <cell r="AJ39">
            <v>98.937784522003042</v>
          </cell>
          <cell r="AK39">
            <v>99.850523168908822</v>
          </cell>
          <cell r="AL39">
            <v>99.397590361445793</v>
          </cell>
          <cell r="AM39">
            <v>4</v>
          </cell>
          <cell r="AN39">
            <v>5</v>
          </cell>
          <cell r="AO39">
            <v>9</v>
          </cell>
          <cell r="AP39">
            <v>25</v>
          </cell>
          <cell r="AQ39">
            <v>80</v>
          </cell>
          <cell r="AR39">
            <v>55.555555555555557</v>
          </cell>
          <cell r="AS39">
            <v>25</v>
          </cell>
          <cell r="AT39">
            <v>80</v>
          </cell>
          <cell r="AU39">
            <v>55.555555555555557</v>
          </cell>
          <cell r="AV39">
            <v>75</v>
          </cell>
          <cell r="AW39">
            <v>80</v>
          </cell>
          <cell r="AX39">
            <v>77.777777777777786</v>
          </cell>
          <cell r="AY39">
            <v>75</v>
          </cell>
          <cell r="AZ39">
            <v>80</v>
          </cell>
          <cell r="BA39">
            <v>77.777777777777786</v>
          </cell>
          <cell r="BB39">
            <v>100</v>
          </cell>
          <cell r="BC39">
            <v>100</v>
          </cell>
          <cell r="BD39">
            <v>100</v>
          </cell>
          <cell r="BE39">
            <v>1560</v>
          </cell>
          <cell r="BF39">
            <v>1566</v>
          </cell>
          <cell r="BG39">
            <v>3126</v>
          </cell>
          <cell r="BH39">
            <v>76.025641025641022</v>
          </cell>
          <cell r="BI39">
            <v>68.135376756066407</v>
          </cell>
          <cell r="BJ39">
            <v>72.072936660268709</v>
          </cell>
          <cell r="BK39">
            <v>63.653846153846146</v>
          </cell>
          <cell r="BL39">
            <v>54.533844189016598</v>
          </cell>
          <cell r="BM39">
            <v>59.085092770313494</v>
          </cell>
          <cell r="BN39">
            <v>96.025641025641022</v>
          </cell>
          <cell r="BO39">
            <v>94.891443167305241</v>
          </cell>
          <cell r="BP39">
            <v>95.457453614843246</v>
          </cell>
          <cell r="BQ39">
            <v>94.871794871794862</v>
          </cell>
          <cell r="BR39">
            <v>94.061302681992345</v>
          </cell>
          <cell r="BS39">
            <v>94.46577095329495</v>
          </cell>
          <cell r="BT39">
            <v>98.525641025641036</v>
          </cell>
          <cell r="BU39">
            <v>98.978288633461048</v>
          </cell>
          <cell r="BV39">
            <v>98.752399232245679</v>
          </cell>
        </row>
        <row r="40">
          <cell r="B40">
            <v>318</v>
          </cell>
          <cell r="C40">
            <v>611</v>
          </cell>
          <cell r="D40">
            <v>617</v>
          </cell>
          <cell r="E40">
            <v>1228</v>
          </cell>
          <cell r="F40">
            <v>62.520458265139112</v>
          </cell>
          <cell r="G40">
            <v>49.756888168557531</v>
          </cell>
          <cell r="H40">
            <v>56.107491856677527</v>
          </cell>
          <cell r="I40">
            <v>55.15548281505729</v>
          </cell>
          <cell r="J40">
            <v>43.273905996758508</v>
          </cell>
          <cell r="K40">
            <v>49.185667752442995</v>
          </cell>
          <cell r="L40">
            <v>88.54337152209493</v>
          </cell>
          <cell r="M40">
            <v>86.547811993517016</v>
          </cell>
          <cell r="N40">
            <v>87.54071661237785</v>
          </cell>
          <cell r="O40">
            <v>87.397708674304425</v>
          </cell>
          <cell r="P40">
            <v>85.089141004862228</v>
          </cell>
          <cell r="Q40">
            <v>86.237785016286651</v>
          </cell>
          <cell r="R40">
            <v>97.708674304418992</v>
          </cell>
          <cell r="S40">
            <v>97.568881685575363</v>
          </cell>
          <cell r="T40">
            <v>97.638436482084686</v>
          </cell>
          <cell r="U40">
            <v>91</v>
          </cell>
          <cell r="V40">
            <v>77</v>
          </cell>
          <cell r="W40">
            <v>168</v>
          </cell>
          <cell r="X40">
            <v>58.241758241758248</v>
          </cell>
          <cell r="Y40">
            <v>62.337662337662337</v>
          </cell>
          <cell r="Z40">
            <v>60.119047619047613</v>
          </cell>
          <cell r="AA40">
            <v>51.648351648351657</v>
          </cell>
          <cell r="AB40">
            <v>55.844155844155843</v>
          </cell>
          <cell r="AC40">
            <v>53.571428571428569</v>
          </cell>
          <cell r="AD40">
            <v>95.604395604395606</v>
          </cell>
          <cell r="AE40">
            <v>93.506493506493499</v>
          </cell>
          <cell r="AF40">
            <v>94.642857142857139</v>
          </cell>
          <cell r="AG40">
            <v>94.505494505494497</v>
          </cell>
          <cell r="AH40">
            <v>92.20779220779221</v>
          </cell>
          <cell r="AI40">
            <v>93.452380952380949</v>
          </cell>
          <cell r="AJ40">
            <v>100</v>
          </cell>
          <cell r="AK40">
            <v>97.402597402597408</v>
          </cell>
          <cell r="AL40">
            <v>98.80952380952381</v>
          </cell>
          <cell r="AM40">
            <v>6</v>
          </cell>
          <cell r="AN40">
            <v>3</v>
          </cell>
          <cell r="AO40">
            <v>9</v>
          </cell>
          <cell r="AP40">
            <v>33.333333333333329</v>
          </cell>
          <cell r="AQ40">
            <v>66.666666666666657</v>
          </cell>
          <cell r="AR40">
            <v>44.444444444444443</v>
          </cell>
          <cell r="AS40">
            <v>33.333333333333329</v>
          </cell>
          <cell r="AT40">
            <v>66.666666666666657</v>
          </cell>
          <cell r="AU40">
            <v>44.444444444444443</v>
          </cell>
          <cell r="AV40">
            <v>100</v>
          </cell>
          <cell r="AW40">
            <v>66.666666666666657</v>
          </cell>
          <cell r="AX40">
            <v>88.888888888888886</v>
          </cell>
          <cell r="AY40">
            <v>100</v>
          </cell>
          <cell r="AZ40">
            <v>66.666666666666657</v>
          </cell>
          <cell r="BA40">
            <v>88.888888888888886</v>
          </cell>
          <cell r="BB40">
            <v>100</v>
          </cell>
          <cell r="BC40">
            <v>66.666666666666657</v>
          </cell>
          <cell r="BD40">
            <v>88.888888888888886</v>
          </cell>
          <cell r="BE40">
            <v>708</v>
          </cell>
          <cell r="BF40">
            <v>697</v>
          </cell>
          <cell r="BG40">
            <v>1405</v>
          </cell>
          <cell r="BH40">
            <v>61.723163841807903</v>
          </cell>
          <cell r="BI40">
            <v>51.219512195121951</v>
          </cell>
          <cell r="BJ40">
            <v>56.512455516014235</v>
          </cell>
          <cell r="BK40">
            <v>54.51977401129944</v>
          </cell>
          <cell r="BL40">
            <v>44.763271162123388</v>
          </cell>
          <cell r="BM40">
            <v>49.679715302491104</v>
          </cell>
          <cell r="BN40">
            <v>89.548022598870062</v>
          </cell>
          <cell r="BO40">
            <v>87.230989956958396</v>
          </cell>
          <cell r="BP40">
            <v>88.39857651245552</v>
          </cell>
          <cell r="BQ40">
            <v>88.418079096045204</v>
          </cell>
          <cell r="BR40">
            <v>85.796269727403157</v>
          </cell>
          <cell r="BS40">
            <v>87.117437722419936</v>
          </cell>
          <cell r="BT40">
            <v>98.022598870056498</v>
          </cell>
          <cell r="BU40">
            <v>97.417503586800564</v>
          </cell>
          <cell r="BV40">
            <v>97.722419928825616</v>
          </cell>
        </row>
        <row r="41">
          <cell r="B41">
            <v>319</v>
          </cell>
          <cell r="C41">
            <v>1138</v>
          </cell>
          <cell r="D41">
            <v>1105</v>
          </cell>
          <cell r="E41">
            <v>2243</v>
          </cell>
          <cell r="F41">
            <v>74.253075571177504</v>
          </cell>
          <cell r="G41">
            <v>63.529411764705877</v>
          </cell>
          <cell r="H41">
            <v>68.970129291127961</v>
          </cell>
          <cell r="I41">
            <v>65.992970123022843</v>
          </cell>
          <cell r="J41">
            <v>55.837104072398191</v>
          </cell>
          <cell r="K41">
            <v>60.989745876058855</v>
          </cell>
          <cell r="L41">
            <v>95.60632688927943</v>
          </cell>
          <cell r="M41">
            <v>90.950226244343895</v>
          </cell>
          <cell r="N41">
            <v>93.312527864467228</v>
          </cell>
          <cell r="O41">
            <v>95.518453427065026</v>
          </cell>
          <cell r="P41">
            <v>88.054298642533936</v>
          </cell>
          <cell r="Q41">
            <v>91.841283994650027</v>
          </cell>
          <cell r="R41">
            <v>98.594024604569412</v>
          </cell>
          <cell r="S41">
            <v>98.09954751131221</v>
          </cell>
          <cell r="T41">
            <v>98.350423539901925</v>
          </cell>
          <cell r="U41">
            <v>111</v>
          </cell>
          <cell r="V41">
            <v>148</v>
          </cell>
          <cell r="W41">
            <v>259</v>
          </cell>
          <cell r="X41">
            <v>81.981981981981974</v>
          </cell>
          <cell r="Y41">
            <v>90.540540540540533</v>
          </cell>
          <cell r="Z41">
            <v>86.872586872586879</v>
          </cell>
          <cell r="AA41">
            <v>74.774774774774784</v>
          </cell>
          <cell r="AB41">
            <v>86.486486486486484</v>
          </cell>
          <cell r="AC41">
            <v>81.467181467181476</v>
          </cell>
          <cell r="AD41">
            <v>99.099099099099092</v>
          </cell>
          <cell r="AE41">
            <v>97.972972972972968</v>
          </cell>
          <cell r="AF41">
            <v>98.455598455598462</v>
          </cell>
          <cell r="AG41">
            <v>99.099099099099092</v>
          </cell>
          <cell r="AH41">
            <v>97.972972972972968</v>
          </cell>
          <cell r="AI41">
            <v>98.455598455598462</v>
          </cell>
          <cell r="AJ41">
            <v>99.099099099099092</v>
          </cell>
          <cell r="AK41">
            <v>98.648648648648646</v>
          </cell>
          <cell r="AL41">
            <v>98.841698841698843</v>
          </cell>
          <cell r="AM41">
            <v>3</v>
          </cell>
          <cell r="AN41">
            <v>5</v>
          </cell>
          <cell r="AO41">
            <v>8</v>
          </cell>
          <cell r="AP41">
            <v>66.666666666666657</v>
          </cell>
          <cell r="AQ41">
            <v>60</v>
          </cell>
          <cell r="AR41">
            <v>62.5</v>
          </cell>
          <cell r="AS41">
            <v>66.666666666666657</v>
          </cell>
          <cell r="AT41">
            <v>60</v>
          </cell>
          <cell r="AU41">
            <v>62.5</v>
          </cell>
          <cell r="AV41">
            <v>100</v>
          </cell>
          <cell r="AW41">
            <v>60</v>
          </cell>
          <cell r="AX41">
            <v>75</v>
          </cell>
          <cell r="AY41">
            <v>100</v>
          </cell>
          <cell r="AZ41">
            <v>60</v>
          </cell>
          <cell r="BA41">
            <v>75</v>
          </cell>
          <cell r="BB41">
            <v>100</v>
          </cell>
          <cell r="BC41">
            <v>80</v>
          </cell>
          <cell r="BD41">
            <v>87.5</v>
          </cell>
          <cell r="BE41">
            <v>1252</v>
          </cell>
          <cell r="BF41">
            <v>1258</v>
          </cell>
          <cell r="BG41">
            <v>2510</v>
          </cell>
          <cell r="BH41">
            <v>74.920127795527165</v>
          </cell>
          <cell r="BI41">
            <v>66.693163751987285</v>
          </cell>
          <cell r="BJ41">
            <v>70.796812749003976</v>
          </cell>
          <cell r="BK41">
            <v>66.773162939297123</v>
          </cell>
          <cell r="BL41">
            <v>59.45945945945946</v>
          </cell>
          <cell r="BM41">
            <v>63.107569721115539</v>
          </cell>
          <cell r="BN41">
            <v>95.926517571884986</v>
          </cell>
          <cell r="BO41">
            <v>91.653418124006365</v>
          </cell>
          <cell r="BP41">
            <v>93.784860557768923</v>
          </cell>
          <cell r="BQ41">
            <v>95.846645367412137</v>
          </cell>
          <cell r="BR41">
            <v>89.109697933227352</v>
          </cell>
          <cell r="BS41">
            <v>92.470119521912352</v>
          </cell>
          <cell r="BT41">
            <v>98.642172523961662</v>
          </cell>
          <cell r="BU41">
            <v>98.09220985691573</v>
          </cell>
          <cell r="BV41">
            <v>98.366533864541822</v>
          </cell>
        </row>
        <row r="42">
          <cell r="B42">
            <v>320</v>
          </cell>
          <cell r="C42">
            <v>820</v>
          </cell>
          <cell r="D42">
            <v>908</v>
          </cell>
          <cell r="E42">
            <v>1728</v>
          </cell>
          <cell r="F42">
            <v>60.243902439024389</v>
          </cell>
          <cell r="G42">
            <v>45.704845814977972</v>
          </cell>
          <cell r="H42">
            <v>52.604166666666664</v>
          </cell>
          <cell r="I42">
            <v>47.68292682926829</v>
          </cell>
          <cell r="J42">
            <v>32.929515418502206</v>
          </cell>
          <cell r="K42">
            <v>39.930555555555557</v>
          </cell>
          <cell r="L42">
            <v>96.097560975609753</v>
          </cell>
          <cell r="M42">
            <v>92.40088105726872</v>
          </cell>
          <cell r="N42">
            <v>94.155092592592595</v>
          </cell>
          <cell r="O42">
            <v>92.804878048780495</v>
          </cell>
          <cell r="P42">
            <v>88.105726872246692</v>
          </cell>
          <cell r="Q42">
            <v>90.335648148148152</v>
          </cell>
          <cell r="R42">
            <v>98.414634146341456</v>
          </cell>
          <cell r="S42">
            <v>96.806167400881066</v>
          </cell>
          <cell r="T42">
            <v>97.569444444444443</v>
          </cell>
          <cell r="U42">
            <v>434</v>
          </cell>
          <cell r="V42">
            <v>424</v>
          </cell>
          <cell r="W42">
            <v>858</v>
          </cell>
          <cell r="X42">
            <v>55.299539170506918</v>
          </cell>
          <cell r="Y42">
            <v>41.273584905660378</v>
          </cell>
          <cell r="Z42">
            <v>48.368298368298369</v>
          </cell>
          <cell r="AA42">
            <v>42.857142857142854</v>
          </cell>
          <cell r="AB42">
            <v>29.716981132075471</v>
          </cell>
          <cell r="AC42">
            <v>36.363636363636367</v>
          </cell>
          <cell r="AD42">
            <v>93.778801843317979</v>
          </cell>
          <cell r="AE42">
            <v>91.981132075471692</v>
          </cell>
          <cell r="AF42">
            <v>92.890442890442898</v>
          </cell>
          <cell r="AG42">
            <v>91.244239631336413</v>
          </cell>
          <cell r="AH42">
            <v>87.735849056603783</v>
          </cell>
          <cell r="AI42">
            <v>89.510489510489506</v>
          </cell>
          <cell r="AJ42">
            <v>97.235023041474662</v>
          </cell>
          <cell r="AK42">
            <v>96.226415094339629</v>
          </cell>
          <cell r="AL42">
            <v>96.736596736596738</v>
          </cell>
          <cell r="AM42">
            <v>6</v>
          </cell>
          <cell r="AN42">
            <v>4</v>
          </cell>
          <cell r="AO42">
            <v>10</v>
          </cell>
          <cell r="AP42">
            <v>16.666666666666664</v>
          </cell>
          <cell r="AQ42">
            <v>50</v>
          </cell>
          <cell r="AR42">
            <v>30</v>
          </cell>
          <cell r="AS42">
            <v>16.666666666666664</v>
          </cell>
          <cell r="AT42">
            <v>50</v>
          </cell>
          <cell r="AU42">
            <v>30</v>
          </cell>
          <cell r="AV42">
            <v>66.666666666666657</v>
          </cell>
          <cell r="AW42">
            <v>75</v>
          </cell>
          <cell r="AX42">
            <v>70</v>
          </cell>
          <cell r="AY42">
            <v>66.666666666666657</v>
          </cell>
          <cell r="AZ42">
            <v>50</v>
          </cell>
          <cell r="BA42">
            <v>60</v>
          </cell>
          <cell r="BB42">
            <v>66.666666666666657</v>
          </cell>
          <cell r="BC42">
            <v>100</v>
          </cell>
          <cell r="BD42">
            <v>80</v>
          </cell>
          <cell r="BE42">
            <v>1260</v>
          </cell>
          <cell r="BF42">
            <v>1336</v>
          </cell>
          <cell r="BG42">
            <v>2596</v>
          </cell>
          <cell r="BH42">
            <v>58.333333333333336</v>
          </cell>
          <cell r="BI42">
            <v>44.311377245508979</v>
          </cell>
          <cell r="BJ42">
            <v>51.117103235747308</v>
          </cell>
          <cell r="BK42">
            <v>45.873015873015873</v>
          </cell>
          <cell r="BL42">
            <v>31.961077844311376</v>
          </cell>
          <cell r="BM42">
            <v>38.713405238828969</v>
          </cell>
          <cell r="BN42">
            <v>95.158730158730151</v>
          </cell>
          <cell r="BO42">
            <v>92.215568862275461</v>
          </cell>
          <cell r="BP42">
            <v>93.644067796610159</v>
          </cell>
          <cell r="BQ42">
            <v>92.142857142857139</v>
          </cell>
          <cell r="BR42">
            <v>87.874251497005986</v>
          </cell>
          <cell r="BS42">
            <v>89.94607087827427</v>
          </cell>
          <cell r="BT42">
            <v>97.857142857142847</v>
          </cell>
          <cell r="BU42">
            <v>96.631736526946113</v>
          </cell>
          <cell r="BV42">
            <v>97.226502311248069</v>
          </cell>
        </row>
        <row r="43">
          <cell r="B43">
            <v>330</v>
          </cell>
          <cell r="C43">
            <v>4273</v>
          </cell>
          <cell r="D43">
            <v>4470</v>
          </cell>
          <cell r="E43">
            <v>8743</v>
          </cell>
          <cell r="F43">
            <v>64.240580388485853</v>
          </cell>
          <cell r="G43">
            <v>54.429530201342281</v>
          </cell>
          <cell r="H43">
            <v>59.224522475122953</v>
          </cell>
          <cell r="I43">
            <v>45.93962087526328</v>
          </cell>
          <cell r="J43">
            <v>38.120805369127517</v>
          </cell>
          <cell r="K43">
            <v>41.94212512867437</v>
          </cell>
          <cell r="L43">
            <v>92.440908027147202</v>
          </cell>
          <cell r="M43">
            <v>86.241610738255034</v>
          </cell>
          <cell r="N43">
            <v>89.271417133706962</v>
          </cell>
          <cell r="O43">
            <v>89.047507605897493</v>
          </cell>
          <cell r="P43">
            <v>82.975391498881436</v>
          </cell>
          <cell r="Q43">
            <v>85.943040146402836</v>
          </cell>
          <cell r="R43">
            <v>98.104376316405336</v>
          </cell>
          <cell r="S43">
            <v>96.778523489932894</v>
          </cell>
          <cell r="T43">
            <v>97.426512638682368</v>
          </cell>
          <cell r="U43">
            <v>1793</v>
          </cell>
          <cell r="V43">
            <v>1867</v>
          </cell>
          <cell r="W43">
            <v>3660</v>
          </cell>
          <cell r="X43">
            <v>64.194088120468479</v>
          </cell>
          <cell r="Y43">
            <v>52.597750401713981</v>
          </cell>
          <cell r="Z43">
            <v>58.278688524590159</v>
          </cell>
          <cell r="AA43">
            <v>42.331288343558285</v>
          </cell>
          <cell r="AB43">
            <v>34.761649705409745</v>
          </cell>
          <cell r="AC43">
            <v>38.469945355191257</v>
          </cell>
          <cell r="AD43">
            <v>96.095928611266032</v>
          </cell>
          <cell r="AE43">
            <v>89.769683985002686</v>
          </cell>
          <cell r="AF43">
            <v>92.868852459016395</v>
          </cell>
          <cell r="AG43">
            <v>93.865030674846622</v>
          </cell>
          <cell r="AH43">
            <v>87.145152651312259</v>
          </cell>
          <cell r="AI43">
            <v>90.437158469945359</v>
          </cell>
          <cell r="AJ43">
            <v>99.107640825432242</v>
          </cell>
          <cell r="AK43">
            <v>98.071772897696846</v>
          </cell>
          <cell r="AL43">
            <v>98.579234972677597</v>
          </cell>
          <cell r="AM43">
            <v>29</v>
          </cell>
          <cell r="AN43">
            <v>34</v>
          </cell>
          <cell r="AO43">
            <v>63</v>
          </cell>
          <cell r="AP43">
            <v>48.275862068965516</v>
          </cell>
          <cell r="AQ43">
            <v>32.352941176470587</v>
          </cell>
          <cell r="AR43">
            <v>39.682539682539684</v>
          </cell>
          <cell r="AS43">
            <v>27.586206896551722</v>
          </cell>
          <cell r="AT43">
            <v>20.588235294117645</v>
          </cell>
          <cell r="AU43">
            <v>23.809523809523807</v>
          </cell>
          <cell r="AV43">
            <v>86.206896551724128</v>
          </cell>
          <cell r="AW43">
            <v>61.764705882352942</v>
          </cell>
          <cell r="AX43">
            <v>73.015873015873012</v>
          </cell>
          <cell r="AY43">
            <v>86.206896551724128</v>
          </cell>
          <cell r="AZ43">
            <v>58.82352941176471</v>
          </cell>
          <cell r="BA43">
            <v>71.428571428571431</v>
          </cell>
          <cell r="BB43">
            <v>93.103448275862064</v>
          </cell>
          <cell r="BC43">
            <v>97.058823529411768</v>
          </cell>
          <cell r="BD43">
            <v>95.238095238095227</v>
          </cell>
          <cell r="BE43">
            <v>6095</v>
          </cell>
          <cell r="BF43">
            <v>6371</v>
          </cell>
          <cell r="BG43">
            <v>12466</v>
          </cell>
          <cell r="BH43">
            <v>64.15094339622641</v>
          </cell>
          <cell r="BI43">
            <v>53.774917595353941</v>
          </cell>
          <cell r="BJ43">
            <v>58.848066741536975</v>
          </cell>
          <cell r="BK43">
            <v>44.790812141099259</v>
          </cell>
          <cell r="BL43">
            <v>37.042850415947257</v>
          </cell>
          <cell r="BM43">
            <v>40.831060484517891</v>
          </cell>
          <cell r="BN43">
            <v>93.486464315012313</v>
          </cell>
          <cell r="BO43">
            <v>87.144875215821699</v>
          </cell>
          <cell r="BP43">
            <v>90.245467672068031</v>
          </cell>
          <cell r="BQ43">
            <v>90.45118949958983</v>
          </cell>
          <cell r="BR43">
            <v>84.068435096531161</v>
          </cell>
          <cell r="BS43">
            <v>87.189154500240647</v>
          </cell>
          <cell r="BT43">
            <v>98.375717801476625</v>
          </cell>
          <cell r="BU43">
            <v>97.159001726573536</v>
          </cell>
          <cell r="BV43">
            <v>97.753890582384088</v>
          </cell>
        </row>
        <row r="44">
          <cell r="B44">
            <v>331</v>
          </cell>
          <cell r="C44">
            <v>1584</v>
          </cell>
          <cell r="D44">
            <v>1663</v>
          </cell>
          <cell r="E44">
            <v>3247</v>
          </cell>
          <cell r="F44">
            <v>51.957070707070706</v>
          </cell>
          <cell r="G44">
            <v>41.91220685508118</v>
          </cell>
          <cell r="H44">
            <v>46.812442254388664</v>
          </cell>
          <cell r="I44">
            <v>40.972222222222221</v>
          </cell>
          <cell r="J44">
            <v>32.651834034876728</v>
          </cell>
          <cell r="K44">
            <v>36.710809978441638</v>
          </cell>
          <cell r="L44">
            <v>90.909090909090907</v>
          </cell>
          <cell r="M44">
            <v>84.12507516536381</v>
          </cell>
          <cell r="N44">
            <v>87.434554973821989</v>
          </cell>
          <cell r="O44">
            <v>88.446969696969703</v>
          </cell>
          <cell r="P44">
            <v>81.659651232711965</v>
          </cell>
          <cell r="Q44">
            <v>84.970742223591017</v>
          </cell>
          <cell r="R44">
            <v>97.411616161616166</v>
          </cell>
          <cell r="S44">
            <v>96.572459410703544</v>
          </cell>
          <cell r="T44">
            <v>96.981829380967042</v>
          </cell>
          <cell r="U44">
            <v>224</v>
          </cell>
          <cell r="V44">
            <v>268</v>
          </cell>
          <cell r="W44">
            <v>492</v>
          </cell>
          <cell r="X44">
            <v>61.607142857142861</v>
          </cell>
          <cell r="Y44">
            <v>50</v>
          </cell>
          <cell r="Z44">
            <v>55.284552845528459</v>
          </cell>
          <cell r="AA44">
            <v>52.678571428571431</v>
          </cell>
          <cell r="AB44">
            <v>38.805970149253731</v>
          </cell>
          <cell r="AC44">
            <v>45.121951219512198</v>
          </cell>
          <cell r="AD44">
            <v>96.428571428571431</v>
          </cell>
          <cell r="AE44">
            <v>91.417910447761201</v>
          </cell>
          <cell r="AF44">
            <v>93.699186991869922</v>
          </cell>
          <cell r="AG44">
            <v>93.75</v>
          </cell>
          <cell r="AH44">
            <v>86.567164179104466</v>
          </cell>
          <cell r="AI44">
            <v>89.837398373983731</v>
          </cell>
          <cell r="AJ44">
            <v>98.660714285714292</v>
          </cell>
          <cell r="AK44">
            <v>98.880597014925371</v>
          </cell>
          <cell r="AL44">
            <v>98.780487804878049</v>
          </cell>
          <cell r="AM44">
            <v>5</v>
          </cell>
          <cell r="AN44">
            <v>5</v>
          </cell>
          <cell r="AO44">
            <v>10</v>
          </cell>
          <cell r="AP44">
            <v>20</v>
          </cell>
          <cell r="AQ44">
            <v>60</v>
          </cell>
          <cell r="AR44">
            <v>40</v>
          </cell>
          <cell r="AS44">
            <v>20</v>
          </cell>
          <cell r="AT44">
            <v>60</v>
          </cell>
          <cell r="AU44">
            <v>40</v>
          </cell>
          <cell r="AV44">
            <v>60</v>
          </cell>
          <cell r="AW44">
            <v>80</v>
          </cell>
          <cell r="AX44">
            <v>70</v>
          </cell>
          <cell r="AY44">
            <v>40</v>
          </cell>
          <cell r="AZ44">
            <v>60</v>
          </cell>
          <cell r="BA44">
            <v>50</v>
          </cell>
          <cell r="BB44">
            <v>80</v>
          </cell>
          <cell r="BC44">
            <v>100</v>
          </cell>
          <cell r="BD44">
            <v>90</v>
          </cell>
          <cell r="BE44">
            <v>1813</v>
          </cell>
          <cell r="BF44">
            <v>1936</v>
          </cell>
          <cell r="BG44">
            <v>3749</v>
          </cell>
          <cell r="BH44">
            <v>53.061224489795919</v>
          </cell>
          <cell r="BI44">
            <v>43.078512396694215</v>
          </cell>
          <cell r="BJ44">
            <v>47.906108295545479</v>
          </cell>
          <cell r="BK44">
            <v>42.360728075013789</v>
          </cell>
          <cell r="BL44">
            <v>33.574380165289256</v>
          </cell>
          <cell r="BM44">
            <v>37.823419578554279</v>
          </cell>
          <cell r="BN44">
            <v>91.505791505791507</v>
          </cell>
          <cell r="BO44">
            <v>85.123966942148769</v>
          </cell>
          <cell r="BP44">
            <v>88.210189383835697</v>
          </cell>
          <cell r="BQ44">
            <v>88.968560397131824</v>
          </cell>
          <cell r="BR44">
            <v>82.283057851239676</v>
          </cell>
          <cell r="BS44">
            <v>85.516137636703121</v>
          </cell>
          <cell r="BT44">
            <v>97.51792608935466</v>
          </cell>
          <cell r="BU44">
            <v>96.900826446281002</v>
          </cell>
          <cell r="BV44">
            <v>97.199253134169112</v>
          </cell>
        </row>
        <row r="45">
          <cell r="B45">
            <v>332</v>
          </cell>
          <cell r="C45">
            <v>1824</v>
          </cell>
          <cell r="D45">
            <v>1957</v>
          </cell>
          <cell r="E45">
            <v>3781</v>
          </cell>
          <cell r="F45">
            <v>60.526315789473685</v>
          </cell>
          <cell r="G45">
            <v>51.405212059274398</v>
          </cell>
          <cell r="H45">
            <v>55.805342501983603</v>
          </cell>
          <cell r="I45">
            <v>46.107456140350877</v>
          </cell>
          <cell r="J45">
            <v>40.419008686765459</v>
          </cell>
          <cell r="K45">
            <v>43.163184342766463</v>
          </cell>
          <cell r="L45">
            <v>94.73684210526315</v>
          </cell>
          <cell r="M45">
            <v>90.597853857945836</v>
          </cell>
          <cell r="N45">
            <v>92.594551705897914</v>
          </cell>
          <cell r="O45">
            <v>93.201754385964904</v>
          </cell>
          <cell r="P45">
            <v>88.400613183444037</v>
          </cell>
          <cell r="Q45">
            <v>90.716741602750588</v>
          </cell>
          <cell r="R45">
            <v>98.793859649122808</v>
          </cell>
          <cell r="S45">
            <v>97.598364844149216</v>
          </cell>
          <cell r="T45">
            <v>98.175085956096268</v>
          </cell>
          <cell r="U45">
            <v>124</v>
          </cell>
          <cell r="V45">
            <v>157</v>
          </cell>
          <cell r="W45">
            <v>281</v>
          </cell>
          <cell r="X45">
            <v>65.322580645161281</v>
          </cell>
          <cell r="Y45">
            <v>51.592356687898089</v>
          </cell>
          <cell r="Z45">
            <v>57.651245551601427</v>
          </cell>
          <cell r="AA45">
            <v>50.806451612903224</v>
          </cell>
          <cell r="AB45">
            <v>35.031847133757957</v>
          </cell>
          <cell r="AC45">
            <v>41.992882562277579</v>
          </cell>
          <cell r="AD45">
            <v>94.354838709677423</v>
          </cell>
          <cell r="AE45">
            <v>92.356687898089177</v>
          </cell>
          <cell r="AF45">
            <v>93.238434163701072</v>
          </cell>
          <cell r="AG45">
            <v>91.935483870967744</v>
          </cell>
          <cell r="AH45">
            <v>90.445859872611464</v>
          </cell>
          <cell r="AI45">
            <v>91.10320284697508</v>
          </cell>
          <cell r="AJ45">
            <v>100</v>
          </cell>
          <cell r="AK45">
            <v>98.726114649681534</v>
          </cell>
          <cell r="AL45">
            <v>99.288256227758012</v>
          </cell>
          <cell r="AM45">
            <v>3</v>
          </cell>
          <cell r="AN45">
            <v>5</v>
          </cell>
          <cell r="AO45">
            <v>8</v>
          </cell>
          <cell r="AP45">
            <v>0</v>
          </cell>
          <cell r="AQ45">
            <v>20</v>
          </cell>
          <cell r="AR45">
            <v>12.5</v>
          </cell>
          <cell r="AS45">
            <v>0</v>
          </cell>
          <cell r="AT45">
            <v>20</v>
          </cell>
          <cell r="AU45">
            <v>12.5</v>
          </cell>
          <cell r="AV45">
            <v>33.333333333333329</v>
          </cell>
          <cell r="AW45">
            <v>80</v>
          </cell>
          <cell r="AX45">
            <v>62.5</v>
          </cell>
          <cell r="AY45">
            <v>33.333333333333329</v>
          </cell>
          <cell r="AZ45">
            <v>80</v>
          </cell>
          <cell r="BA45">
            <v>62.5</v>
          </cell>
          <cell r="BB45">
            <v>66.666666666666657</v>
          </cell>
          <cell r="BC45">
            <v>100</v>
          </cell>
          <cell r="BD45">
            <v>87.5</v>
          </cell>
          <cell r="BE45">
            <v>1951</v>
          </cell>
          <cell r="BF45">
            <v>2119</v>
          </cell>
          <cell r="BG45">
            <v>4070</v>
          </cell>
          <cell r="BH45">
            <v>60.738083034341358</v>
          </cell>
          <cell r="BI45">
            <v>51.344974044360548</v>
          </cell>
          <cell r="BJ45">
            <v>55.847665847665851</v>
          </cell>
          <cell r="BK45">
            <v>46.335212711430032</v>
          </cell>
          <cell r="BL45">
            <v>39.971684756960826</v>
          </cell>
          <cell r="BM45">
            <v>43.022113022113025</v>
          </cell>
          <cell r="BN45">
            <v>94.618144541260889</v>
          </cell>
          <cell r="BO45">
            <v>90.703161868806035</v>
          </cell>
          <cell r="BP45">
            <v>92.579852579852584</v>
          </cell>
          <cell r="BQ45">
            <v>93.029215786776007</v>
          </cell>
          <cell r="BR45">
            <v>88.532326569136387</v>
          </cell>
          <cell r="BS45">
            <v>90.687960687960683</v>
          </cell>
          <cell r="BT45">
            <v>98.821117375704773</v>
          </cell>
          <cell r="BU45">
            <v>97.687588485134498</v>
          </cell>
          <cell r="BV45">
            <v>98.230958230958237</v>
          </cell>
        </row>
        <row r="46">
          <cell r="B46">
            <v>333</v>
          </cell>
          <cell r="C46">
            <v>1472</v>
          </cell>
          <cell r="D46">
            <v>1622</v>
          </cell>
          <cell r="E46">
            <v>3094</v>
          </cell>
          <cell r="F46">
            <v>49.048913043478258</v>
          </cell>
          <cell r="G46">
            <v>42.108508014796548</v>
          </cell>
          <cell r="H46">
            <v>45.410471881060118</v>
          </cell>
          <cell r="I46">
            <v>30.774456521739129</v>
          </cell>
          <cell r="J46">
            <v>25.709001233045626</v>
          </cell>
          <cell r="K46">
            <v>28.118939883645766</v>
          </cell>
          <cell r="L46">
            <v>86.616847826086953</v>
          </cell>
          <cell r="M46">
            <v>81.257706535141807</v>
          </cell>
          <cell r="N46">
            <v>83.807369101486756</v>
          </cell>
          <cell r="O46">
            <v>83.28804347826086</v>
          </cell>
          <cell r="P46">
            <v>78.483353884093702</v>
          </cell>
          <cell r="Q46">
            <v>80.769230769230774</v>
          </cell>
          <cell r="R46">
            <v>96.603260869565219</v>
          </cell>
          <cell r="S46">
            <v>94.759556103575832</v>
          </cell>
          <cell r="T46">
            <v>95.636716224951527</v>
          </cell>
          <cell r="U46">
            <v>274</v>
          </cell>
          <cell r="V46">
            <v>315</v>
          </cell>
          <cell r="W46">
            <v>589</v>
          </cell>
          <cell r="X46">
            <v>60.583941605839421</v>
          </cell>
          <cell r="Y46">
            <v>54.603174603174601</v>
          </cell>
          <cell r="Z46">
            <v>57.385398981324279</v>
          </cell>
          <cell r="AA46">
            <v>42.335766423357661</v>
          </cell>
          <cell r="AB46">
            <v>34.920634920634917</v>
          </cell>
          <cell r="AC46">
            <v>38.370118845500848</v>
          </cell>
          <cell r="AD46">
            <v>95.620437956204384</v>
          </cell>
          <cell r="AE46">
            <v>89.523809523809533</v>
          </cell>
          <cell r="AF46">
            <v>92.35993208828522</v>
          </cell>
          <cell r="AG46">
            <v>93.795620437956202</v>
          </cell>
          <cell r="AH46">
            <v>87.301587301587304</v>
          </cell>
          <cell r="AI46">
            <v>90.322580645161281</v>
          </cell>
          <cell r="AJ46">
            <v>99.270072992700733</v>
          </cell>
          <cell r="AK46">
            <v>97.777777777777771</v>
          </cell>
          <cell r="AL46">
            <v>98.471986417657035</v>
          </cell>
          <cell r="AM46">
            <v>7</v>
          </cell>
          <cell r="AN46">
            <v>8</v>
          </cell>
          <cell r="AO46">
            <v>15</v>
          </cell>
          <cell r="AP46">
            <v>42.857142857142854</v>
          </cell>
          <cell r="AQ46">
            <v>25</v>
          </cell>
          <cell r="AR46">
            <v>33.333333333333329</v>
          </cell>
          <cell r="AS46">
            <v>28.571428571428569</v>
          </cell>
          <cell r="AT46">
            <v>25</v>
          </cell>
          <cell r="AU46">
            <v>26.666666666666668</v>
          </cell>
          <cell r="AV46">
            <v>100</v>
          </cell>
          <cell r="AW46">
            <v>50</v>
          </cell>
          <cell r="AX46">
            <v>73.333333333333329</v>
          </cell>
          <cell r="AY46">
            <v>85.714285714285708</v>
          </cell>
          <cell r="AZ46">
            <v>50</v>
          </cell>
          <cell r="BA46">
            <v>66.666666666666657</v>
          </cell>
          <cell r="BB46">
            <v>100</v>
          </cell>
          <cell r="BC46">
            <v>87.5</v>
          </cell>
          <cell r="BD46">
            <v>93.333333333333329</v>
          </cell>
          <cell r="BE46">
            <v>1753</v>
          </cell>
          <cell r="BF46">
            <v>1945</v>
          </cell>
          <cell r="BG46">
            <v>3698</v>
          </cell>
          <cell r="BH46">
            <v>50.827153451226472</v>
          </cell>
          <cell r="BI46">
            <v>44.061696658097688</v>
          </cell>
          <cell r="BJ46">
            <v>47.268793942671714</v>
          </cell>
          <cell r="BK46">
            <v>32.572732458642328</v>
          </cell>
          <cell r="BL46">
            <v>27.197943444730079</v>
          </cell>
          <cell r="BM46">
            <v>29.745808545159548</v>
          </cell>
          <cell r="BN46">
            <v>88.077581289218486</v>
          </cell>
          <cell r="BO46">
            <v>82.467866323907458</v>
          </cell>
          <cell r="BP46">
            <v>85.127095727420226</v>
          </cell>
          <cell r="BQ46">
            <v>84.940102681118077</v>
          </cell>
          <cell r="BR46">
            <v>79.794344473007712</v>
          </cell>
          <cell r="BS46">
            <v>82.233639805300157</v>
          </cell>
          <cell r="BT46">
            <v>97.033656588705071</v>
          </cell>
          <cell r="BU46">
            <v>95.218508997429311</v>
          </cell>
          <cell r="BV46">
            <v>96.078961600865327</v>
          </cell>
        </row>
        <row r="47">
          <cell r="B47">
            <v>334</v>
          </cell>
          <cell r="C47">
            <v>1521</v>
          </cell>
          <cell r="D47">
            <v>1599</v>
          </cell>
          <cell r="E47">
            <v>3120</v>
          </cell>
          <cell r="F47">
            <v>70.414201183431956</v>
          </cell>
          <cell r="G47">
            <v>62.539086929330836</v>
          </cell>
          <cell r="H47">
            <v>66.378205128205124</v>
          </cell>
          <cell r="I47">
            <v>52.531229454306384</v>
          </cell>
          <cell r="J47">
            <v>47.342088805503444</v>
          </cell>
          <cell r="K47">
            <v>49.871794871794876</v>
          </cell>
          <cell r="L47">
            <v>94.280078895463518</v>
          </cell>
          <cell r="M47">
            <v>90.681676047529706</v>
          </cell>
          <cell r="N47">
            <v>92.435897435897445</v>
          </cell>
          <cell r="O47">
            <v>92.307692307692307</v>
          </cell>
          <cell r="P47">
            <v>87.554721701063158</v>
          </cell>
          <cell r="Q47">
            <v>89.871794871794876</v>
          </cell>
          <cell r="R47">
            <v>98.159105851413543</v>
          </cell>
          <cell r="S47">
            <v>97.748592870544087</v>
          </cell>
          <cell r="T47">
            <v>97.948717948717942</v>
          </cell>
          <cell r="U47">
            <v>51</v>
          </cell>
          <cell r="V47">
            <v>55</v>
          </cell>
          <cell r="W47">
            <v>106</v>
          </cell>
          <cell r="X47">
            <v>86.274509803921575</v>
          </cell>
          <cell r="Y47">
            <v>74.545454545454547</v>
          </cell>
          <cell r="Z47">
            <v>80.188679245283026</v>
          </cell>
          <cell r="AA47">
            <v>78.431372549019613</v>
          </cell>
          <cell r="AB47">
            <v>63.636363636363633</v>
          </cell>
          <cell r="AC47">
            <v>70.754716981132077</v>
          </cell>
          <cell r="AD47">
            <v>98.039215686274503</v>
          </cell>
          <cell r="AE47">
            <v>96.36363636363636</v>
          </cell>
          <cell r="AF47">
            <v>97.169811320754718</v>
          </cell>
          <cell r="AG47">
            <v>98.039215686274503</v>
          </cell>
          <cell r="AH47">
            <v>96.36363636363636</v>
          </cell>
          <cell r="AI47">
            <v>97.169811320754718</v>
          </cell>
          <cell r="AJ47">
            <v>98.039215686274503</v>
          </cell>
          <cell r="AK47">
            <v>100</v>
          </cell>
          <cell r="AL47">
            <v>99.056603773584911</v>
          </cell>
          <cell r="AM47">
            <v>0</v>
          </cell>
          <cell r="AN47">
            <v>5</v>
          </cell>
          <cell r="AO47">
            <v>5</v>
          </cell>
          <cell r="AP47" t="e">
            <v>#DIV/0!</v>
          </cell>
          <cell r="AQ47">
            <v>40</v>
          </cell>
          <cell r="AR47">
            <v>40</v>
          </cell>
          <cell r="AS47" t="e">
            <v>#DIV/0!</v>
          </cell>
          <cell r="AT47">
            <v>20</v>
          </cell>
          <cell r="AU47">
            <v>20</v>
          </cell>
          <cell r="AV47" t="e">
            <v>#DIV/0!</v>
          </cell>
          <cell r="AW47">
            <v>100</v>
          </cell>
          <cell r="AX47">
            <v>100</v>
          </cell>
          <cell r="AY47" t="e">
            <v>#DIV/0!</v>
          </cell>
          <cell r="AZ47">
            <v>100</v>
          </cell>
          <cell r="BA47">
            <v>100</v>
          </cell>
          <cell r="BB47" t="e">
            <v>#DIV/0!</v>
          </cell>
          <cell r="BC47">
            <v>100</v>
          </cell>
          <cell r="BD47">
            <v>100</v>
          </cell>
          <cell r="BE47">
            <v>1572</v>
          </cell>
          <cell r="BF47">
            <v>1659</v>
          </cell>
          <cell r="BG47">
            <v>3231</v>
          </cell>
          <cell r="BH47">
            <v>70.928753180661573</v>
          </cell>
          <cell r="BI47">
            <v>62.869198312236286</v>
          </cell>
          <cell r="BJ47">
            <v>66.790467347570413</v>
          </cell>
          <cell r="BK47">
            <v>53.371501272264631</v>
          </cell>
          <cell r="BL47">
            <v>47.799879445449065</v>
          </cell>
          <cell r="BM47">
            <v>50.510677808727941</v>
          </cell>
          <cell r="BN47">
            <v>94.402035623409674</v>
          </cell>
          <cell r="BO47">
            <v>90.898131404460514</v>
          </cell>
          <cell r="BP47">
            <v>92.602909316001231</v>
          </cell>
          <cell r="BQ47">
            <v>92.493638676844782</v>
          </cell>
          <cell r="BR47">
            <v>87.884267631103071</v>
          </cell>
          <cell r="BS47">
            <v>90.126895697926329</v>
          </cell>
          <cell r="BT47">
            <v>98.155216284987276</v>
          </cell>
          <cell r="BU47">
            <v>97.830018083182637</v>
          </cell>
          <cell r="BV47">
            <v>97.988238935314143</v>
          </cell>
        </row>
        <row r="48">
          <cell r="B48">
            <v>335</v>
          </cell>
          <cell r="C48">
            <v>1600</v>
          </cell>
          <cell r="D48">
            <v>1715</v>
          </cell>
          <cell r="E48">
            <v>3315</v>
          </cell>
          <cell r="F48">
            <v>56.375</v>
          </cell>
          <cell r="G48">
            <v>43.032069970845484</v>
          </cell>
          <cell r="H48">
            <v>49.472096530920062</v>
          </cell>
          <cell r="I48">
            <v>39.125</v>
          </cell>
          <cell r="J48">
            <v>29.912536443148692</v>
          </cell>
          <cell r="K48">
            <v>34.358974358974358</v>
          </cell>
          <cell r="L48">
            <v>89.75</v>
          </cell>
          <cell r="M48">
            <v>81.516034985422735</v>
          </cell>
          <cell r="N48">
            <v>85.490196078431367</v>
          </cell>
          <cell r="O48">
            <v>85.5625</v>
          </cell>
          <cell r="P48">
            <v>76.384839650145778</v>
          </cell>
          <cell r="Q48">
            <v>80.814479638009047</v>
          </cell>
          <cell r="R48">
            <v>96.5625</v>
          </cell>
          <cell r="S48">
            <v>94.344023323615161</v>
          </cell>
          <cell r="T48">
            <v>95.41478129713424</v>
          </cell>
          <cell r="U48">
            <v>210</v>
          </cell>
          <cell r="V48">
            <v>266</v>
          </cell>
          <cell r="W48">
            <v>476</v>
          </cell>
          <cell r="X48">
            <v>60</v>
          </cell>
          <cell r="Y48">
            <v>50</v>
          </cell>
          <cell r="Z48">
            <v>54.411764705882348</v>
          </cell>
          <cell r="AA48">
            <v>43.333333333333336</v>
          </cell>
          <cell r="AB48">
            <v>35.714285714285715</v>
          </cell>
          <cell r="AC48">
            <v>39.075630252100844</v>
          </cell>
          <cell r="AD48">
            <v>95.714285714285722</v>
          </cell>
          <cell r="AE48">
            <v>90.601503759398497</v>
          </cell>
          <cell r="AF48">
            <v>92.857142857142861</v>
          </cell>
          <cell r="AG48">
            <v>90.952380952380949</v>
          </cell>
          <cell r="AH48">
            <v>86.842105263157904</v>
          </cell>
          <cell r="AI48">
            <v>88.65546218487394</v>
          </cell>
          <cell r="AJ48">
            <v>98.571428571428584</v>
          </cell>
          <cell r="AK48">
            <v>97.368421052631575</v>
          </cell>
          <cell r="AL48">
            <v>97.899159663865547</v>
          </cell>
          <cell r="AM48">
            <v>1</v>
          </cell>
          <cell r="AN48">
            <v>4</v>
          </cell>
          <cell r="AO48">
            <v>5</v>
          </cell>
          <cell r="AP48">
            <v>0</v>
          </cell>
          <cell r="AQ48">
            <v>0</v>
          </cell>
          <cell r="AR48">
            <v>0</v>
          </cell>
          <cell r="AS48">
            <v>0</v>
          </cell>
          <cell r="AT48">
            <v>0</v>
          </cell>
          <cell r="AU48">
            <v>0</v>
          </cell>
          <cell r="AV48">
            <v>100</v>
          </cell>
          <cell r="AW48">
            <v>75</v>
          </cell>
          <cell r="AX48">
            <v>80</v>
          </cell>
          <cell r="AY48">
            <v>100</v>
          </cell>
          <cell r="AZ48">
            <v>50</v>
          </cell>
          <cell r="BA48">
            <v>60</v>
          </cell>
          <cell r="BB48">
            <v>100</v>
          </cell>
          <cell r="BC48">
            <v>100</v>
          </cell>
          <cell r="BD48">
            <v>100</v>
          </cell>
          <cell r="BE48">
            <v>1811</v>
          </cell>
          <cell r="BF48">
            <v>1985</v>
          </cell>
          <cell r="BG48">
            <v>3796</v>
          </cell>
          <cell r="BH48">
            <v>56.764218663721699</v>
          </cell>
          <cell r="BI48">
            <v>43.879093198992443</v>
          </cell>
          <cell r="BJ48">
            <v>50.026343519494212</v>
          </cell>
          <cell r="BK48">
            <v>39.591385974599667</v>
          </cell>
          <cell r="BL48">
            <v>30.629722921914361</v>
          </cell>
          <cell r="BM48">
            <v>34.905163329820866</v>
          </cell>
          <cell r="BN48">
            <v>90.447266703478746</v>
          </cell>
          <cell r="BO48">
            <v>82.720403022670027</v>
          </cell>
          <cell r="BP48">
            <v>86.406743940990509</v>
          </cell>
          <cell r="BQ48">
            <v>86.195472114853672</v>
          </cell>
          <cell r="BR48">
            <v>77.732997481108313</v>
          </cell>
          <cell r="BS48">
            <v>81.770284510010541</v>
          </cell>
          <cell r="BT48">
            <v>96.797349530646045</v>
          </cell>
          <cell r="BU48">
            <v>94.760705289672543</v>
          </cell>
          <cell r="BV48">
            <v>95.732349841938884</v>
          </cell>
        </row>
        <row r="49">
          <cell r="B49">
            <v>336</v>
          </cell>
          <cell r="C49">
            <v>1292</v>
          </cell>
          <cell r="D49">
            <v>1197</v>
          </cell>
          <cell r="E49">
            <v>2489</v>
          </cell>
          <cell r="F49">
            <v>60.913312693498455</v>
          </cell>
          <cell r="G49">
            <v>47.953216374269005</v>
          </cell>
          <cell r="H49">
            <v>54.680594616311772</v>
          </cell>
          <cell r="I49">
            <v>40.866873065015483</v>
          </cell>
          <cell r="J49">
            <v>25.647451963241437</v>
          </cell>
          <cell r="K49">
            <v>33.547609481719562</v>
          </cell>
          <cell r="L49">
            <v>89.318885448916404</v>
          </cell>
          <cell r="M49">
            <v>80.451127819548873</v>
          </cell>
          <cell r="N49">
            <v>85.05423865006027</v>
          </cell>
          <cell r="O49">
            <v>86.455108359133121</v>
          </cell>
          <cell r="P49">
            <v>77.861319966583125</v>
          </cell>
          <cell r="Q49">
            <v>82.322217758135793</v>
          </cell>
          <cell r="R49">
            <v>96.749226006191947</v>
          </cell>
          <cell r="S49">
            <v>93.984962406015043</v>
          </cell>
          <cell r="T49">
            <v>95.419847328244273</v>
          </cell>
          <cell r="U49">
            <v>219</v>
          </cell>
          <cell r="V49">
            <v>233</v>
          </cell>
          <cell r="W49">
            <v>452</v>
          </cell>
          <cell r="X49">
            <v>69.863013698630141</v>
          </cell>
          <cell r="Y49">
            <v>56.223175965665241</v>
          </cell>
          <cell r="Z49">
            <v>62.831858407079643</v>
          </cell>
          <cell r="AA49">
            <v>45.662100456621005</v>
          </cell>
          <cell r="AB49">
            <v>36.909871244635198</v>
          </cell>
          <cell r="AC49">
            <v>41.150442477876105</v>
          </cell>
          <cell r="AD49">
            <v>96.347031963470315</v>
          </cell>
          <cell r="AE49">
            <v>92.703862660944196</v>
          </cell>
          <cell r="AF49">
            <v>94.469026548672559</v>
          </cell>
          <cell r="AG49">
            <v>94.063926940639263</v>
          </cell>
          <cell r="AH49">
            <v>87.982832618025753</v>
          </cell>
          <cell r="AI49">
            <v>90.929203539823007</v>
          </cell>
          <cell r="AJ49">
            <v>99.086757990867582</v>
          </cell>
          <cell r="AK49">
            <v>98.712446351931334</v>
          </cell>
          <cell r="AL49">
            <v>98.893805309734518</v>
          </cell>
          <cell r="AM49">
            <v>2</v>
          </cell>
          <cell r="AN49">
            <v>9</v>
          </cell>
          <cell r="AO49">
            <v>11</v>
          </cell>
          <cell r="AP49">
            <v>50</v>
          </cell>
          <cell r="AQ49">
            <v>44.444444444444443</v>
          </cell>
          <cell r="AR49">
            <v>45.454545454545453</v>
          </cell>
          <cell r="AS49">
            <v>0</v>
          </cell>
          <cell r="AT49">
            <v>33.333333333333329</v>
          </cell>
          <cell r="AU49">
            <v>27.27272727272727</v>
          </cell>
          <cell r="AV49">
            <v>50</v>
          </cell>
          <cell r="AW49">
            <v>88.888888888888886</v>
          </cell>
          <cell r="AX49">
            <v>81.818181818181827</v>
          </cell>
          <cell r="AY49">
            <v>50</v>
          </cell>
          <cell r="AZ49">
            <v>77.777777777777786</v>
          </cell>
          <cell r="BA49">
            <v>72.727272727272734</v>
          </cell>
          <cell r="BB49">
            <v>100</v>
          </cell>
          <cell r="BC49">
            <v>100</v>
          </cell>
          <cell r="BD49">
            <v>100</v>
          </cell>
          <cell r="BE49">
            <v>1513</v>
          </cell>
          <cell r="BF49">
            <v>1439</v>
          </cell>
          <cell r="BG49">
            <v>2952</v>
          </cell>
          <cell r="BH49">
            <v>62.194315928618636</v>
          </cell>
          <cell r="BI49">
            <v>49.270326615705351</v>
          </cell>
          <cell r="BJ49">
            <v>55.894308943089435</v>
          </cell>
          <cell r="BK49">
            <v>41.506939854593519</v>
          </cell>
          <cell r="BL49">
            <v>27.519110493398191</v>
          </cell>
          <cell r="BM49">
            <v>34.688346883468832</v>
          </cell>
          <cell r="BN49">
            <v>90.284203569068083</v>
          </cell>
          <cell r="BO49">
            <v>82.487838776928427</v>
          </cell>
          <cell r="BP49">
            <v>86.483739837398375</v>
          </cell>
          <cell r="BQ49">
            <v>87.508261731658948</v>
          </cell>
          <cell r="BR49">
            <v>79.499652536483666</v>
          </cell>
          <cell r="BS49">
            <v>83.604336043360433</v>
          </cell>
          <cell r="BT49">
            <v>97.091870456047587</v>
          </cell>
          <cell r="BU49">
            <v>94.788047255038222</v>
          </cell>
          <cell r="BV49">
            <v>95.968834688346888</v>
          </cell>
        </row>
        <row r="50">
          <cell r="B50">
            <v>340</v>
          </cell>
          <cell r="C50">
            <v>957</v>
          </cell>
          <cell r="D50">
            <v>1047</v>
          </cell>
          <cell r="E50">
            <v>2004</v>
          </cell>
          <cell r="F50">
            <v>53.500522466039712</v>
          </cell>
          <cell r="G50">
            <v>44.508118433619863</v>
          </cell>
          <cell r="H50">
            <v>48.802395209580837</v>
          </cell>
          <cell r="I50">
            <v>28.213166144200624</v>
          </cell>
          <cell r="J50">
            <v>24.259789875835722</v>
          </cell>
          <cell r="K50">
            <v>26.147704590818364</v>
          </cell>
          <cell r="L50">
            <v>85.788923719958206</v>
          </cell>
          <cell r="M50">
            <v>79.369627507163315</v>
          </cell>
          <cell r="N50">
            <v>82.43512974051896</v>
          </cell>
          <cell r="O50">
            <v>82.340647857889238</v>
          </cell>
          <cell r="P50">
            <v>76.59980897803247</v>
          </cell>
          <cell r="Q50">
            <v>79.341317365269461</v>
          </cell>
          <cell r="R50">
            <v>95.193312434691748</v>
          </cell>
          <cell r="S50">
            <v>93.123209169054448</v>
          </cell>
          <cell r="T50">
            <v>94.111776447105782</v>
          </cell>
          <cell r="U50">
            <v>2</v>
          </cell>
          <cell r="V50">
            <v>3</v>
          </cell>
          <cell r="W50">
            <v>5</v>
          </cell>
          <cell r="X50">
            <v>100</v>
          </cell>
          <cell r="Y50">
            <v>66.666666666666657</v>
          </cell>
          <cell r="Z50">
            <v>80</v>
          </cell>
          <cell r="AA50">
            <v>0</v>
          </cell>
          <cell r="AB50">
            <v>33.333333333333329</v>
          </cell>
          <cell r="AC50">
            <v>20</v>
          </cell>
          <cell r="AD50">
            <v>100</v>
          </cell>
          <cell r="AE50">
            <v>100</v>
          </cell>
          <cell r="AF50">
            <v>100</v>
          </cell>
          <cell r="AG50">
            <v>100</v>
          </cell>
          <cell r="AH50">
            <v>100</v>
          </cell>
          <cell r="AI50">
            <v>100</v>
          </cell>
          <cell r="AJ50">
            <v>100</v>
          </cell>
          <cell r="AK50">
            <v>100</v>
          </cell>
          <cell r="AL50">
            <v>100</v>
          </cell>
          <cell r="AM50">
            <v>4</v>
          </cell>
          <cell r="AN50">
            <v>0</v>
          </cell>
          <cell r="AO50">
            <v>4</v>
          </cell>
          <cell r="AP50">
            <v>25</v>
          </cell>
          <cell r="AQ50" t="e">
            <v>#DIV/0!</v>
          </cell>
          <cell r="AR50">
            <v>25</v>
          </cell>
          <cell r="AS50">
            <v>0</v>
          </cell>
          <cell r="AT50" t="e">
            <v>#DIV/0!</v>
          </cell>
          <cell r="AU50">
            <v>0</v>
          </cell>
          <cell r="AV50">
            <v>75</v>
          </cell>
          <cell r="AW50" t="e">
            <v>#DIV/0!</v>
          </cell>
          <cell r="AX50">
            <v>75</v>
          </cell>
          <cell r="AY50">
            <v>50</v>
          </cell>
          <cell r="AZ50" t="e">
            <v>#DIV/0!</v>
          </cell>
          <cell r="BA50">
            <v>50</v>
          </cell>
          <cell r="BB50">
            <v>75</v>
          </cell>
          <cell r="BC50" t="e">
            <v>#DIV/0!</v>
          </cell>
          <cell r="BD50">
            <v>75</v>
          </cell>
          <cell r="BE50">
            <v>963</v>
          </cell>
          <cell r="BF50">
            <v>1050</v>
          </cell>
          <cell r="BG50">
            <v>2013</v>
          </cell>
          <cell r="BH50">
            <v>53.478712357217027</v>
          </cell>
          <cell r="BI50">
            <v>44.571428571428569</v>
          </cell>
          <cell r="BJ50">
            <v>48.832588176850471</v>
          </cell>
          <cell r="BK50">
            <v>28.037383177570092</v>
          </cell>
          <cell r="BL50">
            <v>24.285714285714285</v>
          </cell>
          <cell r="BM50">
            <v>26.08047690014903</v>
          </cell>
          <cell r="BN50">
            <v>85.773624091381095</v>
          </cell>
          <cell r="BO50">
            <v>79.428571428571431</v>
          </cell>
          <cell r="BP50">
            <v>82.463984103328372</v>
          </cell>
          <cell r="BQ50">
            <v>82.242990654205599</v>
          </cell>
          <cell r="BR50">
            <v>76.666666666666671</v>
          </cell>
          <cell r="BS50">
            <v>79.334326875310481</v>
          </cell>
          <cell r="BT50">
            <v>95.119418483904468</v>
          </cell>
          <cell r="BU50">
            <v>93.142857142857139</v>
          </cell>
          <cell r="BV50">
            <v>94.088425235966227</v>
          </cell>
        </row>
        <row r="51">
          <cell r="B51">
            <v>341</v>
          </cell>
          <cell r="C51">
            <v>2883</v>
          </cell>
          <cell r="D51">
            <v>2838</v>
          </cell>
          <cell r="E51">
            <v>5721</v>
          </cell>
          <cell r="F51">
            <v>58.550121401318066</v>
          </cell>
          <cell r="G51">
            <v>49.894291754756871</v>
          </cell>
          <cell r="H51">
            <v>54.256248907533646</v>
          </cell>
          <cell r="I51">
            <v>37.634408602150536</v>
          </cell>
          <cell r="J51">
            <v>33.333333333333329</v>
          </cell>
          <cell r="K51">
            <v>35.500786575773468</v>
          </cell>
          <cell r="L51">
            <v>87.894554283732219</v>
          </cell>
          <cell r="M51">
            <v>80.091613812544054</v>
          </cell>
          <cell r="N51">
            <v>84.023772067820317</v>
          </cell>
          <cell r="O51">
            <v>85.674644467568513</v>
          </cell>
          <cell r="P51">
            <v>78.294573643410843</v>
          </cell>
          <cell r="Q51">
            <v>82.013633980073408</v>
          </cell>
          <cell r="R51">
            <v>95.109261186264305</v>
          </cell>
          <cell r="S51">
            <v>93.340380549682877</v>
          </cell>
          <cell r="T51">
            <v>94.231777661248032</v>
          </cell>
          <cell r="U51">
            <v>76</v>
          </cell>
          <cell r="V51">
            <v>82</v>
          </cell>
          <cell r="W51">
            <v>158</v>
          </cell>
          <cell r="X51">
            <v>67.10526315789474</v>
          </cell>
          <cell r="Y51">
            <v>40.243902439024396</v>
          </cell>
          <cell r="Z51">
            <v>53.164556962025308</v>
          </cell>
          <cell r="AA51">
            <v>55.26315789473685</v>
          </cell>
          <cell r="AB51">
            <v>24.390243902439025</v>
          </cell>
          <cell r="AC51">
            <v>39.24050632911392</v>
          </cell>
          <cell r="AD51">
            <v>96.05263157894737</v>
          </cell>
          <cell r="AE51">
            <v>81.707317073170728</v>
          </cell>
          <cell r="AF51">
            <v>88.60759493670885</v>
          </cell>
          <cell r="AG51">
            <v>90.789473684210535</v>
          </cell>
          <cell r="AH51">
            <v>78.048780487804876</v>
          </cell>
          <cell r="AI51">
            <v>84.177215189873422</v>
          </cell>
          <cell r="AJ51">
            <v>100</v>
          </cell>
          <cell r="AK51">
            <v>92.682926829268297</v>
          </cell>
          <cell r="AL51">
            <v>96.202531645569621</v>
          </cell>
          <cell r="AM51">
            <v>3</v>
          </cell>
          <cell r="AN51">
            <v>11</v>
          </cell>
          <cell r="AO51">
            <v>14</v>
          </cell>
          <cell r="AP51">
            <v>33.333333333333329</v>
          </cell>
          <cell r="AQ51">
            <v>18.181818181818183</v>
          </cell>
          <cell r="AR51">
            <v>21.428571428571427</v>
          </cell>
          <cell r="AS51">
            <v>0</v>
          </cell>
          <cell r="AT51">
            <v>9.0909090909090917</v>
          </cell>
          <cell r="AU51">
            <v>7.1428571428571423</v>
          </cell>
          <cell r="AV51">
            <v>33.333333333333329</v>
          </cell>
          <cell r="AW51">
            <v>54.54545454545454</v>
          </cell>
          <cell r="AX51">
            <v>50</v>
          </cell>
          <cell r="AY51">
            <v>33.333333333333329</v>
          </cell>
          <cell r="AZ51">
            <v>45.454545454545453</v>
          </cell>
          <cell r="BA51">
            <v>42.857142857142854</v>
          </cell>
          <cell r="BB51">
            <v>66.666666666666657</v>
          </cell>
          <cell r="BC51">
            <v>100</v>
          </cell>
          <cell r="BD51">
            <v>92.857142857142861</v>
          </cell>
          <cell r="BE51">
            <v>2962</v>
          </cell>
          <cell r="BF51">
            <v>2931</v>
          </cell>
          <cell r="BG51">
            <v>5893</v>
          </cell>
          <cell r="BH51">
            <v>58.744091829844706</v>
          </cell>
          <cell r="BI51">
            <v>49.505288297509381</v>
          </cell>
          <cell r="BJ51">
            <v>54.148990327507207</v>
          </cell>
          <cell r="BK51">
            <v>38.048615800135046</v>
          </cell>
          <cell r="BL51">
            <v>32.992152848857046</v>
          </cell>
          <cell r="BM51">
            <v>35.533684031902254</v>
          </cell>
          <cell r="BN51">
            <v>88.048615800135039</v>
          </cell>
          <cell r="BO51">
            <v>80.040941658137157</v>
          </cell>
          <cell r="BP51">
            <v>84.06584082810113</v>
          </cell>
          <cell r="BQ51">
            <v>85.75286968264686</v>
          </cell>
          <cell r="BR51">
            <v>78.164448993517567</v>
          </cell>
          <cell r="BS51">
            <v>81.978618700152722</v>
          </cell>
          <cell r="BT51">
            <v>95.205941931127612</v>
          </cell>
          <cell r="BU51">
            <v>93.346980552712395</v>
          </cell>
          <cell r="BV51">
            <v>94.281350755133204</v>
          </cell>
        </row>
        <row r="52">
          <cell r="B52">
            <v>342</v>
          </cell>
          <cell r="C52">
            <v>1075</v>
          </cell>
          <cell r="D52">
            <v>1166</v>
          </cell>
          <cell r="E52">
            <v>2241</v>
          </cell>
          <cell r="F52">
            <v>61.395348837209305</v>
          </cell>
          <cell r="G52">
            <v>52.144082332761577</v>
          </cell>
          <cell r="H52">
            <v>56.58188308790718</v>
          </cell>
          <cell r="I52">
            <v>43.813953488372093</v>
          </cell>
          <cell r="J52">
            <v>32.675814751286445</v>
          </cell>
          <cell r="K52">
            <v>38.018741633199468</v>
          </cell>
          <cell r="L52">
            <v>90.883720930232556</v>
          </cell>
          <cell r="M52">
            <v>85.506003430531734</v>
          </cell>
          <cell r="N52">
            <v>88.085676037483267</v>
          </cell>
          <cell r="O52">
            <v>88.465116279069761</v>
          </cell>
          <cell r="P52">
            <v>83.619210977701542</v>
          </cell>
          <cell r="Q52">
            <v>85.943775100401609</v>
          </cell>
          <cell r="R52">
            <v>96.651162790697668</v>
          </cell>
          <cell r="S52">
            <v>95.626072041166381</v>
          </cell>
          <cell r="T52">
            <v>96.117804551539493</v>
          </cell>
          <cell r="U52">
            <v>4</v>
          </cell>
          <cell r="V52">
            <v>6</v>
          </cell>
          <cell r="W52">
            <v>10</v>
          </cell>
          <cell r="X52">
            <v>100</v>
          </cell>
          <cell r="Y52">
            <v>50</v>
          </cell>
          <cell r="Z52">
            <v>70</v>
          </cell>
          <cell r="AA52">
            <v>50</v>
          </cell>
          <cell r="AB52">
            <v>33.333333333333329</v>
          </cell>
          <cell r="AC52">
            <v>40</v>
          </cell>
          <cell r="AD52">
            <v>100</v>
          </cell>
          <cell r="AE52">
            <v>100</v>
          </cell>
          <cell r="AF52">
            <v>100</v>
          </cell>
          <cell r="AG52">
            <v>100</v>
          </cell>
          <cell r="AH52">
            <v>100</v>
          </cell>
          <cell r="AI52">
            <v>100</v>
          </cell>
          <cell r="AJ52">
            <v>100</v>
          </cell>
          <cell r="AK52">
            <v>100</v>
          </cell>
          <cell r="AL52">
            <v>100</v>
          </cell>
          <cell r="AM52">
            <v>4</v>
          </cell>
          <cell r="AN52">
            <v>3</v>
          </cell>
          <cell r="AO52">
            <v>7</v>
          </cell>
          <cell r="AP52">
            <v>50</v>
          </cell>
          <cell r="AQ52">
            <v>66.666666666666657</v>
          </cell>
          <cell r="AR52">
            <v>57.142857142857139</v>
          </cell>
          <cell r="AS52">
            <v>25</v>
          </cell>
          <cell r="AT52">
            <v>33.333333333333329</v>
          </cell>
          <cell r="AU52">
            <v>28.571428571428569</v>
          </cell>
          <cell r="AV52">
            <v>75</v>
          </cell>
          <cell r="AW52">
            <v>66.666666666666657</v>
          </cell>
          <cell r="AX52">
            <v>71.428571428571431</v>
          </cell>
          <cell r="AY52">
            <v>75</v>
          </cell>
          <cell r="AZ52">
            <v>66.666666666666657</v>
          </cell>
          <cell r="BA52">
            <v>71.428571428571431</v>
          </cell>
          <cell r="BB52">
            <v>100</v>
          </cell>
          <cell r="BC52">
            <v>66.666666666666657</v>
          </cell>
          <cell r="BD52">
            <v>85.714285714285708</v>
          </cell>
          <cell r="BE52">
            <v>1083</v>
          </cell>
          <cell r="BF52">
            <v>1175</v>
          </cell>
          <cell r="BG52">
            <v>2258</v>
          </cell>
          <cell r="BH52">
            <v>61.495844875346265</v>
          </cell>
          <cell r="BI52">
            <v>52.170212765957444</v>
          </cell>
          <cell r="BJ52">
            <v>56.643046944198403</v>
          </cell>
          <cell r="BK52">
            <v>43.767313019390578</v>
          </cell>
          <cell r="BL52">
            <v>32.680851063829785</v>
          </cell>
          <cell r="BM52">
            <v>37.998228520814884</v>
          </cell>
          <cell r="BN52">
            <v>90.858725761772845</v>
          </cell>
          <cell r="BO52">
            <v>85.531914893617028</v>
          </cell>
          <cell r="BP52">
            <v>88.086802480070858</v>
          </cell>
          <cell r="BQ52">
            <v>88.457987072945514</v>
          </cell>
          <cell r="BR52">
            <v>83.659574468085111</v>
          </cell>
          <cell r="BS52">
            <v>85.961027457927372</v>
          </cell>
          <cell r="BT52">
            <v>96.67590027700831</v>
          </cell>
          <cell r="BU52">
            <v>95.574468085106375</v>
          </cell>
          <cell r="BV52">
            <v>96.102745792736926</v>
          </cell>
        </row>
        <row r="53">
          <cell r="B53">
            <v>343</v>
          </cell>
          <cell r="C53">
            <v>1885</v>
          </cell>
          <cell r="D53">
            <v>1967</v>
          </cell>
          <cell r="E53">
            <v>3852</v>
          </cell>
          <cell r="F53">
            <v>65.145888594164461</v>
          </cell>
          <cell r="G53">
            <v>58.617183528215556</v>
          </cell>
          <cell r="H53">
            <v>61.812045690550363</v>
          </cell>
          <cell r="I53">
            <v>46.684350132625994</v>
          </cell>
          <cell r="J53">
            <v>41.128622267412304</v>
          </cell>
          <cell r="K53">
            <v>43.847352024922124</v>
          </cell>
          <cell r="L53">
            <v>94.641909814323611</v>
          </cell>
          <cell r="M53">
            <v>90.594814438230813</v>
          </cell>
          <cell r="N53">
            <v>92.575285565939765</v>
          </cell>
          <cell r="O53">
            <v>92.944297082228118</v>
          </cell>
          <cell r="P53">
            <v>88.459583121504821</v>
          </cell>
          <cell r="Q53">
            <v>90.654205607476641</v>
          </cell>
          <cell r="R53">
            <v>98.514588859416435</v>
          </cell>
          <cell r="S53">
            <v>97.40721911540416</v>
          </cell>
          <cell r="T53">
            <v>97.949117341640701</v>
          </cell>
          <cell r="U53">
            <v>20</v>
          </cell>
          <cell r="V53">
            <v>17</v>
          </cell>
          <cell r="W53">
            <v>37</v>
          </cell>
          <cell r="X53">
            <v>75</v>
          </cell>
          <cell r="Y53">
            <v>70.588235294117652</v>
          </cell>
          <cell r="Z53">
            <v>72.972972972972968</v>
          </cell>
          <cell r="AA53">
            <v>55.000000000000007</v>
          </cell>
          <cell r="AB53">
            <v>58.82352941176471</v>
          </cell>
          <cell r="AC53">
            <v>56.756756756756758</v>
          </cell>
          <cell r="AD53">
            <v>95</v>
          </cell>
          <cell r="AE53">
            <v>94.117647058823522</v>
          </cell>
          <cell r="AF53">
            <v>94.594594594594597</v>
          </cell>
          <cell r="AG53">
            <v>95</v>
          </cell>
          <cell r="AH53">
            <v>94.117647058823522</v>
          </cell>
          <cell r="AI53">
            <v>94.594594594594597</v>
          </cell>
          <cell r="AJ53">
            <v>95</v>
          </cell>
          <cell r="AK53">
            <v>100</v>
          </cell>
          <cell r="AL53">
            <v>97.297297297297305</v>
          </cell>
          <cell r="AM53">
            <v>1</v>
          </cell>
          <cell r="AN53">
            <v>1</v>
          </cell>
          <cell r="AO53">
            <v>2</v>
          </cell>
          <cell r="AP53">
            <v>100</v>
          </cell>
          <cell r="AQ53">
            <v>100</v>
          </cell>
          <cell r="AR53">
            <v>100</v>
          </cell>
          <cell r="AS53">
            <v>100</v>
          </cell>
          <cell r="AT53">
            <v>100</v>
          </cell>
          <cell r="AU53">
            <v>100</v>
          </cell>
          <cell r="AV53">
            <v>100</v>
          </cell>
          <cell r="AW53">
            <v>100</v>
          </cell>
          <cell r="AX53">
            <v>100</v>
          </cell>
          <cell r="AY53">
            <v>100</v>
          </cell>
          <cell r="AZ53">
            <v>100</v>
          </cell>
          <cell r="BA53">
            <v>100</v>
          </cell>
          <cell r="BB53">
            <v>100</v>
          </cell>
          <cell r="BC53">
            <v>100</v>
          </cell>
          <cell r="BD53">
            <v>100</v>
          </cell>
          <cell r="BE53">
            <v>1906</v>
          </cell>
          <cell r="BF53">
            <v>1985</v>
          </cell>
          <cell r="BG53">
            <v>3891</v>
          </cell>
          <cell r="BH53">
            <v>65.267576075550892</v>
          </cell>
          <cell r="BI53">
            <v>58.740554156171285</v>
          </cell>
          <cell r="BJ53">
            <v>61.93780519146749</v>
          </cell>
          <cell r="BK53">
            <v>46.799580272822666</v>
          </cell>
          <cell r="BL53">
            <v>41.309823677581861</v>
          </cell>
          <cell r="BM53">
            <v>43.998971986635823</v>
          </cell>
          <cell r="BN53">
            <v>94.648478488982164</v>
          </cell>
          <cell r="BO53">
            <v>90.62972292191435</v>
          </cell>
          <cell r="BP53">
            <v>92.598303777949113</v>
          </cell>
          <cell r="BQ53">
            <v>92.969569779643237</v>
          </cell>
          <cell r="BR53">
            <v>88.513853904282115</v>
          </cell>
          <cell r="BS53">
            <v>90.696479054227709</v>
          </cell>
          <cell r="BT53">
            <v>98.478488982161593</v>
          </cell>
          <cell r="BU53">
            <v>97.430730478589425</v>
          </cell>
          <cell r="BV53">
            <v>97.943973271652524</v>
          </cell>
        </row>
        <row r="54">
          <cell r="B54">
            <v>344</v>
          </cell>
          <cell r="C54">
            <v>2037</v>
          </cell>
          <cell r="D54">
            <v>2174</v>
          </cell>
          <cell r="E54">
            <v>4211</v>
          </cell>
          <cell r="F54">
            <v>63.868433971526748</v>
          </cell>
          <cell r="G54">
            <v>51.609935602575895</v>
          </cell>
          <cell r="H54">
            <v>57.539776775112806</v>
          </cell>
          <cell r="I54">
            <v>51.251840942562588</v>
          </cell>
          <cell r="J54">
            <v>41.53633854645814</v>
          </cell>
          <cell r="K54">
            <v>46.236048444549986</v>
          </cell>
          <cell r="L54">
            <v>92.783505154639172</v>
          </cell>
          <cell r="M54">
            <v>91.352345906163762</v>
          </cell>
          <cell r="N54">
            <v>92.044644977440043</v>
          </cell>
          <cell r="O54">
            <v>90.967108492881692</v>
          </cell>
          <cell r="P54">
            <v>89.282428702851888</v>
          </cell>
          <cell r="Q54">
            <v>90.097364046544755</v>
          </cell>
          <cell r="R54">
            <v>97.44722631320569</v>
          </cell>
          <cell r="S54">
            <v>97.148114075436993</v>
          </cell>
          <cell r="T54">
            <v>97.292804559487053</v>
          </cell>
          <cell r="U54">
            <v>24</v>
          </cell>
          <cell r="V54">
            <v>27</v>
          </cell>
          <cell r="W54">
            <v>51</v>
          </cell>
          <cell r="X54">
            <v>79.166666666666657</v>
          </cell>
          <cell r="Y54">
            <v>62.962962962962962</v>
          </cell>
          <cell r="Z54">
            <v>70.588235294117652</v>
          </cell>
          <cell r="AA54">
            <v>66.666666666666657</v>
          </cell>
          <cell r="AB54">
            <v>48.148148148148145</v>
          </cell>
          <cell r="AC54">
            <v>56.862745098039213</v>
          </cell>
          <cell r="AD54">
            <v>95.833333333333343</v>
          </cell>
          <cell r="AE54">
            <v>96.296296296296291</v>
          </cell>
          <cell r="AF54">
            <v>96.078431372549019</v>
          </cell>
          <cell r="AG54">
            <v>91.666666666666657</v>
          </cell>
          <cell r="AH54">
            <v>92.592592592592595</v>
          </cell>
          <cell r="AI54">
            <v>92.156862745098039</v>
          </cell>
          <cell r="AJ54">
            <v>100</v>
          </cell>
          <cell r="AK54">
            <v>100</v>
          </cell>
          <cell r="AL54">
            <v>100</v>
          </cell>
          <cell r="AM54">
            <v>3</v>
          </cell>
          <cell r="AN54">
            <v>1</v>
          </cell>
          <cell r="AO54">
            <v>4</v>
          </cell>
          <cell r="AP54">
            <v>33.333333333333329</v>
          </cell>
          <cell r="AQ54">
            <v>0</v>
          </cell>
          <cell r="AR54">
            <v>25</v>
          </cell>
          <cell r="AS54">
            <v>33.333333333333329</v>
          </cell>
          <cell r="AT54">
            <v>0</v>
          </cell>
          <cell r="AU54">
            <v>25</v>
          </cell>
          <cell r="AV54">
            <v>100</v>
          </cell>
          <cell r="AW54">
            <v>100</v>
          </cell>
          <cell r="AX54">
            <v>100</v>
          </cell>
          <cell r="AY54">
            <v>100</v>
          </cell>
          <cell r="AZ54">
            <v>100</v>
          </cell>
          <cell r="BA54">
            <v>100</v>
          </cell>
          <cell r="BB54">
            <v>100</v>
          </cell>
          <cell r="BC54">
            <v>100</v>
          </cell>
          <cell r="BD54">
            <v>100</v>
          </cell>
          <cell r="BE54">
            <v>2064</v>
          </cell>
          <cell r="BF54">
            <v>2202</v>
          </cell>
          <cell r="BG54">
            <v>4266</v>
          </cell>
          <cell r="BH54">
            <v>64.001937984496124</v>
          </cell>
          <cell r="BI54">
            <v>51.725703905540421</v>
          </cell>
          <cell r="BJ54">
            <v>57.665260196905763</v>
          </cell>
          <cell r="BK54">
            <v>51.405038759689923</v>
          </cell>
          <cell r="BL54">
            <v>41.598546775658491</v>
          </cell>
          <cell r="BM54">
            <v>46.343178621659639</v>
          </cell>
          <cell r="BN54">
            <v>92.829457364341081</v>
          </cell>
          <cell r="BO54">
            <v>91.416893732970024</v>
          </cell>
          <cell r="BP54">
            <v>92.100328176277543</v>
          </cell>
          <cell r="BQ54">
            <v>90.988372093023244</v>
          </cell>
          <cell r="BR54">
            <v>89.327883742052677</v>
          </cell>
          <cell r="BS54">
            <v>90.131270511017348</v>
          </cell>
          <cell r="BT54">
            <v>97.48062015503875</v>
          </cell>
          <cell r="BU54">
            <v>97.1843778383288</v>
          </cell>
          <cell r="BV54">
            <v>97.327707454289737</v>
          </cell>
        </row>
        <row r="55">
          <cell r="B55">
            <v>350</v>
          </cell>
          <cell r="C55">
            <v>1621</v>
          </cell>
          <cell r="D55">
            <v>1623</v>
          </cell>
          <cell r="E55">
            <v>3244</v>
          </cell>
          <cell r="F55">
            <v>57.557063541024057</v>
          </cell>
          <cell r="G55">
            <v>44.978434996919283</v>
          </cell>
          <cell r="H55">
            <v>51.263871763255239</v>
          </cell>
          <cell r="I55">
            <v>44.231955582973477</v>
          </cell>
          <cell r="J55">
            <v>31.977818853974121</v>
          </cell>
          <cell r="K55">
            <v>38.101109741060419</v>
          </cell>
          <cell r="L55">
            <v>92.843923504009879</v>
          </cell>
          <cell r="M55">
            <v>86.629698089956875</v>
          </cell>
          <cell r="N55">
            <v>89.734895191122064</v>
          </cell>
          <cell r="O55">
            <v>91.363355953115359</v>
          </cell>
          <cell r="P55">
            <v>84.719654959950702</v>
          </cell>
          <cell r="Q55">
            <v>88.039457459926012</v>
          </cell>
          <cell r="R55">
            <v>97.285626156693397</v>
          </cell>
          <cell r="S55">
            <v>95.810227972889706</v>
          </cell>
          <cell r="T55">
            <v>96.547472256473483</v>
          </cell>
          <cell r="U55">
            <v>184</v>
          </cell>
          <cell r="V55">
            <v>247</v>
          </cell>
          <cell r="W55">
            <v>431</v>
          </cell>
          <cell r="X55">
            <v>54.891304347826086</v>
          </cell>
          <cell r="Y55">
            <v>48.178137651821864</v>
          </cell>
          <cell r="Z55">
            <v>51.044083526682137</v>
          </cell>
          <cell r="AA55">
            <v>40.760869565217391</v>
          </cell>
          <cell r="AB55">
            <v>34.412955465587039</v>
          </cell>
          <cell r="AC55">
            <v>37.122969837587007</v>
          </cell>
          <cell r="AD55">
            <v>95.108695652173907</v>
          </cell>
          <cell r="AE55">
            <v>93.927125506072869</v>
          </cell>
          <cell r="AF55">
            <v>94.431554524361943</v>
          </cell>
          <cell r="AG55">
            <v>92.934782608695656</v>
          </cell>
          <cell r="AH55">
            <v>91.902834008097173</v>
          </cell>
          <cell r="AI55">
            <v>92.343387470997683</v>
          </cell>
          <cell r="AJ55">
            <v>97.826086956521735</v>
          </cell>
          <cell r="AK55">
            <v>98.380566801619423</v>
          </cell>
          <cell r="AL55">
            <v>98.143851508120648</v>
          </cell>
          <cell r="AM55">
            <v>1</v>
          </cell>
          <cell r="AN55">
            <v>2</v>
          </cell>
          <cell r="AO55">
            <v>3</v>
          </cell>
          <cell r="AP55">
            <v>100</v>
          </cell>
          <cell r="AQ55">
            <v>50</v>
          </cell>
          <cell r="AR55">
            <v>66.666666666666657</v>
          </cell>
          <cell r="AS55">
            <v>0</v>
          </cell>
          <cell r="AT55">
            <v>50</v>
          </cell>
          <cell r="AU55">
            <v>33.333333333333329</v>
          </cell>
          <cell r="AV55">
            <v>100</v>
          </cell>
          <cell r="AW55">
            <v>100</v>
          </cell>
          <cell r="AX55">
            <v>100</v>
          </cell>
          <cell r="AY55">
            <v>100</v>
          </cell>
          <cell r="AZ55">
            <v>100</v>
          </cell>
          <cell r="BA55">
            <v>100</v>
          </cell>
          <cell r="BB55">
            <v>100</v>
          </cell>
          <cell r="BC55">
            <v>100</v>
          </cell>
          <cell r="BD55">
            <v>100</v>
          </cell>
          <cell r="BE55">
            <v>1806</v>
          </cell>
          <cell r="BF55">
            <v>1872</v>
          </cell>
          <cell r="BG55">
            <v>3678</v>
          </cell>
          <cell r="BH55">
            <v>57.308970099667775</v>
          </cell>
          <cell r="BI55">
            <v>45.405982905982903</v>
          </cell>
          <cell r="BJ55">
            <v>51.250679717237624</v>
          </cell>
          <cell r="BK55">
            <v>43.853820598006642</v>
          </cell>
          <cell r="BL55">
            <v>32.318376068376068</v>
          </cell>
          <cell r="BM55">
            <v>37.982599238716688</v>
          </cell>
          <cell r="BN55">
            <v>93.078626799557028</v>
          </cell>
          <cell r="BO55">
            <v>87.606837606837601</v>
          </cell>
          <cell r="BP55">
            <v>90.293637846655798</v>
          </cell>
          <cell r="BQ55">
            <v>91.528239202657801</v>
          </cell>
          <cell r="BR55">
            <v>85.683760683760681</v>
          </cell>
          <cell r="BS55">
            <v>88.553561718325184</v>
          </cell>
          <cell r="BT55">
            <v>97.342192691029908</v>
          </cell>
          <cell r="BU55">
            <v>96.15384615384616</v>
          </cell>
          <cell r="BV55">
            <v>96.73735725938009</v>
          </cell>
        </row>
        <row r="56">
          <cell r="B56">
            <v>351</v>
          </cell>
          <cell r="C56">
            <v>1054</v>
          </cell>
          <cell r="D56">
            <v>1156</v>
          </cell>
          <cell r="E56">
            <v>2210</v>
          </cell>
          <cell r="F56">
            <v>61.764705882352942</v>
          </cell>
          <cell r="G56">
            <v>57.785467128027676</v>
          </cell>
          <cell r="H56">
            <v>59.683257918552037</v>
          </cell>
          <cell r="I56">
            <v>50.474383301707782</v>
          </cell>
          <cell r="J56">
            <v>46.453287197231838</v>
          </cell>
          <cell r="K56">
            <v>48.371040723981899</v>
          </cell>
          <cell r="L56">
            <v>96.394686907020883</v>
          </cell>
          <cell r="M56">
            <v>93.512110726643598</v>
          </cell>
          <cell r="N56">
            <v>94.886877828054295</v>
          </cell>
          <cell r="O56">
            <v>95.256166982922196</v>
          </cell>
          <cell r="P56">
            <v>93.16608996539793</v>
          </cell>
          <cell r="Q56">
            <v>94.162895927601809</v>
          </cell>
          <cell r="R56">
            <v>99.051233396584436</v>
          </cell>
          <cell r="S56">
            <v>98.961937716262966</v>
          </cell>
          <cell r="T56">
            <v>99.004524886877832</v>
          </cell>
          <cell r="U56">
            <v>75</v>
          </cell>
          <cell r="V56">
            <v>88</v>
          </cell>
          <cell r="W56">
            <v>163</v>
          </cell>
          <cell r="X56">
            <v>61.333333333333329</v>
          </cell>
          <cell r="Y56">
            <v>39.772727272727273</v>
          </cell>
          <cell r="Z56">
            <v>49.693251533742334</v>
          </cell>
          <cell r="AA56">
            <v>48</v>
          </cell>
          <cell r="AB56">
            <v>32.954545454545453</v>
          </cell>
          <cell r="AC56">
            <v>39.877300613496928</v>
          </cell>
          <cell r="AD56">
            <v>98.666666666666671</v>
          </cell>
          <cell r="AE56">
            <v>88.63636363636364</v>
          </cell>
          <cell r="AF56">
            <v>93.251533742331276</v>
          </cell>
          <cell r="AG56">
            <v>98.666666666666671</v>
          </cell>
          <cell r="AH56">
            <v>88.63636363636364</v>
          </cell>
          <cell r="AI56">
            <v>93.251533742331276</v>
          </cell>
          <cell r="AJ56">
            <v>98.666666666666671</v>
          </cell>
          <cell r="AK56">
            <v>97.727272727272734</v>
          </cell>
          <cell r="AL56">
            <v>98.159509202453989</v>
          </cell>
          <cell r="AM56">
            <v>0</v>
          </cell>
          <cell r="AN56">
            <v>9</v>
          </cell>
          <cell r="AO56">
            <v>9</v>
          </cell>
          <cell r="AP56" t="e">
            <v>#DIV/0!</v>
          </cell>
          <cell r="AQ56">
            <v>66.666666666666657</v>
          </cell>
          <cell r="AR56">
            <v>66.666666666666657</v>
          </cell>
          <cell r="AS56" t="e">
            <v>#DIV/0!</v>
          </cell>
          <cell r="AT56">
            <v>66.666666666666657</v>
          </cell>
          <cell r="AU56">
            <v>66.666666666666657</v>
          </cell>
          <cell r="AV56" t="e">
            <v>#DIV/0!</v>
          </cell>
          <cell r="AW56">
            <v>100</v>
          </cell>
          <cell r="AX56">
            <v>100</v>
          </cell>
          <cell r="AY56" t="e">
            <v>#DIV/0!</v>
          </cell>
          <cell r="AZ56">
            <v>100</v>
          </cell>
          <cell r="BA56">
            <v>100</v>
          </cell>
          <cell r="BB56" t="e">
            <v>#DIV/0!</v>
          </cell>
          <cell r="BC56">
            <v>100</v>
          </cell>
          <cell r="BD56">
            <v>100</v>
          </cell>
          <cell r="BE56">
            <v>1129</v>
          </cell>
          <cell r="BF56">
            <v>1253</v>
          </cell>
          <cell r="BG56">
            <v>2382</v>
          </cell>
          <cell r="BH56">
            <v>61.736049601417186</v>
          </cell>
          <cell r="BI56">
            <v>56.584197924980053</v>
          </cell>
          <cell r="BJ56">
            <v>59.026028547439125</v>
          </cell>
          <cell r="BK56">
            <v>50.310008857395928</v>
          </cell>
          <cell r="BL56">
            <v>45.650438946528332</v>
          </cell>
          <cell r="BM56">
            <v>47.858942065491185</v>
          </cell>
          <cell r="BN56">
            <v>96.545615589016833</v>
          </cell>
          <cell r="BO56">
            <v>93.216280925778122</v>
          </cell>
          <cell r="BP56">
            <v>94.794290512174641</v>
          </cell>
          <cell r="BQ56">
            <v>95.482728077945083</v>
          </cell>
          <cell r="BR56">
            <v>92.897047086991222</v>
          </cell>
          <cell r="BS56">
            <v>94.122586062132669</v>
          </cell>
          <cell r="BT56">
            <v>99.025686448184231</v>
          </cell>
          <cell r="BU56">
            <v>98.882681564245814</v>
          </cell>
          <cell r="BV56">
            <v>98.950461796809407</v>
          </cell>
        </row>
        <row r="57">
          <cell r="B57">
            <v>352</v>
          </cell>
          <cell r="C57">
            <v>1891</v>
          </cell>
          <cell r="D57">
            <v>1896</v>
          </cell>
          <cell r="E57">
            <v>3787</v>
          </cell>
          <cell r="F57">
            <v>48.651507139079854</v>
          </cell>
          <cell r="G57">
            <v>41.930379746835442</v>
          </cell>
          <cell r="H57">
            <v>45.286506469500928</v>
          </cell>
          <cell r="I57">
            <v>28.450555261766265</v>
          </cell>
          <cell r="J57">
            <v>24.78902953586498</v>
          </cell>
          <cell r="K57">
            <v>26.617375231053604</v>
          </cell>
          <cell r="L57">
            <v>83.024854574299312</v>
          </cell>
          <cell r="M57">
            <v>76.213080168776372</v>
          </cell>
          <cell r="N57">
            <v>79.614470557169255</v>
          </cell>
          <cell r="O57">
            <v>79.957694341618193</v>
          </cell>
          <cell r="P57">
            <v>73.206751054852333</v>
          </cell>
          <cell r="Q57">
            <v>76.577766041721688</v>
          </cell>
          <cell r="R57">
            <v>95.293495505023799</v>
          </cell>
          <cell r="S57">
            <v>92.563291139240505</v>
          </cell>
          <cell r="T57">
            <v>93.926590969104822</v>
          </cell>
          <cell r="U57">
            <v>496</v>
          </cell>
          <cell r="V57">
            <v>485</v>
          </cell>
          <cell r="W57">
            <v>981</v>
          </cell>
          <cell r="X57">
            <v>62.701612903225815</v>
          </cell>
          <cell r="Y57">
            <v>50.309278350515463</v>
          </cell>
          <cell r="Z57">
            <v>56.574923547400616</v>
          </cell>
          <cell r="AA57">
            <v>42.54032258064516</v>
          </cell>
          <cell r="AB57">
            <v>34.020618556701031</v>
          </cell>
          <cell r="AC57">
            <v>38.328236493374106</v>
          </cell>
          <cell r="AD57">
            <v>93.145161290322577</v>
          </cell>
          <cell r="AE57">
            <v>86.80412371134021</v>
          </cell>
          <cell r="AF57">
            <v>90.010193679918444</v>
          </cell>
          <cell r="AG57">
            <v>91.733870967741936</v>
          </cell>
          <cell r="AH57">
            <v>84.329896907216494</v>
          </cell>
          <cell r="AI57">
            <v>88.073394495412856</v>
          </cell>
          <cell r="AJ57">
            <v>98.790322580645167</v>
          </cell>
          <cell r="AK57">
            <v>96.082474226804123</v>
          </cell>
          <cell r="AL57">
            <v>97.451580020387368</v>
          </cell>
          <cell r="AM57">
            <v>15</v>
          </cell>
          <cell r="AN57">
            <v>12</v>
          </cell>
          <cell r="AO57">
            <v>27</v>
          </cell>
          <cell r="AP57">
            <v>53.333333333333336</v>
          </cell>
          <cell r="AQ57">
            <v>33.333333333333329</v>
          </cell>
          <cell r="AR57">
            <v>44.444444444444443</v>
          </cell>
          <cell r="AS57">
            <v>46.666666666666664</v>
          </cell>
          <cell r="AT57">
            <v>0</v>
          </cell>
          <cell r="AU57">
            <v>25.925925925925924</v>
          </cell>
          <cell r="AV57">
            <v>73.333333333333329</v>
          </cell>
          <cell r="AW57">
            <v>58.333333333333336</v>
          </cell>
          <cell r="AX57">
            <v>66.666666666666657</v>
          </cell>
          <cell r="AY57">
            <v>73.333333333333329</v>
          </cell>
          <cell r="AZ57">
            <v>58.333333333333336</v>
          </cell>
          <cell r="BA57">
            <v>66.666666666666657</v>
          </cell>
          <cell r="BB57">
            <v>100</v>
          </cell>
          <cell r="BC57">
            <v>75</v>
          </cell>
          <cell r="BD57">
            <v>88.888888888888886</v>
          </cell>
          <cell r="BE57">
            <v>2402</v>
          </cell>
          <cell r="BF57">
            <v>2393</v>
          </cell>
          <cell r="BG57">
            <v>4795</v>
          </cell>
          <cell r="BH57">
            <v>51.582014987510405</v>
          </cell>
          <cell r="BI57">
            <v>43.585457584621814</v>
          </cell>
          <cell r="BJ57">
            <v>47.591240875912412</v>
          </cell>
          <cell r="BK57">
            <v>31.473771856786009</v>
          </cell>
          <cell r="BL57">
            <v>26.535729210196408</v>
          </cell>
          <cell r="BM57">
            <v>29.009384775808133</v>
          </cell>
          <cell r="BN57">
            <v>85.054121565362195</v>
          </cell>
          <cell r="BO57">
            <v>78.269954032595066</v>
          </cell>
          <cell r="BP57">
            <v>81.668404588112622</v>
          </cell>
          <cell r="BQ57">
            <v>82.348043297252289</v>
          </cell>
          <cell r="BR57">
            <v>75.386544086920182</v>
          </cell>
          <cell r="BS57">
            <v>78.873826903023982</v>
          </cell>
          <cell r="BT57">
            <v>96.044962531223973</v>
          </cell>
          <cell r="BU57">
            <v>93.188466360217305</v>
          </cell>
          <cell r="BV57">
            <v>94.619395203336808</v>
          </cell>
        </row>
        <row r="58">
          <cell r="B58">
            <v>353</v>
          </cell>
          <cell r="C58">
            <v>1282</v>
          </cell>
          <cell r="D58">
            <v>1339</v>
          </cell>
          <cell r="E58">
            <v>2621</v>
          </cell>
          <cell r="F58">
            <v>60.920436817472698</v>
          </cell>
          <cell r="G58">
            <v>49.066467513069455</v>
          </cell>
          <cell r="H58">
            <v>54.864555513162912</v>
          </cell>
          <cell r="I58">
            <v>42.355694227769106</v>
          </cell>
          <cell r="J58">
            <v>34.129947722180731</v>
          </cell>
          <cell r="K58">
            <v>38.153376573826783</v>
          </cell>
          <cell r="L58">
            <v>91.341653666146655</v>
          </cell>
          <cell r="M58">
            <v>87.079910380881259</v>
          </cell>
          <cell r="N58">
            <v>89.164441053033201</v>
          </cell>
          <cell r="O58">
            <v>88.68954758190327</v>
          </cell>
          <cell r="P58">
            <v>84.690067214339066</v>
          </cell>
          <cell r="Q58">
            <v>86.646318199160618</v>
          </cell>
          <cell r="R58">
            <v>97.971918876755069</v>
          </cell>
          <cell r="S58">
            <v>96.415235250186697</v>
          </cell>
          <cell r="T58">
            <v>97.17665013353681</v>
          </cell>
          <cell r="U58">
            <v>269</v>
          </cell>
          <cell r="V58">
            <v>288</v>
          </cell>
          <cell r="W58">
            <v>557</v>
          </cell>
          <cell r="X58">
            <v>66.542750929368026</v>
          </cell>
          <cell r="Y58">
            <v>46.180555555555557</v>
          </cell>
          <cell r="Z58">
            <v>56.014362657091567</v>
          </cell>
          <cell r="AA58">
            <v>26.765799256505574</v>
          </cell>
          <cell r="AB58">
            <v>19.444444444444446</v>
          </cell>
          <cell r="AC58">
            <v>22.980251346499102</v>
          </cell>
          <cell r="AD58">
            <v>93.680297397769522</v>
          </cell>
          <cell r="AE58">
            <v>90.972222222222214</v>
          </cell>
          <cell r="AF58">
            <v>92.28007181328546</v>
          </cell>
          <cell r="AG58">
            <v>89.591078066914491</v>
          </cell>
          <cell r="AH58">
            <v>86.111111111111114</v>
          </cell>
          <cell r="AI58">
            <v>87.791741472172347</v>
          </cell>
          <cell r="AJ58">
            <v>98.513011152416354</v>
          </cell>
          <cell r="AK58">
            <v>98.263888888888886</v>
          </cell>
          <cell r="AL58">
            <v>98.384201077199279</v>
          </cell>
          <cell r="AM58">
            <v>2</v>
          </cell>
          <cell r="AN58">
            <v>8</v>
          </cell>
          <cell r="AO58">
            <v>10</v>
          </cell>
          <cell r="AP58">
            <v>50</v>
          </cell>
          <cell r="AQ58">
            <v>25</v>
          </cell>
          <cell r="AR58">
            <v>30</v>
          </cell>
          <cell r="AS58">
            <v>50</v>
          </cell>
          <cell r="AT58">
            <v>12.5</v>
          </cell>
          <cell r="AU58">
            <v>20</v>
          </cell>
          <cell r="AV58">
            <v>100</v>
          </cell>
          <cell r="AW58">
            <v>100</v>
          </cell>
          <cell r="AX58">
            <v>100</v>
          </cell>
          <cell r="AY58">
            <v>50</v>
          </cell>
          <cell r="AZ58">
            <v>87.5</v>
          </cell>
          <cell r="BA58">
            <v>80</v>
          </cell>
          <cell r="BB58">
            <v>100</v>
          </cell>
          <cell r="BC58">
            <v>100</v>
          </cell>
          <cell r="BD58">
            <v>100</v>
          </cell>
          <cell r="BE58">
            <v>1553</v>
          </cell>
          <cell r="BF58">
            <v>1635</v>
          </cell>
          <cell r="BG58">
            <v>3188</v>
          </cell>
          <cell r="BH58">
            <v>61.880231809401153</v>
          </cell>
          <cell r="BI58">
            <v>48.440366972477065</v>
          </cell>
          <cell r="BJ58">
            <v>54.987452948557092</v>
          </cell>
          <cell r="BK58">
            <v>39.665164198325819</v>
          </cell>
          <cell r="BL58">
            <v>31.437308868501528</v>
          </cell>
          <cell r="BM58">
            <v>35.445420326223335</v>
          </cell>
          <cell r="BN58">
            <v>91.757887958789439</v>
          </cell>
          <cell r="BO58">
            <v>87.828746177370036</v>
          </cell>
          <cell r="BP58">
            <v>89.742785445420324</v>
          </cell>
          <cell r="BQ58">
            <v>88.795878943979389</v>
          </cell>
          <cell r="BR58">
            <v>84.954128440366972</v>
          </cell>
          <cell r="BS58">
            <v>86.825595984943533</v>
          </cell>
          <cell r="BT58">
            <v>98.068254990341273</v>
          </cell>
          <cell r="BU58">
            <v>96.758409785932713</v>
          </cell>
          <cell r="BV58">
            <v>97.396486825595986</v>
          </cell>
        </row>
        <row r="59">
          <cell r="B59">
            <v>354</v>
          </cell>
          <cell r="C59">
            <v>1177</v>
          </cell>
          <cell r="D59">
            <v>1171</v>
          </cell>
          <cell r="E59">
            <v>2348</v>
          </cell>
          <cell r="F59">
            <v>54.800339847068827</v>
          </cell>
          <cell r="G59">
            <v>46.883005977796756</v>
          </cell>
          <cell r="H59">
            <v>50.851788756388416</v>
          </cell>
          <cell r="I59">
            <v>41.801189464740865</v>
          </cell>
          <cell r="J59">
            <v>33.390264730999149</v>
          </cell>
          <cell r="K59">
            <v>37.606473594548554</v>
          </cell>
          <cell r="L59">
            <v>92.608326253186064</v>
          </cell>
          <cell r="M59">
            <v>88.215200683176775</v>
          </cell>
          <cell r="N59">
            <v>90.417376490630318</v>
          </cell>
          <cell r="O59">
            <v>90.739167374681401</v>
          </cell>
          <cell r="P59">
            <v>86.080273270708801</v>
          </cell>
          <cell r="Q59">
            <v>88.415672913117547</v>
          </cell>
          <cell r="R59">
            <v>97.111299915038231</v>
          </cell>
          <cell r="S59">
            <v>97.267292912040986</v>
          </cell>
          <cell r="T59">
            <v>97.189097103918229</v>
          </cell>
          <cell r="U59">
            <v>213</v>
          </cell>
          <cell r="V59">
            <v>217</v>
          </cell>
          <cell r="W59">
            <v>430</v>
          </cell>
          <cell r="X59">
            <v>49.295774647887328</v>
          </cell>
          <cell r="Y59">
            <v>46.543778801843317</v>
          </cell>
          <cell r="Z59">
            <v>47.906976744186046</v>
          </cell>
          <cell r="AA59">
            <v>34.741784037558688</v>
          </cell>
          <cell r="AB59">
            <v>34.562211981566819</v>
          </cell>
          <cell r="AC59">
            <v>34.651162790697676</v>
          </cell>
          <cell r="AD59">
            <v>94.366197183098592</v>
          </cell>
          <cell r="AE59">
            <v>94.930875576036868</v>
          </cell>
          <cell r="AF59">
            <v>94.651162790697668</v>
          </cell>
          <cell r="AG59">
            <v>91.549295774647888</v>
          </cell>
          <cell r="AH59">
            <v>90.78341013824884</v>
          </cell>
          <cell r="AI59">
            <v>91.162790697674424</v>
          </cell>
          <cell r="AJ59">
            <v>97.652582159624416</v>
          </cell>
          <cell r="AK59">
            <v>99.539170506912441</v>
          </cell>
          <cell r="AL59">
            <v>98.604651162790702</v>
          </cell>
          <cell r="AM59">
            <v>1</v>
          </cell>
          <cell r="AN59">
            <v>4</v>
          </cell>
          <cell r="AO59">
            <v>5</v>
          </cell>
          <cell r="AP59">
            <v>100</v>
          </cell>
          <cell r="AQ59">
            <v>0</v>
          </cell>
          <cell r="AR59">
            <v>20</v>
          </cell>
          <cell r="AS59">
            <v>100</v>
          </cell>
          <cell r="AT59">
            <v>0</v>
          </cell>
          <cell r="AU59">
            <v>20</v>
          </cell>
          <cell r="AV59">
            <v>100</v>
          </cell>
          <cell r="AW59">
            <v>50</v>
          </cell>
          <cell r="AX59">
            <v>60</v>
          </cell>
          <cell r="AY59">
            <v>100</v>
          </cell>
          <cell r="AZ59">
            <v>50</v>
          </cell>
          <cell r="BA59">
            <v>60</v>
          </cell>
          <cell r="BB59">
            <v>100</v>
          </cell>
          <cell r="BC59">
            <v>100</v>
          </cell>
          <cell r="BD59">
            <v>100</v>
          </cell>
          <cell r="BE59">
            <v>1391</v>
          </cell>
          <cell r="BF59">
            <v>1392</v>
          </cell>
          <cell r="BG59">
            <v>2783</v>
          </cell>
          <cell r="BH59">
            <v>53.989935298346516</v>
          </cell>
          <cell r="BI59">
            <v>46.695402298850574</v>
          </cell>
          <cell r="BJ59">
            <v>50.341358246496583</v>
          </cell>
          <cell r="BK59">
            <v>40.762041696621139</v>
          </cell>
          <cell r="BL59">
            <v>33.477011494252871</v>
          </cell>
          <cell r="BM59">
            <v>37.118217750628816</v>
          </cell>
          <cell r="BN59">
            <v>92.882818116462971</v>
          </cell>
          <cell r="BO59">
            <v>89.152298850574709</v>
          </cell>
          <cell r="BP59">
            <v>91.016888250089835</v>
          </cell>
          <cell r="BQ59">
            <v>90.869877785765638</v>
          </cell>
          <cell r="BR59">
            <v>86.709770114942529</v>
          </cell>
          <cell r="BS59">
            <v>88.789076536112105</v>
          </cell>
          <cell r="BT59">
            <v>97.196261682242991</v>
          </cell>
          <cell r="BU59">
            <v>97.629310344827587</v>
          </cell>
          <cell r="BV59">
            <v>97.412863816025876</v>
          </cell>
        </row>
        <row r="60">
          <cell r="B60">
            <v>355</v>
          </cell>
          <cell r="C60">
            <v>1264</v>
          </cell>
          <cell r="D60">
            <v>1294</v>
          </cell>
          <cell r="E60">
            <v>2558</v>
          </cell>
          <cell r="F60">
            <v>54.74683544303798</v>
          </cell>
          <cell r="G60">
            <v>47.52704791344668</v>
          </cell>
          <cell r="H60">
            <v>51.094605160281468</v>
          </cell>
          <cell r="I60">
            <v>34.572784810126585</v>
          </cell>
          <cell r="J60">
            <v>29.134466769706336</v>
          </cell>
          <cell r="K60">
            <v>31.821735731039873</v>
          </cell>
          <cell r="L60">
            <v>90.822784810126578</v>
          </cell>
          <cell r="M60">
            <v>82.302936630602787</v>
          </cell>
          <cell r="N60">
            <v>86.512900703674745</v>
          </cell>
          <cell r="O60">
            <v>88.686708860759495</v>
          </cell>
          <cell r="P60">
            <v>79.211746522411133</v>
          </cell>
          <cell r="Q60">
            <v>83.893666927286944</v>
          </cell>
          <cell r="R60">
            <v>96.439873417721529</v>
          </cell>
          <cell r="S60">
            <v>92.503863987635242</v>
          </cell>
          <cell r="T60">
            <v>94.448788115715402</v>
          </cell>
          <cell r="U60">
            <v>20</v>
          </cell>
          <cell r="V60">
            <v>19</v>
          </cell>
          <cell r="W60">
            <v>39</v>
          </cell>
          <cell r="X60">
            <v>60</v>
          </cell>
          <cell r="Y60">
            <v>52.631578947368418</v>
          </cell>
          <cell r="Z60">
            <v>56.410256410256409</v>
          </cell>
          <cell r="AA60">
            <v>40</v>
          </cell>
          <cell r="AB60">
            <v>15.789473684210526</v>
          </cell>
          <cell r="AC60">
            <v>28.205128205128204</v>
          </cell>
          <cell r="AD60">
            <v>85</v>
          </cell>
          <cell r="AE60">
            <v>94.73684210526315</v>
          </cell>
          <cell r="AF60">
            <v>89.743589743589752</v>
          </cell>
          <cell r="AG60">
            <v>85</v>
          </cell>
          <cell r="AH60">
            <v>78.94736842105263</v>
          </cell>
          <cell r="AI60">
            <v>82.051282051282044</v>
          </cell>
          <cell r="AJ60">
            <v>95</v>
          </cell>
          <cell r="AK60">
            <v>100</v>
          </cell>
          <cell r="AL60">
            <v>97.435897435897431</v>
          </cell>
          <cell r="AM60">
            <v>19</v>
          </cell>
          <cell r="AN60">
            <v>6</v>
          </cell>
          <cell r="AO60">
            <v>25</v>
          </cell>
          <cell r="AP60">
            <v>78.94736842105263</v>
          </cell>
          <cell r="AQ60">
            <v>66.666666666666657</v>
          </cell>
          <cell r="AR60">
            <v>76</v>
          </cell>
          <cell r="AS60">
            <v>63.157894736842103</v>
          </cell>
          <cell r="AT60">
            <v>16.666666666666664</v>
          </cell>
          <cell r="AU60">
            <v>52</v>
          </cell>
          <cell r="AV60">
            <v>94.73684210526315</v>
          </cell>
          <cell r="AW60">
            <v>83.333333333333343</v>
          </cell>
          <cell r="AX60">
            <v>92</v>
          </cell>
          <cell r="AY60">
            <v>94.73684210526315</v>
          </cell>
          <cell r="AZ60">
            <v>66.666666666666657</v>
          </cell>
          <cell r="BA60">
            <v>88</v>
          </cell>
          <cell r="BB60">
            <v>94.73684210526315</v>
          </cell>
          <cell r="BC60">
            <v>100</v>
          </cell>
          <cell r="BD60">
            <v>96</v>
          </cell>
          <cell r="BE60">
            <v>1303</v>
          </cell>
          <cell r="BF60">
            <v>1319</v>
          </cell>
          <cell r="BG60">
            <v>2622</v>
          </cell>
          <cell r="BH60">
            <v>55.180353031465842</v>
          </cell>
          <cell r="BI60">
            <v>47.687642153146328</v>
          </cell>
          <cell r="BJ60">
            <v>51.411136536994661</v>
          </cell>
          <cell r="BK60">
            <v>35.072908672294709</v>
          </cell>
          <cell r="BL60">
            <v>28.885519332827904</v>
          </cell>
          <cell r="BM60">
            <v>31.960335621662857</v>
          </cell>
          <cell r="BN60">
            <v>90.790483499616272</v>
          </cell>
          <cell r="BO60">
            <v>82.486732373009858</v>
          </cell>
          <cell r="BP60">
            <v>86.613272311212825</v>
          </cell>
          <cell r="BQ60">
            <v>88.718342287029927</v>
          </cell>
          <cell r="BR60">
            <v>79.150871872630773</v>
          </cell>
          <cell r="BS60">
            <v>83.905415713196035</v>
          </cell>
          <cell r="BT60">
            <v>96.392939370683038</v>
          </cell>
          <cell r="BU60">
            <v>92.64594389689158</v>
          </cell>
          <cell r="BV60">
            <v>94.508009153318071</v>
          </cell>
        </row>
        <row r="61">
          <cell r="B61">
            <v>356</v>
          </cell>
          <cell r="C61">
            <v>1587</v>
          </cell>
          <cell r="D61">
            <v>1632</v>
          </cell>
          <cell r="E61">
            <v>3219</v>
          </cell>
          <cell r="F61">
            <v>63.264020163831127</v>
          </cell>
          <cell r="G61">
            <v>54.044117647058819</v>
          </cell>
          <cell r="H61">
            <v>58.589624106865493</v>
          </cell>
          <cell r="I61">
            <v>53.938248267170763</v>
          </cell>
          <cell r="J61">
            <v>45.894607843137251</v>
          </cell>
          <cell r="K61">
            <v>49.860205032618829</v>
          </cell>
          <cell r="L61">
            <v>93.761814744801512</v>
          </cell>
          <cell r="M61">
            <v>87.867647058823522</v>
          </cell>
          <cell r="N61">
            <v>90.773532152842492</v>
          </cell>
          <cell r="O61">
            <v>92.690611216131074</v>
          </cell>
          <cell r="P61">
            <v>86.458333333333343</v>
          </cell>
          <cell r="Q61">
            <v>89.530910220565403</v>
          </cell>
          <cell r="R61">
            <v>97.85759294265911</v>
          </cell>
          <cell r="S61">
            <v>96.262254901960787</v>
          </cell>
          <cell r="T61">
            <v>97.048772910841876</v>
          </cell>
          <cell r="U61">
            <v>61</v>
          </cell>
          <cell r="V61">
            <v>61</v>
          </cell>
          <cell r="W61">
            <v>122</v>
          </cell>
          <cell r="X61">
            <v>77.049180327868854</v>
          </cell>
          <cell r="Y61">
            <v>57.377049180327866</v>
          </cell>
          <cell r="Z61">
            <v>67.213114754098356</v>
          </cell>
          <cell r="AA61">
            <v>70.491803278688522</v>
          </cell>
          <cell r="AB61">
            <v>47.540983606557376</v>
          </cell>
          <cell r="AC61">
            <v>59.016393442622949</v>
          </cell>
          <cell r="AD61">
            <v>98.360655737704917</v>
          </cell>
          <cell r="AE61">
            <v>93.442622950819683</v>
          </cell>
          <cell r="AF61">
            <v>95.901639344262293</v>
          </cell>
          <cell r="AG61">
            <v>98.360655737704917</v>
          </cell>
          <cell r="AH61">
            <v>88.52459016393442</v>
          </cell>
          <cell r="AI61">
            <v>93.442622950819683</v>
          </cell>
          <cell r="AJ61">
            <v>100</v>
          </cell>
          <cell r="AK61">
            <v>98.360655737704917</v>
          </cell>
          <cell r="AL61">
            <v>99.180327868852459</v>
          </cell>
          <cell r="AM61">
            <v>3</v>
          </cell>
          <cell r="AN61">
            <v>11</v>
          </cell>
          <cell r="AO61">
            <v>14</v>
          </cell>
          <cell r="AP61">
            <v>0</v>
          </cell>
          <cell r="AQ61">
            <v>36.363636363636367</v>
          </cell>
          <cell r="AR61">
            <v>28.571428571428569</v>
          </cell>
          <cell r="AS61">
            <v>0</v>
          </cell>
          <cell r="AT61">
            <v>27.27272727272727</v>
          </cell>
          <cell r="AU61">
            <v>21.428571428571427</v>
          </cell>
          <cell r="AV61">
            <v>33.333333333333329</v>
          </cell>
          <cell r="AW61">
            <v>54.54545454545454</v>
          </cell>
          <cell r="AX61">
            <v>50</v>
          </cell>
          <cell r="AY61">
            <v>33.333333333333329</v>
          </cell>
          <cell r="AZ61">
            <v>54.54545454545454</v>
          </cell>
          <cell r="BA61">
            <v>50</v>
          </cell>
          <cell r="BB61">
            <v>100</v>
          </cell>
          <cell r="BC61">
            <v>81.818181818181827</v>
          </cell>
          <cell r="BD61">
            <v>85.714285714285708</v>
          </cell>
          <cell r="BE61">
            <v>1651</v>
          </cell>
          <cell r="BF61">
            <v>1704</v>
          </cell>
          <cell r="BG61">
            <v>3355</v>
          </cell>
          <cell r="BH61">
            <v>63.658388855239245</v>
          </cell>
          <cell r="BI61">
            <v>54.049295774647888</v>
          </cell>
          <cell r="BJ61">
            <v>58.777943368107302</v>
          </cell>
          <cell r="BK61">
            <v>54.451847365233199</v>
          </cell>
          <cell r="BL61">
            <v>45.833333333333329</v>
          </cell>
          <cell r="BM61">
            <v>50.074515648286145</v>
          </cell>
          <cell r="BN61">
            <v>93.821926105390673</v>
          </cell>
          <cell r="BO61">
            <v>87.852112676056336</v>
          </cell>
          <cell r="BP61">
            <v>90.789865871833086</v>
          </cell>
          <cell r="BQ61">
            <v>92.792247122955786</v>
          </cell>
          <cell r="BR61">
            <v>86.326291079812208</v>
          </cell>
          <cell r="BS61">
            <v>89.508196721311478</v>
          </cell>
          <cell r="BT61">
            <v>97.940642035130224</v>
          </cell>
          <cell r="BU61">
            <v>96.244131455399057</v>
          </cell>
          <cell r="BV61">
            <v>97.078986587183309</v>
          </cell>
        </row>
        <row r="62">
          <cell r="B62">
            <v>357</v>
          </cell>
          <cell r="C62">
            <v>1453</v>
          </cell>
          <cell r="D62">
            <v>1443</v>
          </cell>
          <cell r="E62">
            <v>2896</v>
          </cell>
          <cell r="F62">
            <v>54.026152787336542</v>
          </cell>
          <cell r="G62">
            <v>44.559944559944562</v>
          </cell>
          <cell r="H62">
            <v>49.309392265193367</v>
          </cell>
          <cell r="I62">
            <v>43.083275980729525</v>
          </cell>
          <cell r="J62">
            <v>34.234234234234236</v>
          </cell>
          <cell r="K62">
            <v>38.674033149171272</v>
          </cell>
          <cell r="L62">
            <v>92.016517549896776</v>
          </cell>
          <cell r="M62">
            <v>86.209286209286205</v>
          </cell>
          <cell r="N62">
            <v>89.122928176795583</v>
          </cell>
          <cell r="O62">
            <v>90.089470061940816</v>
          </cell>
          <cell r="P62">
            <v>84.338184338184334</v>
          </cell>
          <cell r="Q62">
            <v>87.223756906077341</v>
          </cell>
          <cell r="R62">
            <v>98.1417756366139</v>
          </cell>
          <cell r="S62">
            <v>96.257796257796258</v>
          </cell>
          <cell r="T62">
            <v>97.203038674033152</v>
          </cell>
          <cell r="U62">
            <v>104</v>
          </cell>
          <cell r="V62">
            <v>90</v>
          </cell>
          <cell r="W62">
            <v>194</v>
          </cell>
          <cell r="X62">
            <v>68.269230769230774</v>
          </cell>
          <cell r="Y62">
            <v>51.111111111111107</v>
          </cell>
          <cell r="Z62">
            <v>60.309278350515463</v>
          </cell>
          <cell r="AA62">
            <v>42.307692307692307</v>
          </cell>
          <cell r="AB62">
            <v>31.111111111111111</v>
          </cell>
          <cell r="AC62">
            <v>37.113402061855673</v>
          </cell>
          <cell r="AD62">
            <v>98.076923076923066</v>
          </cell>
          <cell r="AE62">
            <v>88.888888888888886</v>
          </cell>
          <cell r="AF62">
            <v>93.814432989690715</v>
          </cell>
          <cell r="AG62">
            <v>98.076923076923066</v>
          </cell>
          <cell r="AH62">
            <v>86.666666666666671</v>
          </cell>
          <cell r="AI62">
            <v>92.783505154639172</v>
          </cell>
          <cell r="AJ62">
            <v>100</v>
          </cell>
          <cell r="AK62">
            <v>95.555555555555557</v>
          </cell>
          <cell r="AL62">
            <v>97.9381443298969</v>
          </cell>
          <cell r="AM62">
            <v>4</v>
          </cell>
          <cell r="AN62">
            <v>5</v>
          </cell>
          <cell r="AO62">
            <v>9</v>
          </cell>
          <cell r="AP62">
            <v>50</v>
          </cell>
          <cell r="AQ62">
            <v>20</v>
          </cell>
          <cell r="AR62">
            <v>33.333333333333329</v>
          </cell>
          <cell r="AS62">
            <v>0</v>
          </cell>
          <cell r="AT62">
            <v>0</v>
          </cell>
          <cell r="AU62">
            <v>0</v>
          </cell>
          <cell r="AV62">
            <v>75</v>
          </cell>
          <cell r="AW62">
            <v>80</v>
          </cell>
          <cell r="AX62">
            <v>77.777777777777786</v>
          </cell>
          <cell r="AY62">
            <v>75</v>
          </cell>
          <cell r="AZ62">
            <v>80</v>
          </cell>
          <cell r="BA62">
            <v>77.777777777777786</v>
          </cell>
          <cell r="BB62">
            <v>75</v>
          </cell>
          <cell r="BC62">
            <v>80</v>
          </cell>
          <cell r="BD62">
            <v>77.777777777777786</v>
          </cell>
          <cell r="BE62">
            <v>1561</v>
          </cell>
          <cell r="BF62">
            <v>1538</v>
          </cell>
          <cell r="BG62">
            <v>3099</v>
          </cell>
          <cell r="BH62">
            <v>54.96476617552851</v>
          </cell>
          <cell r="BI62">
            <v>44.863459037711308</v>
          </cell>
          <cell r="BJ62">
            <v>49.951597289448209</v>
          </cell>
          <cell r="BK62">
            <v>42.921204356181939</v>
          </cell>
          <cell r="BL62">
            <v>33.940182054616386</v>
          </cell>
          <cell r="BM62">
            <v>38.464020651823169</v>
          </cell>
          <cell r="BN62">
            <v>92.376681614349778</v>
          </cell>
          <cell r="BO62">
            <v>86.345903771131333</v>
          </cell>
          <cell r="BP62">
            <v>89.383672152307199</v>
          </cell>
          <cell r="BQ62">
            <v>90.582959641255599</v>
          </cell>
          <cell r="BR62">
            <v>84.460338101430438</v>
          </cell>
          <cell r="BS62">
            <v>87.54436915133914</v>
          </cell>
          <cell r="BT62">
            <v>98.206278026905821</v>
          </cell>
          <cell r="BU62">
            <v>96.16384915474643</v>
          </cell>
          <cell r="BV62">
            <v>97.192642787996135</v>
          </cell>
        </row>
        <row r="63">
          <cell r="B63">
            <v>358</v>
          </cell>
          <cell r="C63">
            <v>1404</v>
          </cell>
          <cell r="D63">
            <v>1355</v>
          </cell>
          <cell r="E63">
            <v>2759</v>
          </cell>
          <cell r="F63">
            <v>73.71794871794873</v>
          </cell>
          <cell r="G63">
            <v>65.682656826568262</v>
          </cell>
          <cell r="H63">
            <v>69.77165639724538</v>
          </cell>
          <cell r="I63">
            <v>61.324786324786331</v>
          </cell>
          <cell r="J63">
            <v>52.988929889298895</v>
          </cell>
          <cell r="K63">
            <v>57.230880753896344</v>
          </cell>
          <cell r="L63">
            <v>96.652421652421651</v>
          </cell>
          <cell r="M63">
            <v>94.095940959409603</v>
          </cell>
          <cell r="N63">
            <v>95.396882928597321</v>
          </cell>
          <cell r="O63">
            <v>95.655270655270655</v>
          </cell>
          <cell r="P63">
            <v>93.284132841328415</v>
          </cell>
          <cell r="Q63">
            <v>94.490757520840887</v>
          </cell>
          <cell r="R63">
            <v>99.074074074074076</v>
          </cell>
          <cell r="S63">
            <v>99.188191881918826</v>
          </cell>
          <cell r="T63">
            <v>99.130119608553827</v>
          </cell>
          <cell r="U63">
            <v>70</v>
          </cell>
          <cell r="V63">
            <v>99</v>
          </cell>
          <cell r="W63">
            <v>169</v>
          </cell>
          <cell r="X63">
            <v>84.285714285714292</v>
          </cell>
          <cell r="Y63">
            <v>70.707070707070713</v>
          </cell>
          <cell r="Z63">
            <v>76.331360946745562</v>
          </cell>
          <cell r="AA63">
            <v>61.428571428571431</v>
          </cell>
          <cell r="AB63">
            <v>47.474747474747474</v>
          </cell>
          <cell r="AC63">
            <v>53.254437869822489</v>
          </cell>
          <cell r="AD63">
            <v>95.714285714285722</v>
          </cell>
          <cell r="AE63">
            <v>97.979797979797979</v>
          </cell>
          <cell r="AF63">
            <v>97.041420118343197</v>
          </cell>
          <cell r="AG63">
            <v>95.714285714285722</v>
          </cell>
          <cell r="AH63">
            <v>96.969696969696969</v>
          </cell>
          <cell r="AI63">
            <v>96.449704142011839</v>
          </cell>
          <cell r="AJ63">
            <v>100</v>
          </cell>
          <cell r="AK63">
            <v>100</v>
          </cell>
          <cell r="AL63">
            <v>100</v>
          </cell>
          <cell r="AM63">
            <v>5</v>
          </cell>
          <cell r="AN63">
            <v>4</v>
          </cell>
          <cell r="AO63">
            <v>9</v>
          </cell>
          <cell r="AP63">
            <v>80</v>
          </cell>
          <cell r="AQ63">
            <v>75</v>
          </cell>
          <cell r="AR63">
            <v>77.777777777777786</v>
          </cell>
          <cell r="AS63">
            <v>60</v>
          </cell>
          <cell r="AT63">
            <v>50</v>
          </cell>
          <cell r="AU63">
            <v>55.555555555555557</v>
          </cell>
          <cell r="AV63">
            <v>100</v>
          </cell>
          <cell r="AW63">
            <v>100</v>
          </cell>
          <cell r="AX63">
            <v>100</v>
          </cell>
          <cell r="AY63">
            <v>100</v>
          </cell>
          <cell r="AZ63">
            <v>100</v>
          </cell>
          <cell r="BA63">
            <v>100</v>
          </cell>
          <cell r="BB63">
            <v>100</v>
          </cell>
          <cell r="BC63">
            <v>100</v>
          </cell>
          <cell r="BD63">
            <v>100</v>
          </cell>
          <cell r="BE63">
            <v>1479</v>
          </cell>
          <cell r="BF63">
            <v>1458</v>
          </cell>
          <cell r="BG63">
            <v>2937</v>
          </cell>
          <cell r="BH63">
            <v>74.239350912778903</v>
          </cell>
          <cell r="BI63">
            <v>66.049382716049394</v>
          </cell>
          <cell r="BJ63">
            <v>70.173646578140961</v>
          </cell>
          <cell r="BK63">
            <v>61.325219743069638</v>
          </cell>
          <cell r="BL63">
            <v>52.606310013717419</v>
          </cell>
          <cell r="BM63">
            <v>56.99693564862104</v>
          </cell>
          <cell r="BN63">
            <v>96.619337390128464</v>
          </cell>
          <cell r="BO63">
            <v>94.375857338820296</v>
          </cell>
          <cell r="BP63">
            <v>95.50561797752809</v>
          </cell>
          <cell r="BQ63">
            <v>95.672751859364439</v>
          </cell>
          <cell r="BR63">
            <v>93.552812071330592</v>
          </cell>
          <cell r="BS63">
            <v>94.620360912495755</v>
          </cell>
          <cell r="BT63">
            <v>99.121027721433393</v>
          </cell>
          <cell r="BU63">
            <v>99.245541838134429</v>
          </cell>
          <cell r="BV63">
            <v>99.182839632277833</v>
          </cell>
        </row>
        <row r="64">
          <cell r="B64">
            <v>359</v>
          </cell>
          <cell r="C64">
            <v>1971</v>
          </cell>
          <cell r="D64">
            <v>2154</v>
          </cell>
          <cell r="E64">
            <v>4125</v>
          </cell>
          <cell r="F64">
            <v>62.404870624048705</v>
          </cell>
          <cell r="G64">
            <v>51.85701021355618</v>
          </cell>
          <cell r="H64">
            <v>56.896969696969698</v>
          </cell>
          <cell r="I64">
            <v>45.81430745814307</v>
          </cell>
          <cell r="J64">
            <v>37.929433611884868</v>
          </cell>
          <cell r="K64">
            <v>41.696969696969703</v>
          </cell>
          <cell r="L64">
            <v>93.759512937595119</v>
          </cell>
          <cell r="M64">
            <v>90.204271123491182</v>
          </cell>
          <cell r="N64">
            <v>91.903030303030292</v>
          </cell>
          <cell r="O64">
            <v>92.440385591070523</v>
          </cell>
          <cell r="P64">
            <v>87.743732590529248</v>
          </cell>
          <cell r="Q64">
            <v>89.987878787878785</v>
          </cell>
          <cell r="R64">
            <v>98.37645865043126</v>
          </cell>
          <cell r="S64">
            <v>96.750232126276686</v>
          </cell>
          <cell r="T64">
            <v>97.527272727272731</v>
          </cell>
          <cell r="U64">
            <v>14</v>
          </cell>
          <cell r="V64">
            <v>19</v>
          </cell>
          <cell r="W64">
            <v>33</v>
          </cell>
          <cell r="X64">
            <v>85.714285714285708</v>
          </cell>
          <cell r="Y64">
            <v>36.84210526315789</v>
          </cell>
          <cell r="Z64">
            <v>57.575757575757578</v>
          </cell>
          <cell r="AA64">
            <v>64.285714285714292</v>
          </cell>
          <cell r="AB64">
            <v>26.315789473684209</v>
          </cell>
          <cell r="AC64">
            <v>42.424242424242422</v>
          </cell>
          <cell r="AD64">
            <v>100</v>
          </cell>
          <cell r="AE64">
            <v>89.473684210526315</v>
          </cell>
          <cell r="AF64">
            <v>93.939393939393938</v>
          </cell>
          <cell r="AG64">
            <v>92.857142857142861</v>
          </cell>
          <cell r="AH64">
            <v>89.473684210526315</v>
          </cell>
          <cell r="AI64">
            <v>90.909090909090907</v>
          </cell>
          <cell r="AJ64">
            <v>100</v>
          </cell>
          <cell r="AK64">
            <v>94.73684210526315</v>
          </cell>
          <cell r="AL64">
            <v>96.969696969696969</v>
          </cell>
          <cell r="AM64">
            <v>2</v>
          </cell>
          <cell r="AN64">
            <v>1</v>
          </cell>
          <cell r="AO64">
            <v>3</v>
          </cell>
          <cell r="AP64">
            <v>100</v>
          </cell>
          <cell r="AQ64">
            <v>0</v>
          </cell>
          <cell r="AR64">
            <v>66.666666666666657</v>
          </cell>
          <cell r="AS64">
            <v>50</v>
          </cell>
          <cell r="AT64">
            <v>0</v>
          </cell>
          <cell r="AU64">
            <v>33.333333333333329</v>
          </cell>
          <cell r="AV64">
            <v>100</v>
          </cell>
          <cell r="AW64">
            <v>0</v>
          </cell>
          <cell r="AX64">
            <v>66.666666666666657</v>
          </cell>
          <cell r="AY64">
            <v>100</v>
          </cell>
          <cell r="AZ64">
            <v>0</v>
          </cell>
          <cell r="BA64">
            <v>66.666666666666657</v>
          </cell>
          <cell r="BB64">
            <v>100</v>
          </cell>
          <cell r="BC64">
            <v>100</v>
          </cell>
          <cell r="BD64">
            <v>100</v>
          </cell>
          <cell r="BE64">
            <v>1987</v>
          </cell>
          <cell r="BF64">
            <v>2174</v>
          </cell>
          <cell r="BG64">
            <v>4161</v>
          </cell>
          <cell r="BH64">
            <v>62.606945143432313</v>
          </cell>
          <cell r="BI64">
            <v>51.701931922723091</v>
          </cell>
          <cell r="BJ64">
            <v>56.90939677962028</v>
          </cell>
          <cell r="BK64">
            <v>45.948666331152495</v>
          </cell>
          <cell r="BL64">
            <v>37.810487580496783</v>
          </cell>
          <cell r="BM64">
            <v>41.696707522230234</v>
          </cell>
          <cell r="BN64">
            <v>93.809763462506297</v>
          </cell>
          <cell r="BO64">
            <v>90.156393744250224</v>
          </cell>
          <cell r="BP64">
            <v>91.900985340062476</v>
          </cell>
          <cell r="BQ64">
            <v>92.450931051836932</v>
          </cell>
          <cell r="BR64">
            <v>87.71849126034958</v>
          </cell>
          <cell r="BS64">
            <v>89.978370583994234</v>
          </cell>
          <cell r="BT64">
            <v>98.389531957725211</v>
          </cell>
          <cell r="BU64">
            <v>96.734130634774601</v>
          </cell>
          <cell r="BV64">
            <v>97.524633501562121</v>
          </cell>
        </row>
        <row r="65">
          <cell r="B65">
            <v>370</v>
          </cell>
          <cell r="C65">
            <v>1335</v>
          </cell>
          <cell r="D65">
            <v>1289</v>
          </cell>
          <cell r="E65">
            <v>2624</v>
          </cell>
          <cell r="F65">
            <v>53.932584269662918</v>
          </cell>
          <cell r="G65">
            <v>45.927075252133434</v>
          </cell>
          <cell r="H65">
            <v>50</v>
          </cell>
          <cell r="I65">
            <v>34.307116104868911</v>
          </cell>
          <cell r="J65">
            <v>26.997672614429792</v>
          </cell>
          <cell r="K65">
            <v>30.716463414634148</v>
          </cell>
          <cell r="L65">
            <v>91.460674157303373</v>
          </cell>
          <cell r="M65">
            <v>86.889061287820013</v>
          </cell>
          <cell r="N65">
            <v>89.214939024390233</v>
          </cell>
          <cell r="O65">
            <v>87.116104868913851</v>
          </cell>
          <cell r="P65">
            <v>82.38944918541506</v>
          </cell>
          <cell r="Q65">
            <v>84.794207317073173</v>
          </cell>
          <cell r="R65">
            <v>98.052434456928836</v>
          </cell>
          <cell r="S65">
            <v>96.198603568657873</v>
          </cell>
          <cell r="T65">
            <v>97.141768292682926</v>
          </cell>
          <cell r="U65">
            <v>5</v>
          </cell>
          <cell r="V65">
            <v>5</v>
          </cell>
          <cell r="W65">
            <v>10</v>
          </cell>
          <cell r="X65">
            <v>20</v>
          </cell>
          <cell r="Y65">
            <v>60</v>
          </cell>
          <cell r="Z65">
            <v>40</v>
          </cell>
          <cell r="AA65">
            <v>20</v>
          </cell>
          <cell r="AB65">
            <v>40</v>
          </cell>
          <cell r="AC65">
            <v>30</v>
          </cell>
          <cell r="AD65">
            <v>100</v>
          </cell>
          <cell r="AE65">
            <v>100</v>
          </cell>
          <cell r="AF65">
            <v>100</v>
          </cell>
          <cell r="AG65">
            <v>100</v>
          </cell>
          <cell r="AH65">
            <v>80</v>
          </cell>
          <cell r="AI65">
            <v>90</v>
          </cell>
          <cell r="AJ65">
            <v>100</v>
          </cell>
          <cell r="AK65">
            <v>100</v>
          </cell>
          <cell r="AL65">
            <v>100</v>
          </cell>
          <cell r="AM65">
            <v>1</v>
          </cell>
          <cell r="AN65">
            <v>4</v>
          </cell>
          <cell r="AO65">
            <v>5</v>
          </cell>
          <cell r="AP65">
            <v>0</v>
          </cell>
          <cell r="AQ65">
            <v>25</v>
          </cell>
          <cell r="AR65">
            <v>20</v>
          </cell>
          <cell r="AS65">
            <v>0</v>
          </cell>
          <cell r="AT65">
            <v>25</v>
          </cell>
          <cell r="AU65">
            <v>20</v>
          </cell>
          <cell r="AV65">
            <v>100</v>
          </cell>
          <cell r="AW65">
            <v>25</v>
          </cell>
          <cell r="AX65">
            <v>40</v>
          </cell>
          <cell r="AY65">
            <v>100</v>
          </cell>
          <cell r="AZ65">
            <v>25</v>
          </cell>
          <cell r="BA65">
            <v>40</v>
          </cell>
          <cell r="BB65">
            <v>100</v>
          </cell>
          <cell r="BC65">
            <v>100</v>
          </cell>
          <cell r="BD65">
            <v>100</v>
          </cell>
          <cell r="BE65">
            <v>1341</v>
          </cell>
          <cell r="BF65">
            <v>1298</v>
          </cell>
          <cell r="BG65">
            <v>2639</v>
          </cell>
          <cell r="BH65">
            <v>53.765846383296044</v>
          </cell>
          <cell r="BI65">
            <v>45.916795069337439</v>
          </cell>
          <cell r="BJ65">
            <v>49.905267146646459</v>
          </cell>
          <cell r="BK65">
            <v>34.228187919463089</v>
          </cell>
          <cell r="BL65">
            <v>27.041602465331277</v>
          </cell>
          <cell r="BM65">
            <v>30.693444486547932</v>
          </cell>
          <cell r="BN65">
            <v>91.498881431767344</v>
          </cell>
          <cell r="BO65">
            <v>86.748844375963017</v>
          </cell>
          <cell r="BP65">
            <v>89.162561576354676</v>
          </cell>
          <cell r="BQ65">
            <v>87.173750932140194</v>
          </cell>
          <cell r="BR65">
            <v>82.203389830508485</v>
          </cell>
          <cell r="BS65">
            <v>84.729064039408868</v>
          </cell>
          <cell r="BT65">
            <v>98.061148396718863</v>
          </cell>
          <cell r="BU65">
            <v>96.224961479198768</v>
          </cell>
          <cell r="BV65">
            <v>97.158014399393707</v>
          </cell>
        </row>
        <row r="66">
          <cell r="B66">
            <v>371</v>
          </cell>
          <cell r="C66">
            <v>1844</v>
          </cell>
          <cell r="D66">
            <v>1899</v>
          </cell>
          <cell r="E66">
            <v>3743</v>
          </cell>
          <cell r="F66">
            <v>55.91106290672451</v>
          </cell>
          <cell r="G66">
            <v>48.130595050026329</v>
          </cell>
          <cell r="H66">
            <v>51.963665508950044</v>
          </cell>
          <cell r="I66">
            <v>38.665943600867678</v>
          </cell>
          <cell r="J66">
            <v>31.226961558715111</v>
          </cell>
          <cell r="K66">
            <v>34.891798022976225</v>
          </cell>
          <cell r="L66">
            <v>89.859002169197396</v>
          </cell>
          <cell r="M66">
            <v>85.044760400210635</v>
          </cell>
          <cell r="N66">
            <v>87.416510820197701</v>
          </cell>
          <cell r="O66">
            <v>88.340563991323208</v>
          </cell>
          <cell r="P66">
            <v>83.043707214323319</v>
          </cell>
          <cell r="Q66">
            <v>85.653219342773184</v>
          </cell>
          <cell r="R66">
            <v>97.017353579175705</v>
          </cell>
          <cell r="S66">
            <v>94.734070563454452</v>
          </cell>
          <cell r="T66">
            <v>95.858936681806043</v>
          </cell>
          <cell r="U66">
            <v>34</v>
          </cell>
          <cell r="V66">
            <v>53</v>
          </cell>
          <cell r="W66">
            <v>87</v>
          </cell>
          <cell r="X66">
            <v>50</v>
          </cell>
          <cell r="Y66">
            <v>52.830188679245282</v>
          </cell>
          <cell r="Z66">
            <v>51.724137931034484</v>
          </cell>
          <cell r="AA66">
            <v>32.352941176470587</v>
          </cell>
          <cell r="AB66">
            <v>32.075471698113205</v>
          </cell>
          <cell r="AC66">
            <v>32.183908045977013</v>
          </cell>
          <cell r="AD66">
            <v>85.294117647058826</v>
          </cell>
          <cell r="AE66">
            <v>86.79245283018868</v>
          </cell>
          <cell r="AF66">
            <v>86.206896551724128</v>
          </cell>
          <cell r="AG66">
            <v>82.35294117647058</v>
          </cell>
          <cell r="AH66">
            <v>84.905660377358487</v>
          </cell>
          <cell r="AI66">
            <v>83.908045977011497</v>
          </cell>
          <cell r="AJ66">
            <v>94.117647058823522</v>
          </cell>
          <cell r="AK66">
            <v>96.226415094339629</v>
          </cell>
          <cell r="AL66">
            <v>95.402298850574709</v>
          </cell>
          <cell r="AM66">
            <v>9</v>
          </cell>
          <cell r="AN66">
            <v>8</v>
          </cell>
          <cell r="AO66">
            <v>17</v>
          </cell>
          <cell r="AP66">
            <v>44.444444444444443</v>
          </cell>
          <cell r="AQ66">
            <v>50</v>
          </cell>
          <cell r="AR66">
            <v>47.058823529411761</v>
          </cell>
          <cell r="AS66">
            <v>33.333333333333329</v>
          </cell>
          <cell r="AT66">
            <v>37.5</v>
          </cell>
          <cell r="AU66">
            <v>35.294117647058826</v>
          </cell>
          <cell r="AV66">
            <v>66.666666666666657</v>
          </cell>
          <cell r="AW66">
            <v>75</v>
          </cell>
          <cell r="AX66">
            <v>70.588235294117652</v>
          </cell>
          <cell r="AY66">
            <v>66.666666666666657</v>
          </cell>
          <cell r="AZ66">
            <v>75</v>
          </cell>
          <cell r="BA66">
            <v>70.588235294117652</v>
          </cell>
          <cell r="BB66">
            <v>77.777777777777786</v>
          </cell>
          <cell r="BC66">
            <v>100</v>
          </cell>
          <cell r="BD66">
            <v>88.235294117647058</v>
          </cell>
          <cell r="BE66">
            <v>1887</v>
          </cell>
          <cell r="BF66">
            <v>1960</v>
          </cell>
          <cell r="BG66">
            <v>3847</v>
          </cell>
          <cell r="BH66">
            <v>55.749867514573396</v>
          </cell>
          <cell r="BI66">
            <v>48.265306122448983</v>
          </cell>
          <cell r="BJ66">
            <v>51.936573953730182</v>
          </cell>
          <cell r="BK66">
            <v>38.526762056173816</v>
          </cell>
          <cell r="BL66">
            <v>31.27551020408163</v>
          </cell>
          <cell r="BM66">
            <v>34.832336885885105</v>
          </cell>
          <cell r="BN66">
            <v>89.666136724960253</v>
          </cell>
          <cell r="BO66">
            <v>85.051020408163268</v>
          </cell>
          <cell r="BP66">
            <v>87.314790746035868</v>
          </cell>
          <cell r="BQ66">
            <v>88.129305776364603</v>
          </cell>
          <cell r="BR66">
            <v>83.061224489795919</v>
          </cell>
          <cell r="BS66">
            <v>85.54717962048349</v>
          </cell>
          <cell r="BT66">
            <v>96.873343932167472</v>
          </cell>
          <cell r="BU66">
            <v>94.795918367346943</v>
          </cell>
          <cell r="BV66">
            <v>95.814920717442163</v>
          </cell>
        </row>
        <row r="67">
          <cell r="B67">
            <v>372</v>
          </cell>
          <cell r="C67">
            <v>1796</v>
          </cell>
          <cell r="D67">
            <v>1851</v>
          </cell>
          <cell r="E67">
            <v>3647</v>
          </cell>
          <cell r="F67">
            <v>60.523385300668153</v>
          </cell>
          <cell r="G67">
            <v>44.570502431118314</v>
          </cell>
          <cell r="H67">
            <v>52.426652042774876</v>
          </cell>
          <cell r="I67">
            <v>44.487750556792868</v>
          </cell>
          <cell r="J67">
            <v>31.388438681793623</v>
          </cell>
          <cell r="K67">
            <v>37.839319989032084</v>
          </cell>
          <cell r="L67">
            <v>93.040089086859695</v>
          </cell>
          <cell r="M67">
            <v>84.278768233387353</v>
          </cell>
          <cell r="N67">
            <v>88.593364409103373</v>
          </cell>
          <cell r="O67">
            <v>90.423162583518931</v>
          </cell>
          <cell r="P67">
            <v>81.685575364667756</v>
          </cell>
          <cell r="Q67">
            <v>85.988483685220729</v>
          </cell>
          <cell r="R67">
            <v>97.772828507795097</v>
          </cell>
          <cell r="S67">
            <v>95.407887628309012</v>
          </cell>
          <cell r="T67">
            <v>96.572525363312309</v>
          </cell>
          <cell r="U67">
            <v>77</v>
          </cell>
          <cell r="V67">
            <v>84</v>
          </cell>
          <cell r="W67">
            <v>161</v>
          </cell>
          <cell r="X67">
            <v>53.246753246753244</v>
          </cell>
          <cell r="Y67">
            <v>39.285714285714285</v>
          </cell>
          <cell r="Z67">
            <v>45.962732919254655</v>
          </cell>
          <cell r="AA67">
            <v>35.064935064935064</v>
          </cell>
          <cell r="AB67">
            <v>25</v>
          </cell>
          <cell r="AC67">
            <v>29.813664596273291</v>
          </cell>
          <cell r="AD67">
            <v>93.506493506493499</v>
          </cell>
          <cell r="AE67">
            <v>83.333333333333343</v>
          </cell>
          <cell r="AF67">
            <v>88.198757763975152</v>
          </cell>
          <cell r="AG67">
            <v>93.506493506493499</v>
          </cell>
          <cell r="AH67">
            <v>77.38095238095238</v>
          </cell>
          <cell r="AI67">
            <v>85.093167701863365</v>
          </cell>
          <cell r="AJ67">
            <v>94.805194805194802</v>
          </cell>
          <cell r="AK67">
            <v>98.80952380952381</v>
          </cell>
          <cell r="AL67">
            <v>96.894409937888199</v>
          </cell>
          <cell r="AM67">
            <v>2</v>
          </cell>
          <cell r="AN67">
            <v>3</v>
          </cell>
          <cell r="AO67">
            <v>5</v>
          </cell>
          <cell r="AP67">
            <v>100</v>
          </cell>
          <cell r="AQ67">
            <v>33.333333333333329</v>
          </cell>
          <cell r="AR67">
            <v>60</v>
          </cell>
          <cell r="AS67">
            <v>100</v>
          </cell>
          <cell r="AT67">
            <v>0</v>
          </cell>
          <cell r="AU67">
            <v>40</v>
          </cell>
          <cell r="AV67">
            <v>100</v>
          </cell>
          <cell r="AW67">
            <v>100</v>
          </cell>
          <cell r="AX67">
            <v>100</v>
          </cell>
          <cell r="AY67">
            <v>100</v>
          </cell>
          <cell r="AZ67">
            <v>100</v>
          </cell>
          <cell r="BA67">
            <v>100</v>
          </cell>
          <cell r="BB67">
            <v>100</v>
          </cell>
          <cell r="BC67">
            <v>100</v>
          </cell>
          <cell r="BD67">
            <v>100</v>
          </cell>
          <cell r="BE67">
            <v>1875</v>
          </cell>
          <cell r="BF67">
            <v>1938</v>
          </cell>
          <cell r="BG67">
            <v>3813</v>
          </cell>
          <cell r="BH67">
            <v>60.266666666666666</v>
          </cell>
          <cell r="BI67">
            <v>44.324045407636739</v>
          </cell>
          <cell r="BJ67">
            <v>52.163650668764753</v>
          </cell>
          <cell r="BK67">
            <v>44.16</v>
          </cell>
          <cell r="BL67">
            <v>31.062951496388031</v>
          </cell>
          <cell r="BM67">
            <v>37.503278258589042</v>
          </cell>
          <cell r="BN67">
            <v>93.066666666666663</v>
          </cell>
          <cell r="BO67">
            <v>84.262125902992778</v>
          </cell>
          <cell r="BP67">
            <v>88.59166011014949</v>
          </cell>
          <cell r="BQ67">
            <v>90.56</v>
          </cell>
          <cell r="BR67">
            <v>81.527347781217756</v>
          </cell>
          <cell r="BS67">
            <v>85.969053238919486</v>
          </cell>
          <cell r="BT67">
            <v>97.653333333333336</v>
          </cell>
          <cell r="BU67">
            <v>95.562435500516003</v>
          </cell>
          <cell r="BV67">
            <v>96.590611067400999</v>
          </cell>
        </row>
        <row r="68">
          <cell r="B68">
            <v>373</v>
          </cell>
          <cell r="C68">
            <v>2487</v>
          </cell>
          <cell r="D68">
            <v>2701</v>
          </cell>
          <cell r="E68">
            <v>5188</v>
          </cell>
          <cell r="F68">
            <v>55.287494973864092</v>
          </cell>
          <cell r="G68">
            <v>43.243243243243242</v>
          </cell>
          <cell r="H68">
            <v>49.016962220508866</v>
          </cell>
          <cell r="I68">
            <v>42.702050663449938</v>
          </cell>
          <cell r="J68">
            <v>33.395038874490929</v>
          </cell>
          <cell r="K68">
            <v>37.856592135697767</v>
          </cell>
          <cell r="L68">
            <v>89.063128266988329</v>
          </cell>
          <cell r="M68">
            <v>84.598296927064055</v>
          </cell>
          <cell r="N68">
            <v>86.738627602158829</v>
          </cell>
          <cell r="O68">
            <v>87.776437474869311</v>
          </cell>
          <cell r="P68">
            <v>82.117734172528685</v>
          </cell>
          <cell r="Q68">
            <v>84.830377794911342</v>
          </cell>
          <cell r="R68">
            <v>95.215118616807402</v>
          </cell>
          <cell r="S68">
            <v>94.261384672343567</v>
          </cell>
          <cell r="T68">
            <v>94.718581341557439</v>
          </cell>
          <cell r="U68">
            <v>257</v>
          </cell>
          <cell r="V68">
            <v>291</v>
          </cell>
          <cell r="W68">
            <v>548</v>
          </cell>
          <cell r="X68">
            <v>54.085603112840467</v>
          </cell>
          <cell r="Y68">
            <v>35.395189003436428</v>
          </cell>
          <cell r="Z68">
            <v>44.160583941605843</v>
          </cell>
          <cell r="AA68">
            <v>36.575875486381321</v>
          </cell>
          <cell r="AB68">
            <v>26.116838487972512</v>
          </cell>
          <cell r="AC68">
            <v>31.021897810218981</v>
          </cell>
          <cell r="AD68">
            <v>93.385214007782096</v>
          </cell>
          <cell r="AE68">
            <v>88.31615120274914</v>
          </cell>
          <cell r="AF68">
            <v>90.693430656934311</v>
          </cell>
          <cell r="AG68">
            <v>90.272373540856037</v>
          </cell>
          <cell r="AH68">
            <v>83.161512027491412</v>
          </cell>
          <cell r="AI68">
            <v>86.496350364963504</v>
          </cell>
          <cell r="AJ68">
            <v>98.054474708171199</v>
          </cell>
          <cell r="AK68">
            <v>96.219931271477662</v>
          </cell>
          <cell r="AL68">
            <v>97.080291970802918</v>
          </cell>
          <cell r="AM68">
            <v>10</v>
          </cell>
          <cell r="AN68">
            <v>9</v>
          </cell>
          <cell r="AO68">
            <v>19</v>
          </cell>
          <cell r="AP68">
            <v>20</v>
          </cell>
          <cell r="AQ68">
            <v>33.333333333333329</v>
          </cell>
          <cell r="AR68">
            <v>26.315789473684209</v>
          </cell>
          <cell r="AS68">
            <v>10</v>
          </cell>
          <cell r="AT68">
            <v>22.222222222222221</v>
          </cell>
          <cell r="AU68">
            <v>15.789473684210526</v>
          </cell>
          <cell r="AV68">
            <v>80</v>
          </cell>
          <cell r="AW68">
            <v>55.555555555555557</v>
          </cell>
          <cell r="AX68">
            <v>68.421052631578945</v>
          </cell>
          <cell r="AY68">
            <v>80</v>
          </cell>
          <cell r="AZ68">
            <v>55.555555555555557</v>
          </cell>
          <cell r="BA68">
            <v>68.421052631578945</v>
          </cell>
          <cell r="BB68">
            <v>100</v>
          </cell>
          <cell r="BC68">
            <v>100</v>
          </cell>
          <cell r="BD68">
            <v>100</v>
          </cell>
          <cell r="BE68">
            <v>2754</v>
          </cell>
          <cell r="BF68">
            <v>3001</v>
          </cell>
          <cell r="BG68">
            <v>5755</v>
          </cell>
          <cell r="BH68">
            <v>55.047204066811908</v>
          </cell>
          <cell r="BI68">
            <v>42.452515828057315</v>
          </cell>
          <cell r="BJ68">
            <v>48.479582971329279</v>
          </cell>
          <cell r="BK68">
            <v>42.011619462599853</v>
          </cell>
          <cell r="BL68">
            <v>32.655781406197939</v>
          </cell>
          <cell r="BM68">
            <v>37.132927888792352</v>
          </cell>
          <cell r="BN68">
            <v>89.433551198257078</v>
          </cell>
          <cell r="BO68">
            <v>84.871709430189938</v>
          </cell>
          <cell r="BP68">
            <v>87.054735013032143</v>
          </cell>
          <cell r="BQ68">
            <v>87.981118373275237</v>
          </cell>
          <cell r="BR68">
            <v>82.139286904365221</v>
          </cell>
          <cell r="BS68">
            <v>84.934839270199831</v>
          </cell>
          <cell r="BT68">
            <v>95.497458242556277</v>
          </cell>
          <cell r="BU68">
            <v>94.468510496501167</v>
          </cell>
          <cell r="BV68">
            <v>94.960903562119896</v>
          </cell>
        </row>
        <row r="69">
          <cell r="B69">
            <v>380</v>
          </cell>
          <cell r="C69">
            <v>2108</v>
          </cell>
          <cell r="D69">
            <v>2209</v>
          </cell>
          <cell r="E69">
            <v>4317</v>
          </cell>
          <cell r="F69">
            <v>55.977229601518033</v>
          </cell>
          <cell r="G69">
            <v>46.763241285649613</v>
          </cell>
          <cell r="H69">
            <v>51.262450776001856</v>
          </cell>
          <cell r="I69">
            <v>40.559772296015176</v>
          </cell>
          <cell r="J69">
            <v>32.639203259393391</v>
          </cell>
          <cell r="K69">
            <v>36.506833449154506</v>
          </cell>
          <cell r="L69">
            <v>86.764705882352942</v>
          </cell>
          <cell r="M69">
            <v>81.665912177455851</v>
          </cell>
          <cell r="N69">
            <v>84.155663655316189</v>
          </cell>
          <cell r="O69">
            <v>84.250474383301707</v>
          </cell>
          <cell r="P69">
            <v>79.311905839746487</v>
          </cell>
          <cell r="Q69">
            <v>81.723419041000696</v>
          </cell>
          <cell r="R69">
            <v>96.442125237191661</v>
          </cell>
          <cell r="S69">
            <v>93.300135808057945</v>
          </cell>
          <cell r="T69">
            <v>94.834375723882331</v>
          </cell>
          <cell r="U69">
            <v>840</v>
          </cell>
          <cell r="V69">
            <v>918</v>
          </cell>
          <cell r="W69">
            <v>1758</v>
          </cell>
          <cell r="X69">
            <v>51.904761904761912</v>
          </cell>
          <cell r="Y69">
            <v>43.681917211328972</v>
          </cell>
          <cell r="Z69">
            <v>47.610921501706486</v>
          </cell>
          <cell r="AA69">
            <v>29.047619047619051</v>
          </cell>
          <cell r="AB69">
            <v>27.124183006535947</v>
          </cell>
          <cell r="AC69">
            <v>28.043230944254837</v>
          </cell>
          <cell r="AD69">
            <v>90.11904761904762</v>
          </cell>
          <cell r="AE69">
            <v>83.442265795206964</v>
          </cell>
          <cell r="AF69">
            <v>86.632536973833908</v>
          </cell>
          <cell r="AG69">
            <v>88.452380952380949</v>
          </cell>
          <cell r="AH69">
            <v>80.501089324618732</v>
          </cell>
          <cell r="AI69">
            <v>84.300341296928323</v>
          </cell>
          <cell r="AJ69">
            <v>97.738095238095241</v>
          </cell>
          <cell r="AK69">
            <v>96.078431372549019</v>
          </cell>
          <cell r="AL69">
            <v>96.871444823663253</v>
          </cell>
          <cell r="AM69">
            <v>9</v>
          </cell>
          <cell r="AN69">
            <v>11</v>
          </cell>
          <cell r="AO69">
            <v>20</v>
          </cell>
          <cell r="AP69">
            <v>44.444444444444443</v>
          </cell>
          <cell r="AQ69">
            <v>45.454545454545453</v>
          </cell>
          <cell r="AR69">
            <v>45</v>
          </cell>
          <cell r="AS69">
            <v>33.333333333333329</v>
          </cell>
          <cell r="AT69">
            <v>27.27272727272727</v>
          </cell>
          <cell r="AU69">
            <v>30</v>
          </cell>
          <cell r="AV69">
            <v>55.555555555555557</v>
          </cell>
          <cell r="AW69">
            <v>90.909090909090907</v>
          </cell>
          <cell r="AX69">
            <v>75</v>
          </cell>
          <cell r="AY69">
            <v>55.555555555555557</v>
          </cell>
          <cell r="AZ69">
            <v>81.818181818181827</v>
          </cell>
          <cell r="BA69">
            <v>70</v>
          </cell>
          <cell r="BB69">
            <v>77.777777777777786</v>
          </cell>
          <cell r="BC69">
            <v>100</v>
          </cell>
          <cell r="BD69">
            <v>90</v>
          </cell>
          <cell r="BE69">
            <v>2957</v>
          </cell>
          <cell r="BF69">
            <v>3138</v>
          </cell>
          <cell r="BG69">
            <v>6095</v>
          </cell>
          <cell r="BH69">
            <v>54.78525532634427</v>
          </cell>
          <cell r="BI69">
            <v>45.857233906947101</v>
          </cell>
          <cell r="BJ69">
            <v>50.188679245283019</v>
          </cell>
          <cell r="BK69">
            <v>37.267500845451472</v>
          </cell>
          <cell r="BL69">
            <v>31.007010834926707</v>
          </cell>
          <cell r="BM69">
            <v>34.044298605414276</v>
          </cell>
          <cell r="BN69">
            <v>87.622590463307404</v>
          </cell>
          <cell r="BO69">
            <v>82.217973231357561</v>
          </cell>
          <cell r="BP69">
            <v>84.840032813781789</v>
          </cell>
          <cell r="BQ69">
            <v>85.356780520798097</v>
          </cell>
          <cell r="BR69">
            <v>79.668578712555771</v>
          </cell>
          <cell r="BS69">
            <v>82.428219852337975</v>
          </cell>
          <cell r="BT69">
            <v>96.753466351031449</v>
          </cell>
          <cell r="BU69">
            <v>94.136392606755891</v>
          </cell>
          <cell r="BV69">
            <v>95.406070549630854</v>
          </cell>
        </row>
        <row r="70">
          <cell r="B70">
            <v>381</v>
          </cell>
          <cell r="C70">
            <v>1155</v>
          </cell>
          <cell r="D70">
            <v>1239</v>
          </cell>
          <cell r="E70">
            <v>2394</v>
          </cell>
          <cell r="F70">
            <v>64.848484848484844</v>
          </cell>
          <cell r="G70">
            <v>52.623083131557713</v>
          </cell>
          <cell r="H70">
            <v>58.521303258145366</v>
          </cell>
          <cell r="I70">
            <v>48.917748917748916</v>
          </cell>
          <cell r="J70">
            <v>40.355125100887811</v>
          </cell>
          <cell r="K70">
            <v>44.486215538847119</v>
          </cell>
          <cell r="L70">
            <v>92.03463203463204</v>
          </cell>
          <cell r="M70">
            <v>87.086359967715893</v>
          </cell>
          <cell r="N70">
            <v>89.473684210526315</v>
          </cell>
          <cell r="O70">
            <v>90.303030303030312</v>
          </cell>
          <cell r="P70">
            <v>84.826472962066177</v>
          </cell>
          <cell r="Q70">
            <v>87.468671679197996</v>
          </cell>
          <cell r="R70">
            <v>98.008658008658017</v>
          </cell>
          <cell r="S70">
            <v>96.448748991121874</v>
          </cell>
          <cell r="T70">
            <v>97.201336675020883</v>
          </cell>
          <cell r="U70">
            <v>113</v>
          </cell>
          <cell r="V70">
            <v>104</v>
          </cell>
          <cell r="W70">
            <v>217</v>
          </cell>
          <cell r="X70">
            <v>56.637168141592923</v>
          </cell>
          <cell r="Y70">
            <v>50</v>
          </cell>
          <cell r="Z70">
            <v>53.456221198156683</v>
          </cell>
          <cell r="AA70">
            <v>39.823008849557525</v>
          </cell>
          <cell r="AB70">
            <v>31.73076923076923</v>
          </cell>
          <cell r="AC70">
            <v>35.944700460829495</v>
          </cell>
          <cell r="AD70">
            <v>92.920353982300881</v>
          </cell>
          <cell r="AE70">
            <v>92.307692307692307</v>
          </cell>
          <cell r="AF70">
            <v>92.626728110599075</v>
          </cell>
          <cell r="AG70">
            <v>91.150442477876098</v>
          </cell>
          <cell r="AH70">
            <v>90.384615384615387</v>
          </cell>
          <cell r="AI70">
            <v>90.78341013824884</v>
          </cell>
          <cell r="AJ70">
            <v>98.230088495575217</v>
          </cell>
          <cell r="AK70">
            <v>99.038461538461547</v>
          </cell>
          <cell r="AL70">
            <v>98.617511520737324</v>
          </cell>
          <cell r="AM70">
            <v>0</v>
          </cell>
          <cell r="AN70">
            <v>3</v>
          </cell>
          <cell r="AO70">
            <v>3</v>
          </cell>
          <cell r="AP70" t="e">
            <v>#DIV/0!</v>
          </cell>
          <cell r="AQ70">
            <v>33.333333333333329</v>
          </cell>
          <cell r="AR70">
            <v>33.333333333333329</v>
          </cell>
          <cell r="AS70" t="e">
            <v>#DIV/0!</v>
          </cell>
          <cell r="AT70">
            <v>33.333333333333329</v>
          </cell>
          <cell r="AU70">
            <v>33.333333333333329</v>
          </cell>
          <cell r="AV70" t="e">
            <v>#DIV/0!</v>
          </cell>
          <cell r="AW70">
            <v>100</v>
          </cell>
          <cell r="AX70">
            <v>100</v>
          </cell>
          <cell r="AY70" t="e">
            <v>#DIV/0!</v>
          </cell>
          <cell r="AZ70">
            <v>66.666666666666657</v>
          </cell>
          <cell r="BA70">
            <v>66.666666666666657</v>
          </cell>
          <cell r="BB70" t="e">
            <v>#DIV/0!</v>
          </cell>
          <cell r="BC70">
            <v>100</v>
          </cell>
          <cell r="BD70">
            <v>100</v>
          </cell>
          <cell r="BE70">
            <v>1268</v>
          </cell>
          <cell r="BF70">
            <v>1346</v>
          </cell>
          <cell r="BG70">
            <v>2614</v>
          </cell>
          <cell r="BH70">
            <v>64.116719242902207</v>
          </cell>
          <cell r="BI70">
            <v>52.377414561664196</v>
          </cell>
          <cell r="BJ70">
            <v>58.071920428462128</v>
          </cell>
          <cell r="BK70">
            <v>48.107255520504729</v>
          </cell>
          <cell r="BL70">
            <v>39.673105497771175</v>
          </cell>
          <cell r="BM70">
            <v>43.764345830145373</v>
          </cell>
          <cell r="BN70">
            <v>92.113564668769726</v>
          </cell>
          <cell r="BO70">
            <v>87.518573551263003</v>
          </cell>
          <cell r="BP70">
            <v>89.747513389441465</v>
          </cell>
          <cell r="BQ70">
            <v>90.378548895899058</v>
          </cell>
          <cell r="BR70">
            <v>85.21545319465082</v>
          </cell>
          <cell r="BS70">
            <v>87.719969395562359</v>
          </cell>
          <cell r="BT70">
            <v>98.028391167192424</v>
          </cell>
          <cell r="BU70">
            <v>96.656760772659737</v>
          </cell>
          <cell r="BV70">
            <v>97.322111706197404</v>
          </cell>
        </row>
        <row r="71">
          <cell r="B71">
            <v>382</v>
          </cell>
          <cell r="C71">
            <v>1968</v>
          </cell>
          <cell r="D71">
            <v>1995</v>
          </cell>
          <cell r="E71">
            <v>3963</v>
          </cell>
          <cell r="F71">
            <v>58.638211382113823</v>
          </cell>
          <cell r="G71">
            <v>49.122807017543856</v>
          </cell>
          <cell r="H71">
            <v>53.848094877617967</v>
          </cell>
          <cell r="I71">
            <v>44.613821138211385</v>
          </cell>
          <cell r="J71">
            <v>38.847117794486216</v>
          </cell>
          <cell r="K71">
            <v>41.710825132475399</v>
          </cell>
          <cell r="L71">
            <v>91.514227642276424</v>
          </cell>
          <cell r="M71">
            <v>86.96741854636592</v>
          </cell>
          <cell r="N71">
            <v>89.225334342669697</v>
          </cell>
          <cell r="O71">
            <v>89.380081300813004</v>
          </cell>
          <cell r="P71">
            <v>84.511278195488728</v>
          </cell>
          <cell r="Q71">
            <v>86.929094120615687</v>
          </cell>
          <cell r="R71">
            <v>97.052845528455293</v>
          </cell>
          <cell r="S71">
            <v>96.591478696741845</v>
          </cell>
          <cell r="T71">
            <v>96.820590461771388</v>
          </cell>
          <cell r="U71">
            <v>332</v>
          </cell>
          <cell r="V71">
            <v>435</v>
          </cell>
          <cell r="W71">
            <v>767</v>
          </cell>
          <cell r="X71">
            <v>56.626506024096393</v>
          </cell>
          <cell r="Y71">
            <v>42.298850574712645</v>
          </cell>
          <cell r="Z71">
            <v>48.500651890482402</v>
          </cell>
          <cell r="AA71">
            <v>40.963855421686745</v>
          </cell>
          <cell r="AB71">
            <v>32.41379310344827</v>
          </cell>
          <cell r="AC71">
            <v>36.114732724902218</v>
          </cell>
          <cell r="AD71">
            <v>91.566265060240966</v>
          </cell>
          <cell r="AE71">
            <v>90.114942528735625</v>
          </cell>
          <cell r="AF71">
            <v>90.743155149934807</v>
          </cell>
          <cell r="AG71">
            <v>88.855421686746979</v>
          </cell>
          <cell r="AH71">
            <v>86.666666666666671</v>
          </cell>
          <cell r="AI71">
            <v>87.614080834419809</v>
          </cell>
          <cell r="AJ71">
            <v>96.686746987951807</v>
          </cell>
          <cell r="AK71">
            <v>97.241379310344826</v>
          </cell>
          <cell r="AL71">
            <v>97.001303780964804</v>
          </cell>
          <cell r="AM71">
            <v>2</v>
          </cell>
          <cell r="AN71">
            <v>5</v>
          </cell>
          <cell r="AO71">
            <v>7</v>
          </cell>
          <cell r="AP71">
            <v>50</v>
          </cell>
          <cell r="AQ71">
            <v>60</v>
          </cell>
          <cell r="AR71">
            <v>57.142857142857139</v>
          </cell>
          <cell r="AS71">
            <v>50</v>
          </cell>
          <cell r="AT71">
            <v>40</v>
          </cell>
          <cell r="AU71">
            <v>42.857142857142854</v>
          </cell>
          <cell r="AV71">
            <v>100</v>
          </cell>
          <cell r="AW71">
            <v>80</v>
          </cell>
          <cell r="AX71">
            <v>85.714285714285708</v>
          </cell>
          <cell r="AY71">
            <v>50</v>
          </cell>
          <cell r="AZ71">
            <v>80</v>
          </cell>
          <cell r="BA71">
            <v>71.428571428571431</v>
          </cell>
          <cell r="BB71">
            <v>100</v>
          </cell>
          <cell r="BC71">
            <v>80</v>
          </cell>
          <cell r="BD71">
            <v>85.714285714285708</v>
          </cell>
          <cell r="BE71">
            <v>2302</v>
          </cell>
          <cell r="BF71">
            <v>2435</v>
          </cell>
          <cell r="BG71">
            <v>4737</v>
          </cell>
          <cell r="BH71">
            <v>58.340573414422238</v>
          </cell>
          <cell r="BI71">
            <v>47.926078028747433</v>
          </cell>
          <cell r="BJ71">
            <v>52.987122651467175</v>
          </cell>
          <cell r="BK71">
            <v>44.09209383145091</v>
          </cell>
          <cell r="BL71">
            <v>37.700205338809035</v>
          </cell>
          <cell r="BM71">
            <v>40.806417563858979</v>
          </cell>
          <cell r="BN71">
            <v>91.529105125977409</v>
          </cell>
          <cell r="BO71">
            <v>87.515400410677614</v>
          </cell>
          <cell r="BP71">
            <v>89.465906691999152</v>
          </cell>
          <cell r="BQ71">
            <v>89.270199826238056</v>
          </cell>
          <cell r="BR71">
            <v>84.887063655030801</v>
          </cell>
          <cell r="BS71">
            <v>87.017099430019002</v>
          </cell>
          <cell r="BT71">
            <v>97.002606429192014</v>
          </cell>
          <cell r="BU71">
            <v>96.67351129363449</v>
          </cell>
          <cell r="BV71">
            <v>96.833438885370498</v>
          </cell>
        </row>
        <row r="72">
          <cell r="B72">
            <v>383</v>
          </cell>
          <cell r="C72">
            <v>3903</v>
          </cell>
          <cell r="D72">
            <v>3880</v>
          </cell>
          <cell r="E72">
            <v>7783</v>
          </cell>
          <cell r="F72">
            <v>56.520625160133228</v>
          </cell>
          <cell r="G72">
            <v>48.350515463917525</v>
          </cell>
          <cell r="H72">
            <v>52.447642297314658</v>
          </cell>
          <cell r="I72">
            <v>43.99180117858058</v>
          </cell>
          <cell r="J72">
            <v>37.293814432989691</v>
          </cell>
          <cell r="K72">
            <v>40.652704612617242</v>
          </cell>
          <cell r="L72">
            <v>88.752241865231866</v>
          </cell>
          <cell r="M72">
            <v>83.94329896907216</v>
          </cell>
          <cell r="N72">
            <v>86.354876011820636</v>
          </cell>
          <cell r="O72">
            <v>86.805021778119396</v>
          </cell>
          <cell r="P72">
            <v>81.80412371134021</v>
          </cell>
          <cell r="Q72">
            <v>84.311961968392652</v>
          </cell>
          <cell r="R72">
            <v>96.284909044324877</v>
          </cell>
          <cell r="S72">
            <v>94.871134020618555</v>
          </cell>
          <cell r="T72">
            <v>95.58011049723757</v>
          </cell>
          <cell r="U72">
            <v>324</v>
          </cell>
          <cell r="V72">
            <v>354</v>
          </cell>
          <cell r="W72">
            <v>678</v>
          </cell>
          <cell r="X72">
            <v>57.407407407407405</v>
          </cell>
          <cell r="Y72">
            <v>44.350282485875709</v>
          </cell>
          <cell r="Z72">
            <v>50.589970501474923</v>
          </cell>
          <cell r="AA72">
            <v>45.370370370370374</v>
          </cell>
          <cell r="AB72">
            <v>32.20338983050847</v>
          </cell>
          <cell r="AC72">
            <v>38.495575221238937</v>
          </cell>
          <cell r="AD72">
            <v>90.432098765432102</v>
          </cell>
          <cell r="AE72">
            <v>88.135593220338976</v>
          </cell>
          <cell r="AF72">
            <v>89.233038348082587</v>
          </cell>
          <cell r="AG72">
            <v>89.197530864197532</v>
          </cell>
          <cell r="AH72">
            <v>85.593220338983059</v>
          </cell>
          <cell r="AI72">
            <v>87.315634218289091</v>
          </cell>
          <cell r="AJ72">
            <v>96.913580246913583</v>
          </cell>
          <cell r="AK72">
            <v>97.457627118644069</v>
          </cell>
          <cell r="AL72">
            <v>97.197640117994098</v>
          </cell>
          <cell r="AM72">
            <v>8</v>
          </cell>
          <cell r="AN72">
            <v>20</v>
          </cell>
          <cell r="AO72">
            <v>28</v>
          </cell>
          <cell r="AP72">
            <v>12.5</v>
          </cell>
          <cell r="AQ72">
            <v>35</v>
          </cell>
          <cell r="AR72">
            <v>28.571428571428569</v>
          </cell>
          <cell r="AS72">
            <v>12.5</v>
          </cell>
          <cell r="AT72">
            <v>25</v>
          </cell>
          <cell r="AU72">
            <v>21.428571428571427</v>
          </cell>
          <cell r="AV72">
            <v>62.5</v>
          </cell>
          <cell r="AW72">
            <v>60</v>
          </cell>
          <cell r="AX72">
            <v>60.714285714285708</v>
          </cell>
          <cell r="AY72">
            <v>62.5</v>
          </cell>
          <cell r="AZ72">
            <v>60</v>
          </cell>
          <cell r="BA72">
            <v>60.714285714285708</v>
          </cell>
          <cell r="BB72">
            <v>75</v>
          </cell>
          <cell r="BC72">
            <v>75</v>
          </cell>
          <cell r="BD72">
            <v>75</v>
          </cell>
          <cell r="BE72">
            <v>4235</v>
          </cell>
          <cell r="BF72">
            <v>4254</v>
          </cell>
          <cell r="BG72">
            <v>8489</v>
          </cell>
          <cell r="BH72">
            <v>56.505312868949233</v>
          </cell>
          <cell r="BI72">
            <v>47.954866008462623</v>
          </cell>
          <cell r="BJ72">
            <v>52.220520673813176</v>
          </cell>
          <cell r="BK72">
            <v>44.037780401416768</v>
          </cell>
          <cell r="BL72">
            <v>36.812411847672777</v>
          </cell>
          <cell r="BM72">
            <v>40.417010248556956</v>
          </cell>
          <cell r="BN72">
            <v>88.831168831168824</v>
          </cell>
          <cell r="BO72">
            <v>84.17959567465914</v>
          </cell>
          <cell r="BP72">
            <v>86.500176699257864</v>
          </cell>
          <cell r="BQ72">
            <v>86.942148760330568</v>
          </cell>
          <cell r="BR72">
            <v>82.016925246826517</v>
          </cell>
          <cell r="BS72">
            <v>84.474025209094123</v>
          </cell>
          <cell r="BT72">
            <v>96.29279811097993</v>
          </cell>
          <cell r="BU72">
            <v>94.992947813822283</v>
          </cell>
          <cell r="BV72">
            <v>95.641418306043107</v>
          </cell>
        </row>
        <row r="73">
          <cell r="B73">
            <v>384</v>
          </cell>
          <cell r="C73">
            <v>2044</v>
          </cell>
          <cell r="D73">
            <v>1994</v>
          </cell>
          <cell r="E73">
            <v>4038</v>
          </cell>
          <cell r="F73">
            <v>62.328767123287676</v>
          </cell>
          <cell r="G73">
            <v>53.560682046138417</v>
          </cell>
          <cell r="H73">
            <v>57.999009410599314</v>
          </cell>
          <cell r="I73">
            <v>47.11350293542074</v>
          </cell>
          <cell r="J73">
            <v>38.966900702106315</v>
          </cell>
          <cell r="K73">
            <v>43.09063893016345</v>
          </cell>
          <cell r="L73">
            <v>92.367906066536193</v>
          </cell>
          <cell r="M73">
            <v>88.966900702106315</v>
          </cell>
          <cell r="N73">
            <v>90.688459633481926</v>
          </cell>
          <cell r="O73">
            <v>90.998043052837573</v>
          </cell>
          <cell r="P73">
            <v>86.760280842527578</v>
          </cell>
          <cell r="Q73">
            <v>88.905398712233776</v>
          </cell>
          <cell r="R73">
            <v>97.700587084148722</v>
          </cell>
          <cell r="S73">
            <v>97.342026078234696</v>
          </cell>
          <cell r="T73">
            <v>97.523526498266463</v>
          </cell>
          <cell r="U73">
            <v>34</v>
          </cell>
          <cell r="V73">
            <v>44</v>
          </cell>
          <cell r="W73">
            <v>78</v>
          </cell>
          <cell r="X73">
            <v>58.82352941176471</v>
          </cell>
          <cell r="Y73">
            <v>45.454545454545453</v>
          </cell>
          <cell r="Z73">
            <v>51.282051282051277</v>
          </cell>
          <cell r="AA73">
            <v>50</v>
          </cell>
          <cell r="AB73">
            <v>20.454545454545457</v>
          </cell>
          <cell r="AC73">
            <v>33.333333333333329</v>
          </cell>
          <cell r="AD73">
            <v>91.17647058823529</v>
          </cell>
          <cell r="AE73">
            <v>90.909090909090907</v>
          </cell>
          <cell r="AF73">
            <v>91.025641025641022</v>
          </cell>
          <cell r="AG73">
            <v>91.17647058823529</v>
          </cell>
          <cell r="AH73">
            <v>90.909090909090907</v>
          </cell>
          <cell r="AI73">
            <v>91.025641025641022</v>
          </cell>
          <cell r="AJ73">
            <v>97.058823529411768</v>
          </cell>
          <cell r="AK73">
            <v>97.727272727272734</v>
          </cell>
          <cell r="AL73">
            <v>97.435897435897431</v>
          </cell>
          <cell r="AM73">
            <v>4</v>
          </cell>
          <cell r="AN73">
            <v>5</v>
          </cell>
          <cell r="AO73">
            <v>9</v>
          </cell>
          <cell r="AP73">
            <v>75</v>
          </cell>
          <cell r="AQ73">
            <v>40</v>
          </cell>
          <cell r="AR73">
            <v>55.555555555555557</v>
          </cell>
          <cell r="AS73">
            <v>75</v>
          </cell>
          <cell r="AT73">
            <v>0</v>
          </cell>
          <cell r="AU73">
            <v>33.333333333333329</v>
          </cell>
          <cell r="AV73">
            <v>75</v>
          </cell>
          <cell r="AW73">
            <v>80</v>
          </cell>
          <cell r="AX73">
            <v>77.777777777777786</v>
          </cell>
          <cell r="AY73">
            <v>75</v>
          </cell>
          <cell r="AZ73">
            <v>80</v>
          </cell>
          <cell r="BA73">
            <v>77.777777777777786</v>
          </cell>
          <cell r="BB73">
            <v>100</v>
          </cell>
          <cell r="BC73">
            <v>80</v>
          </cell>
          <cell r="BD73">
            <v>88.888888888888886</v>
          </cell>
          <cell r="BE73">
            <v>2082</v>
          </cell>
          <cell r="BF73">
            <v>2043</v>
          </cell>
          <cell r="BG73">
            <v>4125</v>
          </cell>
          <cell r="BH73">
            <v>62.295869356388089</v>
          </cell>
          <cell r="BI73">
            <v>53.352912383749384</v>
          </cell>
          <cell r="BJ73">
            <v>57.866666666666667</v>
          </cell>
          <cell r="BK73">
            <v>47.214217098943323</v>
          </cell>
          <cell r="BL73">
            <v>38.472834067547723</v>
          </cell>
          <cell r="BM73">
            <v>42.88484848484849</v>
          </cell>
          <cell r="BN73">
            <v>92.315081652257447</v>
          </cell>
          <cell r="BO73">
            <v>88.986784140969164</v>
          </cell>
          <cell r="BP73">
            <v>90.666666666666657</v>
          </cell>
          <cell r="BQ73">
            <v>90.970220941402502</v>
          </cell>
          <cell r="BR73">
            <v>86.833088595203137</v>
          </cell>
          <cell r="BS73">
            <v>88.921212121212122</v>
          </cell>
          <cell r="BT73">
            <v>97.694524495677243</v>
          </cell>
          <cell r="BU73">
            <v>97.307880567792466</v>
          </cell>
          <cell r="BV73">
            <v>97.5030303030303</v>
          </cell>
        </row>
        <row r="74">
          <cell r="B74">
            <v>390</v>
          </cell>
          <cell r="C74">
            <v>1089</v>
          </cell>
          <cell r="D74">
            <v>1133</v>
          </cell>
          <cell r="E74">
            <v>2222</v>
          </cell>
          <cell r="F74">
            <v>75.022956841138651</v>
          </cell>
          <cell r="G74">
            <v>65.136804942630192</v>
          </cell>
          <cell r="H74">
            <v>69.981998199819984</v>
          </cell>
          <cell r="I74">
            <v>49.127640036730945</v>
          </cell>
          <cell r="J74">
            <v>41.482789055604592</v>
          </cell>
          <cell r="K74">
            <v>45.229522952295234</v>
          </cell>
          <cell r="L74">
            <v>91.919191919191917</v>
          </cell>
          <cell r="M74">
            <v>87.643424536628416</v>
          </cell>
          <cell r="N74">
            <v>89.738973897389741</v>
          </cell>
          <cell r="O74">
            <v>90.358126721763085</v>
          </cell>
          <cell r="P74">
            <v>85.789938217122682</v>
          </cell>
          <cell r="Q74">
            <v>88.028802880288026</v>
          </cell>
          <cell r="R74">
            <v>97.52066115702479</v>
          </cell>
          <cell r="S74">
            <v>95.145631067961162</v>
          </cell>
          <cell r="T74">
            <v>96.309630963096311</v>
          </cell>
          <cell r="U74">
            <v>22</v>
          </cell>
          <cell r="V74">
            <v>35</v>
          </cell>
          <cell r="W74">
            <v>57</v>
          </cell>
          <cell r="X74">
            <v>68.181818181818173</v>
          </cell>
          <cell r="Y74">
            <v>57.142857142857139</v>
          </cell>
          <cell r="Z74">
            <v>61.403508771929829</v>
          </cell>
          <cell r="AA74">
            <v>54.54545454545454</v>
          </cell>
          <cell r="AB74">
            <v>28.571428571428569</v>
          </cell>
          <cell r="AC74">
            <v>38.596491228070171</v>
          </cell>
          <cell r="AD74">
            <v>90.909090909090907</v>
          </cell>
          <cell r="AE74">
            <v>88.571428571428569</v>
          </cell>
          <cell r="AF74">
            <v>89.473684210526315</v>
          </cell>
          <cell r="AG74">
            <v>90.909090909090907</v>
          </cell>
          <cell r="AH74">
            <v>88.571428571428569</v>
          </cell>
          <cell r="AI74">
            <v>89.473684210526315</v>
          </cell>
          <cell r="AJ74">
            <v>100</v>
          </cell>
          <cell r="AK74">
            <v>97.142857142857139</v>
          </cell>
          <cell r="AL74">
            <v>98.245614035087712</v>
          </cell>
          <cell r="AM74">
            <v>0</v>
          </cell>
          <cell r="AN74">
            <v>1</v>
          </cell>
          <cell r="AO74">
            <v>1</v>
          </cell>
          <cell r="AP74" t="e">
            <v>#DIV/0!</v>
          </cell>
          <cell r="AQ74">
            <v>0</v>
          </cell>
          <cell r="AR74">
            <v>0</v>
          </cell>
          <cell r="AS74" t="e">
            <v>#DIV/0!</v>
          </cell>
          <cell r="AT74">
            <v>0</v>
          </cell>
          <cell r="AU74">
            <v>0</v>
          </cell>
          <cell r="AV74" t="e">
            <v>#DIV/0!</v>
          </cell>
          <cell r="AW74">
            <v>100</v>
          </cell>
          <cell r="AX74">
            <v>100</v>
          </cell>
          <cell r="AY74" t="e">
            <v>#DIV/0!</v>
          </cell>
          <cell r="AZ74">
            <v>100</v>
          </cell>
          <cell r="BA74">
            <v>100</v>
          </cell>
          <cell r="BB74" t="e">
            <v>#DIV/0!</v>
          </cell>
          <cell r="BC74">
            <v>100</v>
          </cell>
          <cell r="BD74">
            <v>100</v>
          </cell>
          <cell r="BE74">
            <v>1111</v>
          </cell>
          <cell r="BF74">
            <v>1169</v>
          </cell>
          <cell r="BG74">
            <v>2280</v>
          </cell>
          <cell r="BH74">
            <v>74.887488748874887</v>
          </cell>
          <cell r="BI74">
            <v>64.841745081266041</v>
          </cell>
          <cell r="BJ74">
            <v>69.73684210526315</v>
          </cell>
          <cell r="BK74">
            <v>49.234923492349239</v>
          </cell>
          <cell r="BL74">
            <v>41.060735671514117</v>
          </cell>
          <cell r="BM74">
            <v>45.043859649122808</v>
          </cell>
          <cell r="BN74">
            <v>91.899189918991894</v>
          </cell>
          <cell r="BO74">
            <v>87.681779298545763</v>
          </cell>
          <cell r="BP74">
            <v>89.736842105263165</v>
          </cell>
          <cell r="BQ74">
            <v>90.369036903690372</v>
          </cell>
          <cell r="BR74">
            <v>85.885372112917025</v>
          </cell>
          <cell r="BS74">
            <v>88.070175438596493</v>
          </cell>
          <cell r="BT74">
            <v>97.569756975697572</v>
          </cell>
          <cell r="BU74">
            <v>95.209580838323348</v>
          </cell>
          <cell r="BV74">
            <v>96.359649122807028</v>
          </cell>
        </row>
        <row r="75">
          <cell r="B75">
            <v>391</v>
          </cell>
          <cell r="C75">
            <v>1272</v>
          </cell>
          <cell r="D75">
            <v>1353</v>
          </cell>
          <cell r="E75">
            <v>2625</v>
          </cell>
          <cell r="F75">
            <v>59.905660377358494</v>
          </cell>
          <cell r="G75">
            <v>50.40650406504065</v>
          </cell>
          <cell r="H75">
            <v>55.009523809523806</v>
          </cell>
          <cell r="I75">
            <v>36.556603773584904</v>
          </cell>
          <cell r="J75">
            <v>30.303030303030305</v>
          </cell>
          <cell r="K75">
            <v>33.333333333333329</v>
          </cell>
          <cell r="L75">
            <v>84.433962264150935</v>
          </cell>
          <cell r="M75">
            <v>81.005173688100513</v>
          </cell>
          <cell r="N75">
            <v>82.666666666666671</v>
          </cell>
          <cell r="O75">
            <v>82.154088050314471</v>
          </cell>
          <cell r="P75">
            <v>78.048780487804876</v>
          </cell>
          <cell r="Q75">
            <v>80.038095238095238</v>
          </cell>
          <cell r="R75">
            <v>94.811320754716974</v>
          </cell>
          <cell r="S75">
            <v>91.796008869179602</v>
          </cell>
          <cell r="T75">
            <v>93.257142857142867</v>
          </cell>
          <cell r="U75">
            <v>107</v>
          </cell>
          <cell r="V75">
            <v>126</v>
          </cell>
          <cell r="W75">
            <v>233</v>
          </cell>
          <cell r="X75">
            <v>72.89719626168224</v>
          </cell>
          <cell r="Y75">
            <v>59.523809523809526</v>
          </cell>
          <cell r="Z75">
            <v>65.665236051502134</v>
          </cell>
          <cell r="AA75">
            <v>45.794392523364486</v>
          </cell>
          <cell r="AB75">
            <v>27.777777777777779</v>
          </cell>
          <cell r="AC75">
            <v>36.051502145922747</v>
          </cell>
          <cell r="AD75">
            <v>89.719626168224295</v>
          </cell>
          <cell r="AE75">
            <v>88.095238095238088</v>
          </cell>
          <cell r="AF75">
            <v>88.841201716738198</v>
          </cell>
          <cell r="AG75">
            <v>88.785046728971963</v>
          </cell>
          <cell r="AH75">
            <v>84.920634920634924</v>
          </cell>
          <cell r="AI75">
            <v>86.695278969957073</v>
          </cell>
          <cell r="AJ75">
            <v>98.130841121495322</v>
          </cell>
          <cell r="AK75">
            <v>97.61904761904762</v>
          </cell>
          <cell r="AL75">
            <v>97.85407725321889</v>
          </cell>
          <cell r="AM75">
            <v>6</v>
          </cell>
          <cell r="AN75">
            <v>4</v>
          </cell>
          <cell r="AO75">
            <v>10</v>
          </cell>
          <cell r="AP75">
            <v>33.333333333333329</v>
          </cell>
          <cell r="AQ75">
            <v>0</v>
          </cell>
          <cell r="AR75">
            <v>20</v>
          </cell>
          <cell r="AS75">
            <v>16.666666666666664</v>
          </cell>
          <cell r="AT75">
            <v>0</v>
          </cell>
          <cell r="AU75">
            <v>10</v>
          </cell>
          <cell r="AV75">
            <v>83.333333333333343</v>
          </cell>
          <cell r="AW75">
            <v>50</v>
          </cell>
          <cell r="AX75">
            <v>70</v>
          </cell>
          <cell r="AY75">
            <v>83.333333333333343</v>
          </cell>
          <cell r="AZ75">
            <v>25</v>
          </cell>
          <cell r="BA75">
            <v>60</v>
          </cell>
          <cell r="BB75">
            <v>100</v>
          </cell>
          <cell r="BC75">
            <v>75</v>
          </cell>
          <cell r="BD75">
            <v>90</v>
          </cell>
          <cell r="BE75">
            <v>1385</v>
          </cell>
          <cell r="BF75">
            <v>1483</v>
          </cell>
          <cell r="BG75">
            <v>2868</v>
          </cell>
          <cell r="BH75">
            <v>60.794223826714799</v>
          </cell>
          <cell r="BI75">
            <v>51.045178691840867</v>
          </cell>
          <cell r="BJ75">
            <v>55.753138075313814</v>
          </cell>
          <cell r="BK75">
            <v>37.184115523465707</v>
          </cell>
          <cell r="BL75">
            <v>30.00674308833446</v>
          </cell>
          <cell r="BM75">
            <v>33.472803347280333</v>
          </cell>
          <cell r="BN75">
            <v>84.837545126353788</v>
          </cell>
          <cell r="BO75">
            <v>81.523937963587329</v>
          </cell>
          <cell r="BP75">
            <v>83.124128312412822</v>
          </cell>
          <cell r="BQ75">
            <v>82.671480144404327</v>
          </cell>
          <cell r="BR75">
            <v>78.489548213081591</v>
          </cell>
          <cell r="BS75">
            <v>80.509065550906556</v>
          </cell>
          <cell r="BT75">
            <v>95.090252707581229</v>
          </cell>
          <cell r="BU75">
            <v>92.245448415374241</v>
          </cell>
          <cell r="BV75">
            <v>93.619246861924694</v>
          </cell>
        </row>
        <row r="76">
          <cell r="B76">
            <v>392</v>
          </cell>
          <cell r="C76">
            <v>1083</v>
          </cell>
          <cell r="D76">
            <v>1158</v>
          </cell>
          <cell r="E76">
            <v>2241</v>
          </cell>
          <cell r="F76">
            <v>67.774699907663887</v>
          </cell>
          <cell r="G76">
            <v>57.081174438687384</v>
          </cell>
          <cell r="H76">
            <v>62.248995983935743</v>
          </cell>
          <cell r="I76">
            <v>51.061865189289016</v>
          </cell>
          <cell r="J76">
            <v>45.336787564766837</v>
          </cell>
          <cell r="K76">
            <v>48.103525211958946</v>
          </cell>
          <cell r="L76">
            <v>92.520775623268705</v>
          </cell>
          <cell r="M76">
            <v>89.205526770293602</v>
          </cell>
          <cell r="N76">
            <v>90.807675145024547</v>
          </cell>
          <cell r="O76">
            <v>90.674053554939988</v>
          </cell>
          <cell r="P76">
            <v>88.169257340241785</v>
          </cell>
          <cell r="Q76">
            <v>89.379741186970108</v>
          </cell>
          <cell r="R76">
            <v>98.153277931671283</v>
          </cell>
          <cell r="S76">
            <v>96.891191709844563</v>
          </cell>
          <cell r="T76">
            <v>97.501115573404732</v>
          </cell>
          <cell r="U76">
            <v>21</v>
          </cell>
          <cell r="V76">
            <v>21</v>
          </cell>
          <cell r="W76">
            <v>42</v>
          </cell>
          <cell r="X76">
            <v>57.142857142857139</v>
          </cell>
          <cell r="Y76">
            <v>61.904761904761905</v>
          </cell>
          <cell r="Z76">
            <v>59.523809523809526</v>
          </cell>
          <cell r="AA76">
            <v>42.857142857142854</v>
          </cell>
          <cell r="AB76">
            <v>38.095238095238095</v>
          </cell>
          <cell r="AC76">
            <v>40.476190476190474</v>
          </cell>
          <cell r="AD76">
            <v>90.476190476190482</v>
          </cell>
          <cell r="AE76">
            <v>90.476190476190482</v>
          </cell>
          <cell r="AF76">
            <v>90.476190476190482</v>
          </cell>
          <cell r="AG76">
            <v>85.714285714285708</v>
          </cell>
          <cell r="AH76">
            <v>85.714285714285708</v>
          </cell>
          <cell r="AI76">
            <v>85.714285714285708</v>
          </cell>
          <cell r="AJ76">
            <v>95.238095238095227</v>
          </cell>
          <cell r="AK76">
            <v>95.238095238095227</v>
          </cell>
          <cell r="AL76">
            <v>95.238095238095227</v>
          </cell>
          <cell r="AM76">
            <v>0</v>
          </cell>
          <cell r="AN76">
            <v>1</v>
          </cell>
          <cell r="AO76">
            <v>1</v>
          </cell>
          <cell r="AP76" t="e">
            <v>#DIV/0!</v>
          </cell>
          <cell r="AQ76">
            <v>0</v>
          </cell>
          <cell r="AR76">
            <v>0</v>
          </cell>
          <cell r="AS76" t="e">
            <v>#DIV/0!</v>
          </cell>
          <cell r="AT76">
            <v>0</v>
          </cell>
          <cell r="AU76">
            <v>0</v>
          </cell>
          <cell r="AV76" t="e">
            <v>#DIV/0!</v>
          </cell>
          <cell r="AW76">
            <v>100</v>
          </cell>
          <cell r="AX76">
            <v>100</v>
          </cell>
          <cell r="AY76" t="e">
            <v>#DIV/0!</v>
          </cell>
          <cell r="AZ76">
            <v>100</v>
          </cell>
          <cell r="BA76">
            <v>100</v>
          </cell>
          <cell r="BB76" t="e">
            <v>#DIV/0!</v>
          </cell>
          <cell r="BC76">
            <v>100</v>
          </cell>
          <cell r="BD76">
            <v>100</v>
          </cell>
          <cell r="BE76">
            <v>1104</v>
          </cell>
          <cell r="BF76">
            <v>1180</v>
          </cell>
          <cell r="BG76">
            <v>2284</v>
          </cell>
          <cell r="BH76">
            <v>67.572463768115938</v>
          </cell>
          <cell r="BI76">
            <v>57.118644067796609</v>
          </cell>
          <cell r="BJ76">
            <v>62.171628721541161</v>
          </cell>
          <cell r="BK76">
            <v>50.905797101449281</v>
          </cell>
          <cell r="BL76">
            <v>45.16949152542373</v>
          </cell>
          <cell r="BM76">
            <v>47.942206654991246</v>
          </cell>
          <cell r="BN76">
            <v>92.481884057971016</v>
          </cell>
          <cell r="BO76">
            <v>89.237288135593218</v>
          </cell>
          <cell r="BP76">
            <v>90.80560420315237</v>
          </cell>
          <cell r="BQ76">
            <v>90.579710144927532</v>
          </cell>
          <cell r="BR76">
            <v>88.135593220338976</v>
          </cell>
          <cell r="BS76">
            <v>89.316987740805615</v>
          </cell>
          <cell r="BT76">
            <v>98.097826086956516</v>
          </cell>
          <cell r="BU76">
            <v>96.86440677966101</v>
          </cell>
          <cell r="BV76">
            <v>97.460595446584946</v>
          </cell>
        </row>
        <row r="77">
          <cell r="B77">
            <v>393</v>
          </cell>
          <cell r="C77">
            <v>959</v>
          </cell>
          <cell r="D77">
            <v>991</v>
          </cell>
          <cell r="E77">
            <v>1950</v>
          </cell>
          <cell r="F77">
            <v>59.228362877997917</v>
          </cell>
          <cell r="G77">
            <v>51.765893037336021</v>
          </cell>
          <cell r="H77">
            <v>55.435897435897438</v>
          </cell>
          <cell r="I77">
            <v>43.79562043795621</v>
          </cell>
          <cell r="J77">
            <v>35.519677093844606</v>
          </cell>
          <cell r="K77">
            <v>39.589743589743591</v>
          </cell>
          <cell r="L77">
            <v>93.326381647549525</v>
          </cell>
          <cell r="M77">
            <v>88.698284561049448</v>
          </cell>
          <cell r="N77">
            <v>90.974358974358978</v>
          </cell>
          <cell r="O77">
            <v>90.92805005213765</v>
          </cell>
          <cell r="P77">
            <v>86.57921291624622</v>
          </cell>
          <cell r="Q77">
            <v>88.717948717948715</v>
          </cell>
          <cell r="R77">
            <v>97.184567257559962</v>
          </cell>
          <cell r="S77">
            <v>95.862764883955592</v>
          </cell>
          <cell r="T77">
            <v>96.512820512820511</v>
          </cell>
          <cell r="U77">
            <v>21</v>
          </cell>
          <cell r="V77">
            <v>31</v>
          </cell>
          <cell r="W77">
            <v>52</v>
          </cell>
          <cell r="X77">
            <v>47.619047619047613</v>
          </cell>
          <cell r="Y77">
            <v>64.516129032258064</v>
          </cell>
          <cell r="Z77">
            <v>57.692307692307686</v>
          </cell>
          <cell r="AA77">
            <v>28.571428571428569</v>
          </cell>
          <cell r="AB77">
            <v>38.70967741935484</v>
          </cell>
          <cell r="AC77">
            <v>34.615384615384613</v>
          </cell>
          <cell r="AD77">
            <v>90.476190476190482</v>
          </cell>
          <cell r="AE77">
            <v>93.548387096774192</v>
          </cell>
          <cell r="AF77">
            <v>92.307692307692307</v>
          </cell>
          <cell r="AG77">
            <v>90.476190476190482</v>
          </cell>
          <cell r="AH77">
            <v>93.548387096774192</v>
          </cell>
          <cell r="AI77">
            <v>92.307692307692307</v>
          </cell>
          <cell r="AJ77">
            <v>100</v>
          </cell>
          <cell r="AK77">
            <v>100</v>
          </cell>
          <cell r="AL77">
            <v>100</v>
          </cell>
          <cell r="AM77">
            <v>1</v>
          </cell>
          <cell r="AN77">
            <v>0</v>
          </cell>
          <cell r="AO77">
            <v>1</v>
          </cell>
          <cell r="AP77">
            <v>100</v>
          </cell>
          <cell r="AQ77" t="e">
            <v>#DIV/0!</v>
          </cell>
          <cell r="AR77">
            <v>100</v>
          </cell>
          <cell r="AS77">
            <v>100</v>
          </cell>
          <cell r="AT77" t="e">
            <v>#DIV/0!</v>
          </cell>
          <cell r="AU77">
            <v>100</v>
          </cell>
          <cell r="AV77">
            <v>100</v>
          </cell>
          <cell r="AW77" t="e">
            <v>#DIV/0!</v>
          </cell>
          <cell r="AX77">
            <v>100</v>
          </cell>
          <cell r="AY77">
            <v>100</v>
          </cell>
          <cell r="AZ77" t="e">
            <v>#DIV/0!</v>
          </cell>
          <cell r="BA77">
            <v>100</v>
          </cell>
          <cell r="BB77">
            <v>100</v>
          </cell>
          <cell r="BC77" t="e">
            <v>#DIV/0!</v>
          </cell>
          <cell r="BD77">
            <v>100</v>
          </cell>
          <cell r="BE77">
            <v>981</v>
          </cell>
          <cell r="BF77">
            <v>1022</v>
          </cell>
          <cell r="BG77">
            <v>2003</v>
          </cell>
          <cell r="BH77">
            <v>59.021406727828754</v>
          </cell>
          <cell r="BI77">
            <v>52.152641878669279</v>
          </cell>
          <cell r="BJ77">
            <v>55.516724912631055</v>
          </cell>
          <cell r="BK77">
            <v>43.527013251783892</v>
          </cell>
          <cell r="BL77">
            <v>35.61643835616438</v>
          </cell>
          <cell r="BM77">
            <v>39.490763854218677</v>
          </cell>
          <cell r="BN77">
            <v>93.272171253822634</v>
          </cell>
          <cell r="BO77">
            <v>88.845401174168288</v>
          </cell>
          <cell r="BP77">
            <v>91.013479780329504</v>
          </cell>
          <cell r="BQ77">
            <v>90.927624872579003</v>
          </cell>
          <cell r="BR77">
            <v>86.790606653620344</v>
          </cell>
          <cell r="BS77">
            <v>88.816774837743381</v>
          </cell>
          <cell r="BT77">
            <v>97.247706422018354</v>
          </cell>
          <cell r="BU77">
            <v>95.988258317025441</v>
          </cell>
          <cell r="BV77">
            <v>96.605092361457807</v>
          </cell>
        </row>
        <row r="78">
          <cell r="B78">
            <v>394</v>
          </cell>
          <cell r="C78">
            <v>1808</v>
          </cell>
          <cell r="D78">
            <v>1866</v>
          </cell>
          <cell r="E78">
            <v>3674</v>
          </cell>
          <cell r="F78">
            <v>59.347345132743371</v>
          </cell>
          <cell r="G78">
            <v>51.018220793140415</v>
          </cell>
          <cell r="H78">
            <v>55.117038649972784</v>
          </cell>
          <cell r="I78">
            <v>37.997787610619469</v>
          </cell>
          <cell r="J78">
            <v>29.95712754555198</v>
          </cell>
          <cell r="K78">
            <v>33.913990201415352</v>
          </cell>
          <cell r="L78">
            <v>91.261061946902657</v>
          </cell>
          <cell r="M78">
            <v>87.138263665594849</v>
          </cell>
          <cell r="N78">
            <v>89.167120304844858</v>
          </cell>
          <cell r="O78">
            <v>87.997787610619469</v>
          </cell>
          <cell r="P78">
            <v>82.636655948553056</v>
          </cell>
          <cell r="Q78">
            <v>85.274904735982588</v>
          </cell>
          <cell r="R78">
            <v>97.123893805309734</v>
          </cell>
          <cell r="S78">
            <v>96.463022508038591</v>
          </cell>
          <cell r="T78">
            <v>96.788241698421345</v>
          </cell>
          <cell r="U78">
            <v>29</v>
          </cell>
          <cell r="V78">
            <v>23</v>
          </cell>
          <cell r="W78">
            <v>52</v>
          </cell>
          <cell r="X78">
            <v>55.172413793103445</v>
          </cell>
          <cell r="Y78">
            <v>47.826086956521742</v>
          </cell>
          <cell r="Z78">
            <v>51.923076923076927</v>
          </cell>
          <cell r="AA78">
            <v>37.931034482758619</v>
          </cell>
          <cell r="AB78">
            <v>30.434782608695656</v>
          </cell>
          <cell r="AC78">
            <v>34.615384615384613</v>
          </cell>
          <cell r="AD78">
            <v>93.103448275862064</v>
          </cell>
          <cell r="AE78">
            <v>95.652173913043484</v>
          </cell>
          <cell r="AF78">
            <v>94.230769230769226</v>
          </cell>
          <cell r="AG78">
            <v>89.65517241379311</v>
          </cell>
          <cell r="AH78">
            <v>95.652173913043484</v>
          </cell>
          <cell r="AI78">
            <v>92.307692307692307</v>
          </cell>
          <cell r="AJ78">
            <v>100</v>
          </cell>
          <cell r="AK78">
            <v>100</v>
          </cell>
          <cell r="AL78">
            <v>100</v>
          </cell>
          <cell r="AM78">
            <v>1</v>
          </cell>
          <cell r="AN78">
            <v>4</v>
          </cell>
          <cell r="AO78">
            <v>5</v>
          </cell>
          <cell r="AP78">
            <v>0</v>
          </cell>
          <cell r="AQ78">
            <v>25</v>
          </cell>
          <cell r="AR78">
            <v>20</v>
          </cell>
          <cell r="AS78">
            <v>0</v>
          </cell>
          <cell r="AT78">
            <v>25</v>
          </cell>
          <cell r="AU78">
            <v>20</v>
          </cell>
          <cell r="AV78">
            <v>100</v>
          </cell>
          <cell r="AW78">
            <v>100</v>
          </cell>
          <cell r="AX78">
            <v>100</v>
          </cell>
          <cell r="AY78">
            <v>100</v>
          </cell>
          <cell r="AZ78">
            <v>100</v>
          </cell>
          <cell r="BA78">
            <v>100</v>
          </cell>
          <cell r="BB78">
            <v>100</v>
          </cell>
          <cell r="BC78">
            <v>100</v>
          </cell>
          <cell r="BD78">
            <v>100</v>
          </cell>
          <cell r="BE78">
            <v>1838</v>
          </cell>
          <cell r="BF78">
            <v>1893</v>
          </cell>
          <cell r="BG78">
            <v>3731</v>
          </cell>
          <cell r="BH78">
            <v>59.249183895538629</v>
          </cell>
          <cell r="BI78">
            <v>50.924458531431597</v>
          </cell>
          <cell r="BJ78">
            <v>55.025462342535512</v>
          </cell>
          <cell r="BK78">
            <v>37.976060935799779</v>
          </cell>
          <cell r="BL78">
            <v>29.952456418383516</v>
          </cell>
          <cell r="BM78">
            <v>33.905119270972925</v>
          </cell>
          <cell r="BN78">
            <v>91.29488574537541</v>
          </cell>
          <cell r="BO78">
            <v>87.268885367142104</v>
          </cell>
          <cell r="BP78">
            <v>89.252211203430718</v>
          </cell>
          <cell r="BQ78">
            <v>88.030467899891178</v>
          </cell>
          <cell r="BR78">
            <v>82.83148441627047</v>
          </cell>
          <cell r="BS78">
            <v>85.392656124363441</v>
          </cell>
          <cell r="BT78">
            <v>97.170837867247002</v>
          </cell>
          <cell r="BU78">
            <v>96.513470681458003</v>
          </cell>
          <cell r="BV78">
            <v>96.83730903243098</v>
          </cell>
        </row>
        <row r="79">
          <cell r="B79">
            <v>420</v>
          </cell>
          <cell r="C79">
            <v>12</v>
          </cell>
          <cell r="D79">
            <v>15</v>
          </cell>
          <cell r="E79">
            <v>27</v>
          </cell>
          <cell r="F79">
            <v>100</v>
          </cell>
          <cell r="G79">
            <v>73.333333333333329</v>
          </cell>
          <cell r="H79">
            <v>85.18518518518519</v>
          </cell>
          <cell r="I79">
            <v>100</v>
          </cell>
          <cell r="J79">
            <v>60</v>
          </cell>
          <cell r="K79">
            <v>77.777777777777786</v>
          </cell>
          <cell r="L79">
            <v>100</v>
          </cell>
          <cell r="M79">
            <v>100</v>
          </cell>
          <cell r="N79">
            <v>100</v>
          </cell>
          <cell r="O79">
            <v>100</v>
          </cell>
          <cell r="P79">
            <v>100</v>
          </cell>
          <cell r="Q79">
            <v>100</v>
          </cell>
          <cell r="R79">
            <v>100</v>
          </cell>
          <cell r="S79">
            <v>100</v>
          </cell>
          <cell r="T79">
            <v>100</v>
          </cell>
          <cell r="U79">
            <v>0</v>
          </cell>
          <cell r="V79">
            <v>0</v>
          </cell>
          <cell r="W79">
            <v>0</v>
          </cell>
          <cell r="X79" t="e">
            <v>#DIV/0!</v>
          </cell>
          <cell r="Y79" t="e">
            <v>#DIV/0!</v>
          </cell>
          <cell r="Z79" t="e">
            <v>#DIV/0!</v>
          </cell>
          <cell r="AA79" t="e">
            <v>#DIV/0!</v>
          </cell>
          <cell r="AB79" t="e">
            <v>#DIV/0!</v>
          </cell>
          <cell r="AC79" t="e">
            <v>#DIV/0!</v>
          </cell>
          <cell r="AD79" t="e">
            <v>#DIV/0!</v>
          </cell>
          <cell r="AE79" t="e">
            <v>#DIV/0!</v>
          </cell>
          <cell r="AF79" t="e">
            <v>#DIV/0!</v>
          </cell>
          <cell r="AG79" t="e">
            <v>#DIV/0!</v>
          </cell>
          <cell r="AH79" t="e">
            <v>#DIV/0!</v>
          </cell>
          <cell r="AI79" t="e">
            <v>#DIV/0!</v>
          </cell>
          <cell r="AJ79" t="e">
            <v>#DIV/0!</v>
          </cell>
          <cell r="AK79" t="e">
            <v>#DIV/0!</v>
          </cell>
          <cell r="AL79" t="e">
            <v>#DIV/0!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12</v>
          </cell>
          <cell r="BF79">
            <v>15</v>
          </cell>
          <cell r="BG79">
            <v>27</v>
          </cell>
          <cell r="BH79">
            <v>100</v>
          </cell>
          <cell r="BI79">
            <v>73.333333333333329</v>
          </cell>
          <cell r="BJ79">
            <v>85.18518518518519</v>
          </cell>
          <cell r="BK79">
            <v>100</v>
          </cell>
          <cell r="BL79">
            <v>60</v>
          </cell>
          <cell r="BM79">
            <v>77.777777777777786</v>
          </cell>
          <cell r="BN79">
            <v>100</v>
          </cell>
          <cell r="BO79">
            <v>100</v>
          </cell>
          <cell r="BP79">
            <v>100</v>
          </cell>
          <cell r="BQ79">
            <v>100</v>
          </cell>
          <cell r="BR79">
            <v>100</v>
          </cell>
          <cell r="BS79">
            <v>100</v>
          </cell>
          <cell r="BT79">
            <v>100</v>
          </cell>
          <cell r="BU79">
            <v>100</v>
          </cell>
          <cell r="BV79">
            <v>100</v>
          </cell>
        </row>
        <row r="80">
          <cell r="B80">
            <v>800</v>
          </cell>
          <cell r="C80">
            <v>1156</v>
          </cell>
          <cell r="D80">
            <v>1048</v>
          </cell>
          <cell r="E80">
            <v>2204</v>
          </cell>
          <cell r="F80">
            <v>73.702422145328711</v>
          </cell>
          <cell r="G80">
            <v>59.541984732824424</v>
          </cell>
          <cell r="H80">
            <v>66.969147005444654</v>
          </cell>
          <cell r="I80">
            <v>59.429065743944633</v>
          </cell>
          <cell r="J80">
            <v>44.179389312977094</v>
          </cell>
          <cell r="K80">
            <v>52.177858439201451</v>
          </cell>
          <cell r="L80">
            <v>96.45328719723183</v>
          </cell>
          <cell r="M80">
            <v>90.171755725190835</v>
          </cell>
          <cell r="N80">
            <v>93.46642468239564</v>
          </cell>
          <cell r="O80">
            <v>94.377162629757777</v>
          </cell>
          <cell r="P80">
            <v>88.072519083969468</v>
          </cell>
          <cell r="Q80">
            <v>91.379310344827587</v>
          </cell>
          <cell r="R80">
            <v>99.221453287197235</v>
          </cell>
          <cell r="S80">
            <v>97.805343511450388</v>
          </cell>
          <cell r="T80">
            <v>98.548094373865709</v>
          </cell>
          <cell r="U80">
            <v>15</v>
          </cell>
          <cell r="V80">
            <v>20</v>
          </cell>
          <cell r="W80">
            <v>35</v>
          </cell>
          <cell r="X80">
            <v>80</v>
          </cell>
          <cell r="Y80">
            <v>65</v>
          </cell>
          <cell r="Z80">
            <v>71.428571428571431</v>
          </cell>
          <cell r="AA80">
            <v>60</v>
          </cell>
          <cell r="AB80">
            <v>30</v>
          </cell>
          <cell r="AC80">
            <v>42.857142857142854</v>
          </cell>
          <cell r="AD80">
            <v>100</v>
          </cell>
          <cell r="AE80">
            <v>95</v>
          </cell>
          <cell r="AF80">
            <v>97.142857142857139</v>
          </cell>
          <cell r="AG80">
            <v>93.333333333333329</v>
          </cell>
          <cell r="AH80">
            <v>95</v>
          </cell>
          <cell r="AI80">
            <v>94.285714285714278</v>
          </cell>
          <cell r="AJ80">
            <v>100</v>
          </cell>
          <cell r="AK80">
            <v>95</v>
          </cell>
          <cell r="AL80">
            <v>97.142857142857139</v>
          </cell>
          <cell r="AM80">
            <v>3</v>
          </cell>
          <cell r="AN80">
            <v>3</v>
          </cell>
          <cell r="AO80">
            <v>6</v>
          </cell>
          <cell r="AP80">
            <v>0</v>
          </cell>
          <cell r="AQ80">
            <v>66.666666666666657</v>
          </cell>
          <cell r="AR80">
            <v>33.333333333333329</v>
          </cell>
          <cell r="AS80">
            <v>0</v>
          </cell>
          <cell r="AT80">
            <v>66.666666666666657</v>
          </cell>
          <cell r="AU80">
            <v>33.333333333333329</v>
          </cell>
          <cell r="AV80">
            <v>66.666666666666657</v>
          </cell>
          <cell r="AW80">
            <v>66.666666666666657</v>
          </cell>
          <cell r="AX80">
            <v>66.666666666666657</v>
          </cell>
          <cell r="AY80">
            <v>66.666666666666657</v>
          </cell>
          <cell r="AZ80">
            <v>66.666666666666657</v>
          </cell>
          <cell r="BA80">
            <v>66.666666666666657</v>
          </cell>
          <cell r="BB80">
            <v>100</v>
          </cell>
          <cell r="BC80">
            <v>100</v>
          </cell>
          <cell r="BD80">
            <v>100</v>
          </cell>
          <cell r="BE80">
            <v>1174</v>
          </cell>
          <cell r="BF80">
            <v>1071</v>
          </cell>
          <cell r="BG80">
            <v>2245</v>
          </cell>
          <cell r="BH80">
            <v>73.594548551959122</v>
          </cell>
          <cell r="BI80">
            <v>59.663865546218489</v>
          </cell>
          <cell r="BJ80">
            <v>66.948775055679292</v>
          </cell>
          <cell r="BK80">
            <v>59.284497444633729</v>
          </cell>
          <cell r="BL80">
            <v>43.977591036414566</v>
          </cell>
          <cell r="BM80">
            <v>51.982182628062354</v>
          </cell>
          <cell r="BN80">
            <v>96.422487223168645</v>
          </cell>
          <cell r="BO80">
            <v>90.196078431372555</v>
          </cell>
          <cell r="BP80">
            <v>93.452115812917597</v>
          </cell>
          <cell r="BQ80">
            <v>94.293015332197612</v>
          </cell>
          <cell r="BR80">
            <v>88.141923436041083</v>
          </cell>
          <cell r="BS80">
            <v>91.358574610244986</v>
          </cell>
          <cell r="BT80">
            <v>99.23339011925043</v>
          </cell>
          <cell r="BU80">
            <v>97.759103641456576</v>
          </cell>
          <cell r="BV80">
            <v>98.530066815144764</v>
          </cell>
        </row>
        <row r="81">
          <cell r="B81">
            <v>801</v>
          </cell>
          <cell r="C81">
            <v>1414</v>
          </cell>
          <cell r="D81">
            <v>1474</v>
          </cell>
          <cell r="E81">
            <v>2888</v>
          </cell>
          <cell r="F81">
            <v>49.222065063649225</v>
          </cell>
          <cell r="G81">
            <v>39.145183175033921</v>
          </cell>
          <cell r="H81">
            <v>44.078947368421048</v>
          </cell>
          <cell r="I81">
            <v>33.87553041018387</v>
          </cell>
          <cell r="J81">
            <v>28.01899592944369</v>
          </cell>
          <cell r="K81">
            <v>30.886426592797783</v>
          </cell>
          <cell r="L81">
            <v>87.411598302687409</v>
          </cell>
          <cell r="M81">
            <v>79.443690637720493</v>
          </cell>
          <cell r="N81">
            <v>83.34487534626038</v>
          </cell>
          <cell r="O81">
            <v>83.168316831683171</v>
          </cell>
          <cell r="P81">
            <v>75.508819538670281</v>
          </cell>
          <cell r="Q81">
            <v>79.2590027700831</v>
          </cell>
          <cell r="R81">
            <v>94.908062234794912</v>
          </cell>
          <cell r="S81">
            <v>93.147896879240164</v>
          </cell>
          <cell r="T81">
            <v>94.00969529085873</v>
          </cell>
          <cell r="U81">
            <v>105</v>
          </cell>
          <cell r="V81">
            <v>101</v>
          </cell>
          <cell r="W81">
            <v>206</v>
          </cell>
          <cell r="X81">
            <v>40.952380952380949</v>
          </cell>
          <cell r="Y81">
            <v>38.613861386138616</v>
          </cell>
          <cell r="Z81">
            <v>39.805825242718448</v>
          </cell>
          <cell r="AA81">
            <v>30.476190476190478</v>
          </cell>
          <cell r="AB81">
            <v>15.841584158415841</v>
          </cell>
          <cell r="AC81">
            <v>23.300970873786408</v>
          </cell>
          <cell r="AD81">
            <v>83.80952380952381</v>
          </cell>
          <cell r="AE81">
            <v>91.089108910891099</v>
          </cell>
          <cell r="AF81">
            <v>87.378640776699029</v>
          </cell>
          <cell r="AG81">
            <v>80</v>
          </cell>
          <cell r="AH81">
            <v>84.158415841584159</v>
          </cell>
          <cell r="AI81">
            <v>82.038834951456309</v>
          </cell>
          <cell r="AJ81">
            <v>92.38095238095238</v>
          </cell>
          <cell r="AK81">
            <v>98.019801980198025</v>
          </cell>
          <cell r="AL81">
            <v>95.145631067961162</v>
          </cell>
          <cell r="AM81">
            <v>5</v>
          </cell>
          <cell r="AN81">
            <v>5</v>
          </cell>
          <cell r="AO81">
            <v>10</v>
          </cell>
          <cell r="AP81">
            <v>60</v>
          </cell>
          <cell r="AQ81">
            <v>60</v>
          </cell>
          <cell r="AR81">
            <v>60</v>
          </cell>
          <cell r="AS81">
            <v>40</v>
          </cell>
          <cell r="AT81">
            <v>40</v>
          </cell>
          <cell r="AU81">
            <v>40</v>
          </cell>
          <cell r="AV81">
            <v>80</v>
          </cell>
          <cell r="AW81">
            <v>100</v>
          </cell>
          <cell r="AX81">
            <v>90</v>
          </cell>
          <cell r="AY81">
            <v>80</v>
          </cell>
          <cell r="AZ81">
            <v>100</v>
          </cell>
          <cell r="BA81">
            <v>90</v>
          </cell>
          <cell r="BB81">
            <v>100</v>
          </cell>
          <cell r="BC81">
            <v>100</v>
          </cell>
          <cell r="BD81">
            <v>100</v>
          </cell>
          <cell r="BE81">
            <v>1524</v>
          </cell>
          <cell r="BF81">
            <v>1580</v>
          </cell>
          <cell r="BG81">
            <v>3104</v>
          </cell>
          <cell r="BH81">
            <v>48.687664041994751</v>
          </cell>
          <cell r="BI81">
            <v>39.177215189873415</v>
          </cell>
          <cell r="BJ81">
            <v>43.84664948453608</v>
          </cell>
          <cell r="BK81">
            <v>33.661417322834644</v>
          </cell>
          <cell r="BL81">
            <v>27.278481012658229</v>
          </cell>
          <cell r="BM81">
            <v>30.412371134020617</v>
          </cell>
          <cell r="BN81">
            <v>87.139107611548567</v>
          </cell>
          <cell r="BO81">
            <v>80.25316455696202</v>
          </cell>
          <cell r="BP81">
            <v>83.634020618556704</v>
          </cell>
          <cell r="BQ81">
            <v>82.939632545931758</v>
          </cell>
          <cell r="BR81">
            <v>76.139240506329102</v>
          </cell>
          <cell r="BS81">
            <v>79.478092783505147</v>
          </cell>
          <cell r="BT81">
            <v>94.750656167979002</v>
          </cell>
          <cell r="BU81">
            <v>93.48101265822784</v>
          </cell>
          <cell r="BV81">
            <v>94.104381443298962</v>
          </cell>
        </row>
        <row r="82">
          <cell r="B82">
            <v>802</v>
          </cell>
          <cell r="C82">
            <v>1125</v>
          </cell>
          <cell r="D82">
            <v>1136</v>
          </cell>
          <cell r="E82">
            <v>2261</v>
          </cell>
          <cell r="F82">
            <v>62.93333333333333</v>
          </cell>
          <cell r="G82">
            <v>54.137323943661976</v>
          </cell>
          <cell r="H82">
            <v>58.513931888544889</v>
          </cell>
          <cell r="I82">
            <v>51.37777777777778</v>
          </cell>
          <cell r="J82">
            <v>43.926056338028168</v>
          </cell>
          <cell r="K82">
            <v>47.633790358248561</v>
          </cell>
          <cell r="L82">
            <v>95.288888888888891</v>
          </cell>
          <cell r="M82">
            <v>90.933098591549296</v>
          </cell>
          <cell r="N82">
            <v>93.100398053958429</v>
          </cell>
          <cell r="O82">
            <v>93.600000000000009</v>
          </cell>
          <cell r="P82">
            <v>88.292253521126767</v>
          </cell>
          <cell r="Q82">
            <v>90.933215391419736</v>
          </cell>
          <cell r="R82">
            <v>98.755555555555546</v>
          </cell>
          <cell r="S82">
            <v>97.183098591549296</v>
          </cell>
          <cell r="T82">
            <v>97.965501990269786</v>
          </cell>
          <cell r="U82">
            <v>12</v>
          </cell>
          <cell r="V82">
            <v>11</v>
          </cell>
          <cell r="W82">
            <v>23</v>
          </cell>
          <cell r="X82">
            <v>66.666666666666657</v>
          </cell>
          <cell r="Y82">
            <v>54.54545454545454</v>
          </cell>
          <cell r="Z82">
            <v>60.869565217391312</v>
          </cell>
          <cell r="AA82">
            <v>50</v>
          </cell>
          <cell r="AB82">
            <v>18.181818181818183</v>
          </cell>
          <cell r="AC82">
            <v>34.782608695652172</v>
          </cell>
          <cell r="AD82">
            <v>83.333333333333343</v>
          </cell>
          <cell r="AE82">
            <v>90.909090909090907</v>
          </cell>
          <cell r="AF82">
            <v>86.956521739130437</v>
          </cell>
          <cell r="AG82">
            <v>75</v>
          </cell>
          <cell r="AH82">
            <v>72.727272727272734</v>
          </cell>
          <cell r="AI82">
            <v>73.91304347826086</v>
          </cell>
          <cell r="AJ82">
            <v>91.666666666666657</v>
          </cell>
          <cell r="AK82">
            <v>100</v>
          </cell>
          <cell r="AL82">
            <v>95.652173913043484</v>
          </cell>
          <cell r="AM82">
            <v>4</v>
          </cell>
          <cell r="AN82">
            <v>0</v>
          </cell>
          <cell r="AO82">
            <v>4</v>
          </cell>
          <cell r="AP82">
            <v>0</v>
          </cell>
          <cell r="AQ82" t="e">
            <v>#DIV/0!</v>
          </cell>
          <cell r="AR82">
            <v>0</v>
          </cell>
          <cell r="AS82">
            <v>0</v>
          </cell>
          <cell r="AT82" t="e">
            <v>#DIV/0!</v>
          </cell>
          <cell r="AU82">
            <v>0</v>
          </cell>
          <cell r="AV82">
            <v>100</v>
          </cell>
          <cell r="AW82" t="e">
            <v>#DIV/0!</v>
          </cell>
          <cell r="AX82">
            <v>100</v>
          </cell>
          <cell r="AY82">
            <v>100</v>
          </cell>
          <cell r="AZ82" t="e">
            <v>#DIV/0!</v>
          </cell>
          <cell r="BA82">
            <v>100</v>
          </cell>
          <cell r="BB82">
            <v>100</v>
          </cell>
          <cell r="BC82" t="e">
            <v>#DIV/0!</v>
          </cell>
          <cell r="BD82">
            <v>100</v>
          </cell>
          <cell r="BE82">
            <v>1141</v>
          </cell>
          <cell r="BF82">
            <v>1147</v>
          </cell>
          <cell r="BG82">
            <v>2288</v>
          </cell>
          <cell r="BH82">
            <v>62.751971954425947</v>
          </cell>
          <cell r="BI82">
            <v>54.141238012205747</v>
          </cell>
          <cell r="BJ82">
            <v>58.435314685314687</v>
          </cell>
          <cell r="BK82">
            <v>51.183172655565286</v>
          </cell>
          <cell r="BL82">
            <v>43.679163034001746</v>
          </cell>
          <cell r="BM82">
            <v>47.421328671328673</v>
          </cell>
          <cell r="BN82">
            <v>95.179666958808056</v>
          </cell>
          <cell r="BO82">
            <v>90.932868352223196</v>
          </cell>
          <cell r="BP82">
            <v>93.050699300699307</v>
          </cell>
          <cell r="BQ82">
            <v>93.426818580192815</v>
          </cell>
          <cell r="BR82">
            <v>88.142981691368789</v>
          </cell>
          <cell r="BS82">
            <v>90.777972027972027</v>
          </cell>
          <cell r="BT82">
            <v>98.685363716038566</v>
          </cell>
          <cell r="BU82">
            <v>97.210113339145593</v>
          </cell>
          <cell r="BV82">
            <v>97.9458041958042</v>
          </cell>
        </row>
        <row r="83">
          <cell r="B83">
            <v>803</v>
          </cell>
          <cell r="C83">
            <v>1464</v>
          </cell>
          <cell r="D83">
            <v>1555</v>
          </cell>
          <cell r="E83">
            <v>3019</v>
          </cell>
          <cell r="F83">
            <v>58.538251366120221</v>
          </cell>
          <cell r="G83">
            <v>50.9967845659164</v>
          </cell>
          <cell r="H83">
            <v>54.653858893673402</v>
          </cell>
          <cell r="I83">
            <v>48.155737704918032</v>
          </cell>
          <cell r="J83">
            <v>40.514469453376208</v>
          </cell>
          <cell r="K83">
            <v>44.219940377608481</v>
          </cell>
          <cell r="L83">
            <v>93.647540983606561</v>
          </cell>
          <cell r="M83">
            <v>88.81028938906752</v>
          </cell>
          <cell r="N83">
            <v>91.156011924478307</v>
          </cell>
          <cell r="O83">
            <v>92.554644808743163</v>
          </cell>
          <cell r="P83">
            <v>86.945337620578783</v>
          </cell>
          <cell r="Q83">
            <v>89.665452136469028</v>
          </cell>
          <cell r="R83">
            <v>97.131147540983605</v>
          </cell>
          <cell r="S83">
            <v>96.334405144694529</v>
          </cell>
          <cell r="T83">
            <v>96.720768466379596</v>
          </cell>
          <cell r="U83">
            <v>29</v>
          </cell>
          <cell r="V83">
            <v>26</v>
          </cell>
          <cell r="W83">
            <v>55</v>
          </cell>
          <cell r="X83">
            <v>79.310344827586206</v>
          </cell>
          <cell r="Y83">
            <v>53.846153846153847</v>
          </cell>
          <cell r="Z83">
            <v>67.272727272727266</v>
          </cell>
          <cell r="AA83">
            <v>62.068965517241381</v>
          </cell>
          <cell r="AB83">
            <v>50</v>
          </cell>
          <cell r="AC83">
            <v>56.36363636363636</v>
          </cell>
          <cell r="AD83">
            <v>100</v>
          </cell>
          <cell r="AE83">
            <v>92.307692307692307</v>
          </cell>
          <cell r="AF83">
            <v>96.36363636363636</v>
          </cell>
          <cell r="AG83">
            <v>100</v>
          </cell>
          <cell r="AH83">
            <v>88.461538461538453</v>
          </cell>
          <cell r="AI83">
            <v>94.545454545454547</v>
          </cell>
          <cell r="AJ83">
            <v>100</v>
          </cell>
          <cell r="AK83">
            <v>96.15384615384616</v>
          </cell>
          <cell r="AL83">
            <v>98.181818181818187</v>
          </cell>
          <cell r="AM83">
            <v>1</v>
          </cell>
          <cell r="AN83">
            <v>5</v>
          </cell>
          <cell r="AO83">
            <v>6</v>
          </cell>
          <cell r="AP83">
            <v>100</v>
          </cell>
          <cell r="AQ83">
            <v>40</v>
          </cell>
          <cell r="AR83">
            <v>50</v>
          </cell>
          <cell r="AS83">
            <v>100</v>
          </cell>
          <cell r="AT83">
            <v>20</v>
          </cell>
          <cell r="AU83">
            <v>33.333333333333329</v>
          </cell>
          <cell r="AV83">
            <v>100</v>
          </cell>
          <cell r="AW83">
            <v>100</v>
          </cell>
          <cell r="AX83">
            <v>100</v>
          </cell>
          <cell r="AY83">
            <v>100</v>
          </cell>
          <cell r="AZ83">
            <v>80</v>
          </cell>
          <cell r="BA83">
            <v>83.333333333333343</v>
          </cell>
          <cell r="BB83">
            <v>100</v>
          </cell>
          <cell r="BC83">
            <v>100</v>
          </cell>
          <cell r="BD83">
            <v>100</v>
          </cell>
          <cell r="BE83">
            <v>1494</v>
          </cell>
          <cell r="BF83">
            <v>1586</v>
          </cell>
          <cell r="BG83">
            <v>3080</v>
          </cell>
          <cell r="BH83">
            <v>58.969210174029449</v>
          </cell>
          <cell r="BI83">
            <v>51.008827238335428</v>
          </cell>
          <cell r="BJ83">
            <v>54.870129870129873</v>
          </cell>
          <cell r="BK83">
            <v>48.460508701472556</v>
          </cell>
          <cell r="BL83">
            <v>40.605296343001264</v>
          </cell>
          <cell r="BM83">
            <v>44.415584415584412</v>
          </cell>
          <cell r="BN83">
            <v>93.775100401606423</v>
          </cell>
          <cell r="BO83">
            <v>88.902900378310207</v>
          </cell>
          <cell r="BP83">
            <v>91.266233766233768</v>
          </cell>
          <cell r="BQ83">
            <v>92.704149933065594</v>
          </cell>
          <cell r="BR83">
            <v>86.948297604035304</v>
          </cell>
          <cell r="BS83">
            <v>89.740259740259745</v>
          </cell>
          <cell r="BT83">
            <v>97.188755020080322</v>
          </cell>
          <cell r="BU83">
            <v>96.343001261034047</v>
          </cell>
          <cell r="BV83">
            <v>96.753246753246756</v>
          </cell>
        </row>
        <row r="84">
          <cell r="B84">
            <v>805</v>
          </cell>
          <cell r="C84">
            <v>610</v>
          </cell>
          <cell r="D84">
            <v>571</v>
          </cell>
          <cell r="E84">
            <v>1181</v>
          </cell>
          <cell r="F84">
            <v>60.983606557377044</v>
          </cell>
          <cell r="G84">
            <v>53.415061295971981</v>
          </cell>
          <cell r="H84">
            <v>57.32430143945809</v>
          </cell>
          <cell r="I84">
            <v>42.459016393442624</v>
          </cell>
          <cell r="J84">
            <v>31.698774080560423</v>
          </cell>
          <cell r="K84">
            <v>37.256562235393737</v>
          </cell>
          <cell r="L84">
            <v>92.459016393442624</v>
          </cell>
          <cell r="M84">
            <v>88.96672504378283</v>
          </cell>
          <cell r="N84">
            <v>90.770533446232008</v>
          </cell>
          <cell r="O84">
            <v>90.491803278688522</v>
          </cell>
          <cell r="P84">
            <v>86.514886164623476</v>
          </cell>
          <cell r="Q84">
            <v>88.569009314140558</v>
          </cell>
          <cell r="R84">
            <v>97.868852459016395</v>
          </cell>
          <cell r="S84">
            <v>97.022767075306476</v>
          </cell>
          <cell r="T84">
            <v>97.459779847586788</v>
          </cell>
          <cell r="U84">
            <v>8</v>
          </cell>
          <cell r="V84">
            <v>5</v>
          </cell>
          <cell r="W84">
            <v>13</v>
          </cell>
          <cell r="X84">
            <v>87.5</v>
          </cell>
          <cell r="Y84">
            <v>60</v>
          </cell>
          <cell r="Z84">
            <v>76.923076923076934</v>
          </cell>
          <cell r="AA84">
            <v>75</v>
          </cell>
          <cell r="AB84">
            <v>40</v>
          </cell>
          <cell r="AC84">
            <v>61.53846153846154</v>
          </cell>
          <cell r="AD84">
            <v>87.5</v>
          </cell>
          <cell r="AE84">
            <v>100</v>
          </cell>
          <cell r="AF84">
            <v>92.307692307692307</v>
          </cell>
          <cell r="AG84">
            <v>87.5</v>
          </cell>
          <cell r="AH84">
            <v>100</v>
          </cell>
          <cell r="AI84">
            <v>92.307692307692307</v>
          </cell>
          <cell r="AJ84">
            <v>100</v>
          </cell>
          <cell r="AK84">
            <v>100</v>
          </cell>
          <cell r="AL84">
            <v>100</v>
          </cell>
          <cell r="AM84">
            <v>1</v>
          </cell>
          <cell r="AN84">
            <v>1</v>
          </cell>
          <cell r="AO84">
            <v>2</v>
          </cell>
          <cell r="AP84">
            <v>0</v>
          </cell>
          <cell r="AQ84">
            <v>100</v>
          </cell>
          <cell r="AR84">
            <v>50</v>
          </cell>
          <cell r="AS84">
            <v>0</v>
          </cell>
          <cell r="AT84">
            <v>100</v>
          </cell>
          <cell r="AU84">
            <v>50</v>
          </cell>
          <cell r="AV84">
            <v>0</v>
          </cell>
          <cell r="AW84">
            <v>100</v>
          </cell>
          <cell r="AX84">
            <v>50</v>
          </cell>
          <cell r="AY84">
            <v>0</v>
          </cell>
          <cell r="AZ84">
            <v>100</v>
          </cell>
          <cell r="BA84">
            <v>50</v>
          </cell>
          <cell r="BB84">
            <v>0</v>
          </cell>
          <cell r="BC84">
            <v>100</v>
          </cell>
          <cell r="BD84">
            <v>50</v>
          </cell>
          <cell r="BE84">
            <v>619</v>
          </cell>
          <cell r="BF84">
            <v>577</v>
          </cell>
          <cell r="BG84">
            <v>1196</v>
          </cell>
          <cell r="BH84">
            <v>61.227786752827143</v>
          </cell>
          <cell r="BI84">
            <v>53.552859618717505</v>
          </cell>
          <cell r="BJ84">
            <v>57.525083612040127</v>
          </cell>
          <cell r="BK84">
            <v>42.810985460420028</v>
          </cell>
          <cell r="BL84">
            <v>31.88908145580589</v>
          </cell>
          <cell r="BM84">
            <v>37.541806020066893</v>
          </cell>
          <cell r="BN84">
            <v>92.245557350565434</v>
          </cell>
          <cell r="BO84">
            <v>89.081455805892546</v>
          </cell>
          <cell r="BP84">
            <v>90.719063545150505</v>
          </cell>
          <cell r="BQ84">
            <v>90.306946688206793</v>
          </cell>
          <cell r="BR84">
            <v>86.655112651646448</v>
          </cell>
          <cell r="BS84">
            <v>88.545150501672239</v>
          </cell>
          <cell r="BT84">
            <v>97.738287560581583</v>
          </cell>
          <cell r="BU84">
            <v>97.053726169844026</v>
          </cell>
          <cell r="BV84">
            <v>97.408026755852845</v>
          </cell>
        </row>
        <row r="85">
          <cell r="B85">
            <v>806</v>
          </cell>
          <cell r="C85">
            <v>807</v>
          </cell>
          <cell r="D85">
            <v>851</v>
          </cell>
          <cell r="E85">
            <v>1658</v>
          </cell>
          <cell r="F85">
            <v>54.151177199504339</v>
          </cell>
          <cell r="G85">
            <v>44.065804935370153</v>
          </cell>
          <cell r="H85">
            <v>48.974668275030162</v>
          </cell>
          <cell r="I85">
            <v>33.828996282527882</v>
          </cell>
          <cell r="J85">
            <v>27.144535840188016</v>
          </cell>
          <cell r="K85">
            <v>30.398069963811817</v>
          </cell>
          <cell r="L85">
            <v>85.501858736059475</v>
          </cell>
          <cell r="M85">
            <v>78.73090481786133</v>
          </cell>
          <cell r="N85">
            <v>82.026537997587454</v>
          </cell>
          <cell r="O85">
            <v>83.395291201982644</v>
          </cell>
          <cell r="P85">
            <v>75.793184488836658</v>
          </cell>
          <cell r="Q85">
            <v>79.493365500603147</v>
          </cell>
          <cell r="R85">
            <v>94.175960346964061</v>
          </cell>
          <cell r="S85">
            <v>91.186839012925972</v>
          </cell>
          <cell r="T85">
            <v>92.641737032569367</v>
          </cell>
          <cell r="U85">
            <v>44</v>
          </cell>
          <cell r="V85">
            <v>61</v>
          </cell>
          <cell r="W85">
            <v>105</v>
          </cell>
          <cell r="X85">
            <v>59.090909090909093</v>
          </cell>
          <cell r="Y85">
            <v>42.622950819672127</v>
          </cell>
          <cell r="Z85">
            <v>49.523809523809526</v>
          </cell>
          <cell r="AA85">
            <v>40.909090909090914</v>
          </cell>
          <cell r="AB85">
            <v>18.032786885245901</v>
          </cell>
          <cell r="AC85">
            <v>27.61904761904762</v>
          </cell>
          <cell r="AD85">
            <v>95.454545454545453</v>
          </cell>
          <cell r="AE85">
            <v>86.885245901639337</v>
          </cell>
          <cell r="AF85">
            <v>90.476190476190482</v>
          </cell>
          <cell r="AG85">
            <v>93.181818181818173</v>
          </cell>
          <cell r="AH85">
            <v>83.606557377049185</v>
          </cell>
          <cell r="AI85">
            <v>87.61904761904762</v>
          </cell>
          <cell r="AJ85">
            <v>100</v>
          </cell>
          <cell r="AK85">
            <v>96.721311475409834</v>
          </cell>
          <cell r="AL85">
            <v>98.095238095238088</v>
          </cell>
          <cell r="AM85">
            <v>4</v>
          </cell>
          <cell r="AN85">
            <v>2</v>
          </cell>
          <cell r="AO85">
            <v>6</v>
          </cell>
          <cell r="AP85">
            <v>50</v>
          </cell>
          <cell r="AQ85">
            <v>100</v>
          </cell>
          <cell r="AR85">
            <v>66.666666666666657</v>
          </cell>
          <cell r="AS85">
            <v>50</v>
          </cell>
          <cell r="AT85">
            <v>50</v>
          </cell>
          <cell r="AU85">
            <v>50</v>
          </cell>
          <cell r="AV85">
            <v>75</v>
          </cell>
          <cell r="AW85">
            <v>100</v>
          </cell>
          <cell r="AX85">
            <v>83.333333333333343</v>
          </cell>
          <cell r="AY85">
            <v>75</v>
          </cell>
          <cell r="AZ85">
            <v>100</v>
          </cell>
          <cell r="BA85">
            <v>83.333333333333343</v>
          </cell>
          <cell r="BB85">
            <v>75</v>
          </cell>
          <cell r="BC85">
            <v>100</v>
          </cell>
          <cell r="BD85">
            <v>83.333333333333343</v>
          </cell>
          <cell r="BE85">
            <v>855</v>
          </cell>
          <cell r="BF85">
            <v>914</v>
          </cell>
          <cell r="BG85">
            <v>1769</v>
          </cell>
          <cell r="BH85">
            <v>54.385964912280706</v>
          </cell>
          <cell r="BI85">
            <v>44.091903719912473</v>
          </cell>
          <cell r="BJ85">
            <v>49.067269643866588</v>
          </cell>
          <cell r="BK85">
            <v>34.269005847953217</v>
          </cell>
          <cell r="BL85">
            <v>26.586433260393871</v>
          </cell>
          <cell r="BM85">
            <v>30.29960429621255</v>
          </cell>
          <cell r="BN85">
            <v>85.964912280701753</v>
          </cell>
          <cell r="BO85">
            <v>79.321663019693659</v>
          </cell>
          <cell r="BP85">
            <v>82.532504239683433</v>
          </cell>
          <cell r="BQ85">
            <v>83.859649122807028</v>
          </cell>
          <cell r="BR85">
            <v>76.367614879649892</v>
          </cell>
          <cell r="BS85">
            <v>79.988694177501415</v>
          </cell>
          <cell r="BT85">
            <v>94.385964912280713</v>
          </cell>
          <cell r="BU85">
            <v>91.575492341356679</v>
          </cell>
          <cell r="BV85">
            <v>92.933860938383276</v>
          </cell>
        </row>
        <row r="86">
          <cell r="B86">
            <v>807</v>
          </cell>
          <cell r="C86">
            <v>994</v>
          </cell>
          <cell r="D86">
            <v>1015</v>
          </cell>
          <cell r="E86">
            <v>2009</v>
          </cell>
          <cell r="F86">
            <v>55.231388329979879</v>
          </cell>
          <cell r="G86">
            <v>45.517241379310349</v>
          </cell>
          <cell r="H86">
            <v>50.323544051767044</v>
          </cell>
          <cell r="I86">
            <v>43.863179074446677</v>
          </cell>
          <cell r="J86">
            <v>36.453201970443352</v>
          </cell>
          <cell r="K86">
            <v>40.119462419113987</v>
          </cell>
          <cell r="L86">
            <v>91.247484909456745</v>
          </cell>
          <cell r="M86">
            <v>90.443349753694577</v>
          </cell>
          <cell r="N86">
            <v>90.841214534594329</v>
          </cell>
          <cell r="O86">
            <v>90.140845070422543</v>
          </cell>
          <cell r="P86">
            <v>88.37438423645321</v>
          </cell>
          <cell r="Q86">
            <v>89.248382279741165</v>
          </cell>
          <cell r="R86">
            <v>96.076458752515094</v>
          </cell>
          <cell r="S86">
            <v>96.551724137931032</v>
          </cell>
          <cell r="T86">
            <v>96.316575410652064</v>
          </cell>
          <cell r="U86">
            <v>5</v>
          </cell>
          <cell r="V86">
            <v>13</v>
          </cell>
          <cell r="W86">
            <v>18</v>
          </cell>
          <cell r="X86">
            <v>40</v>
          </cell>
          <cell r="Y86">
            <v>61.53846153846154</v>
          </cell>
          <cell r="Z86">
            <v>55.555555555555557</v>
          </cell>
          <cell r="AA86">
            <v>20</v>
          </cell>
          <cell r="AB86">
            <v>53.846153846153847</v>
          </cell>
          <cell r="AC86">
            <v>44.444444444444443</v>
          </cell>
          <cell r="AD86">
            <v>100</v>
          </cell>
          <cell r="AE86">
            <v>92.307692307692307</v>
          </cell>
          <cell r="AF86">
            <v>94.444444444444443</v>
          </cell>
          <cell r="AG86">
            <v>100</v>
          </cell>
          <cell r="AH86">
            <v>84.615384615384613</v>
          </cell>
          <cell r="AI86">
            <v>88.888888888888886</v>
          </cell>
          <cell r="AJ86">
            <v>100</v>
          </cell>
          <cell r="AK86">
            <v>92.307692307692307</v>
          </cell>
          <cell r="AL86">
            <v>94.444444444444443</v>
          </cell>
          <cell r="AM86">
            <v>2</v>
          </cell>
          <cell r="AN86">
            <v>0</v>
          </cell>
          <cell r="AO86">
            <v>2</v>
          </cell>
          <cell r="AP86">
            <v>0</v>
          </cell>
          <cell r="AQ86" t="e">
            <v>#DIV/0!</v>
          </cell>
          <cell r="AR86">
            <v>0</v>
          </cell>
          <cell r="AS86">
            <v>0</v>
          </cell>
          <cell r="AT86" t="e">
            <v>#DIV/0!</v>
          </cell>
          <cell r="AU86">
            <v>0</v>
          </cell>
          <cell r="AV86">
            <v>100</v>
          </cell>
          <cell r="AW86" t="e">
            <v>#DIV/0!</v>
          </cell>
          <cell r="AX86">
            <v>100</v>
          </cell>
          <cell r="AY86">
            <v>100</v>
          </cell>
          <cell r="AZ86" t="e">
            <v>#DIV/0!</v>
          </cell>
          <cell r="BA86">
            <v>100</v>
          </cell>
          <cell r="BB86">
            <v>100</v>
          </cell>
          <cell r="BC86" t="e">
            <v>#DIV/0!</v>
          </cell>
          <cell r="BD86">
            <v>100</v>
          </cell>
          <cell r="BE86">
            <v>1001</v>
          </cell>
          <cell r="BF86">
            <v>1028</v>
          </cell>
          <cell r="BG86">
            <v>2029</v>
          </cell>
          <cell r="BH86">
            <v>55.044955044955046</v>
          </cell>
          <cell r="BI86">
            <v>45.719844357976655</v>
          </cell>
          <cell r="BJ86">
            <v>50.320354854608183</v>
          </cell>
          <cell r="BK86">
            <v>43.656343656343651</v>
          </cell>
          <cell r="BL86">
            <v>36.673151750972757</v>
          </cell>
          <cell r="BM86">
            <v>40.11828486939379</v>
          </cell>
          <cell r="BN86">
            <v>91.308691308691309</v>
          </cell>
          <cell r="BO86">
            <v>90.466926070038909</v>
          </cell>
          <cell r="BP86">
            <v>90.882207984228685</v>
          </cell>
          <cell r="BQ86">
            <v>90.209790209790214</v>
          </cell>
          <cell r="BR86">
            <v>88.326848249027236</v>
          </cell>
          <cell r="BS86">
            <v>89.255791030064074</v>
          </cell>
          <cell r="BT86">
            <v>96.103896103896105</v>
          </cell>
          <cell r="BU86">
            <v>96.498054474708169</v>
          </cell>
          <cell r="BV86">
            <v>96.303597831444065</v>
          </cell>
        </row>
        <row r="87">
          <cell r="B87">
            <v>808</v>
          </cell>
          <cell r="C87">
            <v>1173</v>
          </cell>
          <cell r="D87">
            <v>1210</v>
          </cell>
          <cell r="E87">
            <v>2383</v>
          </cell>
          <cell r="F87">
            <v>58.994032395566919</v>
          </cell>
          <cell r="G87">
            <v>52.148760330578511</v>
          </cell>
          <cell r="H87">
            <v>55.518254301300885</v>
          </cell>
          <cell r="I87">
            <v>43.478260869565219</v>
          </cell>
          <cell r="J87">
            <v>39.33884297520661</v>
          </cell>
          <cell r="K87">
            <v>41.376416281997479</v>
          </cell>
          <cell r="L87">
            <v>92.412617220801366</v>
          </cell>
          <cell r="M87">
            <v>88.099173553719012</v>
          </cell>
          <cell r="N87">
            <v>90.222408728493491</v>
          </cell>
          <cell r="O87">
            <v>90.707587382779195</v>
          </cell>
          <cell r="P87">
            <v>87.024793388429757</v>
          </cell>
          <cell r="Q87">
            <v>88.837599664288717</v>
          </cell>
          <cell r="R87">
            <v>97.953964194373398</v>
          </cell>
          <cell r="S87">
            <v>96.776859504132233</v>
          </cell>
          <cell r="T87">
            <v>97.356273604699965</v>
          </cell>
          <cell r="U87">
            <v>30</v>
          </cell>
          <cell r="V87">
            <v>36</v>
          </cell>
          <cell r="W87">
            <v>66</v>
          </cell>
          <cell r="X87">
            <v>53.333333333333336</v>
          </cell>
          <cell r="Y87">
            <v>38.888888888888893</v>
          </cell>
          <cell r="Z87">
            <v>45.454545454545453</v>
          </cell>
          <cell r="AA87">
            <v>36.666666666666664</v>
          </cell>
          <cell r="AB87">
            <v>33.333333333333329</v>
          </cell>
          <cell r="AC87">
            <v>34.848484848484851</v>
          </cell>
          <cell r="AD87">
            <v>93.333333333333329</v>
          </cell>
          <cell r="AE87">
            <v>88.888888888888886</v>
          </cell>
          <cell r="AF87">
            <v>90.909090909090907</v>
          </cell>
          <cell r="AG87">
            <v>90</v>
          </cell>
          <cell r="AH87">
            <v>88.888888888888886</v>
          </cell>
          <cell r="AI87">
            <v>89.393939393939391</v>
          </cell>
          <cell r="AJ87">
            <v>96.666666666666671</v>
          </cell>
          <cell r="AK87">
            <v>100</v>
          </cell>
          <cell r="AL87">
            <v>98.484848484848484</v>
          </cell>
          <cell r="AM87">
            <v>1</v>
          </cell>
          <cell r="AN87">
            <v>1</v>
          </cell>
          <cell r="AO87">
            <v>2</v>
          </cell>
          <cell r="AP87">
            <v>100</v>
          </cell>
          <cell r="AQ87">
            <v>100</v>
          </cell>
          <cell r="AR87">
            <v>100</v>
          </cell>
          <cell r="AS87">
            <v>100</v>
          </cell>
          <cell r="AT87">
            <v>100</v>
          </cell>
          <cell r="AU87">
            <v>100</v>
          </cell>
          <cell r="AV87">
            <v>100</v>
          </cell>
          <cell r="AW87">
            <v>100</v>
          </cell>
          <cell r="AX87">
            <v>100</v>
          </cell>
          <cell r="AY87">
            <v>100</v>
          </cell>
          <cell r="AZ87">
            <v>100</v>
          </cell>
          <cell r="BA87">
            <v>100</v>
          </cell>
          <cell r="BB87">
            <v>100</v>
          </cell>
          <cell r="BC87">
            <v>100</v>
          </cell>
          <cell r="BD87">
            <v>100</v>
          </cell>
          <cell r="BE87">
            <v>1204</v>
          </cell>
          <cell r="BF87">
            <v>1247</v>
          </cell>
          <cell r="BG87">
            <v>2451</v>
          </cell>
          <cell r="BH87">
            <v>58.887043189368768</v>
          </cell>
          <cell r="BI87">
            <v>51.804330392943065</v>
          </cell>
          <cell r="BJ87">
            <v>55.283557731538146</v>
          </cell>
          <cell r="BK87">
            <v>43.355481727574755</v>
          </cell>
          <cell r="BL87">
            <v>39.214113873295908</v>
          </cell>
          <cell r="BM87">
            <v>41.248470012239899</v>
          </cell>
          <cell r="BN87">
            <v>92.441860465116278</v>
          </cell>
          <cell r="BO87">
            <v>88.131515637530072</v>
          </cell>
          <cell r="BP87">
            <v>90.248878008975936</v>
          </cell>
          <cell r="BQ87">
            <v>90.697674418604649</v>
          </cell>
          <cell r="BR87">
            <v>87.089013632718519</v>
          </cell>
          <cell r="BS87">
            <v>88.861689106487148</v>
          </cell>
          <cell r="BT87">
            <v>97.923588039867099</v>
          </cell>
          <cell r="BU87">
            <v>96.872493985565356</v>
          </cell>
          <cell r="BV87">
            <v>97.388820889432878</v>
          </cell>
        </row>
        <row r="88">
          <cell r="B88">
            <v>810</v>
          </cell>
          <cell r="C88">
            <v>1593</v>
          </cell>
          <cell r="D88">
            <v>1564</v>
          </cell>
          <cell r="E88">
            <v>3157</v>
          </cell>
          <cell r="F88">
            <v>57.501569365976145</v>
          </cell>
          <cell r="G88">
            <v>47.250639386189256</v>
          </cell>
          <cell r="H88">
            <v>52.423186569528035</v>
          </cell>
          <cell r="I88">
            <v>26.55367231638418</v>
          </cell>
          <cell r="J88">
            <v>24.36061381074169</v>
          </cell>
          <cell r="K88">
            <v>25.467215711118151</v>
          </cell>
          <cell r="L88">
            <v>85.122410546139363</v>
          </cell>
          <cell r="M88">
            <v>75.639386189258317</v>
          </cell>
          <cell r="N88">
            <v>80.424453595185312</v>
          </cell>
          <cell r="O88">
            <v>82.297551789077218</v>
          </cell>
          <cell r="P88">
            <v>73.209718670076725</v>
          </cell>
          <cell r="Q88">
            <v>77.795375356350974</v>
          </cell>
          <cell r="R88">
            <v>95.354676710608913</v>
          </cell>
          <cell r="S88">
            <v>90.217391304347828</v>
          </cell>
          <cell r="T88">
            <v>92.809629394995255</v>
          </cell>
          <cell r="U88">
            <v>37</v>
          </cell>
          <cell r="V88">
            <v>28</v>
          </cell>
          <cell r="W88">
            <v>65</v>
          </cell>
          <cell r="X88">
            <v>62.162162162162161</v>
          </cell>
          <cell r="Y88">
            <v>50</v>
          </cell>
          <cell r="Z88">
            <v>56.92307692307692</v>
          </cell>
          <cell r="AA88">
            <v>51.351351351351347</v>
          </cell>
          <cell r="AB88">
            <v>39.285714285714285</v>
          </cell>
          <cell r="AC88">
            <v>46.153846153846153</v>
          </cell>
          <cell r="AD88">
            <v>91.891891891891902</v>
          </cell>
          <cell r="AE88">
            <v>78.571428571428569</v>
          </cell>
          <cell r="AF88">
            <v>86.15384615384616</v>
          </cell>
          <cell r="AG88">
            <v>89.189189189189193</v>
          </cell>
          <cell r="AH88">
            <v>67.857142857142861</v>
          </cell>
          <cell r="AI88">
            <v>80</v>
          </cell>
          <cell r="AJ88">
            <v>94.594594594594597</v>
          </cell>
          <cell r="AK88">
            <v>96.428571428571431</v>
          </cell>
          <cell r="AL88">
            <v>95.384615384615387</v>
          </cell>
          <cell r="AM88">
            <v>1</v>
          </cell>
          <cell r="AN88">
            <v>7</v>
          </cell>
          <cell r="AO88">
            <v>8</v>
          </cell>
          <cell r="AP88">
            <v>0</v>
          </cell>
          <cell r="AQ88">
            <v>28.571428571428569</v>
          </cell>
          <cell r="AR88">
            <v>25</v>
          </cell>
          <cell r="AS88">
            <v>0</v>
          </cell>
          <cell r="AT88">
            <v>14.285714285714285</v>
          </cell>
          <cell r="AU88">
            <v>12.5</v>
          </cell>
          <cell r="AV88">
            <v>100</v>
          </cell>
          <cell r="AW88">
            <v>28.571428571428569</v>
          </cell>
          <cell r="AX88">
            <v>37.5</v>
          </cell>
          <cell r="AY88">
            <v>100</v>
          </cell>
          <cell r="AZ88">
            <v>28.571428571428569</v>
          </cell>
          <cell r="BA88">
            <v>37.5</v>
          </cell>
          <cell r="BB88">
            <v>100</v>
          </cell>
          <cell r="BC88">
            <v>71.428571428571431</v>
          </cell>
          <cell r="BD88">
            <v>75</v>
          </cell>
          <cell r="BE88">
            <v>1631</v>
          </cell>
          <cell r="BF88">
            <v>1599</v>
          </cell>
          <cell r="BG88">
            <v>3230</v>
          </cell>
          <cell r="BH88">
            <v>57.572041692213375</v>
          </cell>
          <cell r="BI88">
            <v>47.217010631644776</v>
          </cell>
          <cell r="BJ88">
            <v>52.445820433436531</v>
          </cell>
          <cell r="BK88">
            <v>27.099938687921522</v>
          </cell>
          <cell r="BL88">
            <v>24.577861163227016</v>
          </cell>
          <cell r="BM88">
            <v>25.851393188854487</v>
          </cell>
          <cell r="BN88">
            <v>85.285101164929486</v>
          </cell>
          <cell r="BO88">
            <v>75.484677923702321</v>
          </cell>
          <cell r="BP88">
            <v>80.433436532507741</v>
          </cell>
          <cell r="BQ88">
            <v>82.464745554874312</v>
          </cell>
          <cell r="BR88">
            <v>72.920575359599752</v>
          </cell>
          <cell r="BS88">
            <v>77.739938080495349</v>
          </cell>
          <cell r="BT88">
            <v>95.340282035561003</v>
          </cell>
          <cell r="BU88">
            <v>90.243902439024396</v>
          </cell>
          <cell r="BV88">
            <v>92.817337461300312</v>
          </cell>
        </row>
        <row r="89">
          <cell r="B89">
            <v>811</v>
          </cell>
          <cell r="C89">
            <v>2027</v>
          </cell>
          <cell r="D89">
            <v>2036</v>
          </cell>
          <cell r="E89">
            <v>4063</v>
          </cell>
          <cell r="F89">
            <v>65.762210162802177</v>
          </cell>
          <cell r="G89">
            <v>58.644400785854621</v>
          </cell>
          <cell r="H89">
            <v>62.195422101895147</v>
          </cell>
          <cell r="I89">
            <v>53.0833744449926</v>
          </cell>
          <cell r="J89">
            <v>46.463654223968561</v>
          </cell>
          <cell r="K89">
            <v>49.766182623677082</v>
          </cell>
          <cell r="L89">
            <v>95.855944745929946</v>
          </cell>
          <cell r="M89">
            <v>93.320235756385074</v>
          </cell>
          <cell r="N89">
            <v>94.585281811469358</v>
          </cell>
          <cell r="O89">
            <v>94.918598914652193</v>
          </cell>
          <cell r="P89">
            <v>91.944990176817285</v>
          </cell>
          <cell r="Q89">
            <v>93.428501107555988</v>
          </cell>
          <cell r="R89">
            <v>99.259990133201782</v>
          </cell>
          <cell r="S89">
            <v>98.428290766208249</v>
          </cell>
          <cell r="T89">
            <v>98.84321929608663</v>
          </cell>
          <cell r="U89">
            <v>12</v>
          </cell>
          <cell r="V89">
            <v>8</v>
          </cell>
          <cell r="W89">
            <v>20</v>
          </cell>
          <cell r="X89">
            <v>75</v>
          </cell>
          <cell r="Y89">
            <v>87.5</v>
          </cell>
          <cell r="Z89">
            <v>80</v>
          </cell>
          <cell r="AA89">
            <v>58.333333333333336</v>
          </cell>
          <cell r="AB89">
            <v>87.5</v>
          </cell>
          <cell r="AC89">
            <v>70</v>
          </cell>
          <cell r="AD89">
            <v>100</v>
          </cell>
          <cell r="AE89">
            <v>100</v>
          </cell>
          <cell r="AF89">
            <v>100</v>
          </cell>
          <cell r="AG89">
            <v>100</v>
          </cell>
          <cell r="AH89">
            <v>87.5</v>
          </cell>
          <cell r="AI89">
            <v>95</v>
          </cell>
          <cell r="AJ89">
            <v>100</v>
          </cell>
          <cell r="AK89">
            <v>100</v>
          </cell>
          <cell r="AL89">
            <v>100</v>
          </cell>
          <cell r="AM89">
            <v>2</v>
          </cell>
          <cell r="AN89">
            <v>2</v>
          </cell>
          <cell r="AO89">
            <v>4</v>
          </cell>
          <cell r="AP89">
            <v>50</v>
          </cell>
          <cell r="AQ89">
            <v>0</v>
          </cell>
          <cell r="AR89">
            <v>25</v>
          </cell>
          <cell r="AS89">
            <v>50</v>
          </cell>
          <cell r="AT89">
            <v>0</v>
          </cell>
          <cell r="AU89">
            <v>25</v>
          </cell>
          <cell r="AV89">
            <v>100</v>
          </cell>
          <cell r="AW89">
            <v>100</v>
          </cell>
          <cell r="AX89">
            <v>100</v>
          </cell>
          <cell r="AY89">
            <v>100</v>
          </cell>
          <cell r="AZ89">
            <v>100</v>
          </cell>
          <cell r="BA89">
            <v>100</v>
          </cell>
          <cell r="BB89">
            <v>100</v>
          </cell>
          <cell r="BC89">
            <v>100</v>
          </cell>
          <cell r="BD89">
            <v>100</v>
          </cell>
          <cell r="BE89">
            <v>2041</v>
          </cell>
          <cell r="BF89">
            <v>2046</v>
          </cell>
          <cell r="BG89">
            <v>4087</v>
          </cell>
          <cell r="BH89">
            <v>65.801077902988737</v>
          </cell>
          <cell r="BI89">
            <v>58.699902248289348</v>
          </cell>
          <cell r="BJ89">
            <v>62.246146317592363</v>
          </cell>
          <cell r="BK89">
            <v>53.111219990200887</v>
          </cell>
          <cell r="BL89">
            <v>46.578690127077223</v>
          </cell>
          <cell r="BM89">
            <v>49.840959138732565</v>
          </cell>
          <cell r="BN89">
            <v>95.884370406663393</v>
          </cell>
          <cell r="BO89">
            <v>93.352883675464312</v>
          </cell>
          <cell r="BP89">
            <v>94.617078541717632</v>
          </cell>
          <cell r="BQ89">
            <v>94.953454189122979</v>
          </cell>
          <cell r="BR89">
            <v>91.935483870967744</v>
          </cell>
          <cell r="BS89">
            <v>93.442622950819683</v>
          </cell>
          <cell r="BT89">
            <v>99.265066144047026</v>
          </cell>
          <cell r="BU89">
            <v>98.435972629521018</v>
          </cell>
          <cell r="BV89">
            <v>98.850012233912409</v>
          </cell>
        </row>
        <row r="90">
          <cell r="B90">
            <v>812</v>
          </cell>
          <cell r="C90">
            <v>1044</v>
          </cell>
          <cell r="D90">
            <v>1141</v>
          </cell>
          <cell r="E90">
            <v>2185</v>
          </cell>
          <cell r="F90">
            <v>52.586206896551722</v>
          </cell>
          <cell r="G90">
            <v>44.259421560035058</v>
          </cell>
          <cell r="H90">
            <v>48.23798627002288</v>
          </cell>
          <cell r="I90">
            <v>38.122605363984675</v>
          </cell>
          <cell r="J90">
            <v>32.953549517966692</v>
          </cell>
          <cell r="K90">
            <v>35.423340961098397</v>
          </cell>
          <cell r="L90">
            <v>88.122605363984675</v>
          </cell>
          <cell r="M90">
            <v>85.013146362839606</v>
          </cell>
          <cell r="N90">
            <v>86.498855835240278</v>
          </cell>
          <cell r="O90">
            <v>86.015325670498086</v>
          </cell>
          <cell r="P90">
            <v>82.296231375985968</v>
          </cell>
          <cell r="Q90">
            <v>84.073226544622429</v>
          </cell>
          <cell r="R90">
            <v>96.743295019157088</v>
          </cell>
          <cell r="S90">
            <v>95.705521472392647</v>
          </cell>
          <cell r="T90">
            <v>96.201372997711658</v>
          </cell>
          <cell r="U90">
            <v>14</v>
          </cell>
          <cell r="V90">
            <v>11</v>
          </cell>
          <cell r="W90">
            <v>25</v>
          </cell>
          <cell r="X90">
            <v>71.428571428571431</v>
          </cell>
          <cell r="Y90">
            <v>18.181818181818183</v>
          </cell>
          <cell r="Z90">
            <v>48</v>
          </cell>
          <cell r="AA90">
            <v>50</v>
          </cell>
          <cell r="AB90">
            <v>9.0909090909090917</v>
          </cell>
          <cell r="AC90">
            <v>32</v>
          </cell>
          <cell r="AD90">
            <v>92.857142857142861</v>
          </cell>
          <cell r="AE90">
            <v>90.909090909090907</v>
          </cell>
          <cell r="AF90">
            <v>92</v>
          </cell>
          <cell r="AG90">
            <v>92.857142857142861</v>
          </cell>
          <cell r="AH90">
            <v>90.909090909090907</v>
          </cell>
          <cell r="AI90">
            <v>92</v>
          </cell>
          <cell r="AJ90">
            <v>100</v>
          </cell>
          <cell r="AK90">
            <v>90.909090909090907</v>
          </cell>
          <cell r="AL90">
            <v>96</v>
          </cell>
          <cell r="AM90">
            <v>0</v>
          </cell>
          <cell r="AN90">
            <v>2</v>
          </cell>
          <cell r="AO90">
            <v>2</v>
          </cell>
          <cell r="AP90" t="e">
            <v>#DIV/0!</v>
          </cell>
          <cell r="AQ90">
            <v>0</v>
          </cell>
          <cell r="AR90">
            <v>0</v>
          </cell>
          <cell r="AS90" t="e">
            <v>#DIV/0!</v>
          </cell>
          <cell r="AT90">
            <v>0</v>
          </cell>
          <cell r="AU90">
            <v>0</v>
          </cell>
          <cell r="AV90" t="e">
            <v>#DIV/0!</v>
          </cell>
          <cell r="AW90">
            <v>0</v>
          </cell>
          <cell r="AX90">
            <v>0</v>
          </cell>
          <cell r="AY90" t="e">
            <v>#DIV/0!</v>
          </cell>
          <cell r="AZ90">
            <v>0</v>
          </cell>
          <cell r="BA90">
            <v>0</v>
          </cell>
          <cell r="BB90" t="e">
            <v>#DIV/0!</v>
          </cell>
          <cell r="BC90">
            <v>100</v>
          </cell>
          <cell r="BD90">
            <v>100</v>
          </cell>
          <cell r="BE90">
            <v>1058</v>
          </cell>
          <cell r="BF90">
            <v>1154</v>
          </cell>
          <cell r="BG90">
            <v>2212</v>
          </cell>
          <cell r="BH90">
            <v>52.83553875236295</v>
          </cell>
          <cell r="BI90">
            <v>43.934142114384748</v>
          </cell>
          <cell r="BJ90">
            <v>48.191681735985533</v>
          </cell>
          <cell r="BK90">
            <v>38.279773156899807</v>
          </cell>
          <cell r="BL90">
            <v>32.668977469670715</v>
          </cell>
          <cell r="BM90">
            <v>35.352622061482819</v>
          </cell>
          <cell r="BN90">
            <v>88.18525519848771</v>
          </cell>
          <cell r="BO90">
            <v>84.922010398613523</v>
          </cell>
          <cell r="BP90">
            <v>86.482820976491865</v>
          </cell>
          <cell r="BQ90">
            <v>86.105860113421556</v>
          </cell>
          <cell r="BR90">
            <v>82.235701906412473</v>
          </cell>
          <cell r="BS90">
            <v>84.086799276672693</v>
          </cell>
          <cell r="BT90">
            <v>96.786389413988658</v>
          </cell>
          <cell r="BU90">
            <v>95.66724436741768</v>
          </cell>
          <cell r="BV90">
            <v>96.202531645569621</v>
          </cell>
        </row>
        <row r="91">
          <cell r="B91">
            <v>813</v>
          </cell>
          <cell r="C91">
            <v>1036</v>
          </cell>
          <cell r="D91">
            <v>1064</v>
          </cell>
          <cell r="E91">
            <v>2100</v>
          </cell>
          <cell r="F91">
            <v>60.231660231660236</v>
          </cell>
          <cell r="G91">
            <v>48.120300751879697</v>
          </cell>
          <cell r="H91">
            <v>54.095238095238095</v>
          </cell>
          <cell r="I91">
            <v>43.532818532818531</v>
          </cell>
          <cell r="J91">
            <v>33.928571428571431</v>
          </cell>
          <cell r="K91">
            <v>38.666666666666664</v>
          </cell>
          <cell r="L91">
            <v>93.146718146718143</v>
          </cell>
          <cell r="M91">
            <v>88.53383458646617</v>
          </cell>
          <cell r="N91">
            <v>90.80952380952381</v>
          </cell>
          <cell r="O91">
            <v>91.795366795366789</v>
          </cell>
          <cell r="P91">
            <v>86.278195488721806</v>
          </cell>
          <cell r="Q91">
            <v>89</v>
          </cell>
          <cell r="R91">
            <v>98.455598455598462</v>
          </cell>
          <cell r="S91">
            <v>97.932330827067673</v>
          </cell>
          <cell r="T91">
            <v>98.19047619047619</v>
          </cell>
          <cell r="U91">
            <v>22</v>
          </cell>
          <cell r="V91">
            <v>24</v>
          </cell>
          <cell r="W91">
            <v>46</v>
          </cell>
          <cell r="X91">
            <v>50</v>
          </cell>
          <cell r="Y91">
            <v>54.166666666666664</v>
          </cell>
          <cell r="Z91">
            <v>52.173913043478258</v>
          </cell>
          <cell r="AA91">
            <v>36.363636363636367</v>
          </cell>
          <cell r="AB91">
            <v>25</v>
          </cell>
          <cell r="AC91">
            <v>30.434782608695656</v>
          </cell>
          <cell r="AD91">
            <v>95.454545454545453</v>
          </cell>
          <cell r="AE91">
            <v>95.833333333333343</v>
          </cell>
          <cell r="AF91">
            <v>95.652173913043484</v>
          </cell>
          <cell r="AG91">
            <v>95.454545454545453</v>
          </cell>
          <cell r="AH91">
            <v>91.666666666666657</v>
          </cell>
          <cell r="AI91">
            <v>93.478260869565219</v>
          </cell>
          <cell r="AJ91">
            <v>95.454545454545453</v>
          </cell>
          <cell r="AK91">
            <v>95.833333333333343</v>
          </cell>
          <cell r="AL91">
            <v>95.652173913043484</v>
          </cell>
          <cell r="AM91">
            <v>2</v>
          </cell>
          <cell r="AN91">
            <v>2</v>
          </cell>
          <cell r="AO91">
            <v>4</v>
          </cell>
          <cell r="AP91">
            <v>100</v>
          </cell>
          <cell r="AQ91">
            <v>100</v>
          </cell>
          <cell r="AR91">
            <v>100</v>
          </cell>
          <cell r="AS91">
            <v>100</v>
          </cell>
          <cell r="AT91">
            <v>0</v>
          </cell>
          <cell r="AU91">
            <v>50</v>
          </cell>
          <cell r="AV91">
            <v>100</v>
          </cell>
          <cell r="AW91">
            <v>100</v>
          </cell>
          <cell r="AX91">
            <v>100</v>
          </cell>
          <cell r="AY91">
            <v>100</v>
          </cell>
          <cell r="AZ91">
            <v>100</v>
          </cell>
          <cell r="BA91">
            <v>100</v>
          </cell>
          <cell r="BB91">
            <v>100</v>
          </cell>
          <cell r="BC91">
            <v>100</v>
          </cell>
          <cell r="BD91">
            <v>100</v>
          </cell>
          <cell r="BE91">
            <v>1060</v>
          </cell>
          <cell r="BF91">
            <v>1090</v>
          </cell>
          <cell r="BG91">
            <v>2150</v>
          </cell>
          <cell r="BH91">
            <v>60.094339622641513</v>
          </cell>
          <cell r="BI91">
            <v>48.348623853211009</v>
          </cell>
          <cell r="BJ91">
            <v>54.139534883720927</v>
          </cell>
          <cell r="BK91">
            <v>43.490566037735853</v>
          </cell>
          <cell r="BL91">
            <v>33.669724770642198</v>
          </cell>
          <cell r="BM91">
            <v>38.511627906976742</v>
          </cell>
          <cell r="BN91">
            <v>93.20754716981132</v>
          </cell>
          <cell r="BO91">
            <v>88.715596330275233</v>
          </cell>
          <cell r="BP91">
            <v>90.930232558139537</v>
          </cell>
          <cell r="BQ91">
            <v>91.886792452830193</v>
          </cell>
          <cell r="BR91">
            <v>86.422018348623851</v>
          </cell>
          <cell r="BS91">
            <v>89.116279069767444</v>
          </cell>
          <cell r="BT91">
            <v>98.396226415094333</v>
          </cell>
          <cell r="BU91">
            <v>97.88990825688073</v>
          </cell>
          <cell r="BV91">
            <v>98.139534883720927</v>
          </cell>
        </row>
        <row r="92">
          <cell r="B92">
            <v>815</v>
          </cell>
          <cell r="C92">
            <v>3551</v>
          </cell>
          <cell r="D92">
            <v>3755</v>
          </cell>
          <cell r="E92">
            <v>7306</v>
          </cell>
          <cell r="F92">
            <v>68.093494790199955</v>
          </cell>
          <cell r="G92">
            <v>60.692410119840211</v>
          </cell>
          <cell r="H92">
            <v>64.289624965781542</v>
          </cell>
          <cell r="I92">
            <v>57.307800619543791</v>
          </cell>
          <cell r="J92">
            <v>50.039946737683096</v>
          </cell>
          <cell r="K92">
            <v>53.572406241445393</v>
          </cell>
          <cell r="L92">
            <v>95.212616164460712</v>
          </cell>
          <cell r="M92">
            <v>91.930758988015981</v>
          </cell>
          <cell r="N92">
            <v>93.525869148644944</v>
          </cell>
          <cell r="O92">
            <v>94.058011827654184</v>
          </cell>
          <cell r="P92">
            <v>90.332889480692415</v>
          </cell>
          <cell r="Q92">
            <v>92.143443744867241</v>
          </cell>
          <cell r="R92">
            <v>98.39481836102506</v>
          </cell>
          <cell r="S92">
            <v>97.81624500665778</v>
          </cell>
          <cell r="T92">
            <v>98.09745414727621</v>
          </cell>
          <cell r="U92">
            <v>26</v>
          </cell>
          <cell r="V92">
            <v>24</v>
          </cell>
          <cell r="W92">
            <v>50</v>
          </cell>
          <cell r="X92">
            <v>69.230769230769226</v>
          </cell>
          <cell r="Y92">
            <v>75</v>
          </cell>
          <cell r="Z92">
            <v>72</v>
          </cell>
          <cell r="AA92">
            <v>50</v>
          </cell>
          <cell r="AB92">
            <v>54.166666666666664</v>
          </cell>
          <cell r="AC92">
            <v>52</v>
          </cell>
          <cell r="AD92">
            <v>100</v>
          </cell>
          <cell r="AE92">
            <v>95.833333333333343</v>
          </cell>
          <cell r="AF92">
            <v>98</v>
          </cell>
          <cell r="AG92">
            <v>96.15384615384616</v>
          </cell>
          <cell r="AH92">
            <v>95.833333333333343</v>
          </cell>
          <cell r="AI92">
            <v>96</v>
          </cell>
          <cell r="AJ92">
            <v>100</v>
          </cell>
          <cell r="AK92">
            <v>100</v>
          </cell>
          <cell r="AL92">
            <v>100</v>
          </cell>
          <cell r="AM92">
            <v>13</v>
          </cell>
          <cell r="AN92">
            <v>15</v>
          </cell>
          <cell r="AO92">
            <v>28</v>
          </cell>
          <cell r="AP92">
            <v>61.53846153846154</v>
          </cell>
          <cell r="AQ92">
            <v>46.666666666666664</v>
          </cell>
          <cell r="AR92">
            <v>53.571428571428569</v>
          </cell>
          <cell r="AS92">
            <v>53.846153846153847</v>
          </cell>
          <cell r="AT92">
            <v>40</v>
          </cell>
          <cell r="AU92">
            <v>46.428571428571431</v>
          </cell>
          <cell r="AV92">
            <v>92.307692307692307</v>
          </cell>
          <cell r="AW92">
            <v>80</v>
          </cell>
          <cell r="AX92">
            <v>85.714285714285708</v>
          </cell>
          <cell r="AY92">
            <v>76.923076923076934</v>
          </cell>
          <cell r="AZ92">
            <v>73.333333333333329</v>
          </cell>
          <cell r="BA92">
            <v>75</v>
          </cell>
          <cell r="BB92">
            <v>100</v>
          </cell>
          <cell r="BC92">
            <v>93.333333333333329</v>
          </cell>
          <cell r="BD92">
            <v>96.428571428571431</v>
          </cell>
          <cell r="BE92">
            <v>3590</v>
          </cell>
          <cell r="BF92">
            <v>3794</v>
          </cell>
          <cell r="BG92">
            <v>7384</v>
          </cell>
          <cell r="BH92">
            <v>68.077994428969362</v>
          </cell>
          <cell r="BI92">
            <v>60.727464417501324</v>
          </cell>
          <cell r="BJ92">
            <v>64.301191765980505</v>
          </cell>
          <cell r="BK92">
            <v>57.242339832869085</v>
          </cell>
          <cell r="BL92">
            <v>50.02635740643121</v>
          </cell>
          <cell r="BM92">
            <v>53.53466955579632</v>
          </cell>
          <cell r="BN92">
            <v>95.236768802228411</v>
          </cell>
          <cell r="BO92">
            <v>91.908276225619403</v>
          </cell>
          <cell r="BP92">
            <v>93.526543878656554</v>
          </cell>
          <cell r="BQ92">
            <v>94.011142061281333</v>
          </cell>
          <cell r="BR92">
            <v>90.300474433315756</v>
          </cell>
          <cell r="BS92">
            <v>92.104550379198272</v>
          </cell>
          <cell r="BT92">
            <v>98.412256267409475</v>
          </cell>
          <cell r="BU92">
            <v>97.8123352662098</v>
          </cell>
          <cell r="BV92">
            <v>98.104008667388953</v>
          </cell>
        </row>
        <row r="93">
          <cell r="B93">
            <v>816</v>
          </cell>
          <cell r="C93">
            <v>915</v>
          </cell>
          <cell r="D93">
            <v>953</v>
          </cell>
          <cell r="E93">
            <v>1868</v>
          </cell>
          <cell r="F93">
            <v>66.775956284153011</v>
          </cell>
          <cell r="G93">
            <v>57.397691500524658</v>
          </cell>
          <cell r="H93">
            <v>61.9914346895075</v>
          </cell>
          <cell r="I93">
            <v>52.677595628415297</v>
          </cell>
          <cell r="J93">
            <v>44.910807974816372</v>
          </cell>
          <cell r="K93">
            <v>48.715203426124198</v>
          </cell>
          <cell r="L93">
            <v>94.098360655737707</v>
          </cell>
          <cell r="M93">
            <v>90.6610703043022</v>
          </cell>
          <cell r="N93">
            <v>92.344753747323338</v>
          </cell>
          <cell r="O93">
            <v>93.005464480874309</v>
          </cell>
          <cell r="P93">
            <v>89.716684155299049</v>
          </cell>
          <cell r="Q93">
            <v>91.327623126338324</v>
          </cell>
          <cell r="R93">
            <v>98.469945355191257</v>
          </cell>
          <cell r="S93">
            <v>97.691500524658963</v>
          </cell>
          <cell r="T93">
            <v>98.072805139186286</v>
          </cell>
          <cell r="U93">
            <v>13</v>
          </cell>
          <cell r="V93">
            <v>16</v>
          </cell>
          <cell r="W93">
            <v>29</v>
          </cell>
          <cell r="X93">
            <v>76.923076923076934</v>
          </cell>
          <cell r="Y93">
            <v>62.5</v>
          </cell>
          <cell r="Z93">
            <v>68.965517241379317</v>
          </cell>
          <cell r="AA93">
            <v>53.846153846153847</v>
          </cell>
          <cell r="AB93">
            <v>50</v>
          </cell>
          <cell r="AC93">
            <v>51.724137931034484</v>
          </cell>
          <cell r="AD93">
            <v>92.307692307692307</v>
          </cell>
          <cell r="AE93">
            <v>93.75</v>
          </cell>
          <cell r="AF93">
            <v>93.103448275862064</v>
          </cell>
          <cell r="AG93">
            <v>92.307692307692307</v>
          </cell>
          <cell r="AH93">
            <v>93.75</v>
          </cell>
          <cell r="AI93">
            <v>93.103448275862064</v>
          </cell>
          <cell r="AJ93">
            <v>100</v>
          </cell>
          <cell r="AK93">
            <v>93.75</v>
          </cell>
          <cell r="AL93">
            <v>96.551724137931032</v>
          </cell>
          <cell r="AM93">
            <v>2</v>
          </cell>
          <cell r="AN93">
            <v>0</v>
          </cell>
          <cell r="AO93">
            <v>2</v>
          </cell>
          <cell r="AP93">
            <v>50</v>
          </cell>
          <cell r="AQ93" t="e">
            <v>#DIV/0!</v>
          </cell>
          <cell r="AR93">
            <v>50</v>
          </cell>
          <cell r="AS93">
            <v>50</v>
          </cell>
          <cell r="AT93" t="e">
            <v>#DIV/0!</v>
          </cell>
          <cell r="AU93">
            <v>50</v>
          </cell>
          <cell r="AV93">
            <v>100</v>
          </cell>
          <cell r="AW93" t="e">
            <v>#DIV/0!</v>
          </cell>
          <cell r="AX93">
            <v>100</v>
          </cell>
          <cell r="AY93">
            <v>100</v>
          </cell>
          <cell r="AZ93" t="e">
            <v>#DIV/0!</v>
          </cell>
          <cell r="BA93">
            <v>100</v>
          </cell>
          <cell r="BB93">
            <v>100</v>
          </cell>
          <cell r="BC93" t="e">
            <v>#DIV/0!</v>
          </cell>
          <cell r="BD93">
            <v>100</v>
          </cell>
          <cell r="BE93">
            <v>930</v>
          </cell>
          <cell r="BF93">
            <v>969</v>
          </cell>
          <cell r="BG93">
            <v>1899</v>
          </cell>
          <cell r="BH93">
            <v>66.881720430107521</v>
          </cell>
          <cell r="BI93">
            <v>57.481940144478848</v>
          </cell>
          <cell r="BJ93">
            <v>62.085308056872037</v>
          </cell>
          <cell r="BK93">
            <v>52.688172043010752</v>
          </cell>
          <cell r="BL93">
            <v>44.994840041279673</v>
          </cell>
          <cell r="BM93">
            <v>48.762506582411795</v>
          </cell>
          <cell r="BN93">
            <v>94.086021505376351</v>
          </cell>
          <cell r="BO93">
            <v>90.712074303405572</v>
          </cell>
          <cell r="BP93">
            <v>92.364402317008953</v>
          </cell>
          <cell r="BQ93">
            <v>93.010752688172033</v>
          </cell>
          <cell r="BR93">
            <v>89.783281733746136</v>
          </cell>
          <cell r="BS93">
            <v>91.363875724065309</v>
          </cell>
          <cell r="BT93">
            <v>98.494623655913983</v>
          </cell>
          <cell r="BU93">
            <v>97.626418988648084</v>
          </cell>
          <cell r="BV93">
            <v>98.051606108478154</v>
          </cell>
        </row>
        <row r="94">
          <cell r="B94">
            <v>820</v>
          </cell>
          <cell r="C94">
            <v>2225</v>
          </cell>
          <cell r="D94">
            <v>2305</v>
          </cell>
          <cell r="E94">
            <v>4530</v>
          </cell>
          <cell r="F94">
            <v>61.348314606741575</v>
          </cell>
          <cell r="G94">
            <v>52.277657266811282</v>
          </cell>
          <cell r="H94">
            <v>56.732891832229583</v>
          </cell>
          <cell r="I94">
            <v>48.314606741573037</v>
          </cell>
          <cell r="J94">
            <v>41.301518438177872</v>
          </cell>
          <cell r="K94">
            <v>44.746136865342159</v>
          </cell>
          <cell r="L94">
            <v>94.966292134831463</v>
          </cell>
          <cell r="M94">
            <v>90.802603036876349</v>
          </cell>
          <cell r="N94">
            <v>92.847682119205302</v>
          </cell>
          <cell r="O94">
            <v>93.707865168539328</v>
          </cell>
          <cell r="P94">
            <v>88.720173535791758</v>
          </cell>
          <cell r="Q94">
            <v>91.169977924944817</v>
          </cell>
          <cell r="R94">
            <v>98.786516853932582</v>
          </cell>
          <cell r="S94">
            <v>97.874186550976134</v>
          </cell>
          <cell r="T94">
            <v>98.322295805739515</v>
          </cell>
          <cell r="U94">
            <v>136</v>
          </cell>
          <cell r="V94">
            <v>123</v>
          </cell>
          <cell r="W94">
            <v>259</v>
          </cell>
          <cell r="X94">
            <v>54.411764705882348</v>
          </cell>
          <cell r="Y94">
            <v>41.463414634146339</v>
          </cell>
          <cell r="Z94">
            <v>48.262548262548258</v>
          </cell>
          <cell r="AA94">
            <v>35.294117647058826</v>
          </cell>
          <cell r="AB94">
            <v>30.894308943089431</v>
          </cell>
          <cell r="AC94">
            <v>33.204633204633204</v>
          </cell>
          <cell r="AD94">
            <v>97.058823529411768</v>
          </cell>
          <cell r="AE94">
            <v>94.308943089430898</v>
          </cell>
          <cell r="AF94">
            <v>95.752895752895753</v>
          </cell>
          <cell r="AG94">
            <v>97.058823529411768</v>
          </cell>
          <cell r="AH94">
            <v>91.056910569105682</v>
          </cell>
          <cell r="AI94">
            <v>94.208494208494216</v>
          </cell>
          <cell r="AJ94">
            <v>99.264705882352942</v>
          </cell>
          <cell r="AK94">
            <v>98.373983739837399</v>
          </cell>
          <cell r="AL94">
            <v>98.841698841698843</v>
          </cell>
          <cell r="AM94">
            <v>3</v>
          </cell>
          <cell r="AN94">
            <v>7</v>
          </cell>
          <cell r="AO94">
            <v>10</v>
          </cell>
          <cell r="AP94">
            <v>0</v>
          </cell>
          <cell r="AQ94">
            <v>42.857142857142854</v>
          </cell>
          <cell r="AR94">
            <v>30</v>
          </cell>
          <cell r="AS94">
            <v>0</v>
          </cell>
          <cell r="AT94">
            <v>42.857142857142854</v>
          </cell>
          <cell r="AU94">
            <v>30</v>
          </cell>
          <cell r="AV94">
            <v>100</v>
          </cell>
          <cell r="AW94">
            <v>57.142857142857139</v>
          </cell>
          <cell r="AX94">
            <v>70</v>
          </cell>
          <cell r="AY94">
            <v>100</v>
          </cell>
          <cell r="AZ94">
            <v>57.142857142857139</v>
          </cell>
          <cell r="BA94">
            <v>70</v>
          </cell>
          <cell r="BB94">
            <v>100</v>
          </cell>
          <cell r="BC94">
            <v>71.428571428571431</v>
          </cell>
          <cell r="BD94">
            <v>80</v>
          </cell>
          <cell r="BE94">
            <v>2364</v>
          </cell>
          <cell r="BF94">
            <v>2435</v>
          </cell>
          <cell r="BG94">
            <v>4799</v>
          </cell>
          <cell r="BH94">
            <v>60.871404399323183</v>
          </cell>
          <cell r="BI94">
            <v>51.704312114989733</v>
          </cell>
          <cell r="BJ94">
            <v>56.220045842883934</v>
          </cell>
          <cell r="BK94">
            <v>47.504230118443317</v>
          </cell>
          <cell r="BL94">
            <v>40.780287474332653</v>
          </cell>
          <cell r="BM94">
            <v>44.092519274848932</v>
          </cell>
          <cell r="BN94">
            <v>95.093062605752962</v>
          </cell>
          <cell r="BO94">
            <v>90.882956878850109</v>
          </cell>
          <cell r="BP94">
            <v>92.956866013752872</v>
          </cell>
          <cell r="BQ94">
            <v>93.90862944162437</v>
          </cell>
          <cell r="BR94">
            <v>88.747433264887064</v>
          </cell>
          <cell r="BS94">
            <v>91.289852052510952</v>
          </cell>
          <cell r="BT94">
            <v>98.815566835871408</v>
          </cell>
          <cell r="BU94">
            <v>97.823408624229984</v>
          </cell>
          <cell r="BV94">
            <v>98.312148364242546</v>
          </cell>
        </row>
        <row r="95">
          <cell r="B95" t="str">
            <v>]</v>
          </cell>
          <cell r="C95">
            <v>767</v>
          </cell>
          <cell r="D95">
            <v>835</v>
          </cell>
          <cell r="E95">
            <v>1602</v>
          </cell>
          <cell r="F95">
            <v>52.803129074315514</v>
          </cell>
          <cell r="G95">
            <v>45.149700598802397</v>
          </cell>
          <cell r="H95">
            <v>48.813982521847691</v>
          </cell>
          <cell r="I95">
            <v>39.895697522816164</v>
          </cell>
          <cell r="J95">
            <v>34.371257485029936</v>
          </cell>
          <cell r="K95">
            <v>37.01622971285893</v>
          </cell>
          <cell r="L95">
            <v>89.700130378096475</v>
          </cell>
          <cell r="M95">
            <v>85.269461077844312</v>
          </cell>
          <cell r="N95">
            <v>87.390761548064916</v>
          </cell>
          <cell r="O95">
            <v>87.614080834419809</v>
          </cell>
          <cell r="P95">
            <v>82.395209580838326</v>
          </cell>
          <cell r="Q95">
            <v>84.893882646691637</v>
          </cell>
          <cell r="R95">
            <v>97.131681877444592</v>
          </cell>
          <cell r="S95">
            <v>96.287425149700596</v>
          </cell>
          <cell r="T95">
            <v>96.691635455680398</v>
          </cell>
          <cell r="U95">
            <v>358</v>
          </cell>
          <cell r="V95">
            <v>379</v>
          </cell>
          <cell r="W95">
            <v>737</v>
          </cell>
          <cell r="X95">
            <v>56.703910614525142</v>
          </cell>
          <cell r="Y95">
            <v>55.936675461741423</v>
          </cell>
          <cell r="Z95">
            <v>56.309362279511532</v>
          </cell>
          <cell r="AA95">
            <v>36.592178770949715</v>
          </cell>
          <cell r="AB95">
            <v>34.828496042216358</v>
          </cell>
          <cell r="AC95">
            <v>35.685210312075981</v>
          </cell>
          <cell r="AD95">
            <v>93.296089385474858</v>
          </cell>
          <cell r="AE95">
            <v>88.654353562005269</v>
          </cell>
          <cell r="AF95">
            <v>90.909090909090907</v>
          </cell>
          <cell r="AG95">
            <v>89.385474860335194</v>
          </cell>
          <cell r="AH95">
            <v>86.543535620052765</v>
          </cell>
          <cell r="AI95">
            <v>87.924016282225239</v>
          </cell>
          <cell r="AJ95">
            <v>99.441340782122893</v>
          </cell>
          <cell r="AK95">
            <v>97.625329815303431</v>
          </cell>
          <cell r="AL95">
            <v>98.507462686567166</v>
          </cell>
          <cell r="AM95">
            <v>4</v>
          </cell>
          <cell r="AN95">
            <v>4</v>
          </cell>
          <cell r="AO95">
            <v>8</v>
          </cell>
          <cell r="AP95">
            <v>25</v>
          </cell>
          <cell r="AQ95">
            <v>0</v>
          </cell>
          <cell r="AR95">
            <v>12.5</v>
          </cell>
          <cell r="AS95">
            <v>25</v>
          </cell>
          <cell r="AT95">
            <v>0</v>
          </cell>
          <cell r="AU95">
            <v>12.5</v>
          </cell>
          <cell r="AV95">
            <v>100</v>
          </cell>
          <cell r="AW95">
            <v>75</v>
          </cell>
          <cell r="AX95">
            <v>87.5</v>
          </cell>
          <cell r="AY95">
            <v>100</v>
          </cell>
          <cell r="AZ95">
            <v>50</v>
          </cell>
          <cell r="BA95">
            <v>75</v>
          </cell>
          <cell r="BB95">
            <v>100</v>
          </cell>
          <cell r="BC95">
            <v>100</v>
          </cell>
          <cell r="BD95">
            <v>100</v>
          </cell>
          <cell r="BE95">
            <v>1129</v>
          </cell>
          <cell r="BF95">
            <v>1218</v>
          </cell>
          <cell r="BG95">
            <v>2347</v>
          </cell>
          <cell r="BH95">
            <v>53.941541186891051</v>
          </cell>
          <cell r="BI95">
            <v>48.357963875205257</v>
          </cell>
          <cell r="BJ95">
            <v>51.043885811674485</v>
          </cell>
          <cell r="BK95">
            <v>38.795394154118689</v>
          </cell>
          <cell r="BL95">
            <v>34.400656814449917</v>
          </cell>
          <cell r="BM95">
            <v>36.514699616531743</v>
          </cell>
          <cell r="BN95">
            <v>90.876882196634185</v>
          </cell>
          <cell r="BO95">
            <v>86.288998357963877</v>
          </cell>
          <cell r="BP95">
            <v>88.495952279505758</v>
          </cell>
          <cell r="BQ95">
            <v>88.219663418954823</v>
          </cell>
          <cell r="BR95">
            <v>83.579638752052546</v>
          </cell>
          <cell r="BS95">
            <v>85.8116744780571</v>
          </cell>
          <cell r="BT95">
            <v>97.8742249778565</v>
          </cell>
          <cell r="BU95">
            <v>96.715927750410515</v>
          </cell>
          <cell r="BV95">
            <v>97.273114614401365</v>
          </cell>
        </row>
        <row r="96">
          <cell r="B96">
            <v>825</v>
          </cell>
          <cell r="C96">
            <v>2594</v>
          </cell>
          <cell r="D96">
            <v>2564</v>
          </cell>
          <cell r="E96">
            <v>5158</v>
          </cell>
          <cell r="F96">
            <v>75.289128758673868</v>
          </cell>
          <cell r="G96">
            <v>64.547581903276125</v>
          </cell>
          <cell r="H96">
            <v>69.94959286545172</v>
          </cell>
          <cell r="I96">
            <v>64.726291441788746</v>
          </cell>
          <cell r="J96">
            <v>56.240249609984396</v>
          </cell>
          <cell r="K96">
            <v>60.507948817371073</v>
          </cell>
          <cell r="L96">
            <v>96.376252891287578</v>
          </cell>
          <cell r="M96">
            <v>92.901716068642742</v>
          </cell>
          <cell r="N96">
            <v>94.649088794106234</v>
          </cell>
          <cell r="O96">
            <v>95.720894371626827</v>
          </cell>
          <cell r="P96">
            <v>91.848673946957888</v>
          </cell>
          <cell r="Q96">
            <v>93.796044978673905</v>
          </cell>
          <cell r="R96">
            <v>99.26754047802622</v>
          </cell>
          <cell r="S96">
            <v>98.790951638065522</v>
          </cell>
          <cell r="T96">
            <v>99.030632027917804</v>
          </cell>
          <cell r="U96">
            <v>286</v>
          </cell>
          <cell r="V96">
            <v>323</v>
          </cell>
          <cell r="W96">
            <v>609</v>
          </cell>
          <cell r="X96">
            <v>62.587412587412587</v>
          </cell>
          <cell r="Y96">
            <v>56.346749226006189</v>
          </cell>
          <cell r="Z96">
            <v>59.277504105090316</v>
          </cell>
          <cell r="AA96">
            <v>51.748251748251747</v>
          </cell>
          <cell r="AB96">
            <v>43.962848297213625</v>
          </cell>
          <cell r="AC96">
            <v>47.619047619047613</v>
          </cell>
          <cell r="AD96">
            <v>97.2027972027972</v>
          </cell>
          <cell r="AE96">
            <v>94.427244582043343</v>
          </cell>
          <cell r="AF96">
            <v>95.730706075533661</v>
          </cell>
          <cell r="AG96">
            <v>97.2027972027972</v>
          </cell>
          <cell r="AH96">
            <v>94.427244582043343</v>
          </cell>
          <cell r="AI96">
            <v>95.730706075533661</v>
          </cell>
          <cell r="AJ96">
            <v>99.300699300699307</v>
          </cell>
          <cell r="AK96">
            <v>99.380804953560371</v>
          </cell>
          <cell r="AL96">
            <v>99.343185550082097</v>
          </cell>
          <cell r="AM96">
            <v>10</v>
          </cell>
          <cell r="AN96">
            <v>12</v>
          </cell>
          <cell r="AO96">
            <v>22</v>
          </cell>
          <cell r="AP96">
            <v>40</v>
          </cell>
          <cell r="AQ96">
            <v>58.333333333333336</v>
          </cell>
          <cell r="AR96">
            <v>50</v>
          </cell>
          <cell r="AS96">
            <v>40</v>
          </cell>
          <cell r="AT96">
            <v>50</v>
          </cell>
          <cell r="AU96">
            <v>45.454545454545453</v>
          </cell>
          <cell r="AV96">
            <v>90</v>
          </cell>
          <cell r="AW96">
            <v>100</v>
          </cell>
          <cell r="AX96">
            <v>95.454545454545453</v>
          </cell>
          <cell r="AY96">
            <v>90</v>
          </cell>
          <cell r="AZ96">
            <v>100</v>
          </cell>
          <cell r="BA96">
            <v>95.454545454545453</v>
          </cell>
          <cell r="BB96">
            <v>90</v>
          </cell>
          <cell r="BC96">
            <v>100</v>
          </cell>
          <cell r="BD96">
            <v>95.454545454545453</v>
          </cell>
          <cell r="BE96">
            <v>2890</v>
          </cell>
          <cell r="BF96">
            <v>2899</v>
          </cell>
          <cell r="BG96">
            <v>5789</v>
          </cell>
          <cell r="BH96">
            <v>73.910034602076124</v>
          </cell>
          <cell r="BI96">
            <v>63.608140738185583</v>
          </cell>
          <cell r="BJ96">
            <v>68.751079633788208</v>
          </cell>
          <cell r="BK96">
            <v>63.35640138408305</v>
          </cell>
          <cell r="BL96">
            <v>54.846498792687136</v>
          </cell>
          <cell r="BM96">
            <v>59.09483503195716</v>
          </cell>
          <cell r="BN96">
            <v>96.435986159169545</v>
          </cell>
          <cell r="BO96">
            <v>93.101069334253197</v>
          </cell>
          <cell r="BP96">
            <v>94.76593539471412</v>
          </cell>
          <cell r="BQ96">
            <v>95.847750865051907</v>
          </cell>
          <cell r="BR96">
            <v>92.169713694377378</v>
          </cell>
          <cell r="BS96">
            <v>94.005873207807909</v>
          </cell>
          <cell r="BT96">
            <v>99.238754325259521</v>
          </cell>
          <cell r="BU96">
            <v>98.861676440151783</v>
          </cell>
          <cell r="BV96">
            <v>99.049922266367247</v>
          </cell>
        </row>
        <row r="97">
          <cell r="B97">
            <v>826</v>
          </cell>
          <cell r="C97">
            <v>1196</v>
          </cell>
          <cell r="D97">
            <v>1154</v>
          </cell>
          <cell r="E97">
            <v>2350</v>
          </cell>
          <cell r="F97">
            <v>53.678929765886288</v>
          </cell>
          <cell r="G97">
            <v>45.927209705372618</v>
          </cell>
          <cell r="H97">
            <v>49.872340425531917</v>
          </cell>
          <cell r="I97">
            <v>41.722408026755851</v>
          </cell>
          <cell r="J97">
            <v>35.788561525129978</v>
          </cell>
          <cell r="K97">
            <v>38.808510638297875</v>
          </cell>
          <cell r="L97">
            <v>93.896321070234109</v>
          </cell>
          <cell r="M97">
            <v>88.734835355285952</v>
          </cell>
          <cell r="N97">
            <v>91.361702127659569</v>
          </cell>
          <cell r="O97">
            <v>91.889632107023417</v>
          </cell>
          <cell r="P97">
            <v>86.308492201039869</v>
          </cell>
          <cell r="Q97">
            <v>89.148936170212764</v>
          </cell>
          <cell r="R97">
            <v>98.244147157190625</v>
          </cell>
          <cell r="S97">
            <v>98.006932409012123</v>
          </cell>
          <cell r="T97">
            <v>98.127659574468083</v>
          </cell>
          <cell r="U97">
            <v>103</v>
          </cell>
          <cell r="V97">
            <v>126</v>
          </cell>
          <cell r="W97">
            <v>229</v>
          </cell>
          <cell r="X97">
            <v>64.077669902912632</v>
          </cell>
          <cell r="Y97">
            <v>41.269841269841265</v>
          </cell>
          <cell r="Z97">
            <v>51.528384279475979</v>
          </cell>
          <cell r="AA97">
            <v>49.514563106796118</v>
          </cell>
          <cell r="AB97">
            <v>30.952380952380953</v>
          </cell>
          <cell r="AC97">
            <v>39.301310043668117</v>
          </cell>
          <cell r="AD97">
            <v>99.029126213592235</v>
          </cell>
          <cell r="AE97">
            <v>90.476190476190482</v>
          </cell>
          <cell r="AF97">
            <v>94.32314410480349</v>
          </cell>
          <cell r="AG97">
            <v>98.05825242718447</v>
          </cell>
          <cell r="AH97">
            <v>88.888888888888886</v>
          </cell>
          <cell r="AI97">
            <v>93.013100436681214</v>
          </cell>
          <cell r="AJ97">
            <v>100</v>
          </cell>
          <cell r="AK97">
            <v>97.61904761904762</v>
          </cell>
          <cell r="AL97">
            <v>98.689956331877724</v>
          </cell>
          <cell r="AM97">
            <v>6</v>
          </cell>
          <cell r="AN97">
            <v>9</v>
          </cell>
          <cell r="AO97">
            <v>15</v>
          </cell>
          <cell r="AP97">
            <v>16.666666666666664</v>
          </cell>
          <cell r="AQ97">
            <v>44.444444444444443</v>
          </cell>
          <cell r="AR97">
            <v>33.333333333333329</v>
          </cell>
          <cell r="AS97">
            <v>16.666666666666664</v>
          </cell>
          <cell r="AT97">
            <v>11.111111111111111</v>
          </cell>
          <cell r="AU97">
            <v>13.333333333333334</v>
          </cell>
          <cell r="AV97">
            <v>83.333333333333343</v>
          </cell>
          <cell r="AW97">
            <v>100</v>
          </cell>
          <cell r="AX97">
            <v>93.333333333333329</v>
          </cell>
          <cell r="AY97">
            <v>83.333333333333343</v>
          </cell>
          <cell r="AZ97">
            <v>88.888888888888886</v>
          </cell>
          <cell r="BA97">
            <v>86.666666666666671</v>
          </cell>
          <cell r="BB97">
            <v>83.333333333333343</v>
          </cell>
          <cell r="BC97">
            <v>100</v>
          </cell>
          <cell r="BD97">
            <v>93.333333333333329</v>
          </cell>
          <cell r="BE97">
            <v>1305</v>
          </cell>
          <cell r="BF97">
            <v>1289</v>
          </cell>
          <cell r="BG97">
            <v>2594</v>
          </cell>
          <cell r="BH97">
            <v>54.329501915708811</v>
          </cell>
          <cell r="BI97">
            <v>45.461598138091539</v>
          </cell>
          <cell r="BJ97">
            <v>49.922898997686971</v>
          </cell>
          <cell r="BK97">
            <v>42.222222222222221</v>
          </cell>
          <cell r="BL97">
            <v>35.14352211016292</v>
          </cell>
          <cell r="BM97">
            <v>38.704703161141097</v>
          </cell>
          <cell r="BN97">
            <v>94.252873563218387</v>
          </cell>
          <cell r="BO97">
            <v>88.983708301008534</v>
          </cell>
          <cell r="BP97">
            <v>91.634541249036232</v>
          </cell>
          <cell r="BQ97">
            <v>92.337164750957854</v>
          </cell>
          <cell r="BR97">
            <v>86.578743211792087</v>
          </cell>
          <cell r="BS97">
            <v>89.475713184271399</v>
          </cell>
          <cell r="BT97">
            <v>98.314176245210732</v>
          </cell>
          <cell r="BU97">
            <v>97.982932505818468</v>
          </cell>
          <cell r="BV97">
            <v>98.149575944487282</v>
          </cell>
        </row>
        <row r="98">
          <cell r="B98">
            <v>830</v>
          </cell>
          <cell r="C98">
            <v>4312</v>
          </cell>
          <cell r="D98">
            <v>4529</v>
          </cell>
          <cell r="E98">
            <v>8841</v>
          </cell>
          <cell r="F98">
            <v>63.265306122448983</v>
          </cell>
          <cell r="G98">
            <v>51.402075513358355</v>
          </cell>
          <cell r="H98">
            <v>57.188100893564076</v>
          </cell>
          <cell r="I98">
            <v>50.579777365491651</v>
          </cell>
          <cell r="J98">
            <v>40.649149922720248</v>
          </cell>
          <cell r="K98">
            <v>45.492591335821743</v>
          </cell>
          <cell r="L98">
            <v>94.573283858998153</v>
          </cell>
          <cell r="M98">
            <v>90.969308898211523</v>
          </cell>
          <cell r="N98">
            <v>92.727067073860425</v>
          </cell>
          <cell r="O98">
            <v>93.019480519480524</v>
          </cell>
          <cell r="P98">
            <v>88.849635681165822</v>
          </cell>
          <cell r="Q98">
            <v>90.883384232552871</v>
          </cell>
          <cell r="R98">
            <v>98.56215213358071</v>
          </cell>
          <cell r="S98">
            <v>98.123206005740784</v>
          </cell>
          <cell r="T98">
            <v>98.337292161520182</v>
          </cell>
          <cell r="U98">
            <v>21</v>
          </cell>
          <cell r="V98">
            <v>31</v>
          </cell>
          <cell r="W98">
            <v>52</v>
          </cell>
          <cell r="X98">
            <v>66.666666666666657</v>
          </cell>
          <cell r="Y98">
            <v>51.612903225806448</v>
          </cell>
          <cell r="Z98">
            <v>57.692307692307686</v>
          </cell>
          <cell r="AA98">
            <v>61.904761904761905</v>
          </cell>
          <cell r="AB98">
            <v>32.258064516129032</v>
          </cell>
          <cell r="AC98">
            <v>44.230769230769226</v>
          </cell>
          <cell r="AD98">
            <v>95.238095238095227</v>
          </cell>
          <cell r="AE98">
            <v>90.322580645161281</v>
          </cell>
          <cell r="AF98">
            <v>92.307692307692307</v>
          </cell>
          <cell r="AG98">
            <v>95.238095238095227</v>
          </cell>
          <cell r="AH98">
            <v>87.096774193548384</v>
          </cell>
          <cell r="AI98">
            <v>90.384615384615387</v>
          </cell>
          <cell r="AJ98">
            <v>100</v>
          </cell>
          <cell r="AK98">
            <v>96.774193548387103</v>
          </cell>
          <cell r="AL98">
            <v>98.076923076923066</v>
          </cell>
          <cell r="AM98">
            <v>61</v>
          </cell>
          <cell r="AN98">
            <v>64</v>
          </cell>
          <cell r="AO98">
            <v>125</v>
          </cell>
          <cell r="AP98">
            <v>50.819672131147541</v>
          </cell>
          <cell r="AQ98">
            <v>57.8125</v>
          </cell>
          <cell r="AR98">
            <v>54.400000000000006</v>
          </cell>
          <cell r="AS98">
            <v>40.983606557377051</v>
          </cell>
          <cell r="AT98">
            <v>46.875</v>
          </cell>
          <cell r="AU98">
            <v>44</v>
          </cell>
          <cell r="AV98">
            <v>96.721311475409834</v>
          </cell>
          <cell r="AW98">
            <v>96.875</v>
          </cell>
          <cell r="AX98">
            <v>96.8</v>
          </cell>
          <cell r="AY98">
            <v>96.721311475409834</v>
          </cell>
          <cell r="AZ98">
            <v>93.75</v>
          </cell>
          <cell r="BA98">
            <v>95.199999999999989</v>
          </cell>
          <cell r="BB98">
            <v>98.360655737704917</v>
          </cell>
          <cell r="BC98">
            <v>96.875</v>
          </cell>
          <cell r="BD98">
            <v>97.6</v>
          </cell>
          <cell r="BE98">
            <v>4394</v>
          </cell>
          <cell r="BF98">
            <v>4624</v>
          </cell>
          <cell r="BG98">
            <v>9018</v>
          </cell>
          <cell r="BH98">
            <v>63.108784706417843</v>
          </cell>
          <cell r="BI98">
            <v>51.492214532871969</v>
          </cell>
          <cell r="BJ98">
            <v>57.152361942781106</v>
          </cell>
          <cell r="BK98">
            <v>50.500682749203463</v>
          </cell>
          <cell r="BL98">
            <v>40.679065743944633</v>
          </cell>
          <cell r="BM98">
            <v>45.464626302949654</v>
          </cell>
          <cell r="BN98">
            <v>94.606281292671824</v>
          </cell>
          <cell r="BO98">
            <v>91.04671280276817</v>
          </cell>
          <cell r="BP98">
            <v>92.781104457751155</v>
          </cell>
          <cell r="BQ98">
            <v>93.081474738279468</v>
          </cell>
          <cell r="BR98">
            <v>88.905709342560556</v>
          </cell>
          <cell r="BS98">
            <v>90.94034153914393</v>
          </cell>
          <cell r="BT98">
            <v>98.566226672735553</v>
          </cell>
          <cell r="BU98">
            <v>98.096885813148788</v>
          </cell>
          <cell r="BV98">
            <v>98.325571080062105</v>
          </cell>
        </row>
        <row r="99">
          <cell r="B99">
            <v>831</v>
          </cell>
          <cell r="C99">
            <v>1294</v>
          </cell>
          <cell r="D99">
            <v>1271</v>
          </cell>
          <cell r="E99">
            <v>2565</v>
          </cell>
          <cell r="F99">
            <v>60.741885625965999</v>
          </cell>
          <cell r="G99">
            <v>51.29819040125885</v>
          </cell>
          <cell r="H99">
            <v>56.062378167641327</v>
          </cell>
          <cell r="I99">
            <v>48.84080370942813</v>
          </cell>
          <cell r="J99">
            <v>37.214791502753734</v>
          </cell>
          <cell r="K99">
            <v>43.079922027290444</v>
          </cell>
          <cell r="L99">
            <v>94.126738794435866</v>
          </cell>
          <cell r="M99">
            <v>90.322580645161281</v>
          </cell>
          <cell r="N99">
            <v>92.241715399610129</v>
          </cell>
          <cell r="O99">
            <v>92.426584234930459</v>
          </cell>
          <cell r="P99">
            <v>88.74901652242329</v>
          </cell>
          <cell r="Q99">
            <v>90.604288499025344</v>
          </cell>
          <cell r="R99">
            <v>98.068006182380216</v>
          </cell>
          <cell r="S99">
            <v>97.4036191974823</v>
          </cell>
          <cell r="T99">
            <v>97.738791423001942</v>
          </cell>
          <cell r="U99">
            <v>162</v>
          </cell>
          <cell r="V99">
            <v>181</v>
          </cell>
          <cell r="W99">
            <v>343</v>
          </cell>
          <cell r="X99">
            <v>55.555555555555557</v>
          </cell>
          <cell r="Y99">
            <v>49.171270718232044</v>
          </cell>
          <cell r="Z99">
            <v>52.186588921282798</v>
          </cell>
          <cell r="AA99">
            <v>38.271604938271601</v>
          </cell>
          <cell r="AB99">
            <v>34.254143646408842</v>
          </cell>
          <cell r="AC99">
            <v>36.151603498542272</v>
          </cell>
          <cell r="AD99">
            <v>95.061728395061735</v>
          </cell>
          <cell r="AE99">
            <v>91.712707182320443</v>
          </cell>
          <cell r="AF99">
            <v>93.294460641399411</v>
          </cell>
          <cell r="AG99">
            <v>95.061728395061735</v>
          </cell>
          <cell r="AH99">
            <v>89.502762430939228</v>
          </cell>
          <cell r="AI99">
            <v>92.128279883381921</v>
          </cell>
          <cell r="AJ99">
            <v>99.382716049382708</v>
          </cell>
          <cell r="AK99">
            <v>98.895027624309392</v>
          </cell>
          <cell r="AL99">
            <v>99.125364431486886</v>
          </cell>
          <cell r="AM99">
            <v>1</v>
          </cell>
          <cell r="AN99">
            <v>5</v>
          </cell>
          <cell r="AO99">
            <v>6</v>
          </cell>
          <cell r="AP99">
            <v>0</v>
          </cell>
          <cell r="AQ99">
            <v>40</v>
          </cell>
          <cell r="AR99">
            <v>33.333333333333329</v>
          </cell>
          <cell r="AS99">
            <v>0</v>
          </cell>
          <cell r="AT99">
            <v>40</v>
          </cell>
          <cell r="AU99">
            <v>33.333333333333329</v>
          </cell>
          <cell r="AV99">
            <v>100</v>
          </cell>
          <cell r="AW99">
            <v>60</v>
          </cell>
          <cell r="AX99">
            <v>66.666666666666657</v>
          </cell>
          <cell r="AY99">
            <v>100</v>
          </cell>
          <cell r="AZ99">
            <v>60</v>
          </cell>
          <cell r="BA99">
            <v>66.666666666666657</v>
          </cell>
          <cell r="BB99">
            <v>100</v>
          </cell>
          <cell r="BC99">
            <v>100</v>
          </cell>
          <cell r="BD99">
            <v>100</v>
          </cell>
          <cell r="BE99">
            <v>1457</v>
          </cell>
          <cell r="BF99">
            <v>1457</v>
          </cell>
          <cell r="BG99">
            <v>2914</v>
          </cell>
          <cell r="BH99">
            <v>60.123541523678789</v>
          </cell>
          <cell r="BI99">
            <v>50.995195607412491</v>
          </cell>
          <cell r="BJ99">
            <v>55.55936856554564</v>
          </cell>
          <cell r="BK99">
            <v>47.632120796156485</v>
          </cell>
          <cell r="BL99">
            <v>36.85655456417296</v>
          </cell>
          <cell r="BM99">
            <v>42.244337680164726</v>
          </cell>
          <cell r="BN99">
            <v>94.234728894989701</v>
          </cell>
          <cell r="BO99">
            <v>90.391214824982853</v>
          </cell>
          <cell r="BP99">
            <v>92.312971859986277</v>
          </cell>
          <cell r="BQ99">
            <v>92.724776938915582</v>
          </cell>
          <cell r="BR99">
            <v>88.743994509265605</v>
          </cell>
          <cell r="BS99">
            <v>90.7343857240906</v>
          </cell>
          <cell r="BT99">
            <v>98.215511324639664</v>
          </cell>
          <cell r="BU99">
            <v>97.597803706245713</v>
          </cell>
          <cell r="BV99">
            <v>97.906657515442689</v>
          </cell>
        </row>
        <row r="100">
          <cell r="B100">
            <v>835</v>
          </cell>
          <cell r="C100">
            <v>2182</v>
          </cell>
          <cell r="D100">
            <v>2403</v>
          </cell>
          <cell r="E100">
            <v>4585</v>
          </cell>
          <cell r="F100">
            <v>67.461044912923924</v>
          </cell>
          <cell r="G100">
            <v>57.428214731585513</v>
          </cell>
          <cell r="H100">
            <v>62.20283533260632</v>
          </cell>
          <cell r="I100">
            <v>54.582951420714942</v>
          </cell>
          <cell r="J100">
            <v>45.817727840199751</v>
          </cell>
          <cell r="K100">
            <v>49.989094874591053</v>
          </cell>
          <cell r="L100">
            <v>93.308890925756188</v>
          </cell>
          <cell r="M100">
            <v>91.468997086974611</v>
          </cell>
          <cell r="N100">
            <v>92.344601962922582</v>
          </cell>
          <cell r="O100">
            <v>92.02566452795601</v>
          </cell>
          <cell r="P100">
            <v>89.305035372451101</v>
          </cell>
          <cell r="Q100">
            <v>90.599781897491809</v>
          </cell>
          <cell r="R100">
            <v>97.891842346471122</v>
          </cell>
          <cell r="S100">
            <v>98.335414065751152</v>
          </cell>
          <cell r="T100">
            <v>98.12431842966194</v>
          </cell>
          <cell r="U100">
            <v>18</v>
          </cell>
          <cell r="V100">
            <v>13</v>
          </cell>
          <cell r="W100">
            <v>31</v>
          </cell>
          <cell r="X100">
            <v>77.777777777777786</v>
          </cell>
          <cell r="Y100">
            <v>61.53846153846154</v>
          </cell>
          <cell r="Z100">
            <v>70.967741935483872</v>
          </cell>
          <cell r="AA100">
            <v>61.111111111111114</v>
          </cell>
          <cell r="AB100">
            <v>53.846153846153847</v>
          </cell>
          <cell r="AC100">
            <v>58.064516129032263</v>
          </cell>
          <cell r="AD100">
            <v>100</v>
          </cell>
          <cell r="AE100">
            <v>100</v>
          </cell>
          <cell r="AF100">
            <v>100</v>
          </cell>
          <cell r="AG100">
            <v>88.888888888888886</v>
          </cell>
          <cell r="AH100">
            <v>100</v>
          </cell>
          <cell r="AI100">
            <v>93.548387096774192</v>
          </cell>
          <cell r="AJ100">
            <v>100</v>
          </cell>
          <cell r="AK100">
            <v>100</v>
          </cell>
          <cell r="AL100">
            <v>100</v>
          </cell>
          <cell r="AM100">
            <v>7</v>
          </cell>
          <cell r="AN100">
            <v>10</v>
          </cell>
          <cell r="AO100">
            <v>17</v>
          </cell>
          <cell r="AP100">
            <v>42.857142857142854</v>
          </cell>
          <cell r="AQ100">
            <v>60</v>
          </cell>
          <cell r="AR100">
            <v>52.941176470588239</v>
          </cell>
          <cell r="AS100">
            <v>42.857142857142854</v>
          </cell>
          <cell r="AT100">
            <v>50</v>
          </cell>
          <cell r="AU100">
            <v>47.058823529411761</v>
          </cell>
          <cell r="AV100">
            <v>85.714285714285708</v>
          </cell>
          <cell r="AW100">
            <v>90</v>
          </cell>
          <cell r="AX100">
            <v>88.235294117647058</v>
          </cell>
          <cell r="AY100">
            <v>85.714285714285708</v>
          </cell>
          <cell r="AZ100">
            <v>90</v>
          </cell>
          <cell r="BA100">
            <v>88.235294117647058</v>
          </cell>
          <cell r="BB100">
            <v>100</v>
          </cell>
          <cell r="BC100">
            <v>90</v>
          </cell>
          <cell r="BD100">
            <v>94.117647058823522</v>
          </cell>
          <cell r="BE100">
            <v>2207</v>
          </cell>
          <cell r="BF100">
            <v>2426</v>
          </cell>
          <cell r="BG100">
            <v>4633</v>
          </cell>
          <cell r="BH100">
            <v>67.467149977344803</v>
          </cell>
          <cell r="BI100">
            <v>57.46084089035449</v>
          </cell>
          <cell r="BJ100">
            <v>62.227498381178506</v>
          </cell>
          <cell r="BK100">
            <v>54.599003171726324</v>
          </cell>
          <cell r="BL100">
            <v>45.877988458367689</v>
          </cell>
          <cell r="BM100">
            <v>50.032376429958994</v>
          </cell>
          <cell r="BN100">
            <v>93.339374716810156</v>
          </cell>
          <cell r="BO100">
            <v>91.508656224237427</v>
          </cell>
          <cell r="BP100">
            <v>92.380746816317711</v>
          </cell>
          <cell r="BQ100">
            <v>91.9800634345265</v>
          </cell>
          <cell r="BR100">
            <v>89.365210222588615</v>
          </cell>
          <cell r="BS100">
            <v>90.610835311892941</v>
          </cell>
          <cell r="BT100">
            <v>97.915722700498407</v>
          </cell>
          <cell r="BU100">
            <v>98.309975267930753</v>
          </cell>
          <cell r="BV100">
            <v>98.12216706237858</v>
          </cell>
        </row>
        <row r="101">
          <cell r="B101">
            <v>836</v>
          </cell>
          <cell r="C101">
            <v>868</v>
          </cell>
          <cell r="D101">
            <v>866</v>
          </cell>
          <cell r="E101">
            <v>1734</v>
          </cell>
          <cell r="F101">
            <v>66.705069124423972</v>
          </cell>
          <cell r="G101">
            <v>59.353348729792145</v>
          </cell>
          <cell r="H101">
            <v>63.033448673587081</v>
          </cell>
          <cell r="I101">
            <v>55.875576036866356</v>
          </cell>
          <cell r="J101">
            <v>48.036951501154732</v>
          </cell>
          <cell r="K101">
            <v>51.960784313725497</v>
          </cell>
          <cell r="L101">
            <v>92.972350230414747</v>
          </cell>
          <cell r="M101">
            <v>92.956120092378754</v>
          </cell>
          <cell r="N101">
            <v>92.964244521337946</v>
          </cell>
          <cell r="O101">
            <v>91.474654377880185</v>
          </cell>
          <cell r="P101">
            <v>91.454965357967666</v>
          </cell>
          <cell r="Q101">
            <v>91.464821222606687</v>
          </cell>
          <cell r="R101">
            <v>97.58064516129032</v>
          </cell>
          <cell r="S101">
            <v>99.07621247113164</v>
          </cell>
          <cell r="T101">
            <v>98.327566320645914</v>
          </cell>
          <cell r="U101">
            <v>6</v>
          </cell>
          <cell r="V101">
            <v>12</v>
          </cell>
          <cell r="W101">
            <v>18</v>
          </cell>
          <cell r="X101">
            <v>66.666666666666657</v>
          </cell>
          <cell r="Y101">
            <v>66.666666666666657</v>
          </cell>
          <cell r="Z101">
            <v>66.666666666666657</v>
          </cell>
          <cell r="AA101">
            <v>66.666666666666657</v>
          </cell>
          <cell r="AB101">
            <v>41.666666666666671</v>
          </cell>
          <cell r="AC101">
            <v>50</v>
          </cell>
          <cell r="AD101">
            <v>100</v>
          </cell>
          <cell r="AE101">
            <v>91.666666666666657</v>
          </cell>
          <cell r="AF101">
            <v>94.444444444444443</v>
          </cell>
          <cell r="AG101">
            <v>100</v>
          </cell>
          <cell r="AH101">
            <v>91.666666666666657</v>
          </cell>
          <cell r="AI101">
            <v>94.444444444444443</v>
          </cell>
          <cell r="AJ101">
            <v>100</v>
          </cell>
          <cell r="AK101">
            <v>91.666666666666657</v>
          </cell>
          <cell r="AL101">
            <v>94.444444444444443</v>
          </cell>
          <cell r="AM101">
            <v>2</v>
          </cell>
          <cell r="AN101">
            <v>4</v>
          </cell>
          <cell r="AO101">
            <v>6</v>
          </cell>
          <cell r="AP101">
            <v>50</v>
          </cell>
          <cell r="AQ101">
            <v>100</v>
          </cell>
          <cell r="AR101">
            <v>83.333333333333343</v>
          </cell>
          <cell r="AS101">
            <v>50</v>
          </cell>
          <cell r="AT101">
            <v>100</v>
          </cell>
          <cell r="AU101">
            <v>83.333333333333343</v>
          </cell>
          <cell r="AV101">
            <v>50</v>
          </cell>
          <cell r="AW101">
            <v>100</v>
          </cell>
          <cell r="AX101">
            <v>83.333333333333343</v>
          </cell>
          <cell r="AY101">
            <v>50</v>
          </cell>
          <cell r="AZ101">
            <v>100</v>
          </cell>
          <cell r="BA101">
            <v>83.333333333333343</v>
          </cell>
          <cell r="BB101">
            <v>50</v>
          </cell>
          <cell r="BC101">
            <v>100</v>
          </cell>
          <cell r="BD101">
            <v>83.333333333333343</v>
          </cell>
          <cell r="BE101">
            <v>876</v>
          </cell>
          <cell r="BF101">
            <v>882</v>
          </cell>
          <cell r="BG101">
            <v>1758</v>
          </cell>
          <cell r="BH101">
            <v>66.666666666666657</v>
          </cell>
          <cell r="BI101">
            <v>59.637188208616777</v>
          </cell>
          <cell r="BJ101">
            <v>63.13993174061433</v>
          </cell>
          <cell r="BK101">
            <v>55.936073059360737</v>
          </cell>
          <cell r="BL101">
            <v>48.185941043083901</v>
          </cell>
          <cell r="BM101">
            <v>52.047781569965871</v>
          </cell>
          <cell r="BN101">
            <v>92.922374429223737</v>
          </cell>
          <cell r="BO101">
            <v>92.97052154195012</v>
          </cell>
          <cell r="BP101">
            <v>92.946530147895331</v>
          </cell>
          <cell r="BQ101">
            <v>91.438356164383563</v>
          </cell>
          <cell r="BR101">
            <v>91.496598639455783</v>
          </cell>
          <cell r="BS101">
            <v>91.467576791808867</v>
          </cell>
          <cell r="BT101">
            <v>97.48858447488584</v>
          </cell>
          <cell r="BU101">
            <v>98.979591836734699</v>
          </cell>
          <cell r="BV101">
            <v>98.236632536973829</v>
          </cell>
        </row>
        <row r="102">
          <cell r="B102">
            <v>837</v>
          </cell>
          <cell r="C102">
            <v>866</v>
          </cell>
          <cell r="D102">
            <v>919</v>
          </cell>
          <cell r="E102">
            <v>1785</v>
          </cell>
          <cell r="F102">
            <v>60.739030023094685</v>
          </cell>
          <cell r="G102">
            <v>50.163220892274211</v>
          </cell>
          <cell r="H102">
            <v>55.294117647058826</v>
          </cell>
          <cell r="I102">
            <v>47.690531177829101</v>
          </cell>
          <cell r="J102">
            <v>40.805223068552777</v>
          </cell>
          <cell r="K102">
            <v>44.145658263305322</v>
          </cell>
          <cell r="L102">
            <v>93.533487297921482</v>
          </cell>
          <cell r="M102">
            <v>85.527747551686616</v>
          </cell>
          <cell r="N102">
            <v>89.411764705882362</v>
          </cell>
          <cell r="O102">
            <v>91.916859122401846</v>
          </cell>
          <cell r="P102">
            <v>84.221980413492929</v>
          </cell>
          <cell r="Q102">
            <v>87.955182072829132</v>
          </cell>
          <cell r="R102">
            <v>97.806004618937649</v>
          </cell>
          <cell r="S102">
            <v>96.84439608269858</v>
          </cell>
          <cell r="T102">
            <v>97.310924369747895</v>
          </cell>
          <cell r="U102">
            <v>25</v>
          </cell>
          <cell r="V102">
            <v>30</v>
          </cell>
          <cell r="W102">
            <v>55</v>
          </cell>
          <cell r="X102">
            <v>44</v>
          </cell>
          <cell r="Y102">
            <v>30</v>
          </cell>
          <cell r="Z102">
            <v>36.363636363636367</v>
          </cell>
          <cell r="AA102">
            <v>40</v>
          </cell>
          <cell r="AB102">
            <v>20</v>
          </cell>
          <cell r="AC102">
            <v>29.09090909090909</v>
          </cell>
          <cell r="AD102">
            <v>80</v>
          </cell>
          <cell r="AE102">
            <v>93.333333333333329</v>
          </cell>
          <cell r="AF102">
            <v>87.272727272727266</v>
          </cell>
          <cell r="AG102">
            <v>76</v>
          </cell>
          <cell r="AH102">
            <v>83.333333333333343</v>
          </cell>
          <cell r="AI102">
            <v>80</v>
          </cell>
          <cell r="AJ102">
            <v>88</v>
          </cell>
          <cell r="AK102">
            <v>100</v>
          </cell>
          <cell r="AL102">
            <v>94.545454545454547</v>
          </cell>
          <cell r="AM102">
            <v>0</v>
          </cell>
          <cell r="AN102">
            <v>2</v>
          </cell>
          <cell r="AO102">
            <v>2</v>
          </cell>
          <cell r="AP102" t="e">
            <v>#DIV/0!</v>
          </cell>
          <cell r="AQ102">
            <v>0</v>
          </cell>
          <cell r="AR102">
            <v>0</v>
          </cell>
          <cell r="AS102" t="e">
            <v>#DIV/0!</v>
          </cell>
          <cell r="AT102">
            <v>0</v>
          </cell>
          <cell r="AU102">
            <v>0</v>
          </cell>
          <cell r="AV102" t="e">
            <v>#DIV/0!</v>
          </cell>
          <cell r="AW102">
            <v>50</v>
          </cell>
          <cell r="AX102">
            <v>50</v>
          </cell>
          <cell r="AY102" t="e">
            <v>#DIV/0!</v>
          </cell>
          <cell r="AZ102">
            <v>50</v>
          </cell>
          <cell r="BA102">
            <v>50</v>
          </cell>
          <cell r="BB102" t="e">
            <v>#DIV/0!</v>
          </cell>
          <cell r="BC102">
            <v>100</v>
          </cell>
          <cell r="BD102">
            <v>100</v>
          </cell>
          <cell r="BE102">
            <v>891</v>
          </cell>
          <cell r="BF102">
            <v>951</v>
          </cell>
          <cell r="BG102">
            <v>1842</v>
          </cell>
          <cell r="BH102">
            <v>60.26936026936027</v>
          </cell>
          <cell r="BI102">
            <v>49.421661409043111</v>
          </cell>
          <cell r="BJ102">
            <v>54.668838219326823</v>
          </cell>
          <cell r="BK102">
            <v>47.474747474747474</v>
          </cell>
          <cell r="BL102">
            <v>40.063091482649845</v>
          </cell>
          <cell r="BM102">
            <v>43.648208469055376</v>
          </cell>
          <cell r="BN102">
            <v>93.153759820426487</v>
          </cell>
          <cell r="BO102">
            <v>85.699263932702422</v>
          </cell>
          <cell r="BP102">
            <v>89.305103148751357</v>
          </cell>
          <cell r="BQ102">
            <v>91.470258136924812</v>
          </cell>
          <cell r="BR102">
            <v>84.121976866456365</v>
          </cell>
          <cell r="BS102">
            <v>87.676438653637348</v>
          </cell>
          <cell r="BT102">
            <v>97.53086419753086</v>
          </cell>
          <cell r="BU102">
            <v>96.950578338590958</v>
          </cell>
          <cell r="BV102">
            <v>97.23127035830619</v>
          </cell>
        </row>
        <row r="103">
          <cell r="B103">
            <v>840</v>
          </cell>
          <cell r="C103">
            <v>2908</v>
          </cell>
          <cell r="D103">
            <v>2990</v>
          </cell>
          <cell r="E103">
            <v>5898</v>
          </cell>
          <cell r="F103">
            <v>62.07015130674003</v>
          </cell>
          <cell r="G103">
            <v>51.304347826086961</v>
          </cell>
          <cell r="H103">
            <v>56.612410986775174</v>
          </cell>
          <cell r="I103">
            <v>44.188445667125173</v>
          </cell>
          <cell r="J103">
            <v>36.755852842809368</v>
          </cell>
          <cell r="K103">
            <v>40.420481519159033</v>
          </cell>
          <cell r="L103">
            <v>92.297111416781291</v>
          </cell>
          <cell r="M103">
            <v>86.15384615384616</v>
          </cell>
          <cell r="N103">
            <v>89.182773821634456</v>
          </cell>
          <cell r="O103">
            <v>90.887207702888588</v>
          </cell>
          <cell r="P103">
            <v>84.481605351170558</v>
          </cell>
          <cell r="Q103">
            <v>87.639877924720238</v>
          </cell>
          <cell r="R103">
            <v>98.108665749656126</v>
          </cell>
          <cell r="S103">
            <v>97.357859531772576</v>
          </cell>
          <cell r="T103">
            <v>97.728043404543925</v>
          </cell>
          <cell r="U103">
            <v>17</v>
          </cell>
          <cell r="V103">
            <v>8</v>
          </cell>
          <cell r="W103">
            <v>25</v>
          </cell>
          <cell r="X103">
            <v>70.588235294117652</v>
          </cell>
          <cell r="Y103">
            <v>87.5</v>
          </cell>
          <cell r="Z103">
            <v>76</v>
          </cell>
          <cell r="AA103">
            <v>47.058823529411761</v>
          </cell>
          <cell r="AB103">
            <v>62.5</v>
          </cell>
          <cell r="AC103">
            <v>52</v>
          </cell>
          <cell r="AD103">
            <v>100</v>
          </cell>
          <cell r="AE103">
            <v>100</v>
          </cell>
          <cell r="AF103">
            <v>100</v>
          </cell>
          <cell r="AG103">
            <v>100</v>
          </cell>
          <cell r="AH103">
            <v>100</v>
          </cell>
          <cell r="AI103">
            <v>100</v>
          </cell>
          <cell r="AJ103">
            <v>100</v>
          </cell>
          <cell r="AK103">
            <v>100</v>
          </cell>
          <cell r="AL103">
            <v>100</v>
          </cell>
          <cell r="AM103">
            <v>10</v>
          </cell>
          <cell r="AN103">
            <v>3</v>
          </cell>
          <cell r="AO103">
            <v>13</v>
          </cell>
          <cell r="AP103">
            <v>40</v>
          </cell>
          <cell r="AQ103">
            <v>0</v>
          </cell>
          <cell r="AR103">
            <v>30.76923076923077</v>
          </cell>
          <cell r="AS103">
            <v>30</v>
          </cell>
          <cell r="AT103">
            <v>0</v>
          </cell>
          <cell r="AU103">
            <v>23.076923076923077</v>
          </cell>
          <cell r="AV103">
            <v>80</v>
          </cell>
          <cell r="AW103">
            <v>66.666666666666657</v>
          </cell>
          <cell r="AX103">
            <v>76.923076923076934</v>
          </cell>
          <cell r="AY103">
            <v>80</v>
          </cell>
          <cell r="AZ103">
            <v>66.666666666666657</v>
          </cell>
          <cell r="BA103">
            <v>76.923076923076934</v>
          </cell>
          <cell r="BB103">
            <v>90</v>
          </cell>
          <cell r="BC103">
            <v>100</v>
          </cell>
          <cell r="BD103">
            <v>92.307692307692307</v>
          </cell>
          <cell r="BE103">
            <v>2935</v>
          </cell>
          <cell r="BF103">
            <v>3001</v>
          </cell>
          <cell r="BG103">
            <v>5936</v>
          </cell>
          <cell r="BH103">
            <v>62.044293015332194</v>
          </cell>
          <cell r="BI103">
            <v>51.349550149950019</v>
          </cell>
          <cell r="BJ103">
            <v>56.637466307277627</v>
          </cell>
          <cell r="BK103">
            <v>44.156729131175467</v>
          </cell>
          <cell r="BL103">
            <v>36.787737420859713</v>
          </cell>
          <cell r="BM103">
            <v>40.431266846361183</v>
          </cell>
          <cell r="BN103">
            <v>92.299829642248724</v>
          </cell>
          <cell r="BO103">
            <v>86.171276241252912</v>
          </cell>
          <cell r="BP103">
            <v>89.20148247978436</v>
          </cell>
          <cell r="BQ103">
            <v>90.902896081771729</v>
          </cell>
          <cell r="BR103">
            <v>84.505164945018336</v>
          </cell>
          <cell r="BS103">
            <v>87.668463611859835</v>
          </cell>
          <cell r="BT103">
            <v>98.091993185689958</v>
          </cell>
          <cell r="BU103">
            <v>97.367544151949346</v>
          </cell>
          <cell r="BV103">
            <v>97.725741239892187</v>
          </cell>
        </row>
        <row r="104">
          <cell r="B104">
            <v>841</v>
          </cell>
          <cell r="C104">
            <v>596</v>
          </cell>
          <cell r="D104">
            <v>590</v>
          </cell>
          <cell r="E104">
            <v>1186</v>
          </cell>
          <cell r="F104">
            <v>61.073825503355707</v>
          </cell>
          <cell r="G104">
            <v>55.254237288135585</v>
          </cell>
          <cell r="H104">
            <v>58.178752107925803</v>
          </cell>
          <cell r="I104">
            <v>47.818791946308728</v>
          </cell>
          <cell r="J104">
            <v>42.203389830508478</v>
          </cell>
          <cell r="K104">
            <v>45.025295109612138</v>
          </cell>
          <cell r="L104">
            <v>89.765100671140942</v>
          </cell>
          <cell r="M104">
            <v>87.966101694915253</v>
          </cell>
          <cell r="N104">
            <v>88.870151770657671</v>
          </cell>
          <cell r="O104">
            <v>87.583892617449663</v>
          </cell>
          <cell r="P104">
            <v>85.762711864406782</v>
          </cell>
          <cell r="Q104">
            <v>86.677908937605395</v>
          </cell>
          <cell r="R104">
            <v>96.476510067114091</v>
          </cell>
          <cell r="S104">
            <v>95.932203389830505</v>
          </cell>
          <cell r="T104">
            <v>96.20573355817875</v>
          </cell>
          <cell r="U104">
            <v>14</v>
          </cell>
          <cell r="V104">
            <v>13</v>
          </cell>
          <cell r="W104">
            <v>27</v>
          </cell>
          <cell r="X104">
            <v>57.142857142857139</v>
          </cell>
          <cell r="Y104">
            <v>53.846153846153847</v>
          </cell>
          <cell r="Z104">
            <v>55.555555555555557</v>
          </cell>
          <cell r="AA104">
            <v>42.857142857142854</v>
          </cell>
          <cell r="AB104">
            <v>38.461538461538467</v>
          </cell>
          <cell r="AC104">
            <v>40.74074074074074</v>
          </cell>
          <cell r="AD104">
            <v>71.428571428571431</v>
          </cell>
          <cell r="AE104">
            <v>76.923076923076934</v>
          </cell>
          <cell r="AF104">
            <v>74.074074074074076</v>
          </cell>
          <cell r="AG104">
            <v>71.428571428571431</v>
          </cell>
          <cell r="AH104">
            <v>76.923076923076934</v>
          </cell>
          <cell r="AI104">
            <v>74.074074074074076</v>
          </cell>
          <cell r="AJ104">
            <v>85.714285714285708</v>
          </cell>
          <cell r="AK104">
            <v>100</v>
          </cell>
          <cell r="AL104">
            <v>92.592592592592595</v>
          </cell>
          <cell r="AM104">
            <v>4</v>
          </cell>
          <cell r="AN104">
            <v>1</v>
          </cell>
          <cell r="AO104">
            <v>5</v>
          </cell>
          <cell r="AP104">
            <v>0</v>
          </cell>
          <cell r="AQ104">
            <v>0</v>
          </cell>
          <cell r="AR104">
            <v>0</v>
          </cell>
          <cell r="AS104">
            <v>0</v>
          </cell>
          <cell r="AT104">
            <v>0</v>
          </cell>
          <cell r="AU104">
            <v>0</v>
          </cell>
          <cell r="AV104">
            <v>100</v>
          </cell>
          <cell r="AW104">
            <v>0</v>
          </cell>
          <cell r="AX104">
            <v>80</v>
          </cell>
          <cell r="AY104">
            <v>75</v>
          </cell>
          <cell r="AZ104">
            <v>0</v>
          </cell>
          <cell r="BA104">
            <v>60</v>
          </cell>
          <cell r="BB104">
            <v>100</v>
          </cell>
          <cell r="BC104">
            <v>0</v>
          </cell>
          <cell r="BD104">
            <v>80</v>
          </cell>
          <cell r="BE104">
            <v>614</v>
          </cell>
          <cell r="BF104">
            <v>604</v>
          </cell>
          <cell r="BG104">
            <v>1218</v>
          </cell>
          <cell r="BH104">
            <v>60.586319218241044</v>
          </cell>
          <cell r="BI104">
            <v>55.132450331125824</v>
          </cell>
          <cell r="BJ104">
            <v>57.881773399014783</v>
          </cell>
          <cell r="BK104">
            <v>47.394136807817588</v>
          </cell>
          <cell r="BL104">
            <v>42.05298013245033</v>
          </cell>
          <cell r="BM104">
            <v>44.745484400656814</v>
          </cell>
          <cell r="BN104">
            <v>89.413680781758956</v>
          </cell>
          <cell r="BO104">
            <v>87.58278145695364</v>
          </cell>
          <cell r="BP104">
            <v>88.505747126436788</v>
          </cell>
          <cell r="BQ104">
            <v>87.133550488599354</v>
          </cell>
          <cell r="BR104">
            <v>85.430463576158942</v>
          </cell>
          <cell r="BS104">
            <v>86.288998357963877</v>
          </cell>
          <cell r="BT104">
            <v>96.254071661237788</v>
          </cell>
          <cell r="BU104">
            <v>95.860927152317871</v>
          </cell>
          <cell r="BV104">
            <v>96.059113300492612</v>
          </cell>
        </row>
        <row r="105">
          <cell r="B105">
            <v>845</v>
          </cell>
          <cell r="C105">
            <v>2625</v>
          </cell>
          <cell r="D105">
            <v>2704</v>
          </cell>
          <cell r="E105">
            <v>5329</v>
          </cell>
          <cell r="F105">
            <v>60.914285714285711</v>
          </cell>
          <cell r="G105">
            <v>49.963017751479285</v>
          </cell>
          <cell r="H105">
            <v>55.357477950835055</v>
          </cell>
          <cell r="I105">
            <v>46.438095238095237</v>
          </cell>
          <cell r="J105">
            <v>36.427514792899409</v>
          </cell>
          <cell r="K105">
            <v>41.358603865640831</v>
          </cell>
          <cell r="L105">
            <v>93.142857142857139</v>
          </cell>
          <cell r="M105">
            <v>88.868343195266277</v>
          </cell>
          <cell r="N105">
            <v>90.973916306999442</v>
          </cell>
          <cell r="O105">
            <v>90.51428571428572</v>
          </cell>
          <cell r="P105">
            <v>85.502958579881664</v>
          </cell>
          <cell r="Q105">
            <v>87.971476824920245</v>
          </cell>
          <cell r="R105">
            <v>98.095238095238088</v>
          </cell>
          <cell r="S105">
            <v>97.300295857988161</v>
          </cell>
          <cell r="T105">
            <v>97.691874648151625</v>
          </cell>
          <cell r="U105">
            <v>57</v>
          </cell>
          <cell r="V105">
            <v>50</v>
          </cell>
          <cell r="W105">
            <v>107</v>
          </cell>
          <cell r="X105">
            <v>66.666666666666657</v>
          </cell>
          <cell r="Y105">
            <v>66</v>
          </cell>
          <cell r="Z105">
            <v>66.355140186915889</v>
          </cell>
          <cell r="AA105">
            <v>49.122807017543856</v>
          </cell>
          <cell r="AB105">
            <v>34</v>
          </cell>
          <cell r="AC105">
            <v>42.056074766355138</v>
          </cell>
          <cell r="AD105">
            <v>96.491228070175438</v>
          </cell>
          <cell r="AE105">
            <v>88</v>
          </cell>
          <cell r="AF105">
            <v>92.523364485981304</v>
          </cell>
          <cell r="AG105">
            <v>92.982456140350877</v>
          </cell>
          <cell r="AH105">
            <v>82</v>
          </cell>
          <cell r="AI105">
            <v>87.850467289719631</v>
          </cell>
          <cell r="AJ105">
            <v>98.245614035087712</v>
          </cell>
          <cell r="AK105">
            <v>98</v>
          </cell>
          <cell r="AL105">
            <v>98.130841121495322</v>
          </cell>
          <cell r="AM105">
            <v>10</v>
          </cell>
          <cell r="AN105">
            <v>9</v>
          </cell>
          <cell r="AO105">
            <v>19</v>
          </cell>
          <cell r="AP105">
            <v>40</v>
          </cell>
          <cell r="AQ105">
            <v>22.222222222222221</v>
          </cell>
          <cell r="AR105">
            <v>31.578947368421051</v>
          </cell>
          <cell r="AS105">
            <v>20</v>
          </cell>
          <cell r="AT105">
            <v>22.222222222222221</v>
          </cell>
          <cell r="AU105">
            <v>21.052631578947366</v>
          </cell>
          <cell r="AV105">
            <v>80</v>
          </cell>
          <cell r="AW105">
            <v>77.777777777777786</v>
          </cell>
          <cell r="AX105">
            <v>78.94736842105263</v>
          </cell>
          <cell r="AY105">
            <v>80</v>
          </cell>
          <cell r="AZ105">
            <v>33.333333333333329</v>
          </cell>
          <cell r="BA105">
            <v>57.894736842105267</v>
          </cell>
          <cell r="BB105">
            <v>90</v>
          </cell>
          <cell r="BC105">
            <v>88.888888888888886</v>
          </cell>
          <cell r="BD105">
            <v>89.473684210526315</v>
          </cell>
          <cell r="BE105">
            <v>2692</v>
          </cell>
          <cell r="BF105">
            <v>2763</v>
          </cell>
          <cell r="BG105">
            <v>5455</v>
          </cell>
          <cell r="BH105">
            <v>60.958395245170884</v>
          </cell>
          <cell r="BI105">
            <v>50.162866449511398</v>
          </cell>
          <cell r="BJ105">
            <v>55.490375802016501</v>
          </cell>
          <cell r="BK105">
            <v>46.396731054977714</v>
          </cell>
          <cell r="BL105">
            <v>36.337314513210281</v>
          </cell>
          <cell r="BM105">
            <v>41.30155820348304</v>
          </cell>
          <cell r="BN105">
            <v>93.164933135215449</v>
          </cell>
          <cell r="BO105">
            <v>88.816503800217149</v>
          </cell>
          <cell r="BP105">
            <v>90.96241979835014</v>
          </cell>
          <cell r="BQ105">
            <v>90.527488855869237</v>
          </cell>
          <cell r="BR105">
            <v>85.26963445530221</v>
          </cell>
          <cell r="BS105">
            <v>87.864344637946829</v>
          </cell>
          <cell r="BT105">
            <v>98.068350668647838</v>
          </cell>
          <cell r="BU105">
            <v>97.28555917480999</v>
          </cell>
          <cell r="BV105">
            <v>97.671860678276815</v>
          </cell>
        </row>
        <row r="106">
          <cell r="B106">
            <v>846</v>
          </cell>
          <cell r="C106">
            <v>1119</v>
          </cell>
          <cell r="D106">
            <v>1085</v>
          </cell>
          <cell r="E106">
            <v>2204</v>
          </cell>
          <cell r="F106">
            <v>56.568364611260058</v>
          </cell>
          <cell r="G106">
            <v>53.548387096774199</v>
          </cell>
          <cell r="H106">
            <v>55.081669691470061</v>
          </cell>
          <cell r="I106">
            <v>44.23592493297587</v>
          </cell>
          <cell r="J106">
            <v>39.539170506912441</v>
          </cell>
          <cell r="K106">
            <v>41.923774954627952</v>
          </cell>
          <cell r="L106">
            <v>89.18677390527256</v>
          </cell>
          <cell r="M106">
            <v>84.792626728110605</v>
          </cell>
          <cell r="N106">
            <v>87.023593466424686</v>
          </cell>
          <cell r="O106">
            <v>88.739946380697049</v>
          </cell>
          <cell r="P106">
            <v>82.764976958525352</v>
          </cell>
          <cell r="Q106">
            <v>85.798548094373857</v>
          </cell>
          <cell r="R106">
            <v>97.229669347631813</v>
          </cell>
          <cell r="S106">
            <v>96.68202764976958</v>
          </cell>
          <cell r="T106">
            <v>96.960072595281304</v>
          </cell>
          <cell r="U106">
            <v>51</v>
          </cell>
          <cell r="V106">
            <v>68</v>
          </cell>
          <cell r="W106">
            <v>119</v>
          </cell>
          <cell r="X106">
            <v>60.784313725490193</v>
          </cell>
          <cell r="Y106">
            <v>60.294117647058819</v>
          </cell>
          <cell r="Z106">
            <v>60.504201680672267</v>
          </cell>
          <cell r="AA106">
            <v>45.098039215686278</v>
          </cell>
          <cell r="AB106">
            <v>39.705882352941174</v>
          </cell>
          <cell r="AC106">
            <v>42.016806722689076</v>
          </cell>
          <cell r="AD106">
            <v>92.156862745098039</v>
          </cell>
          <cell r="AE106">
            <v>94.117647058823522</v>
          </cell>
          <cell r="AF106">
            <v>93.277310924369743</v>
          </cell>
          <cell r="AG106">
            <v>86.274509803921575</v>
          </cell>
          <cell r="AH106">
            <v>91.17647058823529</v>
          </cell>
          <cell r="AI106">
            <v>89.075630252100851</v>
          </cell>
          <cell r="AJ106">
            <v>100</v>
          </cell>
          <cell r="AK106">
            <v>97.058823529411768</v>
          </cell>
          <cell r="AL106">
            <v>98.319327731092429</v>
          </cell>
          <cell r="AM106">
            <v>5</v>
          </cell>
          <cell r="AN106">
            <v>5</v>
          </cell>
          <cell r="AO106">
            <v>10</v>
          </cell>
          <cell r="AP106">
            <v>20</v>
          </cell>
          <cell r="AQ106">
            <v>40</v>
          </cell>
          <cell r="AR106">
            <v>30</v>
          </cell>
          <cell r="AS106">
            <v>20</v>
          </cell>
          <cell r="AT106">
            <v>0</v>
          </cell>
          <cell r="AU106">
            <v>10</v>
          </cell>
          <cell r="AV106">
            <v>60</v>
          </cell>
          <cell r="AW106">
            <v>60</v>
          </cell>
          <cell r="AX106">
            <v>60</v>
          </cell>
          <cell r="AY106">
            <v>60</v>
          </cell>
          <cell r="AZ106">
            <v>60</v>
          </cell>
          <cell r="BA106">
            <v>60</v>
          </cell>
          <cell r="BB106">
            <v>80</v>
          </cell>
          <cell r="BC106">
            <v>100</v>
          </cell>
          <cell r="BD106">
            <v>90</v>
          </cell>
          <cell r="BE106">
            <v>1175</v>
          </cell>
          <cell r="BF106">
            <v>1158</v>
          </cell>
          <cell r="BG106">
            <v>2333</v>
          </cell>
          <cell r="BH106">
            <v>56.59574468085107</v>
          </cell>
          <cell r="BI106">
            <v>53.8860103626943</v>
          </cell>
          <cell r="BJ106">
            <v>55.250750107158161</v>
          </cell>
          <cell r="BK106">
            <v>44.170212765957444</v>
          </cell>
          <cell r="BL106">
            <v>39.37823834196891</v>
          </cell>
          <cell r="BM106">
            <v>41.791684526360903</v>
          </cell>
          <cell r="BN106">
            <v>89.191489361702125</v>
          </cell>
          <cell r="BO106">
            <v>85.233160621761655</v>
          </cell>
          <cell r="BP106">
            <v>87.226746678096873</v>
          </cell>
          <cell r="BQ106">
            <v>88.510638297872333</v>
          </cell>
          <cell r="BR106">
            <v>83.160621761658021</v>
          </cell>
          <cell r="BS106">
            <v>85.855122160308611</v>
          </cell>
          <cell r="BT106">
            <v>97.276595744680847</v>
          </cell>
          <cell r="BU106">
            <v>96.718480138169255</v>
          </cell>
          <cell r="BV106">
            <v>96.999571367338191</v>
          </cell>
        </row>
        <row r="107">
          <cell r="B107">
            <v>850</v>
          </cell>
          <cell r="C107">
            <v>6831</v>
          </cell>
          <cell r="D107">
            <v>7387</v>
          </cell>
          <cell r="E107">
            <v>14218</v>
          </cell>
          <cell r="F107">
            <v>66.38852291026204</v>
          </cell>
          <cell r="G107">
            <v>57.100311357790709</v>
          </cell>
          <cell r="H107">
            <v>61.562807708538472</v>
          </cell>
          <cell r="I107">
            <v>54.238032498902065</v>
          </cell>
          <cell r="J107">
            <v>46.324624340056857</v>
          </cell>
          <cell r="K107">
            <v>50.126600084400053</v>
          </cell>
          <cell r="L107">
            <v>95.03732981993852</v>
          </cell>
          <cell r="M107">
            <v>91.485041288750509</v>
          </cell>
          <cell r="N107">
            <v>93.191728794485869</v>
          </cell>
          <cell r="O107">
            <v>94.20289855072464</v>
          </cell>
          <cell r="P107">
            <v>89.982401516177063</v>
          </cell>
          <cell r="Q107">
            <v>92.010128006751998</v>
          </cell>
          <cell r="R107">
            <v>98.609281217976871</v>
          </cell>
          <cell r="S107">
            <v>98.023554893732239</v>
          </cell>
          <cell r="T107">
            <v>98.304965536643692</v>
          </cell>
          <cell r="U107">
            <v>119</v>
          </cell>
          <cell r="V107">
            <v>114</v>
          </cell>
          <cell r="W107">
            <v>233</v>
          </cell>
          <cell r="X107">
            <v>67.226890756302524</v>
          </cell>
          <cell r="Y107">
            <v>66.666666666666657</v>
          </cell>
          <cell r="Z107">
            <v>66.952789699570815</v>
          </cell>
          <cell r="AA107">
            <v>54.621848739495796</v>
          </cell>
          <cell r="AB107">
            <v>57.894736842105267</v>
          </cell>
          <cell r="AC107">
            <v>56.223175965665241</v>
          </cell>
          <cell r="AD107">
            <v>96.638655462184872</v>
          </cell>
          <cell r="AE107">
            <v>92.982456140350877</v>
          </cell>
          <cell r="AF107">
            <v>94.849785407725321</v>
          </cell>
          <cell r="AG107">
            <v>96.638655462184872</v>
          </cell>
          <cell r="AH107">
            <v>91.228070175438589</v>
          </cell>
          <cell r="AI107">
            <v>93.991416309012877</v>
          </cell>
          <cell r="AJ107">
            <v>98.319327731092429</v>
          </cell>
          <cell r="AK107">
            <v>99.122807017543863</v>
          </cell>
          <cell r="AL107">
            <v>98.712446351931334</v>
          </cell>
          <cell r="AM107">
            <v>15</v>
          </cell>
          <cell r="AN107">
            <v>15</v>
          </cell>
          <cell r="AO107">
            <v>30</v>
          </cell>
          <cell r="AP107">
            <v>80</v>
          </cell>
          <cell r="AQ107">
            <v>40</v>
          </cell>
          <cell r="AR107">
            <v>60</v>
          </cell>
          <cell r="AS107">
            <v>66.666666666666657</v>
          </cell>
          <cell r="AT107">
            <v>33.333333333333329</v>
          </cell>
          <cell r="AU107">
            <v>50</v>
          </cell>
          <cell r="AV107">
            <v>93.333333333333329</v>
          </cell>
          <cell r="AW107">
            <v>80</v>
          </cell>
          <cell r="AX107">
            <v>86.666666666666671</v>
          </cell>
          <cell r="AY107">
            <v>93.333333333333329</v>
          </cell>
          <cell r="AZ107">
            <v>80</v>
          </cell>
          <cell r="BA107">
            <v>86.666666666666671</v>
          </cell>
          <cell r="BB107">
            <v>100</v>
          </cell>
          <cell r="BC107">
            <v>93.333333333333329</v>
          </cell>
          <cell r="BD107">
            <v>96.666666666666671</v>
          </cell>
          <cell r="BE107">
            <v>6965</v>
          </cell>
          <cell r="BF107">
            <v>7516</v>
          </cell>
          <cell r="BG107">
            <v>14481</v>
          </cell>
          <cell r="BH107">
            <v>66.4321608040201</v>
          </cell>
          <cell r="BI107">
            <v>57.211282597126136</v>
          </cell>
          <cell r="BJ107">
            <v>61.646295145362885</v>
          </cell>
          <cell r="BK107">
            <v>54.2713567839196</v>
          </cell>
          <cell r="BL107">
            <v>46.474188398084088</v>
          </cell>
          <cell r="BM107">
            <v>50.22443201436365</v>
          </cell>
          <cell r="BN107">
            <v>95.061019382627421</v>
          </cell>
          <cell r="BO107">
            <v>91.484832357637032</v>
          </cell>
          <cell r="BP107">
            <v>93.204889165112903</v>
          </cell>
          <cell r="BQ107">
            <v>94.242641780330231</v>
          </cell>
          <cell r="BR107">
            <v>89.98137307078234</v>
          </cell>
          <cell r="BS107">
            <v>92.030937089979972</v>
          </cell>
          <cell r="BT107">
            <v>98.607322325915291</v>
          </cell>
          <cell r="BU107">
            <v>98.03086748270357</v>
          </cell>
          <cell r="BV107">
            <v>98.30812789172019</v>
          </cell>
        </row>
        <row r="108">
          <cell r="B108">
            <v>851</v>
          </cell>
          <cell r="C108">
            <v>935</v>
          </cell>
          <cell r="D108">
            <v>995</v>
          </cell>
          <cell r="E108">
            <v>1930</v>
          </cell>
          <cell r="F108">
            <v>52.72727272727272</v>
          </cell>
          <cell r="G108">
            <v>41.909547738693469</v>
          </cell>
          <cell r="H108">
            <v>47.150259067357517</v>
          </cell>
          <cell r="I108">
            <v>32.727272727272727</v>
          </cell>
          <cell r="J108">
            <v>25.427135678391959</v>
          </cell>
          <cell r="K108">
            <v>28.963730569948186</v>
          </cell>
          <cell r="L108">
            <v>88.02139037433156</v>
          </cell>
          <cell r="M108">
            <v>83.015075376884411</v>
          </cell>
          <cell r="N108">
            <v>85.440414507772019</v>
          </cell>
          <cell r="O108">
            <v>84.705882352941174</v>
          </cell>
          <cell r="P108">
            <v>80.100502512562812</v>
          </cell>
          <cell r="Q108">
            <v>82.331606217616581</v>
          </cell>
          <cell r="R108">
            <v>97.112299465240639</v>
          </cell>
          <cell r="S108">
            <v>94.070351758793976</v>
          </cell>
          <cell r="T108">
            <v>95.5440414507772</v>
          </cell>
          <cell r="U108">
            <v>50</v>
          </cell>
          <cell r="V108">
            <v>49</v>
          </cell>
          <cell r="W108">
            <v>99</v>
          </cell>
          <cell r="X108">
            <v>60</v>
          </cell>
          <cell r="Y108">
            <v>59.183673469387756</v>
          </cell>
          <cell r="Z108">
            <v>59.595959595959592</v>
          </cell>
          <cell r="AA108">
            <v>38</v>
          </cell>
          <cell r="AB108">
            <v>32.653061224489797</v>
          </cell>
          <cell r="AC108">
            <v>35.353535353535356</v>
          </cell>
          <cell r="AD108">
            <v>92</v>
          </cell>
          <cell r="AE108">
            <v>87.755102040816325</v>
          </cell>
          <cell r="AF108">
            <v>89.898989898989896</v>
          </cell>
          <cell r="AG108">
            <v>88</v>
          </cell>
          <cell r="AH108">
            <v>83.673469387755105</v>
          </cell>
          <cell r="AI108">
            <v>85.858585858585855</v>
          </cell>
          <cell r="AJ108">
            <v>98</v>
          </cell>
          <cell r="AK108">
            <v>95.918367346938766</v>
          </cell>
          <cell r="AL108">
            <v>96.969696969696969</v>
          </cell>
          <cell r="AM108">
            <v>7</v>
          </cell>
          <cell r="AN108">
            <v>9</v>
          </cell>
          <cell r="AO108">
            <v>16</v>
          </cell>
          <cell r="AP108">
            <v>57.142857142857139</v>
          </cell>
          <cell r="AQ108">
            <v>0</v>
          </cell>
          <cell r="AR108">
            <v>25</v>
          </cell>
          <cell r="AS108">
            <v>42.857142857142854</v>
          </cell>
          <cell r="AT108">
            <v>0</v>
          </cell>
          <cell r="AU108">
            <v>18.75</v>
          </cell>
          <cell r="AV108">
            <v>85.714285714285708</v>
          </cell>
          <cell r="AW108">
            <v>88.888888888888886</v>
          </cell>
          <cell r="AX108">
            <v>87.5</v>
          </cell>
          <cell r="AY108">
            <v>85.714285714285708</v>
          </cell>
          <cell r="AZ108">
            <v>55.555555555555557</v>
          </cell>
          <cell r="BA108">
            <v>68.75</v>
          </cell>
          <cell r="BB108">
            <v>100</v>
          </cell>
          <cell r="BC108">
            <v>88.888888888888886</v>
          </cell>
          <cell r="BD108">
            <v>93.75</v>
          </cell>
          <cell r="BE108">
            <v>992</v>
          </cell>
          <cell r="BF108">
            <v>1053</v>
          </cell>
          <cell r="BG108">
            <v>2045</v>
          </cell>
          <cell r="BH108">
            <v>53.125</v>
          </cell>
          <cell r="BI108">
            <v>42.355175688509021</v>
          </cell>
          <cell r="BJ108">
            <v>47.579462102689483</v>
          </cell>
          <cell r="BK108">
            <v>33.064516129032256</v>
          </cell>
          <cell r="BL108">
            <v>25.546058879392213</v>
          </cell>
          <cell r="BM108">
            <v>29.193154034229828</v>
          </cell>
          <cell r="BN108">
            <v>88.20564516129032</v>
          </cell>
          <cell r="BO108">
            <v>83.285849952516628</v>
          </cell>
          <cell r="BP108">
            <v>85.672371638141811</v>
          </cell>
          <cell r="BQ108">
            <v>84.879032258064512</v>
          </cell>
          <cell r="BR108">
            <v>80.056980056980052</v>
          </cell>
          <cell r="BS108">
            <v>82.396088019559897</v>
          </cell>
          <cell r="BT108">
            <v>97.177419354838719</v>
          </cell>
          <cell r="BU108">
            <v>94.112060778727454</v>
          </cell>
          <cell r="BV108">
            <v>95.599022004889974</v>
          </cell>
        </row>
        <row r="109">
          <cell r="B109">
            <v>852</v>
          </cell>
          <cell r="C109">
            <v>1119</v>
          </cell>
          <cell r="D109">
            <v>1133</v>
          </cell>
          <cell r="E109">
            <v>2252</v>
          </cell>
          <cell r="F109">
            <v>55.76407506702413</v>
          </cell>
          <cell r="G109">
            <v>40.511915269196827</v>
          </cell>
          <cell r="H109">
            <v>48.090586145648309</v>
          </cell>
          <cell r="I109">
            <v>42.627345844504021</v>
          </cell>
          <cell r="J109">
            <v>29.037952338923212</v>
          </cell>
          <cell r="K109">
            <v>35.790408525754884</v>
          </cell>
          <cell r="L109">
            <v>90.795352993744416</v>
          </cell>
          <cell r="M109">
            <v>82.3477493380406</v>
          </cell>
          <cell r="N109">
            <v>86.545293072824165</v>
          </cell>
          <cell r="O109">
            <v>88.829311885612157</v>
          </cell>
          <cell r="P109">
            <v>80.317740511915275</v>
          </cell>
          <cell r="Q109">
            <v>84.547069271758431</v>
          </cell>
          <cell r="R109">
            <v>97.58713136729223</v>
          </cell>
          <cell r="S109">
            <v>93.998234774933806</v>
          </cell>
          <cell r="T109">
            <v>95.781527531083483</v>
          </cell>
          <cell r="U109">
            <v>93</v>
          </cell>
          <cell r="V109">
            <v>77</v>
          </cell>
          <cell r="W109">
            <v>170</v>
          </cell>
          <cell r="X109">
            <v>61.29032258064516</v>
          </cell>
          <cell r="Y109">
            <v>42.857142857142854</v>
          </cell>
          <cell r="Z109">
            <v>52.941176470588239</v>
          </cell>
          <cell r="AA109">
            <v>49.462365591397848</v>
          </cell>
          <cell r="AB109">
            <v>31.168831168831169</v>
          </cell>
          <cell r="AC109">
            <v>41.17647058823529</v>
          </cell>
          <cell r="AD109">
            <v>93.548387096774192</v>
          </cell>
          <cell r="AE109">
            <v>87.012987012987011</v>
          </cell>
          <cell r="AF109">
            <v>90.588235294117652</v>
          </cell>
          <cell r="AG109">
            <v>92.473118279569889</v>
          </cell>
          <cell r="AH109">
            <v>87.012987012987011</v>
          </cell>
          <cell r="AI109">
            <v>90</v>
          </cell>
          <cell r="AJ109">
            <v>97.849462365591393</v>
          </cell>
          <cell r="AK109">
            <v>93.506493506493499</v>
          </cell>
          <cell r="AL109">
            <v>95.882352941176478</v>
          </cell>
          <cell r="AM109">
            <v>2</v>
          </cell>
          <cell r="AN109">
            <v>0</v>
          </cell>
          <cell r="AO109">
            <v>2</v>
          </cell>
          <cell r="AP109">
            <v>50</v>
          </cell>
          <cell r="AQ109" t="e">
            <v>#DIV/0!</v>
          </cell>
          <cell r="AR109">
            <v>50</v>
          </cell>
          <cell r="AS109">
            <v>50</v>
          </cell>
          <cell r="AT109" t="e">
            <v>#DIV/0!</v>
          </cell>
          <cell r="AU109">
            <v>50</v>
          </cell>
          <cell r="AV109">
            <v>100</v>
          </cell>
          <cell r="AW109" t="e">
            <v>#DIV/0!</v>
          </cell>
          <cell r="AX109">
            <v>100</v>
          </cell>
          <cell r="AY109">
            <v>50</v>
          </cell>
          <cell r="AZ109" t="e">
            <v>#DIV/0!</v>
          </cell>
          <cell r="BA109">
            <v>50</v>
          </cell>
          <cell r="BB109">
            <v>100</v>
          </cell>
          <cell r="BC109" t="e">
            <v>#DIV/0!</v>
          </cell>
          <cell r="BD109">
            <v>100</v>
          </cell>
          <cell r="BE109">
            <v>1214</v>
          </cell>
          <cell r="BF109">
            <v>1210</v>
          </cell>
          <cell r="BG109">
            <v>2424</v>
          </cell>
          <cell r="BH109">
            <v>56.177924217462937</v>
          </cell>
          <cell r="BI109">
            <v>40.66115702479339</v>
          </cell>
          <cell r="BJ109">
            <v>48.432343234323433</v>
          </cell>
          <cell r="BK109">
            <v>43.163097199341024</v>
          </cell>
          <cell r="BL109">
            <v>29.173553719008265</v>
          </cell>
          <cell r="BM109">
            <v>36.179867986798683</v>
          </cell>
          <cell r="BN109">
            <v>91.021416803953869</v>
          </cell>
          <cell r="BO109">
            <v>82.644628099173559</v>
          </cell>
          <cell r="BP109">
            <v>86.839933993399342</v>
          </cell>
          <cell r="BQ109">
            <v>89.044481054365733</v>
          </cell>
          <cell r="BR109">
            <v>80.743801652892571</v>
          </cell>
          <cell r="BS109">
            <v>84.900990099009903</v>
          </cell>
          <cell r="BT109">
            <v>97.611202635914324</v>
          </cell>
          <cell r="BU109">
            <v>93.966942148760339</v>
          </cell>
          <cell r="BV109">
            <v>95.792079207920793</v>
          </cell>
        </row>
        <row r="110">
          <cell r="B110">
            <v>855</v>
          </cell>
          <cell r="C110">
            <v>3617</v>
          </cell>
          <cell r="D110">
            <v>3755</v>
          </cell>
          <cell r="E110">
            <v>7372</v>
          </cell>
          <cell r="F110">
            <v>64.086259330937239</v>
          </cell>
          <cell r="G110">
            <v>51.584553928095879</v>
          </cell>
          <cell r="H110">
            <v>57.718393922951705</v>
          </cell>
          <cell r="I110">
            <v>51.534420790710534</v>
          </cell>
          <cell r="J110">
            <v>40.852197070572572</v>
          </cell>
          <cell r="K110">
            <v>46.093326098752037</v>
          </cell>
          <cell r="L110">
            <v>93.945258501520598</v>
          </cell>
          <cell r="M110">
            <v>89.347536617842877</v>
          </cell>
          <cell r="N110">
            <v>91.603364080303848</v>
          </cell>
          <cell r="O110">
            <v>92.479955764445677</v>
          </cell>
          <cell r="P110">
            <v>87.243675099866849</v>
          </cell>
          <cell r="Q110">
            <v>89.812805208898538</v>
          </cell>
          <cell r="R110">
            <v>98.009400055294435</v>
          </cell>
          <cell r="S110">
            <v>96.75099866844208</v>
          </cell>
          <cell r="T110">
            <v>97.368421052631575</v>
          </cell>
          <cell r="U110">
            <v>212</v>
          </cell>
          <cell r="V110">
            <v>224</v>
          </cell>
          <cell r="W110">
            <v>436</v>
          </cell>
          <cell r="X110">
            <v>75.943396226415089</v>
          </cell>
          <cell r="Y110">
            <v>68.303571428571431</v>
          </cell>
          <cell r="Z110">
            <v>72.018348623853214</v>
          </cell>
          <cell r="AA110">
            <v>59.905660377358494</v>
          </cell>
          <cell r="AB110">
            <v>58.035714285714292</v>
          </cell>
          <cell r="AC110">
            <v>58.944954128440365</v>
          </cell>
          <cell r="AD110">
            <v>98.113207547169807</v>
          </cell>
          <cell r="AE110">
            <v>97.321428571428569</v>
          </cell>
          <cell r="AF110">
            <v>97.706422018348633</v>
          </cell>
          <cell r="AG110">
            <v>98.113207547169807</v>
          </cell>
          <cell r="AH110">
            <v>95.982142857142861</v>
          </cell>
          <cell r="AI110">
            <v>97.018348623853214</v>
          </cell>
          <cell r="AJ110">
            <v>99.528301886792448</v>
          </cell>
          <cell r="AK110">
            <v>99.553571428571431</v>
          </cell>
          <cell r="AL110">
            <v>99.541284403669721</v>
          </cell>
          <cell r="AM110">
            <v>9</v>
          </cell>
          <cell r="AN110">
            <v>12</v>
          </cell>
          <cell r="AO110">
            <v>21</v>
          </cell>
          <cell r="AP110">
            <v>33.333333333333329</v>
          </cell>
          <cell r="AQ110">
            <v>25</v>
          </cell>
          <cell r="AR110">
            <v>28.571428571428569</v>
          </cell>
          <cell r="AS110">
            <v>22.222222222222221</v>
          </cell>
          <cell r="AT110">
            <v>25</v>
          </cell>
          <cell r="AU110">
            <v>23.809523809523807</v>
          </cell>
          <cell r="AV110">
            <v>77.777777777777786</v>
          </cell>
          <cell r="AW110">
            <v>66.666666666666657</v>
          </cell>
          <cell r="AX110">
            <v>71.428571428571431</v>
          </cell>
          <cell r="AY110">
            <v>55.555555555555557</v>
          </cell>
          <cell r="AZ110">
            <v>58.333333333333336</v>
          </cell>
          <cell r="BA110">
            <v>57.142857142857139</v>
          </cell>
          <cell r="BB110">
            <v>100</v>
          </cell>
          <cell r="BC110">
            <v>91.666666666666657</v>
          </cell>
          <cell r="BD110">
            <v>95.238095238095227</v>
          </cell>
          <cell r="BE110">
            <v>3838</v>
          </cell>
          <cell r="BF110">
            <v>3991</v>
          </cell>
          <cell r="BG110">
            <v>7829</v>
          </cell>
          <cell r="BH110">
            <v>64.669098488796251</v>
          </cell>
          <cell r="BI110">
            <v>52.442996742671014</v>
          </cell>
          <cell r="BJ110">
            <v>58.436581938944954</v>
          </cell>
          <cell r="BK110">
            <v>51.928087545596668</v>
          </cell>
          <cell r="BL110">
            <v>41.768980205462292</v>
          </cell>
          <cell r="BM110">
            <v>46.749265551155958</v>
          </cell>
          <cell r="BN110">
            <v>94.137571651902036</v>
          </cell>
          <cell r="BO110">
            <v>89.726885492357795</v>
          </cell>
          <cell r="BP110">
            <v>91.889130157108184</v>
          </cell>
          <cell r="BQ110">
            <v>92.704533611255854</v>
          </cell>
          <cell r="BR110">
            <v>87.647206213981448</v>
          </cell>
          <cell r="BS110">
            <v>90.126452931408863</v>
          </cell>
          <cell r="BT110">
            <v>98.097967691506</v>
          </cell>
          <cell r="BU110">
            <v>96.893009270859437</v>
          </cell>
          <cell r="BV110">
            <v>97.483714395197339</v>
          </cell>
        </row>
        <row r="111">
          <cell r="B111">
            <v>856</v>
          </cell>
          <cell r="C111">
            <v>1041</v>
          </cell>
          <cell r="D111">
            <v>1080</v>
          </cell>
          <cell r="E111">
            <v>2121</v>
          </cell>
          <cell r="F111">
            <v>44.860710854947165</v>
          </cell>
          <cell r="G111">
            <v>35.648148148148145</v>
          </cell>
          <cell r="H111">
            <v>40.169731258840166</v>
          </cell>
          <cell r="I111">
            <v>31.892411143131604</v>
          </cell>
          <cell r="J111">
            <v>24.444444444444443</v>
          </cell>
          <cell r="K111">
            <v>28.0999528524281</v>
          </cell>
          <cell r="L111">
            <v>82.036503362151777</v>
          </cell>
          <cell r="M111">
            <v>75.462962962962962</v>
          </cell>
          <cell r="N111">
            <v>78.689297501178686</v>
          </cell>
          <cell r="O111">
            <v>78.962536023054753</v>
          </cell>
          <cell r="P111">
            <v>70.925925925925924</v>
          </cell>
          <cell r="Q111">
            <v>74.870344177274873</v>
          </cell>
          <cell r="R111">
            <v>94.428434197886645</v>
          </cell>
          <cell r="S111">
            <v>92.5</v>
          </cell>
          <cell r="T111">
            <v>93.446487505893444</v>
          </cell>
          <cell r="U111">
            <v>705</v>
          </cell>
          <cell r="V111">
            <v>743</v>
          </cell>
          <cell r="W111">
            <v>1448</v>
          </cell>
          <cell r="X111">
            <v>68.652482269503551</v>
          </cell>
          <cell r="Y111">
            <v>49.663526244952891</v>
          </cell>
          <cell r="Z111">
            <v>58.908839779005525</v>
          </cell>
          <cell r="AA111">
            <v>49.361702127659576</v>
          </cell>
          <cell r="AB111">
            <v>34.320323014804842</v>
          </cell>
          <cell r="AC111">
            <v>41.643646408839778</v>
          </cell>
          <cell r="AD111">
            <v>95.177304964539005</v>
          </cell>
          <cell r="AE111">
            <v>91.117092866756394</v>
          </cell>
          <cell r="AF111">
            <v>93.093922651933696</v>
          </cell>
          <cell r="AG111">
            <v>91.347517730496449</v>
          </cell>
          <cell r="AH111">
            <v>86.675639300134591</v>
          </cell>
          <cell r="AI111">
            <v>88.950276243093924</v>
          </cell>
          <cell r="AJ111">
            <v>98.865248226950357</v>
          </cell>
          <cell r="AK111">
            <v>97.442799461641997</v>
          </cell>
          <cell r="AL111">
            <v>98.135359116022101</v>
          </cell>
          <cell r="AM111">
            <v>5</v>
          </cell>
          <cell r="AN111">
            <v>9</v>
          </cell>
          <cell r="AO111">
            <v>14</v>
          </cell>
          <cell r="AP111">
            <v>40</v>
          </cell>
          <cell r="AQ111">
            <v>0</v>
          </cell>
          <cell r="AR111">
            <v>14.285714285714285</v>
          </cell>
          <cell r="AS111">
            <v>40</v>
          </cell>
          <cell r="AT111">
            <v>0</v>
          </cell>
          <cell r="AU111">
            <v>14.285714285714285</v>
          </cell>
          <cell r="AV111">
            <v>100</v>
          </cell>
          <cell r="AW111">
            <v>33.333333333333329</v>
          </cell>
          <cell r="AX111">
            <v>57.142857142857139</v>
          </cell>
          <cell r="AY111">
            <v>100</v>
          </cell>
          <cell r="AZ111">
            <v>11.111111111111111</v>
          </cell>
          <cell r="BA111">
            <v>42.857142857142854</v>
          </cell>
          <cell r="BB111">
            <v>100</v>
          </cell>
          <cell r="BC111">
            <v>66.666666666666657</v>
          </cell>
          <cell r="BD111">
            <v>78.571428571428569</v>
          </cell>
          <cell r="BE111">
            <v>1751</v>
          </cell>
          <cell r="BF111">
            <v>1832</v>
          </cell>
          <cell r="BG111">
            <v>3583</v>
          </cell>
          <cell r="BH111">
            <v>54.426042261564824</v>
          </cell>
          <cell r="BI111">
            <v>41.157205240174669</v>
          </cell>
          <cell r="BJ111">
            <v>47.641641082891432</v>
          </cell>
          <cell r="BK111">
            <v>38.94917190177042</v>
          </cell>
          <cell r="BL111">
            <v>28.329694323144107</v>
          </cell>
          <cell r="BM111">
            <v>33.519397153223558</v>
          </cell>
          <cell r="BN111">
            <v>87.378640776699029</v>
          </cell>
          <cell r="BO111">
            <v>81.604803493449779</v>
          </cell>
          <cell r="BP111">
            <v>84.426458275188381</v>
          </cell>
          <cell r="BQ111">
            <v>84.009137635636776</v>
          </cell>
          <cell r="BR111">
            <v>77.019650655021834</v>
          </cell>
          <cell r="BS111">
            <v>80.435389338543118</v>
          </cell>
          <cell r="BT111">
            <v>96.230725299828663</v>
          </cell>
          <cell r="BU111">
            <v>94.377729257641917</v>
          </cell>
          <cell r="BV111">
            <v>95.283282165782865</v>
          </cell>
        </row>
        <row r="112">
          <cell r="B112">
            <v>857</v>
          </cell>
          <cell r="C112">
            <v>246</v>
          </cell>
          <cell r="D112">
            <v>237</v>
          </cell>
          <cell r="E112">
            <v>483</v>
          </cell>
          <cell r="F112">
            <v>69.918699186991873</v>
          </cell>
          <cell r="G112">
            <v>66.244725738396625</v>
          </cell>
          <cell r="H112">
            <v>68.115942028985515</v>
          </cell>
          <cell r="I112">
            <v>56.910569105691053</v>
          </cell>
          <cell r="J112">
            <v>54.852320675105481</v>
          </cell>
          <cell r="K112">
            <v>55.900621118012417</v>
          </cell>
          <cell r="L112">
            <v>95.121951219512198</v>
          </cell>
          <cell r="M112">
            <v>96.624472573839654</v>
          </cell>
          <cell r="N112">
            <v>95.859213250517598</v>
          </cell>
          <cell r="O112">
            <v>94.308943089430898</v>
          </cell>
          <cell r="P112">
            <v>94.092827004219416</v>
          </cell>
          <cell r="Q112">
            <v>94.20289855072464</v>
          </cell>
          <cell r="R112">
            <v>100</v>
          </cell>
          <cell r="S112">
            <v>99.578059071729967</v>
          </cell>
          <cell r="T112">
            <v>99.792960662525871</v>
          </cell>
          <cell r="U112">
            <v>1</v>
          </cell>
          <cell r="V112">
            <v>2</v>
          </cell>
          <cell r="W112">
            <v>3</v>
          </cell>
          <cell r="X112">
            <v>100</v>
          </cell>
          <cell r="Y112">
            <v>50</v>
          </cell>
          <cell r="Z112">
            <v>66.666666666666657</v>
          </cell>
          <cell r="AA112">
            <v>100</v>
          </cell>
          <cell r="AB112">
            <v>50</v>
          </cell>
          <cell r="AC112">
            <v>66.666666666666657</v>
          </cell>
          <cell r="AD112">
            <v>100</v>
          </cell>
          <cell r="AE112">
            <v>100</v>
          </cell>
          <cell r="AF112">
            <v>100</v>
          </cell>
          <cell r="AG112">
            <v>100</v>
          </cell>
          <cell r="AH112">
            <v>100</v>
          </cell>
          <cell r="AI112">
            <v>100</v>
          </cell>
          <cell r="AJ112">
            <v>100</v>
          </cell>
          <cell r="AK112">
            <v>100</v>
          </cell>
          <cell r="AL112">
            <v>100</v>
          </cell>
          <cell r="AM112">
            <v>0</v>
          </cell>
          <cell r="AN112">
            <v>1</v>
          </cell>
          <cell r="AO112">
            <v>1</v>
          </cell>
          <cell r="AP112" t="e">
            <v>#DIV/0!</v>
          </cell>
          <cell r="AQ112">
            <v>100</v>
          </cell>
          <cell r="AR112">
            <v>100</v>
          </cell>
          <cell r="AS112" t="e">
            <v>#DIV/0!</v>
          </cell>
          <cell r="AT112">
            <v>100</v>
          </cell>
          <cell r="AU112">
            <v>100</v>
          </cell>
          <cell r="AV112" t="e">
            <v>#DIV/0!</v>
          </cell>
          <cell r="AW112">
            <v>100</v>
          </cell>
          <cell r="AX112">
            <v>100</v>
          </cell>
          <cell r="AY112" t="e">
            <v>#DIV/0!</v>
          </cell>
          <cell r="AZ112">
            <v>100</v>
          </cell>
          <cell r="BA112">
            <v>100</v>
          </cell>
          <cell r="BB112" t="e">
            <v>#DIV/0!</v>
          </cell>
          <cell r="BC112">
            <v>100</v>
          </cell>
          <cell r="BD112">
            <v>100</v>
          </cell>
          <cell r="BE112">
            <v>247</v>
          </cell>
          <cell r="BF112">
            <v>240</v>
          </cell>
          <cell r="BG112">
            <v>487</v>
          </cell>
          <cell r="BH112">
            <v>70.040485829959508</v>
          </cell>
          <cell r="BI112">
            <v>66.25</v>
          </cell>
          <cell r="BJ112">
            <v>68.172484599589325</v>
          </cell>
          <cell r="BK112">
            <v>57.085020242914972</v>
          </cell>
          <cell r="BL112">
            <v>55.000000000000007</v>
          </cell>
          <cell r="BM112">
            <v>56.05749486652978</v>
          </cell>
          <cell r="BN112">
            <v>95.141700404858298</v>
          </cell>
          <cell r="BO112">
            <v>96.666666666666671</v>
          </cell>
          <cell r="BP112">
            <v>95.893223819301838</v>
          </cell>
          <cell r="BQ112">
            <v>94.331983805668017</v>
          </cell>
          <cell r="BR112">
            <v>94.166666666666671</v>
          </cell>
          <cell r="BS112">
            <v>94.25051334702259</v>
          </cell>
          <cell r="BT112">
            <v>100</v>
          </cell>
          <cell r="BU112">
            <v>99.583333333333329</v>
          </cell>
          <cell r="BV112">
            <v>99.794661190965101</v>
          </cell>
        </row>
        <row r="113">
          <cell r="B113">
            <v>860</v>
          </cell>
          <cell r="C113">
            <v>4957</v>
          </cell>
          <cell r="D113">
            <v>5136</v>
          </cell>
          <cell r="E113">
            <v>10093</v>
          </cell>
          <cell r="F113">
            <v>62.679039741779299</v>
          </cell>
          <cell r="G113">
            <v>50.623052959501557</v>
          </cell>
          <cell r="H113">
            <v>56.544139502625576</v>
          </cell>
          <cell r="I113">
            <v>48.295339923340727</v>
          </cell>
          <cell r="J113">
            <v>37.577881619937692</v>
          </cell>
          <cell r="K113">
            <v>42.841573367680567</v>
          </cell>
          <cell r="L113">
            <v>94.432116199314095</v>
          </cell>
          <cell r="M113">
            <v>89.875389408099693</v>
          </cell>
          <cell r="N113">
            <v>92.113345883285447</v>
          </cell>
          <cell r="O113">
            <v>92.999798265079676</v>
          </cell>
          <cell r="P113">
            <v>88.259345794392516</v>
          </cell>
          <cell r="Q113">
            <v>90.587535915981377</v>
          </cell>
          <cell r="R113">
            <v>98.224732701230593</v>
          </cell>
          <cell r="S113">
            <v>97.157320872274141</v>
          </cell>
          <cell r="T113">
            <v>97.681561478252249</v>
          </cell>
          <cell r="U113">
            <v>90</v>
          </cell>
          <cell r="V113">
            <v>84</v>
          </cell>
          <cell r="W113">
            <v>174</v>
          </cell>
          <cell r="X113">
            <v>66.666666666666657</v>
          </cell>
          <cell r="Y113">
            <v>42.857142857142854</v>
          </cell>
          <cell r="Z113">
            <v>55.172413793103445</v>
          </cell>
          <cell r="AA113">
            <v>46.666666666666664</v>
          </cell>
          <cell r="AB113">
            <v>27.380952380952383</v>
          </cell>
          <cell r="AC113">
            <v>37.356321839080458</v>
          </cell>
          <cell r="AD113">
            <v>93.333333333333329</v>
          </cell>
          <cell r="AE113">
            <v>96.428571428571431</v>
          </cell>
          <cell r="AF113">
            <v>94.827586206896555</v>
          </cell>
          <cell r="AG113">
            <v>93.333333333333329</v>
          </cell>
          <cell r="AH113">
            <v>91.666666666666657</v>
          </cell>
          <cell r="AI113">
            <v>92.52873563218391</v>
          </cell>
          <cell r="AJ113">
            <v>98.888888888888886</v>
          </cell>
          <cell r="AK113">
            <v>100</v>
          </cell>
          <cell r="AL113">
            <v>99.425287356321832</v>
          </cell>
          <cell r="AM113">
            <v>5</v>
          </cell>
          <cell r="AN113">
            <v>9</v>
          </cell>
          <cell r="AO113">
            <v>14</v>
          </cell>
          <cell r="AP113">
            <v>80</v>
          </cell>
          <cell r="AQ113">
            <v>66.666666666666657</v>
          </cell>
          <cell r="AR113">
            <v>71.428571428571431</v>
          </cell>
          <cell r="AS113">
            <v>40</v>
          </cell>
          <cell r="AT113">
            <v>66.666666666666657</v>
          </cell>
          <cell r="AU113">
            <v>57.142857142857139</v>
          </cell>
          <cell r="AV113">
            <v>100</v>
          </cell>
          <cell r="AW113">
            <v>88.888888888888886</v>
          </cell>
          <cell r="AX113">
            <v>92.857142857142861</v>
          </cell>
          <cell r="AY113">
            <v>100</v>
          </cell>
          <cell r="AZ113">
            <v>88.888888888888886</v>
          </cell>
          <cell r="BA113">
            <v>92.857142857142861</v>
          </cell>
          <cell r="BB113">
            <v>100</v>
          </cell>
          <cell r="BC113">
            <v>100</v>
          </cell>
          <cell r="BD113">
            <v>100</v>
          </cell>
          <cell r="BE113">
            <v>5052</v>
          </cell>
          <cell r="BF113">
            <v>5229</v>
          </cell>
          <cell r="BG113">
            <v>10281</v>
          </cell>
          <cell r="BH113">
            <v>62.767220902612827</v>
          </cell>
          <cell r="BI113">
            <v>50.525913176515594</v>
          </cell>
          <cell r="BJ113">
            <v>56.541192491002825</v>
          </cell>
          <cell r="BK113">
            <v>48.25811559778306</v>
          </cell>
          <cell r="BL113">
            <v>37.464142283419392</v>
          </cell>
          <cell r="BM113">
            <v>42.768213208831824</v>
          </cell>
          <cell r="BN113">
            <v>94.418052256532064</v>
          </cell>
          <cell r="BO113">
            <v>89.978963472939384</v>
          </cell>
          <cell r="BP113">
            <v>92.160295691080634</v>
          </cell>
          <cell r="BQ113">
            <v>93.012668250197933</v>
          </cell>
          <cell r="BR113">
            <v>88.315165423599169</v>
          </cell>
          <cell r="BS113">
            <v>90.623480206205613</v>
          </cell>
          <cell r="BT113">
            <v>98.23832145684878</v>
          </cell>
          <cell r="BU113">
            <v>97.207879135589977</v>
          </cell>
          <cell r="BV113">
            <v>97.714230133255526</v>
          </cell>
        </row>
        <row r="114">
          <cell r="B114">
            <v>861</v>
          </cell>
          <cell r="C114">
            <v>1447</v>
          </cell>
          <cell r="D114">
            <v>1365</v>
          </cell>
          <cell r="E114">
            <v>2812</v>
          </cell>
          <cell r="F114">
            <v>53.973738769868696</v>
          </cell>
          <cell r="G114">
            <v>45.274725274725277</v>
          </cell>
          <cell r="H114">
            <v>49.751066856330013</v>
          </cell>
          <cell r="I114">
            <v>36.903939184519693</v>
          </cell>
          <cell r="J114">
            <v>31.135531135531135</v>
          </cell>
          <cell r="K114">
            <v>34.103840682788054</v>
          </cell>
          <cell r="L114">
            <v>90.048375950241876</v>
          </cell>
          <cell r="M114">
            <v>86.593406593406598</v>
          </cell>
          <cell r="N114">
            <v>88.371266002844948</v>
          </cell>
          <cell r="O114">
            <v>86.247408431237034</v>
          </cell>
          <cell r="P114">
            <v>83.296703296703299</v>
          </cell>
          <cell r="Q114">
            <v>84.815078236130873</v>
          </cell>
          <cell r="R114">
            <v>96.060815480304072</v>
          </cell>
          <cell r="S114">
            <v>95.238095238095227</v>
          </cell>
          <cell r="T114">
            <v>95.661450924608815</v>
          </cell>
          <cell r="U114">
            <v>97</v>
          </cell>
          <cell r="V114">
            <v>97</v>
          </cell>
          <cell r="W114">
            <v>194</v>
          </cell>
          <cell r="X114">
            <v>52.577319587628871</v>
          </cell>
          <cell r="Y114">
            <v>31.958762886597935</v>
          </cell>
          <cell r="Z114">
            <v>42.268041237113401</v>
          </cell>
          <cell r="AA114">
            <v>24.742268041237114</v>
          </cell>
          <cell r="AB114">
            <v>17.525773195876287</v>
          </cell>
          <cell r="AC114">
            <v>21.134020618556701</v>
          </cell>
          <cell r="AD114">
            <v>93.814432989690715</v>
          </cell>
          <cell r="AE114">
            <v>86.597938144329902</v>
          </cell>
          <cell r="AF114">
            <v>90.206185567010309</v>
          </cell>
          <cell r="AG114">
            <v>91.75257731958763</v>
          </cell>
          <cell r="AH114">
            <v>83.505154639175259</v>
          </cell>
          <cell r="AI114">
            <v>87.628865979381445</v>
          </cell>
          <cell r="AJ114">
            <v>97.9381443298969</v>
          </cell>
          <cell r="AK114">
            <v>98.969072164948457</v>
          </cell>
          <cell r="AL114">
            <v>98.453608247422693</v>
          </cell>
          <cell r="AM114">
            <v>1</v>
          </cell>
          <cell r="AN114">
            <v>1</v>
          </cell>
          <cell r="AO114">
            <v>2</v>
          </cell>
          <cell r="AP114">
            <v>100</v>
          </cell>
          <cell r="AQ114">
            <v>0</v>
          </cell>
          <cell r="AR114">
            <v>50</v>
          </cell>
          <cell r="AS114">
            <v>100</v>
          </cell>
          <cell r="AT114">
            <v>0</v>
          </cell>
          <cell r="AU114">
            <v>50</v>
          </cell>
          <cell r="AV114">
            <v>100</v>
          </cell>
          <cell r="AW114">
            <v>100</v>
          </cell>
          <cell r="AX114">
            <v>100</v>
          </cell>
          <cell r="AY114">
            <v>100</v>
          </cell>
          <cell r="AZ114">
            <v>100</v>
          </cell>
          <cell r="BA114">
            <v>100</v>
          </cell>
          <cell r="BB114">
            <v>100</v>
          </cell>
          <cell r="BC114">
            <v>100</v>
          </cell>
          <cell r="BD114">
            <v>100</v>
          </cell>
          <cell r="BE114">
            <v>1545</v>
          </cell>
          <cell r="BF114">
            <v>1463</v>
          </cell>
          <cell r="BG114">
            <v>3008</v>
          </cell>
          <cell r="BH114">
            <v>53.915857605177997</v>
          </cell>
          <cell r="BI114">
            <v>44.360902255639097</v>
          </cell>
          <cell r="BJ114">
            <v>49.268617021276597</v>
          </cell>
          <cell r="BK114">
            <v>36.181229773462782</v>
          </cell>
          <cell r="BL114">
            <v>30.211893369788108</v>
          </cell>
          <cell r="BM114">
            <v>33.277925531914896</v>
          </cell>
          <cell r="BN114">
            <v>90.291262135922338</v>
          </cell>
          <cell r="BO114">
            <v>86.602870813397132</v>
          </cell>
          <cell r="BP114">
            <v>88.497340425531917</v>
          </cell>
          <cell r="BQ114">
            <v>86.601941747572823</v>
          </cell>
          <cell r="BR114">
            <v>83.32194121667807</v>
          </cell>
          <cell r="BS114">
            <v>85.006648936170208</v>
          </cell>
          <cell r="BT114">
            <v>96.181229773462789</v>
          </cell>
          <cell r="BU114">
            <v>95.488721804511272</v>
          </cell>
          <cell r="BV114">
            <v>95.844414893617028</v>
          </cell>
        </row>
        <row r="115">
          <cell r="B115">
            <v>865</v>
          </cell>
          <cell r="C115">
            <v>2444</v>
          </cell>
          <cell r="D115">
            <v>2518</v>
          </cell>
          <cell r="E115">
            <v>4962</v>
          </cell>
          <cell r="F115">
            <v>63.911620294599011</v>
          </cell>
          <cell r="G115">
            <v>52.382843526608426</v>
          </cell>
          <cell r="H115">
            <v>58.061265618702137</v>
          </cell>
          <cell r="I115">
            <v>53.396072013093288</v>
          </cell>
          <cell r="J115">
            <v>43.526608419380459</v>
          </cell>
          <cell r="K115">
            <v>48.387746876259577</v>
          </cell>
          <cell r="L115">
            <v>94.639934533551553</v>
          </cell>
          <cell r="M115">
            <v>90.58776806989674</v>
          </cell>
          <cell r="N115">
            <v>92.583635630794035</v>
          </cell>
          <cell r="O115">
            <v>94.026186579378063</v>
          </cell>
          <cell r="P115">
            <v>89.078633836378074</v>
          </cell>
          <cell r="Q115">
            <v>91.515517936316002</v>
          </cell>
          <cell r="R115">
            <v>98.56792144026187</v>
          </cell>
          <cell r="S115">
            <v>97.339158061953938</v>
          </cell>
          <cell r="T115">
            <v>97.944377267230948</v>
          </cell>
          <cell r="U115">
            <v>37</v>
          </cell>
          <cell r="V115">
            <v>30</v>
          </cell>
          <cell r="W115">
            <v>67</v>
          </cell>
          <cell r="X115">
            <v>75.675675675675677</v>
          </cell>
          <cell r="Y115">
            <v>63.333333333333329</v>
          </cell>
          <cell r="Z115">
            <v>70.149253731343293</v>
          </cell>
          <cell r="AA115">
            <v>70.270270270270274</v>
          </cell>
          <cell r="AB115">
            <v>56.666666666666664</v>
          </cell>
          <cell r="AC115">
            <v>64.179104477611943</v>
          </cell>
          <cell r="AD115">
            <v>89.189189189189193</v>
          </cell>
          <cell r="AE115">
            <v>83.333333333333343</v>
          </cell>
          <cell r="AF115">
            <v>86.567164179104466</v>
          </cell>
          <cell r="AG115">
            <v>86.486486486486484</v>
          </cell>
          <cell r="AH115">
            <v>80</v>
          </cell>
          <cell r="AI115">
            <v>83.582089552238799</v>
          </cell>
          <cell r="AJ115">
            <v>94.594594594594597</v>
          </cell>
          <cell r="AK115">
            <v>100</v>
          </cell>
          <cell r="AL115">
            <v>97.014925373134332</v>
          </cell>
          <cell r="AM115">
            <v>6</v>
          </cell>
          <cell r="AN115">
            <v>8</v>
          </cell>
          <cell r="AO115">
            <v>14</v>
          </cell>
          <cell r="AP115">
            <v>16.666666666666664</v>
          </cell>
          <cell r="AQ115">
            <v>62.5</v>
          </cell>
          <cell r="AR115">
            <v>42.857142857142854</v>
          </cell>
          <cell r="AS115">
            <v>16.666666666666664</v>
          </cell>
          <cell r="AT115">
            <v>37.5</v>
          </cell>
          <cell r="AU115">
            <v>28.571428571428569</v>
          </cell>
          <cell r="AV115">
            <v>50</v>
          </cell>
          <cell r="AW115">
            <v>87.5</v>
          </cell>
          <cell r="AX115">
            <v>71.428571428571431</v>
          </cell>
          <cell r="AY115">
            <v>50</v>
          </cell>
          <cell r="AZ115">
            <v>87.5</v>
          </cell>
          <cell r="BA115">
            <v>71.428571428571431</v>
          </cell>
          <cell r="BB115">
            <v>66.666666666666657</v>
          </cell>
          <cell r="BC115">
            <v>100</v>
          </cell>
          <cell r="BD115">
            <v>85.714285714285708</v>
          </cell>
          <cell r="BE115">
            <v>2487</v>
          </cell>
          <cell r="BF115">
            <v>2556</v>
          </cell>
          <cell r="BG115">
            <v>5043</v>
          </cell>
          <cell r="BH115">
            <v>63.972657820667465</v>
          </cell>
          <cell r="BI115">
            <v>52.543035993740219</v>
          </cell>
          <cell r="BJ115">
            <v>58.17965496728138</v>
          </cell>
          <cell r="BK115">
            <v>53.558504221954159</v>
          </cell>
          <cell r="BL115">
            <v>43.661971830985912</v>
          </cell>
          <cell r="BM115">
            <v>48.54253420582986</v>
          </cell>
          <cell r="BN115">
            <v>94.451145958986729</v>
          </cell>
          <cell r="BO115">
            <v>90.492957746478879</v>
          </cell>
          <cell r="BP115">
            <v>92.4449732302201</v>
          </cell>
          <cell r="BQ115">
            <v>93.807800562927227</v>
          </cell>
          <cell r="BR115">
            <v>88.967136150234737</v>
          </cell>
          <cell r="BS115">
            <v>91.354352567915925</v>
          </cell>
          <cell r="BT115">
            <v>98.431845597104953</v>
          </cell>
          <cell r="BU115">
            <v>97.37871674491393</v>
          </cell>
          <cell r="BV115">
            <v>97.898076541741034</v>
          </cell>
        </row>
        <row r="116">
          <cell r="B116">
            <v>866</v>
          </cell>
          <cell r="C116">
            <v>1012</v>
          </cell>
          <cell r="D116">
            <v>1118</v>
          </cell>
          <cell r="E116">
            <v>2130</v>
          </cell>
          <cell r="F116">
            <v>59.090909090909093</v>
          </cell>
          <cell r="G116">
            <v>47.406082289803223</v>
          </cell>
          <cell r="H116">
            <v>52.957746478873233</v>
          </cell>
          <cell r="I116">
            <v>46.245059288537547</v>
          </cell>
          <cell r="J116">
            <v>34.973166368515209</v>
          </cell>
          <cell r="K116">
            <v>40.328638497652577</v>
          </cell>
          <cell r="L116">
            <v>89.031620553359687</v>
          </cell>
          <cell r="M116">
            <v>86.493738819320214</v>
          </cell>
          <cell r="N116">
            <v>87.699530516431921</v>
          </cell>
          <cell r="O116">
            <v>88.43873517786561</v>
          </cell>
          <cell r="P116">
            <v>85.330948121645804</v>
          </cell>
          <cell r="Q116">
            <v>86.8075117370892</v>
          </cell>
          <cell r="R116">
            <v>97.826086956521735</v>
          </cell>
          <cell r="S116">
            <v>97.763864042933818</v>
          </cell>
          <cell r="T116">
            <v>97.793427230046944</v>
          </cell>
          <cell r="U116">
            <v>72</v>
          </cell>
          <cell r="V116">
            <v>64</v>
          </cell>
          <cell r="W116">
            <v>136</v>
          </cell>
          <cell r="X116">
            <v>68.055555555555557</v>
          </cell>
          <cell r="Y116">
            <v>56.25</v>
          </cell>
          <cell r="Z116">
            <v>62.5</v>
          </cell>
          <cell r="AA116">
            <v>54.166666666666664</v>
          </cell>
          <cell r="AB116">
            <v>37.5</v>
          </cell>
          <cell r="AC116">
            <v>46.32352941176471</v>
          </cell>
          <cell r="AD116">
            <v>95.833333333333343</v>
          </cell>
          <cell r="AE116">
            <v>90.625</v>
          </cell>
          <cell r="AF116">
            <v>93.382352941176478</v>
          </cell>
          <cell r="AG116">
            <v>95.833333333333343</v>
          </cell>
          <cell r="AH116">
            <v>87.5</v>
          </cell>
          <cell r="AI116">
            <v>91.911764705882348</v>
          </cell>
          <cell r="AJ116">
            <v>100</v>
          </cell>
          <cell r="AK116">
            <v>98.4375</v>
          </cell>
          <cell r="AL116">
            <v>99.264705882352942</v>
          </cell>
          <cell r="AM116">
            <v>10</v>
          </cell>
          <cell r="AN116">
            <v>10</v>
          </cell>
          <cell r="AO116">
            <v>20</v>
          </cell>
          <cell r="AP116">
            <v>30</v>
          </cell>
          <cell r="AQ116">
            <v>70</v>
          </cell>
          <cell r="AR116">
            <v>50</v>
          </cell>
          <cell r="AS116">
            <v>30</v>
          </cell>
          <cell r="AT116">
            <v>60</v>
          </cell>
          <cell r="AU116">
            <v>45</v>
          </cell>
          <cell r="AV116">
            <v>90</v>
          </cell>
          <cell r="AW116">
            <v>100</v>
          </cell>
          <cell r="AX116">
            <v>95</v>
          </cell>
          <cell r="AY116">
            <v>90</v>
          </cell>
          <cell r="AZ116">
            <v>100</v>
          </cell>
          <cell r="BA116">
            <v>95</v>
          </cell>
          <cell r="BB116">
            <v>100</v>
          </cell>
          <cell r="BC116">
            <v>100</v>
          </cell>
          <cell r="BD116">
            <v>100</v>
          </cell>
          <cell r="BE116">
            <v>1094</v>
          </cell>
          <cell r="BF116">
            <v>1192</v>
          </cell>
          <cell r="BG116">
            <v>2286</v>
          </cell>
          <cell r="BH116">
            <v>59.414990859232176</v>
          </cell>
          <cell r="BI116">
            <v>48.070469798657719</v>
          </cell>
          <cell r="BJ116">
            <v>53.499562554680665</v>
          </cell>
          <cell r="BK116">
            <v>46.617915904936012</v>
          </cell>
          <cell r="BL116">
            <v>35.318791946308728</v>
          </cell>
          <cell r="BM116">
            <v>40.726159230096236</v>
          </cell>
          <cell r="BN116">
            <v>89.488117001828144</v>
          </cell>
          <cell r="BO116">
            <v>86.828859060402692</v>
          </cell>
          <cell r="BP116">
            <v>88.10148731408573</v>
          </cell>
          <cell r="BQ116">
            <v>88.939670932358311</v>
          </cell>
          <cell r="BR116">
            <v>85.570469798657726</v>
          </cell>
          <cell r="BS116">
            <v>87.182852143482066</v>
          </cell>
          <cell r="BT116">
            <v>97.989031078610594</v>
          </cell>
          <cell r="BU116">
            <v>97.818791946308721</v>
          </cell>
          <cell r="BV116">
            <v>97.900262467191595</v>
          </cell>
        </row>
        <row r="117">
          <cell r="B117">
            <v>867</v>
          </cell>
          <cell r="C117">
            <v>516</v>
          </cell>
          <cell r="D117">
            <v>515</v>
          </cell>
          <cell r="E117">
            <v>1031</v>
          </cell>
          <cell r="F117">
            <v>65.310077519379846</v>
          </cell>
          <cell r="G117">
            <v>54.368932038834949</v>
          </cell>
          <cell r="H117">
            <v>59.844810863239573</v>
          </cell>
          <cell r="I117">
            <v>51.162790697674424</v>
          </cell>
          <cell r="J117">
            <v>42.718446601941743</v>
          </cell>
          <cell r="K117">
            <v>46.944713870029098</v>
          </cell>
          <cell r="L117">
            <v>96.511627906976756</v>
          </cell>
          <cell r="M117">
            <v>92.815533980582515</v>
          </cell>
          <cell r="N117">
            <v>94.665373423860331</v>
          </cell>
          <cell r="O117">
            <v>95.15503875968993</v>
          </cell>
          <cell r="P117">
            <v>90.873786407766985</v>
          </cell>
          <cell r="Q117">
            <v>93.016488845780799</v>
          </cell>
          <cell r="R117">
            <v>99.224806201550393</v>
          </cell>
          <cell r="S117">
            <v>98.252427184466015</v>
          </cell>
          <cell r="T117">
            <v>98.739088263821529</v>
          </cell>
          <cell r="U117">
            <v>13</v>
          </cell>
          <cell r="V117">
            <v>16</v>
          </cell>
          <cell r="W117">
            <v>29</v>
          </cell>
          <cell r="X117">
            <v>69.230769230769226</v>
          </cell>
          <cell r="Y117">
            <v>56.25</v>
          </cell>
          <cell r="Z117">
            <v>62.068965517241381</v>
          </cell>
          <cell r="AA117">
            <v>69.230769230769226</v>
          </cell>
          <cell r="AB117">
            <v>50</v>
          </cell>
          <cell r="AC117">
            <v>58.620689655172406</v>
          </cell>
          <cell r="AD117">
            <v>100</v>
          </cell>
          <cell r="AE117">
            <v>93.75</v>
          </cell>
          <cell r="AF117">
            <v>96.551724137931032</v>
          </cell>
          <cell r="AG117">
            <v>100</v>
          </cell>
          <cell r="AH117">
            <v>87.5</v>
          </cell>
          <cell r="AI117">
            <v>93.103448275862064</v>
          </cell>
          <cell r="AJ117">
            <v>100</v>
          </cell>
          <cell r="AK117">
            <v>93.75</v>
          </cell>
          <cell r="AL117">
            <v>96.551724137931032</v>
          </cell>
          <cell r="AM117">
            <v>2</v>
          </cell>
          <cell r="AN117">
            <v>0</v>
          </cell>
          <cell r="AO117">
            <v>2</v>
          </cell>
          <cell r="AP117">
            <v>0</v>
          </cell>
          <cell r="AQ117" t="e">
            <v>#DIV/0!</v>
          </cell>
          <cell r="AR117">
            <v>0</v>
          </cell>
          <cell r="AS117">
            <v>0</v>
          </cell>
          <cell r="AT117" t="e">
            <v>#DIV/0!</v>
          </cell>
          <cell r="AU117">
            <v>0</v>
          </cell>
          <cell r="AV117">
            <v>100</v>
          </cell>
          <cell r="AW117" t="e">
            <v>#DIV/0!</v>
          </cell>
          <cell r="AX117">
            <v>100</v>
          </cell>
          <cell r="AY117">
            <v>100</v>
          </cell>
          <cell r="AZ117" t="e">
            <v>#DIV/0!</v>
          </cell>
          <cell r="BA117">
            <v>100</v>
          </cell>
          <cell r="BB117">
            <v>100</v>
          </cell>
          <cell r="BC117" t="e">
            <v>#DIV/0!</v>
          </cell>
          <cell r="BD117">
            <v>100</v>
          </cell>
          <cell r="BE117">
            <v>531</v>
          </cell>
          <cell r="BF117">
            <v>531</v>
          </cell>
          <cell r="BG117">
            <v>1062</v>
          </cell>
          <cell r="BH117">
            <v>65.160075329566851</v>
          </cell>
          <cell r="BI117">
            <v>54.425612052730699</v>
          </cell>
          <cell r="BJ117">
            <v>59.792843691148775</v>
          </cell>
          <cell r="BK117">
            <v>51.41242937853108</v>
          </cell>
          <cell r="BL117">
            <v>42.93785310734463</v>
          </cell>
          <cell r="BM117">
            <v>47.175141242937855</v>
          </cell>
          <cell r="BN117">
            <v>96.610169491525426</v>
          </cell>
          <cell r="BO117">
            <v>92.843691148775903</v>
          </cell>
          <cell r="BP117">
            <v>94.726930320150657</v>
          </cell>
          <cell r="BQ117">
            <v>95.291902071563086</v>
          </cell>
          <cell r="BR117">
            <v>90.772128060263654</v>
          </cell>
          <cell r="BS117">
            <v>93.03201506591337</v>
          </cell>
          <cell r="BT117">
            <v>99.246704331450104</v>
          </cell>
          <cell r="BU117">
            <v>98.116760828625232</v>
          </cell>
          <cell r="BV117">
            <v>98.681732580037661</v>
          </cell>
        </row>
        <row r="118">
          <cell r="B118">
            <v>868</v>
          </cell>
          <cell r="C118">
            <v>657</v>
          </cell>
          <cell r="D118">
            <v>783</v>
          </cell>
          <cell r="E118">
            <v>1440</v>
          </cell>
          <cell r="F118">
            <v>68.188736681887363</v>
          </cell>
          <cell r="G118">
            <v>61.685823754789268</v>
          </cell>
          <cell r="H118">
            <v>64.652777777777786</v>
          </cell>
          <cell r="I118">
            <v>59.969558599695581</v>
          </cell>
          <cell r="J118">
            <v>46.998722860791823</v>
          </cell>
          <cell r="K118">
            <v>52.916666666666664</v>
          </cell>
          <cell r="L118">
            <v>96.499238964992387</v>
          </cell>
          <cell r="M118">
            <v>92.720306513409966</v>
          </cell>
          <cell r="N118">
            <v>94.444444444444443</v>
          </cell>
          <cell r="O118">
            <v>96.042617960426185</v>
          </cell>
          <cell r="P118">
            <v>90.804597701149419</v>
          </cell>
          <cell r="Q118">
            <v>93.194444444444443</v>
          </cell>
          <cell r="R118">
            <v>98.782343987823438</v>
          </cell>
          <cell r="S118">
            <v>98.339719029374209</v>
          </cell>
          <cell r="T118">
            <v>98.541666666666671</v>
          </cell>
          <cell r="U118">
            <v>86</v>
          </cell>
          <cell r="V118">
            <v>92</v>
          </cell>
          <cell r="W118">
            <v>178</v>
          </cell>
          <cell r="X118">
            <v>67.441860465116278</v>
          </cell>
          <cell r="Y118">
            <v>54.347826086956516</v>
          </cell>
          <cell r="Z118">
            <v>60.674157303370791</v>
          </cell>
          <cell r="AA118">
            <v>59.302325581395351</v>
          </cell>
          <cell r="AB118">
            <v>44.565217391304344</v>
          </cell>
          <cell r="AC118">
            <v>51.68539325842697</v>
          </cell>
          <cell r="AD118">
            <v>94.186046511627907</v>
          </cell>
          <cell r="AE118">
            <v>97.826086956521735</v>
          </cell>
          <cell r="AF118">
            <v>96.067415730337075</v>
          </cell>
          <cell r="AG118">
            <v>91.860465116279073</v>
          </cell>
          <cell r="AH118">
            <v>97.826086956521735</v>
          </cell>
          <cell r="AI118">
            <v>94.943820224719104</v>
          </cell>
          <cell r="AJ118">
            <v>98.837209302325576</v>
          </cell>
          <cell r="AK118">
            <v>98.91304347826086</v>
          </cell>
          <cell r="AL118">
            <v>98.876404494382015</v>
          </cell>
          <cell r="AM118">
            <v>6</v>
          </cell>
          <cell r="AN118">
            <v>0</v>
          </cell>
          <cell r="AO118">
            <v>6</v>
          </cell>
          <cell r="AP118">
            <v>50</v>
          </cell>
          <cell r="AQ118" t="e">
            <v>#DIV/0!</v>
          </cell>
          <cell r="AR118">
            <v>50</v>
          </cell>
          <cell r="AS118">
            <v>50</v>
          </cell>
          <cell r="AT118" t="e">
            <v>#DIV/0!</v>
          </cell>
          <cell r="AU118">
            <v>50</v>
          </cell>
          <cell r="AV118">
            <v>100</v>
          </cell>
          <cell r="AW118" t="e">
            <v>#DIV/0!</v>
          </cell>
          <cell r="AX118">
            <v>100</v>
          </cell>
          <cell r="AY118">
            <v>83.333333333333343</v>
          </cell>
          <cell r="AZ118" t="e">
            <v>#DIV/0!</v>
          </cell>
          <cell r="BA118">
            <v>83.333333333333343</v>
          </cell>
          <cell r="BB118">
            <v>100</v>
          </cell>
          <cell r="BC118" t="e">
            <v>#DIV/0!</v>
          </cell>
          <cell r="BD118">
            <v>100</v>
          </cell>
          <cell r="BE118">
            <v>749</v>
          </cell>
          <cell r="BF118">
            <v>875</v>
          </cell>
          <cell r="BG118">
            <v>1624</v>
          </cell>
          <cell r="BH118">
            <v>67.957276368491321</v>
          </cell>
          <cell r="BI118">
            <v>60.914285714285711</v>
          </cell>
          <cell r="BJ118">
            <v>64.162561576354676</v>
          </cell>
          <cell r="BK118">
            <v>59.813084112149525</v>
          </cell>
          <cell r="BL118">
            <v>46.74285714285714</v>
          </cell>
          <cell r="BM118">
            <v>52.770935960591139</v>
          </cell>
          <cell r="BN118">
            <v>96.261682242990659</v>
          </cell>
          <cell r="BO118">
            <v>93.257142857142867</v>
          </cell>
          <cell r="BP118">
            <v>94.642857142857139</v>
          </cell>
          <cell r="BQ118">
            <v>95.460614152202936</v>
          </cell>
          <cell r="BR118">
            <v>91.542857142857144</v>
          </cell>
          <cell r="BS118">
            <v>93.349753694581281</v>
          </cell>
          <cell r="BT118">
            <v>98.798397863818423</v>
          </cell>
          <cell r="BU118">
            <v>98.4</v>
          </cell>
          <cell r="BV118">
            <v>98.583743842364541</v>
          </cell>
        </row>
        <row r="119">
          <cell r="B119">
            <v>869</v>
          </cell>
          <cell r="C119">
            <v>949</v>
          </cell>
          <cell r="D119">
            <v>995</v>
          </cell>
          <cell r="E119">
            <v>1944</v>
          </cell>
          <cell r="F119">
            <v>70.706006322444679</v>
          </cell>
          <cell r="G119">
            <v>59.698492462311556</v>
          </cell>
          <cell r="H119">
            <v>65.072016460905346</v>
          </cell>
          <cell r="I119">
            <v>56.059009483667019</v>
          </cell>
          <cell r="J119">
            <v>47.939698492462313</v>
          </cell>
          <cell r="K119">
            <v>51.903292181069958</v>
          </cell>
          <cell r="L119">
            <v>95.679662802950475</v>
          </cell>
          <cell r="M119">
            <v>94.371859296482413</v>
          </cell>
          <cell r="N119">
            <v>95.010288065843611</v>
          </cell>
          <cell r="O119">
            <v>94.625922023182298</v>
          </cell>
          <cell r="P119">
            <v>93.366834170854275</v>
          </cell>
          <cell r="Q119">
            <v>93.981481481481481</v>
          </cell>
          <cell r="R119">
            <v>99.473129610115905</v>
          </cell>
          <cell r="S119">
            <v>99.396984924623112</v>
          </cell>
          <cell r="T119">
            <v>99.434156378600818</v>
          </cell>
          <cell r="U119">
            <v>21</v>
          </cell>
          <cell r="V119">
            <v>25</v>
          </cell>
          <cell r="W119">
            <v>46</v>
          </cell>
          <cell r="X119">
            <v>61.904761904761905</v>
          </cell>
          <cell r="Y119">
            <v>68</v>
          </cell>
          <cell r="Z119">
            <v>65.217391304347828</v>
          </cell>
          <cell r="AA119">
            <v>38.095238095238095</v>
          </cell>
          <cell r="AB119">
            <v>44</v>
          </cell>
          <cell r="AC119">
            <v>41.304347826086953</v>
          </cell>
          <cell r="AD119">
            <v>80.952380952380949</v>
          </cell>
          <cell r="AE119">
            <v>96</v>
          </cell>
          <cell r="AF119">
            <v>89.130434782608688</v>
          </cell>
          <cell r="AG119">
            <v>80.952380952380949</v>
          </cell>
          <cell r="AH119">
            <v>96</v>
          </cell>
          <cell r="AI119">
            <v>89.130434782608688</v>
          </cell>
          <cell r="AJ119">
            <v>95.238095238095227</v>
          </cell>
          <cell r="AK119">
            <v>100</v>
          </cell>
          <cell r="AL119">
            <v>97.826086956521735</v>
          </cell>
          <cell r="AM119">
            <v>3</v>
          </cell>
          <cell r="AN119">
            <v>3</v>
          </cell>
          <cell r="AO119">
            <v>6</v>
          </cell>
          <cell r="AP119">
            <v>66.666666666666657</v>
          </cell>
          <cell r="AQ119">
            <v>0</v>
          </cell>
          <cell r="AR119">
            <v>33.333333333333329</v>
          </cell>
          <cell r="AS119">
            <v>33.333333333333329</v>
          </cell>
          <cell r="AT119">
            <v>0</v>
          </cell>
          <cell r="AU119">
            <v>16.666666666666664</v>
          </cell>
          <cell r="AV119">
            <v>100</v>
          </cell>
          <cell r="AW119">
            <v>66.666666666666657</v>
          </cell>
          <cell r="AX119">
            <v>83.333333333333343</v>
          </cell>
          <cell r="AY119">
            <v>66.666666666666657</v>
          </cell>
          <cell r="AZ119">
            <v>66.666666666666657</v>
          </cell>
          <cell r="BA119">
            <v>66.666666666666657</v>
          </cell>
          <cell r="BB119">
            <v>100</v>
          </cell>
          <cell r="BC119">
            <v>100</v>
          </cell>
          <cell r="BD119">
            <v>100</v>
          </cell>
          <cell r="BE119">
            <v>973</v>
          </cell>
          <cell r="BF119">
            <v>1023</v>
          </cell>
          <cell r="BG119">
            <v>1996</v>
          </cell>
          <cell r="BH119">
            <v>70.503597122302153</v>
          </cell>
          <cell r="BI119">
            <v>59.726295210166178</v>
          </cell>
          <cell r="BJ119">
            <v>64.979959919839686</v>
          </cell>
          <cell r="BK119">
            <v>55.601233299075027</v>
          </cell>
          <cell r="BL119">
            <v>47.702834799608993</v>
          </cell>
          <cell r="BM119">
            <v>51.553106212424851</v>
          </cell>
          <cell r="BN119">
            <v>95.375128468653642</v>
          </cell>
          <cell r="BO119">
            <v>94.330400782013697</v>
          </cell>
          <cell r="BP119">
            <v>94.839679358717433</v>
          </cell>
          <cell r="BQ119">
            <v>94.24460431654677</v>
          </cell>
          <cell r="BR119">
            <v>93.352883675464312</v>
          </cell>
          <cell r="BS119">
            <v>93.787575150300611</v>
          </cell>
          <cell r="BT119">
            <v>99.383350462487158</v>
          </cell>
          <cell r="BU119">
            <v>99.413489736070375</v>
          </cell>
          <cell r="BV119">
            <v>99.398797595190373</v>
          </cell>
        </row>
        <row r="120">
          <cell r="B120">
            <v>870</v>
          </cell>
          <cell r="C120">
            <v>415</v>
          </cell>
          <cell r="D120">
            <v>432</v>
          </cell>
          <cell r="E120">
            <v>847</v>
          </cell>
          <cell r="F120">
            <v>57.108433734939759</v>
          </cell>
          <cell r="G120">
            <v>56.712962962962962</v>
          </cell>
          <cell r="H120">
            <v>56.90672963400236</v>
          </cell>
          <cell r="I120">
            <v>48.192771084337352</v>
          </cell>
          <cell r="J120">
            <v>46.75925925925926</v>
          </cell>
          <cell r="K120">
            <v>47.461629279811099</v>
          </cell>
          <cell r="L120">
            <v>86.506024096385545</v>
          </cell>
          <cell r="M120">
            <v>84.722222222222214</v>
          </cell>
          <cell r="N120">
            <v>85.596221959858326</v>
          </cell>
          <cell r="O120">
            <v>86.506024096385545</v>
          </cell>
          <cell r="P120">
            <v>83.56481481481481</v>
          </cell>
          <cell r="Q120">
            <v>85.005903187721373</v>
          </cell>
          <cell r="R120">
            <v>95.662650602409641</v>
          </cell>
          <cell r="S120">
            <v>95.833333333333343</v>
          </cell>
          <cell r="T120">
            <v>95.74970484061393</v>
          </cell>
          <cell r="U120">
            <v>93</v>
          </cell>
          <cell r="V120">
            <v>82</v>
          </cell>
          <cell r="W120">
            <v>175</v>
          </cell>
          <cell r="X120">
            <v>59.13978494623656</v>
          </cell>
          <cell r="Y120">
            <v>45.121951219512198</v>
          </cell>
          <cell r="Z120">
            <v>52.571428571428569</v>
          </cell>
          <cell r="AA120">
            <v>52.688172043010752</v>
          </cell>
          <cell r="AB120">
            <v>30.487804878048781</v>
          </cell>
          <cell r="AC120">
            <v>42.285714285714285</v>
          </cell>
          <cell r="AD120">
            <v>86.021505376344081</v>
          </cell>
          <cell r="AE120">
            <v>80.487804878048792</v>
          </cell>
          <cell r="AF120">
            <v>83.428571428571431</v>
          </cell>
          <cell r="AG120">
            <v>86.021505376344081</v>
          </cell>
          <cell r="AH120">
            <v>79.268292682926827</v>
          </cell>
          <cell r="AI120">
            <v>82.857142857142861</v>
          </cell>
          <cell r="AJ120">
            <v>97.849462365591393</v>
          </cell>
          <cell r="AK120">
            <v>93.902439024390233</v>
          </cell>
          <cell r="AL120">
            <v>96</v>
          </cell>
          <cell r="AM120">
            <v>1</v>
          </cell>
          <cell r="AN120">
            <v>2</v>
          </cell>
          <cell r="AO120">
            <v>3</v>
          </cell>
          <cell r="AP120">
            <v>0</v>
          </cell>
          <cell r="AQ120">
            <v>50</v>
          </cell>
          <cell r="AR120">
            <v>33.333333333333329</v>
          </cell>
          <cell r="AS120">
            <v>0</v>
          </cell>
          <cell r="AT120">
            <v>50</v>
          </cell>
          <cell r="AU120">
            <v>33.333333333333329</v>
          </cell>
          <cell r="AV120">
            <v>100</v>
          </cell>
          <cell r="AW120">
            <v>100</v>
          </cell>
          <cell r="AX120">
            <v>100</v>
          </cell>
          <cell r="AY120">
            <v>100</v>
          </cell>
          <cell r="AZ120">
            <v>100</v>
          </cell>
          <cell r="BA120">
            <v>100</v>
          </cell>
          <cell r="BB120">
            <v>100</v>
          </cell>
          <cell r="BC120">
            <v>100</v>
          </cell>
          <cell r="BD120">
            <v>100</v>
          </cell>
          <cell r="BE120">
            <v>509</v>
          </cell>
          <cell r="BF120">
            <v>516</v>
          </cell>
          <cell r="BG120">
            <v>1025</v>
          </cell>
          <cell r="BH120">
            <v>57.367387033398821</v>
          </cell>
          <cell r="BI120">
            <v>54.844961240310077</v>
          </cell>
          <cell r="BJ120">
            <v>56.09756097560976</v>
          </cell>
          <cell r="BK120">
            <v>48.919449901768175</v>
          </cell>
          <cell r="BL120">
            <v>44.186046511627907</v>
          </cell>
          <cell r="BM120">
            <v>46.536585365853661</v>
          </cell>
          <cell r="BN120">
            <v>86.444007858546172</v>
          </cell>
          <cell r="BO120">
            <v>84.108527131782949</v>
          </cell>
          <cell r="BP120">
            <v>85.268292682926827</v>
          </cell>
          <cell r="BQ120">
            <v>86.444007858546172</v>
          </cell>
          <cell r="BR120">
            <v>82.945736434108525</v>
          </cell>
          <cell r="BS120">
            <v>84.682926829268297</v>
          </cell>
          <cell r="BT120">
            <v>96.070726915520638</v>
          </cell>
          <cell r="BU120">
            <v>95.542635658914733</v>
          </cell>
          <cell r="BV120">
            <v>95.804878048780481</v>
          </cell>
        </row>
        <row r="121">
          <cell r="B121">
            <v>871</v>
          </cell>
          <cell r="C121">
            <v>404</v>
          </cell>
          <cell r="D121">
            <v>439</v>
          </cell>
          <cell r="E121">
            <v>843</v>
          </cell>
          <cell r="F121">
            <v>63.861386138613859</v>
          </cell>
          <cell r="G121">
            <v>60.364464692482912</v>
          </cell>
          <cell r="H121">
            <v>62.040332147093714</v>
          </cell>
          <cell r="I121">
            <v>55.693069306930695</v>
          </cell>
          <cell r="J121">
            <v>54.66970387243736</v>
          </cell>
          <cell r="K121">
            <v>55.160142348754448</v>
          </cell>
          <cell r="L121">
            <v>95.297029702970292</v>
          </cell>
          <cell r="M121">
            <v>88.838268792710707</v>
          </cell>
          <cell r="N121">
            <v>91.933570581257413</v>
          </cell>
          <cell r="O121">
            <v>94.306930693069305</v>
          </cell>
          <cell r="P121">
            <v>87.47152619589977</v>
          </cell>
          <cell r="Q121">
            <v>90.747330960854086</v>
          </cell>
          <cell r="R121">
            <v>99.009900990099013</v>
          </cell>
          <cell r="S121">
            <v>95.671981776765378</v>
          </cell>
          <cell r="T121">
            <v>97.271648873072365</v>
          </cell>
          <cell r="U121">
            <v>279</v>
          </cell>
          <cell r="V121">
            <v>283</v>
          </cell>
          <cell r="W121">
            <v>562</v>
          </cell>
          <cell r="X121">
            <v>66.666666666666657</v>
          </cell>
          <cell r="Y121">
            <v>63.250883392226157</v>
          </cell>
          <cell r="Z121">
            <v>64.946619217081846</v>
          </cell>
          <cell r="AA121">
            <v>55.913978494623649</v>
          </cell>
          <cell r="AB121">
            <v>54.416961130742045</v>
          </cell>
          <cell r="AC121">
            <v>55.160142348754448</v>
          </cell>
          <cell r="AD121">
            <v>96.774193548387103</v>
          </cell>
          <cell r="AE121">
            <v>96.81978798586573</v>
          </cell>
          <cell r="AF121">
            <v>96.797153024911026</v>
          </cell>
          <cell r="AG121">
            <v>95.340501792114694</v>
          </cell>
          <cell r="AH121">
            <v>96.466431095406364</v>
          </cell>
          <cell r="AI121">
            <v>95.907473309608534</v>
          </cell>
          <cell r="AJ121">
            <v>98.56630824372759</v>
          </cell>
          <cell r="AK121">
            <v>99.646643109540634</v>
          </cell>
          <cell r="AL121">
            <v>99.110320284697508</v>
          </cell>
          <cell r="AM121">
            <v>8</v>
          </cell>
          <cell r="AN121">
            <v>5</v>
          </cell>
          <cell r="AO121">
            <v>13</v>
          </cell>
          <cell r="AP121">
            <v>62.5</v>
          </cell>
          <cell r="AQ121">
            <v>80</v>
          </cell>
          <cell r="AR121">
            <v>69.230769230769226</v>
          </cell>
          <cell r="AS121">
            <v>62.5</v>
          </cell>
          <cell r="AT121">
            <v>60</v>
          </cell>
          <cell r="AU121">
            <v>61.53846153846154</v>
          </cell>
          <cell r="AV121">
            <v>100</v>
          </cell>
          <cell r="AW121">
            <v>100</v>
          </cell>
          <cell r="AX121">
            <v>100</v>
          </cell>
          <cell r="AY121">
            <v>100</v>
          </cell>
          <cell r="AZ121">
            <v>100</v>
          </cell>
          <cell r="BA121">
            <v>100</v>
          </cell>
          <cell r="BB121">
            <v>100</v>
          </cell>
          <cell r="BC121">
            <v>100</v>
          </cell>
          <cell r="BD121">
            <v>100</v>
          </cell>
          <cell r="BE121">
            <v>691</v>
          </cell>
          <cell r="BF121">
            <v>727</v>
          </cell>
          <cell r="BG121">
            <v>1418</v>
          </cell>
          <cell r="BH121">
            <v>64.978292329956588</v>
          </cell>
          <cell r="BI121">
            <v>61.623108665749662</v>
          </cell>
          <cell r="BJ121">
            <v>63.258110014104375</v>
          </cell>
          <cell r="BK121">
            <v>55.861070911722145</v>
          </cell>
          <cell r="BL121">
            <v>54.607977991746907</v>
          </cell>
          <cell r="BM121">
            <v>55.218617771509173</v>
          </cell>
          <cell r="BN121">
            <v>95.9479015918958</v>
          </cell>
          <cell r="BO121">
            <v>92.02200825309491</v>
          </cell>
          <cell r="BP121">
            <v>93.935119887165015</v>
          </cell>
          <cell r="BQ121">
            <v>94.790159189580308</v>
          </cell>
          <cell r="BR121">
            <v>91.059147180192568</v>
          </cell>
          <cell r="BS121">
            <v>92.877291960507762</v>
          </cell>
          <cell r="BT121">
            <v>98.842257597684508</v>
          </cell>
          <cell r="BU121">
            <v>97.248968363136186</v>
          </cell>
          <cell r="BV121">
            <v>98.025387870239783</v>
          </cell>
        </row>
        <row r="122">
          <cell r="B122">
            <v>872</v>
          </cell>
          <cell r="C122">
            <v>831</v>
          </cell>
          <cell r="D122">
            <v>868</v>
          </cell>
          <cell r="E122">
            <v>1699</v>
          </cell>
          <cell r="F122">
            <v>70.998796630565579</v>
          </cell>
          <cell r="G122">
            <v>59.331797235023046</v>
          </cell>
          <cell r="H122">
            <v>65.038257798705118</v>
          </cell>
          <cell r="I122">
            <v>63.537906137184116</v>
          </cell>
          <cell r="J122">
            <v>52.880184331797231</v>
          </cell>
          <cell r="K122">
            <v>58.092995879929369</v>
          </cell>
          <cell r="L122">
            <v>96.269554753309265</v>
          </cell>
          <cell r="M122">
            <v>94.47004608294931</v>
          </cell>
          <cell r="N122">
            <v>95.350206003531497</v>
          </cell>
          <cell r="O122">
            <v>95.788206979542721</v>
          </cell>
          <cell r="P122">
            <v>93.31797235023042</v>
          </cell>
          <cell r="Q122">
            <v>94.526191877575044</v>
          </cell>
          <cell r="R122">
            <v>98.796630565583627</v>
          </cell>
          <cell r="S122">
            <v>98.617511520737324</v>
          </cell>
          <cell r="T122">
            <v>98.705120659211303</v>
          </cell>
          <cell r="U122">
            <v>47</v>
          </cell>
          <cell r="V122">
            <v>75</v>
          </cell>
          <cell r="W122">
            <v>122</v>
          </cell>
          <cell r="X122">
            <v>68.085106382978722</v>
          </cell>
          <cell r="Y122">
            <v>53.333333333333336</v>
          </cell>
          <cell r="Z122">
            <v>59.016393442622949</v>
          </cell>
          <cell r="AA122">
            <v>65.957446808510639</v>
          </cell>
          <cell r="AB122">
            <v>45.333333333333329</v>
          </cell>
          <cell r="AC122">
            <v>53.278688524590166</v>
          </cell>
          <cell r="AD122">
            <v>95.744680851063833</v>
          </cell>
          <cell r="AE122">
            <v>89.333333333333329</v>
          </cell>
          <cell r="AF122">
            <v>91.803278688524586</v>
          </cell>
          <cell r="AG122">
            <v>95.744680851063833</v>
          </cell>
          <cell r="AH122">
            <v>89.333333333333329</v>
          </cell>
          <cell r="AI122">
            <v>91.803278688524586</v>
          </cell>
          <cell r="AJ122">
            <v>97.872340425531917</v>
          </cell>
          <cell r="AK122">
            <v>100</v>
          </cell>
          <cell r="AL122">
            <v>99.180327868852459</v>
          </cell>
          <cell r="AM122">
            <v>1</v>
          </cell>
          <cell r="AN122">
            <v>4</v>
          </cell>
          <cell r="AO122">
            <v>5</v>
          </cell>
          <cell r="AP122">
            <v>0</v>
          </cell>
          <cell r="AQ122">
            <v>25</v>
          </cell>
          <cell r="AR122">
            <v>20</v>
          </cell>
          <cell r="AS122">
            <v>0</v>
          </cell>
          <cell r="AT122">
            <v>25</v>
          </cell>
          <cell r="AU122">
            <v>20</v>
          </cell>
          <cell r="AV122">
            <v>0</v>
          </cell>
          <cell r="AW122">
            <v>75</v>
          </cell>
          <cell r="AX122">
            <v>60</v>
          </cell>
          <cell r="AY122">
            <v>0</v>
          </cell>
          <cell r="AZ122">
            <v>75</v>
          </cell>
          <cell r="BA122">
            <v>60</v>
          </cell>
          <cell r="BB122">
            <v>0</v>
          </cell>
          <cell r="BC122">
            <v>75</v>
          </cell>
          <cell r="BD122">
            <v>60</v>
          </cell>
          <cell r="BE122">
            <v>879</v>
          </cell>
          <cell r="BF122">
            <v>947</v>
          </cell>
          <cell r="BG122">
            <v>1826</v>
          </cell>
          <cell r="BH122">
            <v>70.762229806598413</v>
          </cell>
          <cell r="BI122">
            <v>58.711721224920801</v>
          </cell>
          <cell r="BJ122">
            <v>64.512595837897052</v>
          </cell>
          <cell r="BK122">
            <v>63.594994311717855</v>
          </cell>
          <cell r="BL122">
            <v>52.164730728616682</v>
          </cell>
          <cell r="BM122">
            <v>57.667031763417306</v>
          </cell>
          <cell r="BN122">
            <v>96.131968145620021</v>
          </cell>
          <cell r="BO122">
            <v>93.980992608236534</v>
          </cell>
          <cell r="BP122">
            <v>95.016429353778747</v>
          </cell>
          <cell r="BQ122">
            <v>95.676905574516496</v>
          </cell>
          <cell r="BR122">
            <v>92.925026399155229</v>
          </cell>
          <cell r="BS122">
            <v>94.249726177437026</v>
          </cell>
          <cell r="BT122">
            <v>98.634812286689424</v>
          </cell>
          <cell r="BU122">
            <v>98.627243928194304</v>
          </cell>
          <cell r="BV122">
            <v>98.630887185104058</v>
          </cell>
        </row>
        <row r="123">
          <cell r="B123">
            <v>873</v>
          </cell>
          <cell r="C123">
            <v>2792</v>
          </cell>
          <cell r="D123">
            <v>2820</v>
          </cell>
          <cell r="E123">
            <v>5612</v>
          </cell>
          <cell r="F123">
            <v>64.684813753581665</v>
          </cell>
          <cell r="G123">
            <v>56.028368794326241</v>
          </cell>
          <cell r="H123">
            <v>60.334996436208122</v>
          </cell>
          <cell r="I123">
            <v>54.226361031518621</v>
          </cell>
          <cell r="J123">
            <v>46.347517730496449</v>
          </cell>
          <cell r="K123">
            <v>50.267284390591591</v>
          </cell>
          <cell r="L123">
            <v>94.663323782234954</v>
          </cell>
          <cell r="M123">
            <v>92.907801418439718</v>
          </cell>
          <cell r="N123">
            <v>93.781183178902353</v>
          </cell>
          <cell r="O123">
            <v>93.48137535816619</v>
          </cell>
          <cell r="P123">
            <v>91.063829787234042</v>
          </cell>
          <cell r="Q123">
            <v>92.266571632216682</v>
          </cell>
          <cell r="R123">
            <v>98.603151862464173</v>
          </cell>
          <cell r="S123">
            <v>98.368794326241144</v>
          </cell>
          <cell r="T123">
            <v>98.485388453314329</v>
          </cell>
          <cell r="U123">
            <v>92</v>
          </cell>
          <cell r="V123">
            <v>125</v>
          </cell>
          <cell r="W123">
            <v>217</v>
          </cell>
          <cell r="X123">
            <v>69.565217391304344</v>
          </cell>
          <cell r="Y123">
            <v>47.199999999999996</v>
          </cell>
          <cell r="Z123">
            <v>56.682027649769587</v>
          </cell>
          <cell r="AA123">
            <v>56.521739130434781</v>
          </cell>
          <cell r="AB123">
            <v>40.799999999999997</v>
          </cell>
          <cell r="AC123">
            <v>47.465437788018434</v>
          </cell>
          <cell r="AD123">
            <v>95.652173913043484</v>
          </cell>
          <cell r="AE123">
            <v>89.600000000000009</v>
          </cell>
          <cell r="AF123">
            <v>92.165898617511516</v>
          </cell>
          <cell r="AG123">
            <v>95.652173913043484</v>
          </cell>
          <cell r="AH123">
            <v>87.2</v>
          </cell>
          <cell r="AI123">
            <v>90.78341013824884</v>
          </cell>
          <cell r="AJ123">
            <v>97.826086956521735</v>
          </cell>
          <cell r="AK123">
            <v>93.600000000000009</v>
          </cell>
          <cell r="AL123">
            <v>95.391705069124427</v>
          </cell>
          <cell r="AM123">
            <v>4</v>
          </cell>
          <cell r="AN123">
            <v>7</v>
          </cell>
          <cell r="AO123">
            <v>11</v>
          </cell>
          <cell r="AP123">
            <v>100</v>
          </cell>
          <cell r="AQ123">
            <v>57.142857142857139</v>
          </cell>
          <cell r="AR123">
            <v>72.727272727272734</v>
          </cell>
          <cell r="AS123">
            <v>75</v>
          </cell>
          <cell r="AT123">
            <v>57.142857142857139</v>
          </cell>
          <cell r="AU123">
            <v>63.636363636363633</v>
          </cell>
          <cell r="AV123">
            <v>100</v>
          </cell>
          <cell r="AW123">
            <v>85.714285714285708</v>
          </cell>
          <cell r="AX123">
            <v>90.909090909090907</v>
          </cell>
          <cell r="AY123">
            <v>100</v>
          </cell>
          <cell r="AZ123">
            <v>85.714285714285708</v>
          </cell>
          <cell r="BA123">
            <v>90.909090909090907</v>
          </cell>
          <cell r="BB123">
            <v>100</v>
          </cell>
          <cell r="BC123">
            <v>100</v>
          </cell>
          <cell r="BD123">
            <v>100</v>
          </cell>
          <cell r="BE123">
            <v>2888</v>
          </cell>
          <cell r="BF123">
            <v>2952</v>
          </cell>
          <cell r="BG123">
            <v>5840</v>
          </cell>
          <cell r="BH123">
            <v>64.88919667590028</v>
          </cell>
          <cell r="BI123">
            <v>55.65718157181572</v>
          </cell>
          <cell r="BJ123">
            <v>60.222602739726028</v>
          </cell>
          <cell r="BK123">
            <v>54.328254847645432</v>
          </cell>
          <cell r="BL123">
            <v>46.138211382113816</v>
          </cell>
          <cell r="BM123">
            <v>50.188356164383563</v>
          </cell>
          <cell r="BN123">
            <v>94.702216066481995</v>
          </cell>
          <cell r="BO123">
            <v>92.750677506775077</v>
          </cell>
          <cell r="BP123">
            <v>93.715753424657535</v>
          </cell>
          <cell r="BQ123">
            <v>93.559556786703595</v>
          </cell>
          <cell r="BR123">
            <v>90.887533875338761</v>
          </cell>
          <cell r="BS123">
            <v>92.208904109589042</v>
          </cell>
          <cell r="BT123">
            <v>98.5803324099723</v>
          </cell>
          <cell r="BU123">
            <v>98.170731707317074</v>
          </cell>
          <cell r="BV123">
            <v>98.373287671232873</v>
          </cell>
        </row>
        <row r="124">
          <cell r="B124">
            <v>874</v>
          </cell>
          <cell r="C124">
            <v>955</v>
          </cell>
          <cell r="D124">
            <v>934</v>
          </cell>
          <cell r="E124">
            <v>1889</v>
          </cell>
          <cell r="F124">
            <v>60.94240837696335</v>
          </cell>
          <cell r="G124">
            <v>56.102783725910065</v>
          </cell>
          <cell r="H124">
            <v>58.549497088406568</v>
          </cell>
          <cell r="I124">
            <v>42.72251308900524</v>
          </cell>
          <cell r="J124">
            <v>39.507494646680939</v>
          </cell>
          <cell r="K124">
            <v>41.132874536791952</v>
          </cell>
          <cell r="L124">
            <v>91.518324607329845</v>
          </cell>
          <cell r="M124">
            <v>86.937901498929335</v>
          </cell>
          <cell r="N124">
            <v>89.253573319216514</v>
          </cell>
          <cell r="O124">
            <v>89.947643979057588</v>
          </cell>
          <cell r="P124">
            <v>85.65310492505354</v>
          </cell>
          <cell r="Q124">
            <v>87.824245632609845</v>
          </cell>
          <cell r="R124">
            <v>97.486910994764401</v>
          </cell>
          <cell r="S124">
            <v>97.002141327623121</v>
          </cell>
          <cell r="T124">
            <v>97.247220751720491</v>
          </cell>
          <cell r="U124">
            <v>140</v>
          </cell>
          <cell r="V124">
            <v>155</v>
          </cell>
          <cell r="W124">
            <v>295</v>
          </cell>
          <cell r="X124">
            <v>61.428571428571431</v>
          </cell>
          <cell r="Y124">
            <v>53.548387096774199</v>
          </cell>
          <cell r="Z124">
            <v>57.288135593220332</v>
          </cell>
          <cell r="AA124">
            <v>34.285714285714285</v>
          </cell>
          <cell r="AB124">
            <v>23.870967741935484</v>
          </cell>
          <cell r="AC124">
            <v>28.8135593220339</v>
          </cell>
          <cell r="AD124">
            <v>92.857142857142861</v>
          </cell>
          <cell r="AE124">
            <v>82.58064516129032</v>
          </cell>
          <cell r="AF124">
            <v>87.457627118644069</v>
          </cell>
          <cell r="AG124">
            <v>85.714285714285708</v>
          </cell>
          <cell r="AH124">
            <v>80.645161290322577</v>
          </cell>
          <cell r="AI124">
            <v>83.050847457627114</v>
          </cell>
          <cell r="AJ124">
            <v>100</v>
          </cell>
          <cell r="AK124">
            <v>96.129032258064512</v>
          </cell>
          <cell r="AL124">
            <v>97.966101694915253</v>
          </cell>
          <cell r="AM124">
            <v>1</v>
          </cell>
          <cell r="AN124">
            <v>4</v>
          </cell>
          <cell r="AO124">
            <v>5</v>
          </cell>
          <cell r="AP124">
            <v>0</v>
          </cell>
          <cell r="AQ124">
            <v>25</v>
          </cell>
          <cell r="AR124">
            <v>20</v>
          </cell>
          <cell r="AS124">
            <v>0</v>
          </cell>
          <cell r="AT124">
            <v>25</v>
          </cell>
          <cell r="AU124">
            <v>20</v>
          </cell>
          <cell r="AV124">
            <v>0</v>
          </cell>
          <cell r="AW124">
            <v>25</v>
          </cell>
          <cell r="AX124">
            <v>20</v>
          </cell>
          <cell r="AY124">
            <v>0</v>
          </cell>
          <cell r="AZ124">
            <v>25</v>
          </cell>
          <cell r="BA124">
            <v>20</v>
          </cell>
          <cell r="BB124">
            <v>100</v>
          </cell>
          <cell r="BC124">
            <v>50</v>
          </cell>
          <cell r="BD124">
            <v>60</v>
          </cell>
          <cell r="BE124">
            <v>1096</v>
          </cell>
          <cell r="BF124">
            <v>1093</v>
          </cell>
          <cell r="BG124">
            <v>2189</v>
          </cell>
          <cell r="BH124">
            <v>60.948905109489047</v>
          </cell>
          <cell r="BI124">
            <v>55.626715462031108</v>
          </cell>
          <cell r="BJ124">
            <v>58.291457286432156</v>
          </cell>
          <cell r="BK124">
            <v>41.605839416058394</v>
          </cell>
          <cell r="BL124">
            <v>37.236962488563584</v>
          </cell>
          <cell r="BM124">
            <v>39.42439470077661</v>
          </cell>
          <cell r="BN124">
            <v>91.605839416058402</v>
          </cell>
          <cell r="BO124">
            <v>86.093321134492214</v>
          </cell>
          <cell r="BP124">
            <v>88.853357697578801</v>
          </cell>
          <cell r="BQ124">
            <v>89.324817518248182</v>
          </cell>
          <cell r="BR124">
            <v>84.720951509606593</v>
          </cell>
          <cell r="BS124">
            <v>87.026039287345824</v>
          </cell>
          <cell r="BT124">
            <v>97.810218978102199</v>
          </cell>
          <cell r="BU124">
            <v>96.706312900274469</v>
          </cell>
          <cell r="BV124">
            <v>97.259022384650535</v>
          </cell>
        </row>
        <row r="125">
          <cell r="B125">
            <v>875</v>
          </cell>
          <cell r="C125">
            <v>4038</v>
          </cell>
          <cell r="D125">
            <v>4142</v>
          </cell>
          <cell r="E125">
            <v>8180</v>
          </cell>
          <cell r="F125">
            <v>67.087667161961363</v>
          </cell>
          <cell r="G125">
            <v>56.711733462095602</v>
          </cell>
          <cell r="H125">
            <v>61.833740831295849</v>
          </cell>
          <cell r="I125">
            <v>55.8197127290738</v>
          </cell>
          <cell r="J125">
            <v>45.243843553838722</v>
          </cell>
          <cell r="K125">
            <v>50.464547677261621</v>
          </cell>
          <cell r="L125">
            <v>93.982169390787519</v>
          </cell>
          <cell r="M125">
            <v>91.743119266055047</v>
          </cell>
          <cell r="N125">
            <v>92.848410757946212</v>
          </cell>
          <cell r="O125">
            <v>92.818226844972756</v>
          </cell>
          <cell r="P125">
            <v>90.077257363592466</v>
          </cell>
          <cell r="Q125">
            <v>91.430317848410752</v>
          </cell>
          <cell r="R125">
            <v>97.548291233283805</v>
          </cell>
          <cell r="S125">
            <v>97.513278609367461</v>
          </cell>
          <cell r="T125">
            <v>97.530562347188265</v>
          </cell>
          <cell r="U125">
            <v>78</v>
          </cell>
          <cell r="V125">
            <v>81</v>
          </cell>
          <cell r="W125">
            <v>159</v>
          </cell>
          <cell r="X125">
            <v>85.897435897435898</v>
          </cell>
          <cell r="Y125">
            <v>61.728395061728392</v>
          </cell>
          <cell r="Z125">
            <v>73.584905660377359</v>
          </cell>
          <cell r="AA125">
            <v>67.948717948717956</v>
          </cell>
          <cell r="AB125">
            <v>48.148148148148145</v>
          </cell>
          <cell r="AC125">
            <v>57.861635220125784</v>
          </cell>
          <cell r="AD125">
            <v>98.71794871794873</v>
          </cell>
          <cell r="AE125">
            <v>97.53086419753086</v>
          </cell>
          <cell r="AF125">
            <v>98.113207547169807</v>
          </cell>
          <cell r="AG125">
            <v>98.71794871794873</v>
          </cell>
          <cell r="AH125">
            <v>96.296296296296291</v>
          </cell>
          <cell r="AI125">
            <v>97.484276729559753</v>
          </cell>
          <cell r="AJ125">
            <v>100</v>
          </cell>
          <cell r="AK125">
            <v>98.76543209876543</v>
          </cell>
          <cell r="AL125">
            <v>99.371069182389931</v>
          </cell>
          <cell r="AM125">
            <v>11</v>
          </cell>
          <cell r="AN125">
            <v>11</v>
          </cell>
          <cell r="AO125">
            <v>22</v>
          </cell>
          <cell r="AP125">
            <v>18.181818181818183</v>
          </cell>
          <cell r="AQ125">
            <v>54.54545454545454</v>
          </cell>
          <cell r="AR125">
            <v>36.363636363636367</v>
          </cell>
          <cell r="AS125">
            <v>18.181818181818183</v>
          </cell>
          <cell r="AT125">
            <v>45.454545454545453</v>
          </cell>
          <cell r="AU125">
            <v>31.818181818181817</v>
          </cell>
          <cell r="AV125">
            <v>90.909090909090907</v>
          </cell>
          <cell r="AW125">
            <v>81.818181818181827</v>
          </cell>
          <cell r="AX125">
            <v>86.36363636363636</v>
          </cell>
          <cell r="AY125">
            <v>81.818181818181827</v>
          </cell>
          <cell r="AZ125">
            <v>72.727272727272734</v>
          </cell>
          <cell r="BA125">
            <v>77.272727272727266</v>
          </cell>
          <cell r="BB125">
            <v>90.909090909090907</v>
          </cell>
          <cell r="BC125">
            <v>100</v>
          </cell>
          <cell r="BD125">
            <v>95.454545454545453</v>
          </cell>
          <cell r="BE125">
            <v>4127</v>
          </cell>
          <cell r="BF125">
            <v>4234</v>
          </cell>
          <cell r="BG125">
            <v>8361</v>
          </cell>
          <cell r="BH125">
            <v>67.312818027622967</v>
          </cell>
          <cell r="BI125">
            <v>56.802078412848367</v>
          </cell>
          <cell r="BJ125">
            <v>61.990192560698475</v>
          </cell>
          <cell r="BK125">
            <v>55.948630966803968</v>
          </cell>
          <cell r="BL125">
            <v>45.299952763344351</v>
          </cell>
          <cell r="BM125">
            <v>50.55615357014711</v>
          </cell>
          <cell r="BN125">
            <v>94.06348437121396</v>
          </cell>
          <cell r="BO125">
            <v>91.828058573452992</v>
          </cell>
          <cell r="BP125">
            <v>92.931467527807683</v>
          </cell>
          <cell r="BQ125">
            <v>92.900411921492605</v>
          </cell>
          <cell r="BR125">
            <v>90.151157298063296</v>
          </cell>
          <cell r="BS125">
            <v>91.508192799904322</v>
          </cell>
          <cell r="BT125">
            <v>97.576932396413866</v>
          </cell>
          <cell r="BU125">
            <v>97.543693906471418</v>
          </cell>
          <cell r="BV125">
            <v>97.560100466451388</v>
          </cell>
        </row>
        <row r="126">
          <cell r="B126">
            <v>876</v>
          </cell>
          <cell r="C126">
            <v>733</v>
          </cell>
          <cell r="D126">
            <v>821</v>
          </cell>
          <cell r="E126">
            <v>1554</v>
          </cell>
          <cell r="F126">
            <v>55.798090040927697</v>
          </cell>
          <cell r="G126">
            <v>49.57369062119367</v>
          </cell>
          <cell r="H126">
            <v>52.509652509652504</v>
          </cell>
          <cell r="I126">
            <v>34.242837653478851</v>
          </cell>
          <cell r="J126">
            <v>32.399512789281367</v>
          </cell>
          <cell r="K126">
            <v>33.26898326898327</v>
          </cell>
          <cell r="L126">
            <v>89.222373806275584</v>
          </cell>
          <cell r="M126">
            <v>87.941534713763701</v>
          </cell>
          <cell r="N126">
            <v>88.545688545688549</v>
          </cell>
          <cell r="O126">
            <v>87.585266030013642</v>
          </cell>
          <cell r="P126">
            <v>85.140073081607795</v>
          </cell>
          <cell r="Q126">
            <v>86.293436293436301</v>
          </cell>
          <cell r="R126">
            <v>96.316507503410648</v>
          </cell>
          <cell r="S126">
            <v>96.711327649208272</v>
          </cell>
          <cell r="T126">
            <v>96.525096525096515</v>
          </cell>
          <cell r="U126">
            <v>5</v>
          </cell>
          <cell r="V126">
            <v>0</v>
          </cell>
          <cell r="W126">
            <v>5</v>
          </cell>
          <cell r="X126">
            <v>80</v>
          </cell>
          <cell r="Y126" t="e">
            <v>#DIV/0!</v>
          </cell>
          <cell r="Z126">
            <v>80</v>
          </cell>
          <cell r="AA126">
            <v>40</v>
          </cell>
          <cell r="AB126" t="e">
            <v>#DIV/0!</v>
          </cell>
          <cell r="AC126">
            <v>40</v>
          </cell>
          <cell r="AD126">
            <v>100</v>
          </cell>
          <cell r="AE126" t="e">
            <v>#DIV/0!</v>
          </cell>
          <cell r="AF126">
            <v>100</v>
          </cell>
          <cell r="AG126">
            <v>100</v>
          </cell>
          <cell r="AH126" t="e">
            <v>#DIV/0!</v>
          </cell>
          <cell r="AI126">
            <v>100</v>
          </cell>
          <cell r="AJ126">
            <v>100</v>
          </cell>
          <cell r="AK126" t="e">
            <v>#DIV/0!</v>
          </cell>
          <cell r="AL126">
            <v>100</v>
          </cell>
          <cell r="AM126">
            <v>0</v>
          </cell>
          <cell r="AN126">
            <v>1</v>
          </cell>
          <cell r="AO126">
            <v>1</v>
          </cell>
          <cell r="AP126" t="e">
            <v>#DIV/0!</v>
          </cell>
          <cell r="AQ126">
            <v>100</v>
          </cell>
          <cell r="AR126">
            <v>100</v>
          </cell>
          <cell r="AS126" t="e">
            <v>#DIV/0!</v>
          </cell>
          <cell r="AT126">
            <v>100</v>
          </cell>
          <cell r="AU126">
            <v>100</v>
          </cell>
          <cell r="AV126" t="e">
            <v>#DIV/0!</v>
          </cell>
          <cell r="AW126">
            <v>100</v>
          </cell>
          <cell r="AX126">
            <v>100</v>
          </cell>
          <cell r="AY126" t="e">
            <v>#DIV/0!</v>
          </cell>
          <cell r="AZ126">
            <v>100</v>
          </cell>
          <cell r="BA126">
            <v>100</v>
          </cell>
          <cell r="BB126" t="e">
            <v>#DIV/0!</v>
          </cell>
          <cell r="BC126">
            <v>100</v>
          </cell>
          <cell r="BD126">
            <v>100</v>
          </cell>
          <cell r="BE126">
            <v>738</v>
          </cell>
          <cell r="BF126">
            <v>822</v>
          </cell>
          <cell r="BG126">
            <v>1560</v>
          </cell>
          <cell r="BH126">
            <v>55.962059620596207</v>
          </cell>
          <cell r="BI126">
            <v>49.635036496350367</v>
          </cell>
          <cell r="BJ126">
            <v>52.628205128205131</v>
          </cell>
          <cell r="BK126">
            <v>34.281842818428181</v>
          </cell>
          <cell r="BL126">
            <v>32.481751824817515</v>
          </cell>
          <cell r="BM126">
            <v>33.333333333333329</v>
          </cell>
          <cell r="BN126">
            <v>89.295392953929536</v>
          </cell>
          <cell r="BO126">
            <v>87.956204379562038</v>
          </cell>
          <cell r="BP126">
            <v>88.589743589743591</v>
          </cell>
          <cell r="BQ126">
            <v>87.669376693766949</v>
          </cell>
          <cell r="BR126">
            <v>85.15815085158151</v>
          </cell>
          <cell r="BS126">
            <v>86.346153846153854</v>
          </cell>
          <cell r="BT126">
            <v>96.341463414634148</v>
          </cell>
          <cell r="BU126">
            <v>96.715328467153284</v>
          </cell>
          <cell r="BV126">
            <v>96.538461538461533</v>
          </cell>
        </row>
        <row r="127">
          <cell r="B127">
            <v>877</v>
          </cell>
          <cell r="C127">
            <v>1254</v>
          </cell>
          <cell r="D127">
            <v>1209</v>
          </cell>
          <cell r="E127">
            <v>2463</v>
          </cell>
          <cell r="F127">
            <v>70.334928229665067</v>
          </cell>
          <cell r="G127">
            <v>62.200165425971875</v>
          </cell>
          <cell r="H127">
            <v>66.341859520909466</v>
          </cell>
          <cell r="I127">
            <v>52.950558213716107</v>
          </cell>
          <cell r="J127">
            <v>44.086021505376344</v>
          </cell>
          <cell r="K127">
            <v>48.599269183922047</v>
          </cell>
          <cell r="L127">
            <v>94.417862838915468</v>
          </cell>
          <cell r="M127">
            <v>91.149710504549219</v>
          </cell>
          <cell r="N127">
            <v>92.813641900121809</v>
          </cell>
          <cell r="O127">
            <v>93.700159489633165</v>
          </cell>
          <cell r="P127">
            <v>89.826302729528535</v>
          </cell>
          <cell r="Q127">
            <v>91.798619569630532</v>
          </cell>
          <cell r="R127">
            <v>98.724082934609243</v>
          </cell>
          <cell r="S127">
            <v>98.263027295285355</v>
          </cell>
          <cell r="T127">
            <v>98.497766950872929</v>
          </cell>
          <cell r="U127">
            <v>17</v>
          </cell>
          <cell r="V127">
            <v>20</v>
          </cell>
          <cell r="W127">
            <v>37</v>
          </cell>
          <cell r="X127">
            <v>76.470588235294116</v>
          </cell>
          <cell r="Y127">
            <v>80</v>
          </cell>
          <cell r="Z127">
            <v>78.378378378378372</v>
          </cell>
          <cell r="AA127">
            <v>76.470588235294116</v>
          </cell>
          <cell r="AB127">
            <v>40</v>
          </cell>
          <cell r="AC127">
            <v>56.756756756756758</v>
          </cell>
          <cell r="AD127">
            <v>82.35294117647058</v>
          </cell>
          <cell r="AE127">
            <v>95</v>
          </cell>
          <cell r="AF127">
            <v>89.189189189189193</v>
          </cell>
          <cell r="AG127">
            <v>82.35294117647058</v>
          </cell>
          <cell r="AH127">
            <v>95</v>
          </cell>
          <cell r="AI127">
            <v>89.189189189189193</v>
          </cell>
          <cell r="AJ127">
            <v>100</v>
          </cell>
          <cell r="AK127">
            <v>100</v>
          </cell>
          <cell r="AL127">
            <v>100</v>
          </cell>
          <cell r="AM127">
            <v>2</v>
          </cell>
          <cell r="AN127">
            <v>3</v>
          </cell>
          <cell r="AO127">
            <v>5</v>
          </cell>
          <cell r="AP127">
            <v>0</v>
          </cell>
          <cell r="AQ127">
            <v>33.333333333333329</v>
          </cell>
          <cell r="AR127">
            <v>20</v>
          </cell>
          <cell r="AS127">
            <v>0</v>
          </cell>
          <cell r="AT127">
            <v>0</v>
          </cell>
          <cell r="AU127">
            <v>0</v>
          </cell>
          <cell r="AV127">
            <v>100</v>
          </cell>
          <cell r="AW127">
            <v>66.666666666666657</v>
          </cell>
          <cell r="AX127">
            <v>80</v>
          </cell>
          <cell r="AY127">
            <v>100</v>
          </cell>
          <cell r="AZ127">
            <v>66.666666666666657</v>
          </cell>
          <cell r="BA127">
            <v>80</v>
          </cell>
          <cell r="BB127">
            <v>100</v>
          </cell>
          <cell r="BC127">
            <v>66.666666666666657</v>
          </cell>
          <cell r="BD127">
            <v>80</v>
          </cell>
          <cell r="BE127">
            <v>1273</v>
          </cell>
          <cell r="BF127">
            <v>1232</v>
          </cell>
          <cell r="BG127">
            <v>2505</v>
          </cell>
          <cell r="BH127">
            <v>70.306362922230946</v>
          </cell>
          <cell r="BI127">
            <v>62.418831168831169</v>
          </cell>
          <cell r="BJ127">
            <v>66.427145708582842</v>
          </cell>
          <cell r="BK127">
            <v>53.181461115475258</v>
          </cell>
          <cell r="BL127">
            <v>43.912337662337663</v>
          </cell>
          <cell r="BM127">
            <v>48.622754491017965</v>
          </cell>
          <cell r="BN127">
            <v>94.265514532600164</v>
          </cell>
          <cell r="BO127">
            <v>91.152597402597408</v>
          </cell>
          <cell r="BP127">
            <v>92.734530938123754</v>
          </cell>
          <cell r="BQ127">
            <v>93.55852317360565</v>
          </cell>
          <cell r="BR127">
            <v>89.853896103896105</v>
          </cell>
          <cell r="BS127">
            <v>91.736526946107787</v>
          </cell>
          <cell r="BT127">
            <v>98.743126472898666</v>
          </cell>
          <cell r="BU127">
            <v>98.214285714285708</v>
          </cell>
          <cell r="BV127">
            <v>98.483033932135726</v>
          </cell>
        </row>
        <row r="128">
          <cell r="B128">
            <v>878</v>
          </cell>
          <cell r="C128">
            <v>3966</v>
          </cell>
          <cell r="D128">
            <v>3915</v>
          </cell>
          <cell r="E128">
            <v>7881</v>
          </cell>
          <cell r="F128">
            <v>63.187090267271806</v>
          </cell>
          <cell r="G128">
            <v>52.924648786717754</v>
          </cell>
          <cell r="H128">
            <v>58.089074990483439</v>
          </cell>
          <cell r="I128">
            <v>51.462430660615233</v>
          </cell>
          <cell r="J128">
            <v>41.072796934865899</v>
          </cell>
          <cell r="K128">
            <v>46.301230808273061</v>
          </cell>
          <cell r="L128">
            <v>93.79727685325264</v>
          </cell>
          <cell r="M128">
            <v>89.885057471264361</v>
          </cell>
          <cell r="N128">
            <v>91.853825656642556</v>
          </cell>
          <cell r="O128">
            <v>92.410489157841653</v>
          </cell>
          <cell r="P128">
            <v>87.662835249042146</v>
          </cell>
          <cell r="Q128">
            <v>90.052023854840755</v>
          </cell>
          <cell r="R128">
            <v>98.335854765506809</v>
          </cell>
          <cell r="S128">
            <v>97.803320561941248</v>
          </cell>
          <cell r="T128">
            <v>98.071310747367093</v>
          </cell>
          <cell r="U128">
            <v>31</v>
          </cell>
          <cell r="V128">
            <v>28</v>
          </cell>
          <cell r="W128">
            <v>59</v>
          </cell>
          <cell r="X128">
            <v>64.516129032258064</v>
          </cell>
          <cell r="Y128">
            <v>50</v>
          </cell>
          <cell r="Z128">
            <v>57.627118644067799</v>
          </cell>
          <cell r="AA128">
            <v>45.161290322580641</v>
          </cell>
          <cell r="AB128">
            <v>28.571428571428569</v>
          </cell>
          <cell r="AC128">
            <v>37.288135593220339</v>
          </cell>
          <cell r="AD128">
            <v>100</v>
          </cell>
          <cell r="AE128">
            <v>92.857142857142861</v>
          </cell>
          <cell r="AF128">
            <v>96.610169491525426</v>
          </cell>
          <cell r="AG128">
            <v>96.774193548387103</v>
          </cell>
          <cell r="AH128">
            <v>89.285714285714292</v>
          </cell>
          <cell r="AI128">
            <v>93.220338983050837</v>
          </cell>
          <cell r="AJ128">
            <v>100</v>
          </cell>
          <cell r="AK128">
            <v>100</v>
          </cell>
          <cell r="AL128">
            <v>100</v>
          </cell>
          <cell r="AM128">
            <v>8</v>
          </cell>
          <cell r="AN128">
            <v>8</v>
          </cell>
          <cell r="AO128">
            <v>16</v>
          </cell>
          <cell r="AP128">
            <v>50</v>
          </cell>
          <cell r="AQ128">
            <v>12.5</v>
          </cell>
          <cell r="AR128">
            <v>31.25</v>
          </cell>
          <cell r="AS128">
            <v>37.5</v>
          </cell>
          <cell r="AT128">
            <v>12.5</v>
          </cell>
          <cell r="AU128">
            <v>25</v>
          </cell>
          <cell r="AV128">
            <v>75</v>
          </cell>
          <cell r="AW128">
            <v>75</v>
          </cell>
          <cell r="AX128">
            <v>75</v>
          </cell>
          <cell r="AY128">
            <v>62.5</v>
          </cell>
          <cell r="AZ128">
            <v>75</v>
          </cell>
          <cell r="BA128">
            <v>68.75</v>
          </cell>
          <cell r="BB128">
            <v>87.5</v>
          </cell>
          <cell r="BC128">
            <v>100</v>
          </cell>
          <cell r="BD128">
            <v>93.75</v>
          </cell>
          <cell r="BE128">
            <v>4005</v>
          </cell>
          <cell r="BF128">
            <v>3951</v>
          </cell>
          <cell r="BG128">
            <v>7956</v>
          </cell>
          <cell r="BH128">
            <v>63.17103620474407</v>
          </cell>
          <cell r="BI128">
            <v>52.82207036193369</v>
          </cell>
          <cell r="BJ128">
            <v>58.0316742081448</v>
          </cell>
          <cell r="BK128">
            <v>51.385767790262172</v>
          </cell>
          <cell r="BL128">
            <v>40.926347760060743</v>
          </cell>
          <cell r="BM128">
            <v>46.191553544494724</v>
          </cell>
          <cell r="BN128">
            <v>93.807740324594263</v>
          </cell>
          <cell r="BO128">
            <v>89.875980764363447</v>
          </cell>
          <cell r="BP128">
            <v>91.855203619909503</v>
          </cell>
          <cell r="BQ128">
            <v>92.384519350811487</v>
          </cell>
          <cell r="BR128">
            <v>87.648696532523402</v>
          </cell>
          <cell r="BS128">
            <v>90.032679738562095</v>
          </cell>
          <cell r="BT128">
            <v>98.3270911360799</v>
          </cell>
          <cell r="BU128">
            <v>97.823335864338148</v>
          </cell>
          <cell r="BV128">
            <v>98.076923076923066</v>
          </cell>
        </row>
        <row r="129">
          <cell r="B129">
            <v>879</v>
          </cell>
          <cell r="C129">
            <v>1459</v>
          </cell>
          <cell r="D129">
            <v>1600</v>
          </cell>
          <cell r="E129">
            <v>3059</v>
          </cell>
          <cell r="F129">
            <v>66.004112405757368</v>
          </cell>
          <cell r="G129">
            <v>54.6875</v>
          </cell>
          <cell r="H129">
            <v>60.084995096436742</v>
          </cell>
          <cell r="I129">
            <v>46.127484578478409</v>
          </cell>
          <cell r="J129">
            <v>39.5625</v>
          </cell>
          <cell r="K129">
            <v>42.693690748610656</v>
          </cell>
          <cell r="L129">
            <v>92.87183002056203</v>
          </cell>
          <cell r="M129">
            <v>88.4375</v>
          </cell>
          <cell r="N129">
            <v>90.552468126838832</v>
          </cell>
          <cell r="O129">
            <v>90.884167237834134</v>
          </cell>
          <cell r="P129">
            <v>86.5625</v>
          </cell>
          <cell r="Q129">
            <v>88.623733246158878</v>
          </cell>
          <cell r="R129">
            <v>98.629198080877316</v>
          </cell>
          <cell r="S129">
            <v>97.4375</v>
          </cell>
          <cell r="T129">
            <v>98.005884275907164</v>
          </cell>
          <cell r="U129">
            <v>29</v>
          </cell>
          <cell r="V129">
            <v>32</v>
          </cell>
          <cell r="W129">
            <v>61</v>
          </cell>
          <cell r="X129">
            <v>72.41379310344827</v>
          </cell>
          <cell r="Y129">
            <v>46.875</v>
          </cell>
          <cell r="Z129">
            <v>59.016393442622949</v>
          </cell>
          <cell r="AA129">
            <v>48.275862068965516</v>
          </cell>
          <cell r="AB129">
            <v>25</v>
          </cell>
          <cell r="AC129">
            <v>36.065573770491802</v>
          </cell>
          <cell r="AD129">
            <v>86.206896551724128</v>
          </cell>
          <cell r="AE129">
            <v>81.25</v>
          </cell>
          <cell r="AF129">
            <v>83.606557377049185</v>
          </cell>
          <cell r="AG129">
            <v>75.862068965517238</v>
          </cell>
          <cell r="AH129">
            <v>78.125</v>
          </cell>
          <cell r="AI129">
            <v>77.049180327868854</v>
          </cell>
          <cell r="AJ129">
            <v>93.103448275862064</v>
          </cell>
          <cell r="AK129">
            <v>100</v>
          </cell>
          <cell r="AL129">
            <v>96.721311475409834</v>
          </cell>
          <cell r="AM129">
            <v>11</v>
          </cell>
          <cell r="AN129">
            <v>22</v>
          </cell>
          <cell r="AO129">
            <v>33</v>
          </cell>
          <cell r="AP129">
            <v>45.454545454545453</v>
          </cell>
          <cell r="AQ129">
            <v>31.818181818181817</v>
          </cell>
          <cell r="AR129">
            <v>36.363636363636367</v>
          </cell>
          <cell r="AS129">
            <v>45.454545454545453</v>
          </cell>
          <cell r="AT129">
            <v>27.27272727272727</v>
          </cell>
          <cell r="AU129">
            <v>33.333333333333329</v>
          </cell>
          <cell r="AV129">
            <v>90.909090909090907</v>
          </cell>
          <cell r="AW129">
            <v>90.909090909090907</v>
          </cell>
          <cell r="AX129">
            <v>90.909090909090907</v>
          </cell>
          <cell r="AY129">
            <v>81.818181818181827</v>
          </cell>
          <cell r="AZ129">
            <v>90.909090909090907</v>
          </cell>
          <cell r="BA129">
            <v>87.878787878787875</v>
          </cell>
          <cell r="BB129">
            <v>100</v>
          </cell>
          <cell r="BC129">
            <v>100</v>
          </cell>
          <cell r="BD129">
            <v>100</v>
          </cell>
          <cell r="BE129">
            <v>1499</v>
          </cell>
          <cell r="BF129">
            <v>1654</v>
          </cell>
          <cell r="BG129">
            <v>3153</v>
          </cell>
          <cell r="BH129">
            <v>65.977318212141427</v>
          </cell>
          <cell r="BI129">
            <v>54.232164449818619</v>
          </cell>
          <cell r="BJ129">
            <v>59.816048208055818</v>
          </cell>
          <cell r="BK129">
            <v>46.164109406270846</v>
          </cell>
          <cell r="BL129">
            <v>39.117291414752117</v>
          </cell>
          <cell r="BM129">
            <v>42.467491278147797</v>
          </cell>
          <cell r="BN129">
            <v>92.728485657104727</v>
          </cell>
          <cell r="BO129">
            <v>88.331318016928662</v>
          </cell>
          <cell r="BP129">
            <v>90.42182048842372</v>
          </cell>
          <cell r="BQ129">
            <v>90.527018012008014</v>
          </cell>
          <cell r="BR129">
            <v>86.457073760580414</v>
          </cell>
          <cell r="BS129">
            <v>88.392007611798277</v>
          </cell>
          <cell r="BT129">
            <v>98.532354903268853</v>
          </cell>
          <cell r="BU129">
            <v>97.521160822249101</v>
          </cell>
          <cell r="BV129">
            <v>98.001902949571843</v>
          </cell>
        </row>
        <row r="130">
          <cell r="B130">
            <v>880</v>
          </cell>
          <cell r="C130">
            <v>682</v>
          </cell>
          <cell r="D130">
            <v>794</v>
          </cell>
          <cell r="E130">
            <v>1476</v>
          </cell>
          <cell r="F130">
            <v>59.677419354838712</v>
          </cell>
          <cell r="G130">
            <v>49.1183879093199</v>
          </cell>
          <cell r="H130">
            <v>53.997289972899729</v>
          </cell>
          <cell r="I130">
            <v>49.266862170087975</v>
          </cell>
          <cell r="J130">
            <v>41.687657430730482</v>
          </cell>
          <cell r="K130">
            <v>45.189701897018971</v>
          </cell>
          <cell r="L130">
            <v>94.281524926686217</v>
          </cell>
          <cell r="M130">
            <v>87.02770780856423</v>
          </cell>
          <cell r="N130">
            <v>90.379403794037941</v>
          </cell>
          <cell r="O130">
            <v>93.841642228739005</v>
          </cell>
          <cell r="P130">
            <v>85.894206549118394</v>
          </cell>
          <cell r="Q130">
            <v>89.566395663956641</v>
          </cell>
          <cell r="R130">
            <v>98.973607038123163</v>
          </cell>
          <cell r="S130">
            <v>97.732997481108313</v>
          </cell>
          <cell r="T130">
            <v>98.306233062330634</v>
          </cell>
          <cell r="U130">
            <v>11</v>
          </cell>
          <cell r="V130">
            <v>6</v>
          </cell>
          <cell r="W130">
            <v>17</v>
          </cell>
          <cell r="X130">
            <v>100</v>
          </cell>
          <cell r="Y130">
            <v>33.333333333333329</v>
          </cell>
          <cell r="Z130">
            <v>76.470588235294116</v>
          </cell>
          <cell r="AA130">
            <v>100</v>
          </cell>
          <cell r="AB130">
            <v>16.666666666666664</v>
          </cell>
          <cell r="AC130">
            <v>70.588235294117652</v>
          </cell>
          <cell r="AD130">
            <v>100</v>
          </cell>
          <cell r="AE130">
            <v>100</v>
          </cell>
          <cell r="AF130">
            <v>100</v>
          </cell>
          <cell r="AG130">
            <v>100</v>
          </cell>
          <cell r="AH130">
            <v>100</v>
          </cell>
          <cell r="AI130">
            <v>100</v>
          </cell>
          <cell r="AJ130">
            <v>100</v>
          </cell>
          <cell r="AK130">
            <v>100</v>
          </cell>
          <cell r="AL130">
            <v>100</v>
          </cell>
          <cell r="AM130">
            <v>1</v>
          </cell>
          <cell r="AN130">
            <v>2</v>
          </cell>
          <cell r="AO130">
            <v>3</v>
          </cell>
          <cell r="AP130">
            <v>100</v>
          </cell>
          <cell r="AQ130">
            <v>0</v>
          </cell>
          <cell r="AR130">
            <v>33.333333333333329</v>
          </cell>
          <cell r="AS130">
            <v>100</v>
          </cell>
          <cell r="AT130">
            <v>0</v>
          </cell>
          <cell r="AU130">
            <v>33.333333333333329</v>
          </cell>
          <cell r="AV130">
            <v>100</v>
          </cell>
          <cell r="AW130">
            <v>50</v>
          </cell>
          <cell r="AX130">
            <v>66.666666666666657</v>
          </cell>
          <cell r="AY130">
            <v>100</v>
          </cell>
          <cell r="AZ130">
            <v>50</v>
          </cell>
          <cell r="BA130">
            <v>66.666666666666657</v>
          </cell>
          <cell r="BB130">
            <v>100</v>
          </cell>
          <cell r="BC130">
            <v>100</v>
          </cell>
          <cell r="BD130">
            <v>100</v>
          </cell>
          <cell r="BE130">
            <v>694</v>
          </cell>
          <cell r="BF130">
            <v>802</v>
          </cell>
          <cell r="BG130">
            <v>1496</v>
          </cell>
          <cell r="BH130">
            <v>60.374639769452457</v>
          </cell>
          <cell r="BI130">
            <v>48.877805486284288</v>
          </cell>
          <cell r="BJ130">
            <v>54.211229946524064</v>
          </cell>
          <cell r="BK130">
            <v>50.144092219020173</v>
          </cell>
          <cell r="BL130">
            <v>41.396508728179548</v>
          </cell>
          <cell r="BM130">
            <v>45.454545454545453</v>
          </cell>
          <cell r="BN130">
            <v>94.380403458213252</v>
          </cell>
          <cell r="BO130">
            <v>87.032418952618457</v>
          </cell>
          <cell r="BP130">
            <v>90.441176470588232</v>
          </cell>
          <cell r="BQ130">
            <v>93.948126801152739</v>
          </cell>
          <cell r="BR130">
            <v>85.910224438902745</v>
          </cell>
          <cell r="BS130">
            <v>89.639037433155082</v>
          </cell>
          <cell r="BT130">
            <v>98.991354466858795</v>
          </cell>
          <cell r="BU130">
            <v>97.755610972568576</v>
          </cell>
          <cell r="BV130">
            <v>98.328877005347593</v>
          </cell>
        </row>
        <row r="131">
          <cell r="B131">
            <v>881</v>
          </cell>
          <cell r="C131">
            <v>7847</v>
          </cell>
          <cell r="D131">
            <v>8097</v>
          </cell>
          <cell r="E131">
            <v>15944</v>
          </cell>
          <cell r="F131">
            <v>64.636166687906211</v>
          </cell>
          <cell r="G131">
            <v>53.563048042484873</v>
          </cell>
          <cell r="H131">
            <v>59.012794781736076</v>
          </cell>
          <cell r="I131">
            <v>49.776984834968779</v>
          </cell>
          <cell r="J131">
            <v>40.694084228726688</v>
          </cell>
          <cell r="K131">
            <v>45.164325137982942</v>
          </cell>
          <cell r="L131">
            <v>94.163374538040017</v>
          </cell>
          <cell r="M131">
            <v>89.292330492775108</v>
          </cell>
          <cell r="N131">
            <v>91.689663823381835</v>
          </cell>
          <cell r="O131">
            <v>92.838027271568762</v>
          </cell>
          <cell r="P131">
            <v>87.637396566629604</v>
          </cell>
          <cell r="Q131">
            <v>90.196939287506268</v>
          </cell>
          <cell r="R131">
            <v>98.190391232318092</v>
          </cell>
          <cell r="S131">
            <v>96.96183771767322</v>
          </cell>
          <cell r="T131">
            <v>97.56648268941295</v>
          </cell>
          <cell r="U131">
            <v>183</v>
          </cell>
          <cell r="V131">
            <v>179</v>
          </cell>
          <cell r="W131">
            <v>362</v>
          </cell>
          <cell r="X131">
            <v>62.295081967213115</v>
          </cell>
          <cell r="Y131">
            <v>54.189944134078218</v>
          </cell>
          <cell r="Z131">
            <v>58.287292817679557</v>
          </cell>
          <cell r="AA131">
            <v>51.366120218579233</v>
          </cell>
          <cell r="AB131">
            <v>39.664804469273747</v>
          </cell>
          <cell r="AC131">
            <v>45.58011049723757</v>
          </cell>
          <cell r="AD131">
            <v>93.989071038251367</v>
          </cell>
          <cell r="AE131">
            <v>93.85474860335195</v>
          </cell>
          <cell r="AF131">
            <v>93.922651933701658</v>
          </cell>
          <cell r="AG131">
            <v>92.349726775956285</v>
          </cell>
          <cell r="AH131">
            <v>89.385474860335194</v>
          </cell>
          <cell r="AI131">
            <v>90.88397790055248</v>
          </cell>
          <cell r="AJ131">
            <v>98.360655737704917</v>
          </cell>
          <cell r="AK131">
            <v>98.324022346368707</v>
          </cell>
          <cell r="AL131">
            <v>98.342541436464089</v>
          </cell>
          <cell r="AM131">
            <v>12</v>
          </cell>
          <cell r="AN131">
            <v>28</v>
          </cell>
          <cell r="AO131">
            <v>40</v>
          </cell>
          <cell r="AP131">
            <v>50</v>
          </cell>
          <cell r="AQ131">
            <v>57.142857142857139</v>
          </cell>
          <cell r="AR131">
            <v>55.000000000000007</v>
          </cell>
          <cell r="AS131">
            <v>41.666666666666671</v>
          </cell>
          <cell r="AT131">
            <v>39.285714285714285</v>
          </cell>
          <cell r="AU131">
            <v>40</v>
          </cell>
          <cell r="AV131">
            <v>66.666666666666657</v>
          </cell>
          <cell r="AW131">
            <v>89.285714285714292</v>
          </cell>
          <cell r="AX131">
            <v>82.5</v>
          </cell>
          <cell r="AY131">
            <v>66.666666666666657</v>
          </cell>
          <cell r="AZ131">
            <v>85.714285714285708</v>
          </cell>
          <cell r="BA131">
            <v>80</v>
          </cell>
          <cell r="BB131">
            <v>91.666666666666657</v>
          </cell>
          <cell r="BC131">
            <v>92.857142857142861</v>
          </cell>
          <cell r="BD131">
            <v>92.5</v>
          </cell>
          <cell r="BE131">
            <v>8042</v>
          </cell>
          <cell r="BF131">
            <v>8304</v>
          </cell>
          <cell r="BG131">
            <v>16346</v>
          </cell>
          <cell r="BH131">
            <v>64.561054464063659</v>
          </cell>
          <cell r="BI131">
            <v>53.588631984585746</v>
          </cell>
          <cell r="BJ131">
            <v>58.98690811207635</v>
          </cell>
          <cell r="BK131">
            <v>49.80104451628948</v>
          </cell>
          <cell r="BL131">
            <v>40.667148362235068</v>
          </cell>
          <cell r="BM131">
            <v>45.160895631958894</v>
          </cell>
          <cell r="BN131">
            <v>94.118378512807752</v>
          </cell>
          <cell r="BO131">
            <v>89.390655105973025</v>
          </cell>
          <cell r="BP131">
            <v>91.716627921203965</v>
          </cell>
          <cell r="BQ131">
            <v>92.787863715493657</v>
          </cell>
          <cell r="BR131">
            <v>87.668593448940271</v>
          </cell>
          <cell r="BS131">
            <v>90.187201761898933</v>
          </cell>
          <cell r="BT131">
            <v>98.184531211141518</v>
          </cell>
          <cell r="BU131">
            <v>96.977360308285171</v>
          </cell>
          <cell r="BV131">
            <v>97.571271259023618</v>
          </cell>
        </row>
        <row r="132">
          <cell r="B132">
            <v>882</v>
          </cell>
          <cell r="C132">
            <v>985</v>
          </cell>
          <cell r="D132">
            <v>1001</v>
          </cell>
          <cell r="E132">
            <v>1986</v>
          </cell>
          <cell r="F132">
            <v>68.629441624365484</v>
          </cell>
          <cell r="G132">
            <v>56.943056943056945</v>
          </cell>
          <cell r="H132">
            <v>62.73917421953675</v>
          </cell>
          <cell r="I132">
            <v>54.213197969543145</v>
          </cell>
          <cell r="J132">
            <v>45.454545454545453</v>
          </cell>
          <cell r="K132">
            <v>49.798590130916416</v>
          </cell>
          <cell r="L132">
            <v>93.604060913705595</v>
          </cell>
          <cell r="M132">
            <v>86.413586413586415</v>
          </cell>
          <cell r="N132">
            <v>89.979859013091641</v>
          </cell>
          <cell r="O132">
            <v>91.573604060913709</v>
          </cell>
          <cell r="P132">
            <v>85.014985014985015</v>
          </cell>
          <cell r="Q132">
            <v>88.267875125881162</v>
          </cell>
          <cell r="R132">
            <v>97.46192893401016</v>
          </cell>
          <cell r="S132">
            <v>96.103896103896105</v>
          </cell>
          <cell r="T132">
            <v>96.777442094662632</v>
          </cell>
          <cell r="U132">
            <v>54</v>
          </cell>
          <cell r="V132">
            <v>51</v>
          </cell>
          <cell r="W132">
            <v>105</v>
          </cell>
          <cell r="X132">
            <v>81.481481481481481</v>
          </cell>
          <cell r="Y132">
            <v>52.941176470588239</v>
          </cell>
          <cell r="Z132">
            <v>67.61904761904762</v>
          </cell>
          <cell r="AA132">
            <v>64.81481481481481</v>
          </cell>
          <cell r="AB132">
            <v>35.294117647058826</v>
          </cell>
          <cell r="AC132">
            <v>50.476190476190474</v>
          </cell>
          <cell r="AD132">
            <v>98.148148148148152</v>
          </cell>
          <cell r="AE132">
            <v>88.235294117647058</v>
          </cell>
          <cell r="AF132">
            <v>93.333333333333329</v>
          </cell>
          <cell r="AG132">
            <v>94.444444444444443</v>
          </cell>
          <cell r="AH132">
            <v>88.235294117647058</v>
          </cell>
          <cell r="AI132">
            <v>91.428571428571431</v>
          </cell>
          <cell r="AJ132">
            <v>100</v>
          </cell>
          <cell r="AK132">
            <v>96.078431372549019</v>
          </cell>
          <cell r="AL132">
            <v>98.095238095238088</v>
          </cell>
          <cell r="AM132">
            <v>3</v>
          </cell>
          <cell r="AN132">
            <v>5</v>
          </cell>
          <cell r="AO132">
            <v>8</v>
          </cell>
          <cell r="AP132">
            <v>66.666666666666657</v>
          </cell>
          <cell r="AQ132">
            <v>80</v>
          </cell>
          <cell r="AR132">
            <v>75</v>
          </cell>
          <cell r="AS132">
            <v>66.666666666666657</v>
          </cell>
          <cell r="AT132">
            <v>60</v>
          </cell>
          <cell r="AU132">
            <v>62.5</v>
          </cell>
          <cell r="AV132">
            <v>66.666666666666657</v>
          </cell>
          <cell r="AW132">
            <v>100</v>
          </cell>
          <cell r="AX132">
            <v>87.5</v>
          </cell>
          <cell r="AY132">
            <v>66.666666666666657</v>
          </cell>
          <cell r="AZ132">
            <v>100</v>
          </cell>
          <cell r="BA132">
            <v>87.5</v>
          </cell>
          <cell r="BB132">
            <v>66.666666666666657</v>
          </cell>
          <cell r="BC132">
            <v>100</v>
          </cell>
          <cell r="BD132">
            <v>87.5</v>
          </cell>
          <cell r="BE132">
            <v>1042</v>
          </cell>
          <cell r="BF132">
            <v>1057</v>
          </cell>
          <cell r="BG132">
            <v>2099</v>
          </cell>
          <cell r="BH132">
            <v>69.289827255278311</v>
          </cell>
          <cell r="BI132">
            <v>56.859035004730373</v>
          </cell>
          <cell r="BJ132">
            <v>63.030014292520242</v>
          </cell>
          <cell r="BK132">
            <v>54.798464491362765</v>
          </cell>
          <cell r="BL132">
            <v>45.033112582781456</v>
          </cell>
          <cell r="BM132">
            <v>49.880895664602193</v>
          </cell>
          <cell r="BN132">
            <v>93.76199616122841</v>
          </cell>
          <cell r="BO132">
            <v>86.565752128666034</v>
          </cell>
          <cell r="BP132">
            <v>90.138161029061465</v>
          </cell>
          <cell r="BQ132">
            <v>91.650671785028791</v>
          </cell>
          <cell r="BR132">
            <v>85.241248817407751</v>
          </cell>
          <cell r="BS132">
            <v>88.423058599333018</v>
          </cell>
          <cell r="BT132">
            <v>97.504798464491358</v>
          </cell>
          <cell r="BU132">
            <v>96.121097445600753</v>
          </cell>
          <cell r="BV132">
            <v>96.808003811338722</v>
          </cell>
        </row>
        <row r="133">
          <cell r="B133">
            <v>883</v>
          </cell>
          <cell r="C133">
            <v>833</v>
          </cell>
          <cell r="D133">
            <v>813</v>
          </cell>
          <cell r="E133">
            <v>1646</v>
          </cell>
          <cell r="F133">
            <v>63.02521008403361</v>
          </cell>
          <cell r="G133">
            <v>48.585485854858554</v>
          </cell>
          <cell r="H133">
            <v>55.893074119076545</v>
          </cell>
          <cell r="I133">
            <v>43.817527010804319</v>
          </cell>
          <cell r="J133">
            <v>32.349323493234934</v>
          </cell>
          <cell r="K133">
            <v>38.153098420413123</v>
          </cell>
          <cell r="L133">
            <v>92.797118847539011</v>
          </cell>
          <cell r="M133">
            <v>85.485854858548578</v>
          </cell>
          <cell r="N133">
            <v>89.185905224787362</v>
          </cell>
          <cell r="O133">
            <v>90.876350540216094</v>
          </cell>
          <cell r="P133">
            <v>81.54981549815497</v>
          </cell>
          <cell r="Q133">
            <v>86.26974483596598</v>
          </cell>
          <cell r="R133">
            <v>98.559423769507802</v>
          </cell>
          <cell r="S133">
            <v>97.785977859778598</v>
          </cell>
          <cell r="T133">
            <v>98.177399756986645</v>
          </cell>
          <cell r="U133">
            <v>47</v>
          </cell>
          <cell r="V133">
            <v>40</v>
          </cell>
          <cell r="W133">
            <v>87</v>
          </cell>
          <cell r="X133">
            <v>70.212765957446805</v>
          </cell>
          <cell r="Y133">
            <v>65</v>
          </cell>
          <cell r="Z133">
            <v>67.81609195402298</v>
          </cell>
          <cell r="AA133">
            <v>51.063829787234042</v>
          </cell>
          <cell r="AB133">
            <v>35</v>
          </cell>
          <cell r="AC133">
            <v>43.678160919540232</v>
          </cell>
          <cell r="AD133">
            <v>93.61702127659575</v>
          </cell>
          <cell r="AE133">
            <v>95</v>
          </cell>
          <cell r="AF133">
            <v>94.252873563218387</v>
          </cell>
          <cell r="AG133">
            <v>93.61702127659575</v>
          </cell>
          <cell r="AH133">
            <v>92.5</v>
          </cell>
          <cell r="AI133">
            <v>93.103448275862064</v>
          </cell>
          <cell r="AJ133">
            <v>100</v>
          </cell>
          <cell r="AK133">
            <v>97.5</v>
          </cell>
          <cell r="AL133">
            <v>98.850574712643677</v>
          </cell>
          <cell r="AM133">
            <v>4</v>
          </cell>
          <cell r="AN133">
            <v>2</v>
          </cell>
          <cell r="AO133">
            <v>6</v>
          </cell>
          <cell r="AP133">
            <v>75</v>
          </cell>
          <cell r="AQ133">
            <v>0</v>
          </cell>
          <cell r="AR133">
            <v>50</v>
          </cell>
          <cell r="AS133">
            <v>75</v>
          </cell>
          <cell r="AT133">
            <v>0</v>
          </cell>
          <cell r="AU133">
            <v>50</v>
          </cell>
          <cell r="AV133">
            <v>75</v>
          </cell>
          <cell r="AW133">
            <v>50</v>
          </cell>
          <cell r="AX133">
            <v>66.666666666666657</v>
          </cell>
          <cell r="AY133">
            <v>75</v>
          </cell>
          <cell r="AZ133">
            <v>50</v>
          </cell>
          <cell r="BA133">
            <v>66.666666666666657</v>
          </cell>
          <cell r="BB133">
            <v>100</v>
          </cell>
          <cell r="BC133">
            <v>100</v>
          </cell>
          <cell r="BD133">
            <v>100</v>
          </cell>
          <cell r="BE133">
            <v>884</v>
          </cell>
          <cell r="BF133">
            <v>855</v>
          </cell>
          <cell r="BG133">
            <v>1739</v>
          </cell>
          <cell r="BH133">
            <v>63.46153846153846</v>
          </cell>
          <cell r="BI133">
            <v>49.239766081871345</v>
          </cell>
          <cell r="BJ133">
            <v>56.469235192639445</v>
          </cell>
          <cell r="BK133">
            <v>44.343891402714931</v>
          </cell>
          <cell r="BL133">
            <v>32.397660818713454</v>
          </cell>
          <cell r="BM133">
            <v>38.470385278895918</v>
          </cell>
          <cell r="BN133">
            <v>92.76018099547511</v>
          </cell>
          <cell r="BO133">
            <v>85.847953216374279</v>
          </cell>
          <cell r="BP133">
            <v>89.361702127659569</v>
          </cell>
          <cell r="BQ133">
            <v>90.950226244343895</v>
          </cell>
          <cell r="BR133">
            <v>81.988304093567251</v>
          </cell>
          <cell r="BS133">
            <v>86.543990799309938</v>
          </cell>
          <cell r="BT133">
            <v>98.642533936651589</v>
          </cell>
          <cell r="BU133">
            <v>97.777777777777771</v>
          </cell>
          <cell r="BV133">
            <v>98.217366302472684</v>
          </cell>
        </row>
        <row r="134">
          <cell r="B134">
            <v>884</v>
          </cell>
          <cell r="C134">
            <v>985</v>
          </cell>
          <cell r="D134">
            <v>1048</v>
          </cell>
          <cell r="E134">
            <v>2033</v>
          </cell>
          <cell r="F134">
            <v>64.670050761421322</v>
          </cell>
          <cell r="G134">
            <v>59.064885496183209</v>
          </cell>
          <cell r="H134">
            <v>61.780619773733406</v>
          </cell>
          <cell r="I134">
            <v>51.776649746192895</v>
          </cell>
          <cell r="J134">
            <v>44.847328244274806</v>
          </cell>
          <cell r="K134">
            <v>48.204623708804725</v>
          </cell>
          <cell r="L134">
            <v>94.720812182741128</v>
          </cell>
          <cell r="M134">
            <v>91.793893129770993</v>
          </cell>
          <cell r="N134">
            <v>93.212001967535656</v>
          </cell>
          <cell r="O134">
            <v>93.90862944162437</v>
          </cell>
          <cell r="P134">
            <v>90.935114503816791</v>
          </cell>
          <cell r="Q134">
            <v>92.375799311362513</v>
          </cell>
          <cell r="R134">
            <v>98.680203045685275</v>
          </cell>
          <cell r="S134">
            <v>97.996183206106863</v>
          </cell>
          <cell r="T134">
            <v>98.327594687653715</v>
          </cell>
          <cell r="U134">
            <v>10</v>
          </cell>
          <cell r="V134">
            <v>11</v>
          </cell>
          <cell r="W134">
            <v>21</v>
          </cell>
          <cell r="X134">
            <v>50</v>
          </cell>
          <cell r="Y134">
            <v>81.818181818181827</v>
          </cell>
          <cell r="Z134">
            <v>66.666666666666657</v>
          </cell>
          <cell r="AA134">
            <v>20</v>
          </cell>
          <cell r="AB134">
            <v>63.636363636363633</v>
          </cell>
          <cell r="AC134">
            <v>42.857142857142854</v>
          </cell>
          <cell r="AD134">
            <v>80</v>
          </cell>
          <cell r="AE134">
            <v>100</v>
          </cell>
          <cell r="AF134">
            <v>90.476190476190482</v>
          </cell>
          <cell r="AG134">
            <v>60</v>
          </cell>
          <cell r="AH134">
            <v>100</v>
          </cell>
          <cell r="AI134">
            <v>80.952380952380949</v>
          </cell>
          <cell r="AJ134">
            <v>90</v>
          </cell>
          <cell r="AK134">
            <v>100</v>
          </cell>
          <cell r="AL134">
            <v>95.238095238095227</v>
          </cell>
          <cell r="AM134">
            <v>3</v>
          </cell>
          <cell r="AN134">
            <v>1</v>
          </cell>
          <cell r="AO134">
            <v>4</v>
          </cell>
          <cell r="AP134">
            <v>66.666666666666657</v>
          </cell>
          <cell r="AQ134">
            <v>0</v>
          </cell>
          <cell r="AR134">
            <v>50</v>
          </cell>
          <cell r="AS134">
            <v>66.666666666666657</v>
          </cell>
          <cell r="AT134">
            <v>0</v>
          </cell>
          <cell r="AU134">
            <v>50</v>
          </cell>
          <cell r="AV134">
            <v>100</v>
          </cell>
          <cell r="AW134">
            <v>0</v>
          </cell>
          <cell r="AX134">
            <v>75</v>
          </cell>
          <cell r="AY134">
            <v>100</v>
          </cell>
          <cell r="AZ134">
            <v>0</v>
          </cell>
          <cell r="BA134">
            <v>75</v>
          </cell>
          <cell r="BB134">
            <v>100</v>
          </cell>
          <cell r="BC134">
            <v>100</v>
          </cell>
          <cell r="BD134">
            <v>100</v>
          </cell>
          <cell r="BE134">
            <v>998</v>
          </cell>
          <cell r="BF134">
            <v>1060</v>
          </cell>
          <cell r="BG134">
            <v>2058</v>
          </cell>
          <cell r="BH134">
            <v>64.529058116232463</v>
          </cell>
          <cell r="BI134">
            <v>59.245283018867923</v>
          </cell>
          <cell r="BJ134">
            <v>61.807580174927111</v>
          </cell>
          <cell r="BK134">
            <v>51.503006012024045</v>
          </cell>
          <cell r="BL134">
            <v>45</v>
          </cell>
          <cell r="BM134">
            <v>48.153547133138972</v>
          </cell>
          <cell r="BN134">
            <v>94.589178356713418</v>
          </cell>
          <cell r="BO134">
            <v>91.79245283018868</v>
          </cell>
          <cell r="BP134">
            <v>93.148688046647237</v>
          </cell>
          <cell r="BQ134">
            <v>93.587174348697403</v>
          </cell>
          <cell r="BR134">
            <v>90.943396226415103</v>
          </cell>
          <cell r="BS134">
            <v>92.225461613216723</v>
          </cell>
          <cell r="BT134">
            <v>98.597194388777552</v>
          </cell>
          <cell r="BU134">
            <v>98.018867924528294</v>
          </cell>
          <cell r="BV134">
            <v>98.299319727891159</v>
          </cell>
        </row>
        <row r="135">
          <cell r="B135">
            <v>885</v>
          </cell>
          <cell r="C135">
            <v>3033</v>
          </cell>
          <cell r="D135">
            <v>3340</v>
          </cell>
          <cell r="E135">
            <v>6373</v>
          </cell>
          <cell r="F135">
            <v>63.303659742828877</v>
          </cell>
          <cell r="G135">
            <v>52.305389221556887</v>
          </cell>
          <cell r="H135">
            <v>57.539620273026834</v>
          </cell>
          <cell r="I135">
            <v>48.334981866139138</v>
          </cell>
          <cell r="J135">
            <v>38.682634730538922</v>
          </cell>
          <cell r="K135">
            <v>43.276321983367332</v>
          </cell>
          <cell r="L135">
            <v>92.977250247279926</v>
          </cell>
          <cell r="M135">
            <v>89.221556886227546</v>
          </cell>
          <cell r="N135">
            <v>91.008943982425862</v>
          </cell>
          <cell r="O135">
            <v>90.438509726343554</v>
          </cell>
          <cell r="P135">
            <v>86.437125748502993</v>
          </cell>
          <cell r="Q135">
            <v>88.341440451906479</v>
          </cell>
          <cell r="R135">
            <v>97.889878008572367</v>
          </cell>
          <cell r="S135">
            <v>97.335329341317362</v>
          </cell>
          <cell r="T135">
            <v>97.599246822532564</v>
          </cell>
          <cell r="U135">
            <v>69</v>
          </cell>
          <cell r="V135">
            <v>69</v>
          </cell>
          <cell r="W135">
            <v>138</v>
          </cell>
          <cell r="X135">
            <v>76.811594202898547</v>
          </cell>
          <cell r="Y135">
            <v>47.826086956521742</v>
          </cell>
          <cell r="Z135">
            <v>62.318840579710141</v>
          </cell>
          <cell r="AA135">
            <v>37.681159420289859</v>
          </cell>
          <cell r="AB135">
            <v>34.782608695652172</v>
          </cell>
          <cell r="AC135">
            <v>36.231884057971016</v>
          </cell>
          <cell r="AD135">
            <v>97.101449275362313</v>
          </cell>
          <cell r="AE135">
            <v>89.85507246376811</v>
          </cell>
          <cell r="AF135">
            <v>93.478260869565219</v>
          </cell>
          <cell r="AG135">
            <v>97.101449275362313</v>
          </cell>
          <cell r="AH135">
            <v>86.956521739130437</v>
          </cell>
          <cell r="AI135">
            <v>92.028985507246375</v>
          </cell>
          <cell r="AJ135">
            <v>100</v>
          </cell>
          <cell r="AK135">
            <v>98.550724637681171</v>
          </cell>
          <cell r="AL135">
            <v>99.275362318840578</v>
          </cell>
          <cell r="AM135">
            <v>2</v>
          </cell>
          <cell r="AN135">
            <v>3</v>
          </cell>
          <cell r="AO135">
            <v>5</v>
          </cell>
          <cell r="AP135">
            <v>50</v>
          </cell>
          <cell r="AQ135">
            <v>66.666666666666657</v>
          </cell>
          <cell r="AR135">
            <v>60</v>
          </cell>
          <cell r="AS135">
            <v>0</v>
          </cell>
          <cell r="AT135">
            <v>33.333333333333329</v>
          </cell>
          <cell r="AU135">
            <v>20</v>
          </cell>
          <cell r="AV135">
            <v>100</v>
          </cell>
          <cell r="AW135">
            <v>66.666666666666657</v>
          </cell>
          <cell r="AX135">
            <v>80</v>
          </cell>
          <cell r="AY135">
            <v>100</v>
          </cell>
          <cell r="AZ135">
            <v>66.666666666666657</v>
          </cell>
          <cell r="BA135">
            <v>80</v>
          </cell>
          <cell r="BB135">
            <v>100</v>
          </cell>
          <cell r="BC135">
            <v>100</v>
          </cell>
          <cell r="BD135">
            <v>100</v>
          </cell>
          <cell r="BE135">
            <v>3104</v>
          </cell>
          <cell r="BF135">
            <v>3412</v>
          </cell>
          <cell r="BG135">
            <v>6516</v>
          </cell>
          <cell r="BH135">
            <v>63.595360824742265</v>
          </cell>
          <cell r="BI135">
            <v>52.227432590855805</v>
          </cell>
          <cell r="BJ135">
            <v>57.642725598526702</v>
          </cell>
          <cell r="BK135">
            <v>48.067010309278352</v>
          </cell>
          <cell r="BL135">
            <v>38.599062133645958</v>
          </cell>
          <cell r="BM135">
            <v>43.109269490484955</v>
          </cell>
          <cell r="BN135">
            <v>93.073453608247419</v>
          </cell>
          <cell r="BO135">
            <v>89.214536928487689</v>
          </cell>
          <cell r="BP135">
            <v>91.052793124616329</v>
          </cell>
          <cell r="BQ135">
            <v>90.592783505154642</v>
          </cell>
          <cell r="BR135">
            <v>86.430246189917938</v>
          </cell>
          <cell r="BS135">
            <v>88.413136893799887</v>
          </cell>
          <cell r="BT135">
            <v>97.9381443298969</v>
          </cell>
          <cell r="BU135">
            <v>97.362250879249714</v>
          </cell>
          <cell r="BV135">
            <v>97.636586863106203</v>
          </cell>
        </row>
        <row r="136">
          <cell r="B136">
            <v>886</v>
          </cell>
          <cell r="C136">
            <v>7986</v>
          </cell>
          <cell r="D136">
            <v>8214</v>
          </cell>
          <cell r="E136">
            <v>16200</v>
          </cell>
          <cell r="F136">
            <v>66.140746306035552</v>
          </cell>
          <cell r="G136">
            <v>56.854151448746052</v>
          </cell>
          <cell r="H136">
            <v>61.432098765432094</v>
          </cell>
          <cell r="I136">
            <v>51.126972201352373</v>
          </cell>
          <cell r="J136">
            <v>42.378865351838321</v>
          </cell>
          <cell r="K136">
            <v>46.691358024691361</v>
          </cell>
          <cell r="L136">
            <v>93.200601051840721</v>
          </cell>
          <cell r="M136">
            <v>89.6518139761383</v>
          </cell>
          <cell r="N136">
            <v>91.401234567901241</v>
          </cell>
          <cell r="O136">
            <v>91.810668670172802</v>
          </cell>
          <cell r="P136">
            <v>88.130021913805706</v>
          </cell>
          <cell r="Q136">
            <v>89.944444444444443</v>
          </cell>
          <cell r="R136">
            <v>98.109191084397693</v>
          </cell>
          <cell r="S136">
            <v>97.224251278305331</v>
          </cell>
          <cell r="T136">
            <v>97.660493827160494</v>
          </cell>
          <cell r="U136">
            <v>203</v>
          </cell>
          <cell r="V136">
            <v>210</v>
          </cell>
          <cell r="W136">
            <v>413</v>
          </cell>
          <cell r="X136">
            <v>74.876847290640399</v>
          </cell>
          <cell r="Y136">
            <v>62.38095238095238</v>
          </cell>
          <cell r="Z136">
            <v>68.52300242130751</v>
          </cell>
          <cell r="AA136">
            <v>64.532019704433495</v>
          </cell>
          <cell r="AB136">
            <v>49.047619047619044</v>
          </cell>
          <cell r="AC136">
            <v>56.658595641646492</v>
          </cell>
          <cell r="AD136">
            <v>96.059113300492612</v>
          </cell>
          <cell r="AE136">
            <v>91.904761904761898</v>
          </cell>
          <cell r="AF136">
            <v>93.946731234866832</v>
          </cell>
          <cell r="AG136">
            <v>95.566502463054192</v>
          </cell>
          <cell r="AH136">
            <v>91.428571428571431</v>
          </cell>
          <cell r="AI136">
            <v>93.462469733656178</v>
          </cell>
          <cell r="AJ136">
            <v>98.522167487684726</v>
          </cell>
          <cell r="AK136">
            <v>96.19047619047619</v>
          </cell>
          <cell r="AL136">
            <v>97.336561743341406</v>
          </cell>
          <cell r="AM136">
            <v>96</v>
          </cell>
          <cell r="AN136">
            <v>22</v>
          </cell>
          <cell r="AO136">
            <v>118</v>
          </cell>
          <cell r="AP136">
            <v>37.5</v>
          </cell>
          <cell r="AQ136">
            <v>40.909090909090914</v>
          </cell>
          <cell r="AR136">
            <v>38.135593220338983</v>
          </cell>
          <cell r="AS136">
            <v>30.208333333333332</v>
          </cell>
          <cell r="AT136">
            <v>40.909090909090914</v>
          </cell>
          <cell r="AU136">
            <v>32.20338983050847</v>
          </cell>
          <cell r="AV136">
            <v>92.708333333333343</v>
          </cell>
          <cell r="AW136">
            <v>81.818181818181827</v>
          </cell>
          <cell r="AX136">
            <v>90.677966101694921</v>
          </cell>
          <cell r="AY136">
            <v>90.625</v>
          </cell>
          <cell r="AZ136">
            <v>81.818181818181827</v>
          </cell>
          <cell r="BA136">
            <v>88.983050847457619</v>
          </cell>
          <cell r="BB136">
            <v>98.958333333333343</v>
          </cell>
          <cell r="BC136">
            <v>90.909090909090907</v>
          </cell>
          <cell r="BD136">
            <v>97.457627118644069</v>
          </cell>
          <cell r="BE136">
            <v>8285</v>
          </cell>
          <cell r="BF136">
            <v>8446</v>
          </cell>
          <cell r="BG136">
            <v>16731</v>
          </cell>
          <cell r="BH136">
            <v>66.022933011466506</v>
          </cell>
          <cell r="BI136">
            <v>56.950035519772669</v>
          </cell>
          <cell r="BJ136">
            <v>61.4428306735999</v>
          </cell>
          <cell r="BK136">
            <v>51.213035606517799</v>
          </cell>
          <cell r="BL136">
            <v>42.54084773857447</v>
          </cell>
          <cell r="BM136">
            <v>46.8352160659853</v>
          </cell>
          <cell r="BN136">
            <v>93.26493663246832</v>
          </cell>
          <cell r="BO136">
            <v>89.687426000473607</v>
          </cell>
          <cell r="BP136">
            <v>91.458968382045299</v>
          </cell>
          <cell r="BQ136">
            <v>91.888955944477971</v>
          </cell>
          <cell r="BR136">
            <v>88.195595548188493</v>
          </cell>
          <cell r="BS136">
            <v>90.024505409120792</v>
          </cell>
          <cell r="BT136">
            <v>98.129149064574534</v>
          </cell>
          <cell r="BU136">
            <v>97.18209803457259</v>
          </cell>
          <cell r="BV136">
            <v>97.651066881836115</v>
          </cell>
        </row>
        <row r="137">
          <cell r="B137">
            <v>887</v>
          </cell>
          <cell r="C137">
            <v>1684</v>
          </cell>
          <cell r="D137">
            <v>1657</v>
          </cell>
          <cell r="E137">
            <v>3341</v>
          </cell>
          <cell r="F137">
            <v>58.432304038004744</v>
          </cell>
          <cell r="G137">
            <v>54.375377187688592</v>
          </cell>
          <cell r="H137">
            <v>56.420233463035018</v>
          </cell>
          <cell r="I137">
            <v>46.61520190023753</v>
          </cell>
          <cell r="J137">
            <v>41.339770669885333</v>
          </cell>
          <cell r="K137">
            <v>43.998802753666567</v>
          </cell>
          <cell r="L137">
            <v>94.47743467933492</v>
          </cell>
          <cell r="M137">
            <v>90.706095353047672</v>
          </cell>
          <cell r="N137">
            <v>92.607003891050582</v>
          </cell>
          <cell r="O137">
            <v>94.002375296912106</v>
          </cell>
          <cell r="P137">
            <v>89.740494870247431</v>
          </cell>
          <cell r="Q137">
            <v>91.888656090990722</v>
          </cell>
          <cell r="R137">
            <v>98.159144893111645</v>
          </cell>
          <cell r="S137">
            <v>97.88774894387447</v>
          </cell>
          <cell r="T137">
            <v>98.024543549835371</v>
          </cell>
          <cell r="U137">
            <v>41</v>
          </cell>
          <cell r="V137">
            <v>56</v>
          </cell>
          <cell r="W137">
            <v>97</v>
          </cell>
          <cell r="X137">
            <v>58.536585365853654</v>
          </cell>
          <cell r="Y137">
            <v>60.714285714285708</v>
          </cell>
          <cell r="Z137">
            <v>59.793814432989691</v>
          </cell>
          <cell r="AA137">
            <v>39.024390243902438</v>
          </cell>
          <cell r="AB137">
            <v>50</v>
          </cell>
          <cell r="AC137">
            <v>45.360824742268044</v>
          </cell>
          <cell r="AD137">
            <v>87.804878048780495</v>
          </cell>
          <cell r="AE137">
            <v>89.285714285714292</v>
          </cell>
          <cell r="AF137">
            <v>88.659793814432987</v>
          </cell>
          <cell r="AG137">
            <v>87.804878048780495</v>
          </cell>
          <cell r="AH137">
            <v>89.285714285714292</v>
          </cell>
          <cell r="AI137">
            <v>88.659793814432987</v>
          </cell>
          <cell r="AJ137">
            <v>92.682926829268297</v>
          </cell>
          <cell r="AK137">
            <v>94.642857142857139</v>
          </cell>
          <cell r="AL137">
            <v>93.814432989690715</v>
          </cell>
          <cell r="AM137">
            <v>4</v>
          </cell>
          <cell r="AN137">
            <v>9</v>
          </cell>
          <cell r="AO137">
            <v>13</v>
          </cell>
          <cell r="AP137">
            <v>25</v>
          </cell>
          <cell r="AQ137">
            <v>33.333333333333329</v>
          </cell>
          <cell r="AR137">
            <v>30.76923076923077</v>
          </cell>
          <cell r="AS137">
            <v>25</v>
          </cell>
          <cell r="AT137">
            <v>33.333333333333329</v>
          </cell>
          <cell r="AU137">
            <v>30.76923076923077</v>
          </cell>
          <cell r="AV137">
            <v>50</v>
          </cell>
          <cell r="AW137">
            <v>77.777777777777786</v>
          </cell>
          <cell r="AX137">
            <v>69.230769230769226</v>
          </cell>
          <cell r="AY137">
            <v>50</v>
          </cell>
          <cell r="AZ137">
            <v>77.777777777777786</v>
          </cell>
          <cell r="BA137">
            <v>69.230769230769226</v>
          </cell>
          <cell r="BB137">
            <v>100</v>
          </cell>
          <cell r="BC137">
            <v>88.888888888888886</v>
          </cell>
          <cell r="BD137">
            <v>92.307692307692307</v>
          </cell>
          <cell r="BE137">
            <v>1729</v>
          </cell>
          <cell r="BF137">
            <v>1722</v>
          </cell>
          <cell r="BG137">
            <v>3451</v>
          </cell>
          <cell r="BH137">
            <v>58.357432041642568</v>
          </cell>
          <cell r="BI137">
            <v>54.471544715447152</v>
          </cell>
          <cell r="BJ137">
            <v>56.418429440741811</v>
          </cell>
          <cell r="BK137">
            <v>46.385193753614807</v>
          </cell>
          <cell r="BL137">
            <v>41.579558652729389</v>
          </cell>
          <cell r="BM137">
            <v>43.98725007244277</v>
          </cell>
          <cell r="BN137">
            <v>94.216310005783683</v>
          </cell>
          <cell r="BO137">
            <v>90.592334494773525</v>
          </cell>
          <cell r="BP137">
            <v>92.407997681831361</v>
          </cell>
          <cell r="BQ137">
            <v>93.753614806246389</v>
          </cell>
          <cell r="BR137">
            <v>89.663182346109167</v>
          </cell>
          <cell r="BS137">
            <v>91.71254708780063</v>
          </cell>
          <cell r="BT137">
            <v>98.033545401966464</v>
          </cell>
          <cell r="BU137">
            <v>97.735191637630663</v>
          </cell>
          <cell r="BV137">
            <v>97.884671109823245</v>
          </cell>
        </row>
        <row r="138">
          <cell r="B138">
            <v>888</v>
          </cell>
          <cell r="C138">
            <v>6775</v>
          </cell>
          <cell r="D138">
            <v>6850</v>
          </cell>
          <cell r="E138">
            <v>13625</v>
          </cell>
          <cell r="F138">
            <v>62.937269372693727</v>
          </cell>
          <cell r="G138">
            <v>54.963503649635037</v>
          </cell>
          <cell r="H138">
            <v>58.928440366972481</v>
          </cell>
          <cell r="I138">
            <v>50.273062730627302</v>
          </cell>
          <cell r="J138">
            <v>42.773722627737229</v>
          </cell>
          <cell r="K138">
            <v>46.502752293577984</v>
          </cell>
          <cell r="L138">
            <v>92.988929889298888</v>
          </cell>
          <cell r="M138">
            <v>89.795620437956202</v>
          </cell>
          <cell r="N138">
            <v>91.383486238532114</v>
          </cell>
          <cell r="O138">
            <v>91.321033210332104</v>
          </cell>
          <cell r="P138">
            <v>87.751824817518255</v>
          </cell>
          <cell r="Q138">
            <v>89.526605504587152</v>
          </cell>
          <cell r="R138">
            <v>97.697416974169741</v>
          </cell>
          <cell r="S138">
            <v>97.255474452554751</v>
          </cell>
          <cell r="T138">
            <v>97.47522935779817</v>
          </cell>
          <cell r="U138">
            <v>386</v>
          </cell>
          <cell r="V138">
            <v>469</v>
          </cell>
          <cell r="W138">
            <v>855</v>
          </cell>
          <cell r="X138">
            <v>58.549222797927456</v>
          </cell>
          <cell r="Y138">
            <v>41.151385927505331</v>
          </cell>
          <cell r="Z138">
            <v>49.005847953216374</v>
          </cell>
          <cell r="AA138">
            <v>43.782383419689118</v>
          </cell>
          <cell r="AB138">
            <v>29.637526652452024</v>
          </cell>
          <cell r="AC138">
            <v>36.023391812865498</v>
          </cell>
          <cell r="AD138">
            <v>94.818652849740943</v>
          </cell>
          <cell r="AE138">
            <v>88.912579957356073</v>
          </cell>
          <cell r="AF138">
            <v>91.578947368421055</v>
          </cell>
          <cell r="AG138">
            <v>91.968911917098453</v>
          </cell>
          <cell r="AH138">
            <v>85.714285714285708</v>
          </cell>
          <cell r="AI138">
            <v>88.538011695906434</v>
          </cell>
          <cell r="AJ138">
            <v>98.186528497409327</v>
          </cell>
          <cell r="AK138">
            <v>98.720682302771863</v>
          </cell>
          <cell r="AL138">
            <v>98.479532163742689</v>
          </cell>
          <cell r="AM138">
            <v>7</v>
          </cell>
          <cell r="AN138">
            <v>17</v>
          </cell>
          <cell r="AO138">
            <v>24</v>
          </cell>
          <cell r="AP138">
            <v>42.857142857142854</v>
          </cell>
          <cell r="AQ138">
            <v>52.941176470588239</v>
          </cell>
          <cell r="AR138">
            <v>50</v>
          </cell>
          <cell r="AS138">
            <v>42.857142857142854</v>
          </cell>
          <cell r="AT138">
            <v>47.058823529411761</v>
          </cell>
          <cell r="AU138">
            <v>45.833333333333329</v>
          </cell>
          <cell r="AV138">
            <v>100</v>
          </cell>
          <cell r="AW138">
            <v>94.117647058823522</v>
          </cell>
          <cell r="AX138">
            <v>95.833333333333343</v>
          </cell>
          <cell r="AY138">
            <v>85.714285714285708</v>
          </cell>
          <cell r="AZ138">
            <v>88.235294117647058</v>
          </cell>
          <cell r="BA138">
            <v>87.5</v>
          </cell>
          <cell r="BB138">
            <v>100</v>
          </cell>
          <cell r="BC138">
            <v>94.117647058823522</v>
          </cell>
          <cell r="BD138">
            <v>95.833333333333343</v>
          </cell>
          <cell r="BE138">
            <v>7168</v>
          </cell>
          <cell r="BF138">
            <v>7336</v>
          </cell>
          <cell r="BG138">
            <v>14504</v>
          </cell>
          <cell r="BH138">
            <v>62.681361607142861</v>
          </cell>
          <cell r="BI138">
            <v>54.075790621592148</v>
          </cell>
          <cell r="BJ138">
            <v>58.328736900165467</v>
          </cell>
          <cell r="BK138">
            <v>49.916294642857146</v>
          </cell>
          <cell r="BL138">
            <v>41.943838604143949</v>
          </cell>
          <cell r="BM138">
            <v>45.883894098179809</v>
          </cell>
          <cell r="BN138">
            <v>93.094308035714292</v>
          </cell>
          <cell r="BO138">
            <v>89.749182115594323</v>
          </cell>
          <cell r="BP138">
            <v>91.402371759514608</v>
          </cell>
          <cell r="BQ138">
            <v>91.350446428571431</v>
          </cell>
          <cell r="BR138">
            <v>87.6226826608506</v>
          </cell>
          <cell r="BS138">
            <v>89.464975179260904</v>
          </cell>
          <cell r="BT138">
            <v>97.726004464285708</v>
          </cell>
          <cell r="BU138">
            <v>97.341875681570329</v>
          </cell>
          <cell r="BV138">
            <v>97.531715388858245</v>
          </cell>
        </row>
        <row r="139">
          <cell r="B139">
            <v>889</v>
          </cell>
          <cell r="C139">
            <v>663</v>
          </cell>
          <cell r="D139">
            <v>740</v>
          </cell>
          <cell r="E139">
            <v>1403</v>
          </cell>
          <cell r="F139">
            <v>58.82352941176471</v>
          </cell>
          <cell r="G139">
            <v>46.621621621621621</v>
          </cell>
          <cell r="H139">
            <v>52.387740555951531</v>
          </cell>
          <cell r="I139">
            <v>45.701357466063349</v>
          </cell>
          <cell r="J139">
            <v>34.729729729729733</v>
          </cell>
          <cell r="K139">
            <v>39.914468995010694</v>
          </cell>
          <cell r="L139">
            <v>89.441930618401216</v>
          </cell>
          <cell r="M139">
            <v>87.702702702702709</v>
          </cell>
          <cell r="N139">
            <v>88.52459016393442</v>
          </cell>
          <cell r="O139">
            <v>87.179487179487182</v>
          </cell>
          <cell r="P139">
            <v>84.729729729729726</v>
          </cell>
          <cell r="Q139">
            <v>85.887384176764087</v>
          </cell>
          <cell r="R139">
            <v>96.832579185520359</v>
          </cell>
          <cell r="S139">
            <v>96.621621621621628</v>
          </cell>
          <cell r="T139">
            <v>96.721311475409834</v>
          </cell>
          <cell r="U139">
            <v>180</v>
          </cell>
          <cell r="V139">
            <v>273</v>
          </cell>
          <cell r="W139">
            <v>453</v>
          </cell>
          <cell r="X139">
            <v>52.777777777777779</v>
          </cell>
          <cell r="Y139">
            <v>47.619047619047613</v>
          </cell>
          <cell r="Z139">
            <v>49.668874172185426</v>
          </cell>
          <cell r="AA139">
            <v>39.444444444444443</v>
          </cell>
          <cell r="AB139">
            <v>32.234432234432234</v>
          </cell>
          <cell r="AC139">
            <v>35.099337748344375</v>
          </cell>
          <cell r="AD139">
            <v>96.111111111111114</v>
          </cell>
          <cell r="AE139">
            <v>96.336996336996336</v>
          </cell>
          <cell r="AF139">
            <v>96.247240618101543</v>
          </cell>
          <cell r="AG139">
            <v>94.444444444444443</v>
          </cell>
          <cell r="AH139">
            <v>93.772893772893767</v>
          </cell>
          <cell r="AI139">
            <v>94.039735099337747</v>
          </cell>
          <cell r="AJ139">
            <v>98.888888888888886</v>
          </cell>
          <cell r="AK139">
            <v>99.26739926739927</v>
          </cell>
          <cell r="AL139">
            <v>99.116997792494473</v>
          </cell>
          <cell r="AM139">
            <v>4</v>
          </cell>
          <cell r="AN139">
            <v>5</v>
          </cell>
          <cell r="AO139">
            <v>9</v>
          </cell>
          <cell r="AP139">
            <v>25</v>
          </cell>
          <cell r="AQ139">
            <v>0</v>
          </cell>
          <cell r="AR139">
            <v>11.111111111111111</v>
          </cell>
          <cell r="AS139">
            <v>0</v>
          </cell>
          <cell r="AT139">
            <v>0</v>
          </cell>
          <cell r="AU139">
            <v>0</v>
          </cell>
          <cell r="AV139">
            <v>100</v>
          </cell>
          <cell r="AW139">
            <v>60</v>
          </cell>
          <cell r="AX139">
            <v>77.777777777777786</v>
          </cell>
          <cell r="AY139">
            <v>100</v>
          </cell>
          <cell r="AZ139">
            <v>60</v>
          </cell>
          <cell r="BA139">
            <v>77.777777777777786</v>
          </cell>
          <cell r="BB139">
            <v>100</v>
          </cell>
          <cell r="BC139">
            <v>80</v>
          </cell>
          <cell r="BD139">
            <v>88.888888888888886</v>
          </cell>
          <cell r="BE139">
            <v>847</v>
          </cell>
          <cell r="BF139">
            <v>1018</v>
          </cell>
          <cell r="BG139">
            <v>1865</v>
          </cell>
          <cell r="BH139">
            <v>57.378984651711932</v>
          </cell>
          <cell r="BI139">
            <v>46.660117878192537</v>
          </cell>
          <cell r="BJ139">
            <v>51.528150134048254</v>
          </cell>
          <cell r="BK139">
            <v>44.155844155844157</v>
          </cell>
          <cell r="BL139">
            <v>33.889980353634577</v>
          </cell>
          <cell r="BM139">
            <v>38.552278820375335</v>
          </cell>
          <cell r="BN139">
            <v>90.909090909090907</v>
          </cell>
          <cell r="BO139">
            <v>89.882121807465623</v>
          </cell>
          <cell r="BP139">
            <v>90.348525469168905</v>
          </cell>
          <cell r="BQ139">
            <v>88.783943329397871</v>
          </cell>
          <cell r="BR139">
            <v>87.033398821218071</v>
          </cell>
          <cell r="BS139">
            <v>87.828418230563003</v>
          </cell>
          <cell r="BT139">
            <v>97.284533648170012</v>
          </cell>
          <cell r="BU139">
            <v>97.249508840864436</v>
          </cell>
          <cell r="BV139">
            <v>97.265415549597861</v>
          </cell>
        </row>
        <row r="140">
          <cell r="B140">
            <v>890</v>
          </cell>
          <cell r="C140">
            <v>834</v>
          </cell>
          <cell r="D140">
            <v>847</v>
          </cell>
          <cell r="E140">
            <v>1681</v>
          </cell>
          <cell r="F140">
            <v>52.877697841726622</v>
          </cell>
          <cell r="G140">
            <v>45.100354191263278</v>
          </cell>
          <cell r="H140">
            <v>48.958953004164194</v>
          </cell>
          <cell r="I140">
            <v>37.410071942446045</v>
          </cell>
          <cell r="J140">
            <v>31.050767414403779</v>
          </cell>
          <cell r="K140">
            <v>34.205829863176682</v>
          </cell>
          <cell r="L140">
            <v>91.247002398081534</v>
          </cell>
          <cell r="M140">
            <v>87.839433293978757</v>
          </cell>
          <cell r="N140">
            <v>89.530041641879833</v>
          </cell>
          <cell r="O140">
            <v>89.088729016786573</v>
          </cell>
          <cell r="P140">
            <v>85.005903187721373</v>
          </cell>
          <cell r="Q140">
            <v>87.031528851873887</v>
          </cell>
          <cell r="R140">
            <v>97.721822541966432</v>
          </cell>
          <cell r="S140">
            <v>97.52066115702479</v>
          </cell>
          <cell r="T140">
            <v>97.620464009518145</v>
          </cell>
          <cell r="U140">
            <v>7</v>
          </cell>
          <cell r="V140">
            <v>20</v>
          </cell>
          <cell r="W140">
            <v>27</v>
          </cell>
          <cell r="X140">
            <v>57.142857142857139</v>
          </cell>
          <cell r="Y140">
            <v>45</v>
          </cell>
          <cell r="Z140">
            <v>48.148148148148145</v>
          </cell>
          <cell r="AA140">
            <v>42.857142857142854</v>
          </cell>
          <cell r="AB140">
            <v>30</v>
          </cell>
          <cell r="AC140">
            <v>33.333333333333329</v>
          </cell>
          <cell r="AD140">
            <v>100</v>
          </cell>
          <cell r="AE140">
            <v>95</v>
          </cell>
          <cell r="AF140">
            <v>96.296296296296291</v>
          </cell>
          <cell r="AG140">
            <v>100</v>
          </cell>
          <cell r="AH140">
            <v>85</v>
          </cell>
          <cell r="AI140">
            <v>88.888888888888886</v>
          </cell>
          <cell r="AJ140">
            <v>100</v>
          </cell>
          <cell r="AK140">
            <v>100</v>
          </cell>
          <cell r="AL140">
            <v>100</v>
          </cell>
          <cell r="AM140">
            <v>3</v>
          </cell>
          <cell r="AN140">
            <v>1</v>
          </cell>
          <cell r="AO140">
            <v>4</v>
          </cell>
          <cell r="AP140">
            <v>33.333333333333329</v>
          </cell>
          <cell r="AQ140">
            <v>0</v>
          </cell>
          <cell r="AR140">
            <v>25</v>
          </cell>
          <cell r="AS140">
            <v>33.333333333333329</v>
          </cell>
          <cell r="AT140">
            <v>0</v>
          </cell>
          <cell r="AU140">
            <v>25</v>
          </cell>
          <cell r="AV140">
            <v>66.666666666666657</v>
          </cell>
          <cell r="AW140">
            <v>0</v>
          </cell>
          <cell r="AX140">
            <v>50</v>
          </cell>
          <cell r="AY140">
            <v>66.666666666666657</v>
          </cell>
          <cell r="AZ140">
            <v>0</v>
          </cell>
          <cell r="BA140">
            <v>50</v>
          </cell>
          <cell r="BB140">
            <v>100</v>
          </cell>
          <cell r="BC140">
            <v>100</v>
          </cell>
          <cell r="BD140">
            <v>100</v>
          </cell>
          <cell r="BE140">
            <v>844</v>
          </cell>
          <cell r="BF140">
            <v>868</v>
          </cell>
          <cell r="BG140">
            <v>1712</v>
          </cell>
          <cell r="BH140">
            <v>52.843601895734594</v>
          </cell>
          <cell r="BI140">
            <v>45.046082949308754</v>
          </cell>
          <cell r="BJ140">
            <v>48.890186915887853</v>
          </cell>
          <cell r="BK140">
            <v>37.440758293838861</v>
          </cell>
          <cell r="BL140">
            <v>30.990783410138249</v>
          </cell>
          <cell r="BM140">
            <v>34.170560747663551</v>
          </cell>
          <cell r="BN140">
            <v>91.232227488151665</v>
          </cell>
          <cell r="BO140">
            <v>87.903225806451616</v>
          </cell>
          <cell r="BP140">
            <v>89.544392523364493</v>
          </cell>
          <cell r="BQ140">
            <v>89.099526066350705</v>
          </cell>
          <cell r="BR140">
            <v>84.907834101382491</v>
          </cell>
          <cell r="BS140">
            <v>86.974299065420553</v>
          </cell>
          <cell r="BT140">
            <v>97.748815165876778</v>
          </cell>
          <cell r="BU140">
            <v>97.58064516129032</v>
          </cell>
          <cell r="BV140">
            <v>97.663551401869171</v>
          </cell>
        </row>
        <row r="141">
          <cell r="B141">
            <v>891</v>
          </cell>
          <cell r="C141">
            <v>4505</v>
          </cell>
          <cell r="D141">
            <v>4782</v>
          </cell>
          <cell r="E141">
            <v>9287</v>
          </cell>
          <cell r="F141">
            <v>56.115427302996665</v>
          </cell>
          <cell r="G141">
            <v>46.654119615223756</v>
          </cell>
          <cell r="H141">
            <v>51.243673952837298</v>
          </cell>
          <cell r="I141">
            <v>43.840177580466147</v>
          </cell>
          <cell r="J141">
            <v>36.574654956085318</v>
          </cell>
          <cell r="K141">
            <v>40.099063206632927</v>
          </cell>
          <cell r="L141">
            <v>92.386237513873468</v>
          </cell>
          <cell r="M141">
            <v>86.532831451275612</v>
          </cell>
          <cell r="N141">
            <v>89.372240766663083</v>
          </cell>
          <cell r="O141">
            <v>89.633740288568248</v>
          </cell>
          <cell r="P141">
            <v>83.647009619406106</v>
          </cell>
          <cell r="Q141">
            <v>86.551092925594915</v>
          </cell>
          <cell r="R141">
            <v>97.891231964483907</v>
          </cell>
          <cell r="S141">
            <v>95.859473023839399</v>
          </cell>
          <cell r="T141">
            <v>96.845052223538275</v>
          </cell>
          <cell r="U141">
            <v>77</v>
          </cell>
          <cell r="V141">
            <v>90</v>
          </cell>
          <cell r="W141">
            <v>167</v>
          </cell>
          <cell r="X141">
            <v>67.532467532467535</v>
          </cell>
          <cell r="Y141">
            <v>55.555555555555557</v>
          </cell>
          <cell r="Z141">
            <v>61.077844311377248</v>
          </cell>
          <cell r="AA141">
            <v>53.246753246753244</v>
          </cell>
          <cell r="AB141">
            <v>46.666666666666664</v>
          </cell>
          <cell r="AC141">
            <v>49.700598802395206</v>
          </cell>
          <cell r="AD141">
            <v>94.805194805194802</v>
          </cell>
          <cell r="AE141">
            <v>91.111111111111114</v>
          </cell>
          <cell r="AF141">
            <v>92.814371257485035</v>
          </cell>
          <cell r="AG141">
            <v>94.805194805194802</v>
          </cell>
          <cell r="AH141">
            <v>88.888888888888886</v>
          </cell>
          <cell r="AI141">
            <v>91.616766467065872</v>
          </cell>
          <cell r="AJ141">
            <v>97.402597402597408</v>
          </cell>
          <cell r="AK141">
            <v>100</v>
          </cell>
          <cell r="AL141">
            <v>98.802395209580837</v>
          </cell>
          <cell r="AM141">
            <v>79</v>
          </cell>
          <cell r="AN141">
            <v>87</v>
          </cell>
          <cell r="AO141">
            <v>166</v>
          </cell>
          <cell r="AP141">
            <v>41.77215189873418</v>
          </cell>
          <cell r="AQ141">
            <v>39.080459770114942</v>
          </cell>
          <cell r="AR141">
            <v>40.361445783132531</v>
          </cell>
          <cell r="AS141">
            <v>27.848101265822784</v>
          </cell>
          <cell r="AT141">
            <v>29.885057471264371</v>
          </cell>
          <cell r="AU141">
            <v>28.915662650602407</v>
          </cell>
          <cell r="AV141">
            <v>75.949367088607602</v>
          </cell>
          <cell r="AW141">
            <v>81.609195402298852</v>
          </cell>
          <cell r="AX141">
            <v>78.915662650602414</v>
          </cell>
          <cell r="AY141">
            <v>75.949367088607602</v>
          </cell>
          <cell r="AZ141">
            <v>74.712643678160916</v>
          </cell>
          <cell r="BA141">
            <v>75.301204819277118</v>
          </cell>
          <cell r="BB141">
            <v>88.60759493670885</v>
          </cell>
          <cell r="BC141">
            <v>91.954022988505741</v>
          </cell>
          <cell r="BD141">
            <v>90.361445783132538</v>
          </cell>
          <cell r="BE141">
            <v>4661</v>
          </cell>
          <cell r="BF141">
            <v>4959</v>
          </cell>
          <cell r="BG141">
            <v>9620</v>
          </cell>
          <cell r="BH141">
            <v>56.060931130658652</v>
          </cell>
          <cell r="BI141">
            <v>46.682798951401494</v>
          </cell>
          <cell r="BJ141">
            <v>51.226611226611226</v>
          </cell>
          <cell r="BK141">
            <v>43.72452263462776</v>
          </cell>
          <cell r="BL141">
            <v>36.640451703972573</v>
          </cell>
          <cell r="BM141">
            <v>40.072765072765073</v>
          </cell>
          <cell r="BN141">
            <v>92.147607809482949</v>
          </cell>
          <cell r="BO141">
            <v>86.529542246420661</v>
          </cell>
          <cell r="BP141">
            <v>89.251559251559257</v>
          </cell>
          <cell r="BQ141">
            <v>89.487234499034543</v>
          </cell>
          <cell r="BR141">
            <v>83.585400282314978</v>
          </cell>
          <cell r="BS141">
            <v>86.444906444906451</v>
          </cell>
          <cell r="BT141">
            <v>97.725809912036041</v>
          </cell>
          <cell r="BU141">
            <v>95.866102036700951</v>
          </cell>
          <cell r="BV141">
            <v>96.767151767151773</v>
          </cell>
        </row>
        <row r="142">
          <cell r="B142">
            <v>892</v>
          </cell>
          <cell r="C142">
            <v>1247</v>
          </cell>
          <cell r="D142">
            <v>1253</v>
          </cell>
          <cell r="E142">
            <v>2500</v>
          </cell>
          <cell r="F142">
            <v>45.469125902165196</v>
          </cell>
          <cell r="G142">
            <v>41.819632881085397</v>
          </cell>
          <cell r="H142">
            <v>43.64</v>
          </cell>
          <cell r="I142">
            <v>29.270248596631916</v>
          </cell>
          <cell r="J142">
            <v>25.857940941739827</v>
          </cell>
          <cell r="K142">
            <v>27.560000000000002</v>
          </cell>
          <cell r="L142">
            <v>85.16439454691259</v>
          </cell>
          <cell r="M142">
            <v>75.73822825219473</v>
          </cell>
          <cell r="N142">
            <v>80.44</v>
          </cell>
          <cell r="O142">
            <v>79.871692060946273</v>
          </cell>
          <cell r="P142">
            <v>70.151636073423788</v>
          </cell>
          <cell r="Q142">
            <v>75</v>
          </cell>
          <cell r="R142">
            <v>95.108259823576574</v>
          </cell>
          <cell r="S142">
            <v>90.183559457302479</v>
          </cell>
          <cell r="T142">
            <v>92.64</v>
          </cell>
          <cell r="U142">
            <v>112</v>
          </cell>
          <cell r="V142">
            <v>103</v>
          </cell>
          <cell r="W142">
            <v>215</v>
          </cell>
          <cell r="X142">
            <v>61.607142857142861</v>
          </cell>
          <cell r="Y142">
            <v>57.28155339805825</v>
          </cell>
          <cell r="Z142">
            <v>59.534883720930232</v>
          </cell>
          <cell r="AA142">
            <v>40.178571428571431</v>
          </cell>
          <cell r="AB142">
            <v>40.776699029126213</v>
          </cell>
          <cell r="AC142">
            <v>40.465116279069768</v>
          </cell>
          <cell r="AD142">
            <v>91.071428571428569</v>
          </cell>
          <cell r="AE142">
            <v>93.203883495145632</v>
          </cell>
          <cell r="AF142">
            <v>92.093023255813961</v>
          </cell>
          <cell r="AG142">
            <v>87.5</v>
          </cell>
          <cell r="AH142">
            <v>90.291262135922338</v>
          </cell>
          <cell r="AI142">
            <v>88.837209302325576</v>
          </cell>
          <cell r="AJ142">
            <v>99.107142857142861</v>
          </cell>
          <cell r="AK142">
            <v>97.087378640776706</v>
          </cell>
          <cell r="AL142">
            <v>98.139534883720927</v>
          </cell>
          <cell r="AM142">
            <v>6</v>
          </cell>
          <cell r="AN142">
            <v>6</v>
          </cell>
          <cell r="AO142">
            <v>12</v>
          </cell>
          <cell r="AP142">
            <v>50</v>
          </cell>
          <cell r="AQ142">
            <v>16.666666666666664</v>
          </cell>
          <cell r="AR142">
            <v>33.333333333333329</v>
          </cell>
          <cell r="AS142">
            <v>0</v>
          </cell>
          <cell r="AT142">
            <v>0</v>
          </cell>
          <cell r="AU142">
            <v>0</v>
          </cell>
          <cell r="AV142">
            <v>83.333333333333343</v>
          </cell>
          <cell r="AW142">
            <v>16.666666666666664</v>
          </cell>
          <cell r="AX142">
            <v>50</v>
          </cell>
          <cell r="AY142">
            <v>83.333333333333343</v>
          </cell>
          <cell r="AZ142">
            <v>16.666666666666664</v>
          </cell>
          <cell r="BA142">
            <v>50</v>
          </cell>
          <cell r="BB142">
            <v>83.333333333333343</v>
          </cell>
          <cell r="BC142">
            <v>66.666666666666657</v>
          </cell>
          <cell r="BD142">
            <v>75</v>
          </cell>
          <cell r="BE142">
            <v>1365</v>
          </cell>
          <cell r="BF142">
            <v>1362</v>
          </cell>
          <cell r="BG142">
            <v>2727</v>
          </cell>
          <cell r="BH142">
            <v>46.81318681318681</v>
          </cell>
          <cell r="BI142">
            <v>42.878120411160062</v>
          </cell>
          <cell r="BJ142">
            <v>44.847818115144847</v>
          </cell>
          <cell r="BK142">
            <v>30.036630036630036</v>
          </cell>
          <cell r="BL142">
            <v>26.872246696035241</v>
          </cell>
          <cell r="BM142">
            <v>28.456178951228456</v>
          </cell>
          <cell r="BN142">
            <v>85.641025641025635</v>
          </cell>
          <cell r="BO142">
            <v>76.798825256975036</v>
          </cell>
          <cell r="BP142">
            <v>81.224789145581227</v>
          </cell>
          <cell r="BQ142">
            <v>80.512820512820511</v>
          </cell>
          <cell r="BR142">
            <v>71.439060205580034</v>
          </cell>
          <cell r="BS142">
            <v>75.980931426475991</v>
          </cell>
          <cell r="BT142">
            <v>95.384615384615387</v>
          </cell>
          <cell r="BU142">
            <v>90.602055800293684</v>
          </cell>
          <cell r="BV142">
            <v>92.995966263292999</v>
          </cell>
        </row>
        <row r="143">
          <cell r="B143">
            <v>893</v>
          </cell>
          <cell r="C143">
            <v>1670</v>
          </cell>
          <cell r="D143">
            <v>1763</v>
          </cell>
          <cell r="E143">
            <v>3433</v>
          </cell>
          <cell r="F143">
            <v>67.844311377245518</v>
          </cell>
          <cell r="G143">
            <v>57.912648893930793</v>
          </cell>
          <cell r="H143">
            <v>62.743955723856679</v>
          </cell>
          <cell r="I143">
            <v>55.688622754491014</v>
          </cell>
          <cell r="J143">
            <v>45.547362450368688</v>
          </cell>
          <cell r="K143">
            <v>50.480629187299741</v>
          </cell>
          <cell r="L143">
            <v>96.407185628742525</v>
          </cell>
          <cell r="M143">
            <v>92.22915484968803</v>
          </cell>
          <cell r="N143">
            <v>94.261578794057669</v>
          </cell>
          <cell r="O143">
            <v>95.508982035928142</v>
          </cell>
          <cell r="P143">
            <v>90.754395916052189</v>
          </cell>
          <cell r="Q143">
            <v>93.067288086221964</v>
          </cell>
          <cell r="R143">
            <v>98.862275449101801</v>
          </cell>
          <cell r="S143">
            <v>98.184912081678959</v>
          </cell>
          <cell r="T143">
            <v>98.514418875618986</v>
          </cell>
          <cell r="U143">
            <v>15</v>
          </cell>
          <cell r="V143">
            <v>21</v>
          </cell>
          <cell r="W143">
            <v>36</v>
          </cell>
          <cell r="X143">
            <v>73.333333333333329</v>
          </cell>
          <cell r="Y143">
            <v>42.857142857142854</v>
          </cell>
          <cell r="Z143">
            <v>55.555555555555557</v>
          </cell>
          <cell r="AA143">
            <v>60</v>
          </cell>
          <cell r="AB143">
            <v>23.809523809523807</v>
          </cell>
          <cell r="AC143">
            <v>38.888888888888893</v>
          </cell>
          <cell r="AD143">
            <v>100</v>
          </cell>
          <cell r="AE143">
            <v>85.714285714285708</v>
          </cell>
          <cell r="AF143">
            <v>91.666666666666657</v>
          </cell>
          <cell r="AG143">
            <v>93.333333333333329</v>
          </cell>
          <cell r="AH143">
            <v>85.714285714285708</v>
          </cell>
          <cell r="AI143">
            <v>88.888888888888886</v>
          </cell>
          <cell r="AJ143">
            <v>100</v>
          </cell>
          <cell r="AK143">
            <v>100</v>
          </cell>
          <cell r="AL143">
            <v>100</v>
          </cell>
          <cell r="AM143">
            <v>3</v>
          </cell>
          <cell r="AN143">
            <v>5</v>
          </cell>
          <cell r="AO143">
            <v>8</v>
          </cell>
          <cell r="AP143">
            <v>33.333333333333329</v>
          </cell>
          <cell r="AQ143">
            <v>20</v>
          </cell>
          <cell r="AR143">
            <v>25</v>
          </cell>
          <cell r="AS143">
            <v>33.333333333333329</v>
          </cell>
          <cell r="AT143">
            <v>20</v>
          </cell>
          <cell r="AU143">
            <v>25</v>
          </cell>
          <cell r="AV143">
            <v>66.666666666666657</v>
          </cell>
          <cell r="AW143">
            <v>60</v>
          </cell>
          <cell r="AX143">
            <v>62.5</v>
          </cell>
          <cell r="AY143">
            <v>66.666666666666657</v>
          </cell>
          <cell r="AZ143">
            <v>60</v>
          </cell>
          <cell r="BA143">
            <v>62.5</v>
          </cell>
          <cell r="BB143">
            <v>66.666666666666657</v>
          </cell>
          <cell r="BC143">
            <v>80</v>
          </cell>
          <cell r="BD143">
            <v>75</v>
          </cell>
          <cell r="BE143">
            <v>1688</v>
          </cell>
          <cell r="BF143">
            <v>1789</v>
          </cell>
          <cell r="BG143">
            <v>3477</v>
          </cell>
          <cell r="BH143">
            <v>67.83175355450237</v>
          </cell>
          <cell r="BI143">
            <v>57.629960871995536</v>
          </cell>
          <cell r="BJ143">
            <v>62.582686223756113</v>
          </cell>
          <cell r="BK143">
            <v>55.687203791469194</v>
          </cell>
          <cell r="BL143">
            <v>45.22079373951928</v>
          </cell>
          <cell r="BM143">
            <v>50.30198446937014</v>
          </cell>
          <cell r="BN143">
            <v>96.386255924170612</v>
          </cell>
          <cell r="BO143">
            <v>92.062604807154841</v>
          </cell>
          <cell r="BP143">
            <v>94.161633592177168</v>
          </cell>
          <cell r="BQ143">
            <v>95.438388625592424</v>
          </cell>
          <cell r="BR143">
            <v>90.609278926774735</v>
          </cell>
          <cell r="BS143">
            <v>92.953695714696579</v>
          </cell>
          <cell r="BT143">
            <v>98.815165876777257</v>
          </cell>
          <cell r="BU143">
            <v>98.155394074902176</v>
          </cell>
          <cell r="BV143">
            <v>98.475697440322122</v>
          </cell>
        </row>
        <row r="144">
          <cell r="B144">
            <v>894</v>
          </cell>
          <cell r="C144">
            <v>986</v>
          </cell>
          <cell r="D144">
            <v>1126</v>
          </cell>
          <cell r="E144">
            <v>2112</v>
          </cell>
          <cell r="F144">
            <v>58.012170385395535</v>
          </cell>
          <cell r="G144">
            <v>53.197158081705155</v>
          </cell>
          <cell r="H144">
            <v>55.445075757575758</v>
          </cell>
          <cell r="I144">
            <v>41.886409736308316</v>
          </cell>
          <cell r="J144">
            <v>37.655417406749557</v>
          </cell>
          <cell r="K144">
            <v>39.63068181818182</v>
          </cell>
          <cell r="L144">
            <v>93.306288032454361</v>
          </cell>
          <cell r="M144">
            <v>88.099467140319717</v>
          </cell>
          <cell r="N144">
            <v>90.530303030303031</v>
          </cell>
          <cell r="O144">
            <v>90.77079107505071</v>
          </cell>
          <cell r="P144">
            <v>85.346358792184731</v>
          </cell>
          <cell r="Q144">
            <v>87.878787878787875</v>
          </cell>
          <cell r="R144">
            <v>97.768762677484787</v>
          </cell>
          <cell r="S144">
            <v>95.825932504440487</v>
          </cell>
          <cell r="T144">
            <v>96.732954545454547</v>
          </cell>
          <cell r="U144">
            <v>29</v>
          </cell>
          <cell r="V144">
            <v>37</v>
          </cell>
          <cell r="W144">
            <v>66</v>
          </cell>
          <cell r="X144">
            <v>62.068965517241381</v>
          </cell>
          <cell r="Y144">
            <v>48.648648648648653</v>
          </cell>
          <cell r="Z144">
            <v>54.54545454545454</v>
          </cell>
          <cell r="AA144">
            <v>48.275862068965516</v>
          </cell>
          <cell r="AB144">
            <v>27.027027027027028</v>
          </cell>
          <cell r="AC144">
            <v>36.363636363636367</v>
          </cell>
          <cell r="AD144">
            <v>96.551724137931032</v>
          </cell>
          <cell r="AE144">
            <v>91.891891891891902</v>
          </cell>
          <cell r="AF144">
            <v>93.939393939393938</v>
          </cell>
          <cell r="AG144">
            <v>96.551724137931032</v>
          </cell>
          <cell r="AH144">
            <v>86.486486486486484</v>
          </cell>
          <cell r="AI144">
            <v>90.909090909090907</v>
          </cell>
          <cell r="AJ144">
            <v>100</v>
          </cell>
          <cell r="AK144">
            <v>97.297297297297305</v>
          </cell>
          <cell r="AL144">
            <v>98.484848484848484</v>
          </cell>
          <cell r="AM144">
            <v>2</v>
          </cell>
          <cell r="AN144">
            <v>2</v>
          </cell>
          <cell r="AO144">
            <v>4</v>
          </cell>
          <cell r="AP144">
            <v>50</v>
          </cell>
          <cell r="AQ144">
            <v>50</v>
          </cell>
          <cell r="AR144">
            <v>50</v>
          </cell>
          <cell r="AS144">
            <v>50</v>
          </cell>
          <cell r="AT144">
            <v>50</v>
          </cell>
          <cell r="AU144">
            <v>50</v>
          </cell>
          <cell r="AV144">
            <v>50</v>
          </cell>
          <cell r="AW144">
            <v>100</v>
          </cell>
          <cell r="AX144">
            <v>75</v>
          </cell>
          <cell r="AY144">
            <v>50</v>
          </cell>
          <cell r="AZ144">
            <v>100</v>
          </cell>
          <cell r="BA144">
            <v>75</v>
          </cell>
          <cell r="BB144">
            <v>100</v>
          </cell>
          <cell r="BC144">
            <v>100</v>
          </cell>
          <cell r="BD144">
            <v>100</v>
          </cell>
          <cell r="BE144">
            <v>1017</v>
          </cell>
          <cell r="BF144">
            <v>1165</v>
          </cell>
          <cell r="BG144">
            <v>2182</v>
          </cell>
          <cell r="BH144">
            <v>58.112094395280231</v>
          </cell>
          <cell r="BI144">
            <v>53.047210300429185</v>
          </cell>
          <cell r="BJ144">
            <v>55.407882676443634</v>
          </cell>
          <cell r="BK144">
            <v>42.084562438544737</v>
          </cell>
          <cell r="BL144">
            <v>37.339055793991413</v>
          </cell>
          <cell r="BM144">
            <v>39.550870760769932</v>
          </cell>
          <cell r="BN144">
            <v>93.313667649950844</v>
          </cell>
          <cell r="BO144">
            <v>88.240343347639481</v>
          </cell>
          <cell r="BP144">
            <v>90.604949587534364</v>
          </cell>
          <cell r="BQ144">
            <v>90.855457227138643</v>
          </cell>
          <cell r="BR144">
            <v>85.407725321888421</v>
          </cell>
          <cell r="BS144">
            <v>87.94683776351971</v>
          </cell>
          <cell r="BT144">
            <v>97.836774827925268</v>
          </cell>
          <cell r="BU144">
            <v>95.87982832618026</v>
          </cell>
          <cell r="BV144">
            <v>96.791934005499542</v>
          </cell>
        </row>
        <row r="145">
          <cell r="B145">
            <v>908</v>
          </cell>
          <cell r="C145">
            <v>2992</v>
          </cell>
          <cell r="D145">
            <v>3116</v>
          </cell>
          <cell r="E145">
            <v>6108</v>
          </cell>
          <cell r="F145">
            <v>61.731283422459896</v>
          </cell>
          <cell r="G145">
            <v>53.11296534017972</v>
          </cell>
          <cell r="H145">
            <v>57.334643091028155</v>
          </cell>
          <cell r="I145">
            <v>47.727272727272727</v>
          </cell>
          <cell r="J145">
            <v>40.500641848523749</v>
          </cell>
          <cell r="K145">
            <v>44.040602488539619</v>
          </cell>
          <cell r="L145">
            <v>93.282085561497325</v>
          </cell>
          <cell r="M145">
            <v>90.211810012836963</v>
          </cell>
          <cell r="N145">
            <v>91.715782580222665</v>
          </cell>
          <cell r="O145">
            <v>91.844919786096256</v>
          </cell>
          <cell r="P145">
            <v>88.543003851091143</v>
          </cell>
          <cell r="Q145">
            <v>90.160445317616251</v>
          </cell>
          <cell r="R145">
            <v>97.994652406417117</v>
          </cell>
          <cell r="S145">
            <v>97.304236200256739</v>
          </cell>
          <cell r="T145">
            <v>97.642436149312374</v>
          </cell>
          <cell r="U145">
            <v>19</v>
          </cell>
          <cell r="V145">
            <v>14</v>
          </cell>
          <cell r="W145">
            <v>33</v>
          </cell>
          <cell r="X145">
            <v>63.157894736842103</v>
          </cell>
          <cell r="Y145">
            <v>50</v>
          </cell>
          <cell r="Z145">
            <v>57.575757575757578</v>
          </cell>
          <cell r="AA145">
            <v>31.578947368421051</v>
          </cell>
          <cell r="AB145">
            <v>28.571428571428569</v>
          </cell>
          <cell r="AC145">
            <v>30.303030303030305</v>
          </cell>
          <cell r="AD145">
            <v>94.73684210526315</v>
          </cell>
          <cell r="AE145">
            <v>78.571428571428569</v>
          </cell>
          <cell r="AF145">
            <v>87.878787878787875</v>
          </cell>
          <cell r="AG145">
            <v>94.73684210526315</v>
          </cell>
          <cell r="AH145">
            <v>78.571428571428569</v>
          </cell>
          <cell r="AI145">
            <v>87.878787878787875</v>
          </cell>
          <cell r="AJ145">
            <v>100</v>
          </cell>
          <cell r="AK145">
            <v>100</v>
          </cell>
          <cell r="AL145">
            <v>100</v>
          </cell>
          <cell r="AM145">
            <v>6</v>
          </cell>
          <cell r="AN145">
            <v>4</v>
          </cell>
          <cell r="AO145">
            <v>10</v>
          </cell>
          <cell r="AP145">
            <v>16.666666666666664</v>
          </cell>
          <cell r="AQ145">
            <v>0</v>
          </cell>
          <cell r="AR145">
            <v>10</v>
          </cell>
          <cell r="AS145">
            <v>16.666666666666664</v>
          </cell>
          <cell r="AT145">
            <v>0</v>
          </cell>
          <cell r="AU145">
            <v>10</v>
          </cell>
          <cell r="AV145">
            <v>66.666666666666657</v>
          </cell>
          <cell r="AW145">
            <v>50</v>
          </cell>
          <cell r="AX145">
            <v>60</v>
          </cell>
          <cell r="AY145">
            <v>50</v>
          </cell>
          <cell r="AZ145">
            <v>50</v>
          </cell>
          <cell r="BA145">
            <v>50</v>
          </cell>
          <cell r="BB145">
            <v>100</v>
          </cell>
          <cell r="BC145">
            <v>75</v>
          </cell>
          <cell r="BD145">
            <v>90</v>
          </cell>
          <cell r="BE145">
            <v>3017</v>
          </cell>
          <cell r="BF145">
            <v>3134</v>
          </cell>
          <cell r="BG145">
            <v>6151</v>
          </cell>
          <cell r="BH145">
            <v>61.650646337421279</v>
          </cell>
          <cell r="BI145">
            <v>53.031269942565409</v>
          </cell>
          <cell r="BJ145">
            <v>57.258982279304185</v>
          </cell>
          <cell r="BK145">
            <v>47.563805104408353</v>
          </cell>
          <cell r="BL145">
            <v>40.395660497766436</v>
          </cell>
          <cell r="BM145">
            <v>43.911559096081938</v>
          </cell>
          <cell r="BN145">
            <v>93.23831620815379</v>
          </cell>
          <cell r="BO145">
            <v>90.108487555839176</v>
          </cell>
          <cell r="BP145">
            <v>91.64363518127135</v>
          </cell>
          <cell r="BQ145">
            <v>91.779913821677155</v>
          </cell>
          <cell r="BR145">
            <v>88.449266113592856</v>
          </cell>
          <cell r="BS145">
            <v>90.082913347423187</v>
          </cell>
          <cell r="BT145">
            <v>98.011269472986413</v>
          </cell>
          <cell r="BU145">
            <v>97.28781110402042</v>
          </cell>
          <cell r="BV145">
            <v>97.642659730125175</v>
          </cell>
        </row>
        <row r="146">
          <cell r="B146">
            <v>909</v>
          </cell>
          <cell r="C146">
            <v>3004</v>
          </cell>
          <cell r="D146">
            <v>3151</v>
          </cell>
          <cell r="E146">
            <v>6155</v>
          </cell>
          <cell r="F146">
            <v>64.447403462050602</v>
          </cell>
          <cell r="G146">
            <v>51.666137734052683</v>
          </cell>
          <cell r="H146">
            <v>57.904142973192528</v>
          </cell>
          <cell r="I146">
            <v>50.466045272969374</v>
          </cell>
          <cell r="J146">
            <v>40.304665185655345</v>
          </cell>
          <cell r="K146">
            <v>45.264012997562958</v>
          </cell>
          <cell r="L146">
            <v>92.876165113182424</v>
          </cell>
          <cell r="M146">
            <v>87.654712789590604</v>
          </cell>
          <cell r="N146">
            <v>90.203086921202285</v>
          </cell>
          <cell r="O146">
            <v>91.411451398135824</v>
          </cell>
          <cell r="P146">
            <v>85.845763249761973</v>
          </cell>
          <cell r="Q146">
            <v>88.562144597887894</v>
          </cell>
          <cell r="R146">
            <v>97.56990679094541</v>
          </cell>
          <cell r="S146">
            <v>95.144398603617901</v>
          </cell>
          <cell r="T146">
            <v>96.328188464662873</v>
          </cell>
          <cell r="U146">
            <v>13</v>
          </cell>
          <cell r="V146">
            <v>17</v>
          </cell>
          <cell r="W146">
            <v>30</v>
          </cell>
          <cell r="X146">
            <v>76.923076923076934</v>
          </cell>
          <cell r="Y146">
            <v>70.588235294117652</v>
          </cell>
          <cell r="Z146">
            <v>73.333333333333329</v>
          </cell>
          <cell r="AA146">
            <v>53.846153846153847</v>
          </cell>
          <cell r="AB146">
            <v>64.705882352941174</v>
          </cell>
          <cell r="AC146">
            <v>60</v>
          </cell>
          <cell r="AD146">
            <v>92.307692307692307</v>
          </cell>
          <cell r="AE146">
            <v>100</v>
          </cell>
          <cell r="AF146">
            <v>96.666666666666671</v>
          </cell>
          <cell r="AG146">
            <v>84.615384615384613</v>
          </cell>
          <cell r="AH146">
            <v>100</v>
          </cell>
          <cell r="AI146">
            <v>93.333333333333329</v>
          </cell>
          <cell r="AJ146">
            <v>92.307692307692307</v>
          </cell>
          <cell r="AK146">
            <v>100</v>
          </cell>
          <cell r="AL146">
            <v>96.666666666666671</v>
          </cell>
          <cell r="AM146">
            <v>3</v>
          </cell>
          <cell r="AN146">
            <v>3</v>
          </cell>
          <cell r="AO146">
            <v>6</v>
          </cell>
          <cell r="AP146">
            <v>33.333333333333329</v>
          </cell>
          <cell r="AQ146">
            <v>33.333333333333329</v>
          </cell>
          <cell r="AR146">
            <v>33.333333333333329</v>
          </cell>
          <cell r="AS146">
            <v>33.333333333333329</v>
          </cell>
          <cell r="AT146">
            <v>33.333333333333329</v>
          </cell>
          <cell r="AU146">
            <v>33.333333333333329</v>
          </cell>
          <cell r="AV146">
            <v>100</v>
          </cell>
          <cell r="AW146">
            <v>66.666666666666657</v>
          </cell>
          <cell r="AX146">
            <v>83.333333333333343</v>
          </cell>
          <cell r="AY146">
            <v>100</v>
          </cell>
          <cell r="AZ146">
            <v>66.666666666666657</v>
          </cell>
          <cell r="BA146">
            <v>83.333333333333343</v>
          </cell>
          <cell r="BB146">
            <v>100</v>
          </cell>
          <cell r="BC146">
            <v>66.666666666666657</v>
          </cell>
          <cell r="BD146">
            <v>83.333333333333343</v>
          </cell>
          <cell r="BE146">
            <v>3020</v>
          </cell>
          <cell r="BF146">
            <v>3171</v>
          </cell>
          <cell r="BG146">
            <v>6191</v>
          </cell>
          <cell r="BH146">
            <v>64.47019867549669</v>
          </cell>
          <cell r="BI146">
            <v>51.750236518448432</v>
          </cell>
          <cell r="BJ146">
            <v>57.955096107252466</v>
          </cell>
          <cell r="BK146">
            <v>50.463576158940391</v>
          </cell>
          <cell r="BL146">
            <v>40.42888678650268</v>
          </cell>
          <cell r="BM146">
            <v>45.323857212082054</v>
          </cell>
          <cell r="BN146">
            <v>92.880794701986758</v>
          </cell>
          <cell r="BO146">
            <v>87.70104068117314</v>
          </cell>
          <cell r="BP146">
            <v>90.227749959618791</v>
          </cell>
          <cell r="BQ146">
            <v>91.390728476821195</v>
          </cell>
          <cell r="BR146">
            <v>85.9035004730369</v>
          </cell>
          <cell r="BS146">
            <v>88.58019706024875</v>
          </cell>
          <cell r="BT146">
            <v>97.549668874172184</v>
          </cell>
          <cell r="BU146">
            <v>95.143487858719638</v>
          </cell>
          <cell r="BV146">
            <v>96.317234695525769</v>
          </cell>
        </row>
        <row r="147">
          <cell r="B147">
            <v>916</v>
          </cell>
          <cell r="C147">
            <v>3379</v>
          </cell>
          <cell r="D147">
            <v>3582</v>
          </cell>
          <cell r="E147">
            <v>6961</v>
          </cell>
          <cell r="F147">
            <v>68.629772121929562</v>
          </cell>
          <cell r="G147">
            <v>59.603573422668902</v>
          </cell>
          <cell r="H147">
            <v>63.985059617871002</v>
          </cell>
          <cell r="I147">
            <v>59.10032554010062</v>
          </cell>
          <cell r="J147">
            <v>49.218313791178112</v>
          </cell>
          <cell r="K147">
            <v>54.015227697169941</v>
          </cell>
          <cell r="L147">
            <v>94.761763835454275</v>
          </cell>
          <cell r="M147">
            <v>92.183137911781131</v>
          </cell>
          <cell r="N147">
            <v>93.434851314466314</v>
          </cell>
          <cell r="O147">
            <v>93.844332642793731</v>
          </cell>
          <cell r="P147">
            <v>90.619765494137354</v>
          </cell>
          <cell r="Q147">
            <v>92.185030886366903</v>
          </cell>
          <cell r="R147">
            <v>98.549866824504292</v>
          </cell>
          <cell r="S147">
            <v>98.157453936348404</v>
          </cell>
          <cell r="T147">
            <v>98.34793851458123</v>
          </cell>
          <cell r="U147">
            <v>76</v>
          </cell>
          <cell r="V147">
            <v>52</v>
          </cell>
          <cell r="W147">
            <v>128</v>
          </cell>
          <cell r="X147">
            <v>57.894736842105267</v>
          </cell>
          <cell r="Y147">
            <v>57.692307692307686</v>
          </cell>
          <cell r="Z147">
            <v>57.8125</v>
          </cell>
          <cell r="AA147">
            <v>47.368421052631575</v>
          </cell>
          <cell r="AB147">
            <v>40.384615384615387</v>
          </cell>
          <cell r="AC147">
            <v>44.53125</v>
          </cell>
          <cell r="AD147">
            <v>90.789473684210535</v>
          </cell>
          <cell r="AE147">
            <v>94.230769230769226</v>
          </cell>
          <cell r="AF147">
            <v>92.1875</v>
          </cell>
          <cell r="AG147">
            <v>88.157894736842096</v>
          </cell>
          <cell r="AH147">
            <v>92.307692307692307</v>
          </cell>
          <cell r="AI147">
            <v>89.84375</v>
          </cell>
          <cell r="AJ147">
            <v>100</v>
          </cell>
          <cell r="AK147">
            <v>98.076923076923066</v>
          </cell>
          <cell r="AL147">
            <v>99.21875</v>
          </cell>
          <cell r="AM147">
            <v>6</v>
          </cell>
          <cell r="AN147">
            <v>4</v>
          </cell>
          <cell r="AO147">
            <v>10</v>
          </cell>
          <cell r="AP147">
            <v>50</v>
          </cell>
          <cell r="AQ147">
            <v>50</v>
          </cell>
          <cell r="AR147">
            <v>50</v>
          </cell>
          <cell r="AS147">
            <v>50</v>
          </cell>
          <cell r="AT147">
            <v>25</v>
          </cell>
          <cell r="AU147">
            <v>40</v>
          </cell>
          <cell r="AV147">
            <v>83.333333333333343</v>
          </cell>
          <cell r="AW147">
            <v>50</v>
          </cell>
          <cell r="AX147">
            <v>70</v>
          </cell>
          <cell r="AY147">
            <v>83.333333333333343</v>
          </cell>
          <cell r="AZ147">
            <v>50</v>
          </cell>
          <cell r="BA147">
            <v>70</v>
          </cell>
          <cell r="BB147">
            <v>83.333333333333343</v>
          </cell>
          <cell r="BC147">
            <v>75</v>
          </cell>
          <cell r="BD147">
            <v>80</v>
          </cell>
          <cell r="BE147">
            <v>3461</v>
          </cell>
          <cell r="BF147">
            <v>3638</v>
          </cell>
          <cell r="BG147">
            <v>7099</v>
          </cell>
          <cell r="BH147">
            <v>68.361745160358282</v>
          </cell>
          <cell r="BI147">
            <v>59.565695437053321</v>
          </cell>
          <cell r="BJ147">
            <v>63.854063952669392</v>
          </cell>
          <cell r="BK147">
            <v>58.826928633342966</v>
          </cell>
          <cell r="BL147">
            <v>49.065420560747661</v>
          </cell>
          <cell r="BM147">
            <v>53.824482321453729</v>
          </cell>
          <cell r="BN147">
            <v>94.654724068188386</v>
          </cell>
          <cell r="BO147">
            <v>92.166025288620119</v>
          </cell>
          <cell r="BP147">
            <v>93.379349204113254</v>
          </cell>
          <cell r="BQ147">
            <v>93.701242415486846</v>
          </cell>
          <cell r="BR147">
            <v>90.599230346344157</v>
          </cell>
          <cell r="BS147">
            <v>92.111565009156209</v>
          </cell>
          <cell r="BT147">
            <v>98.555330829240106</v>
          </cell>
          <cell r="BU147">
            <v>98.130841121495322</v>
          </cell>
          <cell r="BV147">
            <v>98.337794055500765</v>
          </cell>
        </row>
        <row r="148">
          <cell r="B148">
            <v>919</v>
          </cell>
          <cell r="C148">
            <v>6074</v>
          </cell>
          <cell r="D148">
            <v>6212</v>
          </cell>
          <cell r="E148">
            <v>12286</v>
          </cell>
          <cell r="F148">
            <v>69.344748106684222</v>
          </cell>
          <cell r="G148">
            <v>59.723116548615586</v>
          </cell>
          <cell r="H148">
            <v>64.47989581637637</v>
          </cell>
          <cell r="I148">
            <v>58.182416858742179</v>
          </cell>
          <cell r="J148">
            <v>49.323889246619444</v>
          </cell>
          <cell r="K148">
            <v>53.703402246459383</v>
          </cell>
          <cell r="L148">
            <v>95.093842607836677</v>
          </cell>
          <cell r="M148">
            <v>91.371538956857691</v>
          </cell>
          <cell r="N148">
            <v>93.211785772423895</v>
          </cell>
          <cell r="O148">
            <v>94.073098452420155</v>
          </cell>
          <cell r="P148">
            <v>89.938828074694143</v>
          </cell>
          <cell r="Q148">
            <v>91.982744587335176</v>
          </cell>
          <cell r="R148">
            <v>98.96279222917353</v>
          </cell>
          <cell r="S148">
            <v>97.665808113329049</v>
          </cell>
          <cell r="T148">
            <v>98.307016115904275</v>
          </cell>
          <cell r="U148">
            <v>394</v>
          </cell>
          <cell r="V148">
            <v>404</v>
          </cell>
          <cell r="W148">
            <v>798</v>
          </cell>
          <cell r="X148">
            <v>72.335025380710661</v>
          </cell>
          <cell r="Y148">
            <v>64.603960396039611</v>
          </cell>
          <cell r="Z148">
            <v>68.421052631578945</v>
          </cell>
          <cell r="AA148">
            <v>60.406091370558379</v>
          </cell>
          <cell r="AB148">
            <v>49.504950495049506</v>
          </cell>
          <cell r="AC148">
            <v>54.887218045112782</v>
          </cell>
          <cell r="AD148">
            <v>97.969543147208128</v>
          </cell>
          <cell r="AE148">
            <v>93.564356435643575</v>
          </cell>
          <cell r="AF148">
            <v>95.739348370927317</v>
          </cell>
          <cell r="AG148">
            <v>97.208121827411162</v>
          </cell>
          <cell r="AH148">
            <v>92.079207920792086</v>
          </cell>
          <cell r="AI148">
            <v>94.611528822055135</v>
          </cell>
          <cell r="AJ148">
            <v>99.746192893401016</v>
          </cell>
          <cell r="AK148">
            <v>98.762376237623755</v>
          </cell>
          <cell r="AL148">
            <v>99.248120300751879</v>
          </cell>
          <cell r="AM148">
            <v>12</v>
          </cell>
          <cell r="AN148">
            <v>20</v>
          </cell>
          <cell r="AO148">
            <v>32</v>
          </cell>
          <cell r="AP148">
            <v>33.333333333333329</v>
          </cell>
          <cell r="AQ148">
            <v>55.000000000000007</v>
          </cell>
          <cell r="AR148">
            <v>46.875</v>
          </cell>
          <cell r="AS148">
            <v>16.666666666666664</v>
          </cell>
          <cell r="AT148">
            <v>45</v>
          </cell>
          <cell r="AU148">
            <v>34.375</v>
          </cell>
          <cell r="AV148">
            <v>58.333333333333336</v>
          </cell>
          <cell r="AW148">
            <v>90</v>
          </cell>
          <cell r="AX148">
            <v>78.125</v>
          </cell>
          <cell r="AY148">
            <v>58.333333333333336</v>
          </cell>
          <cell r="AZ148">
            <v>90</v>
          </cell>
          <cell r="BA148">
            <v>78.125</v>
          </cell>
          <cell r="BB148">
            <v>91.666666666666657</v>
          </cell>
          <cell r="BC148">
            <v>90</v>
          </cell>
          <cell r="BD148">
            <v>90.625</v>
          </cell>
          <cell r="BE148">
            <v>6480</v>
          </cell>
          <cell r="BF148">
            <v>6636</v>
          </cell>
          <cell r="BG148">
            <v>13116</v>
          </cell>
          <cell r="BH148">
            <v>69.459876543209873</v>
          </cell>
          <cell r="BI148">
            <v>60.006027727546716</v>
          </cell>
          <cell r="BJ148">
            <v>64.676730710582504</v>
          </cell>
          <cell r="BK148">
            <v>58.24074074074074</v>
          </cell>
          <cell r="BL148">
            <v>49.321880650994579</v>
          </cell>
          <cell r="BM148">
            <v>53.728270814272648</v>
          </cell>
          <cell r="BN148">
            <v>95.200617283950621</v>
          </cell>
          <cell r="BO148">
            <v>91.500904159132006</v>
          </cell>
          <cell r="BP148">
            <v>93.328758767917051</v>
          </cell>
          <cell r="BQ148">
            <v>94.197530864197532</v>
          </cell>
          <cell r="BR148">
            <v>90.069318866787214</v>
          </cell>
          <cell r="BS148">
            <v>92.108874656907588</v>
          </cell>
          <cell r="BT148">
            <v>98.996913580246911</v>
          </cell>
          <cell r="BU148">
            <v>97.709463532248336</v>
          </cell>
          <cell r="BV148">
            <v>98.345532174443434</v>
          </cell>
        </row>
        <row r="149">
          <cell r="B149">
            <v>921</v>
          </cell>
          <cell r="C149">
            <v>771</v>
          </cell>
          <cell r="D149">
            <v>769</v>
          </cell>
          <cell r="E149">
            <v>1540</v>
          </cell>
          <cell r="F149">
            <v>52.269779507133599</v>
          </cell>
          <cell r="G149">
            <v>43.823146944083227</v>
          </cell>
          <cell r="H149">
            <v>48.051948051948052</v>
          </cell>
          <cell r="I149">
            <v>38.521400778210122</v>
          </cell>
          <cell r="J149">
            <v>35.240572171651493</v>
          </cell>
          <cell r="K149">
            <v>36.883116883116884</v>
          </cell>
          <cell r="L149">
            <v>90.791180285343714</v>
          </cell>
          <cell r="M149">
            <v>87.516254876462938</v>
          </cell>
          <cell r="N149">
            <v>89.15584415584415</v>
          </cell>
          <cell r="O149">
            <v>89.105058365758765</v>
          </cell>
          <cell r="P149">
            <v>84.655396618985705</v>
          </cell>
          <cell r="Q149">
            <v>86.883116883116884</v>
          </cell>
          <cell r="R149">
            <v>98.054474708171199</v>
          </cell>
          <cell r="S149">
            <v>95.838751625487646</v>
          </cell>
          <cell r="T149">
            <v>96.948051948051955</v>
          </cell>
          <cell r="U149">
            <v>8</v>
          </cell>
          <cell r="V149">
            <v>6</v>
          </cell>
          <cell r="W149">
            <v>14</v>
          </cell>
          <cell r="X149">
            <v>37.5</v>
          </cell>
          <cell r="Y149">
            <v>33.333333333333329</v>
          </cell>
          <cell r="Z149">
            <v>35.714285714285715</v>
          </cell>
          <cell r="AA149">
            <v>37.5</v>
          </cell>
          <cell r="AB149">
            <v>33.333333333333329</v>
          </cell>
          <cell r="AC149">
            <v>35.714285714285715</v>
          </cell>
          <cell r="AD149">
            <v>100</v>
          </cell>
          <cell r="AE149">
            <v>100</v>
          </cell>
          <cell r="AF149">
            <v>100</v>
          </cell>
          <cell r="AG149">
            <v>100</v>
          </cell>
          <cell r="AH149">
            <v>100</v>
          </cell>
          <cell r="AI149">
            <v>100</v>
          </cell>
          <cell r="AJ149">
            <v>100</v>
          </cell>
          <cell r="AK149">
            <v>100</v>
          </cell>
          <cell r="AL149">
            <v>100</v>
          </cell>
          <cell r="AM149">
            <v>0</v>
          </cell>
          <cell r="AN149">
            <v>1</v>
          </cell>
          <cell r="AO149">
            <v>1</v>
          </cell>
          <cell r="AP149" t="e">
            <v>#DIV/0!</v>
          </cell>
          <cell r="AQ149">
            <v>0</v>
          </cell>
          <cell r="AR149">
            <v>0</v>
          </cell>
          <cell r="AS149" t="e">
            <v>#DIV/0!</v>
          </cell>
          <cell r="AT149">
            <v>0</v>
          </cell>
          <cell r="AU149">
            <v>0</v>
          </cell>
          <cell r="AV149" t="e">
            <v>#DIV/0!</v>
          </cell>
          <cell r="AW149">
            <v>100</v>
          </cell>
          <cell r="AX149">
            <v>100</v>
          </cell>
          <cell r="AY149" t="e">
            <v>#DIV/0!</v>
          </cell>
          <cell r="AZ149">
            <v>0</v>
          </cell>
          <cell r="BA149">
            <v>0</v>
          </cell>
          <cell r="BB149" t="e">
            <v>#DIV/0!</v>
          </cell>
          <cell r="BC149">
            <v>100</v>
          </cell>
          <cell r="BD149">
            <v>100</v>
          </cell>
          <cell r="BE149">
            <v>779</v>
          </cell>
          <cell r="BF149">
            <v>776</v>
          </cell>
          <cell r="BG149">
            <v>1555</v>
          </cell>
          <cell r="BH149">
            <v>52.118100128369704</v>
          </cell>
          <cell r="BI149">
            <v>43.685567010309278</v>
          </cell>
          <cell r="BJ149">
            <v>47.90996784565916</v>
          </cell>
          <cell r="BK149">
            <v>38.510911424903718</v>
          </cell>
          <cell r="BL149">
            <v>35.180412371134025</v>
          </cell>
          <cell r="BM149">
            <v>36.848874598070744</v>
          </cell>
          <cell r="BN149">
            <v>90.885750962772789</v>
          </cell>
          <cell r="BO149">
            <v>87.628865979381445</v>
          </cell>
          <cell r="BP149">
            <v>89.260450160771711</v>
          </cell>
          <cell r="BQ149">
            <v>89.216944801026955</v>
          </cell>
          <cell r="BR149">
            <v>84.664948453608247</v>
          </cell>
          <cell r="BS149">
            <v>86.945337620578783</v>
          </cell>
          <cell r="BT149">
            <v>98.074454428754805</v>
          </cell>
          <cell r="BU149">
            <v>95.876288659793815</v>
          </cell>
          <cell r="BV149">
            <v>96.977491961414785</v>
          </cell>
        </row>
        <row r="150">
          <cell r="B150">
            <v>925</v>
          </cell>
          <cell r="C150">
            <v>4149</v>
          </cell>
          <cell r="D150">
            <v>4183</v>
          </cell>
          <cell r="E150">
            <v>8332</v>
          </cell>
          <cell r="F150">
            <v>65.702578934683061</v>
          </cell>
          <cell r="G150">
            <v>58.618216590963421</v>
          </cell>
          <cell r="H150">
            <v>62.14594335093615</v>
          </cell>
          <cell r="I150">
            <v>51.699204627621107</v>
          </cell>
          <cell r="J150">
            <v>45.445852259144154</v>
          </cell>
          <cell r="K150">
            <v>48.559769563130104</v>
          </cell>
          <cell r="L150">
            <v>95.613400819474563</v>
          </cell>
          <cell r="M150">
            <v>92.493425770977765</v>
          </cell>
          <cell r="N150">
            <v>94.04704752760442</v>
          </cell>
          <cell r="O150">
            <v>94.360086767895879</v>
          </cell>
          <cell r="P150">
            <v>90.843891943581156</v>
          </cell>
          <cell r="Q150">
            <v>92.594815170427268</v>
          </cell>
          <cell r="R150">
            <v>98.987707881417208</v>
          </cell>
          <cell r="S150">
            <v>98.398278747310542</v>
          </cell>
          <cell r="T150">
            <v>98.691790686509833</v>
          </cell>
          <cell r="U150">
            <v>46</v>
          </cell>
          <cell r="V150">
            <v>53</v>
          </cell>
          <cell r="W150">
            <v>99</v>
          </cell>
          <cell r="X150">
            <v>65.217391304347828</v>
          </cell>
          <cell r="Y150">
            <v>67.924528301886795</v>
          </cell>
          <cell r="Z150">
            <v>66.666666666666657</v>
          </cell>
          <cell r="AA150">
            <v>54.347826086956516</v>
          </cell>
          <cell r="AB150">
            <v>58.490566037735846</v>
          </cell>
          <cell r="AC150">
            <v>56.56565656565656</v>
          </cell>
          <cell r="AD150">
            <v>93.478260869565219</v>
          </cell>
          <cell r="AE150">
            <v>90.566037735849065</v>
          </cell>
          <cell r="AF150">
            <v>91.919191919191917</v>
          </cell>
          <cell r="AG150">
            <v>93.478260869565219</v>
          </cell>
          <cell r="AH150">
            <v>86.79245283018868</v>
          </cell>
          <cell r="AI150">
            <v>89.898989898989896</v>
          </cell>
          <cell r="AJ150">
            <v>97.826086956521735</v>
          </cell>
          <cell r="AK150">
            <v>100</v>
          </cell>
          <cell r="AL150">
            <v>98.98989898989899</v>
          </cell>
          <cell r="AM150">
            <v>11</v>
          </cell>
          <cell r="AN150">
            <v>16</v>
          </cell>
          <cell r="AO150">
            <v>27</v>
          </cell>
          <cell r="AP150">
            <v>36.363636363636367</v>
          </cell>
          <cell r="AQ150">
            <v>56.25</v>
          </cell>
          <cell r="AR150">
            <v>48.148148148148145</v>
          </cell>
          <cell r="AS150">
            <v>27.27272727272727</v>
          </cell>
          <cell r="AT150">
            <v>43.75</v>
          </cell>
          <cell r="AU150">
            <v>37.037037037037038</v>
          </cell>
          <cell r="AV150">
            <v>100</v>
          </cell>
          <cell r="AW150">
            <v>87.5</v>
          </cell>
          <cell r="AX150">
            <v>92.592592592592595</v>
          </cell>
          <cell r="AY150">
            <v>100</v>
          </cell>
          <cell r="AZ150">
            <v>87.5</v>
          </cell>
          <cell r="BA150">
            <v>92.592592592592595</v>
          </cell>
          <cell r="BB150">
            <v>100</v>
          </cell>
          <cell r="BC150">
            <v>100</v>
          </cell>
          <cell r="BD150">
            <v>100</v>
          </cell>
          <cell r="BE150">
            <v>4206</v>
          </cell>
          <cell r="BF150">
            <v>4252</v>
          </cell>
          <cell r="BG150">
            <v>8458</v>
          </cell>
          <cell r="BH150">
            <v>65.620542082738936</v>
          </cell>
          <cell r="BI150">
            <v>58.72530573847601</v>
          </cell>
          <cell r="BJ150">
            <v>62.15417356349019</v>
          </cell>
          <cell r="BK150">
            <v>51.664289110794101</v>
          </cell>
          <cell r="BL150">
            <v>45.602069614299154</v>
          </cell>
          <cell r="BM150">
            <v>48.616694253960745</v>
          </cell>
          <cell r="BN150">
            <v>95.601521635758431</v>
          </cell>
          <cell r="BO150">
            <v>92.450611476952034</v>
          </cell>
          <cell r="BP150">
            <v>94.017498226531089</v>
          </cell>
          <cell r="BQ150">
            <v>94.365192582025685</v>
          </cell>
          <cell r="BR150">
            <v>90.780809031044214</v>
          </cell>
          <cell r="BS150">
            <v>92.563253724284706</v>
          </cell>
          <cell r="BT150">
            <v>98.977650974797911</v>
          </cell>
          <cell r="BU150">
            <v>98.424270931326433</v>
          </cell>
          <cell r="BV150">
            <v>98.699456136202414</v>
          </cell>
        </row>
        <row r="151">
          <cell r="B151">
            <v>926</v>
          </cell>
          <cell r="C151">
            <v>4272</v>
          </cell>
          <cell r="D151">
            <v>4570</v>
          </cell>
          <cell r="E151">
            <v>8842</v>
          </cell>
          <cell r="F151">
            <v>59.808052434456926</v>
          </cell>
          <cell r="G151">
            <v>51.531728665207879</v>
          </cell>
          <cell r="H151">
            <v>55.530422981225968</v>
          </cell>
          <cell r="I151">
            <v>49.250936329588015</v>
          </cell>
          <cell r="J151">
            <v>40.131291028446391</v>
          </cell>
          <cell r="K151">
            <v>44.537434969463924</v>
          </cell>
          <cell r="L151">
            <v>92.673220973782762</v>
          </cell>
          <cell r="M151">
            <v>90.043763676148785</v>
          </cell>
          <cell r="N151">
            <v>91.314182311694196</v>
          </cell>
          <cell r="O151">
            <v>91.760299625468164</v>
          </cell>
          <cell r="P151">
            <v>88.008752735229763</v>
          </cell>
          <cell r="Q151">
            <v>89.82130739651663</v>
          </cell>
          <cell r="R151">
            <v>97.518726591760299</v>
          </cell>
          <cell r="S151">
            <v>97.527352297592998</v>
          </cell>
          <cell r="T151">
            <v>97.523184799819035</v>
          </cell>
          <cell r="U151">
            <v>50</v>
          </cell>
          <cell r="V151">
            <v>48</v>
          </cell>
          <cell r="W151">
            <v>98</v>
          </cell>
          <cell r="X151">
            <v>52</v>
          </cell>
          <cell r="Y151">
            <v>35.416666666666671</v>
          </cell>
          <cell r="Z151">
            <v>43.877551020408163</v>
          </cell>
          <cell r="AA151">
            <v>46</v>
          </cell>
          <cell r="AB151">
            <v>33.333333333333329</v>
          </cell>
          <cell r="AC151">
            <v>39.795918367346935</v>
          </cell>
          <cell r="AD151">
            <v>86</v>
          </cell>
          <cell r="AE151">
            <v>77.083333333333343</v>
          </cell>
          <cell r="AF151">
            <v>81.632653061224488</v>
          </cell>
          <cell r="AG151">
            <v>86</v>
          </cell>
          <cell r="AH151">
            <v>75</v>
          </cell>
          <cell r="AI151">
            <v>80.612244897959187</v>
          </cell>
          <cell r="AJ151">
            <v>96</v>
          </cell>
          <cell r="AK151">
            <v>87.5</v>
          </cell>
          <cell r="AL151">
            <v>91.83673469387756</v>
          </cell>
          <cell r="AM151">
            <v>14</v>
          </cell>
          <cell r="AN151">
            <v>18</v>
          </cell>
          <cell r="AO151">
            <v>32</v>
          </cell>
          <cell r="AP151">
            <v>50</v>
          </cell>
          <cell r="AQ151">
            <v>61.111111111111114</v>
          </cell>
          <cell r="AR151">
            <v>56.25</v>
          </cell>
          <cell r="AS151">
            <v>42.857142857142854</v>
          </cell>
          <cell r="AT151">
            <v>50</v>
          </cell>
          <cell r="AU151">
            <v>46.875</v>
          </cell>
          <cell r="AV151">
            <v>78.571428571428569</v>
          </cell>
          <cell r="AW151">
            <v>72.222222222222214</v>
          </cell>
          <cell r="AX151">
            <v>75</v>
          </cell>
          <cell r="AY151">
            <v>78.571428571428569</v>
          </cell>
          <cell r="AZ151">
            <v>72.222222222222214</v>
          </cell>
          <cell r="BA151">
            <v>75</v>
          </cell>
          <cell r="BB151">
            <v>92.857142857142861</v>
          </cell>
          <cell r="BC151">
            <v>100</v>
          </cell>
          <cell r="BD151">
            <v>96.875</v>
          </cell>
          <cell r="BE151">
            <v>4336</v>
          </cell>
          <cell r="BF151">
            <v>4636</v>
          </cell>
          <cell r="BG151">
            <v>8972</v>
          </cell>
          <cell r="BH151">
            <v>59.686346863468628</v>
          </cell>
          <cell r="BI151">
            <v>51.402070750647113</v>
          </cell>
          <cell r="BJ151">
            <v>55.405706642888987</v>
          </cell>
          <cell r="BK151">
            <v>49.192804428044276</v>
          </cell>
          <cell r="BL151">
            <v>40.099223468507333</v>
          </cell>
          <cell r="BM151">
            <v>44.493981275078021</v>
          </cell>
          <cell r="BN151">
            <v>92.550738007380076</v>
          </cell>
          <cell r="BO151">
            <v>89.840379637618639</v>
          </cell>
          <cell r="BP151">
            <v>91.150245207311627</v>
          </cell>
          <cell r="BQ151">
            <v>91.651291512915137</v>
          </cell>
          <cell r="BR151">
            <v>87.812769628990509</v>
          </cell>
          <cell r="BS151">
            <v>89.667855550601871</v>
          </cell>
          <cell r="BT151">
            <v>97.486162361623613</v>
          </cell>
          <cell r="BU151">
            <v>97.433132010353745</v>
          </cell>
          <cell r="BV151">
            <v>97.458760588497555</v>
          </cell>
        </row>
        <row r="152">
          <cell r="B152">
            <v>928</v>
          </cell>
          <cell r="C152">
            <v>3818</v>
          </cell>
          <cell r="D152">
            <v>3991</v>
          </cell>
          <cell r="E152">
            <v>7809</v>
          </cell>
          <cell r="F152">
            <v>60.319539025667893</v>
          </cell>
          <cell r="G152">
            <v>49.411175144074164</v>
          </cell>
          <cell r="H152">
            <v>54.744525547445257</v>
          </cell>
          <cell r="I152">
            <v>46.437925615505499</v>
          </cell>
          <cell r="J152">
            <v>38.210974693059384</v>
          </cell>
          <cell r="K152">
            <v>42.233320527596362</v>
          </cell>
          <cell r="L152">
            <v>92.19486642221058</v>
          </cell>
          <cell r="M152">
            <v>88.0731646203959</v>
          </cell>
          <cell r="N152">
            <v>90.088359585094125</v>
          </cell>
          <cell r="O152">
            <v>90.099528548978526</v>
          </cell>
          <cell r="P152">
            <v>85.492357805061388</v>
          </cell>
          <cell r="Q152">
            <v>87.744909719554371</v>
          </cell>
          <cell r="R152">
            <v>97.799895233106341</v>
          </cell>
          <cell r="S152">
            <v>97.54447506890503</v>
          </cell>
          <cell r="T152">
            <v>97.669355871430398</v>
          </cell>
          <cell r="U152">
            <v>153</v>
          </cell>
          <cell r="V152">
            <v>160</v>
          </cell>
          <cell r="W152">
            <v>313</v>
          </cell>
          <cell r="X152">
            <v>55.555555555555557</v>
          </cell>
          <cell r="Y152">
            <v>45.625</v>
          </cell>
          <cell r="Z152">
            <v>50.47923322683706</v>
          </cell>
          <cell r="AA152">
            <v>42.483660130718953</v>
          </cell>
          <cell r="AB152">
            <v>36.25</v>
          </cell>
          <cell r="AC152">
            <v>39.29712460063898</v>
          </cell>
          <cell r="AD152">
            <v>93.464052287581694</v>
          </cell>
          <cell r="AE152">
            <v>85</v>
          </cell>
          <cell r="AF152">
            <v>89.137380191693296</v>
          </cell>
          <cell r="AG152">
            <v>90.196078431372555</v>
          </cell>
          <cell r="AH152">
            <v>81.25</v>
          </cell>
          <cell r="AI152">
            <v>85.623003194888184</v>
          </cell>
          <cell r="AJ152">
            <v>100</v>
          </cell>
          <cell r="AK152">
            <v>96.875</v>
          </cell>
          <cell r="AL152">
            <v>98.402555910543128</v>
          </cell>
          <cell r="AM152">
            <v>13</v>
          </cell>
          <cell r="AN152">
            <v>9</v>
          </cell>
          <cell r="AO152">
            <v>22</v>
          </cell>
          <cell r="AP152">
            <v>38.461538461538467</v>
          </cell>
          <cell r="AQ152">
            <v>44.444444444444443</v>
          </cell>
          <cell r="AR152">
            <v>40.909090909090914</v>
          </cell>
          <cell r="AS152">
            <v>38.461538461538467</v>
          </cell>
          <cell r="AT152">
            <v>44.444444444444443</v>
          </cell>
          <cell r="AU152">
            <v>40.909090909090914</v>
          </cell>
          <cell r="AV152">
            <v>84.615384615384613</v>
          </cell>
          <cell r="AW152">
            <v>88.888888888888886</v>
          </cell>
          <cell r="AX152">
            <v>86.36363636363636</v>
          </cell>
          <cell r="AY152">
            <v>76.923076923076934</v>
          </cell>
          <cell r="AZ152">
            <v>88.888888888888886</v>
          </cell>
          <cell r="BA152">
            <v>81.818181818181827</v>
          </cell>
          <cell r="BB152">
            <v>92.307692307692307</v>
          </cell>
          <cell r="BC152">
            <v>100</v>
          </cell>
          <cell r="BD152">
            <v>95.454545454545453</v>
          </cell>
          <cell r="BE152">
            <v>3984</v>
          </cell>
          <cell r="BF152">
            <v>4160</v>
          </cell>
          <cell r="BG152">
            <v>8144</v>
          </cell>
          <cell r="BH152">
            <v>60.065261044176708</v>
          </cell>
          <cell r="BI152">
            <v>49.254807692307693</v>
          </cell>
          <cell r="BJ152">
            <v>54.543222003929273</v>
          </cell>
          <cell r="BK152">
            <v>46.260040160642568</v>
          </cell>
          <cell r="BL152">
            <v>38.14903846153846</v>
          </cell>
          <cell r="BM152">
            <v>42.116895874263264</v>
          </cell>
          <cell r="BN152">
            <v>92.218875502008032</v>
          </cell>
          <cell r="BO152">
            <v>87.956730769230774</v>
          </cell>
          <cell r="BP152">
            <v>90.041748526522596</v>
          </cell>
          <cell r="BQ152">
            <v>90.060240963855421</v>
          </cell>
          <cell r="BR152">
            <v>85.336538461538453</v>
          </cell>
          <cell r="BS152">
            <v>87.647347740667982</v>
          </cell>
          <cell r="BT152">
            <v>97.866465863453811</v>
          </cell>
          <cell r="BU152">
            <v>97.524038461538467</v>
          </cell>
          <cell r="BV152">
            <v>97.691552062868368</v>
          </cell>
        </row>
        <row r="153">
          <cell r="B153">
            <v>929</v>
          </cell>
          <cell r="C153">
            <v>1922</v>
          </cell>
          <cell r="D153">
            <v>1950</v>
          </cell>
          <cell r="E153">
            <v>3872</v>
          </cell>
          <cell r="F153">
            <v>65.764828303850152</v>
          </cell>
          <cell r="G153">
            <v>58.102564102564102</v>
          </cell>
          <cell r="H153">
            <v>61.905991735537192</v>
          </cell>
          <cell r="I153">
            <v>52.757544224765873</v>
          </cell>
          <cell r="J153">
            <v>45.025641025641029</v>
          </cell>
          <cell r="K153">
            <v>48.863636363636367</v>
          </cell>
          <cell r="L153">
            <v>93.652445369406863</v>
          </cell>
          <cell r="M153">
            <v>90.769230769230774</v>
          </cell>
          <cell r="N153">
            <v>92.200413223140501</v>
          </cell>
          <cell r="O153">
            <v>92.247658688865769</v>
          </cell>
          <cell r="P153">
            <v>89.692307692307693</v>
          </cell>
          <cell r="Q153">
            <v>90.960743801652882</v>
          </cell>
          <cell r="R153">
            <v>98.178980228928197</v>
          </cell>
          <cell r="S153">
            <v>97.692307692307693</v>
          </cell>
          <cell r="T153">
            <v>97.933884297520663</v>
          </cell>
          <cell r="U153">
            <v>18</v>
          </cell>
          <cell r="V153">
            <v>18</v>
          </cell>
          <cell r="W153">
            <v>36</v>
          </cell>
          <cell r="X153">
            <v>66.666666666666657</v>
          </cell>
          <cell r="Y153">
            <v>72.222222222222214</v>
          </cell>
          <cell r="Z153">
            <v>69.444444444444443</v>
          </cell>
          <cell r="AA153">
            <v>55.555555555555557</v>
          </cell>
          <cell r="AB153">
            <v>55.555555555555557</v>
          </cell>
          <cell r="AC153">
            <v>55.555555555555557</v>
          </cell>
          <cell r="AD153">
            <v>100</v>
          </cell>
          <cell r="AE153">
            <v>100</v>
          </cell>
          <cell r="AF153">
            <v>100</v>
          </cell>
          <cell r="AG153">
            <v>100</v>
          </cell>
          <cell r="AH153">
            <v>100</v>
          </cell>
          <cell r="AI153">
            <v>100</v>
          </cell>
          <cell r="AJ153">
            <v>100</v>
          </cell>
          <cell r="AK153">
            <v>100</v>
          </cell>
          <cell r="AL153">
            <v>100</v>
          </cell>
          <cell r="AM153">
            <v>2</v>
          </cell>
          <cell r="AN153">
            <v>4</v>
          </cell>
          <cell r="AO153">
            <v>6</v>
          </cell>
          <cell r="AP153">
            <v>50</v>
          </cell>
          <cell r="AQ153">
            <v>75</v>
          </cell>
          <cell r="AR153">
            <v>66.666666666666657</v>
          </cell>
          <cell r="AS153">
            <v>50</v>
          </cell>
          <cell r="AT153">
            <v>25</v>
          </cell>
          <cell r="AU153">
            <v>33.333333333333329</v>
          </cell>
          <cell r="AV153">
            <v>50</v>
          </cell>
          <cell r="AW153">
            <v>75</v>
          </cell>
          <cell r="AX153">
            <v>66.666666666666657</v>
          </cell>
          <cell r="AY153">
            <v>50</v>
          </cell>
          <cell r="AZ153">
            <v>75</v>
          </cell>
          <cell r="BA153">
            <v>66.666666666666657</v>
          </cell>
          <cell r="BB153">
            <v>50</v>
          </cell>
          <cell r="BC153">
            <v>100</v>
          </cell>
          <cell r="BD153">
            <v>83.333333333333343</v>
          </cell>
          <cell r="BE153">
            <v>1942</v>
          </cell>
          <cell r="BF153">
            <v>1972</v>
          </cell>
          <cell r="BG153">
            <v>3914</v>
          </cell>
          <cell r="BH153">
            <v>65.756951596292481</v>
          </cell>
          <cell r="BI153">
            <v>58.26572008113591</v>
          </cell>
          <cell r="BJ153">
            <v>61.982626469085332</v>
          </cell>
          <cell r="BK153">
            <v>52.780638516992795</v>
          </cell>
          <cell r="BL153">
            <v>45.081135902636916</v>
          </cell>
          <cell r="BM153">
            <v>48.901379662749108</v>
          </cell>
          <cell r="BN153">
            <v>93.666323377960865</v>
          </cell>
          <cell r="BO153">
            <v>90.821501014198773</v>
          </cell>
          <cell r="BP153">
            <v>92.233009708737868</v>
          </cell>
          <cell r="BQ153">
            <v>92.276004119464474</v>
          </cell>
          <cell r="BR153">
            <v>89.756592292089252</v>
          </cell>
          <cell r="BS153">
            <v>91.006642820643847</v>
          </cell>
          <cell r="BT153">
            <v>98.146240988671479</v>
          </cell>
          <cell r="BU153">
            <v>97.718052738336709</v>
          </cell>
          <cell r="BV153">
            <v>97.930505876341329</v>
          </cell>
        </row>
        <row r="154">
          <cell r="B154">
            <v>931</v>
          </cell>
          <cell r="C154">
            <v>3015</v>
          </cell>
          <cell r="D154">
            <v>3175</v>
          </cell>
          <cell r="E154">
            <v>6190</v>
          </cell>
          <cell r="F154">
            <v>62.487562189054721</v>
          </cell>
          <cell r="G154">
            <v>52.251968503937007</v>
          </cell>
          <cell r="H154">
            <v>57.237479806138936</v>
          </cell>
          <cell r="I154">
            <v>52.371475953565508</v>
          </cell>
          <cell r="J154">
            <v>44.031496062992126</v>
          </cell>
          <cell r="K154">
            <v>48.093699515347332</v>
          </cell>
          <cell r="L154">
            <v>93.797678275290224</v>
          </cell>
          <cell r="M154">
            <v>91.149606299212593</v>
          </cell>
          <cell r="N154">
            <v>92.439418416801288</v>
          </cell>
          <cell r="O154">
            <v>92.537313432835816</v>
          </cell>
          <cell r="P154">
            <v>89.070866141732282</v>
          </cell>
          <cell r="Q154">
            <v>90.759289176090462</v>
          </cell>
          <cell r="R154">
            <v>98.374792703150916</v>
          </cell>
          <cell r="S154">
            <v>97.480314960629926</v>
          </cell>
          <cell r="T154">
            <v>97.915993537964468</v>
          </cell>
          <cell r="U154">
            <v>175</v>
          </cell>
          <cell r="V154">
            <v>197</v>
          </cell>
          <cell r="W154">
            <v>372</v>
          </cell>
          <cell r="X154">
            <v>51.428571428571423</v>
          </cell>
          <cell r="Y154">
            <v>41.116751269035532</v>
          </cell>
          <cell r="Z154">
            <v>45.967741935483872</v>
          </cell>
          <cell r="AA154">
            <v>45.714285714285715</v>
          </cell>
          <cell r="AB154">
            <v>31.472081218274113</v>
          </cell>
          <cell r="AC154">
            <v>38.172043010752688</v>
          </cell>
          <cell r="AD154">
            <v>93.142857142857139</v>
          </cell>
          <cell r="AE154">
            <v>89.340101522842644</v>
          </cell>
          <cell r="AF154">
            <v>91.129032258064512</v>
          </cell>
          <cell r="AG154">
            <v>89.714285714285708</v>
          </cell>
          <cell r="AH154">
            <v>85.279187817258887</v>
          </cell>
          <cell r="AI154">
            <v>87.365591397849457</v>
          </cell>
          <cell r="AJ154">
            <v>98.285714285714292</v>
          </cell>
          <cell r="AK154">
            <v>96.954314720812178</v>
          </cell>
          <cell r="AL154">
            <v>97.58064516129032</v>
          </cell>
          <cell r="AM154">
            <v>9</v>
          </cell>
          <cell r="AN154">
            <v>8</v>
          </cell>
          <cell r="AO154">
            <v>17</v>
          </cell>
          <cell r="AP154">
            <v>77.777777777777786</v>
          </cell>
          <cell r="AQ154">
            <v>50</v>
          </cell>
          <cell r="AR154">
            <v>64.705882352941174</v>
          </cell>
          <cell r="AS154">
            <v>55.555555555555557</v>
          </cell>
          <cell r="AT154">
            <v>50</v>
          </cell>
          <cell r="AU154">
            <v>52.941176470588239</v>
          </cell>
          <cell r="AV154">
            <v>100</v>
          </cell>
          <cell r="AW154">
            <v>87.5</v>
          </cell>
          <cell r="AX154">
            <v>94.117647058823522</v>
          </cell>
          <cell r="AY154">
            <v>100</v>
          </cell>
          <cell r="AZ154">
            <v>87.5</v>
          </cell>
          <cell r="BA154">
            <v>94.117647058823522</v>
          </cell>
          <cell r="BB154">
            <v>100</v>
          </cell>
          <cell r="BC154">
            <v>100</v>
          </cell>
          <cell r="BD154">
            <v>100</v>
          </cell>
          <cell r="BE154">
            <v>3199</v>
          </cell>
          <cell r="BF154">
            <v>3380</v>
          </cell>
          <cell r="BG154">
            <v>6579</v>
          </cell>
          <cell r="BH154">
            <v>61.925601750547045</v>
          </cell>
          <cell r="BI154">
            <v>51.597633136094679</v>
          </cell>
          <cell r="BJ154">
            <v>56.619547043623655</v>
          </cell>
          <cell r="BK154">
            <v>52.016255079712415</v>
          </cell>
          <cell r="BL154">
            <v>43.31360946745562</v>
          </cell>
          <cell r="BM154">
            <v>47.545219638242891</v>
          </cell>
          <cell r="BN154">
            <v>93.779306033135356</v>
          </cell>
          <cell r="BO154">
            <v>91.035502958579883</v>
          </cell>
          <cell r="BP154">
            <v>92.369661042711655</v>
          </cell>
          <cell r="BQ154">
            <v>92.403876211316032</v>
          </cell>
          <cell r="BR154">
            <v>88.84615384615384</v>
          </cell>
          <cell r="BS154">
            <v>90.57607539139687</v>
          </cell>
          <cell r="BT154">
            <v>98.374492028758993</v>
          </cell>
          <cell r="BU154">
            <v>97.455621301775153</v>
          </cell>
          <cell r="BV154">
            <v>97.90241678066576</v>
          </cell>
        </row>
        <row r="155">
          <cell r="B155">
            <v>933</v>
          </cell>
          <cell r="C155">
            <v>2855</v>
          </cell>
          <cell r="D155">
            <v>3041</v>
          </cell>
          <cell r="E155">
            <v>5896</v>
          </cell>
          <cell r="F155">
            <v>62.136602451838876</v>
          </cell>
          <cell r="G155">
            <v>51.594870108516929</v>
          </cell>
          <cell r="H155">
            <v>56.699457259158748</v>
          </cell>
          <cell r="I155">
            <v>49.422066549912437</v>
          </cell>
          <cell r="J155">
            <v>39.921078592568229</v>
          </cell>
          <cell r="K155">
            <v>44.521709633649934</v>
          </cell>
          <cell r="L155">
            <v>93.450087565674252</v>
          </cell>
          <cell r="M155">
            <v>89.181190397895421</v>
          </cell>
          <cell r="N155">
            <v>91.248303934871103</v>
          </cell>
          <cell r="O155">
            <v>92.154115586690025</v>
          </cell>
          <cell r="P155">
            <v>86.945083853995399</v>
          </cell>
          <cell r="Q155">
            <v>89.467435549525092</v>
          </cell>
          <cell r="R155">
            <v>98.283712784588445</v>
          </cell>
          <cell r="S155">
            <v>97.500822097994075</v>
          </cell>
          <cell r="T155">
            <v>97.879918588873821</v>
          </cell>
          <cell r="U155">
            <v>15</v>
          </cell>
          <cell r="V155">
            <v>26</v>
          </cell>
          <cell r="W155">
            <v>41</v>
          </cell>
          <cell r="X155">
            <v>40</v>
          </cell>
          <cell r="Y155">
            <v>61.53846153846154</v>
          </cell>
          <cell r="Z155">
            <v>53.658536585365859</v>
          </cell>
          <cell r="AA155">
            <v>26.666666666666668</v>
          </cell>
          <cell r="AB155">
            <v>53.846153846153847</v>
          </cell>
          <cell r="AC155">
            <v>43.902439024390247</v>
          </cell>
          <cell r="AD155">
            <v>80</v>
          </cell>
          <cell r="AE155">
            <v>92.307692307692307</v>
          </cell>
          <cell r="AF155">
            <v>87.804878048780495</v>
          </cell>
          <cell r="AG155">
            <v>80</v>
          </cell>
          <cell r="AH155">
            <v>92.307692307692307</v>
          </cell>
          <cell r="AI155">
            <v>87.804878048780495</v>
          </cell>
          <cell r="AJ155">
            <v>93.333333333333329</v>
          </cell>
          <cell r="AK155">
            <v>100</v>
          </cell>
          <cell r="AL155">
            <v>97.560975609756099</v>
          </cell>
          <cell r="AM155">
            <v>5</v>
          </cell>
          <cell r="AN155">
            <v>5</v>
          </cell>
          <cell r="AO155">
            <v>10</v>
          </cell>
          <cell r="AP155">
            <v>20</v>
          </cell>
          <cell r="AQ155">
            <v>20</v>
          </cell>
          <cell r="AR155">
            <v>20</v>
          </cell>
          <cell r="AS155">
            <v>20</v>
          </cell>
          <cell r="AT155">
            <v>0</v>
          </cell>
          <cell r="AU155">
            <v>10</v>
          </cell>
          <cell r="AV155">
            <v>100</v>
          </cell>
          <cell r="AW155">
            <v>40</v>
          </cell>
          <cell r="AX155">
            <v>70</v>
          </cell>
          <cell r="AY155">
            <v>100</v>
          </cell>
          <cell r="AZ155">
            <v>40</v>
          </cell>
          <cell r="BA155">
            <v>70</v>
          </cell>
          <cell r="BB155">
            <v>100</v>
          </cell>
          <cell r="BC155">
            <v>60</v>
          </cell>
          <cell r="BD155">
            <v>80</v>
          </cell>
          <cell r="BE155">
            <v>2875</v>
          </cell>
          <cell r="BF155">
            <v>3072</v>
          </cell>
          <cell r="BG155">
            <v>5947</v>
          </cell>
          <cell r="BH155">
            <v>61.947826086956525</v>
          </cell>
          <cell r="BI155">
            <v>51.627604166666664</v>
          </cell>
          <cell r="BJ155">
            <v>56.616781570539764</v>
          </cell>
          <cell r="BK155">
            <v>49.252173913043478</v>
          </cell>
          <cell r="BL155">
            <v>39.973958333333329</v>
          </cell>
          <cell r="BM155">
            <v>44.459391289725914</v>
          </cell>
          <cell r="BN155">
            <v>93.391304347826093</v>
          </cell>
          <cell r="BO155">
            <v>89.127604166666657</v>
          </cell>
          <cell r="BP155">
            <v>91.188834706574738</v>
          </cell>
          <cell r="BQ155">
            <v>92.104347826086951</v>
          </cell>
          <cell r="BR155">
            <v>86.9140625</v>
          </cell>
          <cell r="BS155">
            <v>89.423238607701364</v>
          </cell>
          <cell r="BT155">
            <v>98.260869565217391</v>
          </cell>
          <cell r="BU155">
            <v>97.4609375</v>
          </cell>
          <cell r="BV155">
            <v>97.847654279468642</v>
          </cell>
        </row>
        <row r="156">
          <cell r="B156">
            <v>935</v>
          </cell>
          <cell r="C156">
            <v>3823</v>
          </cell>
          <cell r="D156">
            <v>3956</v>
          </cell>
          <cell r="E156">
            <v>7779</v>
          </cell>
          <cell r="F156">
            <v>64.190426366727706</v>
          </cell>
          <cell r="G156">
            <v>54.929221435793728</v>
          </cell>
          <cell r="H156">
            <v>59.480653040236533</v>
          </cell>
          <cell r="I156">
            <v>49.934606330107243</v>
          </cell>
          <cell r="J156">
            <v>42.315470171890802</v>
          </cell>
          <cell r="K156">
            <v>46.059904872091529</v>
          </cell>
          <cell r="L156">
            <v>94.663876536751246</v>
          </cell>
          <cell r="M156">
            <v>90.621840242669364</v>
          </cell>
          <cell r="N156">
            <v>92.608304409307109</v>
          </cell>
          <cell r="O156">
            <v>92.989798587496736</v>
          </cell>
          <cell r="P156">
            <v>88.902932254802835</v>
          </cell>
          <cell r="Q156">
            <v>90.911428204139341</v>
          </cell>
          <cell r="R156">
            <v>98.587496730316502</v>
          </cell>
          <cell r="S156">
            <v>97.598584428715867</v>
          </cell>
          <cell r="T156">
            <v>98.084586707803055</v>
          </cell>
          <cell r="U156">
            <v>55</v>
          </cell>
          <cell r="V156">
            <v>47</v>
          </cell>
          <cell r="W156">
            <v>102</v>
          </cell>
          <cell r="X156">
            <v>58.18181818181818</v>
          </cell>
          <cell r="Y156">
            <v>53.191489361702125</v>
          </cell>
          <cell r="Z156">
            <v>55.882352941176471</v>
          </cell>
          <cell r="AA156">
            <v>41.818181818181813</v>
          </cell>
          <cell r="AB156">
            <v>34.042553191489361</v>
          </cell>
          <cell r="AC156">
            <v>38.235294117647058</v>
          </cell>
          <cell r="AD156">
            <v>96.36363636363636</v>
          </cell>
          <cell r="AE156">
            <v>97.872340425531917</v>
          </cell>
          <cell r="AF156">
            <v>97.058823529411768</v>
          </cell>
          <cell r="AG156">
            <v>92.72727272727272</v>
          </cell>
          <cell r="AH156">
            <v>95.744680851063833</v>
          </cell>
          <cell r="AI156">
            <v>94.117647058823522</v>
          </cell>
          <cell r="AJ156">
            <v>100</v>
          </cell>
          <cell r="AK156">
            <v>100</v>
          </cell>
          <cell r="AL156">
            <v>100</v>
          </cell>
          <cell r="AM156">
            <v>27</v>
          </cell>
          <cell r="AN156">
            <v>12</v>
          </cell>
          <cell r="AO156">
            <v>39</v>
          </cell>
          <cell r="AP156">
            <v>51.851851851851848</v>
          </cell>
          <cell r="AQ156">
            <v>33.333333333333329</v>
          </cell>
          <cell r="AR156">
            <v>46.153846153846153</v>
          </cell>
          <cell r="AS156">
            <v>40.74074074074074</v>
          </cell>
          <cell r="AT156">
            <v>33.333333333333329</v>
          </cell>
          <cell r="AU156">
            <v>38.461538461538467</v>
          </cell>
          <cell r="AV156">
            <v>85.18518518518519</v>
          </cell>
          <cell r="AW156">
            <v>58.333333333333336</v>
          </cell>
          <cell r="AX156">
            <v>76.923076923076934</v>
          </cell>
          <cell r="AY156">
            <v>81.481481481481481</v>
          </cell>
          <cell r="AZ156">
            <v>58.333333333333336</v>
          </cell>
          <cell r="BA156">
            <v>74.358974358974365</v>
          </cell>
          <cell r="BB156">
            <v>88.888888888888886</v>
          </cell>
          <cell r="BC156">
            <v>91.666666666666657</v>
          </cell>
          <cell r="BD156">
            <v>89.743589743589752</v>
          </cell>
          <cell r="BE156">
            <v>3905</v>
          </cell>
          <cell r="BF156">
            <v>4015</v>
          </cell>
          <cell r="BG156">
            <v>7920</v>
          </cell>
          <cell r="BH156">
            <v>64.020486555697815</v>
          </cell>
          <cell r="BI156">
            <v>54.84433374844334</v>
          </cell>
          <cell r="BJ156">
            <v>59.368686868686872</v>
          </cell>
          <cell r="BK156">
            <v>49.756722151088354</v>
          </cell>
          <cell r="BL156">
            <v>42.19178082191781</v>
          </cell>
          <cell r="BM156">
            <v>45.921717171717169</v>
          </cell>
          <cell r="BN156">
            <v>94.622279129321385</v>
          </cell>
          <cell r="BO156">
            <v>90.61021170610212</v>
          </cell>
          <cell r="BP156">
            <v>92.588383838383834</v>
          </cell>
          <cell r="BQ156">
            <v>92.906530089628674</v>
          </cell>
          <cell r="BR156">
            <v>88.891656288916565</v>
          </cell>
          <cell r="BS156">
            <v>90.871212121212125</v>
          </cell>
          <cell r="BT156">
            <v>98.540332906530097</v>
          </cell>
          <cell r="BU156">
            <v>97.608966376089668</v>
          </cell>
          <cell r="BV156">
            <v>98.068181818181827</v>
          </cell>
        </row>
        <row r="157">
          <cell r="B157">
            <v>936</v>
          </cell>
          <cell r="C157">
            <v>4855</v>
          </cell>
          <cell r="D157">
            <v>5096</v>
          </cell>
          <cell r="E157">
            <v>9951</v>
          </cell>
          <cell r="F157">
            <v>67.291452111225539</v>
          </cell>
          <cell r="G157">
            <v>58.339874411302986</v>
          </cell>
          <cell r="H157">
            <v>62.707265601447091</v>
          </cell>
          <cell r="I157">
            <v>56.930998970133885</v>
          </cell>
          <cell r="J157">
            <v>48.489010989010985</v>
          </cell>
          <cell r="K157">
            <v>52.607778112752491</v>
          </cell>
          <cell r="L157">
            <v>94.582904222451077</v>
          </cell>
          <cell r="M157">
            <v>91.405023547880688</v>
          </cell>
          <cell r="N157">
            <v>92.95548186111948</v>
          </cell>
          <cell r="O157">
            <v>93.26467559217302</v>
          </cell>
          <cell r="P157">
            <v>89.521193092621658</v>
          </cell>
          <cell r="Q157">
            <v>91.347603255954184</v>
          </cell>
          <cell r="R157">
            <v>98.516992790937181</v>
          </cell>
          <cell r="S157">
            <v>97.664835164835168</v>
          </cell>
          <cell r="T157">
            <v>98.080594915083907</v>
          </cell>
          <cell r="U157">
            <v>271</v>
          </cell>
          <cell r="V157">
            <v>297</v>
          </cell>
          <cell r="W157">
            <v>568</v>
          </cell>
          <cell r="X157">
            <v>76.014760147601478</v>
          </cell>
          <cell r="Y157">
            <v>63.299663299663301</v>
          </cell>
          <cell r="Z157">
            <v>69.366197183098592</v>
          </cell>
          <cell r="AA157">
            <v>61.254612546125465</v>
          </cell>
          <cell r="AB157">
            <v>50.841750841750844</v>
          </cell>
          <cell r="AC157">
            <v>55.809859154929576</v>
          </cell>
          <cell r="AD157">
            <v>97.047970479704787</v>
          </cell>
          <cell r="AE157">
            <v>97.643097643097647</v>
          </cell>
          <cell r="AF157">
            <v>97.359154929577457</v>
          </cell>
          <cell r="AG157">
            <v>95.9409594095941</v>
          </cell>
          <cell r="AH157">
            <v>97.306397306397301</v>
          </cell>
          <cell r="AI157">
            <v>96.654929577464785</v>
          </cell>
          <cell r="AJ157">
            <v>99.630996309963109</v>
          </cell>
          <cell r="AK157">
            <v>99.326599326599336</v>
          </cell>
          <cell r="AL157">
            <v>99.471830985915489</v>
          </cell>
          <cell r="AM157">
            <v>16</v>
          </cell>
          <cell r="AN157">
            <v>19</v>
          </cell>
          <cell r="AO157">
            <v>35</v>
          </cell>
          <cell r="AP157">
            <v>31.25</v>
          </cell>
          <cell r="AQ157">
            <v>52.631578947368418</v>
          </cell>
          <cell r="AR157">
            <v>42.857142857142854</v>
          </cell>
          <cell r="AS157">
            <v>31.25</v>
          </cell>
          <cell r="AT157">
            <v>31.578947368421051</v>
          </cell>
          <cell r="AU157">
            <v>31.428571428571427</v>
          </cell>
          <cell r="AV157">
            <v>62.5</v>
          </cell>
          <cell r="AW157">
            <v>68.421052631578945</v>
          </cell>
          <cell r="AX157">
            <v>65.714285714285708</v>
          </cell>
          <cell r="AY157">
            <v>56.25</v>
          </cell>
          <cell r="AZ157">
            <v>68.421052631578945</v>
          </cell>
          <cell r="BA157">
            <v>62.857142857142854</v>
          </cell>
          <cell r="BB157">
            <v>87.5</v>
          </cell>
          <cell r="BC157">
            <v>89.473684210526315</v>
          </cell>
          <cell r="BD157">
            <v>88.571428571428569</v>
          </cell>
          <cell r="BE157">
            <v>5142</v>
          </cell>
          <cell r="BF157">
            <v>5412</v>
          </cell>
          <cell r="BG157">
            <v>10554</v>
          </cell>
          <cell r="BH157">
            <v>67.6390509529366</v>
          </cell>
          <cell r="BI157">
            <v>58.592017738359203</v>
          </cell>
          <cell r="BJ157">
            <v>62.999810498389245</v>
          </cell>
          <cell r="BK157">
            <v>57.078957604045122</v>
          </cell>
          <cell r="BL157">
            <v>48.558758314855879</v>
          </cell>
          <cell r="BM157">
            <v>52.709873033920786</v>
          </cell>
          <cell r="BN157">
            <v>94.612991054064565</v>
          </cell>
          <cell r="BO157">
            <v>91.666666666666657</v>
          </cell>
          <cell r="BP157">
            <v>93.102141368201629</v>
          </cell>
          <cell r="BQ157">
            <v>93.290548424737452</v>
          </cell>
          <cell r="BR157">
            <v>89.874353288987436</v>
          </cell>
          <cell r="BS157">
            <v>91.538753079401175</v>
          </cell>
          <cell r="BT157">
            <v>98.5414235705951</v>
          </cell>
          <cell r="BU157">
            <v>97.727272727272734</v>
          </cell>
          <cell r="BV157">
            <v>98.123934053439456</v>
          </cell>
        </row>
        <row r="158">
          <cell r="B158">
            <v>937</v>
          </cell>
          <cell r="C158">
            <v>2884</v>
          </cell>
          <cell r="D158">
            <v>3095</v>
          </cell>
          <cell r="E158">
            <v>5979</v>
          </cell>
          <cell r="F158">
            <v>63.21081830790569</v>
          </cell>
          <cell r="G158">
            <v>53.021001615508887</v>
          </cell>
          <cell r="H158">
            <v>57.936109717344038</v>
          </cell>
          <cell r="I158">
            <v>52.808599167822464</v>
          </cell>
          <cell r="J158">
            <v>42.617124394184167</v>
          </cell>
          <cell r="K158">
            <v>47.533032279645425</v>
          </cell>
          <cell r="L158">
            <v>94.14008321775313</v>
          </cell>
          <cell r="M158">
            <v>91.082390953150238</v>
          </cell>
          <cell r="N158">
            <v>92.557283826726874</v>
          </cell>
          <cell r="O158">
            <v>93.238557558945914</v>
          </cell>
          <cell r="P158">
            <v>89.854604200323109</v>
          </cell>
          <cell r="Q158">
            <v>91.486870714166244</v>
          </cell>
          <cell r="R158">
            <v>98.231622746185849</v>
          </cell>
          <cell r="S158">
            <v>97.802907915993543</v>
          </cell>
          <cell r="T158">
            <v>98.009700618832582</v>
          </cell>
          <cell r="U158">
            <v>137</v>
          </cell>
          <cell r="V158">
            <v>133</v>
          </cell>
          <cell r="W158">
            <v>270</v>
          </cell>
          <cell r="X158">
            <v>81.021897810218974</v>
          </cell>
          <cell r="Y158">
            <v>63.909774436090231</v>
          </cell>
          <cell r="Z158">
            <v>72.592592592592595</v>
          </cell>
          <cell r="AA158">
            <v>62.043795620437962</v>
          </cell>
          <cell r="AB158">
            <v>54.887218045112782</v>
          </cell>
          <cell r="AC158">
            <v>58.518518518518512</v>
          </cell>
          <cell r="AD158">
            <v>97.080291970802918</v>
          </cell>
          <cell r="AE158">
            <v>96.992481203007515</v>
          </cell>
          <cell r="AF158">
            <v>97.037037037037038</v>
          </cell>
          <cell r="AG158">
            <v>97.080291970802918</v>
          </cell>
          <cell r="AH158">
            <v>96.240601503759393</v>
          </cell>
          <cell r="AI158">
            <v>96.666666666666671</v>
          </cell>
          <cell r="AJ158">
            <v>99.270072992700733</v>
          </cell>
          <cell r="AK158">
            <v>99.248120300751879</v>
          </cell>
          <cell r="AL158">
            <v>99.259259259259252</v>
          </cell>
          <cell r="AM158">
            <v>4</v>
          </cell>
          <cell r="AN158">
            <v>5</v>
          </cell>
          <cell r="AO158">
            <v>9</v>
          </cell>
          <cell r="AP158">
            <v>75</v>
          </cell>
          <cell r="AQ158">
            <v>20</v>
          </cell>
          <cell r="AR158">
            <v>44.444444444444443</v>
          </cell>
          <cell r="AS158">
            <v>75</v>
          </cell>
          <cell r="AT158">
            <v>20</v>
          </cell>
          <cell r="AU158">
            <v>44.444444444444443</v>
          </cell>
          <cell r="AV158">
            <v>100</v>
          </cell>
          <cell r="AW158">
            <v>80</v>
          </cell>
          <cell r="AX158">
            <v>88.888888888888886</v>
          </cell>
          <cell r="AY158">
            <v>100</v>
          </cell>
          <cell r="AZ158">
            <v>80</v>
          </cell>
          <cell r="BA158">
            <v>88.888888888888886</v>
          </cell>
          <cell r="BB158">
            <v>100</v>
          </cell>
          <cell r="BC158">
            <v>100</v>
          </cell>
          <cell r="BD158">
            <v>100</v>
          </cell>
          <cell r="BE158">
            <v>3025</v>
          </cell>
          <cell r="BF158">
            <v>3233</v>
          </cell>
          <cell r="BG158">
            <v>6258</v>
          </cell>
          <cell r="BH158">
            <v>64.033057851239676</v>
          </cell>
          <cell r="BI158">
            <v>53.417878131766159</v>
          </cell>
          <cell r="BJ158">
            <v>58.549057206775323</v>
          </cell>
          <cell r="BK158">
            <v>53.256198347107443</v>
          </cell>
          <cell r="BL158">
            <v>43.086916176925456</v>
          </cell>
          <cell r="BM158">
            <v>48.002556727388942</v>
          </cell>
          <cell r="BN158">
            <v>94.280991735537185</v>
          </cell>
          <cell r="BO158">
            <v>91.308382307454366</v>
          </cell>
          <cell r="BP158">
            <v>92.745286033876638</v>
          </cell>
          <cell r="BQ158">
            <v>93.421487603305792</v>
          </cell>
          <cell r="BR158">
            <v>90.102072378595736</v>
          </cell>
          <cell r="BS158">
            <v>91.706615532118889</v>
          </cell>
          <cell r="BT158">
            <v>98.280991735537199</v>
          </cell>
          <cell r="BU158">
            <v>97.865759356634712</v>
          </cell>
          <cell r="BV158">
            <v>98.066474912112497</v>
          </cell>
        </row>
        <row r="159">
          <cell r="B159">
            <v>938</v>
          </cell>
          <cell r="C159">
            <v>4049</v>
          </cell>
          <cell r="D159">
            <v>4271</v>
          </cell>
          <cell r="E159">
            <v>8320</v>
          </cell>
          <cell r="F159">
            <v>63.917016547295624</v>
          </cell>
          <cell r="G159">
            <v>54.296417700772651</v>
          </cell>
          <cell r="H159">
            <v>58.978365384615387</v>
          </cell>
          <cell r="I159">
            <v>52.185724870338355</v>
          </cell>
          <cell r="J159">
            <v>43.666588620931869</v>
          </cell>
          <cell r="K159">
            <v>47.8125</v>
          </cell>
          <cell r="L159">
            <v>94.467769819708565</v>
          </cell>
          <cell r="M159">
            <v>90.236478576445805</v>
          </cell>
          <cell r="N159">
            <v>92.29567307692308</v>
          </cell>
          <cell r="O159">
            <v>93.282291923931837</v>
          </cell>
          <cell r="P159">
            <v>88.620931866073519</v>
          </cell>
          <cell r="Q159">
            <v>90.88942307692308</v>
          </cell>
          <cell r="R159">
            <v>98.468757717955043</v>
          </cell>
          <cell r="S159">
            <v>97.705455396862561</v>
          </cell>
          <cell r="T159">
            <v>98.076923076923066</v>
          </cell>
          <cell r="U159">
            <v>151</v>
          </cell>
          <cell r="V159">
            <v>129</v>
          </cell>
          <cell r="W159">
            <v>280</v>
          </cell>
          <cell r="X159">
            <v>68.874172185430467</v>
          </cell>
          <cell r="Y159">
            <v>48.837209302325576</v>
          </cell>
          <cell r="Z159">
            <v>59.642857142857139</v>
          </cell>
          <cell r="AA159">
            <v>52.317880794701985</v>
          </cell>
          <cell r="AB159">
            <v>37.209302325581397</v>
          </cell>
          <cell r="AC159">
            <v>45.357142857142854</v>
          </cell>
          <cell r="AD159">
            <v>97.350993377483448</v>
          </cell>
          <cell r="AE159">
            <v>92.248062015503876</v>
          </cell>
          <cell r="AF159">
            <v>95</v>
          </cell>
          <cell r="AG159">
            <v>96.688741721854313</v>
          </cell>
          <cell r="AH159">
            <v>89.922480620155042</v>
          </cell>
          <cell r="AI159">
            <v>93.571428571428569</v>
          </cell>
          <cell r="AJ159">
            <v>99.337748344370851</v>
          </cell>
          <cell r="AK159">
            <v>96.899224806201545</v>
          </cell>
          <cell r="AL159">
            <v>98.214285714285708</v>
          </cell>
          <cell r="AM159">
            <v>13</v>
          </cell>
          <cell r="AN159">
            <v>17</v>
          </cell>
          <cell r="AO159">
            <v>30</v>
          </cell>
          <cell r="AP159">
            <v>46.153846153846153</v>
          </cell>
          <cell r="AQ159">
            <v>35.294117647058826</v>
          </cell>
          <cell r="AR159">
            <v>40</v>
          </cell>
          <cell r="AS159">
            <v>30.76923076923077</v>
          </cell>
          <cell r="AT159">
            <v>23.52941176470588</v>
          </cell>
          <cell r="AU159">
            <v>26.666666666666668</v>
          </cell>
          <cell r="AV159">
            <v>92.307692307692307</v>
          </cell>
          <cell r="AW159">
            <v>64.705882352941174</v>
          </cell>
          <cell r="AX159">
            <v>76.666666666666671</v>
          </cell>
          <cell r="AY159">
            <v>92.307692307692307</v>
          </cell>
          <cell r="AZ159">
            <v>64.705882352941174</v>
          </cell>
          <cell r="BA159">
            <v>76.666666666666671</v>
          </cell>
          <cell r="BB159">
            <v>92.307692307692307</v>
          </cell>
          <cell r="BC159">
            <v>88.235294117647058</v>
          </cell>
          <cell r="BD159">
            <v>90</v>
          </cell>
          <cell r="BE159">
            <v>4213</v>
          </cell>
          <cell r="BF159">
            <v>4417</v>
          </cell>
          <cell r="BG159">
            <v>8630</v>
          </cell>
          <cell r="BH159">
            <v>64.039876572513649</v>
          </cell>
          <cell r="BI159">
            <v>54.063844238170702</v>
          </cell>
          <cell r="BJ159">
            <v>58.933951332560831</v>
          </cell>
          <cell r="BK159">
            <v>52.124376928554469</v>
          </cell>
          <cell r="BL159">
            <v>43.40049807561693</v>
          </cell>
          <cell r="BM159">
            <v>47.659327925840095</v>
          </cell>
          <cell r="BN159">
            <v>94.564443389508668</v>
          </cell>
          <cell r="BO159">
            <v>90.196966266696847</v>
          </cell>
          <cell r="BP159">
            <v>92.329084588644264</v>
          </cell>
          <cell r="BQ159">
            <v>93.401376691193931</v>
          </cell>
          <cell r="BR159">
            <v>88.566900611274619</v>
          </cell>
          <cell r="BS159">
            <v>90.926998841251446</v>
          </cell>
          <cell r="BT159">
            <v>98.480892475670544</v>
          </cell>
          <cell r="BU159">
            <v>97.64546071994566</v>
          </cell>
          <cell r="BV159">
            <v>98.053302433371954</v>
          </cell>
        </row>
        <row r="160">
          <cell r="B160" t="str">
            <v>Total</v>
          </cell>
          <cell r="C160">
            <v>264162</v>
          </cell>
          <cell r="D160">
            <v>273009</v>
          </cell>
          <cell r="E160">
            <v>537171</v>
          </cell>
          <cell r="F160">
            <v>62.272772011114398</v>
          </cell>
          <cell r="G160">
            <v>52.768956334772845</v>
          </cell>
          <cell r="H160">
            <v>57.442602076433758</v>
          </cell>
          <cell r="I160">
            <v>48.404009660738481</v>
          </cell>
          <cell r="J160">
            <v>40.270100985681786</v>
          </cell>
          <cell r="K160">
            <v>44.270074147710879</v>
          </cell>
          <cell r="L160">
            <v>92.791166026907732</v>
          </cell>
          <cell r="M160">
            <v>88.548362874483985</v>
          </cell>
          <cell r="N160">
            <v>90.634825781734307</v>
          </cell>
          <cell r="O160">
            <v>91.130064127315819</v>
          </cell>
          <cell r="P160">
            <v>86.493485562747026</v>
          </cell>
          <cell r="Q160">
            <v>88.773593511191038</v>
          </cell>
          <cell r="R160">
            <v>97.833147841097514</v>
          </cell>
          <cell r="S160">
            <v>96.780325923321215</v>
          </cell>
          <cell r="T160">
            <v>97.298067095952689</v>
          </cell>
          <cell r="U160">
            <v>25883</v>
          </cell>
          <cell r="V160">
            <v>27020</v>
          </cell>
          <cell r="W160">
            <v>52903</v>
          </cell>
          <cell r="X160">
            <v>63.883630181972727</v>
          </cell>
          <cell r="Y160">
            <v>52.857142857142861</v>
          </cell>
          <cell r="Z160">
            <v>58.251894977600514</v>
          </cell>
          <cell r="AA160">
            <v>47.873121353784335</v>
          </cell>
          <cell r="AB160">
            <v>38.190229459659513</v>
          </cell>
          <cell r="AC160">
            <v>42.927622252046199</v>
          </cell>
          <cell r="AD160">
            <v>94.749449445582044</v>
          </cell>
          <cell r="AE160">
            <v>91.076980014803851</v>
          </cell>
          <cell r="AF160">
            <v>92.873750070884455</v>
          </cell>
          <cell r="AG160">
            <v>92.88335973418846</v>
          </cell>
          <cell r="AH160">
            <v>88.586232420429312</v>
          </cell>
          <cell r="AI160">
            <v>90.688618792885094</v>
          </cell>
          <cell r="AJ160">
            <v>98.686396476451719</v>
          </cell>
          <cell r="AK160">
            <v>97.916358253145816</v>
          </cell>
          <cell r="AL160">
            <v>98.293102470559319</v>
          </cell>
          <cell r="AM160">
            <v>1083</v>
          </cell>
          <cell r="AN160">
            <v>1328</v>
          </cell>
          <cell r="AO160">
            <v>2411</v>
          </cell>
          <cell r="AP160">
            <v>45.891043397968609</v>
          </cell>
          <cell r="AQ160">
            <v>45.331325301204814</v>
          </cell>
          <cell r="AR160">
            <v>45.582745748652009</v>
          </cell>
          <cell r="AS160">
            <v>34.34903047091413</v>
          </cell>
          <cell r="AT160">
            <v>33.433734939759034</v>
          </cell>
          <cell r="AU160">
            <v>33.844877644131067</v>
          </cell>
          <cell r="AV160">
            <v>85.318559556786695</v>
          </cell>
          <cell r="AW160">
            <v>80.120481927710841</v>
          </cell>
          <cell r="AX160">
            <v>82.455412691829125</v>
          </cell>
          <cell r="AY160">
            <v>82.548476454293635</v>
          </cell>
          <cell r="AZ160">
            <v>76.355421686746979</v>
          </cell>
          <cell r="BA160">
            <v>79.137287432600573</v>
          </cell>
          <cell r="BB160">
            <v>94.18282548476455</v>
          </cell>
          <cell r="BC160">
            <v>93.825301204819283</v>
          </cell>
          <cell r="BD160">
            <v>93.985897967648285</v>
          </cell>
          <cell r="BE160">
            <v>291128</v>
          </cell>
          <cell r="BF160">
            <v>301357</v>
          </cell>
          <cell r="BG160">
            <v>592485</v>
          </cell>
          <cell r="BH160">
            <v>62.355046577450466</v>
          </cell>
          <cell r="BI160">
            <v>52.744087577192502</v>
          </cell>
          <cell r="BJ160">
            <v>57.466602530021859</v>
          </cell>
          <cell r="BK160">
            <v>48.304525844302162</v>
          </cell>
          <cell r="BL160">
            <v>40.053491374018193</v>
          </cell>
          <cell r="BM160">
            <v>44.107783319408931</v>
          </cell>
          <cell r="BN160">
            <v>92.937470803220577</v>
          </cell>
          <cell r="BO160">
            <v>88.737942042162615</v>
          </cell>
          <cell r="BP160">
            <v>90.801454889153305</v>
          </cell>
          <cell r="BQ160">
            <v>91.254018850814759</v>
          </cell>
          <cell r="BR160">
            <v>86.636447801112965</v>
          </cell>
          <cell r="BS160">
            <v>88.905373131809242</v>
          </cell>
          <cell r="BT160">
            <v>97.895427440850753</v>
          </cell>
          <cell r="BU160">
            <v>96.869161824679693</v>
          </cell>
          <cell r="BV160">
            <v>97.373435614403732</v>
          </cell>
        </row>
        <row r="161">
          <cell r="B161">
            <v>1</v>
          </cell>
          <cell r="C161">
            <v>15221</v>
          </cell>
          <cell r="D161">
            <v>15678</v>
          </cell>
          <cell r="E161">
            <v>30899</v>
          </cell>
          <cell r="F161">
            <v>61.999868602588528</v>
          </cell>
          <cell r="G161">
            <v>53.016966449802268</v>
          </cell>
          <cell r="H161">
            <v>57.441988413864529</v>
          </cell>
          <cell r="I161">
            <v>44.162669995401089</v>
          </cell>
          <cell r="J161">
            <v>36.994514606454906</v>
          </cell>
          <cell r="K161">
            <v>40.525583352212045</v>
          </cell>
          <cell r="L161">
            <v>91.229222784311148</v>
          </cell>
          <cell r="M161">
            <v>87.090190075264701</v>
          </cell>
          <cell r="N161">
            <v>89.129098029062419</v>
          </cell>
          <cell r="O161">
            <v>89.330530188555286</v>
          </cell>
          <cell r="P161">
            <v>84.953437938512565</v>
          </cell>
          <cell r="Q161">
            <v>87.109615197902841</v>
          </cell>
          <cell r="R161">
            <v>97.201235135667829</v>
          </cell>
          <cell r="S161">
            <v>96.026278862099758</v>
          </cell>
          <cell r="T161">
            <v>96.605068125182044</v>
          </cell>
          <cell r="U161">
            <v>336</v>
          </cell>
          <cell r="V161">
            <v>390</v>
          </cell>
          <cell r="W161">
            <v>726</v>
          </cell>
          <cell r="X161">
            <v>63.69047619047619</v>
          </cell>
          <cell r="Y161">
            <v>55.641025641025642</v>
          </cell>
          <cell r="Z161">
            <v>59.366391184572997</v>
          </cell>
          <cell r="AA161">
            <v>43.75</v>
          </cell>
          <cell r="AB161">
            <v>31.794871794871792</v>
          </cell>
          <cell r="AC161">
            <v>37.327823691460054</v>
          </cell>
          <cell r="AD161">
            <v>91.666666666666657</v>
          </cell>
          <cell r="AE161">
            <v>89.743589743589752</v>
          </cell>
          <cell r="AF161">
            <v>90.633608815426996</v>
          </cell>
          <cell r="AG161">
            <v>90.178571428571431</v>
          </cell>
          <cell r="AH161">
            <v>87.692307692307693</v>
          </cell>
          <cell r="AI161">
            <v>88.84297520661157</v>
          </cell>
          <cell r="AJ161">
            <v>98.214285714285708</v>
          </cell>
          <cell r="AK161">
            <v>97.948717948717942</v>
          </cell>
          <cell r="AL161">
            <v>98.071625344352626</v>
          </cell>
          <cell r="AM161">
            <v>32</v>
          </cell>
          <cell r="AN161">
            <v>22</v>
          </cell>
          <cell r="AO161">
            <v>54</v>
          </cell>
          <cell r="AP161">
            <v>34.375</v>
          </cell>
          <cell r="AQ161">
            <v>36.363636363636367</v>
          </cell>
          <cell r="AR161">
            <v>35.185185185185183</v>
          </cell>
          <cell r="AS161">
            <v>28.125</v>
          </cell>
          <cell r="AT161">
            <v>22.727272727272727</v>
          </cell>
          <cell r="AU161">
            <v>25.925925925925924</v>
          </cell>
          <cell r="AV161">
            <v>81.25</v>
          </cell>
          <cell r="AW161">
            <v>77.272727272727266</v>
          </cell>
          <cell r="AX161">
            <v>79.629629629629633</v>
          </cell>
          <cell r="AY161">
            <v>78.125</v>
          </cell>
          <cell r="AZ161">
            <v>72.727272727272734</v>
          </cell>
          <cell r="BA161">
            <v>75.925925925925924</v>
          </cell>
          <cell r="BB161">
            <v>87.5</v>
          </cell>
          <cell r="BC161">
            <v>90.909090909090907</v>
          </cell>
          <cell r="BD161">
            <v>88.888888888888886</v>
          </cell>
          <cell r="BE161">
            <v>15589</v>
          </cell>
          <cell r="BF161">
            <v>16090</v>
          </cell>
          <cell r="BG161">
            <v>31679</v>
          </cell>
          <cell r="BH161">
            <v>61.979601000705628</v>
          </cell>
          <cell r="BI161">
            <v>53.057799875699196</v>
          </cell>
          <cell r="BJ161">
            <v>57.448151772467568</v>
          </cell>
          <cell r="BK161">
            <v>44.120854448649688</v>
          </cell>
          <cell r="BL161">
            <v>36.848974518334373</v>
          </cell>
          <cell r="BM161">
            <v>40.427412481454589</v>
          </cell>
          <cell r="BN161">
            <v>91.218166655975367</v>
          </cell>
          <cell r="BO161">
            <v>87.141081417029213</v>
          </cell>
          <cell r="BP161">
            <v>89.147384702799954</v>
          </cell>
          <cell r="BQ161">
            <v>89.325806658541282</v>
          </cell>
          <cell r="BR161">
            <v>85.003107520198881</v>
          </cell>
          <cell r="BS161">
            <v>87.130275576880578</v>
          </cell>
          <cell r="BT161">
            <v>97.203156071588936</v>
          </cell>
          <cell r="BU161">
            <v>96.065879428216277</v>
          </cell>
          <cell r="BV161">
            <v>96.625524795605926</v>
          </cell>
        </row>
        <row r="162">
          <cell r="B162" t="str">
            <v>North East</v>
          </cell>
          <cell r="C162">
            <v>36804</v>
          </cell>
          <cell r="D162">
            <v>37873</v>
          </cell>
          <cell r="E162">
            <v>74677</v>
          </cell>
          <cell r="F162">
            <v>60.827627431800892</v>
          </cell>
          <cell r="G162">
            <v>51.725503656958779</v>
          </cell>
          <cell r="H162">
            <v>56.211417169945236</v>
          </cell>
          <cell r="I162">
            <v>45.394522334528851</v>
          </cell>
          <cell r="J162">
            <v>37.866025928761914</v>
          </cell>
          <cell r="K162">
            <v>41.576388981881976</v>
          </cell>
          <cell r="L162">
            <v>91.886751440060863</v>
          </cell>
          <cell r="M162">
            <v>87.373590684656605</v>
          </cell>
          <cell r="N162">
            <v>89.597868152175366</v>
          </cell>
          <cell r="O162">
            <v>90.079882621454189</v>
          </cell>
          <cell r="P162">
            <v>85.329918411533285</v>
          </cell>
          <cell r="Q162">
            <v>87.670902687574497</v>
          </cell>
          <cell r="R162">
            <v>97.367134007173135</v>
          </cell>
          <cell r="S162">
            <v>96.160853378396212</v>
          </cell>
          <cell r="T162">
            <v>96.755359749320405</v>
          </cell>
          <cell r="U162">
            <v>2240</v>
          </cell>
          <cell r="V162">
            <v>2547</v>
          </cell>
          <cell r="W162">
            <v>4787</v>
          </cell>
          <cell r="X162">
            <v>61.875</v>
          </cell>
          <cell r="Y162">
            <v>48.174322732626621</v>
          </cell>
          <cell r="Z162">
            <v>54.585335283058278</v>
          </cell>
          <cell r="AA162">
            <v>42.455357142857139</v>
          </cell>
          <cell r="AB162">
            <v>32.194738908519824</v>
          </cell>
          <cell r="AC162">
            <v>36.99603091706706</v>
          </cell>
          <cell r="AD162">
            <v>94.732142857142847</v>
          </cell>
          <cell r="AE162">
            <v>91.126815861798192</v>
          </cell>
          <cell r="AF162">
            <v>92.813870900355127</v>
          </cell>
          <cell r="AG162">
            <v>92.544642857142861</v>
          </cell>
          <cell r="AH162">
            <v>88.103651354534747</v>
          </cell>
          <cell r="AI162">
            <v>90.181742218508461</v>
          </cell>
          <cell r="AJ162">
            <v>98.571428571428584</v>
          </cell>
          <cell r="AK162">
            <v>97.997644287396938</v>
          </cell>
          <cell r="AL162">
            <v>98.266137455608941</v>
          </cell>
          <cell r="AM162">
            <v>86</v>
          </cell>
          <cell r="AN162">
            <v>108</v>
          </cell>
          <cell r="AO162">
            <v>194</v>
          </cell>
          <cell r="AP162">
            <v>53.488372093023251</v>
          </cell>
          <cell r="AQ162">
            <v>38.888888888888893</v>
          </cell>
          <cell r="AR162">
            <v>45.360824742268044</v>
          </cell>
          <cell r="AS162">
            <v>38.372093023255815</v>
          </cell>
          <cell r="AT162">
            <v>25</v>
          </cell>
          <cell r="AU162">
            <v>30.927835051546392</v>
          </cell>
          <cell r="AV162">
            <v>84.883720930232556</v>
          </cell>
          <cell r="AW162">
            <v>75</v>
          </cell>
          <cell r="AX162">
            <v>79.381443298969074</v>
          </cell>
          <cell r="AY162">
            <v>81.395348837209298</v>
          </cell>
          <cell r="AZ162">
            <v>71.296296296296291</v>
          </cell>
          <cell r="BA162">
            <v>75.773195876288653</v>
          </cell>
          <cell r="BB162">
            <v>95.348837209302332</v>
          </cell>
          <cell r="BC162">
            <v>89.81481481481481</v>
          </cell>
          <cell r="BD162">
            <v>92.268041237113408</v>
          </cell>
          <cell r="BE162">
            <v>39130</v>
          </cell>
          <cell r="BF162">
            <v>40528</v>
          </cell>
          <cell r="BG162">
            <v>79658</v>
          </cell>
          <cell r="BH162">
            <v>60.871454127268073</v>
          </cell>
          <cell r="BI162">
            <v>51.468120805369132</v>
          </cell>
          <cell r="BJ162">
            <v>56.087273092470312</v>
          </cell>
          <cell r="BK162">
            <v>45.210835675951955</v>
          </cell>
          <cell r="BL162">
            <v>37.475325700750098</v>
          </cell>
          <cell r="BM162">
            <v>41.275201486354163</v>
          </cell>
          <cell r="BN162">
            <v>92.034244824942505</v>
          </cell>
          <cell r="BO162">
            <v>87.576490327674691</v>
          </cell>
          <cell r="BP162">
            <v>89.766250721835846</v>
          </cell>
          <cell r="BQ162">
            <v>90.201891132123691</v>
          </cell>
          <cell r="BR162">
            <v>85.466837741808135</v>
          </cell>
          <cell r="BS162">
            <v>87.792814281051491</v>
          </cell>
          <cell r="BT162">
            <v>97.431638129312546</v>
          </cell>
          <cell r="BU162">
            <v>96.25937623371496</v>
          </cell>
          <cell r="BV162">
            <v>96.835220567927891</v>
          </cell>
        </row>
        <row r="163">
          <cell r="B163" t="str">
            <v>North West</v>
          </cell>
          <cell r="C163">
            <v>28806</v>
          </cell>
          <cell r="D163">
            <v>29570</v>
          </cell>
          <cell r="E163">
            <v>58376</v>
          </cell>
          <cell r="F163">
            <v>59.803513156981182</v>
          </cell>
          <cell r="G163">
            <v>50.334798782549882</v>
          </cell>
          <cell r="H163">
            <v>55.007194737563381</v>
          </cell>
          <cell r="I163">
            <v>44.695549538290635</v>
          </cell>
          <cell r="J163">
            <v>37.250591816029761</v>
          </cell>
          <cell r="K163">
            <v>40.924352473619294</v>
          </cell>
          <cell r="L163">
            <v>91.074776088314934</v>
          </cell>
          <cell r="M163">
            <v>86.371322286100778</v>
          </cell>
          <cell r="N163">
            <v>88.692270796217628</v>
          </cell>
          <cell r="O163">
            <v>89.217524126918008</v>
          </cell>
          <cell r="P163">
            <v>84.149475820087929</v>
          </cell>
          <cell r="Q163">
            <v>86.650335754419629</v>
          </cell>
          <cell r="R163">
            <v>97.229743803374305</v>
          </cell>
          <cell r="S163">
            <v>95.735542779844437</v>
          </cell>
          <cell r="T163">
            <v>96.472865561189522</v>
          </cell>
          <cell r="U163">
            <v>2140</v>
          </cell>
          <cell r="V163">
            <v>2399</v>
          </cell>
          <cell r="W163">
            <v>4539</v>
          </cell>
          <cell r="X163">
            <v>54.813084112149532</v>
          </cell>
          <cell r="Y163">
            <v>43.559816590245937</v>
          </cell>
          <cell r="Z163">
            <v>48.865388852170085</v>
          </cell>
          <cell r="AA163">
            <v>36.588785046728972</v>
          </cell>
          <cell r="AB163">
            <v>29.512296790329305</v>
          </cell>
          <cell r="AC163">
            <v>32.848645076007934</v>
          </cell>
          <cell r="AD163">
            <v>91.308411214953267</v>
          </cell>
          <cell r="AE163">
            <v>86.911213005418915</v>
          </cell>
          <cell r="AF163">
            <v>88.984357788059043</v>
          </cell>
          <cell r="AG163">
            <v>89.43925233644859</v>
          </cell>
          <cell r="AH163">
            <v>83.576490204251769</v>
          </cell>
          <cell r="AI163">
            <v>86.340603657193213</v>
          </cell>
          <cell r="AJ163">
            <v>97.336448598130843</v>
          </cell>
          <cell r="AK163">
            <v>96.790329303876604</v>
          </cell>
          <cell r="AL163">
            <v>97.047807887199824</v>
          </cell>
          <cell r="AM163">
            <v>65</v>
          </cell>
          <cell r="AN163">
            <v>96</v>
          </cell>
          <cell r="AO163">
            <v>161</v>
          </cell>
          <cell r="AP163">
            <v>44.61538461538462</v>
          </cell>
          <cell r="AQ163">
            <v>39.583333333333329</v>
          </cell>
          <cell r="AR163">
            <v>41.614906832298139</v>
          </cell>
          <cell r="AS163">
            <v>38.461538461538467</v>
          </cell>
          <cell r="AT163">
            <v>25</v>
          </cell>
          <cell r="AU163">
            <v>30.434782608695656</v>
          </cell>
          <cell r="AV163">
            <v>78.461538461538467</v>
          </cell>
          <cell r="AW163">
            <v>68.75</v>
          </cell>
          <cell r="AX163">
            <v>72.67080745341616</v>
          </cell>
          <cell r="AY163">
            <v>73.846153846153854</v>
          </cell>
          <cell r="AZ163">
            <v>65.625</v>
          </cell>
          <cell r="BA163">
            <v>68.944099378881987</v>
          </cell>
          <cell r="BB163">
            <v>90.769230769230774</v>
          </cell>
          <cell r="BC163">
            <v>89.583333333333343</v>
          </cell>
          <cell r="BD163">
            <v>90.062111801242239</v>
          </cell>
          <cell r="BE163">
            <v>31011</v>
          </cell>
          <cell r="BF163">
            <v>32065</v>
          </cell>
          <cell r="BG163">
            <v>63076</v>
          </cell>
          <cell r="BH163">
            <v>59.427299990326013</v>
          </cell>
          <cell r="BI163">
            <v>49.795727428660534</v>
          </cell>
          <cell r="BJ163">
            <v>54.531041917686593</v>
          </cell>
          <cell r="BK163">
            <v>44.123053110186703</v>
          </cell>
          <cell r="BL163">
            <v>36.634960237018554</v>
          </cell>
          <cell r="BM163">
            <v>40.316443655273005</v>
          </cell>
          <cell r="BN163">
            <v>91.064460997710498</v>
          </cell>
          <cell r="BO163">
            <v>86.358958365819433</v>
          </cell>
          <cell r="BP163">
            <v>88.672395205783488</v>
          </cell>
          <cell r="BQ163">
            <v>89.200606236496725</v>
          </cell>
          <cell r="BR163">
            <v>84.051146109465151</v>
          </cell>
          <cell r="BS163">
            <v>86.582852431986808</v>
          </cell>
          <cell r="BT163">
            <v>97.223565831479149</v>
          </cell>
          <cell r="BU163">
            <v>95.796039295181671</v>
          </cell>
          <cell r="BV163">
            <v>96.497875578667006</v>
          </cell>
        </row>
        <row r="164">
          <cell r="B164" t="str">
            <v>Yorkshire and the Humber</v>
          </cell>
          <cell r="C164">
            <v>24229</v>
          </cell>
          <cell r="D164">
            <v>25081</v>
          </cell>
          <cell r="E164">
            <v>49310</v>
          </cell>
          <cell r="F164">
            <v>60.23773164389781</v>
          </cell>
          <cell r="G164">
            <v>50.388740480842074</v>
          </cell>
          <cell r="H164">
            <v>55.228148448590552</v>
          </cell>
          <cell r="I164">
            <v>47.079945519831604</v>
          </cell>
          <cell r="J164">
            <v>38.838164347514052</v>
          </cell>
          <cell r="K164">
            <v>42.887852362603937</v>
          </cell>
          <cell r="L164">
            <v>92.83503239919105</v>
          </cell>
          <cell r="M164">
            <v>88.266018101351619</v>
          </cell>
          <cell r="N164">
            <v>90.511052524842825</v>
          </cell>
          <cell r="O164">
            <v>90.779644227991255</v>
          </cell>
          <cell r="P164">
            <v>85.754156532833619</v>
          </cell>
          <cell r="Q164">
            <v>88.223484080308253</v>
          </cell>
          <cell r="R164">
            <v>97.940484543315861</v>
          </cell>
          <cell r="S164">
            <v>96.778437861329294</v>
          </cell>
          <cell r="T164">
            <v>97.349422023930231</v>
          </cell>
          <cell r="U164">
            <v>1489</v>
          </cell>
          <cell r="V164">
            <v>1587</v>
          </cell>
          <cell r="W164">
            <v>3076</v>
          </cell>
          <cell r="X164">
            <v>66.218938885157826</v>
          </cell>
          <cell r="Y164">
            <v>53.30812854442344</v>
          </cell>
          <cell r="Z164">
            <v>59.557867360208064</v>
          </cell>
          <cell r="AA164">
            <v>48.824714573539289</v>
          </cell>
          <cell r="AB164">
            <v>39.760554505356019</v>
          </cell>
          <cell r="AC164">
            <v>44.148244473342004</v>
          </cell>
          <cell r="AD164">
            <v>95.030221625251841</v>
          </cell>
          <cell r="AE164">
            <v>91.556395715185886</v>
          </cell>
          <cell r="AF164">
            <v>93.237971391417432</v>
          </cell>
          <cell r="AG164">
            <v>92.612491605104097</v>
          </cell>
          <cell r="AH164">
            <v>88.153749212350348</v>
          </cell>
          <cell r="AI164">
            <v>90.312093628088434</v>
          </cell>
          <cell r="AJ164">
            <v>99.059771658831437</v>
          </cell>
          <cell r="AK164">
            <v>98.046628859483292</v>
          </cell>
          <cell r="AL164">
            <v>98.537061118335501</v>
          </cell>
          <cell r="AM164">
            <v>185</v>
          </cell>
          <cell r="AN164">
            <v>209</v>
          </cell>
          <cell r="AO164">
            <v>394</v>
          </cell>
          <cell r="AP164">
            <v>43.78378378378379</v>
          </cell>
          <cell r="AQ164">
            <v>43.540669856459331</v>
          </cell>
          <cell r="AR164">
            <v>43.654822335025379</v>
          </cell>
          <cell r="AS164">
            <v>31.891891891891895</v>
          </cell>
          <cell r="AT164">
            <v>34.928229665071768</v>
          </cell>
          <cell r="AU164">
            <v>33.502538071065992</v>
          </cell>
          <cell r="AV164">
            <v>85.945945945945951</v>
          </cell>
          <cell r="AW164">
            <v>81.818181818181827</v>
          </cell>
          <cell r="AX164">
            <v>83.756345177664969</v>
          </cell>
          <cell r="AY164">
            <v>84.324324324324323</v>
          </cell>
          <cell r="AZ164">
            <v>76.555023923444978</v>
          </cell>
          <cell r="BA164">
            <v>80.203045685279179</v>
          </cell>
          <cell r="BB164">
            <v>93.513513513513516</v>
          </cell>
          <cell r="BC164">
            <v>92.822966507177028</v>
          </cell>
          <cell r="BD164">
            <v>93.147208121827404</v>
          </cell>
          <cell r="BE164">
            <v>25903</v>
          </cell>
          <cell r="BF164">
            <v>26877</v>
          </cell>
          <cell r="BG164">
            <v>52780</v>
          </cell>
          <cell r="BH164">
            <v>60.464038914411454</v>
          </cell>
          <cell r="BI164">
            <v>50.507869181828326</v>
          </cell>
          <cell r="BJ164">
            <v>55.394088669950733</v>
          </cell>
          <cell r="BK164">
            <v>47.071767748909394</v>
          </cell>
          <cell r="BL164">
            <v>38.862224206570673</v>
          </cell>
          <cell r="BM164">
            <v>42.891246684350129</v>
          </cell>
          <cell r="BN164">
            <v>92.912017912983046</v>
          </cell>
          <cell r="BO164">
            <v>88.410164824943266</v>
          </cell>
          <cell r="BP164">
            <v>90.619552860932174</v>
          </cell>
          <cell r="BQ164">
            <v>90.838898969231366</v>
          </cell>
          <cell r="BR164">
            <v>85.82431074896752</v>
          </cell>
          <cell r="BS164">
            <v>88.285335354300869</v>
          </cell>
          <cell r="BT164">
            <v>97.973207736555608</v>
          </cell>
          <cell r="BU164">
            <v>96.822562041894557</v>
          </cell>
          <cell r="BV164">
            <v>97.387267904509287</v>
          </cell>
        </row>
        <row r="165">
          <cell r="B165" t="str">
            <v>East Midlands</v>
          </cell>
          <cell r="C165">
            <v>29528</v>
          </cell>
          <cell r="D165">
            <v>31096</v>
          </cell>
          <cell r="E165">
            <v>60624</v>
          </cell>
          <cell r="F165">
            <v>61.389189921430507</v>
          </cell>
          <cell r="G165">
            <v>51.376382814509903</v>
          </cell>
          <cell r="H165">
            <v>56.253299023489042</v>
          </cell>
          <cell r="I165">
            <v>46.156190734218363</v>
          </cell>
          <cell r="J165">
            <v>37.609338821713408</v>
          </cell>
          <cell r="K165">
            <v>41.772235418316178</v>
          </cell>
          <cell r="L165">
            <v>92.789894337577891</v>
          </cell>
          <cell r="M165">
            <v>87.898765114484178</v>
          </cell>
          <cell r="N165">
            <v>90.281076801266821</v>
          </cell>
          <cell r="O165">
            <v>90.5140883229477</v>
          </cell>
          <cell r="P165">
            <v>85.425778235142786</v>
          </cell>
          <cell r="Q165">
            <v>87.904130377408279</v>
          </cell>
          <cell r="R165">
            <v>97.856272013004613</v>
          </cell>
          <cell r="S165">
            <v>96.76485721636223</v>
          </cell>
          <cell r="T165">
            <v>97.296450250725783</v>
          </cell>
          <cell r="U165">
            <v>3342</v>
          </cell>
          <cell r="V165">
            <v>3613</v>
          </cell>
          <cell r="W165">
            <v>6955</v>
          </cell>
          <cell r="X165">
            <v>64.871334530221418</v>
          </cell>
          <cell r="Y165">
            <v>52.449487960143927</v>
          </cell>
          <cell r="Z165">
            <v>58.418404025880669</v>
          </cell>
          <cell r="AA165">
            <v>44.554159186116102</v>
          </cell>
          <cell r="AB165">
            <v>35.787434265153614</v>
          </cell>
          <cell r="AC165">
            <v>40</v>
          </cell>
          <cell r="AD165">
            <v>95.930580490724111</v>
          </cell>
          <cell r="AE165">
            <v>90.700249100470515</v>
          </cell>
          <cell r="AF165">
            <v>93.213515456506116</v>
          </cell>
          <cell r="AG165">
            <v>93.716337522441648</v>
          </cell>
          <cell r="AH165">
            <v>87.794076944367561</v>
          </cell>
          <cell r="AI165">
            <v>90.639827462257372</v>
          </cell>
          <cell r="AJ165">
            <v>99.042489527229208</v>
          </cell>
          <cell r="AK165">
            <v>98.283974536396343</v>
          </cell>
          <cell r="AL165">
            <v>98.648454349388928</v>
          </cell>
          <cell r="AM165">
            <v>67</v>
          </cell>
          <cell r="AN165">
            <v>96</v>
          </cell>
          <cell r="AO165">
            <v>163</v>
          </cell>
          <cell r="AP165">
            <v>47.761194029850742</v>
          </cell>
          <cell r="AQ165">
            <v>35.416666666666671</v>
          </cell>
          <cell r="AR165">
            <v>40.490797546012267</v>
          </cell>
          <cell r="AS165">
            <v>31.343283582089555</v>
          </cell>
          <cell r="AT165">
            <v>28.125</v>
          </cell>
          <cell r="AU165">
            <v>29.447852760736197</v>
          </cell>
          <cell r="AV165">
            <v>83.582089552238799</v>
          </cell>
          <cell r="AW165">
            <v>71.875</v>
          </cell>
          <cell r="AX165">
            <v>76.687116564417181</v>
          </cell>
          <cell r="AY165">
            <v>80.597014925373131</v>
          </cell>
          <cell r="AZ165">
            <v>67.708333333333343</v>
          </cell>
          <cell r="BA165">
            <v>73.00613496932516</v>
          </cell>
          <cell r="BB165">
            <v>92.537313432835816</v>
          </cell>
          <cell r="BC165">
            <v>96.875</v>
          </cell>
          <cell r="BD165">
            <v>95.092024539877301</v>
          </cell>
          <cell r="BE165">
            <v>32937</v>
          </cell>
          <cell r="BF165">
            <v>34805</v>
          </cell>
          <cell r="BG165">
            <v>67742</v>
          </cell>
          <cell r="BH165">
            <v>61.714788839299274</v>
          </cell>
          <cell r="BI165">
            <v>51.443758080735527</v>
          </cell>
          <cell r="BJ165">
            <v>56.437660535561399</v>
          </cell>
          <cell r="BK165">
            <v>45.963506087378939</v>
          </cell>
          <cell r="BL165">
            <v>37.394052578652492</v>
          </cell>
          <cell r="BM165">
            <v>41.560627085117062</v>
          </cell>
          <cell r="BN165">
            <v>93.089838175911581</v>
          </cell>
          <cell r="BO165">
            <v>88.145381410716851</v>
          </cell>
          <cell r="BP165">
            <v>90.549437571964219</v>
          </cell>
          <cell r="BQ165">
            <v>90.818835959559166</v>
          </cell>
          <cell r="BR165">
            <v>85.622755351242645</v>
          </cell>
          <cell r="BS165">
            <v>88.149154143662727</v>
          </cell>
          <cell r="BT165">
            <v>97.965813522785922</v>
          </cell>
          <cell r="BU165">
            <v>96.922855911506971</v>
          </cell>
          <cell r="BV165">
            <v>97.429954828614456</v>
          </cell>
        </row>
        <row r="166">
          <cell r="B166" t="str">
            <v>West Midlands</v>
          </cell>
          <cell r="C166">
            <v>28348</v>
          </cell>
          <cell r="D166">
            <v>29238</v>
          </cell>
          <cell r="E166">
            <v>57586</v>
          </cell>
          <cell r="F166">
            <v>64.508960067729646</v>
          </cell>
          <cell r="G166">
            <v>54.795129625829397</v>
          </cell>
          <cell r="H166">
            <v>59.576980516097663</v>
          </cell>
          <cell r="I166">
            <v>51.432199802455202</v>
          </cell>
          <cell r="J166">
            <v>42.916752171831178</v>
          </cell>
          <cell r="K166">
            <v>47.108672246726634</v>
          </cell>
          <cell r="L166">
            <v>93.985466346832226</v>
          </cell>
          <cell r="M166">
            <v>89.985635132361992</v>
          </cell>
          <cell r="N166">
            <v>91.954641753203902</v>
          </cell>
          <cell r="O166">
            <v>92.683787216029344</v>
          </cell>
          <cell r="P166">
            <v>88.213968123674675</v>
          </cell>
          <cell r="Q166">
            <v>90.41433681797659</v>
          </cell>
          <cell r="R166">
            <v>98.282065754197816</v>
          </cell>
          <cell r="S166">
            <v>97.397222792256656</v>
          </cell>
          <cell r="T166">
            <v>97.832806584933834</v>
          </cell>
          <cell r="U166">
            <v>1373</v>
          </cell>
          <cell r="V166">
            <v>1428</v>
          </cell>
          <cell r="W166">
            <v>2801</v>
          </cell>
          <cell r="X166">
            <v>64.603058994901673</v>
          </cell>
          <cell r="Y166">
            <v>56.512605042016808</v>
          </cell>
          <cell r="Z166">
            <v>60.478400571224569</v>
          </cell>
          <cell r="AA166">
            <v>48.652585579024034</v>
          </cell>
          <cell r="AB166">
            <v>38.865546218487395</v>
          </cell>
          <cell r="AC166">
            <v>43.662977508032846</v>
          </cell>
          <cell r="AD166">
            <v>94.901675163874728</v>
          </cell>
          <cell r="AE166">
            <v>90.196078431372555</v>
          </cell>
          <cell r="AF166">
            <v>92.502677615137458</v>
          </cell>
          <cell r="AG166">
            <v>92.425345957756733</v>
          </cell>
          <cell r="AH166">
            <v>88.025210084033617</v>
          </cell>
          <cell r="AI166">
            <v>90.182077829346667</v>
          </cell>
          <cell r="AJ166">
            <v>99.271667880553522</v>
          </cell>
          <cell r="AK166">
            <v>97.198879551820724</v>
          </cell>
          <cell r="AL166">
            <v>98.214923241699395</v>
          </cell>
          <cell r="AM166">
            <v>81</v>
          </cell>
          <cell r="AN166">
            <v>100</v>
          </cell>
          <cell r="AO166">
            <v>181</v>
          </cell>
          <cell r="AP166">
            <v>50.617283950617285</v>
          </cell>
          <cell r="AQ166">
            <v>51</v>
          </cell>
          <cell r="AR166">
            <v>50.828729281767963</v>
          </cell>
          <cell r="AS166">
            <v>40.74074074074074</v>
          </cell>
          <cell r="AT166">
            <v>41</v>
          </cell>
          <cell r="AU166">
            <v>40.883977900552487</v>
          </cell>
          <cell r="AV166">
            <v>76.543209876543202</v>
          </cell>
          <cell r="AW166">
            <v>79</v>
          </cell>
          <cell r="AX166">
            <v>77.900552486187848</v>
          </cell>
          <cell r="AY166">
            <v>75.308641975308646</v>
          </cell>
          <cell r="AZ166">
            <v>77</v>
          </cell>
          <cell r="BA166">
            <v>76.243093922651937</v>
          </cell>
          <cell r="BB166">
            <v>91.358024691358025</v>
          </cell>
          <cell r="BC166">
            <v>93</v>
          </cell>
          <cell r="BD166">
            <v>92.265193370165747</v>
          </cell>
          <cell r="BE166">
            <v>29802</v>
          </cell>
          <cell r="BF166">
            <v>30766</v>
          </cell>
          <cell r="BG166">
            <v>60568</v>
          </cell>
          <cell r="BH166">
            <v>64.475538554459433</v>
          </cell>
          <cell r="BI166">
            <v>54.862510563609177</v>
          </cell>
          <cell r="BJ166">
            <v>59.592524105138025</v>
          </cell>
          <cell r="BK166">
            <v>51.275082209247699</v>
          </cell>
          <cell r="BL166">
            <v>42.722485861015407</v>
          </cell>
          <cell r="BM166">
            <v>46.930722493726066</v>
          </cell>
          <cell r="BN166">
            <v>93.980269780551637</v>
          </cell>
          <cell r="BO166">
            <v>89.959695768055653</v>
          </cell>
          <cell r="BP166">
            <v>91.937987055871091</v>
          </cell>
          <cell r="BQ166">
            <v>92.624656063351452</v>
          </cell>
          <cell r="BR166">
            <v>88.16875771956056</v>
          </cell>
          <cell r="BS166">
            <v>90.36124686302999</v>
          </cell>
          <cell r="BT166">
            <v>98.30883833299778</v>
          </cell>
          <cell r="BU166">
            <v>97.373724241045309</v>
          </cell>
          <cell r="BV166">
            <v>97.83383965130102</v>
          </cell>
        </row>
        <row r="167">
          <cell r="B167" t="str">
            <v>East of England</v>
          </cell>
          <cell r="C167">
            <v>15221</v>
          </cell>
          <cell r="D167">
            <v>15678</v>
          </cell>
          <cell r="E167">
            <v>30899</v>
          </cell>
          <cell r="F167">
            <v>62.198402347570912</v>
          </cell>
          <cell r="G167">
            <v>53.126771972458485</v>
          </cell>
          <cell r="H167">
            <v>57.648397188477631</v>
          </cell>
          <cell r="I167">
            <v>49.979621780241281</v>
          </cell>
          <cell r="J167">
            <v>41.964358039692186</v>
          </cell>
          <cell r="K167">
            <v>45.959452321943687</v>
          </cell>
          <cell r="L167">
            <v>92.61900880339094</v>
          </cell>
          <cell r="M167">
            <v>88.469015795868771</v>
          </cell>
          <cell r="N167">
            <v>90.537520822329668</v>
          </cell>
          <cell r="O167">
            <v>91.164003912618199</v>
          </cell>
          <cell r="P167">
            <v>86.605913325232891</v>
          </cell>
          <cell r="Q167">
            <v>88.877828789664008</v>
          </cell>
          <cell r="R167">
            <v>97.73394196283013</v>
          </cell>
          <cell r="S167">
            <v>96.488456865127574</v>
          </cell>
          <cell r="T167">
            <v>97.109251208710845</v>
          </cell>
          <cell r="U167">
            <v>336</v>
          </cell>
          <cell r="V167">
            <v>390</v>
          </cell>
          <cell r="W167">
            <v>726</v>
          </cell>
          <cell r="X167">
            <v>64.956205585853581</v>
          </cell>
          <cell r="Y167">
            <v>54.747357992073972</v>
          </cell>
          <cell r="Z167">
            <v>59.84967374246304</v>
          </cell>
          <cell r="AA167">
            <v>50.619732275656915</v>
          </cell>
          <cell r="AB167">
            <v>40.959379128137385</v>
          </cell>
          <cell r="AC167">
            <v>45.787560915173046</v>
          </cell>
          <cell r="AD167">
            <v>95.066931085770946</v>
          </cell>
          <cell r="AE167">
            <v>91.685931307793922</v>
          </cell>
          <cell r="AF167">
            <v>93.375733046997595</v>
          </cell>
          <cell r="AG167">
            <v>93.389522392992902</v>
          </cell>
          <cell r="AH167">
            <v>89.481505944517835</v>
          </cell>
          <cell r="AI167">
            <v>91.434707194185179</v>
          </cell>
          <cell r="AJ167">
            <v>98.818377127747482</v>
          </cell>
          <cell r="AK167">
            <v>98.043262879788642</v>
          </cell>
          <cell r="AL167">
            <v>98.430659948789952</v>
          </cell>
          <cell r="AM167">
            <v>32</v>
          </cell>
          <cell r="AN167">
            <v>22</v>
          </cell>
          <cell r="AO167">
            <v>54</v>
          </cell>
          <cell r="AP167">
            <v>51.515151515151516</v>
          </cell>
          <cell r="AQ167">
            <v>52.51141552511416</v>
          </cell>
          <cell r="AR167">
            <v>52.136752136752143</v>
          </cell>
          <cell r="AS167">
            <v>34.090909090909086</v>
          </cell>
          <cell r="AT167">
            <v>37.214611872146122</v>
          </cell>
          <cell r="AU167">
            <v>36.039886039886035</v>
          </cell>
          <cell r="AV167">
            <v>88.63636363636364</v>
          </cell>
          <cell r="AW167">
            <v>84.93150684931507</v>
          </cell>
          <cell r="AX167">
            <v>86.324786324786331</v>
          </cell>
          <cell r="AY167">
            <v>85.984848484848484</v>
          </cell>
          <cell r="AZ167">
            <v>81.735159817351601</v>
          </cell>
          <cell r="BA167">
            <v>83.333333333333343</v>
          </cell>
          <cell r="BB167">
            <v>96.212121212121218</v>
          </cell>
          <cell r="BC167">
            <v>96.347031963470315</v>
          </cell>
          <cell r="BD167">
            <v>96.296296296296291</v>
          </cell>
          <cell r="BE167">
            <v>15589</v>
          </cell>
          <cell r="BF167">
            <v>16090</v>
          </cell>
          <cell r="BG167">
            <v>31679</v>
          </cell>
          <cell r="BH167">
            <v>63.02639423337488</v>
          </cell>
          <cell r="BI167">
            <v>53.646616541353389</v>
          </cell>
          <cell r="BJ167">
            <v>58.315125030347168</v>
          </cell>
          <cell r="BK167">
            <v>50.07587664625224</v>
          </cell>
          <cell r="BL167">
            <v>41.58163265306122</v>
          </cell>
          <cell r="BM167">
            <v>45.809392786814492</v>
          </cell>
          <cell r="BN167">
            <v>93.393312015608913</v>
          </cell>
          <cell r="BO167">
            <v>89.473684210526315</v>
          </cell>
          <cell r="BP167">
            <v>91.424563675109923</v>
          </cell>
          <cell r="BQ167">
            <v>91.856809929001145</v>
          </cell>
          <cell r="BR167">
            <v>87.48388829215898</v>
          </cell>
          <cell r="BS167">
            <v>89.660381430228469</v>
          </cell>
          <cell r="BT167">
            <v>98.078694921684459</v>
          </cell>
          <cell r="BU167">
            <v>96.992481203007515</v>
          </cell>
          <cell r="BV167">
            <v>97.533112136171127</v>
          </cell>
        </row>
        <row r="168">
          <cell r="B168" t="str">
            <v>LONDON</v>
          </cell>
          <cell r="C168">
            <v>24536</v>
          </cell>
          <cell r="D168">
            <v>24690</v>
          </cell>
          <cell r="E168">
            <v>49226</v>
          </cell>
          <cell r="F168">
            <v>57.055214723926383</v>
          </cell>
          <cell r="G168">
            <v>45.940026954177895</v>
          </cell>
          <cell r="H168">
            <v>51.615828524319873</v>
          </cell>
          <cell r="I168">
            <v>43.267678398450116</v>
          </cell>
          <cell r="J168">
            <v>33.726415094339622</v>
          </cell>
          <cell r="K168">
            <v>38.598516075845012</v>
          </cell>
          <cell r="L168">
            <v>90.60381013884404</v>
          </cell>
          <cell r="M168">
            <v>84.400269541778968</v>
          </cell>
          <cell r="N168">
            <v>87.568013190436929</v>
          </cell>
          <cell r="O168">
            <v>88.634162092347438</v>
          </cell>
          <cell r="P168">
            <v>82.092318059299203</v>
          </cell>
          <cell r="Q168">
            <v>85.432811211871396</v>
          </cell>
          <cell r="R168">
            <v>97.223119147562159</v>
          </cell>
          <cell r="S168">
            <v>95.114555256064691</v>
          </cell>
          <cell r="T168">
            <v>96.191261335531735</v>
          </cell>
          <cell r="U168">
            <v>12102</v>
          </cell>
          <cell r="V168">
            <v>12112</v>
          </cell>
          <cell r="W168">
            <v>24214</v>
          </cell>
          <cell r="X168">
            <v>61.544024588681978</v>
          </cell>
          <cell r="Y168">
            <v>50.018649757553149</v>
          </cell>
          <cell r="Z168">
            <v>55.870742678784538</v>
          </cell>
          <cell r="AA168">
            <v>45.290182607123484</v>
          </cell>
          <cell r="AB168">
            <v>35.098843715031705</v>
          </cell>
          <cell r="AC168">
            <v>40.273570182686129</v>
          </cell>
          <cell r="AD168">
            <v>94.684505514373527</v>
          </cell>
          <cell r="AE168">
            <v>89.2017903767251</v>
          </cell>
          <cell r="AF168">
            <v>91.985678876342604</v>
          </cell>
          <cell r="AG168">
            <v>92.551075754836376</v>
          </cell>
          <cell r="AH168">
            <v>86.926519955240579</v>
          </cell>
          <cell r="AI168">
            <v>89.782429082897281</v>
          </cell>
          <cell r="AJ168">
            <v>98.824805640932922</v>
          </cell>
          <cell r="AK168">
            <v>97.612831033196571</v>
          </cell>
          <cell r="AL168">
            <v>98.228219957771046</v>
          </cell>
          <cell r="AM168">
            <v>264</v>
          </cell>
          <cell r="AN168">
            <v>438</v>
          </cell>
          <cell r="AO168">
            <v>702</v>
          </cell>
          <cell r="AP168">
            <v>63.076923076923073</v>
          </cell>
          <cell r="AQ168">
            <v>35.789473684210527</v>
          </cell>
          <cell r="AR168">
            <v>51.555555555555557</v>
          </cell>
          <cell r="AS168">
            <v>36.153846153846153</v>
          </cell>
          <cell r="AT168">
            <v>18.947368421052634</v>
          </cell>
          <cell r="AU168">
            <v>28.888888888888886</v>
          </cell>
          <cell r="AV168">
            <v>87.692307692307693</v>
          </cell>
          <cell r="AW168">
            <v>75.789473684210535</v>
          </cell>
          <cell r="AX168">
            <v>82.666666666666671</v>
          </cell>
          <cell r="AY168">
            <v>83.846153846153854</v>
          </cell>
          <cell r="AZ168">
            <v>72.631578947368425</v>
          </cell>
          <cell r="BA168">
            <v>79.111111111111114</v>
          </cell>
          <cell r="BB168">
            <v>97.692307692307693</v>
          </cell>
          <cell r="BC168">
            <v>92.631578947368425</v>
          </cell>
          <cell r="BD168">
            <v>95.555555555555557</v>
          </cell>
          <cell r="BE168">
            <v>36902</v>
          </cell>
          <cell r="BF168">
            <v>37240</v>
          </cell>
          <cell r="BG168">
            <v>74142</v>
          </cell>
          <cell r="BH168">
            <v>59.215520877266982</v>
          </cell>
          <cell r="BI168">
            <v>47.774949530413416</v>
          </cell>
          <cell r="BJ168">
            <v>53.608912594631796</v>
          </cell>
          <cell r="BK168">
            <v>44.133277098270774</v>
          </cell>
          <cell r="BL168">
            <v>34.249100324760818</v>
          </cell>
          <cell r="BM168">
            <v>39.289401238816239</v>
          </cell>
          <cell r="BN168">
            <v>92.475748629270356</v>
          </cell>
          <cell r="BO168">
            <v>86.588255946633893</v>
          </cell>
          <cell r="BP168">
            <v>89.590502408809357</v>
          </cell>
          <cell r="BQ168">
            <v>90.409110080134965</v>
          </cell>
          <cell r="BR168">
            <v>84.288598262090758</v>
          </cell>
          <cell r="BS168">
            <v>87.409669649002069</v>
          </cell>
          <cell r="BT168">
            <v>97.975537747785751</v>
          </cell>
          <cell r="BU168">
            <v>96.269639252172396</v>
          </cell>
          <cell r="BV168">
            <v>97.139538885065377</v>
          </cell>
        </row>
        <row r="169">
          <cell r="B169" t="str">
            <v>Inner London</v>
          </cell>
          <cell r="C169">
            <v>6194</v>
          </cell>
          <cell r="D169">
            <v>5936</v>
          </cell>
          <cell r="E169">
            <v>12130</v>
          </cell>
          <cell r="F169">
            <v>63.935230618253193</v>
          </cell>
          <cell r="G169">
            <v>55.401514343606692</v>
          </cell>
          <cell r="H169">
            <v>59.620983394436053</v>
          </cell>
          <cell r="I169">
            <v>52.246210882128452</v>
          </cell>
          <cell r="J169">
            <v>44.571824677402155</v>
          </cell>
          <cell r="K169">
            <v>48.366400690101358</v>
          </cell>
          <cell r="L169">
            <v>93.299531130738202</v>
          </cell>
          <cell r="M169">
            <v>89.75685187160073</v>
          </cell>
          <cell r="N169">
            <v>91.50851843864568</v>
          </cell>
          <cell r="O169">
            <v>92.018318613019304</v>
          </cell>
          <cell r="P169">
            <v>88.034552628772531</v>
          </cell>
          <cell r="Q169">
            <v>90.004313133491493</v>
          </cell>
          <cell r="R169">
            <v>97.906444226365721</v>
          </cell>
          <cell r="S169">
            <v>96.923323024421464</v>
          </cell>
          <cell r="T169">
            <v>97.409424196678884</v>
          </cell>
          <cell r="U169">
            <v>5531</v>
          </cell>
          <cell r="V169">
            <v>5362</v>
          </cell>
          <cell r="W169">
            <v>10893</v>
          </cell>
          <cell r="X169">
            <v>67.828336630649815</v>
          </cell>
          <cell r="Y169">
            <v>58.5037037037037</v>
          </cell>
          <cell r="Z169">
            <v>63.103370617821483</v>
          </cell>
          <cell r="AA169">
            <v>55.105767767463099</v>
          </cell>
          <cell r="AB169">
            <v>45.614814814814814</v>
          </cell>
          <cell r="AC169">
            <v>50.296524284963596</v>
          </cell>
          <cell r="AD169">
            <v>95.388829706285193</v>
          </cell>
          <cell r="AE169">
            <v>93.659259259259258</v>
          </cell>
          <cell r="AF169">
            <v>94.51242399219278</v>
          </cell>
          <cell r="AG169">
            <v>94.095267082635829</v>
          </cell>
          <cell r="AH169">
            <v>91.511111111111106</v>
          </cell>
          <cell r="AI169">
            <v>92.785826889873135</v>
          </cell>
          <cell r="AJ169">
            <v>98.812966063004097</v>
          </cell>
          <cell r="AK169">
            <v>98.385185185185193</v>
          </cell>
          <cell r="AL169">
            <v>98.596201486374895</v>
          </cell>
          <cell r="AM169">
            <v>130</v>
          </cell>
          <cell r="AN169">
            <v>95</v>
          </cell>
          <cell r="AO169">
            <v>225</v>
          </cell>
          <cell r="AP169">
            <v>40.298507462686565</v>
          </cell>
          <cell r="AQ169">
            <v>57.142857142857139</v>
          </cell>
          <cell r="AR169">
            <v>52.410901467505241</v>
          </cell>
          <cell r="AS169">
            <v>32.089552238805972</v>
          </cell>
          <cell r="AT169">
            <v>42.274052478134109</v>
          </cell>
          <cell r="AU169">
            <v>39.412997903563941</v>
          </cell>
          <cell r="AV169">
            <v>89.552238805970148</v>
          </cell>
          <cell r="AW169">
            <v>87.463556851311949</v>
          </cell>
          <cell r="AX169">
            <v>88.050314465408803</v>
          </cell>
          <cell r="AY169">
            <v>88.059701492537314</v>
          </cell>
          <cell r="AZ169">
            <v>84.256559766763843</v>
          </cell>
          <cell r="BA169">
            <v>85.324947589098528</v>
          </cell>
          <cell r="BB169">
            <v>94.776119402985074</v>
          </cell>
          <cell r="BC169">
            <v>97.376093294460645</v>
          </cell>
          <cell r="BD169">
            <v>96.645702306079656</v>
          </cell>
          <cell r="BE169">
            <v>11855</v>
          </cell>
          <cell r="BF169">
            <v>11393</v>
          </cell>
          <cell r="BG169">
            <v>23248</v>
          </cell>
          <cell r="BH169">
            <v>64.830119375573929</v>
          </cell>
          <cell r="BI169">
            <v>56.2347661237281</v>
          </cell>
          <cell r="BJ169">
            <v>60.464887806028209</v>
          </cell>
          <cell r="BK169">
            <v>52.888569489360002</v>
          </cell>
          <cell r="BL169">
            <v>44.813711455874952</v>
          </cell>
          <cell r="BM169">
            <v>48.787676346917117</v>
          </cell>
          <cell r="BN169">
            <v>93.827604104283949</v>
          </cell>
          <cell r="BO169">
            <v>90.745541068595969</v>
          </cell>
          <cell r="BP169">
            <v>92.262349196368916</v>
          </cell>
          <cell r="BQ169">
            <v>92.542021000519028</v>
          </cell>
          <cell r="BR169">
            <v>88.892327929740404</v>
          </cell>
          <cell r="BS169">
            <v>90.68848980233426</v>
          </cell>
          <cell r="BT169">
            <v>98.12752026190762</v>
          </cell>
          <cell r="BU169">
            <v>97.311099934228338</v>
          </cell>
          <cell r="BV169">
            <v>97.712893464848506</v>
          </cell>
        </row>
        <row r="170">
          <cell r="B170" t="str">
            <v>Outer London</v>
          </cell>
          <cell r="C170">
            <v>18342</v>
          </cell>
          <cell r="D170">
            <v>18754</v>
          </cell>
          <cell r="E170">
            <v>37096</v>
          </cell>
          <cell r="F170">
            <v>64.459119644661698</v>
          </cell>
          <cell r="G170">
            <v>55.276245591825671</v>
          </cell>
          <cell r="H170">
            <v>59.778538260338529</v>
          </cell>
          <cell r="I170">
            <v>52.041080115625959</v>
          </cell>
          <cell r="J170">
            <v>43.878289176236549</v>
          </cell>
          <cell r="K170">
            <v>47.880442923479322</v>
          </cell>
          <cell r="L170">
            <v>93.910836408075014</v>
          </cell>
          <cell r="M170">
            <v>90.222895379329046</v>
          </cell>
          <cell r="N170">
            <v>92.03106456036042</v>
          </cell>
          <cell r="O170">
            <v>92.653521656365299</v>
          </cell>
          <cell r="P170">
            <v>88.457365042047201</v>
          </cell>
          <cell r="Q170">
            <v>90.514708424072737</v>
          </cell>
          <cell r="R170">
            <v>98.357265399168057</v>
          </cell>
          <cell r="S170">
            <v>97.502034542001994</v>
          </cell>
          <cell r="T170">
            <v>97.92134766727736</v>
          </cell>
          <cell r="U170">
            <v>2147</v>
          </cell>
          <cell r="V170">
            <v>2275</v>
          </cell>
          <cell r="W170">
            <v>4422</v>
          </cell>
          <cell r="X170">
            <v>65.81276199347927</v>
          </cell>
          <cell r="Y170">
            <v>56.131868131868131</v>
          </cell>
          <cell r="Z170">
            <v>60.832202623247397</v>
          </cell>
          <cell r="AA170">
            <v>53.982300884955748</v>
          </cell>
          <cell r="AB170">
            <v>43.868131868131869</v>
          </cell>
          <cell r="AC170">
            <v>48.778833107191318</v>
          </cell>
          <cell r="AD170">
            <v>95.388914764788083</v>
          </cell>
          <cell r="AE170">
            <v>92.879120879120876</v>
          </cell>
          <cell r="AF170">
            <v>94.097693351424695</v>
          </cell>
          <cell r="AG170">
            <v>94.177922682813232</v>
          </cell>
          <cell r="AH170">
            <v>91.692307692307693</v>
          </cell>
          <cell r="AI170">
            <v>92.899140660334695</v>
          </cell>
          <cell r="AJ170">
            <v>98.695854680950163</v>
          </cell>
          <cell r="AK170">
            <v>97.934065934065941</v>
          </cell>
          <cell r="AL170">
            <v>98.303934871099045</v>
          </cell>
          <cell r="AM170">
            <v>214</v>
          </cell>
          <cell r="AN170">
            <v>149</v>
          </cell>
          <cell r="AO170">
            <v>363</v>
          </cell>
          <cell r="AP170">
            <v>42.990654205607477</v>
          </cell>
          <cell r="AQ170">
            <v>39.597315436241608</v>
          </cell>
          <cell r="AR170">
            <v>41.59779614325069</v>
          </cell>
          <cell r="AS170">
            <v>35.046728971962615</v>
          </cell>
          <cell r="AT170">
            <v>30.201342281879196</v>
          </cell>
          <cell r="AU170">
            <v>33.057851239669425</v>
          </cell>
          <cell r="AV170">
            <v>88.317757009345797</v>
          </cell>
          <cell r="AW170">
            <v>80.536912751677846</v>
          </cell>
          <cell r="AX170">
            <v>85.123966942148769</v>
          </cell>
          <cell r="AY170">
            <v>85.514018691588788</v>
          </cell>
          <cell r="AZ170">
            <v>74.496644295302019</v>
          </cell>
          <cell r="BA170">
            <v>80.991735537190081</v>
          </cell>
          <cell r="BB170">
            <v>95.794392523364493</v>
          </cell>
          <cell r="BC170">
            <v>92.617449664429529</v>
          </cell>
          <cell r="BD170">
            <v>94.490358126721759</v>
          </cell>
          <cell r="BE170">
            <v>44912</v>
          </cell>
          <cell r="BF170">
            <v>46660</v>
          </cell>
          <cell r="BG170">
            <v>91572</v>
          </cell>
          <cell r="BH170">
            <v>64.421535447096545</v>
          </cell>
          <cell r="BI170">
            <v>55.267895413630519</v>
          </cell>
          <cell r="BJ170">
            <v>59.757349408116021</v>
          </cell>
          <cell r="BK170">
            <v>52.052903455646593</v>
          </cell>
          <cell r="BL170">
            <v>43.834119159879982</v>
          </cell>
          <cell r="BM170">
            <v>47.865067924693136</v>
          </cell>
          <cell r="BN170">
            <v>93.954845030281447</v>
          </cell>
          <cell r="BO170">
            <v>90.321474496356629</v>
          </cell>
          <cell r="BP170">
            <v>92.103481413532521</v>
          </cell>
          <cell r="BQ170">
            <v>92.692376202351269</v>
          </cell>
          <cell r="BR170">
            <v>88.570510072867549</v>
          </cell>
          <cell r="BS170">
            <v>90.592102389376663</v>
          </cell>
          <cell r="BT170">
            <v>98.361239757748493</v>
          </cell>
          <cell r="BU170">
            <v>97.507501071581657</v>
          </cell>
          <cell r="BV170">
            <v>97.926221989254358</v>
          </cell>
        </row>
        <row r="171">
          <cell r="B171" t="str">
            <v>SOUTH EAST</v>
          </cell>
          <cell r="C171">
            <v>27876</v>
          </cell>
          <cell r="D171">
            <v>29100</v>
          </cell>
          <cell r="E171">
            <v>56976</v>
          </cell>
          <cell r="F171">
            <v>63.416559047209063</v>
          </cell>
          <cell r="G171">
            <v>53.333333333333336</v>
          </cell>
          <cell r="H171">
            <v>58.266638584667227</v>
          </cell>
          <cell r="I171">
            <v>50.972162433634672</v>
          </cell>
          <cell r="J171">
            <v>41.938144329896907</v>
          </cell>
          <cell r="K171">
            <v>46.35811569783769</v>
          </cell>
          <cell r="L171">
            <v>93.456736978045626</v>
          </cell>
          <cell r="M171">
            <v>89.457044673539514</v>
          </cell>
          <cell r="N171">
            <v>91.413928671721422</v>
          </cell>
          <cell r="O171">
            <v>92.046922083512698</v>
          </cell>
          <cell r="P171">
            <v>87.501718213058425</v>
          </cell>
          <cell r="Q171">
            <v>89.725498455490026</v>
          </cell>
          <cell r="R171">
            <v>98.095135600516571</v>
          </cell>
          <cell r="S171">
            <v>97.412371134020617</v>
          </cell>
          <cell r="T171">
            <v>97.746419545071603</v>
          </cell>
          <cell r="U171">
            <v>500</v>
          </cell>
          <cell r="V171">
            <v>465</v>
          </cell>
          <cell r="W171">
            <v>965</v>
          </cell>
          <cell r="X171">
            <v>61.199999999999996</v>
          </cell>
          <cell r="Y171">
            <v>50.752688172043015</v>
          </cell>
          <cell r="Z171">
            <v>56.165803108808291</v>
          </cell>
          <cell r="AA171">
            <v>48</v>
          </cell>
          <cell r="AB171">
            <v>32.688172043010752</v>
          </cell>
          <cell r="AC171">
            <v>40.621761658031083</v>
          </cell>
          <cell r="AD171">
            <v>90.8</v>
          </cell>
          <cell r="AE171">
            <v>90.752688172043008</v>
          </cell>
          <cell r="AF171">
            <v>90.77720207253887</v>
          </cell>
          <cell r="AG171">
            <v>87.6</v>
          </cell>
          <cell r="AH171">
            <v>86.666666666666671</v>
          </cell>
          <cell r="AI171">
            <v>87.15025906735751</v>
          </cell>
          <cell r="AJ171">
            <v>96.6</v>
          </cell>
          <cell r="AK171">
            <v>98.494623655913983</v>
          </cell>
          <cell r="AL171">
            <v>97.512953367875639</v>
          </cell>
          <cell r="AM171">
            <v>75</v>
          </cell>
          <cell r="AN171">
            <v>92</v>
          </cell>
          <cell r="AO171">
            <v>167</v>
          </cell>
          <cell r="AP171">
            <v>36</v>
          </cell>
          <cell r="AQ171">
            <v>43.478260869565219</v>
          </cell>
          <cell r="AR171">
            <v>40.119760479041915</v>
          </cell>
          <cell r="AS171">
            <v>33.333333333333329</v>
          </cell>
          <cell r="AT171">
            <v>33.695652173913047</v>
          </cell>
          <cell r="AU171">
            <v>33.532934131736525</v>
          </cell>
          <cell r="AV171">
            <v>81.333333333333329</v>
          </cell>
          <cell r="AW171">
            <v>82.608695652173907</v>
          </cell>
          <cell r="AX171">
            <v>82.035928143712582</v>
          </cell>
          <cell r="AY171">
            <v>77.333333333333329</v>
          </cell>
          <cell r="AZ171">
            <v>81.521739130434781</v>
          </cell>
          <cell r="BA171">
            <v>79.640718562874241</v>
          </cell>
          <cell r="BB171">
            <v>93.333333333333329</v>
          </cell>
          <cell r="BC171">
            <v>94.565217391304344</v>
          </cell>
          <cell r="BD171">
            <v>94.011976047904184</v>
          </cell>
          <cell r="BE171">
            <v>28451</v>
          </cell>
          <cell r="BF171">
            <v>29657</v>
          </cell>
          <cell r="BG171">
            <v>58108</v>
          </cell>
          <cell r="BH171">
            <v>63.305331974271553</v>
          </cell>
          <cell r="BI171">
            <v>53.262298951343702</v>
          </cell>
          <cell r="BJ171">
            <v>58.179596613203003</v>
          </cell>
          <cell r="BK171">
            <v>50.873431513830795</v>
          </cell>
          <cell r="BL171">
            <v>41.76754223286239</v>
          </cell>
          <cell r="BM171">
            <v>46.225992978591592</v>
          </cell>
          <cell r="BN171">
            <v>93.378088643632921</v>
          </cell>
          <cell r="BO171">
            <v>89.456114913848324</v>
          </cell>
          <cell r="BP171">
            <v>91.376402560748943</v>
          </cell>
          <cell r="BQ171">
            <v>91.929984886295728</v>
          </cell>
          <cell r="BR171">
            <v>87.470074518663381</v>
          </cell>
          <cell r="BS171">
            <v>89.653748193019894</v>
          </cell>
          <cell r="BT171">
            <v>98.056307335418794</v>
          </cell>
          <cell r="BU171">
            <v>97.420507805914298</v>
          </cell>
          <cell r="BV171">
            <v>97.731809733599505</v>
          </cell>
        </row>
        <row r="172">
          <cell r="B172" t="str">
            <v>SOUTH WEST</v>
          </cell>
          <cell r="C172">
            <v>15221</v>
          </cell>
          <cell r="D172">
            <v>15678</v>
          </cell>
          <cell r="E172">
            <v>30899</v>
          </cell>
          <cell r="F172">
            <v>61.999868602588528</v>
          </cell>
          <cell r="G172">
            <v>53.016966449802268</v>
          </cell>
          <cell r="H172">
            <v>57.441988413864529</v>
          </cell>
          <cell r="I172">
            <v>44.162669995401089</v>
          </cell>
          <cell r="J172">
            <v>36.994514606454906</v>
          </cell>
          <cell r="K172">
            <v>40.525583352212045</v>
          </cell>
          <cell r="L172">
            <v>91.229222784311148</v>
          </cell>
          <cell r="M172">
            <v>87.090190075264701</v>
          </cell>
          <cell r="N172">
            <v>89.129098029062419</v>
          </cell>
          <cell r="O172">
            <v>89.330530188555286</v>
          </cell>
          <cell r="P172">
            <v>84.953437938512565</v>
          </cell>
          <cell r="Q172">
            <v>87.109615197902841</v>
          </cell>
          <cell r="R172">
            <v>97.201235135667829</v>
          </cell>
          <cell r="S172">
            <v>96.026278862099758</v>
          </cell>
          <cell r="T172">
            <v>96.605068125182044</v>
          </cell>
          <cell r="U172">
            <v>336</v>
          </cell>
          <cell r="V172">
            <v>390</v>
          </cell>
          <cell r="W172">
            <v>726</v>
          </cell>
          <cell r="X172">
            <v>63.69047619047619</v>
          </cell>
          <cell r="Y172">
            <v>55.641025641025642</v>
          </cell>
          <cell r="Z172">
            <v>59.366391184572997</v>
          </cell>
          <cell r="AA172">
            <v>43.75</v>
          </cell>
          <cell r="AB172">
            <v>31.794871794871792</v>
          </cell>
          <cell r="AC172">
            <v>37.327823691460054</v>
          </cell>
          <cell r="AD172">
            <v>91.666666666666657</v>
          </cell>
          <cell r="AE172">
            <v>89.743589743589752</v>
          </cell>
          <cell r="AF172">
            <v>90.633608815426996</v>
          </cell>
          <cell r="AG172">
            <v>90.178571428571431</v>
          </cell>
          <cell r="AH172">
            <v>87.692307692307693</v>
          </cell>
          <cell r="AI172">
            <v>88.84297520661157</v>
          </cell>
          <cell r="AJ172">
            <v>98.214285714285708</v>
          </cell>
          <cell r="AK172">
            <v>97.948717948717942</v>
          </cell>
          <cell r="AL172">
            <v>98.071625344352626</v>
          </cell>
          <cell r="AM172">
            <v>32</v>
          </cell>
          <cell r="AN172">
            <v>22</v>
          </cell>
          <cell r="AO172">
            <v>54</v>
          </cell>
          <cell r="AP172">
            <v>34.375</v>
          </cell>
          <cell r="AQ172">
            <v>36.363636363636367</v>
          </cell>
          <cell r="AR172">
            <v>35.185185185185183</v>
          </cell>
          <cell r="AS172">
            <v>28.125</v>
          </cell>
          <cell r="AT172">
            <v>22.727272727272727</v>
          </cell>
          <cell r="AU172">
            <v>25.925925925925924</v>
          </cell>
          <cell r="AV172">
            <v>81.25</v>
          </cell>
          <cell r="AW172">
            <v>77.272727272727266</v>
          </cell>
          <cell r="AX172">
            <v>79.629629629629633</v>
          </cell>
          <cell r="AY172">
            <v>78.125</v>
          </cell>
          <cell r="AZ172">
            <v>72.727272727272734</v>
          </cell>
          <cell r="BA172">
            <v>75.925925925925924</v>
          </cell>
          <cell r="BB172">
            <v>87.5</v>
          </cell>
          <cell r="BC172">
            <v>90.909090909090907</v>
          </cell>
          <cell r="BD172">
            <v>88.888888888888886</v>
          </cell>
          <cell r="BE172">
            <v>15589</v>
          </cell>
          <cell r="BF172">
            <v>16090</v>
          </cell>
          <cell r="BG172">
            <v>31679</v>
          </cell>
          <cell r="BH172">
            <v>61.979601000705628</v>
          </cell>
          <cell r="BI172">
            <v>53.057799875699196</v>
          </cell>
          <cell r="BJ172">
            <v>57.448151772467568</v>
          </cell>
          <cell r="BK172">
            <v>44.120854448649688</v>
          </cell>
          <cell r="BL172">
            <v>36.848974518334373</v>
          </cell>
          <cell r="BM172">
            <v>40.427412481454589</v>
          </cell>
          <cell r="BN172">
            <v>91.218166655975367</v>
          </cell>
          <cell r="BO172">
            <v>87.141081417029213</v>
          </cell>
          <cell r="BP172">
            <v>89.147384702799954</v>
          </cell>
          <cell r="BQ172">
            <v>89.325806658541282</v>
          </cell>
          <cell r="BR172">
            <v>85.003107520198881</v>
          </cell>
          <cell r="BS172">
            <v>87.130275576880578</v>
          </cell>
          <cell r="BT172">
            <v>97.203156071588936</v>
          </cell>
          <cell r="BU172">
            <v>96.065879428216277</v>
          </cell>
          <cell r="BV172">
            <v>96.625524795605926</v>
          </cell>
        </row>
      </sheetData>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cell r="F8"/>
          <cell r="G8"/>
          <cell r="I8"/>
          <cell r="J8"/>
          <cell r="L8"/>
          <cell r="M8"/>
          <cell r="O8"/>
          <cell r="P8"/>
          <cell r="R8">
            <v>0</v>
          </cell>
          <cell r="T8">
            <v>0</v>
          </cell>
        </row>
        <row r="9">
          <cell r="A9" t="str">
            <v>Durham</v>
          </cell>
          <cell r="B9">
            <v>840</v>
          </cell>
          <cell r="C9">
            <v>2.689439911815867E-2</v>
          </cell>
          <cell r="D9"/>
          <cell r="F9"/>
          <cell r="G9"/>
          <cell r="I9"/>
          <cell r="J9"/>
          <cell r="L9"/>
          <cell r="M9"/>
          <cell r="O9"/>
          <cell r="P9"/>
          <cell r="R9">
            <v>0</v>
          </cell>
          <cell r="T9">
            <v>0</v>
          </cell>
        </row>
        <row r="10">
          <cell r="A10" t="str">
            <v>Gateshead</v>
          </cell>
          <cell r="B10">
            <v>390</v>
          </cell>
          <cell r="C10">
            <v>7.9833852287227813E-4</v>
          </cell>
          <cell r="D10"/>
          <cell r="F10"/>
          <cell r="G10"/>
          <cell r="I10"/>
          <cell r="J10"/>
          <cell r="L10"/>
          <cell r="M10"/>
          <cell r="O10"/>
          <cell r="P10"/>
          <cell r="R10">
            <v>0</v>
          </cell>
          <cell r="T10">
            <v>0</v>
          </cell>
        </row>
        <row r="11">
          <cell r="A11" t="str">
            <v>Middlesbrough</v>
          </cell>
          <cell r="B11">
            <v>806</v>
          </cell>
          <cell r="C11">
            <v>0.23858539584886435</v>
          </cell>
          <cell r="D11"/>
          <cell r="F11">
            <v>13.792399443269263</v>
          </cell>
          <cell r="G11">
            <v>13.314708405575947</v>
          </cell>
          <cell r="I11">
            <v>22.145714285714284</v>
          </cell>
          <cell r="J11">
            <v>22.198711063372716</v>
          </cell>
          <cell r="L11"/>
          <cell r="M11"/>
          <cell r="O11">
            <v>9.860916361129032</v>
          </cell>
          <cell r="P11">
            <v>9.9004184533960142</v>
          </cell>
          <cell r="R11">
            <v>1</v>
          </cell>
          <cell r="T11">
            <v>0</v>
          </cell>
        </row>
        <row r="12">
          <cell r="A12" t="str">
            <v>Newcastle upon Tyne</v>
          </cell>
          <cell r="B12">
            <v>391</v>
          </cell>
          <cell r="C12">
            <v>2.2866567760979901E-2</v>
          </cell>
          <cell r="D12"/>
          <cell r="F12"/>
          <cell r="G12"/>
          <cell r="I12"/>
          <cell r="J12"/>
          <cell r="L12"/>
          <cell r="M12"/>
          <cell r="O12">
            <v>8.7743736027347978</v>
          </cell>
          <cell r="P12">
            <v>8.7743736027347978</v>
          </cell>
          <cell r="R12">
            <v>1</v>
          </cell>
          <cell r="T12">
            <v>0</v>
          </cell>
        </row>
        <row r="13">
          <cell r="A13" t="str">
            <v>North Tyneside</v>
          </cell>
          <cell r="B13">
            <v>392</v>
          </cell>
          <cell r="C13">
            <v>0.78024436912419781</v>
          </cell>
          <cell r="D13"/>
          <cell r="F13"/>
          <cell r="G13"/>
          <cell r="I13"/>
          <cell r="J13"/>
          <cell r="L13"/>
          <cell r="M13"/>
          <cell r="O13">
            <v>60.228352551915265</v>
          </cell>
          <cell r="P13">
            <v>60.716486200435845</v>
          </cell>
          <cell r="R13">
            <v>1</v>
          </cell>
          <cell r="T13" t="str">
            <v>#</v>
          </cell>
        </row>
        <row r="14">
          <cell r="A14" t="str">
            <v>Northumberland</v>
          </cell>
          <cell r="B14">
            <v>929</v>
          </cell>
          <cell r="C14">
            <v>0.10187691486188873</v>
          </cell>
          <cell r="D14"/>
          <cell r="F14"/>
          <cell r="G14"/>
          <cell r="I14"/>
          <cell r="J14"/>
          <cell r="L14"/>
          <cell r="M14"/>
          <cell r="O14">
            <v>17.927293090112776</v>
          </cell>
          <cell r="P14">
            <v>17.94649653538136</v>
          </cell>
          <cell r="R14">
            <v>0</v>
          </cell>
          <cell r="T14">
            <v>0</v>
          </cell>
        </row>
        <row r="15">
          <cell r="A15" t="str">
            <v>Redcar and Cleveland</v>
          </cell>
          <cell r="B15">
            <v>807</v>
          </cell>
          <cell r="C15">
            <v>2.9775568211698258E-2</v>
          </cell>
          <cell r="D15"/>
          <cell r="F15"/>
          <cell r="G15"/>
          <cell r="I15"/>
          <cell r="J15"/>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cell r="F16"/>
          <cell r="G16"/>
          <cell r="I16"/>
          <cell r="J16"/>
          <cell r="L16"/>
          <cell r="M16"/>
          <cell r="O16"/>
          <cell r="P16"/>
          <cell r="R16">
            <v>0</v>
          </cell>
          <cell r="T16">
            <v>0</v>
          </cell>
        </row>
        <row r="17">
          <cell r="A17" t="str">
            <v>Stockton-on-Tees</v>
          </cell>
          <cell r="B17">
            <v>808</v>
          </cell>
          <cell r="C17">
            <v>0.13919798732706898</v>
          </cell>
          <cell r="D17"/>
          <cell r="F17"/>
          <cell r="G17"/>
          <cell r="I17"/>
          <cell r="J17"/>
          <cell r="L17"/>
          <cell r="M17"/>
          <cell r="O17"/>
          <cell r="P17"/>
          <cell r="R17">
            <v>0</v>
          </cell>
          <cell r="T17">
            <v>0</v>
          </cell>
        </row>
        <row r="18">
          <cell r="A18" t="str">
            <v>Sunderland</v>
          </cell>
          <cell r="B18">
            <v>394</v>
          </cell>
          <cell r="C18">
            <v>0.30054031753498189</v>
          </cell>
          <cell r="D18"/>
          <cell r="F18"/>
          <cell r="G18"/>
          <cell r="I18"/>
          <cell r="J18"/>
          <cell r="L18"/>
          <cell r="M18"/>
          <cell r="O18"/>
          <cell r="P18"/>
          <cell r="R18">
            <v>0</v>
          </cell>
          <cell r="T18">
            <v>0</v>
          </cell>
        </row>
        <row r="20">
          <cell r="A20" t="str">
            <v>North West</v>
          </cell>
          <cell r="B20" t="str">
            <v>North West</v>
          </cell>
        </row>
        <row r="22">
          <cell r="A22" t="str">
            <v>Blackburn with Darwen</v>
          </cell>
          <cell r="B22">
            <v>889</v>
          </cell>
          <cell r="C22">
            <v>0.132684123288766</v>
          </cell>
          <cell r="D22"/>
          <cell r="F22">
            <v>47.320382827202899</v>
          </cell>
          <cell r="G22">
            <v>47.569801637025066</v>
          </cell>
          <cell r="I22">
            <v>48.565107643860728</v>
          </cell>
          <cell r="J22">
            <v>48.784027782774615</v>
          </cell>
          <cell r="L22"/>
          <cell r="M22"/>
          <cell r="O22"/>
          <cell r="P22"/>
          <cell r="R22">
            <v>0</v>
          </cell>
          <cell r="T22">
            <v>0</v>
          </cell>
        </row>
        <row r="23">
          <cell r="A23" t="str">
            <v>Blackpool</v>
          </cell>
          <cell r="B23">
            <v>890</v>
          </cell>
          <cell r="C23">
            <v>0.12818600595073104</v>
          </cell>
          <cell r="D23"/>
          <cell r="F23"/>
          <cell r="G23"/>
          <cell r="I23"/>
          <cell r="J23"/>
          <cell r="L23"/>
          <cell r="M23"/>
          <cell r="O23">
            <v>22.369226236975241</v>
          </cell>
          <cell r="P23">
            <v>22.677244100180541</v>
          </cell>
          <cell r="R23">
            <v>1</v>
          </cell>
          <cell r="T23">
            <v>0</v>
          </cell>
        </row>
        <row r="24">
          <cell r="A24" t="str">
            <v>Bolton</v>
          </cell>
          <cell r="B24">
            <v>350</v>
          </cell>
          <cell r="C24">
            <v>0.53211977679959999</v>
          </cell>
          <cell r="D24"/>
          <cell r="F24"/>
          <cell r="G24"/>
          <cell r="I24"/>
          <cell r="J24"/>
          <cell r="L24"/>
          <cell r="M24"/>
          <cell r="O24"/>
          <cell r="P24"/>
          <cell r="R24">
            <v>0</v>
          </cell>
          <cell r="T24">
            <v>0</v>
          </cell>
        </row>
        <row r="25">
          <cell r="A25" t="str">
            <v>Bury</v>
          </cell>
          <cell r="B25">
            <v>351</v>
          </cell>
          <cell r="C25">
            <v>1.3625184456468285E-2</v>
          </cell>
          <cell r="D25"/>
          <cell r="F25"/>
          <cell r="G25"/>
          <cell r="I25"/>
          <cell r="J25"/>
          <cell r="L25"/>
          <cell r="M25"/>
          <cell r="O25"/>
          <cell r="P25"/>
          <cell r="R25">
            <v>0</v>
          </cell>
          <cell r="T25">
            <v>0</v>
          </cell>
        </row>
        <row r="26">
          <cell r="A26" t="str">
            <v>Cheshire East</v>
          </cell>
          <cell r="B26">
            <v>895</v>
          </cell>
          <cell r="C26">
            <v>0.33822104906681583</v>
          </cell>
          <cell r="D26"/>
          <cell r="F26"/>
          <cell r="G26"/>
          <cell r="I26"/>
          <cell r="J26"/>
          <cell r="L26"/>
          <cell r="M26"/>
          <cell r="O26"/>
          <cell r="P26"/>
          <cell r="R26">
            <v>0</v>
          </cell>
          <cell r="T26">
            <v>0</v>
          </cell>
        </row>
        <row r="27">
          <cell r="A27" t="str">
            <v>Cheshire West and Chester</v>
          </cell>
          <cell r="B27">
            <v>896</v>
          </cell>
          <cell r="C27">
            <v>0.27132586555764238</v>
          </cell>
          <cell r="D27"/>
          <cell r="F27"/>
          <cell r="G27"/>
          <cell r="I27"/>
          <cell r="J27"/>
          <cell r="L27"/>
          <cell r="M27"/>
          <cell r="O27"/>
          <cell r="P27"/>
          <cell r="R27">
            <v>0</v>
          </cell>
          <cell r="T27">
            <v>0</v>
          </cell>
        </row>
        <row r="28">
          <cell r="A28" t="str">
            <v>Cumbria</v>
          </cell>
          <cell r="B28">
            <v>909</v>
          </cell>
          <cell r="C28">
            <v>3.2318858265086677E-5</v>
          </cell>
          <cell r="D28"/>
          <cell r="F28"/>
          <cell r="G28"/>
          <cell r="I28"/>
          <cell r="J28"/>
          <cell r="L28"/>
          <cell r="M28"/>
          <cell r="O28"/>
          <cell r="P28"/>
          <cell r="R28">
            <v>0</v>
          </cell>
          <cell r="T28">
            <v>0</v>
          </cell>
        </row>
        <row r="29">
          <cell r="A29" t="str">
            <v>Halton</v>
          </cell>
          <cell r="B29">
            <v>876</v>
          </cell>
          <cell r="C29">
            <v>0</v>
          </cell>
          <cell r="D29"/>
          <cell r="F29"/>
          <cell r="G29"/>
          <cell r="I29"/>
          <cell r="J29"/>
          <cell r="L29"/>
          <cell r="M29"/>
          <cell r="O29"/>
          <cell r="P29"/>
          <cell r="R29">
            <v>0</v>
          </cell>
          <cell r="T29">
            <v>0</v>
          </cell>
        </row>
        <row r="30">
          <cell r="A30" t="str">
            <v>Knowsley</v>
          </cell>
          <cell r="B30">
            <v>340</v>
          </cell>
          <cell r="C30">
            <v>0</v>
          </cell>
          <cell r="D30"/>
          <cell r="F30"/>
          <cell r="G30"/>
          <cell r="I30"/>
          <cell r="J30"/>
          <cell r="L30"/>
          <cell r="M30"/>
          <cell r="O30"/>
          <cell r="P30"/>
          <cell r="R30">
            <v>0</v>
          </cell>
          <cell r="T30">
            <v>0</v>
          </cell>
        </row>
        <row r="31">
          <cell r="A31" t="str">
            <v>Lancashire</v>
          </cell>
          <cell r="B31">
            <v>888</v>
          </cell>
          <cell r="C31">
            <v>0.32224168004442966</v>
          </cell>
          <cell r="D31"/>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cell r="F32"/>
          <cell r="G32"/>
          <cell r="I32"/>
          <cell r="J32"/>
          <cell r="L32">
            <v>14.69772999977129</v>
          </cell>
          <cell r="M32"/>
          <cell r="O32"/>
          <cell r="P32"/>
          <cell r="R32">
            <v>0</v>
          </cell>
          <cell r="T32">
            <v>0</v>
          </cell>
        </row>
        <row r="33">
          <cell r="A33" t="str">
            <v>Manchester</v>
          </cell>
          <cell r="B33">
            <v>352</v>
          </cell>
          <cell r="C33">
            <v>0.1643475682694171</v>
          </cell>
          <cell r="D33"/>
          <cell r="F33">
            <v>14.762569202255335</v>
          </cell>
          <cell r="G33">
            <v>14.762569202255335</v>
          </cell>
          <cell r="I33"/>
          <cell r="J33"/>
          <cell r="L33"/>
          <cell r="M33"/>
          <cell r="O33"/>
          <cell r="P33"/>
          <cell r="R33">
            <v>0</v>
          </cell>
          <cell r="T33">
            <v>0</v>
          </cell>
        </row>
        <row r="34">
          <cell r="A34" t="str">
            <v>Oldham</v>
          </cell>
          <cell r="B34">
            <v>353</v>
          </cell>
          <cell r="C34">
            <v>1.0237737831000915</v>
          </cell>
          <cell r="D34"/>
          <cell r="F34"/>
          <cell r="G34"/>
          <cell r="I34"/>
          <cell r="J34"/>
          <cell r="L34"/>
          <cell r="M34"/>
          <cell r="O34"/>
          <cell r="P34"/>
          <cell r="R34">
            <v>1</v>
          </cell>
          <cell r="T34">
            <v>0</v>
          </cell>
        </row>
        <row r="35">
          <cell r="A35" t="str">
            <v>Rochdale</v>
          </cell>
          <cell r="B35">
            <v>354</v>
          </cell>
          <cell r="C35">
            <v>0.77130890997015067</v>
          </cell>
          <cell r="D35"/>
          <cell r="F35"/>
          <cell r="G35"/>
          <cell r="I35">
            <v>11.754866647923905</v>
          </cell>
          <cell r="J35">
            <v>11.754866647923905</v>
          </cell>
          <cell r="L35"/>
          <cell r="M35"/>
          <cell r="O35"/>
          <cell r="P35"/>
          <cell r="R35">
            <v>0</v>
          </cell>
          <cell r="T35">
            <v>0</v>
          </cell>
        </row>
        <row r="36">
          <cell r="A36" t="str">
            <v>Salford</v>
          </cell>
          <cell r="B36">
            <v>355</v>
          </cell>
          <cell r="C36">
            <v>1.8165833496120512E-2</v>
          </cell>
          <cell r="D36"/>
          <cell r="F36"/>
          <cell r="G36"/>
          <cell r="I36"/>
          <cell r="J36"/>
          <cell r="L36"/>
          <cell r="M36"/>
          <cell r="O36"/>
          <cell r="P36"/>
          <cell r="R36">
            <v>0</v>
          </cell>
          <cell r="T36" t="str">
            <v>#</v>
          </cell>
        </row>
        <row r="37">
          <cell r="A37" t="str">
            <v>Sefton</v>
          </cell>
          <cell r="B37">
            <v>343</v>
          </cell>
          <cell r="C37">
            <v>2.1039019411400579</v>
          </cell>
          <cell r="D37"/>
          <cell r="F37"/>
          <cell r="G37"/>
          <cell r="I37"/>
          <cell r="J37"/>
          <cell r="L37"/>
          <cell r="M37"/>
          <cell r="O37">
            <v>42.719798854231001</v>
          </cell>
          <cell r="P37">
            <v>42.719798854231001</v>
          </cell>
          <cell r="R37">
            <v>0</v>
          </cell>
          <cell r="T37" t="str">
            <v>#</v>
          </cell>
        </row>
        <row r="38">
          <cell r="A38" t="str">
            <v>St. Helens</v>
          </cell>
          <cell r="B38">
            <v>342</v>
          </cell>
          <cell r="C38">
            <v>0</v>
          </cell>
          <cell r="D38"/>
          <cell r="F38"/>
          <cell r="G38"/>
          <cell r="I38"/>
          <cell r="J38"/>
          <cell r="L38"/>
          <cell r="M38"/>
          <cell r="O38"/>
          <cell r="P38"/>
          <cell r="R38">
            <v>0</v>
          </cell>
          <cell r="T38">
            <v>0</v>
          </cell>
        </row>
        <row r="39">
          <cell r="A39" t="str">
            <v>Stockport</v>
          </cell>
          <cell r="B39">
            <v>356</v>
          </cell>
          <cell r="C39">
            <v>2.7377614266089575E-2</v>
          </cell>
          <cell r="D39"/>
          <cell r="F39"/>
          <cell r="G39"/>
          <cell r="I39"/>
          <cell r="J39"/>
          <cell r="L39">
            <v>11.054485557809762</v>
          </cell>
          <cell r="M39">
            <v>11.054485557809762</v>
          </cell>
          <cell r="O39"/>
          <cell r="P39"/>
          <cell r="R39">
            <v>0</v>
          </cell>
          <cell r="T39">
            <v>0</v>
          </cell>
        </row>
        <row r="40">
          <cell r="A40" t="str">
            <v>Tameside</v>
          </cell>
          <cell r="B40">
            <v>357</v>
          </cell>
          <cell r="C40">
            <v>0.13091573127085737</v>
          </cell>
          <cell r="D40"/>
          <cell r="F40"/>
          <cell r="G40"/>
          <cell r="I40"/>
          <cell r="J40"/>
          <cell r="L40"/>
          <cell r="M40"/>
          <cell r="O40"/>
          <cell r="P40"/>
          <cell r="R40">
            <v>0</v>
          </cell>
          <cell r="T40">
            <v>0</v>
          </cell>
        </row>
        <row r="41">
          <cell r="A41" t="str">
            <v>Trafford</v>
          </cell>
          <cell r="B41">
            <v>358</v>
          </cell>
          <cell r="C41">
            <v>4.1451323824707093E-2</v>
          </cell>
          <cell r="D41"/>
          <cell r="F41"/>
          <cell r="G41"/>
          <cell r="I41"/>
          <cell r="J41"/>
          <cell r="L41"/>
          <cell r="M41"/>
          <cell r="O41"/>
          <cell r="P41"/>
          <cell r="R41">
            <v>0</v>
          </cell>
          <cell r="T41">
            <v>0</v>
          </cell>
        </row>
        <row r="42">
          <cell r="A42" t="str">
            <v>Warrington</v>
          </cell>
          <cell r="B42">
            <v>877</v>
          </cell>
          <cell r="C42">
            <v>0.16019430232906706</v>
          </cell>
          <cell r="D42"/>
          <cell r="F42"/>
          <cell r="G42"/>
          <cell r="I42"/>
          <cell r="J42"/>
          <cell r="L42"/>
          <cell r="M42"/>
          <cell r="O42"/>
          <cell r="P42"/>
          <cell r="R42">
            <v>0</v>
          </cell>
          <cell r="T42">
            <v>0</v>
          </cell>
        </row>
        <row r="43">
          <cell r="A43" t="str">
            <v>Wigan</v>
          </cell>
          <cell r="B43">
            <v>359</v>
          </cell>
          <cell r="C43">
            <v>0.34679054346530858</v>
          </cell>
          <cell r="D43"/>
          <cell r="F43"/>
          <cell r="G43"/>
          <cell r="I43"/>
          <cell r="J43"/>
          <cell r="L43"/>
          <cell r="M43"/>
          <cell r="O43">
            <v>12.71895915836971</v>
          </cell>
          <cell r="P43">
            <v>12.71895915836971</v>
          </cell>
          <cell r="R43">
            <v>0</v>
          </cell>
          <cell r="T43">
            <v>0</v>
          </cell>
        </row>
        <row r="44">
          <cell r="A44" t="str">
            <v>Wirral</v>
          </cell>
          <cell r="B44">
            <v>344</v>
          </cell>
          <cell r="C44">
            <v>0</v>
          </cell>
          <cell r="D44"/>
          <cell r="F44"/>
          <cell r="G44"/>
          <cell r="I44"/>
          <cell r="J44"/>
          <cell r="L44"/>
          <cell r="M44"/>
          <cell r="O44"/>
          <cell r="P44"/>
          <cell r="R44">
            <v>0</v>
          </cell>
          <cell r="T44">
            <v>0</v>
          </cell>
        </row>
        <row r="46">
          <cell r="A46" t="str">
            <v>Yorkshire and the Humber</v>
          </cell>
          <cell r="B46" t="str">
            <v>Yorkshire and the Humber</v>
          </cell>
        </row>
        <row r="48">
          <cell r="A48" t="str">
            <v>Barnsley</v>
          </cell>
          <cell r="B48">
            <v>370</v>
          </cell>
          <cell r="C48">
            <v>0.20086187205174727</v>
          </cell>
          <cell r="D48"/>
          <cell r="F48"/>
          <cell r="G48"/>
          <cell r="I48"/>
          <cell r="J48"/>
          <cell r="L48"/>
          <cell r="M48"/>
          <cell r="O48"/>
          <cell r="P48"/>
          <cell r="R48">
            <v>1</v>
          </cell>
          <cell r="T48">
            <v>0</v>
          </cell>
        </row>
        <row r="49">
          <cell r="A49" t="str">
            <v>Bradford</v>
          </cell>
          <cell r="B49">
            <v>380</v>
          </cell>
          <cell r="C49">
            <v>0.24206566256337003</v>
          </cell>
          <cell r="D49"/>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cell r="F50">
            <v>21.192034486197635</v>
          </cell>
          <cell r="G50"/>
          <cell r="I50">
            <v>12.846034227548223</v>
          </cell>
          <cell r="J50"/>
          <cell r="L50"/>
          <cell r="M50"/>
          <cell r="O50"/>
          <cell r="P50">
            <v>13.378578709552608</v>
          </cell>
          <cell r="R50">
            <v>1</v>
          </cell>
          <cell r="T50" t="str">
            <v>#</v>
          </cell>
        </row>
        <row r="51">
          <cell r="A51" t="str">
            <v>Doncaster</v>
          </cell>
          <cell r="B51">
            <v>371</v>
          </cell>
          <cell r="C51">
            <v>0.31403126172403556</v>
          </cell>
          <cell r="D51"/>
          <cell r="F51"/>
          <cell r="G51"/>
          <cell r="I51"/>
          <cell r="J51"/>
          <cell r="L51"/>
          <cell r="M51"/>
          <cell r="O51"/>
          <cell r="P51"/>
          <cell r="R51">
            <v>0</v>
          </cell>
          <cell r="T51">
            <v>0</v>
          </cell>
        </row>
        <row r="52">
          <cell r="A52" t="str">
            <v>East Riding of Yorkshire</v>
          </cell>
          <cell r="B52">
            <v>811</v>
          </cell>
          <cell r="C52">
            <v>1.1426141600853174E-2</v>
          </cell>
          <cell r="D52"/>
          <cell r="F52"/>
          <cell r="G52"/>
          <cell r="I52"/>
          <cell r="J52"/>
          <cell r="L52">
            <v>11.700181603385381</v>
          </cell>
          <cell r="M52">
            <v>11.715361852973142</v>
          </cell>
          <cell r="O52"/>
          <cell r="P52"/>
          <cell r="R52">
            <v>0</v>
          </cell>
          <cell r="T52">
            <v>0</v>
          </cell>
        </row>
        <row r="53">
          <cell r="A53" t="str">
            <v>Kingston Upon Hull, City of</v>
          </cell>
          <cell r="B53">
            <v>810</v>
          </cell>
          <cell r="C53">
            <v>0.83356377912828516</v>
          </cell>
          <cell r="D53"/>
          <cell r="F53"/>
          <cell r="G53"/>
          <cell r="I53"/>
          <cell r="J53"/>
          <cell r="L53"/>
          <cell r="M53"/>
          <cell r="O53"/>
          <cell r="P53"/>
          <cell r="R53">
            <v>0</v>
          </cell>
          <cell r="T53">
            <v>0</v>
          </cell>
        </row>
        <row r="54">
          <cell r="A54" t="str">
            <v>Kirklees</v>
          </cell>
          <cell r="B54">
            <v>382</v>
          </cell>
          <cell r="C54">
            <v>0.51481344401368045</v>
          </cell>
          <cell r="D54"/>
          <cell r="F54">
            <v>123.88248284112149</v>
          </cell>
          <cell r="G54">
            <v>123.88248284112149</v>
          </cell>
          <cell r="I54">
            <v>114.15054542196566</v>
          </cell>
          <cell r="J54">
            <v>114.15054542196566</v>
          </cell>
          <cell r="L54"/>
          <cell r="M54"/>
          <cell r="O54"/>
          <cell r="P54"/>
          <cell r="R54">
            <v>0</v>
          </cell>
          <cell r="T54">
            <v>0</v>
          </cell>
        </row>
        <row r="55">
          <cell r="A55" t="str">
            <v>Leeds</v>
          </cell>
          <cell r="B55">
            <v>383</v>
          </cell>
          <cell r="C55">
            <v>0.55054719526781581</v>
          </cell>
          <cell r="D55"/>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cell r="F56"/>
          <cell r="G56"/>
          <cell r="I56"/>
          <cell r="J56"/>
          <cell r="L56">
            <v>9.0784444263464259</v>
          </cell>
          <cell r="M56">
            <v>9.0941916916996632</v>
          </cell>
          <cell r="O56"/>
          <cell r="P56"/>
          <cell r="R56">
            <v>0</v>
          </cell>
          <cell r="T56">
            <v>0</v>
          </cell>
        </row>
        <row r="57">
          <cell r="A57" t="str">
            <v>North Lincolnshire</v>
          </cell>
          <cell r="B57">
            <v>813</v>
          </cell>
          <cell r="C57">
            <v>1.2016278555235544</v>
          </cell>
          <cell r="D57"/>
          <cell r="F57">
            <v>31.080377546834402</v>
          </cell>
          <cell r="G57">
            <v>31.224242045190994</v>
          </cell>
          <cell r="I57">
            <v>35.268327284249338</v>
          </cell>
          <cell r="J57">
            <v>35.300932733615888</v>
          </cell>
          <cell r="L57">
            <v>6.7651405670287783</v>
          </cell>
          <cell r="M57">
            <v>6.7706259529155837</v>
          </cell>
          <cell r="O57"/>
          <cell r="P57"/>
          <cell r="R57">
            <v>1</v>
          </cell>
          <cell r="T57" t="str">
            <v>#</v>
          </cell>
        </row>
        <row r="58">
          <cell r="A58" t="str">
            <v>North Yorkshire</v>
          </cell>
          <cell r="B58">
            <v>815</v>
          </cell>
          <cell r="C58">
            <v>1.6465477716141826E-2</v>
          </cell>
          <cell r="D58"/>
          <cell r="F58"/>
          <cell r="G58"/>
          <cell r="I58"/>
          <cell r="J58"/>
          <cell r="L58">
            <v>14.382981184165693</v>
          </cell>
          <cell r="M58">
            <v>14.384356693806108</v>
          </cell>
          <cell r="O58"/>
          <cell r="P58"/>
          <cell r="R58">
            <v>0</v>
          </cell>
          <cell r="T58">
            <v>0</v>
          </cell>
        </row>
        <row r="59">
          <cell r="A59" t="str">
            <v>Rotherham</v>
          </cell>
          <cell r="B59">
            <v>372</v>
          </cell>
          <cell r="C59">
            <v>8.6144075340541526E-2</v>
          </cell>
          <cell r="D59"/>
          <cell r="F59"/>
          <cell r="G59"/>
          <cell r="I59"/>
          <cell r="J59"/>
          <cell r="L59"/>
          <cell r="M59"/>
          <cell r="O59"/>
          <cell r="P59"/>
          <cell r="R59">
            <v>0</v>
          </cell>
          <cell r="T59">
            <v>0</v>
          </cell>
        </row>
        <row r="60">
          <cell r="A60" t="str">
            <v>Sheffield</v>
          </cell>
          <cell r="B60">
            <v>373</v>
          </cell>
          <cell r="C60">
            <v>7.8686486560325841E-2</v>
          </cell>
          <cell r="D60"/>
          <cell r="F60"/>
          <cell r="G60"/>
          <cell r="I60"/>
          <cell r="J60"/>
          <cell r="L60"/>
          <cell r="M60"/>
          <cell r="O60"/>
          <cell r="P60"/>
          <cell r="R60">
            <v>0</v>
          </cell>
          <cell r="T60">
            <v>0</v>
          </cell>
        </row>
        <row r="61">
          <cell r="A61" t="str">
            <v>Wakefield</v>
          </cell>
          <cell r="B61">
            <v>384</v>
          </cell>
          <cell r="C61">
            <v>4.2342028964267777E-3</v>
          </cell>
          <cell r="D61"/>
          <cell r="F61"/>
          <cell r="G61"/>
          <cell r="I61"/>
          <cell r="J61"/>
          <cell r="L61"/>
          <cell r="M61"/>
          <cell r="O61"/>
          <cell r="P61"/>
          <cell r="R61">
            <v>0</v>
          </cell>
          <cell r="T61" t="str">
            <v>#</v>
          </cell>
        </row>
        <row r="62">
          <cell r="A62" t="str">
            <v>York</v>
          </cell>
          <cell r="B62">
            <v>816</v>
          </cell>
          <cell r="C62">
            <v>1.18249856240869E-2</v>
          </cell>
          <cell r="D62"/>
          <cell r="F62"/>
          <cell r="G62"/>
          <cell r="I62"/>
          <cell r="J62"/>
          <cell r="L62"/>
          <cell r="M62"/>
          <cell r="O62"/>
          <cell r="P62"/>
          <cell r="R62">
            <v>0</v>
          </cell>
          <cell r="T62">
            <v>0</v>
          </cell>
        </row>
        <row r="64">
          <cell r="A64" t="str">
            <v>East Midlands</v>
          </cell>
          <cell r="B64" t="str">
            <v>East Midlands</v>
          </cell>
          <cell r="T64">
            <v>0</v>
          </cell>
        </row>
        <row r="66">
          <cell r="A66" t="str">
            <v>Derby</v>
          </cell>
          <cell r="B66">
            <v>831</v>
          </cell>
          <cell r="C66">
            <v>0.34839785768293036</v>
          </cell>
          <cell r="D66"/>
          <cell r="F66">
            <v>13.454988888888415</v>
          </cell>
          <cell r="G66"/>
          <cell r="I66"/>
          <cell r="J66"/>
          <cell r="L66"/>
          <cell r="M66"/>
          <cell r="O66"/>
          <cell r="P66"/>
          <cell r="R66">
            <v>0</v>
          </cell>
          <cell r="T66">
            <v>0</v>
          </cell>
        </row>
        <row r="67">
          <cell r="A67" t="str">
            <v>Derbyshire</v>
          </cell>
          <cell r="B67">
            <v>830</v>
          </cell>
          <cell r="C67">
            <v>2.162661734578817E-2</v>
          </cell>
          <cell r="D67"/>
          <cell r="F67"/>
          <cell r="G67"/>
          <cell r="I67"/>
          <cell r="J67"/>
          <cell r="L67"/>
          <cell r="M67"/>
          <cell r="O67"/>
          <cell r="P67"/>
          <cell r="R67">
            <v>0</v>
          </cell>
          <cell r="T67">
            <v>0</v>
          </cell>
        </row>
        <row r="68">
          <cell r="A68" t="str">
            <v>Leicester</v>
          </cell>
          <cell r="B68">
            <v>856</v>
          </cell>
          <cell r="C68">
            <v>9.2503094374916175E-2</v>
          </cell>
          <cell r="D68"/>
          <cell r="F68"/>
          <cell r="G68"/>
          <cell r="I68"/>
          <cell r="J68"/>
          <cell r="L68"/>
          <cell r="M68"/>
          <cell r="O68"/>
          <cell r="P68"/>
          <cell r="R68">
            <v>0</v>
          </cell>
          <cell r="T68">
            <v>0</v>
          </cell>
        </row>
        <row r="69">
          <cell r="A69" t="str">
            <v>Leicestershire</v>
          </cell>
          <cell r="B69">
            <v>855</v>
          </cell>
          <cell r="C69">
            <v>0.14399997034219786</v>
          </cell>
          <cell r="D69"/>
          <cell r="F69"/>
          <cell r="G69"/>
          <cell r="I69"/>
          <cell r="J69">
            <v>13.553502165602502</v>
          </cell>
          <cell r="L69"/>
          <cell r="M69"/>
          <cell r="O69"/>
          <cell r="P69"/>
          <cell r="R69">
            <v>0</v>
          </cell>
        </row>
        <row r="70">
          <cell r="A70" t="str">
            <v>Lincolnshire</v>
          </cell>
          <cell r="B70">
            <v>925</v>
          </cell>
          <cell r="C70">
            <v>5.0177528836965732E-2</v>
          </cell>
          <cell r="D70"/>
          <cell r="F70"/>
          <cell r="G70"/>
          <cell r="I70"/>
          <cell r="J70"/>
          <cell r="L70"/>
          <cell r="M70"/>
          <cell r="O70"/>
          <cell r="P70"/>
          <cell r="R70">
            <v>0</v>
          </cell>
          <cell r="T70">
            <v>0</v>
          </cell>
        </row>
        <row r="71">
          <cell r="A71" t="str">
            <v>Northamptonshire</v>
          </cell>
          <cell r="B71">
            <v>928</v>
          </cell>
          <cell r="C71">
            <v>9.2376573541393774E-3</v>
          </cell>
          <cell r="D71"/>
          <cell r="F71"/>
          <cell r="G71"/>
          <cell r="I71"/>
          <cell r="J71"/>
          <cell r="L71"/>
          <cell r="M71"/>
          <cell r="O71"/>
          <cell r="P71"/>
          <cell r="R71">
            <v>0</v>
          </cell>
          <cell r="T71">
            <v>0</v>
          </cell>
        </row>
        <row r="72">
          <cell r="A72" t="str">
            <v>Nottingham</v>
          </cell>
          <cell r="B72">
            <v>892</v>
          </cell>
          <cell r="C72">
            <v>0.28887473488797616</v>
          </cell>
          <cell r="D72"/>
          <cell r="F72"/>
          <cell r="G72"/>
          <cell r="I72"/>
          <cell r="J72"/>
          <cell r="L72"/>
          <cell r="M72"/>
          <cell r="O72"/>
          <cell r="P72"/>
          <cell r="R72">
            <v>0</v>
          </cell>
          <cell r="T72">
            <v>0</v>
          </cell>
        </row>
        <row r="73">
          <cell r="A73" t="str">
            <v>Nottinghamshire</v>
          </cell>
          <cell r="B73">
            <v>891</v>
          </cell>
          <cell r="C73">
            <v>0.21257179860981168</v>
          </cell>
          <cell r="D73"/>
          <cell r="F73"/>
          <cell r="G73"/>
          <cell r="I73"/>
          <cell r="J73"/>
          <cell r="L73"/>
          <cell r="M73"/>
          <cell r="O73"/>
          <cell r="P73"/>
          <cell r="R73">
            <v>0</v>
          </cell>
          <cell r="T73">
            <v>0</v>
          </cell>
        </row>
        <row r="74">
          <cell r="A74" t="str">
            <v>Rutland</v>
          </cell>
          <cell r="B74">
            <v>857</v>
          </cell>
          <cell r="C74">
            <v>1.0771281904523433</v>
          </cell>
          <cell r="D74"/>
          <cell r="F74"/>
          <cell r="G74"/>
          <cell r="I74"/>
          <cell r="J74"/>
          <cell r="L74"/>
          <cell r="M74"/>
          <cell r="O74"/>
          <cell r="P74"/>
          <cell r="R74">
            <v>1</v>
          </cell>
          <cell r="T74" t="str">
            <v>#</v>
          </cell>
        </row>
        <row r="76">
          <cell r="A76" t="str">
            <v>West Midlands</v>
          </cell>
          <cell r="B76" t="str">
            <v>West Midlands</v>
          </cell>
          <cell r="T76">
            <v>0</v>
          </cell>
        </row>
        <row r="78">
          <cell r="A78" t="str">
            <v>Birmingham</v>
          </cell>
          <cell r="B78">
            <v>330</v>
          </cell>
          <cell r="C78">
            <v>0.19623693947081622</v>
          </cell>
          <cell r="D78"/>
          <cell r="F78">
            <v>47.345838576807864</v>
          </cell>
          <cell r="G78">
            <v>47.345838576807864</v>
          </cell>
          <cell r="I78"/>
          <cell r="J78"/>
          <cell r="L78"/>
          <cell r="M78"/>
          <cell r="O78">
            <v>22.810717208981959</v>
          </cell>
          <cell r="P78">
            <v>22.810717208981959</v>
          </cell>
          <cell r="R78">
            <v>0</v>
          </cell>
          <cell r="T78">
            <v>0</v>
          </cell>
        </row>
        <row r="79">
          <cell r="A79" t="str">
            <v>Coventry</v>
          </cell>
          <cell r="B79">
            <v>331</v>
          </cell>
          <cell r="C79">
            <v>6.5442189772273868E-2</v>
          </cell>
          <cell r="D79"/>
          <cell r="F79"/>
          <cell r="G79"/>
          <cell r="I79"/>
          <cell r="J79"/>
          <cell r="L79"/>
          <cell r="M79"/>
          <cell r="O79"/>
          <cell r="P79"/>
          <cell r="R79">
            <v>0</v>
          </cell>
          <cell r="T79">
            <v>0</v>
          </cell>
        </row>
        <row r="80">
          <cell r="A80" t="str">
            <v>Dudley</v>
          </cell>
          <cell r="B80">
            <v>332</v>
          </cell>
          <cell r="C80">
            <v>1.1125493096646943</v>
          </cell>
          <cell r="D80"/>
          <cell r="F80"/>
          <cell r="G80"/>
          <cell r="I80"/>
          <cell r="J80"/>
          <cell r="L80"/>
          <cell r="M80"/>
          <cell r="O80">
            <v>27.154182260101383</v>
          </cell>
          <cell r="P80">
            <v>27.154182260101383</v>
          </cell>
          <cell r="R80">
            <v>0</v>
          </cell>
          <cell r="T80" t="str">
            <v>#</v>
          </cell>
        </row>
        <row r="81">
          <cell r="A81" t="str">
            <v>Herefordshire</v>
          </cell>
          <cell r="B81">
            <v>884</v>
          </cell>
          <cell r="C81">
            <v>7.847550687427611E-2</v>
          </cell>
          <cell r="D81"/>
          <cell r="F81"/>
          <cell r="G81"/>
          <cell r="I81"/>
          <cell r="J81"/>
          <cell r="L81"/>
          <cell r="M81"/>
          <cell r="O81"/>
          <cell r="P81"/>
          <cell r="R81">
            <v>0</v>
          </cell>
          <cell r="T81">
            <v>0</v>
          </cell>
        </row>
        <row r="82">
          <cell r="A82" t="str">
            <v>Sandwell</v>
          </cell>
          <cell r="B82">
            <v>333</v>
          </cell>
          <cell r="C82">
            <v>2.3622086072806097E-3</v>
          </cell>
          <cell r="D82"/>
          <cell r="F82"/>
          <cell r="G82"/>
          <cell r="I82"/>
          <cell r="J82"/>
          <cell r="L82"/>
          <cell r="M82"/>
          <cell r="O82"/>
          <cell r="P82"/>
          <cell r="R82">
            <v>0</v>
          </cell>
          <cell r="T82">
            <v>0</v>
          </cell>
        </row>
        <row r="83">
          <cell r="A83" t="str">
            <v>Shropshire</v>
          </cell>
          <cell r="B83">
            <v>893</v>
          </cell>
          <cell r="C83">
            <v>9.400039496061377E-2</v>
          </cell>
          <cell r="D83"/>
          <cell r="F83"/>
          <cell r="G83"/>
          <cell r="I83"/>
          <cell r="J83"/>
          <cell r="L83"/>
          <cell r="M83"/>
          <cell r="O83"/>
          <cell r="P83"/>
          <cell r="R83">
            <v>0</v>
          </cell>
          <cell r="T83">
            <v>0</v>
          </cell>
        </row>
        <row r="84">
          <cell r="A84" t="str">
            <v>Solihull</v>
          </cell>
          <cell r="B84">
            <v>334</v>
          </cell>
          <cell r="C84">
            <v>8.368903883735429E-6</v>
          </cell>
          <cell r="D84"/>
          <cell r="F84"/>
          <cell r="G84"/>
          <cell r="I84"/>
          <cell r="J84"/>
          <cell r="L84"/>
          <cell r="M84"/>
          <cell r="O84"/>
          <cell r="P84"/>
          <cell r="R84">
            <v>0</v>
          </cell>
          <cell r="T84">
            <v>0</v>
          </cell>
        </row>
        <row r="85">
          <cell r="A85" t="str">
            <v>Staffordshire</v>
          </cell>
          <cell r="B85">
            <v>860</v>
          </cell>
          <cell r="C85">
            <v>0.20158710976125951</v>
          </cell>
          <cell r="D85"/>
          <cell r="F85">
            <v>28.508763755960203</v>
          </cell>
          <cell r="G85">
            <v>28.413312923480483</v>
          </cell>
          <cell r="I85">
            <v>24.272363708022951</v>
          </cell>
          <cell r="J85">
            <v>24.287635219688667</v>
          </cell>
          <cell r="L85"/>
          <cell r="M85"/>
          <cell r="O85"/>
          <cell r="P85"/>
          <cell r="R85">
            <v>0</v>
          </cell>
          <cell r="T85">
            <v>0</v>
          </cell>
        </row>
        <row r="86">
          <cell r="A86" t="str">
            <v>Stoke-on-Trent</v>
          </cell>
          <cell r="B86">
            <v>861</v>
          </cell>
          <cell r="C86">
            <v>3.2190607147978474</v>
          </cell>
          <cell r="D86"/>
          <cell r="F86"/>
          <cell r="G86"/>
          <cell r="I86"/>
          <cell r="J86"/>
          <cell r="L86"/>
          <cell r="M86"/>
          <cell r="O86">
            <v>43.170637142632771</v>
          </cell>
          <cell r="P86">
            <v>43.237894937118625</v>
          </cell>
          <cell r="R86">
            <v>1</v>
          </cell>
          <cell r="T86" t="str">
            <v>#</v>
          </cell>
        </row>
        <row r="87">
          <cell r="A87" t="str">
            <v>Telford and Wrekin</v>
          </cell>
          <cell r="B87">
            <v>894</v>
          </cell>
          <cell r="C87">
            <v>1.4191850602047314E-2</v>
          </cell>
          <cell r="D87"/>
          <cell r="F87"/>
          <cell r="G87"/>
          <cell r="I87"/>
          <cell r="J87"/>
          <cell r="L87"/>
          <cell r="M87"/>
          <cell r="O87">
            <v>10.121429394520518</v>
          </cell>
          <cell r="P87">
            <v>10.135492475723151</v>
          </cell>
          <cell r="R87">
            <v>0</v>
          </cell>
          <cell r="T87">
            <v>0</v>
          </cell>
        </row>
        <row r="88">
          <cell r="A88" t="str">
            <v>Walsall</v>
          </cell>
          <cell r="B88">
            <v>335</v>
          </cell>
          <cell r="C88">
            <v>3.1857782981911109E-3</v>
          </cell>
          <cell r="D88"/>
          <cell r="F88"/>
          <cell r="G88"/>
          <cell r="I88"/>
          <cell r="J88"/>
          <cell r="L88"/>
          <cell r="M88"/>
          <cell r="O88"/>
          <cell r="P88"/>
          <cell r="R88">
            <v>0</v>
          </cell>
          <cell r="T88">
            <v>0</v>
          </cell>
        </row>
        <row r="89">
          <cell r="A89" t="str">
            <v>Warwickshire</v>
          </cell>
          <cell r="B89">
            <v>937</v>
          </cell>
          <cell r="C89">
            <v>0.20559973032097145</v>
          </cell>
          <cell r="D89"/>
          <cell r="F89"/>
          <cell r="G89"/>
          <cell r="I89"/>
          <cell r="J89"/>
          <cell r="L89"/>
          <cell r="M89"/>
          <cell r="O89"/>
          <cell r="P89"/>
          <cell r="R89">
            <v>0</v>
          </cell>
          <cell r="T89">
            <v>0</v>
          </cell>
        </row>
        <row r="90">
          <cell r="A90" t="str">
            <v>Wolverhampton</v>
          </cell>
          <cell r="B90">
            <v>336</v>
          </cell>
          <cell r="C90">
            <v>0.31808320166912363</v>
          </cell>
          <cell r="D90"/>
          <cell r="F90">
            <v>20.485613937195403</v>
          </cell>
          <cell r="G90">
            <v>20.485613937195403</v>
          </cell>
          <cell r="I90">
            <v>18.480755985912911</v>
          </cell>
          <cell r="J90">
            <v>18.480755985912911</v>
          </cell>
          <cell r="L90"/>
          <cell r="M90"/>
          <cell r="O90"/>
          <cell r="P90"/>
          <cell r="R90">
            <v>0</v>
          </cell>
          <cell r="T90">
            <v>0</v>
          </cell>
        </row>
        <row r="91">
          <cell r="A91" t="str">
            <v>Worcestershire</v>
          </cell>
          <cell r="B91">
            <v>885</v>
          </cell>
          <cell r="C91">
            <v>3.4798172698960878E-2</v>
          </cell>
          <cell r="D91"/>
          <cell r="F91"/>
          <cell r="G91"/>
          <cell r="I91"/>
          <cell r="J91"/>
          <cell r="L91"/>
          <cell r="M91"/>
          <cell r="O91"/>
          <cell r="P91"/>
          <cell r="R91">
            <v>0</v>
          </cell>
          <cell r="T91">
            <v>0</v>
          </cell>
        </row>
        <row r="93">
          <cell r="A93" t="str">
            <v>East of England</v>
          </cell>
          <cell r="B93" t="str">
            <v>East of England</v>
          </cell>
          <cell r="T93">
            <v>0</v>
          </cell>
        </row>
        <row r="95">
          <cell r="A95" t="str">
            <v>Bedford</v>
          </cell>
          <cell r="B95">
            <v>822</v>
          </cell>
          <cell r="C95">
            <v>2.4680931386122876E-3</v>
          </cell>
          <cell r="D95"/>
          <cell r="F95"/>
          <cell r="G95"/>
          <cell r="I95"/>
          <cell r="J95"/>
          <cell r="L95"/>
          <cell r="M95"/>
          <cell r="O95"/>
          <cell r="P95"/>
          <cell r="R95">
            <v>0</v>
          </cell>
          <cell r="T95">
            <v>0</v>
          </cell>
        </row>
        <row r="96">
          <cell r="A96" t="str">
            <v>Central Bedfordshire</v>
          </cell>
          <cell r="B96">
            <v>823</v>
          </cell>
          <cell r="C96">
            <v>2.4981605336485769E-3</v>
          </cell>
          <cell r="D96"/>
          <cell r="F96"/>
          <cell r="G96"/>
          <cell r="I96"/>
          <cell r="J96"/>
          <cell r="L96"/>
          <cell r="M96"/>
          <cell r="O96"/>
          <cell r="P96"/>
          <cell r="R96">
            <v>0</v>
          </cell>
          <cell r="T96">
            <v>0</v>
          </cell>
        </row>
        <row r="97">
          <cell r="A97" t="str">
            <v>Cambridgeshire</v>
          </cell>
          <cell r="B97">
            <v>873</v>
          </cell>
          <cell r="C97">
            <v>3.7353675435041069E-2</v>
          </cell>
          <cell r="D97"/>
          <cell r="F97"/>
          <cell r="G97"/>
          <cell r="I97"/>
          <cell r="J97"/>
          <cell r="L97"/>
          <cell r="M97"/>
          <cell r="O97"/>
          <cell r="P97"/>
          <cell r="R97">
            <v>0</v>
          </cell>
          <cell r="T97">
            <v>0</v>
          </cell>
        </row>
        <row r="98">
          <cell r="A98" t="str">
            <v>Essex</v>
          </cell>
          <cell r="B98">
            <v>881</v>
          </cell>
          <cell r="C98">
            <v>0.25882685671874017</v>
          </cell>
          <cell r="D98"/>
          <cell r="F98"/>
          <cell r="G98"/>
          <cell r="I98"/>
          <cell r="J98"/>
          <cell r="L98"/>
          <cell r="M98"/>
          <cell r="O98"/>
          <cell r="P98"/>
          <cell r="R98">
            <v>0</v>
          </cell>
          <cell r="T98">
            <v>0</v>
          </cell>
        </row>
        <row r="99">
          <cell r="A99" t="str">
            <v>Hertfordshire</v>
          </cell>
          <cell r="B99">
            <v>919</v>
          </cell>
          <cell r="C99">
            <v>2.4222636331993209E-2</v>
          </cell>
          <cell r="D99"/>
          <cell r="F99"/>
          <cell r="G99"/>
          <cell r="I99"/>
          <cell r="J99"/>
          <cell r="L99"/>
          <cell r="M99"/>
          <cell r="O99"/>
          <cell r="P99"/>
          <cell r="R99">
            <v>0</v>
          </cell>
          <cell r="T99">
            <v>0</v>
          </cell>
        </row>
        <row r="100">
          <cell r="A100" t="str">
            <v>Luton</v>
          </cell>
          <cell r="B100">
            <v>821</v>
          </cell>
          <cell r="C100">
            <v>3.5993625324038998E-2</v>
          </cell>
          <cell r="D100"/>
          <cell r="F100"/>
          <cell r="G100"/>
          <cell r="I100"/>
          <cell r="J100"/>
          <cell r="L100"/>
          <cell r="M100"/>
          <cell r="O100"/>
          <cell r="P100"/>
          <cell r="R100">
            <v>0</v>
          </cell>
          <cell r="T100">
            <v>0</v>
          </cell>
        </row>
        <row r="101">
          <cell r="A101" t="str">
            <v>Norfolk</v>
          </cell>
          <cell r="B101">
            <v>926</v>
          </cell>
          <cell r="C101">
            <v>0.20185629343885569</v>
          </cell>
          <cell r="D101"/>
          <cell r="F101"/>
          <cell r="G101"/>
          <cell r="I101"/>
          <cell r="J101"/>
          <cell r="L101"/>
          <cell r="M101"/>
          <cell r="O101"/>
          <cell r="P101"/>
          <cell r="R101">
            <v>0</v>
          </cell>
          <cell r="T101">
            <v>0</v>
          </cell>
        </row>
        <row r="102">
          <cell r="A102" t="str">
            <v>Peterborough</v>
          </cell>
          <cell r="B102">
            <v>874</v>
          </cell>
          <cell r="C102">
            <v>1.9596404675115909E-2</v>
          </cell>
          <cell r="D102"/>
          <cell r="F102">
            <v>13.663478650214712</v>
          </cell>
          <cell r="G102"/>
          <cell r="I102"/>
          <cell r="J102"/>
          <cell r="L102"/>
          <cell r="M102"/>
          <cell r="O102"/>
          <cell r="P102"/>
          <cell r="R102">
            <v>0</v>
          </cell>
          <cell r="T102">
            <v>0</v>
          </cell>
        </row>
        <row r="103">
          <cell r="A103" t="str">
            <v>Southend-on-Sea</v>
          </cell>
          <cell r="B103">
            <v>882</v>
          </cell>
          <cell r="C103">
            <v>1.1277330361453708</v>
          </cell>
          <cell r="D103"/>
          <cell r="F103"/>
          <cell r="G103"/>
          <cell r="I103"/>
          <cell r="J103"/>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cell r="F104"/>
          <cell r="G104"/>
          <cell r="I104"/>
          <cell r="J104"/>
          <cell r="L104"/>
          <cell r="M104"/>
          <cell r="O104"/>
          <cell r="P104"/>
          <cell r="R104">
            <v>0</v>
          </cell>
          <cell r="T104">
            <v>0</v>
          </cell>
        </row>
        <row r="105">
          <cell r="A105" t="str">
            <v>Thurrock</v>
          </cell>
          <cell r="B105">
            <v>883</v>
          </cell>
          <cell r="C105">
            <v>0</v>
          </cell>
          <cell r="D105"/>
          <cell r="F105"/>
          <cell r="G105"/>
          <cell r="I105"/>
          <cell r="J105"/>
          <cell r="L105"/>
          <cell r="M105"/>
          <cell r="O105"/>
          <cell r="P105"/>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cell r="F111"/>
          <cell r="G111"/>
          <cell r="I111"/>
          <cell r="J111"/>
          <cell r="L111"/>
          <cell r="M111"/>
          <cell r="O111"/>
          <cell r="P111"/>
          <cell r="R111">
            <v>0</v>
          </cell>
          <cell r="T111">
            <v>0</v>
          </cell>
        </row>
        <row r="112">
          <cell r="A112" t="str">
            <v>Hackney</v>
          </cell>
          <cell r="B112">
            <v>204</v>
          </cell>
          <cell r="C112">
            <v>6.5708174104104983E-2</v>
          </cell>
          <cell r="D112"/>
          <cell r="F112"/>
          <cell r="G112"/>
          <cell r="I112"/>
          <cell r="J112"/>
          <cell r="L112"/>
          <cell r="M112"/>
          <cell r="O112"/>
          <cell r="P112"/>
          <cell r="R112">
            <v>0</v>
          </cell>
          <cell r="T112">
            <v>0</v>
          </cell>
        </row>
        <row r="113">
          <cell r="A113" t="str">
            <v>Hammersmith and Fulham</v>
          </cell>
          <cell r="B113">
            <v>205</v>
          </cell>
          <cell r="C113">
            <v>0.25150430204913399</v>
          </cell>
          <cell r="D113"/>
          <cell r="F113"/>
          <cell r="G113"/>
          <cell r="I113"/>
          <cell r="J113"/>
          <cell r="L113"/>
          <cell r="M113"/>
          <cell r="O113"/>
          <cell r="P113"/>
          <cell r="R113">
            <v>0</v>
          </cell>
          <cell r="T113">
            <v>0</v>
          </cell>
        </row>
        <row r="114">
          <cell r="A114" t="str">
            <v>Haringey</v>
          </cell>
          <cell r="B114">
            <v>309</v>
          </cell>
          <cell r="C114">
            <v>1.1954786293815043</v>
          </cell>
          <cell r="D114"/>
          <cell r="F114"/>
          <cell r="G114"/>
          <cell r="I114"/>
          <cell r="J114"/>
          <cell r="L114"/>
          <cell r="M114"/>
          <cell r="O114"/>
          <cell r="P114"/>
          <cell r="R114">
            <v>0</v>
          </cell>
          <cell r="T114">
            <v>0</v>
          </cell>
        </row>
        <row r="115">
          <cell r="A115" t="str">
            <v>Islington</v>
          </cell>
          <cell r="B115">
            <v>206</v>
          </cell>
          <cell r="C115">
            <v>0</v>
          </cell>
          <cell r="D115"/>
          <cell r="F115"/>
          <cell r="G115"/>
          <cell r="I115"/>
          <cell r="J115"/>
          <cell r="L115"/>
          <cell r="M115"/>
          <cell r="O115"/>
          <cell r="P115"/>
          <cell r="R115">
            <v>0</v>
          </cell>
          <cell r="T115">
            <v>0</v>
          </cell>
        </row>
        <row r="116">
          <cell r="A116" t="str">
            <v>Kensington and Chelsea</v>
          </cell>
          <cell r="B116">
            <v>207</v>
          </cell>
          <cell r="C116">
            <v>6.6849355663807064E-2</v>
          </cell>
          <cell r="D116"/>
          <cell r="F116"/>
          <cell r="G116"/>
          <cell r="I116"/>
          <cell r="J116"/>
          <cell r="L116"/>
          <cell r="M116"/>
          <cell r="O116"/>
          <cell r="P116"/>
          <cell r="R116">
            <v>0</v>
          </cell>
          <cell r="T116" t="str">
            <v>#</v>
          </cell>
        </row>
        <row r="117">
          <cell r="A117" t="str">
            <v>Lambeth</v>
          </cell>
          <cell r="B117">
            <v>208</v>
          </cell>
          <cell r="C117">
            <v>0.11088145447532954</v>
          </cell>
          <cell r="D117"/>
          <cell r="F117">
            <v>15.02236494356031</v>
          </cell>
          <cell r="G117">
            <v>15.02236494356031</v>
          </cell>
          <cell r="I117"/>
          <cell r="J117"/>
          <cell r="L117"/>
          <cell r="M117"/>
          <cell r="O117"/>
          <cell r="P117"/>
          <cell r="R117">
            <v>0</v>
          </cell>
          <cell r="T117">
            <v>0</v>
          </cell>
        </row>
        <row r="118">
          <cell r="A118" t="str">
            <v>Lewisham</v>
          </cell>
          <cell r="B118">
            <v>209</v>
          </cell>
          <cell r="C118">
            <v>1.0427701859272951</v>
          </cell>
          <cell r="D118"/>
          <cell r="F118"/>
          <cell r="G118"/>
          <cell r="I118"/>
          <cell r="J118"/>
          <cell r="L118"/>
          <cell r="M118"/>
          <cell r="O118"/>
          <cell r="P118"/>
          <cell r="R118">
            <v>0</v>
          </cell>
          <cell r="T118">
            <v>0</v>
          </cell>
        </row>
        <row r="119">
          <cell r="A119" t="str">
            <v>Newham</v>
          </cell>
          <cell r="B119">
            <v>316</v>
          </cell>
          <cell r="C119">
            <v>0.22594027054845151</v>
          </cell>
          <cell r="D119"/>
          <cell r="F119">
            <v>27.370791052054649</v>
          </cell>
          <cell r="G119">
            <v>27.370791052054649</v>
          </cell>
          <cell r="I119">
            <v>23.937892957426435</v>
          </cell>
          <cell r="J119">
            <v>23.937892957426435</v>
          </cell>
          <cell r="L119"/>
          <cell r="M119"/>
          <cell r="O119"/>
          <cell r="P119"/>
          <cell r="R119">
            <v>0</v>
          </cell>
          <cell r="T119">
            <v>0</v>
          </cell>
        </row>
        <row r="120">
          <cell r="A120" t="str">
            <v>Southwark</v>
          </cell>
          <cell r="B120">
            <v>210</v>
          </cell>
          <cell r="C120">
            <v>0.12967841805799704</v>
          </cell>
          <cell r="D120"/>
          <cell r="F120"/>
          <cell r="G120"/>
          <cell r="I120"/>
          <cell r="J120"/>
          <cell r="L120"/>
          <cell r="M120"/>
          <cell r="O120"/>
          <cell r="P120"/>
          <cell r="R120">
            <v>0</v>
          </cell>
          <cell r="T120">
            <v>0</v>
          </cell>
        </row>
        <row r="121">
          <cell r="A121" t="str">
            <v>Tower Hamlets</v>
          </cell>
          <cell r="B121">
            <v>211</v>
          </cell>
          <cell r="C121">
            <v>2.480177002652368E-2</v>
          </cell>
          <cell r="D121"/>
          <cell r="F121">
            <v>15.450254431365774</v>
          </cell>
          <cell r="G121">
            <v>15.450254431365774</v>
          </cell>
          <cell r="I121"/>
          <cell r="J121"/>
          <cell r="L121"/>
          <cell r="M121"/>
          <cell r="O121">
            <v>10.617541053810296</v>
          </cell>
          <cell r="P121">
            <v>10.617541053810296</v>
          </cell>
          <cell r="R121">
            <v>0</v>
          </cell>
          <cell r="T121">
            <v>0</v>
          </cell>
        </row>
        <row r="122">
          <cell r="A122" t="str">
            <v>Wandsworth</v>
          </cell>
          <cell r="B122">
            <v>212</v>
          </cell>
          <cell r="C122">
            <v>0.1863138696171677</v>
          </cell>
          <cell r="D122"/>
          <cell r="F122"/>
          <cell r="G122"/>
          <cell r="I122"/>
          <cell r="J122"/>
          <cell r="L122"/>
          <cell r="M122"/>
          <cell r="O122"/>
          <cell r="P122"/>
          <cell r="R122">
            <v>0</v>
          </cell>
          <cell r="T122">
            <v>0</v>
          </cell>
        </row>
        <row r="123">
          <cell r="A123" t="str">
            <v>Westminster</v>
          </cell>
          <cell r="B123">
            <v>213</v>
          </cell>
          <cell r="C123">
            <v>6.866373803048019E-3</v>
          </cell>
          <cell r="D123"/>
          <cell r="F123"/>
          <cell r="G123"/>
          <cell r="I123"/>
          <cell r="J123"/>
          <cell r="L123"/>
          <cell r="M123"/>
          <cell r="O123"/>
          <cell r="P123"/>
          <cell r="R123">
            <v>0</v>
          </cell>
          <cell r="T123">
            <v>0</v>
          </cell>
        </row>
        <row r="125">
          <cell r="A125" t="str">
            <v>Outer London</v>
          </cell>
          <cell r="B125" t="str">
            <v>Outer London</v>
          </cell>
        </row>
        <row r="127">
          <cell r="A127" t="str">
            <v>Barking and Dagenham</v>
          </cell>
          <cell r="B127">
            <v>301</v>
          </cell>
          <cell r="C127">
            <v>0.45034181894609793</v>
          </cell>
          <cell r="D127"/>
          <cell r="F127">
            <v>13.573126420801756</v>
          </cell>
          <cell r="G127">
            <v>13.573126420801756</v>
          </cell>
          <cell r="I127"/>
          <cell r="J127"/>
          <cell r="L127"/>
          <cell r="M127"/>
          <cell r="O127">
            <v>18.825709953994306</v>
          </cell>
          <cell r="P127">
            <v>18.825709953994306</v>
          </cell>
          <cell r="R127">
            <v>0</v>
          </cell>
          <cell r="T127">
            <v>0</v>
          </cell>
        </row>
        <row r="128">
          <cell r="A128" t="str">
            <v>Barnet</v>
          </cell>
          <cell r="B128">
            <v>302</v>
          </cell>
          <cell r="C128">
            <v>0.24405135363152197</v>
          </cell>
          <cell r="D128"/>
          <cell r="F128"/>
          <cell r="G128"/>
          <cell r="I128"/>
          <cell r="J128"/>
          <cell r="L128"/>
          <cell r="M128"/>
          <cell r="O128">
            <v>8.8798455799598965</v>
          </cell>
          <cell r="P128">
            <v>8.8798455799598965</v>
          </cell>
          <cell r="R128">
            <v>1</v>
          </cell>
          <cell r="T128" t="str">
            <v>#</v>
          </cell>
        </row>
        <row r="129">
          <cell r="A129" t="str">
            <v>Bexley</v>
          </cell>
          <cell r="B129">
            <v>303</v>
          </cell>
          <cell r="C129">
            <v>5.8612281476917133E-2</v>
          </cell>
          <cell r="D129"/>
          <cell r="F129"/>
          <cell r="G129"/>
          <cell r="I129"/>
          <cell r="J129"/>
          <cell r="L129"/>
          <cell r="M129"/>
          <cell r="O129"/>
          <cell r="P129">
            <v>9.1279163128619114</v>
          </cell>
          <cell r="R129">
            <v>0</v>
          </cell>
          <cell r="T129">
            <v>0</v>
          </cell>
        </row>
        <row r="130">
          <cell r="A130" t="str">
            <v>Brent</v>
          </cell>
          <cell r="B130">
            <v>304</v>
          </cell>
          <cell r="C130">
            <v>4.210652406147939E-2</v>
          </cell>
          <cell r="D130"/>
          <cell r="F130"/>
          <cell r="G130"/>
          <cell r="I130"/>
          <cell r="J130"/>
          <cell r="L130"/>
          <cell r="M130"/>
          <cell r="O130"/>
          <cell r="P130"/>
          <cell r="R130">
            <v>0</v>
          </cell>
          <cell r="T130">
            <v>0</v>
          </cell>
        </row>
        <row r="131">
          <cell r="A131" t="str">
            <v>Bromley</v>
          </cell>
          <cell r="B131">
            <v>305</v>
          </cell>
          <cell r="C131">
            <v>0.26006015899991597</v>
          </cell>
          <cell r="D131"/>
          <cell r="F131"/>
          <cell r="G131"/>
          <cell r="I131"/>
          <cell r="J131"/>
          <cell r="L131"/>
          <cell r="M131"/>
          <cell r="O131"/>
          <cell r="P131"/>
          <cell r="R131">
            <v>0</v>
          </cell>
          <cell r="T131">
            <v>0</v>
          </cell>
        </row>
        <row r="132">
          <cell r="A132" t="str">
            <v>Croydon</v>
          </cell>
          <cell r="B132">
            <v>306</v>
          </cell>
          <cell r="C132">
            <v>0.31794030376998145</v>
          </cell>
          <cell r="D132"/>
          <cell r="F132"/>
          <cell r="G132"/>
          <cell r="I132"/>
          <cell r="J132"/>
          <cell r="L132"/>
          <cell r="M132"/>
          <cell r="O132"/>
          <cell r="P132"/>
          <cell r="R132">
            <v>0</v>
          </cell>
          <cell r="T132">
            <v>0</v>
          </cell>
        </row>
        <row r="133">
          <cell r="A133" t="str">
            <v>Ealing</v>
          </cell>
          <cell r="B133">
            <v>307</v>
          </cell>
          <cell r="C133">
            <v>0.30535194380478359</v>
          </cell>
          <cell r="D133"/>
          <cell r="F133">
            <v>21.564124031494714</v>
          </cell>
          <cell r="G133">
            <v>21.564124031494714</v>
          </cell>
          <cell r="I133"/>
          <cell r="J133"/>
          <cell r="L133"/>
          <cell r="M133"/>
          <cell r="O133"/>
          <cell r="P133"/>
          <cell r="R133">
            <v>0</v>
          </cell>
          <cell r="T133">
            <v>0</v>
          </cell>
        </row>
        <row r="134">
          <cell r="A134" t="str">
            <v>Enfield</v>
          </cell>
          <cell r="B134">
            <v>308</v>
          </cell>
          <cell r="C134">
            <v>1.2387895256211565E-2</v>
          </cell>
          <cell r="D134"/>
          <cell r="F134">
            <v>17.182549062737742</v>
          </cell>
          <cell r="G134">
            <v>17.182549062737742</v>
          </cell>
          <cell r="I134">
            <v>43.416024547262886</v>
          </cell>
          <cell r="J134">
            <v>43.416024547262886</v>
          </cell>
          <cell r="L134">
            <v>42.925726221604044</v>
          </cell>
          <cell r="M134">
            <v>42.925726221604044</v>
          </cell>
          <cell r="O134"/>
          <cell r="P134"/>
          <cell r="R134">
            <v>1</v>
          </cell>
          <cell r="T134" t="str">
            <v>#</v>
          </cell>
        </row>
        <row r="135">
          <cell r="A135" t="str">
            <v>Greenwich</v>
          </cell>
          <cell r="B135">
            <v>203</v>
          </cell>
          <cell r="C135">
            <v>5.1920166466668943E-2</v>
          </cell>
          <cell r="D135"/>
          <cell r="F135">
            <v>16.938428511381048</v>
          </cell>
          <cell r="G135">
            <v>16.938428511381048</v>
          </cell>
          <cell r="I135">
            <v>14.837006943975087</v>
          </cell>
          <cell r="J135">
            <v>14.837006943975087</v>
          </cell>
          <cell r="L135"/>
          <cell r="M135"/>
          <cell r="O135"/>
          <cell r="P135"/>
          <cell r="R135">
            <v>0</v>
          </cell>
          <cell r="T135">
            <v>0</v>
          </cell>
        </row>
        <row r="136">
          <cell r="A136" t="str">
            <v>Harrow</v>
          </cell>
          <cell r="B136">
            <v>310</v>
          </cell>
          <cell r="C136">
            <v>0.12513145724926067</v>
          </cell>
          <cell r="D136"/>
          <cell r="F136"/>
          <cell r="G136"/>
          <cell r="I136"/>
          <cell r="J136"/>
          <cell r="L136"/>
          <cell r="M136"/>
          <cell r="O136"/>
          <cell r="P136"/>
          <cell r="R136">
            <v>0</v>
          </cell>
          <cell r="T136">
            <v>0</v>
          </cell>
        </row>
        <row r="137">
          <cell r="A137" t="str">
            <v>Havering</v>
          </cell>
          <cell r="B137">
            <v>311</v>
          </cell>
          <cell r="C137">
            <v>1.4717123098934786E-2</v>
          </cell>
          <cell r="D137"/>
          <cell r="F137"/>
          <cell r="G137"/>
          <cell r="I137"/>
          <cell r="J137"/>
          <cell r="L137"/>
          <cell r="M137"/>
          <cell r="O137"/>
          <cell r="P137"/>
          <cell r="R137">
            <v>0</v>
          </cell>
          <cell r="T137">
            <v>0</v>
          </cell>
        </row>
        <row r="138">
          <cell r="A138" t="str">
            <v>Hillingdon</v>
          </cell>
          <cell r="B138">
            <v>312</v>
          </cell>
          <cell r="C138">
            <v>3.0738105961588141E-2</v>
          </cell>
          <cell r="D138"/>
          <cell r="F138"/>
          <cell r="G138"/>
          <cell r="I138"/>
          <cell r="J138"/>
          <cell r="L138"/>
          <cell r="M138"/>
          <cell r="O138"/>
          <cell r="P138"/>
          <cell r="R138">
            <v>0</v>
          </cell>
          <cell r="T138">
            <v>0</v>
          </cell>
        </row>
        <row r="139">
          <cell r="A139" t="str">
            <v>Hounslow</v>
          </cell>
          <cell r="B139">
            <v>313</v>
          </cell>
          <cell r="C139">
            <v>1.3728235226563214E-2</v>
          </cell>
          <cell r="D139"/>
          <cell r="F139">
            <v>77.841096085217458</v>
          </cell>
          <cell r="G139">
            <v>77.841096085217458</v>
          </cell>
          <cell r="I139">
            <v>50.415858698639596</v>
          </cell>
          <cell r="J139">
            <v>50.415858698639596</v>
          </cell>
          <cell r="L139"/>
          <cell r="M139"/>
          <cell r="O139"/>
          <cell r="P139"/>
          <cell r="R139">
            <v>0</v>
          </cell>
          <cell r="T139">
            <v>0</v>
          </cell>
        </row>
        <row r="140">
          <cell r="A140" t="str">
            <v>Kingston upon Thames</v>
          </cell>
          <cell r="B140">
            <v>314</v>
          </cell>
          <cell r="C140">
            <v>0</v>
          </cell>
          <cell r="D140"/>
          <cell r="F140"/>
          <cell r="G140"/>
          <cell r="I140"/>
          <cell r="J140"/>
          <cell r="L140"/>
          <cell r="M140"/>
          <cell r="O140"/>
          <cell r="P140"/>
          <cell r="R140">
            <v>0</v>
          </cell>
          <cell r="T140">
            <v>0</v>
          </cell>
        </row>
        <row r="141">
          <cell r="A141" t="str">
            <v>Merton</v>
          </cell>
          <cell r="B141">
            <v>315</v>
          </cell>
          <cell r="C141">
            <v>5.5138331641723746E-3</v>
          </cell>
          <cell r="D141"/>
          <cell r="F141"/>
          <cell r="G141"/>
          <cell r="I141"/>
          <cell r="J141"/>
          <cell r="L141"/>
          <cell r="M141"/>
          <cell r="O141"/>
          <cell r="P141"/>
          <cell r="R141">
            <v>0</v>
          </cell>
          <cell r="T141">
            <v>0</v>
          </cell>
        </row>
        <row r="142">
          <cell r="A142" t="str">
            <v>Redbridge</v>
          </cell>
          <cell r="B142">
            <v>317</v>
          </cell>
          <cell r="C142">
            <v>1.4329760276014611</v>
          </cell>
          <cell r="D142"/>
          <cell r="F142"/>
          <cell r="G142"/>
          <cell r="I142"/>
          <cell r="J142"/>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cell r="F143"/>
          <cell r="G143"/>
          <cell r="I143"/>
          <cell r="J143"/>
          <cell r="L143"/>
          <cell r="M143"/>
          <cell r="O143"/>
          <cell r="P143"/>
          <cell r="R143">
            <v>0</v>
          </cell>
          <cell r="T143">
            <v>0</v>
          </cell>
        </row>
        <row r="144">
          <cell r="A144" t="str">
            <v>Sutton</v>
          </cell>
          <cell r="B144">
            <v>319</v>
          </cell>
          <cell r="C144">
            <v>8.1451183148818024E-2</v>
          </cell>
          <cell r="D144"/>
          <cell r="F144"/>
          <cell r="G144"/>
          <cell r="I144"/>
          <cell r="J144"/>
          <cell r="L144"/>
          <cell r="M144"/>
          <cell r="O144"/>
          <cell r="P144"/>
          <cell r="R144">
            <v>0</v>
          </cell>
          <cell r="T144">
            <v>0</v>
          </cell>
        </row>
        <row r="145">
          <cell r="A145" t="str">
            <v>Waltham Forest</v>
          </cell>
          <cell r="B145">
            <v>320</v>
          </cell>
          <cell r="C145">
            <v>9.0218136750809796E-5</v>
          </cell>
          <cell r="D145"/>
          <cell r="F145"/>
          <cell r="G145"/>
          <cell r="I145"/>
          <cell r="J145"/>
          <cell r="L145"/>
          <cell r="M145"/>
          <cell r="O145"/>
          <cell r="P145"/>
          <cell r="R145">
            <v>0</v>
          </cell>
          <cell r="T145">
            <v>0</v>
          </cell>
        </row>
        <row r="147">
          <cell r="A147" t="str">
            <v>South East</v>
          </cell>
          <cell r="B147" t="str">
            <v>South East</v>
          </cell>
          <cell r="T147">
            <v>0</v>
          </cell>
        </row>
        <row r="149">
          <cell r="A149" t="str">
            <v>Bracknell Forest</v>
          </cell>
          <cell r="B149">
            <v>867</v>
          </cell>
          <cell r="C149">
            <v>0</v>
          </cell>
          <cell r="D149"/>
          <cell r="F149"/>
          <cell r="G149"/>
          <cell r="I149"/>
          <cell r="J149"/>
          <cell r="L149"/>
          <cell r="M149"/>
          <cell r="O149"/>
          <cell r="P149"/>
          <cell r="R149">
            <v>0</v>
          </cell>
          <cell r="T149">
            <v>0</v>
          </cell>
        </row>
        <row r="150">
          <cell r="A150" t="str">
            <v>Brighton and Hove</v>
          </cell>
          <cell r="B150">
            <v>846</v>
          </cell>
          <cell r="C150">
            <v>0.62063918103183757</v>
          </cell>
          <cell r="D150"/>
          <cell r="F150"/>
          <cell r="G150"/>
          <cell r="I150"/>
          <cell r="J150"/>
          <cell r="L150"/>
          <cell r="M150"/>
          <cell r="O150">
            <v>31.385011067686825</v>
          </cell>
          <cell r="P150">
            <v>31.46813698301267</v>
          </cell>
          <cell r="R150">
            <v>0</v>
          </cell>
          <cell r="T150" t="str">
            <v>#</v>
          </cell>
        </row>
        <row r="151">
          <cell r="A151" t="str">
            <v>Buckinghamshire</v>
          </cell>
          <cell r="B151">
            <v>825</v>
          </cell>
          <cell r="C151">
            <v>0.59651880299796689</v>
          </cell>
          <cell r="D151"/>
          <cell r="F151"/>
          <cell r="G151"/>
          <cell r="I151"/>
          <cell r="J151"/>
          <cell r="L151"/>
          <cell r="M151"/>
          <cell r="O151"/>
          <cell r="P151"/>
          <cell r="R151">
            <v>0</v>
          </cell>
          <cell r="T151">
            <v>0</v>
          </cell>
        </row>
        <row r="152">
          <cell r="A152" t="str">
            <v>East Sussex</v>
          </cell>
          <cell r="B152">
            <v>845</v>
          </cell>
          <cell r="C152">
            <v>1.0043010641508478E-2</v>
          </cell>
          <cell r="D152"/>
          <cell r="F152"/>
          <cell r="G152"/>
          <cell r="I152"/>
          <cell r="J152"/>
          <cell r="L152"/>
          <cell r="M152"/>
          <cell r="O152"/>
          <cell r="P152"/>
          <cell r="R152">
            <v>0</v>
          </cell>
          <cell r="T152">
            <v>0</v>
          </cell>
        </row>
        <row r="153">
          <cell r="A153" t="str">
            <v>Hampshire</v>
          </cell>
          <cell r="B153">
            <v>850</v>
          </cell>
          <cell r="C153">
            <v>0.2391895687316907</v>
          </cell>
          <cell r="D153"/>
          <cell r="F153"/>
          <cell r="G153"/>
          <cell r="I153"/>
          <cell r="J153"/>
          <cell r="L153"/>
          <cell r="M153"/>
          <cell r="O153"/>
          <cell r="P153"/>
          <cell r="R153">
            <v>0</v>
          </cell>
          <cell r="T153">
            <v>0</v>
          </cell>
        </row>
        <row r="154">
          <cell r="A154" t="str">
            <v>Isle of Wight</v>
          </cell>
          <cell r="B154">
            <v>921</v>
          </cell>
          <cell r="C154">
            <v>0</v>
          </cell>
          <cell r="D154"/>
          <cell r="F154"/>
          <cell r="G154"/>
          <cell r="I154"/>
          <cell r="J154"/>
          <cell r="L154"/>
          <cell r="M154"/>
          <cell r="O154"/>
          <cell r="P154"/>
          <cell r="R154">
            <v>0</v>
          </cell>
          <cell r="T154">
            <v>0</v>
          </cell>
        </row>
        <row r="155">
          <cell r="A155" t="str">
            <v>Kent</v>
          </cell>
          <cell r="B155">
            <v>886</v>
          </cell>
          <cell r="C155">
            <v>2.5719386059841242E-3</v>
          </cell>
          <cell r="D155"/>
          <cell r="F155"/>
          <cell r="G155"/>
          <cell r="I155"/>
          <cell r="J155"/>
          <cell r="L155"/>
          <cell r="M155"/>
          <cell r="O155"/>
          <cell r="P155"/>
          <cell r="R155">
            <v>0</v>
          </cell>
          <cell r="T155">
            <v>0</v>
          </cell>
        </row>
        <row r="156">
          <cell r="A156" t="str">
            <v>Medway</v>
          </cell>
          <cell r="B156">
            <v>887</v>
          </cell>
          <cell r="C156">
            <v>6.1242432306043738E-3</v>
          </cell>
          <cell r="D156"/>
          <cell r="F156"/>
          <cell r="G156"/>
          <cell r="I156"/>
          <cell r="J156"/>
          <cell r="L156"/>
          <cell r="M156"/>
          <cell r="O156"/>
          <cell r="P156"/>
          <cell r="R156">
            <v>0</v>
          </cell>
          <cell r="T156">
            <v>0</v>
          </cell>
        </row>
        <row r="157">
          <cell r="A157" t="str">
            <v>Milton Keynes</v>
          </cell>
          <cell r="B157">
            <v>826</v>
          </cell>
          <cell r="C157">
            <v>1.0885846884824951E-2</v>
          </cell>
          <cell r="D157"/>
          <cell r="F157"/>
          <cell r="G157"/>
          <cell r="I157"/>
          <cell r="J157"/>
          <cell r="L157">
            <v>8.8045122841338106</v>
          </cell>
          <cell r="M157">
            <v>8.8135094981490507</v>
          </cell>
          <cell r="O157"/>
          <cell r="P157"/>
          <cell r="R157">
            <v>1</v>
          </cell>
          <cell r="T157">
            <v>0</v>
          </cell>
        </row>
        <row r="158">
          <cell r="A158" t="str">
            <v>Oxfordshire</v>
          </cell>
          <cell r="B158">
            <v>931</v>
          </cell>
          <cell r="C158">
            <v>0.13856236395530386</v>
          </cell>
          <cell r="D158"/>
          <cell r="F158"/>
          <cell r="G158"/>
          <cell r="I158"/>
          <cell r="J158"/>
          <cell r="L158"/>
          <cell r="M158"/>
          <cell r="O158"/>
          <cell r="P158"/>
          <cell r="R158">
            <v>0</v>
          </cell>
          <cell r="T158">
            <v>0</v>
          </cell>
        </row>
        <row r="159">
          <cell r="A159" t="str">
            <v>Portsmouth</v>
          </cell>
          <cell r="B159">
            <v>851</v>
          </cell>
          <cell r="C159">
            <v>0.11245055194943993</v>
          </cell>
          <cell r="D159"/>
          <cell r="F159"/>
          <cell r="G159"/>
          <cell r="I159"/>
          <cell r="J159"/>
          <cell r="L159"/>
          <cell r="M159"/>
          <cell r="O159"/>
          <cell r="P159"/>
          <cell r="R159">
            <v>0</v>
          </cell>
          <cell r="T159">
            <v>0</v>
          </cell>
        </row>
        <row r="160">
          <cell r="A160" t="str">
            <v>Reading</v>
          </cell>
          <cell r="B160">
            <v>870</v>
          </cell>
          <cell r="C160">
            <v>6.9180214458662752E-3</v>
          </cell>
          <cell r="D160"/>
          <cell r="F160"/>
          <cell r="G160"/>
          <cell r="I160"/>
          <cell r="J160"/>
          <cell r="L160"/>
          <cell r="M160"/>
          <cell r="O160"/>
          <cell r="P160"/>
          <cell r="R160">
            <v>0</v>
          </cell>
          <cell r="T160">
            <v>0</v>
          </cell>
        </row>
        <row r="161">
          <cell r="A161" t="str">
            <v>Slough</v>
          </cell>
          <cell r="B161">
            <v>871</v>
          </cell>
          <cell r="C161">
            <v>6.9707401032701621E-2</v>
          </cell>
          <cell r="D161"/>
          <cell r="F161"/>
          <cell r="G161"/>
          <cell r="I161"/>
          <cell r="J161"/>
          <cell r="L161"/>
          <cell r="M161"/>
          <cell r="O161"/>
          <cell r="P161"/>
          <cell r="R161">
            <v>1</v>
          </cell>
          <cell r="T161">
            <v>0</v>
          </cell>
        </row>
        <row r="162">
          <cell r="A162" t="str">
            <v>Southampton</v>
          </cell>
          <cell r="B162">
            <v>852</v>
          </cell>
          <cell r="C162">
            <v>5.0541013190452018E-2</v>
          </cell>
          <cell r="D162"/>
          <cell r="F162"/>
          <cell r="G162"/>
          <cell r="I162"/>
          <cell r="J162"/>
          <cell r="L162"/>
          <cell r="M162"/>
          <cell r="O162"/>
          <cell r="P162"/>
          <cell r="R162">
            <v>0</v>
          </cell>
          <cell r="T162">
            <v>0</v>
          </cell>
        </row>
        <row r="163">
          <cell r="A163" t="str">
            <v>Surrey</v>
          </cell>
          <cell r="B163">
            <v>936</v>
          </cell>
          <cell r="C163">
            <v>4.8524345847723444E-2</v>
          </cell>
          <cell r="D163"/>
          <cell r="F163"/>
          <cell r="G163"/>
          <cell r="I163"/>
          <cell r="J163"/>
          <cell r="L163"/>
          <cell r="M163"/>
          <cell r="O163"/>
          <cell r="P163"/>
          <cell r="R163">
            <v>0</v>
          </cell>
          <cell r="T163">
            <v>0</v>
          </cell>
        </row>
        <row r="164">
          <cell r="A164" t="str">
            <v>West Berkshire</v>
          </cell>
          <cell r="B164">
            <v>869</v>
          </cell>
          <cell r="C164">
            <v>9.8669245547196638E-2</v>
          </cell>
          <cell r="D164"/>
          <cell r="F164"/>
          <cell r="G164"/>
          <cell r="I164"/>
          <cell r="J164"/>
          <cell r="L164"/>
          <cell r="M164"/>
          <cell r="O164"/>
          <cell r="P164"/>
          <cell r="R164">
            <v>0</v>
          </cell>
          <cell r="T164">
            <v>0</v>
          </cell>
        </row>
        <row r="165">
          <cell r="A165" t="str">
            <v>West Sussex</v>
          </cell>
          <cell r="B165">
            <v>938</v>
          </cell>
          <cell r="C165">
            <v>4.0863020985876672E-2</v>
          </cell>
          <cell r="D165"/>
          <cell r="F165"/>
          <cell r="G165"/>
          <cell r="I165"/>
          <cell r="J165"/>
          <cell r="L165"/>
          <cell r="M165"/>
          <cell r="O165"/>
          <cell r="P165"/>
          <cell r="R165">
            <v>0</v>
          </cell>
          <cell r="T165">
            <v>0</v>
          </cell>
        </row>
        <row r="166">
          <cell r="A166" t="str">
            <v>Windsor and Maidenhead</v>
          </cell>
          <cell r="B166">
            <v>868</v>
          </cell>
          <cell r="C166">
            <v>2.0582026416265865E-2</v>
          </cell>
          <cell r="D166"/>
          <cell r="F166"/>
          <cell r="G166"/>
          <cell r="I166"/>
          <cell r="J166"/>
          <cell r="L166"/>
          <cell r="M166"/>
          <cell r="O166"/>
          <cell r="P166"/>
          <cell r="R166">
            <v>0</v>
          </cell>
          <cell r="T166">
            <v>0</v>
          </cell>
        </row>
        <row r="167">
          <cell r="A167" t="str">
            <v>Wokingham</v>
          </cell>
          <cell r="B167">
            <v>872</v>
          </cell>
          <cell r="C167">
            <v>0.11101689576876131</v>
          </cell>
          <cell r="D167"/>
          <cell r="F167"/>
          <cell r="G167"/>
          <cell r="I167"/>
          <cell r="J167"/>
          <cell r="L167"/>
          <cell r="M167"/>
          <cell r="O167"/>
          <cell r="P167"/>
          <cell r="R167">
            <v>0</v>
          </cell>
          <cell r="T167">
            <v>0</v>
          </cell>
        </row>
        <row r="169">
          <cell r="A169" t="str">
            <v>South West</v>
          </cell>
          <cell r="B169" t="str">
            <v>South West</v>
          </cell>
        </row>
        <row r="171">
          <cell r="A171" t="str">
            <v>Bath and North East Somerset</v>
          </cell>
          <cell r="B171">
            <v>800</v>
          </cell>
          <cell r="C171">
            <v>0.69382264142080674</v>
          </cell>
          <cell r="D171"/>
          <cell r="F171"/>
          <cell r="G171"/>
          <cell r="I171"/>
          <cell r="J171"/>
          <cell r="L171"/>
          <cell r="M171"/>
          <cell r="O171"/>
          <cell r="P171"/>
          <cell r="R171">
            <v>0</v>
          </cell>
          <cell r="T171">
            <v>0</v>
          </cell>
        </row>
        <row r="172">
          <cell r="A172" t="str">
            <v>Bournemouth</v>
          </cell>
          <cell r="B172">
            <v>837</v>
          </cell>
          <cell r="C172">
            <v>0</v>
          </cell>
          <cell r="D172"/>
          <cell r="F172"/>
          <cell r="G172"/>
          <cell r="I172"/>
          <cell r="J172"/>
          <cell r="L172"/>
          <cell r="M172"/>
          <cell r="O172"/>
          <cell r="P172"/>
          <cell r="R172">
            <v>0</v>
          </cell>
          <cell r="T172">
            <v>0</v>
          </cell>
        </row>
        <row r="173">
          <cell r="A173" t="str">
            <v>Bristol, City of</v>
          </cell>
          <cell r="B173">
            <v>801</v>
          </cell>
          <cell r="C173">
            <v>1.3259903921184613</v>
          </cell>
          <cell r="D173"/>
          <cell r="F173"/>
          <cell r="G173"/>
          <cell r="I173"/>
          <cell r="J173"/>
          <cell r="L173"/>
          <cell r="M173"/>
          <cell r="O173"/>
          <cell r="P173"/>
          <cell r="R173">
            <v>0</v>
          </cell>
          <cell r="T173">
            <v>0</v>
          </cell>
        </row>
        <row r="174">
          <cell r="A174" t="str">
            <v>Cornwall</v>
          </cell>
          <cell r="B174">
            <v>908</v>
          </cell>
          <cell r="C174">
            <v>5.5099769742130269E-4</v>
          </cell>
          <cell r="D174"/>
          <cell r="F174"/>
          <cell r="G174"/>
          <cell r="I174"/>
          <cell r="J174"/>
          <cell r="L174"/>
          <cell r="M174"/>
          <cell r="O174"/>
          <cell r="P174"/>
          <cell r="R174">
            <v>0</v>
          </cell>
          <cell r="T174" t="str">
            <v>#</v>
          </cell>
        </row>
        <row r="175">
          <cell r="A175" t="str">
            <v>Devon</v>
          </cell>
          <cell r="B175">
            <v>878</v>
          </cell>
          <cell r="C175">
            <v>4.3025197380787295E-3</v>
          </cell>
          <cell r="D175"/>
          <cell r="F175"/>
          <cell r="G175"/>
          <cell r="I175"/>
          <cell r="J175"/>
          <cell r="L175"/>
          <cell r="M175"/>
          <cell r="O175"/>
          <cell r="P175"/>
          <cell r="R175">
            <v>0</v>
          </cell>
          <cell r="T175">
            <v>0</v>
          </cell>
        </row>
        <row r="176">
          <cell r="A176" t="str">
            <v>Dorset</v>
          </cell>
          <cell r="B176">
            <v>835</v>
          </cell>
          <cell r="C176">
            <v>0.32364211084558292</v>
          </cell>
          <cell r="D176"/>
          <cell r="F176"/>
          <cell r="G176"/>
          <cell r="I176"/>
          <cell r="J176"/>
          <cell r="L176"/>
          <cell r="M176"/>
          <cell r="O176"/>
          <cell r="P176"/>
          <cell r="R176">
            <v>0</v>
          </cell>
          <cell r="T176">
            <v>0</v>
          </cell>
        </row>
        <row r="177">
          <cell r="A177" t="str">
            <v>Gloucestershire</v>
          </cell>
          <cell r="B177">
            <v>916</v>
          </cell>
          <cell r="C177">
            <v>0.10546367331064738</v>
          </cell>
          <cell r="D177"/>
          <cell r="F177"/>
          <cell r="G177"/>
          <cell r="I177"/>
          <cell r="J177"/>
          <cell r="L177"/>
          <cell r="M177"/>
          <cell r="O177"/>
          <cell r="P177"/>
          <cell r="R177">
            <v>0</v>
          </cell>
          <cell r="T177">
            <v>0</v>
          </cell>
        </row>
        <row r="178">
          <cell r="A178" t="str">
            <v>Isles of Scilly</v>
          </cell>
          <cell r="B178">
            <v>420</v>
          </cell>
          <cell r="C178">
            <v>0</v>
          </cell>
          <cell r="D178"/>
          <cell r="F178"/>
          <cell r="G178"/>
          <cell r="I178"/>
          <cell r="J178"/>
          <cell r="L178"/>
          <cell r="M178"/>
          <cell r="O178"/>
          <cell r="P178"/>
          <cell r="R178">
            <v>0</v>
          </cell>
          <cell r="T178">
            <v>0</v>
          </cell>
        </row>
        <row r="179">
          <cell r="A179" t="str">
            <v>North Somerset</v>
          </cell>
          <cell r="B179">
            <v>802</v>
          </cell>
          <cell r="C179">
            <v>0.43811421065086048</v>
          </cell>
          <cell r="D179"/>
          <cell r="F179"/>
          <cell r="G179"/>
          <cell r="I179"/>
          <cell r="J179"/>
          <cell r="L179"/>
          <cell r="M179"/>
          <cell r="O179"/>
          <cell r="P179"/>
          <cell r="R179">
            <v>0</v>
          </cell>
          <cell r="T179">
            <v>0</v>
          </cell>
        </row>
        <row r="180">
          <cell r="A180" t="str">
            <v>Plymouth</v>
          </cell>
          <cell r="B180">
            <v>879</v>
          </cell>
          <cell r="C180">
            <v>2.4932749183524471E-2</v>
          </cell>
          <cell r="D180"/>
          <cell r="F180"/>
          <cell r="G180"/>
          <cell r="I180"/>
          <cell r="J180"/>
          <cell r="L180"/>
          <cell r="M180"/>
          <cell r="O180"/>
          <cell r="P180"/>
          <cell r="R180">
            <v>0</v>
          </cell>
          <cell r="T180">
            <v>0</v>
          </cell>
        </row>
        <row r="181">
          <cell r="A181" t="str">
            <v>Poole</v>
          </cell>
          <cell r="B181">
            <v>836</v>
          </cell>
          <cell r="C181">
            <v>6.5140017732959958E-4</v>
          </cell>
          <cell r="D181"/>
          <cell r="F181"/>
          <cell r="G181"/>
          <cell r="I181"/>
          <cell r="J181"/>
          <cell r="L181"/>
          <cell r="M181"/>
          <cell r="O181"/>
          <cell r="P181"/>
          <cell r="R181">
            <v>0</v>
          </cell>
          <cell r="T181">
            <v>0</v>
          </cell>
        </row>
        <row r="182">
          <cell r="A182" t="str">
            <v>Somerset</v>
          </cell>
          <cell r="B182">
            <v>933</v>
          </cell>
          <cell r="C182">
            <v>0.12408480556548684</v>
          </cell>
          <cell r="D182"/>
          <cell r="F182"/>
          <cell r="G182"/>
          <cell r="I182"/>
          <cell r="J182"/>
          <cell r="L182"/>
          <cell r="M182"/>
          <cell r="O182"/>
          <cell r="P182"/>
          <cell r="R182">
            <v>0</v>
          </cell>
          <cell r="T182">
            <v>0</v>
          </cell>
        </row>
        <row r="183">
          <cell r="A183" t="str">
            <v>South Gloucestershire</v>
          </cell>
          <cell r="B183">
            <v>803</v>
          </cell>
          <cell r="C183">
            <v>1.076419597948524</v>
          </cell>
          <cell r="D183"/>
          <cell r="F183"/>
          <cell r="G183"/>
          <cell r="I183"/>
          <cell r="J183"/>
          <cell r="L183"/>
          <cell r="M183"/>
          <cell r="O183">
            <v>23.270612324164915</v>
          </cell>
          <cell r="P183">
            <v>23.270612324164915</v>
          </cell>
          <cell r="R183">
            <v>0</v>
          </cell>
          <cell r="T183">
            <v>0</v>
          </cell>
        </row>
        <row r="184">
          <cell r="A184" t="str">
            <v>Swindon</v>
          </cell>
          <cell r="B184">
            <v>866</v>
          </cell>
          <cell r="C184">
            <v>1.9332811607270961E-2</v>
          </cell>
          <cell r="D184"/>
          <cell r="F184"/>
          <cell r="G184"/>
          <cell r="I184"/>
          <cell r="J184"/>
          <cell r="L184"/>
          <cell r="M184"/>
          <cell r="O184"/>
          <cell r="P184"/>
          <cell r="R184">
            <v>0</v>
          </cell>
          <cell r="T184">
            <v>0</v>
          </cell>
        </row>
        <row r="185">
          <cell r="A185" t="str">
            <v>Torbay</v>
          </cell>
          <cell r="B185">
            <v>880</v>
          </cell>
          <cell r="C185">
            <v>9.2381145443009349E-2</v>
          </cell>
          <cell r="D185"/>
          <cell r="F185"/>
          <cell r="G185"/>
          <cell r="I185"/>
          <cell r="J185"/>
          <cell r="L185"/>
          <cell r="M185"/>
          <cell r="O185">
            <v>25.398853441645027</v>
          </cell>
          <cell r="P185">
            <v>25.456127745498655</v>
          </cell>
          <cell r="R185">
            <v>1</v>
          </cell>
          <cell r="T185" t="str">
            <v>#</v>
          </cell>
        </row>
        <row r="186">
          <cell r="A186" t="str">
            <v>Wiltshire</v>
          </cell>
          <cell r="B186">
            <v>865</v>
          </cell>
          <cell r="C186">
            <v>6.6177658867886013E-2</v>
          </cell>
          <cell r="D186"/>
          <cell r="F186"/>
          <cell r="G186"/>
          <cell r="I186"/>
          <cell r="J186"/>
          <cell r="L186"/>
          <cell r="M186"/>
          <cell r="O186"/>
          <cell r="P186"/>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sheetName val="Index"/>
      <sheetName val="Table 9"/>
      <sheetName val="Table 10"/>
      <sheetName val="Table 11"/>
      <sheetName val="Table 12"/>
      <sheetName val="Table 13"/>
      <sheetName val="Table 12data"/>
      <sheetName val="Table 14"/>
      <sheetName val="Table 15"/>
      <sheetName val="Table 15_2010_data"/>
      <sheetName val="Table 15_2011_data"/>
      <sheetName val="Table15_2012_data"/>
      <sheetName val="Table15_2013_data"/>
      <sheetName val="Table15_2014_data"/>
      <sheetName val="Table 16a"/>
      <sheetName val="Table16a_2010_data"/>
      <sheetName val="Table16a_2011_data"/>
      <sheetName val="Table16a_2012_data"/>
      <sheetName val="Table16a_2013_data"/>
      <sheetName val="Table16a_2014_data"/>
      <sheetName val="Table 16b"/>
      <sheetName val="Table16b_2010_data"/>
      <sheetName val="Table16b_2011_data"/>
      <sheetName val="Table16b_2012_data"/>
      <sheetName val="Table16b_2013_data"/>
      <sheetName val="Table16b_2014_data"/>
      <sheetName val="Table 16c"/>
      <sheetName val="Table16c_2010_data"/>
      <sheetName val="Table16c_2011_data"/>
      <sheetName val="Table16c_2012_data"/>
      <sheetName val="Table16c_2013_data"/>
      <sheetName val="Table16c_2014_data"/>
      <sheetName val="Table 15_2015_data"/>
      <sheetName val="Table16a_2015_data"/>
      <sheetName val="Table16b_2015_data"/>
      <sheetName val="Table16c_2015_dat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lookup"/>
      <sheetName val="Summary"/>
      <sheetName val="Char by attainment 2006"/>
      <sheetName val="new 1"/>
      <sheetName val="new 1 %"/>
      <sheetName val="% Char by attainment 2006"/>
      <sheetName val="Table1_2006_data"/>
      <sheetName val="Table1"/>
      <sheetName val="new 2"/>
      <sheetName val="Ethnicity by FSM 2006"/>
      <sheetName val="new 2 %"/>
      <sheetName val="% Ethnicity by FSM 2006"/>
      <sheetName val="Table2_2006_data"/>
      <sheetName val="Table2"/>
      <sheetName val="new 3"/>
      <sheetName val="new 3 %"/>
      <sheetName val="Table3"/>
      <sheetName val="new 4"/>
      <sheetName val="new 4 %"/>
      <sheetName val="Table4"/>
      <sheetName val="new 5"/>
      <sheetName val="new 5 %"/>
      <sheetName val="Table5"/>
      <sheetName val="new 6"/>
      <sheetName val="new 6 %"/>
      <sheetName val="Tab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row>
        <row r="2">
          <cell r="C2" t="str">
            <v>No identified SEN</v>
          </cell>
          <cell r="U2" t="str">
            <v>School Action</v>
          </cell>
          <cell r="AM2" t="str">
            <v>School Action+</v>
          </cell>
          <cell r="BE2" t="str">
            <v>SEN with a statement</v>
          </cell>
          <cell r="BW2" t="str">
            <v>Unclassified</v>
          </cell>
          <cell r="CO2" t="str">
            <v>Total</v>
          </cell>
          <cell r="DG2" t="str">
            <v>Any SEN but no statement</v>
          </cell>
        </row>
        <row r="3">
          <cell r="C3" t="str">
            <v>LAden</v>
          </cell>
          <cell r="F3" t="str">
            <v>LAnum</v>
          </cell>
          <cell r="U3" t="str">
            <v>LAden</v>
          </cell>
          <cell r="X3" t="str">
            <v>LAnum</v>
          </cell>
          <cell r="AM3" t="str">
            <v>LAden</v>
          </cell>
          <cell r="AP3" t="str">
            <v>LAnum</v>
          </cell>
          <cell r="BE3" t="str">
            <v>LAden</v>
          </cell>
          <cell r="BH3" t="str">
            <v>LAnum</v>
          </cell>
          <cell r="BW3" t="str">
            <v>LAden</v>
          </cell>
          <cell r="BZ3" t="str">
            <v>LAnum</v>
          </cell>
          <cell r="CO3" t="str">
            <v>LAden</v>
          </cell>
          <cell r="CR3" t="str">
            <v>LAnum</v>
          </cell>
          <cell r="DG3" t="str">
            <v>LAden</v>
          </cell>
          <cell r="DJ3" t="str">
            <v>LAnum</v>
          </cell>
        </row>
        <row r="4">
          <cell r="C4">
            <v>1</v>
          </cell>
          <cell r="F4">
            <v>1</v>
          </cell>
          <cell r="U4">
            <v>1</v>
          </cell>
          <cell r="X4">
            <v>1</v>
          </cell>
          <cell r="AM4">
            <v>1</v>
          </cell>
          <cell r="AP4">
            <v>1</v>
          </cell>
          <cell r="BE4">
            <v>1</v>
          </cell>
          <cell r="BH4">
            <v>1</v>
          </cell>
          <cell r="BW4">
            <v>1</v>
          </cell>
          <cell r="BZ4">
            <v>1</v>
          </cell>
          <cell r="CO4">
            <v>1</v>
          </cell>
          <cell r="CR4">
            <v>1</v>
          </cell>
          <cell r="DG4">
            <v>1</v>
          </cell>
          <cell r="DJ4">
            <v>1</v>
          </cell>
        </row>
        <row r="5">
          <cell r="C5" t="str">
            <v>KS4_GENDER</v>
          </cell>
          <cell r="F5" t="str">
            <v>KS4_LEVEL2</v>
          </cell>
          <cell r="I5" t="str">
            <v>KS4_LEVEL2_EM</v>
          </cell>
          <cell r="L5" t="str">
            <v>KS4_LEVEL1</v>
          </cell>
          <cell r="O5" t="str">
            <v>KS4_LEVEL1_EM</v>
          </cell>
          <cell r="R5" t="str">
            <v>KS4_ANYPASS</v>
          </cell>
          <cell r="U5" t="str">
            <v>KS4_GENDER</v>
          </cell>
          <cell r="X5" t="str">
            <v>KS4_LEVEL2</v>
          </cell>
          <cell r="AA5" t="str">
            <v>KS4_LEVEL2_EM</v>
          </cell>
          <cell r="AD5" t="str">
            <v>KS4_LEVEL1</v>
          </cell>
          <cell r="AG5" t="str">
            <v>KS4_LEVEL1_EM</v>
          </cell>
          <cell r="AJ5" t="str">
            <v>KS4_ANYPASS</v>
          </cell>
          <cell r="AM5" t="str">
            <v>KS4_GENDER</v>
          </cell>
          <cell r="AP5" t="str">
            <v>KS4_LEVEL2</v>
          </cell>
          <cell r="AS5" t="str">
            <v>KS4_LEVEL2_EM</v>
          </cell>
          <cell r="AV5" t="str">
            <v>KS4_LEVEL1</v>
          </cell>
          <cell r="AY5" t="str">
            <v>KS4_LEVEL1_EM</v>
          </cell>
          <cell r="BB5" t="str">
            <v>KS4_ANYPASS</v>
          </cell>
          <cell r="BE5" t="str">
            <v>KS4_GENDER</v>
          </cell>
          <cell r="BH5" t="str">
            <v>KS4_LEVEL2</v>
          </cell>
          <cell r="BK5" t="str">
            <v>KS4_LEVEL2_EM</v>
          </cell>
          <cell r="BN5" t="str">
            <v>KS4_LEVEL1</v>
          </cell>
          <cell r="BQ5" t="str">
            <v>KS4_LEVEL1_EM</v>
          </cell>
          <cell r="BT5" t="str">
            <v>KS4_ANYPASS</v>
          </cell>
          <cell r="BW5" t="str">
            <v>KS4_GENDER</v>
          </cell>
          <cell r="BZ5" t="str">
            <v>KS4_LEVEL2</v>
          </cell>
          <cell r="CC5" t="str">
            <v>KS4_LEVEL2_EM</v>
          </cell>
          <cell r="CF5" t="str">
            <v>KS4_LEVEL1</v>
          </cell>
          <cell r="CI5" t="str">
            <v>KS4_LEVEL1_EM</v>
          </cell>
          <cell r="CL5" t="str">
            <v>KS4_ANYPASS</v>
          </cell>
          <cell r="CO5" t="str">
            <v>KS4_GENDER</v>
          </cell>
          <cell r="CR5" t="str">
            <v>KS4_LEVEL2</v>
          </cell>
          <cell r="CU5" t="str">
            <v>KS4_LEVEL2_EM</v>
          </cell>
          <cell r="CX5" t="str">
            <v>KS4_LEVEL1</v>
          </cell>
          <cell r="DA5" t="str">
            <v>KS4_LEVEL1_EM</v>
          </cell>
          <cell r="DD5" t="str">
            <v>KS4_ANYPASS</v>
          </cell>
          <cell r="DG5" t="str">
            <v>KS4_GENDER</v>
          </cell>
          <cell r="DJ5" t="str">
            <v>KS4_LEVEL2</v>
          </cell>
          <cell r="DM5" t="str">
            <v>KS4_LEVEL2_EM</v>
          </cell>
          <cell r="DP5" t="str">
            <v>KS4_LEVEL1</v>
          </cell>
          <cell r="DS5" t="str">
            <v>KS4_LEVEL1_EM</v>
          </cell>
          <cell r="DV5" t="str">
            <v>KS4_ANYPASS</v>
          </cell>
        </row>
        <row r="6">
          <cell r="C6" t="str">
            <v>F</v>
          </cell>
          <cell r="D6" t="str">
            <v>M</v>
          </cell>
          <cell r="E6" t="str">
            <v>Total</v>
          </cell>
          <cell r="F6">
            <v>1</v>
          </cell>
          <cell r="I6">
            <v>1</v>
          </cell>
          <cell r="L6">
            <v>1</v>
          </cell>
          <cell r="O6">
            <v>1</v>
          </cell>
          <cell r="R6" t="str">
            <v>1</v>
          </cell>
          <cell r="U6" t="str">
            <v>F</v>
          </cell>
          <cell r="V6" t="str">
            <v>M</v>
          </cell>
          <cell r="W6" t="str">
            <v>Total</v>
          </cell>
          <cell r="X6">
            <v>1</v>
          </cell>
          <cell r="AA6">
            <v>1</v>
          </cell>
          <cell r="AD6">
            <v>1</v>
          </cell>
          <cell r="AG6">
            <v>1</v>
          </cell>
          <cell r="AJ6" t="str">
            <v>1</v>
          </cell>
          <cell r="AM6" t="str">
            <v>F</v>
          </cell>
          <cell r="AN6" t="str">
            <v>M</v>
          </cell>
          <cell r="AO6" t="str">
            <v>Total</v>
          </cell>
          <cell r="AP6">
            <v>1</v>
          </cell>
          <cell r="AS6">
            <v>1</v>
          </cell>
          <cell r="AV6">
            <v>1</v>
          </cell>
          <cell r="AY6">
            <v>1</v>
          </cell>
          <cell r="BB6" t="str">
            <v>1</v>
          </cell>
          <cell r="BE6" t="str">
            <v>F</v>
          </cell>
          <cell r="BF6" t="str">
            <v>M</v>
          </cell>
          <cell r="BG6" t="str">
            <v>Total</v>
          </cell>
          <cell r="BH6">
            <v>1</v>
          </cell>
          <cell r="BK6">
            <v>1</v>
          </cell>
          <cell r="BN6">
            <v>1</v>
          </cell>
          <cell r="BQ6">
            <v>1</v>
          </cell>
          <cell r="BT6" t="str">
            <v>1</v>
          </cell>
          <cell r="BW6" t="str">
            <v>F</v>
          </cell>
          <cell r="BX6" t="str">
            <v>M</v>
          </cell>
          <cell r="BY6" t="str">
            <v>Total</v>
          </cell>
          <cell r="BZ6">
            <v>1</v>
          </cell>
          <cell r="CC6">
            <v>1</v>
          </cell>
          <cell r="CF6">
            <v>1</v>
          </cell>
          <cell r="CI6">
            <v>1</v>
          </cell>
          <cell r="CL6" t="str">
            <v>1</v>
          </cell>
          <cell r="CO6" t="str">
            <v>F</v>
          </cell>
          <cell r="CP6" t="str">
            <v>M</v>
          </cell>
          <cell r="CQ6" t="str">
            <v>Total</v>
          </cell>
          <cell r="CR6">
            <v>1</v>
          </cell>
          <cell r="CU6">
            <v>1</v>
          </cell>
          <cell r="CX6">
            <v>1</v>
          </cell>
          <cell r="DA6">
            <v>1</v>
          </cell>
          <cell r="DD6" t="str">
            <v>1</v>
          </cell>
          <cell r="DG6" t="str">
            <v>F</v>
          </cell>
          <cell r="DH6" t="str">
            <v>M</v>
          </cell>
          <cell r="DI6" t="str">
            <v>Total</v>
          </cell>
          <cell r="DJ6">
            <v>1</v>
          </cell>
          <cell r="DM6">
            <v>1</v>
          </cell>
          <cell r="DP6">
            <v>1</v>
          </cell>
          <cell r="DS6">
            <v>1</v>
          </cell>
          <cell r="DV6" t="str">
            <v>1</v>
          </cell>
        </row>
        <row r="7">
          <cell r="C7" t="str">
            <v>Count</v>
          </cell>
          <cell r="D7" t="str">
            <v>Count</v>
          </cell>
          <cell r="E7" t="str">
            <v>Count</v>
          </cell>
          <cell r="F7" t="str">
            <v>KS4_GENDER</v>
          </cell>
          <cell r="I7" t="str">
            <v>KS4_GENDER</v>
          </cell>
          <cell r="L7" t="str">
            <v>KS4_GENDER</v>
          </cell>
          <cell r="O7" t="str">
            <v>KS4_GENDER</v>
          </cell>
          <cell r="R7" t="str">
            <v>KS4_GENDER</v>
          </cell>
          <cell r="U7" t="str">
            <v>Count</v>
          </cell>
          <cell r="V7" t="str">
            <v>Count</v>
          </cell>
          <cell r="W7" t="str">
            <v>Count</v>
          </cell>
          <cell r="X7" t="str">
            <v>KS4_GENDER</v>
          </cell>
          <cell r="AA7" t="str">
            <v>KS4_GENDER</v>
          </cell>
          <cell r="AD7" t="str">
            <v>KS4_GENDER</v>
          </cell>
          <cell r="AG7" t="str">
            <v>KS4_GENDER</v>
          </cell>
          <cell r="AJ7" t="str">
            <v>KS4_GENDER</v>
          </cell>
          <cell r="AM7" t="str">
            <v>Count</v>
          </cell>
          <cell r="AN7" t="str">
            <v>Count</v>
          </cell>
          <cell r="AO7" t="str">
            <v>Count</v>
          </cell>
          <cell r="AP7" t="str">
            <v>KS4_GENDER</v>
          </cell>
          <cell r="AS7" t="str">
            <v>KS4_GENDER</v>
          </cell>
          <cell r="AV7" t="str">
            <v>KS4_GENDER</v>
          </cell>
          <cell r="AY7" t="str">
            <v>KS4_GENDER</v>
          </cell>
          <cell r="BB7" t="str">
            <v>KS4_GENDER</v>
          </cell>
          <cell r="BE7" t="str">
            <v>Count</v>
          </cell>
          <cell r="BF7" t="str">
            <v>Count</v>
          </cell>
          <cell r="BG7" t="str">
            <v>Count</v>
          </cell>
          <cell r="BH7" t="str">
            <v>KS4_GENDER</v>
          </cell>
          <cell r="BK7" t="str">
            <v>KS4_GENDER</v>
          </cell>
          <cell r="BN7" t="str">
            <v>KS4_GENDER</v>
          </cell>
          <cell r="BQ7" t="str">
            <v>KS4_GENDER</v>
          </cell>
          <cell r="BT7" t="str">
            <v>KS4_GENDER</v>
          </cell>
          <cell r="BW7" t="str">
            <v>Count</v>
          </cell>
          <cell r="BX7" t="str">
            <v>Count</v>
          </cell>
          <cell r="BY7" t="str">
            <v>Count</v>
          </cell>
          <cell r="BZ7" t="str">
            <v>KS4_GENDER</v>
          </cell>
          <cell r="CC7" t="str">
            <v>KS4_GENDER</v>
          </cell>
          <cell r="CF7" t="str">
            <v>KS4_GENDER</v>
          </cell>
          <cell r="CI7" t="str">
            <v>KS4_GENDER</v>
          </cell>
          <cell r="CL7" t="str">
            <v>KS4_GENDER</v>
          </cell>
          <cell r="CO7" t="str">
            <v>Count</v>
          </cell>
          <cell r="CP7" t="str">
            <v>Count</v>
          </cell>
          <cell r="CQ7" t="str">
            <v>Count</v>
          </cell>
          <cell r="CR7" t="str">
            <v>KS4_GENDER</v>
          </cell>
          <cell r="CU7" t="str">
            <v>KS4_GENDER</v>
          </cell>
          <cell r="CX7" t="str">
            <v>KS4_GENDER</v>
          </cell>
          <cell r="DA7" t="str">
            <v>KS4_GENDER</v>
          </cell>
          <cell r="DD7" t="str">
            <v>KS4_GENDER</v>
          </cell>
          <cell r="DG7" t="str">
            <v>Count</v>
          </cell>
          <cell r="DH7" t="str">
            <v>Count</v>
          </cell>
          <cell r="DI7" t="str">
            <v>Count</v>
          </cell>
          <cell r="DJ7" t="str">
            <v>KS4_GENDER</v>
          </cell>
          <cell r="DM7" t="str">
            <v>KS4_GENDER</v>
          </cell>
          <cell r="DP7" t="str">
            <v>KS4_GENDER</v>
          </cell>
          <cell r="DS7" t="str">
            <v>KS4_GENDER</v>
          </cell>
          <cell r="DV7" t="str">
            <v>KS4_GENDER</v>
          </cell>
        </row>
        <row r="8">
          <cell r="C8" t="str">
            <v>F</v>
          </cell>
          <cell r="D8" t="str">
            <v>M</v>
          </cell>
          <cell r="E8" t="str">
            <v>Total</v>
          </cell>
          <cell r="F8" t="str">
            <v>F</v>
          </cell>
          <cell r="G8" t="str">
            <v>M</v>
          </cell>
          <cell r="H8" t="str">
            <v>Total</v>
          </cell>
          <cell r="I8" t="str">
            <v>F</v>
          </cell>
          <cell r="J8" t="str">
            <v>M</v>
          </cell>
          <cell r="K8" t="str">
            <v>Total</v>
          </cell>
          <cell r="L8" t="str">
            <v>F</v>
          </cell>
          <cell r="M8" t="str">
            <v>M</v>
          </cell>
          <cell r="N8" t="str">
            <v>Total</v>
          </cell>
          <cell r="O8" t="str">
            <v>F</v>
          </cell>
          <cell r="P8" t="str">
            <v>M</v>
          </cell>
          <cell r="Q8" t="str">
            <v>Total</v>
          </cell>
          <cell r="R8" t="str">
            <v>F</v>
          </cell>
          <cell r="S8" t="str">
            <v>M</v>
          </cell>
          <cell r="T8" t="str">
            <v>Total</v>
          </cell>
          <cell r="U8" t="str">
            <v>F</v>
          </cell>
          <cell r="V8" t="str">
            <v>M</v>
          </cell>
          <cell r="W8" t="str">
            <v>Total</v>
          </cell>
          <cell r="X8" t="str">
            <v>F</v>
          </cell>
          <cell r="Y8" t="str">
            <v>M</v>
          </cell>
          <cell r="Z8" t="str">
            <v>Total</v>
          </cell>
          <cell r="AA8" t="str">
            <v>F</v>
          </cell>
          <cell r="AB8" t="str">
            <v>M</v>
          </cell>
          <cell r="AC8" t="str">
            <v>Total</v>
          </cell>
          <cell r="AD8" t="str">
            <v>F</v>
          </cell>
          <cell r="AE8" t="str">
            <v>M</v>
          </cell>
          <cell r="AF8" t="str">
            <v>Total</v>
          </cell>
          <cell r="AG8" t="str">
            <v>F</v>
          </cell>
          <cell r="AH8" t="str">
            <v>M</v>
          </cell>
          <cell r="AI8" t="str">
            <v>Total</v>
          </cell>
          <cell r="AJ8" t="str">
            <v>F</v>
          </cell>
          <cell r="AK8" t="str">
            <v>M</v>
          </cell>
          <cell r="AL8" t="str">
            <v>Total</v>
          </cell>
          <cell r="AM8" t="str">
            <v>F</v>
          </cell>
          <cell r="AN8" t="str">
            <v>M</v>
          </cell>
          <cell r="AO8" t="str">
            <v>Total</v>
          </cell>
          <cell r="AP8" t="str">
            <v>F</v>
          </cell>
          <cell r="AQ8" t="str">
            <v>M</v>
          </cell>
          <cell r="AR8" t="str">
            <v>Total</v>
          </cell>
          <cell r="AS8" t="str">
            <v>F</v>
          </cell>
          <cell r="AT8" t="str">
            <v>M</v>
          </cell>
          <cell r="AU8" t="str">
            <v>Total</v>
          </cell>
          <cell r="AV8" t="str">
            <v>F</v>
          </cell>
          <cell r="AW8" t="str">
            <v>M</v>
          </cell>
          <cell r="AX8" t="str">
            <v>Total</v>
          </cell>
          <cell r="AY8" t="str">
            <v>F</v>
          </cell>
          <cell r="AZ8" t="str">
            <v>M</v>
          </cell>
          <cell r="BA8" t="str">
            <v>Total</v>
          </cell>
          <cell r="BB8" t="str">
            <v>F</v>
          </cell>
          <cell r="BC8" t="str">
            <v>M</v>
          </cell>
          <cell r="BD8" t="str">
            <v>Total</v>
          </cell>
          <cell r="BE8" t="str">
            <v>F</v>
          </cell>
          <cell r="BF8" t="str">
            <v>M</v>
          </cell>
          <cell r="BG8" t="str">
            <v>Total</v>
          </cell>
          <cell r="BH8" t="str">
            <v>F</v>
          </cell>
          <cell r="BI8" t="str">
            <v>M</v>
          </cell>
          <cell r="BJ8" t="str">
            <v>Total</v>
          </cell>
          <cell r="BK8" t="str">
            <v>F</v>
          </cell>
          <cell r="BL8" t="str">
            <v>M</v>
          </cell>
          <cell r="BM8" t="str">
            <v>Total</v>
          </cell>
          <cell r="BN8" t="str">
            <v>F</v>
          </cell>
          <cell r="BO8" t="str">
            <v>M</v>
          </cell>
          <cell r="BP8" t="str">
            <v>Total</v>
          </cell>
          <cell r="BQ8" t="str">
            <v>F</v>
          </cell>
          <cell r="BR8" t="str">
            <v>M</v>
          </cell>
          <cell r="BS8" t="str">
            <v>Total</v>
          </cell>
          <cell r="BT8" t="str">
            <v>F</v>
          </cell>
          <cell r="BU8" t="str">
            <v>M</v>
          </cell>
          <cell r="BV8" t="str">
            <v>Total</v>
          </cell>
          <cell r="BW8" t="str">
            <v>F</v>
          </cell>
          <cell r="BX8" t="str">
            <v>M</v>
          </cell>
          <cell r="BY8" t="str">
            <v>Total</v>
          </cell>
          <cell r="BZ8" t="str">
            <v>F</v>
          </cell>
          <cell r="CA8" t="str">
            <v>M</v>
          </cell>
          <cell r="CB8" t="str">
            <v>Total</v>
          </cell>
          <cell r="CC8" t="str">
            <v>F</v>
          </cell>
          <cell r="CD8" t="str">
            <v>M</v>
          </cell>
          <cell r="CE8" t="str">
            <v>Total</v>
          </cell>
          <cell r="CF8" t="str">
            <v>F</v>
          </cell>
          <cell r="CG8" t="str">
            <v>M</v>
          </cell>
          <cell r="CH8" t="str">
            <v>Total</v>
          </cell>
          <cell r="CI8" t="str">
            <v>F</v>
          </cell>
          <cell r="CJ8" t="str">
            <v>M</v>
          </cell>
          <cell r="CK8" t="str">
            <v>Total</v>
          </cell>
          <cell r="CL8" t="str">
            <v>F</v>
          </cell>
          <cell r="CM8" t="str">
            <v>M</v>
          </cell>
          <cell r="CN8" t="str">
            <v>Total</v>
          </cell>
          <cell r="CO8" t="str">
            <v>F</v>
          </cell>
          <cell r="CP8" t="str">
            <v>M</v>
          </cell>
          <cell r="CQ8" t="str">
            <v>Total</v>
          </cell>
          <cell r="CR8" t="str">
            <v>F</v>
          </cell>
          <cell r="CS8" t="str">
            <v>M</v>
          </cell>
          <cell r="CT8" t="str">
            <v>Total</v>
          </cell>
          <cell r="CU8" t="str">
            <v>F</v>
          </cell>
          <cell r="CV8" t="str">
            <v>M</v>
          </cell>
          <cell r="CW8" t="str">
            <v>Total</v>
          </cell>
          <cell r="CX8" t="str">
            <v>F</v>
          </cell>
          <cell r="CY8" t="str">
            <v>M</v>
          </cell>
          <cell r="CZ8" t="str">
            <v>Total</v>
          </cell>
          <cell r="DA8" t="str">
            <v>F</v>
          </cell>
          <cell r="DB8" t="str">
            <v>M</v>
          </cell>
          <cell r="DC8" t="str">
            <v>Total</v>
          </cell>
          <cell r="DD8" t="str">
            <v>F</v>
          </cell>
          <cell r="DE8" t="str">
            <v>M</v>
          </cell>
          <cell r="DF8" t="str">
            <v>Total</v>
          </cell>
          <cell r="DG8" t="str">
            <v>F</v>
          </cell>
          <cell r="DH8" t="str">
            <v>M</v>
          </cell>
          <cell r="DI8" t="str">
            <v>Total</v>
          </cell>
          <cell r="DJ8" t="str">
            <v>F</v>
          </cell>
          <cell r="DK8" t="str">
            <v>M</v>
          </cell>
          <cell r="DL8" t="str">
            <v>Total</v>
          </cell>
          <cell r="DM8" t="str">
            <v>F</v>
          </cell>
          <cell r="DN8" t="str">
            <v>M</v>
          </cell>
          <cell r="DO8" t="str">
            <v>Total</v>
          </cell>
          <cell r="DP8" t="str">
            <v>F</v>
          </cell>
          <cell r="DQ8" t="str">
            <v>M</v>
          </cell>
          <cell r="DR8" t="str">
            <v>Total</v>
          </cell>
          <cell r="DS8" t="str">
            <v>F</v>
          </cell>
          <cell r="DT8" t="str">
            <v>M</v>
          </cell>
          <cell r="DU8" t="str">
            <v>Total</v>
          </cell>
          <cell r="DV8" t="str">
            <v>F</v>
          </cell>
          <cell r="DW8" t="str">
            <v>M</v>
          </cell>
          <cell r="DX8" t="str">
            <v>Total</v>
          </cell>
        </row>
        <row r="9">
          <cell r="C9" t="str">
            <v>Count</v>
          </cell>
          <cell r="D9" t="str">
            <v>Count</v>
          </cell>
          <cell r="E9" t="str">
            <v>Count</v>
          </cell>
          <cell r="F9" t="str">
            <v>Count</v>
          </cell>
          <cell r="G9" t="str">
            <v>Count</v>
          </cell>
          <cell r="H9" t="str">
            <v>Count</v>
          </cell>
          <cell r="I9" t="str">
            <v>Count</v>
          </cell>
          <cell r="J9" t="str">
            <v>Count</v>
          </cell>
          <cell r="K9" t="str">
            <v>Count</v>
          </cell>
          <cell r="L9" t="str">
            <v>Count</v>
          </cell>
          <cell r="M9" t="str">
            <v>Count</v>
          </cell>
          <cell r="N9" t="str">
            <v>Count</v>
          </cell>
          <cell r="O9" t="str">
            <v>Count</v>
          </cell>
          <cell r="P9" t="str">
            <v>Count</v>
          </cell>
          <cell r="Q9" t="str">
            <v>Count</v>
          </cell>
          <cell r="R9" t="str">
            <v>Count</v>
          </cell>
          <cell r="S9" t="str">
            <v>Count</v>
          </cell>
          <cell r="T9" t="str">
            <v>Count</v>
          </cell>
          <cell r="U9" t="str">
            <v>Count</v>
          </cell>
          <cell r="V9" t="str">
            <v>Count</v>
          </cell>
          <cell r="W9" t="str">
            <v>Count</v>
          </cell>
          <cell r="X9" t="str">
            <v>Count</v>
          </cell>
          <cell r="Y9" t="str">
            <v>Count</v>
          </cell>
          <cell r="Z9" t="str">
            <v>Count</v>
          </cell>
          <cell r="AA9" t="str">
            <v>Count</v>
          </cell>
          <cell r="AB9" t="str">
            <v>Count</v>
          </cell>
          <cell r="AC9" t="str">
            <v>Count</v>
          </cell>
          <cell r="AD9" t="str">
            <v>Count</v>
          </cell>
          <cell r="AE9" t="str">
            <v>Count</v>
          </cell>
          <cell r="AF9" t="str">
            <v>Count</v>
          </cell>
          <cell r="AG9" t="str">
            <v>Count</v>
          </cell>
          <cell r="AH9" t="str">
            <v>Count</v>
          </cell>
          <cell r="AI9" t="str">
            <v>Count</v>
          </cell>
          <cell r="AJ9" t="str">
            <v>Count</v>
          </cell>
          <cell r="AK9" t="str">
            <v>Count</v>
          </cell>
          <cell r="AL9" t="str">
            <v>Count</v>
          </cell>
          <cell r="AM9" t="str">
            <v>Count</v>
          </cell>
          <cell r="AN9" t="str">
            <v>Count</v>
          </cell>
          <cell r="AO9" t="str">
            <v>Count</v>
          </cell>
          <cell r="AP9" t="str">
            <v>Count</v>
          </cell>
          <cell r="AQ9" t="str">
            <v>Count</v>
          </cell>
          <cell r="AR9" t="str">
            <v>Count</v>
          </cell>
          <cell r="AS9" t="str">
            <v>Count</v>
          </cell>
          <cell r="AT9" t="str">
            <v>Count</v>
          </cell>
          <cell r="AU9" t="str">
            <v>Count</v>
          </cell>
          <cell r="AV9" t="str">
            <v>Count</v>
          </cell>
          <cell r="AW9" t="str">
            <v>Count</v>
          </cell>
          <cell r="AX9" t="str">
            <v>Count</v>
          </cell>
          <cell r="AY9" t="str">
            <v>Count</v>
          </cell>
          <cell r="AZ9" t="str">
            <v>Count</v>
          </cell>
          <cell r="BA9" t="str">
            <v>Count</v>
          </cell>
          <cell r="BB9" t="str">
            <v>Count</v>
          </cell>
          <cell r="BC9" t="str">
            <v>Count</v>
          </cell>
          <cell r="BD9" t="str">
            <v>Count</v>
          </cell>
          <cell r="BE9" t="str">
            <v>Count</v>
          </cell>
          <cell r="BF9" t="str">
            <v>Count</v>
          </cell>
          <cell r="BG9" t="str">
            <v>Count</v>
          </cell>
          <cell r="BH9" t="str">
            <v>Count</v>
          </cell>
          <cell r="BI9" t="str">
            <v>Count</v>
          </cell>
          <cell r="BJ9" t="str">
            <v>Count</v>
          </cell>
          <cell r="BK9" t="str">
            <v>Count</v>
          </cell>
          <cell r="BL9" t="str">
            <v>Count</v>
          </cell>
          <cell r="BM9" t="str">
            <v>Count</v>
          </cell>
          <cell r="BN9" t="str">
            <v>Count</v>
          </cell>
          <cell r="BO9" t="str">
            <v>Count</v>
          </cell>
          <cell r="BP9" t="str">
            <v>Count</v>
          </cell>
          <cell r="BQ9" t="str">
            <v>Count</v>
          </cell>
          <cell r="BR9" t="str">
            <v>Count</v>
          </cell>
          <cell r="BS9" t="str">
            <v>Count</v>
          </cell>
          <cell r="BT9" t="str">
            <v>Count</v>
          </cell>
          <cell r="BU9" t="str">
            <v>Count</v>
          </cell>
          <cell r="BV9" t="str">
            <v>Count</v>
          </cell>
          <cell r="BW9" t="str">
            <v>Count</v>
          </cell>
          <cell r="BX9" t="str">
            <v>Count</v>
          </cell>
          <cell r="BY9" t="str">
            <v>Count</v>
          </cell>
          <cell r="BZ9" t="str">
            <v>Count</v>
          </cell>
          <cell r="CA9" t="str">
            <v>Count</v>
          </cell>
          <cell r="CB9" t="str">
            <v>Count</v>
          </cell>
          <cell r="CC9" t="str">
            <v>Count</v>
          </cell>
          <cell r="CD9" t="str">
            <v>Count</v>
          </cell>
          <cell r="CE9" t="str">
            <v>Count</v>
          </cell>
          <cell r="CF9" t="str">
            <v>Count</v>
          </cell>
          <cell r="CG9" t="str">
            <v>Count</v>
          </cell>
          <cell r="CH9" t="str">
            <v>Count</v>
          </cell>
          <cell r="CI9" t="str">
            <v>Count</v>
          </cell>
          <cell r="CJ9" t="str">
            <v>Count</v>
          </cell>
          <cell r="CK9" t="str">
            <v>Count</v>
          </cell>
          <cell r="CL9" t="str">
            <v>Count</v>
          </cell>
          <cell r="CM9" t="str">
            <v>Count</v>
          </cell>
          <cell r="CN9" t="str">
            <v>Count</v>
          </cell>
          <cell r="CO9" t="str">
            <v>Count</v>
          </cell>
          <cell r="CP9" t="str">
            <v>Count</v>
          </cell>
          <cell r="CQ9" t="str">
            <v>Count</v>
          </cell>
          <cell r="CR9" t="str">
            <v>Count</v>
          </cell>
          <cell r="CS9" t="str">
            <v>Count</v>
          </cell>
          <cell r="CT9" t="str">
            <v>Count</v>
          </cell>
          <cell r="CU9" t="str">
            <v>Count</v>
          </cell>
          <cell r="CV9" t="str">
            <v>Count</v>
          </cell>
          <cell r="CW9" t="str">
            <v>Count</v>
          </cell>
          <cell r="CX9" t="str">
            <v>Count</v>
          </cell>
          <cell r="CY9" t="str">
            <v>Count</v>
          </cell>
          <cell r="CZ9" t="str">
            <v>Count</v>
          </cell>
          <cell r="DA9" t="str">
            <v>Count</v>
          </cell>
          <cell r="DB9" t="str">
            <v>Count</v>
          </cell>
          <cell r="DC9" t="str">
            <v>Count</v>
          </cell>
          <cell r="DD9" t="str">
            <v>Count</v>
          </cell>
          <cell r="DE9" t="str">
            <v>Count</v>
          </cell>
          <cell r="DF9" t="str">
            <v>Count</v>
          </cell>
          <cell r="DG9" t="str">
            <v>Count</v>
          </cell>
          <cell r="DH9" t="str">
            <v>Count</v>
          </cell>
          <cell r="DI9" t="str">
            <v>Count</v>
          </cell>
          <cell r="DJ9" t="str">
            <v>Count</v>
          </cell>
          <cell r="DK9" t="str">
            <v>Count</v>
          </cell>
          <cell r="DL9" t="str">
            <v>Count</v>
          </cell>
          <cell r="DM9" t="str">
            <v>Count</v>
          </cell>
          <cell r="DN9" t="str">
            <v>Count</v>
          </cell>
          <cell r="DO9" t="str">
            <v>Count</v>
          </cell>
          <cell r="DP9" t="str">
            <v>Count</v>
          </cell>
          <cell r="DQ9" t="str">
            <v>Count</v>
          </cell>
          <cell r="DR9" t="str">
            <v>Count</v>
          </cell>
          <cell r="DS9" t="str">
            <v>Count</v>
          </cell>
          <cell r="DT9" t="str">
            <v>Count</v>
          </cell>
          <cell r="DU9" t="str">
            <v>Count</v>
          </cell>
          <cell r="DV9" t="str">
            <v>Count</v>
          </cell>
          <cell r="DW9" t="str">
            <v>Count</v>
          </cell>
          <cell r="DX9" t="str">
            <v>Count</v>
          </cell>
        </row>
        <row r="10">
          <cell r="B10">
            <v>201</v>
          </cell>
          <cell r="C10">
            <v>0</v>
          </cell>
          <cell r="D10">
            <v>0</v>
          </cell>
          <cell r="E10">
            <v>0</v>
          </cell>
          <cell r="F10" t="e">
            <v>#DIV/0!</v>
          </cell>
          <cell r="G10" t="e">
            <v>#DIV/0!</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0</v>
          </cell>
          <cell r="V10">
            <v>0</v>
          </cell>
          <cell r="W10">
            <v>0</v>
          </cell>
          <cell r="X10" t="e">
            <v>#DIV/0!</v>
          </cell>
          <cell r="Y10" t="e">
            <v>#DIV/0!</v>
          </cell>
          <cell r="Z10" t="e">
            <v>#DIV/0!</v>
          </cell>
          <cell r="AA10" t="e">
            <v>#DIV/0!</v>
          </cell>
          <cell r="AB10" t="e">
            <v>#DIV/0!</v>
          </cell>
          <cell r="AC10" t="e">
            <v>#DIV/0!</v>
          </cell>
          <cell r="AD10" t="e">
            <v>#DIV/0!</v>
          </cell>
          <cell r="AE10" t="e">
            <v>#DIV/0!</v>
          </cell>
          <cell r="AF10" t="e">
            <v>#DIV/0!</v>
          </cell>
          <cell r="AG10" t="e">
            <v>#DIV/0!</v>
          </cell>
          <cell r="AH10" t="e">
            <v>#DIV/0!</v>
          </cell>
          <cell r="AI10" t="e">
            <v>#DIV/0!</v>
          </cell>
          <cell r="AJ10" t="e">
            <v>#DIV/0!</v>
          </cell>
          <cell r="AK10" t="e">
            <v>#DIV/0!</v>
          </cell>
          <cell r="AL10" t="e">
            <v>#DIV/0!</v>
          </cell>
          <cell r="AM10">
            <v>0</v>
          </cell>
          <cell r="AN10">
            <v>0</v>
          </cell>
          <cell r="AO10">
            <v>0</v>
          </cell>
          <cell r="AP10" t="e">
            <v>#DIV/0!</v>
          </cell>
          <cell r="AQ10" t="e">
            <v>#DIV/0!</v>
          </cell>
          <cell r="AR10" t="e">
            <v>#DIV/0!</v>
          </cell>
          <cell r="AS10" t="e">
            <v>#DIV/0!</v>
          </cell>
          <cell r="AT10" t="e">
            <v>#DIV/0!</v>
          </cell>
          <cell r="AU10" t="e">
            <v>#DIV/0!</v>
          </cell>
          <cell r="AV10" t="e">
            <v>#DIV/0!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t="e">
            <v>#DIV/0!</v>
          </cell>
          <cell r="BI10" t="e">
            <v>#DIV/0!</v>
          </cell>
          <cell r="BJ10" t="e">
            <v>#DIV/0!</v>
          </cell>
          <cell r="BK10" t="e">
            <v>#DIV/0!</v>
          </cell>
          <cell r="BL10" t="e">
            <v>#DIV/0!</v>
          </cell>
          <cell r="BM10" t="e">
            <v>#DIV/0!</v>
          </cell>
          <cell r="BN10" t="e">
            <v>#DIV/0!</v>
          </cell>
          <cell r="BO10" t="e">
            <v>#DIV/0!</v>
          </cell>
          <cell r="BP10" t="e">
            <v>#DIV/0!</v>
          </cell>
          <cell r="BQ10" t="e">
            <v>#DIV/0!</v>
          </cell>
          <cell r="BR10" t="e">
            <v>#DIV/0!</v>
          </cell>
          <cell r="BS10" t="e">
            <v>#DIV/0!</v>
          </cell>
          <cell r="BT10" t="e">
            <v>#DIV/0!</v>
          </cell>
          <cell r="BU10" t="e">
            <v>#DIV/0!</v>
          </cell>
          <cell r="BV10" t="e">
            <v>#DIV/0!</v>
          </cell>
          <cell r="BW10">
            <v>0</v>
          </cell>
          <cell r="BX10">
            <v>0</v>
          </cell>
          <cell r="BY10">
            <v>0</v>
          </cell>
          <cell r="BZ10" t="e">
            <v>#DIV/0!</v>
          </cell>
          <cell r="CA10" t="e">
            <v>#DIV/0!</v>
          </cell>
          <cell r="CB10" t="e">
            <v>#DIV/0!</v>
          </cell>
          <cell r="CC10" t="e">
            <v>#DIV/0!</v>
          </cell>
          <cell r="CD10" t="e">
            <v>#DIV/0!</v>
          </cell>
          <cell r="CE10" t="e">
            <v>#DIV/0!</v>
          </cell>
          <cell r="CF10" t="e">
            <v>#DIV/0!</v>
          </cell>
          <cell r="CG10" t="e">
            <v>#DIV/0!</v>
          </cell>
          <cell r="CH10" t="e">
            <v>#DIV/0!</v>
          </cell>
          <cell r="CI10" t="e">
            <v>#DIV/0!</v>
          </cell>
          <cell r="CJ10" t="e">
            <v>#DIV/0!</v>
          </cell>
          <cell r="CK10" t="e">
            <v>#DIV/0!</v>
          </cell>
          <cell r="CL10" t="e">
            <v>#DIV/0!</v>
          </cell>
          <cell r="CM10" t="e">
            <v>#DIV/0!</v>
          </cell>
          <cell r="CN10" t="e">
            <v>#DIV/0!</v>
          </cell>
          <cell r="CO10">
            <v>0</v>
          </cell>
          <cell r="CP10">
            <v>0</v>
          </cell>
          <cell r="CQ10">
            <v>0</v>
          </cell>
          <cell r="CR10" t="e">
            <v>#DIV/0!</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t="e">
            <v>#DIV/0!</v>
          </cell>
          <cell r="DE10" t="e">
            <v>#DIV/0!</v>
          </cell>
          <cell r="DF10" t="e">
            <v>#DIV/0!</v>
          </cell>
          <cell r="DG10">
            <v>0</v>
          </cell>
          <cell r="DH10">
            <v>0</v>
          </cell>
          <cell r="DI10">
            <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t="e">
            <v>#DIV/0!</v>
          </cell>
          <cell r="DU10" t="e">
            <v>#DIV/0!</v>
          </cell>
          <cell r="DV10" t="e">
            <v>#DIV/0!</v>
          </cell>
          <cell r="DW10" t="e">
            <v>#DIV/0!</v>
          </cell>
          <cell r="DX10" t="e">
            <v>#DIV/0!</v>
          </cell>
        </row>
        <row r="11">
          <cell r="B11">
            <v>202</v>
          </cell>
          <cell r="C11">
            <v>767</v>
          </cell>
          <cell r="D11">
            <v>429</v>
          </cell>
          <cell r="E11">
            <v>1196</v>
          </cell>
          <cell r="F11">
            <v>66.101694915254242</v>
          </cell>
          <cell r="G11">
            <v>59.673659673659671</v>
          </cell>
          <cell r="H11">
            <v>63.795986622073578</v>
          </cell>
          <cell r="I11">
            <v>55.671447196870929</v>
          </cell>
          <cell r="J11">
            <v>51.282051282051277</v>
          </cell>
          <cell r="K11">
            <v>54.096989966555185</v>
          </cell>
          <cell r="L11">
            <v>95.436766623207305</v>
          </cell>
          <cell r="M11">
            <v>94.4055944055944</v>
          </cell>
          <cell r="N11">
            <v>95.066889632107021</v>
          </cell>
          <cell r="O11">
            <v>93.350717079530639</v>
          </cell>
          <cell r="P11">
            <v>93.706293706293707</v>
          </cell>
          <cell r="Q11">
            <v>93.478260869565219</v>
          </cell>
          <cell r="R11">
            <v>98.956975228161667</v>
          </cell>
          <cell r="S11">
            <v>97.435897435897431</v>
          </cell>
          <cell r="T11">
            <v>98.411371237458184</v>
          </cell>
          <cell r="U11">
            <v>61</v>
          </cell>
          <cell r="V11">
            <v>62</v>
          </cell>
          <cell r="W11">
            <v>123</v>
          </cell>
          <cell r="X11">
            <v>26.229508196721312</v>
          </cell>
          <cell r="Y11">
            <v>9.67741935483871</v>
          </cell>
          <cell r="Z11">
            <v>17.886178861788618</v>
          </cell>
          <cell r="AA11">
            <v>19.672131147540984</v>
          </cell>
          <cell r="AB11">
            <v>4.838709677419355</v>
          </cell>
          <cell r="AC11">
            <v>12.195121951219512</v>
          </cell>
          <cell r="AD11">
            <v>83.606557377049185</v>
          </cell>
          <cell r="AE11">
            <v>82.258064516129039</v>
          </cell>
          <cell r="AF11">
            <v>82.926829268292678</v>
          </cell>
          <cell r="AG11">
            <v>78.688524590163937</v>
          </cell>
          <cell r="AH11">
            <v>79.032258064516128</v>
          </cell>
          <cell r="AI11">
            <v>78.861788617886177</v>
          </cell>
          <cell r="AJ11">
            <v>96.721311475409834</v>
          </cell>
          <cell r="AK11">
            <v>90.322580645161281</v>
          </cell>
          <cell r="AL11">
            <v>93.495934959349597</v>
          </cell>
          <cell r="AM11">
            <v>24</v>
          </cell>
          <cell r="AN11">
            <v>32</v>
          </cell>
          <cell r="AO11">
            <v>56</v>
          </cell>
          <cell r="AP11">
            <v>16.666666666666664</v>
          </cell>
          <cell r="AQ11">
            <v>12.5</v>
          </cell>
          <cell r="AR11">
            <v>14.285714285714285</v>
          </cell>
          <cell r="AS11">
            <v>0</v>
          </cell>
          <cell r="AT11">
            <v>6.25</v>
          </cell>
          <cell r="AU11">
            <v>3.5714285714285712</v>
          </cell>
          <cell r="AV11">
            <v>66.666666666666657</v>
          </cell>
          <cell r="AW11">
            <v>68.75</v>
          </cell>
          <cell r="AX11">
            <v>67.857142857142861</v>
          </cell>
          <cell r="AY11">
            <v>66.666666666666657</v>
          </cell>
          <cell r="AZ11">
            <v>65.625</v>
          </cell>
          <cell r="BA11">
            <v>66.071428571428569</v>
          </cell>
          <cell r="BB11">
            <v>100</v>
          </cell>
          <cell r="BC11">
            <v>93.75</v>
          </cell>
          <cell r="BD11">
            <v>96.428571428571431</v>
          </cell>
          <cell r="BE11">
            <v>41</v>
          </cell>
          <cell r="BF11">
            <v>51</v>
          </cell>
          <cell r="BG11">
            <v>92</v>
          </cell>
          <cell r="BH11">
            <v>4.8780487804878048</v>
          </cell>
          <cell r="BI11">
            <v>9.8039215686274517</v>
          </cell>
          <cell r="BJ11">
            <v>7.608695652173914</v>
          </cell>
          <cell r="BK11">
            <v>2.4390243902439024</v>
          </cell>
          <cell r="BL11">
            <v>7.8431372549019605</v>
          </cell>
          <cell r="BM11">
            <v>5.4347826086956523</v>
          </cell>
          <cell r="BN11">
            <v>39.024390243902438</v>
          </cell>
          <cell r="BO11">
            <v>39.215686274509807</v>
          </cell>
          <cell r="BP11">
            <v>39.130434782608695</v>
          </cell>
          <cell r="BQ11">
            <v>39.024390243902438</v>
          </cell>
          <cell r="BR11">
            <v>35.294117647058826</v>
          </cell>
          <cell r="BS11">
            <v>36.95652173913043</v>
          </cell>
          <cell r="BT11">
            <v>82.926829268292678</v>
          </cell>
          <cell r="BU11">
            <v>82.35294117647058</v>
          </cell>
          <cell r="BV11">
            <v>82.608695652173907</v>
          </cell>
          <cell r="BW11">
            <v>5</v>
          </cell>
          <cell r="BX11">
            <v>2</v>
          </cell>
          <cell r="BY11">
            <v>7</v>
          </cell>
          <cell r="BZ11">
            <v>80</v>
          </cell>
          <cell r="CA11">
            <v>100</v>
          </cell>
          <cell r="CB11">
            <v>85.714285714285708</v>
          </cell>
          <cell r="CC11">
            <v>40</v>
          </cell>
          <cell r="CD11">
            <v>100</v>
          </cell>
          <cell r="CE11">
            <v>57.142857142857139</v>
          </cell>
          <cell r="CF11">
            <v>80</v>
          </cell>
          <cell r="CG11">
            <v>100</v>
          </cell>
          <cell r="CH11">
            <v>85.714285714285708</v>
          </cell>
          <cell r="CI11">
            <v>80</v>
          </cell>
          <cell r="CJ11">
            <v>100</v>
          </cell>
          <cell r="CK11">
            <v>85.714285714285708</v>
          </cell>
          <cell r="CL11">
            <v>100</v>
          </cell>
          <cell r="CM11">
            <v>100</v>
          </cell>
          <cell r="CN11">
            <v>100</v>
          </cell>
          <cell r="CO11">
            <v>898</v>
          </cell>
          <cell r="CP11">
            <v>576</v>
          </cell>
          <cell r="CQ11">
            <v>1474</v>
          </cell>
          <cell r="CR11">
            <v>59.354120267260576</v>
          </cell>
          <cell r="CS11">
            <v>47.395833333333329</v>
          </cell>
          <cell r="CT11">
            <v>54.681139755766615</v>
          </cell>
          <cell r="CU11">
            <v>49.220489977728285</v>
          </cell>
          <cell r="CV11">
            <v>40.104166666666671</v>
          </cell>
          <cell r="CW11">
            <v>45.658073270013567</v>
          </cell>
          <cell r="CX11">
            <v>91.202672605790653</v>
          </cell>
          <cell r="CY11">
            <v>86.805555555555557</v>
          </cell>
          <cell r="CZ11">
            <v>89.484396200814103</v>
          </cell>
          <cell r="DA11">
            <v>89.086859688196</v>
          </cell>
          <cell r="DB11">
            <v>85.416666666666657</v>
          </cell>
          <cell r="DC11">
            <v>87.652645861601087</v>
          </cell>
          <cell r="DD11">
            <v>98.106904231625833</v>
          </cell>
          <cell r="DE11">
            <v>95.138888888888886</v>
          </cell>
          <cell r="DF11">
            <v>96.947082767978287</v>
          </cell>
          <cell r="DG11">
            <v>85</v>
          </cell>
          <cell r="DH11">
            <v>94</v>
          </cell>
          <cell r="DI11">
            <v>179</v>
          </cell>
          <cell r="DJ11">
            <v>23.52941176470588</v>
          </cell>
          <cell r="DK11">
            <v>10.638297872340425</v>
          </cell>
          <cell r="DL11">
            <v>16.759776536312849</v>
          </cell>
          <cell r="DM11">
            <v>14.117647058823529</v>
          </cell>
          <cell r="DN11">
            <v>5.3191489361702127</v>
          </cell>
          <cell r="DO11">
            <v>9.4972067039106136</v>
          </cell>
          <cell r="DP11">
            <v>78.82352941176471</v>
          </cell>
          <cell r="DQ11">
            <v>77.659574468085097</v>
          </cell>
          <cell r="DR11">
            <v>78.212290502793294</v>
          </cell>
          <cell r="DS11">
            <v>75.294117647058826</v>
          </cell>
          <cell r="DT11">
            <v>74.468085106382972</v>
          </cell>
          <cell r="DU11">
            <v>74.860335195530723</v>
          </cell>
          <cell r="DV11">
            <v>97.647058823529406</v>
          </cell>
          <cell r="DW11">
            <v>91.489361702127653</v>
          </cell>
          <cell r="DX11">
            <v>94.413407821229043</v>
          </cell>
        </row>
        <row r="12">
          <cell r="B12">
            <v>203</v>
          </cell>
          <cell r="C12">
            <v>988</v>
          </cell>
          <cell r="D12">
            <v>840</v>
          </cell>
          <cell r="E12">
            <v>1828</v>
          </cell>
          <cell r="F12">
            <v>59.716599190283404</v>
          </cell>
          <cell r="G12">
            <v>47.023809523809526</v>
          </cell>
          <cell r="H12">
            <v>53.884026258205687</v>
          </cell>
          <cell r="I12">
            <v>44.02834008097166</v>
          </cell>
          <cell r="J12">
            <v>35.238095238095241</v>
          </cell>
          <cell r="K12">
            <v>39.989059080962804</v>
          </cell>
          <cell r="L12">
            <v>95.141700404858298</v>
          </cell>
          <cell r="M12">
            <v>93.69047619047619</v>
          </cell>
          <cell r="N12">
            <v>94.474835886214436</v>
          </cell>
          <cell r="O12">
            <v>93.724696356275302</v>
          </cell>
          <cell r="P12">
            <v>90.833333333333329</v>
          </cell>
          <cell r="Q12">
            <v>92.396061269146614</v>
          </cell>
          <cell r="R12">
            <v>98.279352226720647</v>
          </cell>
          <cell r="S12">
            <v>98.69047619047619</v>
          </cell>
          <cell r="T12">
            <v>98.468271334792121</v>
          </cell>
          <cell r="U12">
            <v>141</v>
          </cell>
          <cell r="V12">
            <v>159</v>
          </cell>
          <cell r="W12">
            <v>300</v>
          </cell>
          <cell r="X12">
            <v>19.148936170212767</v>
          </cell>
          <cell r="Y12">
            <v>17.610062893081761</v>
          </cell>
          <cell r="Z12">
            <v>18.333333333333332</v>
          </cell>
          <cell r="AA12">
            <v>12.76595744680851</v>
          </cell>
          <cell r="AB12">
            <v>8.8050314465408803</v>
          </cell>
          <cell r="AC12">
            <v>10.666666666666668</v>
          </cell>
          <cell r="AD12">
            <v>88.652482269503537</v>
          </cell>
          <cell r="AE12">
            <v>77.358490566037744</v>
          </cell>
          <cell r="AF12">
            <v>82.666666666666671</v>
          </cell>
          <cell r="AG12">
            <v>86.524822695035468</v>
          </cell>
          <cell r="AH12">
            <v>73.584905660377359</v>
          </cell>
          <cell r="AI12">
            <v>79.666666666666657</v>
          </cell>
          <cell r="AJ12">
            <v>97.872340425531917</v>
          </cell>
          <cell r="AK12">
            <v>94.339622641509436</v>
          </cell>
          <cell r="AL12">
            <v>96</v>
          </cell>
          <cell r="AM12">
            <v>60</v>
          </cell>
          <cell r="AN12">
            <v>138</v>
          </cell>
          <cell r="AO12">
            <v>198</v>
          </cell>
          <cell r="AP12">
            <v>8.3333333333333321</v>
          </cell>
          <cell r="AQ12">
            <v>8.695652173913043</v>
          </cell>
          <cell r="AR12">
            <v>8.5858585858585847</v>
          </cell>
          <cell r="AS12">
            <v>6.666666666666667</v>
          </cell>
          <cell r="AT12">
            <v>4.3478260869565215</v>
          </cell>
          <cell r="AU12">
            <v>5.0505050505050502</v>
          </cell>
          <cell r="AV12">
            <v>56.666666666666664</v>
          </cell>
          <cell r="AW12">
            <v>60.144927536231883</v>
          </cell>
          <cell r="AX12">
            <v>59.090909090909093</v>
          </cell>
          <cell r="AY12">
            <v>51.666666666666671</v>
          </cell>
          <cell r="AZ12">
            <v>56.521739130434781</v>
          </cell>
          <cell r="BA12">
            <v>55.050505050505052</v>
          </cell>
          <cell r="BB12">
            <v>71.666666666666671</v>
          </cell>
          <cell r="BC12">
            <v>81.884057971014485</v>
          </cell>
          <cell r="BD12">
            <v>78.787878787878782</v>
          </cell>
          <cell r="BE12">
            <v>44</v>
          </cell>
          <cell r="BF12">
            <v>105</v>
          </cell>
          <cell r="BG12">
            <v>149</v>
          </cell>
          <cell r="BH12">
            <v>2.2727272727272729</v>
          </cell>
          <cell r="BI12">
            <v>6.666666666666667</v>
          </cell>
          <cell r="BJ12">
            <v>5.3691275167785237</v>
          </cell>
          <cell r="BK12">
            <v>0</v>
          </cell>
          <cell r="BL12">
            <v>4.7619047619047619</v>
          </cell>
          <cell r="BM12">
            <v>3.3557046979865772</v>
          </cell>
          <cell r="BN12">
            <v>36.363636363636367</v>
          </cell>
          <cell r="BO12">
            <v>45.714285714285715</v>
          </cell>
          <cell r="BP12">
            <v>42.95302013422819</v>
          </cell>
          <cell r="BQ12">
            <v>31.818181818181817</v>
          </cell>
          <cell r="BR12">
            <v>44.761904761904766</v>
          </cell>
          <cell r="BS12">
            <v>40.939597315436245</v>
          </cell>
          <cell r="BT12">
            <v>72.727272727272734</v>
          </cell>
          <cell r="BU12">
            <v>80.952380952380949</v>
          </cell>
          <cell r="BV12">
            <v>78.523489932885909</v>
          </cell>
          <cell r="BW12">
            <v>17</v>
          </cell>
          <cell r="BX12">
            <v>7</v>
          </cell>
          <cell r="BY12">
            <v>24</v>
          </cell>
          <cell r="BZ12">
            <v>41.17647058823529</v>
          </cell>
          <cell r="CA12">
            <v>42.857142857142854</v>
          </cell>
          <cell r="CB12">
            <v>41.666666666666671</v>
          </cell>
          <cell r="CC12">
            <v>35.294117647058826</v>
          </cell>
          <cell r="CD12">
            <v>14.285714285714285</v>
          </cell>
          <cell r="CE12">
            <v>29.166666666666668</v>
          </cell>
          <cell r="CF12">
            <v>100</v>
          </cell>
          <cell r="CG12">
            <v>85.714285714285708</v>
          </cell>
          <cell r="CH12">
            <v>95.833333333333343</v>
          </cell>
          <cell r="CI12">
            <v>100</v>
          </cell>
          <cell r="CJ12">
            <v>71.428571428571431</v>
          </cell>
          <cell r="CK12">
            <v>91.666666666666657</v>
          </cell>
          <cell r="CL12">
            <v>100</v>
          </cell>
          <cell r="CM12">
            <v>100</v>
          </cell>
          <cell r="CN12">
            <v>100</v>
          </cell>
          <cell r="CO12">
            <v>1250</v>
          </cell>
          <cell r="CP12">
            <v>1249</v>
          </cell>
          <cell r="CQ12">
            <v>2499</v>
          </cell>
          <cell r="CR12">
            <v>50.4</v>
          </cell>
          <cell r="CS12">
            <v>35.628502802241798</v>
          </cell>
          <cell r="CT12">
            <v>43.017206882753101</v>
          </cell>
          <cell r="CU12">
            <v>37.04</v>
          </cell>
          <cell r="CV12">
            <v>25.780624499599682</v>
          </cell>
          <cell r="CW12">
            <v>31.412565026010402</v>
          </cell>
          <cell r="CX12">
            <v>90.56</v>
          </cell>
          <cell r="CY12">
            <v>83.827061649319461</v>
          </cell>
          <cell r="CZ12">
            <v>87.194877951180473</v>
          </cell>
          <cell r="DA12">
            <v>88.8</v>
          </cell>
          <cell r="DB12">
            <v>80.864691753402724</v>
          </cell>
          <cell r="DC12">
            <v>84.833933573429377</v>
          </cell>
          <cell r="DD12">
            <v>96.08</v>
          </cell>
          <cell r="DE12">
            <v>94.795836669335472</v>
          </cell>
          <cell r="DF12">
            <v>95.438175270108033</v>
          </cell>
          <cell r="DG12">
            <v>201</v>
          </cell>
          <cell r="DH12">
            <v>297</v>
          </cell>
          <cell r="DI12">
            <v>498</v>
          </cell>
          <cell r="DJ12">
            <v>15.920398009950249</v>
          </cell>
          <cell r="DK12">
            <v>13.468013468013467</v>
          </cell>
          <cell r="DL12">
            <v>14.457831325301203</v>
          </cell>
          <cell r="DM12">
            <v>10.945273631840797</v>
          </cell>
          <cell r="DN12">
            <v>6.7340067340067336</v>
          </cell>
          <cell r="DO12">
            <v>8.4337349397590362</v>
          </cell>
          <cell r="DP12">
            <v>79.104477611940297</v>
          </cell>
          <cell r="DQ12">
            <v>69.360269360269356</v>
          </cell>
          <cell r="DR12">
            <v>73.293172690763058</v>
          </cell>
          <cell r="DS12">
            <v>76.119402985074629</v>
          </cell>
          <cell r="DT12">
            <v>65.656565656565661</v>
          </cell>
          <cell r="DU12">
            <v>69.879518072289159</v>
          </cell>
          <cell r="DV12">
            <v>90.049751243781088</v>
          </cell>
          <cell r="DW12">
            <v>88.552188552188554</v>
          </cell>
          <cell r="DX12">
            <v>89.156626506024097</v>
          </cell>
        </row>
        <row r="13">
          <cell r="B13">
            <v>204</v>
          </cell>
          <cell r="C13">
            <v>630</v>
          </cell>
          <cell r="D13">
            <v>321</v>
          </cell>
          <cell r="E13">
            <v>951</v>
          </cell>
          <cell r="F13">
            <v>70.476190476190482</v>
          </cell>
          <cell r="G13">
            <v>55.140186915887845</v>
          </cell>
          <cell r="H13">
            <v>65.29968454258676</v>
          </cell>
          <cell r="I13">
            <v>53.333333333333336</v>
          </cell>
          <cell r="J13">
            <v>38.31775700934579</v>
          </cell>
          <cell r="K13">
            <v>48.264984227129339</v>
          </cell>
          <cell r="L13">
            <v>97.777777777777771</v>
          </cell>
          <cell r="M13">
            <v>95.015576323987545</v>
          </cell>
          <cell r="N13">
            <v>96.845425867507885</v>
          </cell>
          <cell r="O13">
            <v>96.031746031746039</v>
          </cell>
          <cell r="P13">
            <v>92.211838006230522</v>
          </cell>
          <cell r="Q13">
            <v>94.742376445846475</v>
          </cell>
          <cell r="R13">
            <v>99.365079365079367</v>
          </cell>
          <cell r="S13">
            <v>100</v>
          </cell>
          <cell r="T13">
            <v>99.579390115667721</v>
          </cell>
          <cell r="U13">
            <v>134</v>
          </cell>
          <cell r="V13">
            <v>92</v>
          </cell>
          <cell r="W13">
            <v>226</v>
          </cell>
          <cell r="X13">
            <v>23.134328358208954</v>
          </cell>
          <cell r="Y13">
            <v>14.130434782608695</v>
          </cell>
          <cell r="Z13">
            <v>19.469026548672566</v>
          </cell>
          <cell r="AA13">
            <v>10.44776119402985</v>
          </cell>
          <cell r="AB13">
            <v>7.608695652173914</v>
          </cell>
          <cell r="AC13">
            <v>9.2920353982300892</v>
          </cell>
          <cell r="AD13">
            <v>92.537313432835816</v>
          </cell>
          <cell r="AE13">
            <v>77.173913043478265</v>
          </cell>
          <cell r="AF13">
            <v>86.283185840707972</v>
          </cell>
          <cell r="AG13">
            <v>88.805970149253739</v>
          </cell>
          <cell r="AH13">
            <v>75</v>
          </cell>
          <cell r="AI13">
            <v>83.185840707964601</v>
          </cell>
          <cell r="AJ13">
            <v>97.014925373134332</v>
          </cell>
          <cell r="AK13">
            <v>94.565217391304344</v>
          </cell>
          <cell r="AL13">
            <v>96.017699115044252</v>
          </cell>
          <cell r="AM13">
            <v>48</v>
          </cell>
          <cell r="AN13">
            <v>45</v>
          </cell>
          <cell r="AO13">
            <v>93</v>
          </cell>
          <cell r="AP13">
            <v>14.583333333333334</v>
          </cell>
          <cell r="AQ13">
            <v>6.666666666666667</v>
          </cell>
          <cell r="AR13">
            <v>10.75268817204301</v>
          </cell>
          <cell r="AS13">
            <v>8.3333333333333321</v>
          </cell>
          <cell r="AT13">
            <v>2.2222222222222223</v>
          </cell>
          <cell r="AU13">
            <v>5.376344086021505</v>
          </cell>
          <cell r="AV13">
            <v>83.333333333333343</v>
          </cell>
          <cell r="AW13">
            <v>57.777777777777771</v>
          </cell>
          <cell r="AX13">
            <v>70.967741935483872</v>
          </cell>
          <cell r="AY13">
            <v>79.166666666666657</v>
          </cell>
          <cell r="AZ13">
            <v>51.111111111111107</v>
          </cell>
          <cell r="BA13">
            <v>65.591397849462368</v>
          </cell>
          <cell r="BB13">
            <v>97.916666666666657</v>
          </cell>
          <cell r="BC13">
            <v>93.333333333333329</v>
          </cell>
          <cell r="BD13">
            <v>95.6989247311828</v>
          </cell>
          <cell r="BE13">
            <v>20</v>
          </cell>
          <cell r="BF13">
            <v>62</v>
          </cell>
          <cell r="BG13">
            <v>82</v>
          </cell>
          <cell r="BH13">
            <v>10</v>
          </cell>
          <cell r="BI13">
            <v>4.838709677419355</v>
          </cell>
          <cell r="BJ13">
            <v>6.0975609756097562</v>
          </cell>
          <cell r="BK13">
            <v>5</v>
          </cell>
          <cell r="BL13">
            <v>1.6129032258064515</v>
          </cell>
          <cell r="BM13">
            <v>2.4390243902439024</v>
          </cell>
          <cell r="BN13">
            <v>45</v>
          </cell>
          <cell r="BO13">
            <v>35.483870967741936</v>
          </cell>
          <cell r="BP13">
            <v>37.804878048780488</v>
          </cell>
          <cell r="BQ13">
            <v>45</v>
          </cell>
          <cell r="BR13">
            <v>35.483870967741936</v>
          </cell>
          <cell r="BS13">
            <v>37.804878048780488</v>
          </cell>
          <cell r="BT13">
            <v>100</v>
          </cell>
          <cell r="BU13">
            <v>85.483870967741936</v>
          </cell>
          <cell r="BV13">
            <v>89.024390243902445</v>
          </cell>
          <cell r="BW13">
            <v>35</v>
          </cell>
          <cell r="BX13">
            <v>4</v>
          </cell>
          <cell r="BY13">
            <v>39</v>
          </cell>
          <cell r="BZ13">
            <v>80</v>
          </cell>
          <cell r="CA13">
            <v>0</v>
          </cell>
          <cell r="CB13">
            <v>71.794871794871796</v>
          </cell>
          <cell r="CC13">
            <v>65.714285714285708</v>
          </cell>
          <cell r="CD13">
            <v>0</v>
          </cell>
          <cell r="CE13">
            <v>58.974358974358978</v>
          </cell>
          <cell r="CF13">
            <v>88.571428571428569</v>
          </cell>
          <cell r="CG13">
            <v>0</v>
          </cell>
          <cell r="CH13">
            <v>79.487179487179489</v>
          </cell>
          <cell r="CI13">
            <v>85.714285714285708</v>
          </cell>
          <cell r="CJ13">
            <v>0</v>
          </cell>
          <cell r="CK13">
            <v>76.923076923076934</v>
          </cell>
          <cell r="CL13">
            <v>97.142857142857139</v>
          </cell>
          <cell r="CM13">
            <v>50</v>
          </cell>
          <cell r="CN13">
            <v>92.307692307692307</v>
          </cell>
          <cell r="CO13">
            <v>867</v>
          </cell>
          <cell r="CP13">
            <v>524</v>
          </cell>
          <cell r="CQ13">
            <v>1391</v>
          </cell>
          <cell r="CR13">
            <v>59.054209919261822</v>
          </cell>
          <cell r="CS13">
            <v>37.404580152671755</v>
          </cell>
          <cell r="CT13">
            <v>50.898634076204175</v>
          </cell>
          <cell r="CU13">
            <v>43.598615916955019</v>
          </cell>
          <cell r="CV13">
            <v>25.190839694656486</v>
          </cell>
          <cell r="CW13">
            <v>36.664270309130117</v>
          </cell>
          <cell r="CX13">
            <v>94.579008073817761</v>
          </cell>
          <cell r="CY13">
            <v>80.916030534351151</v>
          </cell>
          <cell r="CZ13">
            <v>89.43206326383897</v>
          </cell>
          <cell r="DA13">
            <v>92.387543252595165</v>
          </cell>
          <cell r="DB13">
            <v>78.244274809160302</v>
          </cell>
          <cell r="DC13">
            <v>87.059669302659955</v>
          </cell>
          <cell r="DD13">
            <v>98.846597462514424</v>
          </cell>
          <cell r="DE13">
            <v>96.374045801526719</v>
          </cell>
          <cell r="DF13">
            <v>97.915168943206325</v>
          </cell>
          <cell r="DG13">
            <v>182</v>
          </cell>
          <cell r="DH13">
            <v>137</v>
          </cell>
          <cell r="DI13">
            <v>319</v>
          </cell>
          <cell r="DJ13">
            <v>20.87912087912088</v>
          </cell>
          <cell r="DK13">
            <v>11.678832116788321</v>
          </cell>
          <cell r="DL13">
            <v>16.927899686520377</v>
          </cell>
          <cell r="DM13">
            <v>9.8901098901098905</v>
          </cell>
          <cell r="DN13">
            <v>5.8394160583941606</v>
          </cell>
          <cell r="DO13">
            <v>8.1504702194357357</v>
          </cell>
          <cell r="DP13">
            <v>90.109890109890117</v>
          </cell>
          <cell r="DQ13">
            <v>70.802919708029194</v>
          </cell>
          <cell r="DR13">
            <v>81.818181818181827</v>
          </cell>
          <cell r="DS13">
            <v>86.263736263736263</v>
          </cell>
          <cell r="DT13">
            <v>67.153284671532845</v>
          </cell>
          <cell r="DU13">
            <v>78.056426332288396</v>
          </cell>
          <cell r="DV13">
            <v>97.252747252747255</v>
          </cell>
          <cell r="DW13">
            <v>94.160583941605836</v>
          </cell>
          <cell r="DX13">
            <v>95.924764890282134</v>
          </cell>
        </row>
        <row r="14">
          <cell r="B14">
            <v>205</v>
          </cell>
          <cell r="C14">
            <v>487</v>
          </cell>
          <cell r="D14">
            <v>399</v>
          </cell>
          <cell r="E14">
            <v>886</v>
          </cell>
          <cell r="F14">
            <v>73.716632443531822</v>
          </cell>
          <cell r="G14">
            <v>63.157894736842103</v>
          </cell>
          <cell r="H14">
            <v>68.961625282167034</v>
          </cell>
          <cell r="I14">
            <v>62.217659137576995</v>
          </cell>
          <cell r="J14">
            <v>54.385964912280706</v>
          </cell>
          <cell r="K14">
            <v>58.690744920993232</v>
          </cell>
          <cell r="L14">
            <v>97.741273100616027</v>
          </cell>
          <cell r="M14">
            <v>96.240601503759393</v>
          </cell>
          <cell r="N14">
            <v>97.065462753950342</v>
          </cell>
          <cell r="O14">
            <v>96.303901437371664</v>
          </cell>
          <cell r="P14">
            <v>95.739348370927317</v>
          </cell>
          <cell r="Q14">
            <v>96.04966139954854</v>
          </cell>
          <cell r="R14">
            <v>99.383983572895275</v>
          </cell>
          <cell r="S14">
            <v>98.997493734335833</v>
          </cell>
          <cell r="T14">
            <v>99.209932279909708</v>
          </cell>
          <cell r="U14">
            <v>77</v>
          </cell>
          <cell r="V14">
            <v>83</v>
          </cell>
          <cell r="W14">
            <v>160</v>
          </cell>
          <cell r="X14">
            <v>55.844155844155843</v>
          </cell>
          <cell r="Y14">
            <v>42.168674698795186</v>
          </cell>
          <cell r="Z14">
            <v>48.75</v>
          </cell>
          <cell r="AA14">
            <v>19.480519480519483</v>
          </cell>
          <cell r="AB14">
            <v>18.072289156626507</v>
          </cell>
          <cell r="AC14">
            <v>18.75</v>
          </cell>
          <cell r="AD14">
            <v>93.506493506493499</v>
          </cell>
          <cell r="AE14">
            <v>87.951807228915655</v>
          </cell>
          <cell r="AF14">
            <v>90.625</v>
          </cell>
          <cell r="AG14">
            <v>93.506493506493499</v>
          </cell>
          <cell r="AH14">
            <v>84.337349397590373</v>
          </cell>
          <cell r="AI14">
            <v>88.75</v>
          </cell>
          <cell r="AJ14">
            <v>97.402597402597408</v>
          </cell>
          <cell r="AK14">
            <v>98.795180722891558</v>
          </cell>
          <cell r="AL14">
            <v>98.125</v>
          </cell>
          <cell r="AM14">
            <v>16</v>
          </cell>
          <cell r="AN14">
            <v>27</v>
          </cell>
          <cell r="AO14">
            <v>43</v>
          </cell>
          <cell r="AP14">
            <v>43.75</v>
          </cell>
          <cell r="AQ14">
            <v>48.148148148148145</v>
          </cell>
          <cell r="AR14">
            <v>46.511627906976742</v>
          </cell>
          <cell r="AS14">
            <v>18.75</v>
          </cell>
          <cell r="AT14">
            <v>25.925925925925924</v>
          </cell>
          <cell r="AU14">
            <v>23.255813953488371</v>
          </cell>
          <cell r="AV14">
            <v>100</v>
          </cell>
          <cell r="AW14">
            <v>85.18518518518519</v>
          </cell>
          <cell r="AX14">
            <v>90.697674418604649</v>
          </cell>
          <cell r="AY14">
            <v>100</v>
          </cell>
          <cell r="AZ14">
            <v>81.481481481481481</v>
          </cell>
          <cell r="BA14">
            <v>88.372093023255815</v>
          </cell>
          <cell r="BB14">
            <v>100</v>
          </cell>
          <cell r="BC14">
            <v>100</v>
          </cell>
          <cell r="BD14">
            <v>100</v>
          </cell>
          <cell r="BE14">
            <v>14</v>
          </cell>
          <cell r="BF14">
            <v>44</v>
          </cell>
          <cell r="BG14">
            <v>58</v>
          </cell>
          <cell r="BH14">
            <v>7.1428571428571423</v>
          </cell>
          <cell r="BI14">
            <v>11.363636363636363</v>
          </cell>
          <cell r="BJ14">
            <v>10.344827586206897</v>
          </cell>
          <cell r="BK14">
            <v>7.1428571428571423</v>
          </cell>
          <cell r="BL14">
            <v>9.0909090909090917</v>
          </cell>
          <cell r="BM14">
            <v>8.6206896551724146</v>
          </cell>
          <cell r="BN14">
            <v>35.714285714285715</v>
          </cell>
          <cell r="BO14">
            <v>47.727272727272727</v>
          </cell>
          <cell r="BP14">
            <v>44.827586206896555</v>
          </cell>
          <cell r="BQ14">
            <v>35.714285714285715</v>
          </cell>
          <cell r="BR14">
            <v>47.727272727272727</v>
          </cell>
          <cell r="BS14">
            <v>44.827586206896555</v>
          </cell>
          <cell r="BT14">
            <v>92.857142857142861</v>
          </cell>
          <cell r="BU14">
            <v>88.63636363636364</v>
          </cell>
          <cell r="BV14">
            <v>89.65517241379311</v>
          </cell>
          <cell r="BW14">
            <v>1</v>
          </cell>
          <cell r="BX14">
            <v>5</v>
          </cell>
          <cell r="BY14">
            <v>6</v>
          </cell>
          <cell r="BZ14">
            <v>0</v>
          </cell>
          <cell r="CA14">
            <v>40</v>
          </cell>
          <cell r="CB14">
            <v>33.333333333333329</v>
          </cell>
          <cell r="CC14">
            <v>0</v>
          </cell>
          <cell r="CD14">
            <v>0</v>
          </cell>
          <cell r="CE14">
            <v>0</v>
          </cell>
          <cell r="CF14">
            <v>0</v>
          </cell>
          <cell r="CG14">
            <v>100</v>
          </cell>
          <cell r="CH14">
            <v>83.333333333333343</v>
          </cell>
          <cell r="CI14">
            <v>0</v>
          </cell>
          <cell r="CJ14">
            <v>100</v>
          </cell>
          <cell r="CK14">
            <v>83.333333333333343</v>
          </cell>
          <cell r="CL14">
            <v>100</v>
          </cell>
          <cell r="CM14">
            <v>100</v>
          </cell>
          <cell r="CN14">
            <v>100</v>
          </cell>
          <cell r="CO14">
            <v>595</v>
          </cell>
          <cell r="CP14">
            <v>558</v>
          </cell>
          <cell r="CQ14">
            <v>1153</v>
          </cell>
          <cell r="CR14">
            <v>68.907563025210081</v>
          </cell>
          <cell r="CS14">
            <v>55.017921146953405</v>
          </cell>
          <cell r="CT14">
            <v>62.185602775368608</v>
          </cell>
          <cell r="CU14">
            <v>54.117647058823529</v>
          </cell>
          <cell r="CV14">
            <v>43.548387096774192</v>
          </cell>
          <cell r="CW14">
            <v>49.002601908065913</v>
          </cell>
          <cell r="CX14">
            <v>95.630252100840337</v>
          </cell>
          <cell r="CY14">
            <v>90.681003584229387</v>
          </cell>
          <cell r="CZ14">
            <v>93.235039028620989</v>
          </cell>
          <cell r="DA14">
            <v>94.453781512605033</v>
          </cell>
          <cell r="DB14">
            <v>89.605734767025098</v>
          </cell>
          <cell r="DC14">
            <v>92.107545533391161</v>
          </cell>
          <cell r="DD14">
            <v>98.991596638655466</v>
          </cell>
          <cell r="DE14">
            <v>98.207885304659499</v>
          </cell>
          <cell r="DF14">
            <v>98.612315698178662</v>
          </cell>
          <cell r="DG14">
            <v>93</v>
          </cell>
          <cell r="DH14">
            <v>110</v>
          </cell>
          <cell r="DI14">
            <v>203</v>
          </cell>
          <cell r="DJ14">
            <v>53.763440860215049</v>
          </cell>
          <cell r="DK14">
            <v>43.636363636363633</v>
          </cell>
          <cell r="DL14">
            <v>48.275862068965516</v>
          </cell>
          <cell r="DM14">
            <v>19.35483870967742</v>
          </cell>
          <cell r="DN14">
            <v>20</v>
          </cell>
          <cell r="DO14">
            <v>19.704433497536947</v>
          </cell>
          <cell r="DP14">
            <v>94.623655913978496</v>
          </cell>
          <cell r="DQ14">
            <v>87.272727272727266</v>
          </cell>
          <cell r="DR14">
            <v>90.64039408866995</v>
          </cell>
          <cell r="DS14">
            <v>94.623655913978496</v>
          </cell>
          <cell r="DT14">
            <v>83.636363636363626</v>
          </cell>
          <cell r="DU14">
            <v>88.669950738916256</v>
          </cell>
          <cell r="DV14">
            <v>97.849462365591393</v>
          </cell>
          <cell r="DW14">
            <v>99.090909090909093</v>
          </cell>
          <cell r="DX14">
            <v>98.522167487684726</v>
          </cell>
        </row>
        <row r="15">
          <cell r="B15">
            <v>206</v>
          </cell>
          <cell r="C15">
            <v>462</v>
          </cell>
          <cell r="D15">
            <v>498</v>
          </cell>
          <cell r="E15">
            <v>960</v>
          </cell>
          <cell r="F15">
            <v>60.389610389610397</v>
          </cell>
          <cell r="G15">
            <v>54.417670682730922</v>
          </cell>
          <cell r="H15">
            <v>57.291666666666664</v>
          </cell>
          <cell r="I15">
            <v>46.753246753246749</v>
          </cell>
          <cell r="J15">
            <v>40.76305220883534</v>
          </cell>
          <cell r="K15">
            <v>43.645833333333336</v>
          </cell>
          <cell r="L15">
            <v>93.722943722943725</v>
          </cell>
          <cell r="M15">
            <v>91.365461847389568</v>
          </cell>
          <cell r="N15">
            <v>92.5</v>
          </cell>
          <cell r="O15">
            <v>93.290043290043286</v>
          </cell>
          <cell r="P15">
            <v>89.759036144578303</v>
          </cell>
          <cell r="Q15">
            <v>91.458333333333329</v>
          </cell>
          <cell r="R15">
            <v>97.61904761904762</v>
          </cell>
          <cell r="S15">
            <v>97.590361445783131</v>
          </cell>
          <cell r="T15">
            <v>97.604166666666671</v>
          </cell>
          <cell r="U15">
            <v>151</v>
          </cell>
          <cell r="V15">
            <v>182</v>
          </cell>
          <cell r="W15">
            <v>333</v>
          </cell>
          <cell r="X15">
            <v>29.139072847682119</v>
          </cell>
          <cell r="Y15">
            <v>36.263736263736263</v>
          </cell>
          <cell r="Z15">
            <v>33.033033033033036</v>
          </cell>
          <cell r="AA15">
            <v>15.231788079470199</v>
          </cell>
          <cell r="AB15">
            <v>14.835164835164836</v>
          </cell>
          <cell r="AC15">
            <v>15.015015015015015</v>
          </cell>
          <cell r="AD15">
            <v>91.390728476821195</v>
          </cell>
          <cell r="AE15">
            <v>80.769230769230774</v>
          </cell>
          <cell r="AF15">
            <v>85.585585585585591</v>
          </cell>
          <cell r="AG15">
            <v>90.728476821192046</v>
          </cell>
          <cell r="AH15">
            <v>79.670329670329664</v>
          </cell>
          <cell r="AI15">
            <v>84.684684684684683</v>
          </cell>
          <cell r="AJ15">
            <v>96.688741721854313</v>
          </cell>
          <cell r="AK15">
            <v>95.604395604395606</v>
          </cell>
          <cell r="AL15">
            <v>96.09609609609609</v>
          </cell>
          <cell r="AM15">
            <v>51</v>
          </cell>
          <cell r="AN15">
            <v>37</v>
          </cell>
          <cell r="AO15">
            <v>88</v>
          </cell>
          <cell r="AP15">
            <v>9.8039215686274517</v>
          </cell>
          <cell r="AQ15">
            <v>27.027027027027028</v>
          </cell>
          <cell r="AR15">
            <v>17.045454545454543</v>
          </cell>
          <cell r="AS15">
            <v>1.9607843137254901</v>
          </cell>
          <cell r="AT15">
            <v>13.513513513513514</v>
          </cell>
          <cell r="AU15">
            <v>6.8181818181818175</v>
          </cell>
          <cell r="AV15">
            <v>76.470588235294116</v>
          </cell>
          <cell r="AW15">
            <v>59.45945945945946</v>
          </cell>
          <cell r="AX15">
            <v>69.318181818181827</v>
          </cell>
          <cell r="AY15">
            <v>72.549019607843135</v>
          </cell>
          <cell r="AZ15">
            <v>59.45945945945946</v>
          </cell>
          <cell r="BA15">
            <v>67.045454545454547</v>
          </cell>
          <cell r="BB15">
            <v>92.156862745098039</v>
          </cell>
          <cell r="BC15">
            <v>89.189189189189193</v>
          </cell>
          <cell r="BD15">
            <v>90.909090909090907</v>
          </cell>
          <cell r="BE15">
            <v>21</v>
          </cell>
          <cell r="BF15">
            <v>46</v>
          </cell>
          <cell r="BG15">
            <v>67</v>
          </cell>
          <cell r="BH15">
            <v>0</v>
          </cell>
          <cell r="BI15">
            <v>6.5217391304347823</v>
          </cell>
          <cell r="BJ15">
            <v>4.4776119402985071</v>
          </cell>
          <cell r="BK15">
            <v>0</v>
          </cell>
          <cell r="BL15">
            <v>2.1739130434782608</v>
          </cell>
          <cell r="BM15">
            <v>1.4925373134328357</v>
          </cell>
          <cell r="BN15">
            <v>33.333333333333329</v>
          </cell>
          <cell r="BO15">
            <v>32.608695652173914</v>
          </cell>
          <cell r="BP15">
            <v>32.835820895522389</v>
          </cell>
          <cell r="BQ15">
            <v>33.333333333333329</v>
          </cell>
          <cell r="BR15">
            <v>28.260869565217391</v>
          </cell>
          <cell r="BS15">
            <v>29.850746268656714</v>
          </cell>
          <cell r="BT15">
            <v>71.428571428571431</v>
          </cell>
          <cell r="BU15">
            <v>78.260869565217391</v>
          </cell>
          <cell r="BV15">
            <v>76.119402985074629</v>
          </cell>
          <cell r="BW15">
            <v>6</v>
          </cell>
          <cell r="BX15">
            <v>5</v>
          </cell>
          <cell r="BY15">
            <v>11</v>
          </cell>
          <cell r="BZ15">
            <v>66.666666666666657</v>
          </cell>
          <cell r="CA15">
            <v>80</v>
          </cell>
          <cell r="CB15">
            <v>72.727272727272734</v>
          </cell>
          <cell r="CC15">
            <v>16.666666666666664</v>
          </cell>
          <cell r="CD15">
            <v>40</v>
          </cell>
          <cell r="CE15">
            <v>27.27272727272727</v>
          </cell>
          <cell r="CF15">
            <v>100</v>
          </cell>
          <cell r="CG15">
            <v>80</v>
          </cell>
          <cell r="CH15">
            <v>90.909090909090907</v>
          </cell>
          <cell r="CI15">
            <v>100</v>
          </cell>
          <cell r="CJ15">
            <v>80</v>
          </cell>
          <cell r="CK15">
            <v>90.909090909090907</v>
          </cell>
          <cell r="CL15">
            <v>100</v>
          </cell>
          <cell r="CM15">
            <v>100</v>
          </cell>
          <cell r="CN15">
            <v>100</v>
          </cell>
          <cell r="CO15">
            <v>691</v>
          </cell>
          <cell r="CP15">
            <v>768</v>
          </cell>
          <cell r="CQ15">
            <v>1459</v>
          </cell>
          <cell r="CR15">
            <v>48.046309696092621</v>
          </cell>
          <cell r="CS15">
            <v>46.09375</v>
          </cell>
          <cell r="CT15">
            <v>47.018505825908157</v>
          </cell>
          <cell r="CU15">
            <v>34.876989869753977</v>
          </cell>
          <cell r="CV15">
            <v>30.989583333333332</v>
          </cell>
          <cell r="CW15">
            <v>32.830705962988347</v>
          </cell>
          <cell r="CX15">
            <v>90.159189580318383</v>
          </cell>
          <cell r="CY15">
            <v>83.723958333333343</v>
          </cell>
          <cell r="CZ15">
            <v>86.771761480466068</v>
          </cell>
          <cell r="DA15">
            <v>89.435600578871203</v>
          </cell>
          <cell r="DB15">
            <v>82.161458333333343</v>
          </cell>
          <cell r="DC15">
            <v>85.606579849211784</v>
          </cell>
          <cell r="DD15">
            <v>96.237337192474669</v>
          </cell>
          <cell r="DE15">
            <v>95.572916666666657</v>
          </cell>
          <cell r="DF15">
            <v>95.887594242631934</v>
          </cell>
          <cell r="DG15">
            <v>202</v>
          </cell>
          <cell r="DH15">
            <v>219</v>
          </cell>
          <cell r="DI15">
            <v>421</v>
          </cell>
          <cell r="DJ15">
            <v>24.257425742574256</v>
          </cell>
          <cell r="DK15">
            <v>34.703196347031962</v>
          </cell>
          <cell r="DL15">
            <v>29.691211401425178</v>
          </cell>
          <cell r="DM15">
            <v>11.881188118811881</v>
          </cell>
          <cell r="DN15">
            <v>14.611872146118721</v>
          </cell>
          <cell r="DO15">
            <v>13.30166270783848</v>
          </cell>
          <cell r="DP15">
            <v>87.623762376237622</v>
          </cell>
          <cell r="DQ15">
            <v>77.168949771689498</v>
          </cell>
          <cell r="DR15">
            <v>82.185273159144884</v>
          </cell>
          <cell r="DS15">
            <v>86.138613861386133</v>
          </cell>
          <cell r="DT15">
            <v>76.25570776255708</v>
          </cell>
          <cell r="DU15">
            <v>80.997624703087894</v>
          </cell>
          <cell r="DV15">
            <v>95.544554455445535</v>
          </cell>
          <cell r="DW15">
            <v>94.520547945205479</v>
          </cell>
          <cell r="DX15">
            <v>95.01187648456056</v>
          </cell>
        </row>
        <row r="16">
          <cell r="B16">
            <v>207</v>
          </cell>
          <cell r="C16">
            <v>213</v>
          </cell>
          <cell r="D16">
            <v>262</v>
          </cell>
          <cell r="E16">
            <v>475</v>
          </cell>
          <cell r="F16">
            <v>69.014084507042256</v>
          </cell>
          <cell r="G16">
            <v>75.954198473282446</v>
          </cell>
          <cell r="H16">
            <v>72.84210526315789</v>
          </cell>
          <cell r="I16">
            <v>57.276995305164327</v>
          </cell>
          <cell r="J16">
            <v>68.320610687022892</v>
          </cell>
          <cell r="K16">
            <v>63.368421052631575</v>
          </cell>
          <cell r="L16">
            <v>98.122065727699521</v>
          </cell>
          <cell r="M16">
            <v>98.473282442748086</v>
          </cell>
          <cell r="N16">
            <v>98.315789473684205</v>
          </cell>
          <cell r="O16">
            <v>98.122065727699521</v>
          </cell>
          <cell r="P16">
            <v>97.70992366412213</v>
          </cell>
          <cell r="Q16">
            <v>97.894736842105274</v>
          </cell>
          <cell r="R16">
            <v>99.061032863849761</v>
          </cell>
          <cell r="S16">
            <v>99.236641221374043</v>
          </cell>
          <cell r="T16">
            <v>99.157894736842096</v>
          </cell>
          <cell r="U16">
            <v>24</v>
          </cell>
          <cell r="V16">
            <v>32</v>
          </cell>
          <cell r="W16">
            <v>56</v>
          </cell>
          <cell r="X16">
            <v>29.166666666666668</v>
          </cell>
          <cell r="Y16">
            <v>28.125</v>
          </cell>
          <cell r="Z16">
            <v>28.571428571428569</v>
          </cell>
          <cell r="AA16">
            <v>20.833333333333336</v>
          </cell>
          <cell r="AB16">
            <v>15.625</v>
          </cell>
          <cell r="AC16">
            <v>17.857142857142858</v>
          </cell>
          <cell r="AD16">
            <v>100</v>
          </cell>
          <cell r="AE16">
            <v>96.875</v>
          </cell>
          <cell r="AF16">
            <v>98.214285714285708</v>
          </cell>
          <cell r="AG16">
            <v>100</v>
          </cell>
          <cell r="AH16">
            <v>93.75</v>
          </cell>
          <cell r="AI16">
            <v>96.428571428571431</v>
          </cell>
          <cell r="AJ16">
            <v>100</v>
          </cell>
          <cell r="AK16">
            <v>100</v>
          </cell>
          <cell r="AL16">
            <v>100</v>
          </cell>
          <cell r="AM16">
            <v>9</v>
          </cell>
          <cell r="AN16">
            <v>21</v>
          </cell>
          <cell r="AO16">
            <v>30</v>
          </cell>
          <cell r="AP16">
            <v>0</v>
          </cell>
          <cell r="AQ16">
            <v>14.285714285714285</v>
          </cell>
          <cell r="AR16">
            <v>10</v>
          </cell>
          <cell r="AS16">
            <v>0</v>
          </cell>
          <cell r="AT16">
            <v>14.285714285714285</v>
          </cell>
          <cell r="AU16">
            <v>10</v>
          </cell>
          <cell r="AV16">
            <v>100</v>
          </cell>
          <cell r="AW16">
            <v>85.714285714285708</v>
          </cell>
          <cell r="AX16">
            <v>90</v>
          </cell>
          <cell r="AY16">
            <v>100</v>
          </cell>
          <cell r="AZ16">
            <v>85.714285714285708</v>
          </cell>
          <cell r="BA16">
            <v>90</v>
          </cell>
          <cell r="BB16">
            <v>100</v>
          </cell>
          <cell r="BC16">
            <v>95.238095238095227</v>
          </cell>
          <cell r="BD16">
            <v>96.666666666666671</v>
          </cell>
          <cell r="BE16">
            <v>8</v>
          </cell>
          <cell r="BF16">
            <v>14</v>
          </cell>
          <cell r="BG16">
            <v>22</v>
          </cell>
          <cell r="BH16">
            <v>0</v>
          </cell>
          <cell r="BI16">
            <v>14.285714285714285</v>
          </cell>
          <cell r="BJ16">
            <v>9.0909090909090917</v>
          </cell>
          <cell r="BK16">
            <v>0</v>
          </cell>
          <cell r="BL16">
            <v>14.285714285714285</v>
          </cell>
          <cell r="BM16">
            <v>9.0909090909090917</v>
          </cell>
          <cell r="BN16">
            <v>25</v>
          </cell>
          <cell r="BO16">
            <v>42.857142857142854</v>
          </cell>
          <cell r="BP16">
            <v>36.363636363636367</v>
          </cell>
          <cell r="BQ16">
            <v>12.5</v>
          </cell>
          <cell r="BR16">
            <v>42.857142857142854</v>
          </cell>
          <cell r="BS16">
            <v>31.818181818181817</v>
          </cell>
          <cell r="BT16">
            <v>50</v>
          </cell>
          <cell r="BU16">
            <v>64.285714285714292</v>
          </cell>
          <cell r="BV16">
            <v>59.090909090909093</v>
          </cell>
          <cell r="BW16">
            <v>2</v>
          </cell>
          <cell r="BX16">
            <v>1</v>
          </cell>
          <cell r="BY16">
            <v>3</v>
          </cell>
          <cell r="BZ16">
            <v>50</v>
          </cell>
          <cell r="CA16">
            <v>100</v>
          </cell>
          <cell r="CB16">
            <v>66.666666666666657</v>
          </cell>
          <cell r="CC16">
            <v>50</v>
          </cell>
          <cell r="CD16">
            <v>100</v>
          </cell>
          <cell r="CE16">
            <v>66.666666666666657</v>
          </cell>
          <cell r="CF16">
            <v>50</v>
          </cell>
          <cell r="CG16">
            <v>100</v>
          </cell>
          <cell r="CH16">
            <v>66.666666666666657</v>
          </cell>
          <cell r="CI16">
            <v>50</v>
          </cell>
          <cell r="CJ16">
            <v>100</v>
          </cell>
          <cell r="CK16">
            <v>66.666666666666657</v>
          </cell>
          <cell r="CL16">
            <v>100</v>
          </cell>
          <cell r="CM16">
            <v>100</v>
          </cell>
          <cell r="CN16">
            <v>100</v>
          </cell>
          <cell r="CO16">
            <v>256</v>
          </cell>
          <cell r="CP16">
            <v>330</v>
          </cell>
          <cell r="CQ16">
            <v>586</v>
          </cell>
          <cell r="CR16">
            <v>60.546875</v>
          </cell>
          <cell r="CS16">
            <v>64.848484848484844</v>
          </cell>
          <cell r="CT16">
            <v>62.969283276450518</v>
          </cell>
          <cell r="CU16">
            <v>50</v>
          </cell>
          <cell r="CV16">
            <v>57.575757575757578</v>
          </cell>
          <cell r="CW16">
            <v>54.26621160409556</v>
          </cell>
          <cell r="CX16">
            <v>95.703125</v>
          </cell>
          <cell r="CY16">
            <v>95.151515151515156</v>
          </cell>
          <cell r="CZ16">
            <v>95.392491467576789</v>
          </cell>
          <cell r="DA16">
            <v>95.3125</v>
          </cell>
          <cell r="DB16">
            <v>94.242424242424235</v>
          </cell>
          <cell r="DC16">
            <v>94.709897610921502</v>
          </cell>
          <cell r="DD16">
            <v>97.65625</v>
          </cell>
          <cell r="DE16">
            <v>97.575757575757578</v>
          </cell>
          <cell r="DF16">
            <v>97.610921501706486</v>
          </cell>
          <cell r="DG16">
            <v>33</v>
          </cell>
          <cell r="DH16">
            <v>53</v>
          </cell>
          <cell r="DI16">
            <v>86</v>
          </cell>
          <cell r="DJ16">
            <v>21.212121212121211</v>
          </cell>
          <cell r="DK16">
            <v>22.641509433962266</v>
          </cell>
          <cell r="DL16">
            <v>22.093023255813954</v>
          </cell>
          <cell r="DM16">
            <v>15.151515151515152</v>
          </cell>
          <cell r="DN16">
            <v>15.09433962264151</v>
          </cell>
          <cell r="DO16">
            <v>15.11627906976744</v>
          </cell>
          <cell r="DP16">
            <v>100</v>
          </cell>
          <cell r="DQ16">
            <v>92.452830188679243</v>
          </cell>
          <cell r="DR16">
            <v>95.348837209302332</v>
          </cell>
          <cell r="DS16">
            <v>100</v>
          </cell>
          <cell r="DT16">
            <v>90.566037735849065</v>
          </cell>
          <cell r="DU16">
            <v>94.186046511627907</v>
          </cell>
          <cell r="DV16">
            <v>100</v>
          </cell>
          <cell r="DW16">
            <v>98.113207547169807</v>
          </cell>
          <cell r="DX16">
            <v>98.837209302325576</v>
          </cell>
        </row>
        <row r="17">
          <cell r="B17">
            <v>208</v>
          </cell>
          <cell r="C17">
            <v>566</v>
          </cell>
          <cell r="D17">
            <v>416</v>
          </cell>
          <cell r="E17">
            <v>982</v>
          </cell>
          <cell r="F17">
            <v>67.137809187279146</v>
          </cell>
          <cell r="G17">
            <v>68.75</v>
          </cell>
          <cell r="H17">
            <v>67.82077393075356</v>
          </cell>
          <cell r="I17">
            <v>52.473498233215544</v>
          </cell>
          <cell r="J17">
            <v>54.567307692307686</v>
          </cell>
          <cell r="K17">
            <v>53.360488798370675</v>
          </cell>
          <cell r="L17">
            <v>97.173144876325097</v>
          </cell>
          <cell r="M17">
            <v>97.355769230769226</v>
          </cell>
          <cell r="N17">
            <v>97.250509164969444</v>
          </cell>
          <cell r="O17">
            <v>95.053003533568898</v>
          </cell>
          <cell r="P17">
            <v>96.634615384615387</v>
          </cell>
          <cell r="Q17">
            <v>95.723014256619138</v>
          </cell>
          <cell r="R17">
            <v>99.646643109540634</v>
          </cell>
          <cell r="S17">
            <v>100</v>
          </cell>
          <cell r="T17">
            <v>99.796334012219958</v>
          </cell>
          <cell r="U17">
            <v>129</v>
          </cell>
          <cell r="V17">
            <v>45</v>
          </cell>
          <cell r="W17">
            <v>174</v>
          </cell>
          <cell r="X17">
            <v>41.860465116279073</v>
          </cell>
          <cell r="Y17">
            <v>37.777777777777779</v>
          </cell>
          <cell r="Z17">
            <v>40.804597701149426</v>
          </cell>
          <cell r="AA17">
            <v>25.581395348837212</v>
          </cell>
          <cell r="AB17">
            <v>15.555555555555555</v>
          </cell>
          <cell r="AC17">
            <v>22.988505747126435</v>
          </cell>
          <cell r="AD17">
            <v>89.922480620155042</v>
          </cell>
          <cell r="AE17">
            <v>88.888888888888886</v>
          </cell>
          <cell r="AF17">
            <v>89.65517241379311</v>
          </cell>
          <cell r="AG17">
            <v>86.04651162790698</v>
          </cell>
          <cell r="AH17">
            <v>86.666666666666671</v>
          </cell>
          <cell r="AI17">
            <v>86.206896551724128</v>
          </cell>
          <cell r="AJ17">
            <v>99.224806201550393</v>
          </cell>
          <cell r="AK17">
            <v>100</v>
          </cell>
          <cell r="AL17">
            <v>99.425287356321832</v>
          </cell>
          <cell r="AM17">
            <v>63</v>
          </cell>
          <cell r="AN17">
            <v>89</v>
          </cell>
          <cell r="AO17">
            <v>152</v>
          </cell>
          <cell r="AP17">
            <v>11.111111111111111</v>
          </cell>
          <cell r="AQ17">
            <v>28.08988764044944</v>
          </cell>
          <cell r="AR17">
            <v>21.052631578947366</v>
          </cell>
          <cell r="AS17">
            <v>3.1746031746031744</v>
          </cell>
          <cell r="AT17">
            <v>11.235955056179774</v>
          </cell>
          <cell r="AU17">
            <v>7.8947368421052628</v>
          </cell>
          <cell r="AV17">
            <v>74.603174603174608</v>
          </cell>
          <cell r="AW17">
            <v>78.651685393258433</v>
          </cell>
          <cell r="AX17">
            <v>76.973684210526315</v>
          </cell>
          <cell r="AY17">
            <v>69.841269841269835</v>
          </cell>
          <cell r="AZ17">
            <v>70.786516853932582</v>
          </cell>
          <cell r="BA17">
            <v>70.39473684210526</v>
          </cell>
          <cell r="BB17">
            <v>92.063492063492063</v>
          </cell>
          <cell r="BC17">
            <v>98.876404494382015</v>
          </cell>
          <cell r="BD17">
            <v>96.05263157894737</v>
          </cell>
          <cell r="BE17">
            <v>24</v>
          </cell>
          <cell r="BF17">
            <v>66</v>
          </cell>
          <cell r="BG17">
            <v>90</v>
          </cell>
          <cell r="BH17">
            <v>4.1666666666666661</v>
          </cell>
          <cell r="BI17">
            <v>9.0909090909090917</v>
          </cell>
          <cell r="BJ17">
            <v>7.7777777777777777</v>
          </cell>
          <cell r="BK17">
            <v>4.1666666666666661</v>
          </cell>
          <cell r="BL17">
            <v>9.0909090909090917</v>
          </cell>
          <cell r="BM17">
            <v>7.7777777777777777</v>
          </cell>
          <cell r="BN17">
            <v>58.333333333333336</v>
          </cell>
          <cell r="BO17">
            <v>27.27272727272727</v>
          </cell>
          <cell r="BP17">
            <v>35.555555555555557</v>
          </cell>
          <cell r="BQ17">
            <v>50</v>
          </cell>
          <cell r="BR17">
            <v>24.242424242424242</v>
          </cell>
          <cell r="BS17">
            <v>31.111111111111111</v>
          </cell>
          <cell r="BT17">
            <v>95.833333333333343</v>
          </cell>
          <cell r="BU17">
            <v>84.848484848484844</v>
          </cell>
          <cell r="BV17">
            <v>87.777777777777771</v>
          </cell>
          <cell r="BW17">
            <v>6</v>
          </cell>
          <cell r="BX17">
            <v>5</v>
          </cell>
          <cell r="BY17">
            <v>11</v>
          </cell>
          <cell r="BZ17">
            <v>50</v>
          </cell>
          <cell r="CA17">
            <v>20</v>
          </cell>
          <cell r="CB17">
            <v>36.363636363636367</v>
          </cell>
          <cell r="CC17">
            <v>50</v>
          </cell>
          <cell r="CD17">
            <v>20</v>
          </cell>
          <cell r="CE17">
            <v>36.363636363636367</v>
          </cell>
          <cell r="CF17">
            <v>83.333333333333343</v>
          </cell>
          <cell r="CG17">
            <v>60</v>
          </cell>
          <cell r="CH17">
            <v>72.727272727272734</v>
          </cell>
          <cell r="CI17">
            <v>66.666666666666657</v>
          </cell>
          <cell r="CJ17">
            <v>60</v>
          </cell>
          <cell r="CK17">
            <v>63.636363636363633</v>
          </cell>
          <cell r="CL17">
            <v>100</v>
          </cell>
          <cell r="CM17">
            <v>100</v>
          </cell>
          <cell r="CN17">
            <v>100</v>
          </cell>
          <cell r="CO17">
            <v>788</v>
          </cell>
          <cell r="CP17">
            <v>621</v>
          </cell>
          <cell r="CQ17">
            <v>1409</v>
          </cell>
          <cell r="CR17">
            <v>56.47208121827412</v>
          </cell>
          <cell r="CS17">
            <v>53.945249597423505</v>
          </cell>
          <cell r="CT17">
            <v>55.3584102200142</v>
          </cell>
          <cell r="CU17">
            <v>42.639593908629443</v>
          </cell>
          <cell r="CV17">
            <v>40.41867954911433</v>
          </cell>
          <cell r="CW17">
            <v>41.660752306600422</v>
          </cell>
          <cell r="CX17">
            <v>92.89340101522842</v>
          </cell>
          <cell r="CY17">
            <v>86.312399355877616</v>
          </cell>
          <cell r="CZ17">
            <v>89.992902767920512</v>
          </cell>
          <cell r="DA17">
            <v>89.974619289340097</v>
          </cell>
          <cell r="DB17">
            <v>84.219001610305952</v>
          </cell>
          <cell r="DC17">
            <v>87.43789921930447</v>
          </cell>
          <cell r="DD17">
            <v>98.857868020304579</v>
          </cell>
          <cell r="DE17">
            <v>98.228663446054753</v>
          </cell>
          <cell r="DF17">
            <v>98.580553584102205</v>
          </cell>
          <cell r="DG17">
            <v>192</v>
          </cell>
          <cell r="DH17">
            <v>134</v>
          </cell>
          <cell r="DI17">
            <v>326</v>
          </cell>
          <cell r="DJ17">
            <v>31.770833333333332</v>
          </cell>
          <cell r="DK17">
            <v>31.343283582089555</v>
          </cell>
          <cell r="DL17">
            <v>31.595092024539877</v>
          </cell>
          <cell r="DM17">
            <v>18.229166666666664</v>
          </cell>
          <cell r="DN17">
            <v>12.686567164179104</v>
          </cell>
          <cell r="DO17">
            <v>15.950920245398773</v>
          </cell>
          <cell r="DP17">
            <v>84.895833333333343</v>
          </cell>
          <cell r="DQ17">
            <v>82.089552238805979</v>
          </cell>
          <cell r="DR17">
            <v>83.742331288343564</v>
          </cell>
          <cell r="DS17">
            <v>80.729166666666657</v>
          </cell>
          <cell r="DT17">
            <v>76.119402985074629</v>
          </cell>
          <cell r="DU17">
            <v>78.834355828220865</v>
          </cell>
          <cell r="DV17">
            <v>96.875</v>
          </cell>
          <cell r="DW17">
            <v>99.253731343283576</v>
          </cell>
          <cell r="DX17">
            <v>97.852760736196316</v>
          </cell>
        </row>
        <row r="18">
          <cell r="B18">
            <v>209</v>
          </cell>
          <cell r="C18">
            <v>892</v>
          </cell>
          <cell r="D18">
            <v>773</v>
          </cell>
          <cell r="E18">
            <v>1665</v>
          </cell>
          <cell r="F18">
            <v>68.049327354260086</v>
          </cell>
          <cell r="G18">
            <v>57.697283311772317</v>
          </cell>
          <cell r="H18">
            <v>63.243243243243242</v>
          </cell>
          <cell r="I18">
            <v>52.130044843049326</v>
          </cell>
          <cell r="J18">
            <v>44.372574385511001</v>
          </cell>
          <cell r="K18">
            <v>48.528528528528533</v>
          </cell>
          <cell r="L18">
            <v>95.067264573991025</v>
          </cell>
          <cell r="M18">
            <v>94.825355756791723</v>
          </cell>
          <cell r="N18">
            <v>94.954954954954957</v>
          </cell>
          <cell r="O18">
            <v>94.618834080717491</v>
          </cell>
          <cell r="P18">
            <v>94.049159120310478</v>
          </cell>
          <cell r="Q18">
            <v>94.354354354354356</v>
          </cell>
          <cell r="R18">
            <v>98.878923766816143</v>
          </cell>
          <cell r="S18">
            <v>98.706338939197934</v>
          </cell>
          <cell r="T18">
            <v>98.798798798798799</v>
          </cell>
          <cell r="U18">
            <v>119</v>
          </cell>
          <cell r="V18">
            <v>140</v>
          </cell>
          <cell r="W18">
            <v>259</v>
          </cell>
          <cell r="X18">
            <v>35.294117647058826</v>
          </cell>
          <cell r="Y18">
            <v>37.142857142857146</v>
          </cell>
          <cell r="Z18">
            <v>36.293436293436294</v>
          </cell>
          <cell r="AA18">
            <v>24.369747899159663</v>
          </cell>
          <cell r="AB18">
            <v>20.714285714285715</v>
          </cell>
          <cell r="AC18">
            <v>22.393822393822393</v>
          </cell>
          <cell r="AD18">
            <v>89.915966386554629</v>
          </cell>
          <cell r="AE18">
            <v>82.857142857142861</v>
          </cell>
          <cell r="AF18">
            <v>86.100386100386089</v>
          </cell>
          <cell r="AG18">
            <v>87.394957983193279</v>
          </cell>
          <cell r="AH18">
            <v>79.285714285714278</v>
          </cell>
          <cell r="AI18">
            <v>83.011583011583014</v>
          </cell>
          <cell r="AJ18">
            <v>98.319327731092429</v>
          </cell>
          <cell r="AK18">
            <v>96.428571428571431</v>
          </cell>
          <cell r="AL18">
            <v>97.297297297297305</v>
          </cell>
          <cell r="AM18">
            <v>60</v>
          </cell>
          <cell r="AN18">
            <v>116</v>
          </cell>
          <cell r="AO18">
            <v>176</v>
          </cell>
          <cell r="AP18">
            <v>43.333333333333336</v>
          </cell>
          <cell r="AQ18">
            <v>31.896551724137932</v>
          </cell>
          <cell r="AR18">
            <v>35.795454545454547</v>
          </cell>
          <cell r="AS18">
            <v>20</v>
          </cell>
          <cell r="AT18">
            <v>21.551724137931032</v>
          </cell>
          <cell r="AU18">
            <v>21.022727272727273</v>
          </cell>
          <cell r="AV18">
            <v>85</v>
          </cell>
          <cell r="AW18">
            <v>83.620689655172413</v>
          </cell>
          <cell r="AX18">
            <v>84.090909090909093</v>
          </cell>
          <cell r="AY18">
            <v>85</v>
          </cell>
          <cell r="AZ18">
            <v>81.034482758620683</v>
          </cell>
          <cell r="BA18">
            <v>82.38636363636364</v>
          </cell>
          <cell r="BB18">
            <v>95</v>
          </cell>
          <cell r="BC18">
            <v>97.41379310344827</v>
          </cell>
          <cell r="BD18">
            <v>96.590909090909093</v>
          </cell>
          <cell r="BE18">
            <v>25</v>
          </cell>
          <cell r="BF18">
            <v>91</v>
          </cell>
          <cell r="BG18">
            <v>116</v>
          </cell>
          <cell r="BH18">
            <v>8</v>
          </cell>
          <cell r="BI18">
            <v>4.395604395604396</v>
          </cell>
          <cell r="BJ18">
            <v>5.1724137931034484</v>
          </cell>
          <cell r="BK18">
            <v>0</v>
          </cell>
          <cell r="BL18">
            <v>4.395604395604396</v>
          </cell>
          <cell r="BM18">
            <v>3.4482758620689653</v>
          </cell>
          <cell r="BN18">
            <v>44</v>
          </cell>
          <cell r="BO18">
            <v>35.164835164835168</v>
          </cell>
          <cell r="BP18">
            <v>37.068965517241381</v>
          </cell>
          <cell r="BQ18">
            <v>40</v>
          </cell>
          <cell r="BR18">
            <v>34.065934065934066</v>
          </cell>
          <cell r="BS18">
            <v>35.344827586206897</v>
          </cell>
          <cell r="BT18">
            <v>92</v>
          </cell>
          <cell r="BU18">
            <v>80.219780219780219</v>
          </cell>
          <cell r="BV18">
            <v>82.758620689655174</v>
          </cell>
          <cell r="BW18">
            <v>6</v>
          </cell>
          <cell r="BX18">
            <v>7</v>
          </cell>
          <cell r="BY18">
            <v>13</v>
          </cell>
          <cell r="BZ18">
            <v>33.333333333333329</v>
          </cell>
          <cell r="CA18">
            <v>42.857142857142854</v>
          </cell>
          <cell r="CB18">
            <v>38.461538461538467</v>
          </cell>
          <cell r="CC18">
            <v>16.666666666666664</v>
          </cell>
          <cell r="CD18">
            <v>28.571428571428569</v>
          </cell>
          <cell r="CE18">
            <v>23.076923076923077</v>
          </cell>
          <cell r="CF18">
            <v>83.333333333333343</v>
          </cell>
          <cell r="CG18">
            <v>100</v>
          </cell>
          <cell r="CH18">
            <v>92.307692307692307</v>
          </cell>
          <cell r="CI18">
            <v>83.333333333333343</v>
          </cell>
          <cell r="CJ18">
            <v>100</v>
          </cell>
          <cell r="CK18">
            <v>92.307692307692307</v>
          </cell>
          <cell r="CL18">
            <v>100</v>
          </cell>
          <cell r="CM18">
            <v>100</v>
          </cell>
          <cell r="CN18">
            <v>100</v>
          </cell>
          <cell r="CO18">
            <v>1102</v>
          </cell>
          <cell r="CP18">
            <v>1127</v>
          </cell>
          <cell r="CQ18">
            <v>2229</v>
          </cell>
          <cell r="CR18">
            <v>61.615245009074414</v>
          </cell>
          <cell r="CS18">
            <v>48.092280390417038</v>
          </cell>
          <cell r="CT18">
            <v>54.777927321668905</v>
          </cell>
          <cell r="CU18">
            <v>46.007259528130675</v>
          </cell>
          <cell r="CV18">
            <v>35.758651286601598</v>
          </cell>
          <cell r="CW18">
            <v>40.825482279048906</v>
          </cell>
          <cell r="CX18">
            <v>92.740471869328488</v>
          </cell>
          <cell r="CY18">
            <v>87.400177462289264</v>
          </cell>
          <cell r="CZ18">
            <v>90.040376850605654</v>
          </cell>
          <cell r="DA18">
            <v>92.014519056261349</v>
          </cell>
          <cell r="DB18">
            <v>86.069210292812784</v>
          </cell>
          <cell r="DC18">
            <v>89.008524001794527</v>
          </cell>
          <cell r="DD18">
            <v>98.457350272232304</v>
          </cell>
          <cell r="DE18">
            <v>96.805678793256433</v>
          </cell>
          <cell r="DF18">
            <v>97.622252131000451</v>
          </cell>
          <cell r="DG18">
            <v>179</v>
          </cell>
          <cell r="DH18">
            <v>256</v>
          </cell>
          <cell r="DI18">
            <v>435</v>
          </cell>
          <cell r="DJ18">
            <v>37.988826815642454</v>
          </cell>
          <cell r="DK18">
            <v>34.765625</v>
          </cell>
          <cell r="DL18">
            <v>36.091954022988503</v>
          </cell>
          <cell r="DM18">
            <v>22.905027932960895</v>
          </cell>
          <cell r="DN18">
            <v>21.09375</v>
          </cell>
          <cell r="DO18">
            <v>21.839080459770116</v>
          </cell>
          <cell r="DP18">
            <v>88.268156424581008</v>
          </cell>
          <cell r="DQ18">
            <v>83.203125</v>
          </cell>
          <cell r="DR18">
            <v>85.287356321839084</v>
          </cell>
          <cell r="DS18">
            <v>86.592178770949729</v>
          </cell>
          <cell r="DT18">
            <v>80.078125</v>
          </cell>
          <cell r="DU18">
            <v>82.758620689655174</v>
          </cell>
          <cell r="DV18">
            <v>97.206703910614522</v>
          </cell>
          <cell r="DW18">
            <v>96.875</v>
          </cell>
          <cell r="DX18">
            <v>97.011494252873561</v>
          </cell>
        </row>
        <row r="19">
          <cell r="B19">
            <v>210</v>
          </cell>
          <cell r="C19">
            <v>794</v>
          </cell>
          <cell r="D19">
            <v>687</v>
          </cell>
          <cell r="E19">
            <v>1481</v>
          </cell>
          <cell r="F19">
            <v>67.506297229219143</v>
          </cell>
          <cell r="G19">
            <v>57.059679767103347</v>
          </cell>
          <cell r="H19">
            <v>62.660364618501006</v>
          </cell>
          <cell r="I19">
            <v>51.007556675062972</v>
          </cell>
          <cell r="J19">
            <v>42.066957787481805</v>
          </cell>
          <cell r="K19">
            <v>46.860229574611751</v>
          </cell>
          <cell r="L19">
            <v>95.088161209068005</v>
          </cell>
          <cell r="M19">
            <v>93.449781659388648</v>
          </cell>
          <cell r="N19">
            <v>94.328156650911538</v>
          </cell>
          <cell r="O19">
            <v>93.19899244332494</v>
          </cell>
          <cell r="P19">
            <v>90.975254730713246</v>
          </cell>
          <cell r="Q19">
            <v>92.167454422687385</v>
          </cell>
          <cell r="R19">
            <v>98.740554156171285</v>
          </cell>
          <cell r="S19">
            <v>97.088791848617177</v>
          </cell>
          <cell r="T19">
            <v>97.974341661039844</v>
          </cell>
          <cell r="U19">
            <v>154</v>
          </cell>
          <cell r="V19">
            <v>223</v>
          </cell>
          <cell r="W19">
            <v>377</v>
          </cell>
          <cell r="X19">
            <v>38.311688311688314</v>
          </cell>
          <cell r="Y19">
            <v>24.663677130044842</v>
          </cell>
          <cell r="Z19">
            <v>30.238726790450926</v>
          </cell>
          <cell r="AA19">
            <v>22.727272727272727</v>
          </cell>
          <cell r="AB19">
            <v>15.246636771300448</v>
          </cell>
          <cell r="AC19">
            <v>18.302387267904511</v>
          </cell>
          <cell r="AD19">
            <v>89.610389610389603</v>
          </cell>
          <cell r="AE19">
            <v>86.098654708520186</v>
          </cell>
          <cell r="AF19">
            <v>87.533156498673733</v>
          </cell>
          <cell r="AG19">
            <v>85.714285714285708</v>
          </cell>
          <cell r="AH19">
            <v>80.269058295964129</v>
          </cell>
          <cell r="AI19">
            <v>82.49336870026525</v>
          </cell>
          <cell r="AJ19">
            <v>96.753246753246756</v>
          </cell>
          <cell r="AK19">
            <v>99.103139013452918</v>
          </cell>
          <cell r="AL19">
            <v>98.143236074270561</v>
          </cell>
          <cell r="AM19">
            <v>179</v>
          </cell>
          <cell r="AN19">
            <v>153</v>
          </cell>
          <cell r="AO19">
            <v>332</v>
          </cell>
          <cell r="AP19">
            <v>25.139664804469277</v>
          </cell>
          <cell r="AQ19">
            <v>25.490196078431371</v>
          </cell>
          <cell r="AR19">
            <v>25.301204819277107</v>
          </cell>
          <cell r="AS19">
            <v>11.731843575418994</v>
          </cell>
          <cell r="AT19">
            <v>7.18954248366013</v>
          </cell>
          <cell r="AU19">
            <v>9.6385542168674707</v>
          </cell>
          <cell r="AV19">
            <v>74.30167597765363</v>
          </cell>
          <cell r="AW19">
            <v>60.784313725490193</v>
          </cell>
          <cell r="AX19">
            <v>68.07228915662651</v>
          </cell>
          <cell r="AY19">
            <v>67.039106145251395</v>
          </cell>
          <cell r="AZ19">
            <v>54.248366013071895</v>
          </cell>
          <cell r="BA19">
            <v>61.144578313253021</v>
          </cell>
          <cell r="BB19">
            <v>93.85474860335195</v>
          </cell>
          <cell r="BC19">
            <v>86.274509803921575</v>
          </cell>
          <cell r="BD19">
            <v>90.361445783132538</v>
          </cell>
          <cell r="BE19">
            <v>34</v>
          </cell>
          <cell r="BF19">
            <v>93</v>
          </cell>
          <cell r="BG19">
            <v>127</v>
          </cell>
          <cell r="BH19">
            <v>0</v>
          </cell>
          <cell r="BI19">
            <v>3.225806451612903</v>
          </cell>
          <cell r="BJ19">
            <v>2.3622047244094486</v>
          </cell>
          <cell r="BK19">
            <v>0</v>
          </cell>
          <cell r="BL19">
            <v>1.0752688172043012</v>
          </cell>
          <cell r="BM19">
            <v>0.78740157480314954</v>
          </cell>
          <cell r="BN19">
            <v>38.235294117647058</v>
          </cell>
          <cell r="BO19">
            <v>34.408602150537639</v>
          </cell>
          <cell r="BP19">
            <v>35.433070866141733</v>
          </cell>
          <cell r="BQ19">
            <v>26.47058823529412</v>
          </cell>
          <cell r="BR19">
            <v>27.956989247311824</v>
          </cell>
          <cell r="BS19">
            <v>27.559055118110237</v>
          </cell>
          <cell r="BT19">
            <v>82.35294117647058</v>
          </cell>
          <cell r="BU19">
            <v>74.193548387096769</v>
          </cell>
          <cell r="BV19">
            <v>76.377952755905511</v>
          </cell>
          <cell r="BW19">
            <v>7</v>
          </cell>
          <cell r="BX19">
            <v>7</v>
          </cell>
          <cell r="BY19">
            <v>14</v>
          </cell>
          <cell r="BZ19">
            <v>71.428571428571431</v>
          </cell>
          <cell r="CA19">
            <v>42.857142857142854</v>
          </cell>
          <cell r="CB19">
            <v>57.142857142857139</v>
          </cell>
          <cell r="CC19">
            <v>42.857142857142854</v>
          </cell>
          <cell r="CD19">
            <v>28.571428571428569</v>
          </cell>
          <cell r="CE19">
            <v>35.714285714285715</v>
          </cell>
          <cell r="CF19">
            <v>85.714285714285708</v>
          </cell>
          <cell r="CG19">
            <v>71.428571428571431</v>
          </cell>
          <cell r="CH19">
            <v>78.571428571428569</v>
          </cell>
          <cell r="CI19">
            <v>85.714285714285708</v>
          </cell>
          <cell r="CJ19">
            <v>71.428571428571431</v>
          </cell>
          <cell r="CK19">
            <v>78.571428571428569</v>
          </cell>
          <cell r="CL19">
            <v>100</v>
          </cell>
          <cell r="CM19">
            <v>100</v>
          </cell>
          <cell r="CN19">
            <v>100</v>
          </cell>
          <cell r="CO19">
            <v>1168</v>
          </cell>
          <cell r="CP19">
            <v>1163</v>
          </cell>
          <cell r="CQ19">
            <v>2331</v>
          </cell>
          <cell r="CR19">
            <v>55.222602739726021</v>
          </cell>
          <cell r="CS19">
            <v>42.304385210662083</v>
          </cell>
          <cell r="CT19">
            <v>48.777348777348777</v>
          </cell>
          <cell r="CU19">
            <v>39.726027397260275</v>
          </cell>
          <cell r="CV19">
            <v>28.976784178847808</v>
          </cell>
          <cell r="CW19">
            <v>34.362934362934361</v>
          </cell>
          <cell r="CX19">
            <v>89.469178082191775</v>
          </cell>
          <cell r="CY19">
            <v>82.8890799656062</v>
          </cell>
          <cell r="CZ19">
            <v>86.186186186186191</v>
          </cell>
          <cell r="DA19">
            <v>86.215753424657535</v>
          </cell>
          <cell r="DB19">
            <v>78.933791917454855</v>
          </cell>
          <cell r="DC19">
            <v>82.582582582582589</v>
          </cell>
          <cell r="DD19">
            <v>97.260273972602747</v>
          </cell>
          <cell r="DE19">
            <v>94.23903697334481</v>
          </cell>
          <cell r="DF19">
            <v>95.752895752895753</v>
          </cell>
          <cell r="DG19">
            <v>333</v>
          </cell>
          <cell r="DH19">
            <v>376</v>
          </cell>
          <cell r="DI19">
            <v>709</v>
          </cell>
          <cell r="DJ19">
            <v>31.231231231231231</v>
          </cell>
          <cell r="DK19">
            <v>25</v>
          </cell>
          <cell r="DL19">
            <v>27.926657263751764</v>
          </cell>
          <cell r="DM19">
            <v>16.816816816816818</v>
          </cell>
          <cell r="DN19">
            <v>11.968085106382979</v>
          </cell>
          <cell r="DO19">
            <v>14.245416078984485</v>
          </cell>
          <cell r="DP19">
            <v>81.381381381381374</v>
          </cell>
          <cell r="DQ19">
            <v>75.797872340425528</v>
          </cell>
          <cell r="DR19">
            <v>78.420310296191815</v>
          </cell>
          <cell r="DS19">
            <v>75.675675675675677</v>
          </cell>
          <cell r="DT19">
            <v>69.680851063829792</v>
          </cell>
          <cell r="DU19">
            <v>72.496473906911135</v>
          </cell>
          <cell r="DV19">
            <v>95.195195195195197</v>
          </cell>
          <cell r="DW19">
            <v>93.88297872340425</v>
          </cell>
          <cell r="DX19">
            <v>94.499294781382233</v>
          </cell>
        </row>
        <row r="20">
          <cell r="B20">
            <v>211</v>
          </cell>
          <cell r="C20">
            <v>1043</v>
          </cell>
          <cell r="D20">
            <v>920</v>
          </cell>
          <cell r="E20">
            <v>1963</v>
          </cell>
          <cell r="F20">
            <v>67.114093959731548</v>
          </cell>
          <cell r="G20">
            <v>63.04347826086957</v>
          </cell>
          <cell r="H20">
            <v>65.206316861946007</v>
          </cell>
          <cell r="I20">
            <v>42.761265580057525</v>
          </cell>
          <cell r="J20">
            <v>40.108695652173914</v>
          </cell>
          <cell r="K20">
            <v>41.518084564442184</v>
          </cell>
          <cell r="L20">
            <v>96.164908916586768</v>
          </cell>
          <cell r="M20">
            <v>95.217391304347828</v>
          </cell>
          <cell r="N20">
            <v>95.72083545593479</v>
          </cell>
          <cell r="O20">
            <v>94.343240651965488</v>
          </cell>
          <cell r="P20">
            <v>93.695652173913047</v>
          </cell>
          <cell r="Q20">
            <v>94.039735099337747</v>
          </cell>
          <cell r="R20">
            <v>99.424736337488014</v>
          </cell>
          <cell r="S20">
            <v>99.130434782608702</v>
          </cell>
          <cell r="T20">
            <v>99.286805909322467</v>
          </cell>
          <cell r="U20">
            <v>120</v>
          </cell>
          <cell r="V20">
            <v>169</v>
          </cell>
          <cell r="W20">
            <v>289</v>
          </cell>
          <cell r="X20">
            <v>38.333333333333336</v>
          </cell>
          <cell r="Y20">
            <v>29.585798816568047</v>
          </cell>
          <cell r="Z20">
            <v>33.217993079584772</v>
          </cell>
          <cell r="AA20">
            <v>11.666666666666666</v>
          </cell>
          <cell r="AB20">
            <v>9.4674556213017755</v>
          </cell>
          <cell r="AC20">
            <v>10.380622837370241</v>
          </cell>
          <cell r="AD20">
            <v>89.166666666666671</v>
          </cell>
          <cell r="AE20">
            <v>87.57396449704143</v>
          </cell>
          <cell r="AF20">
            <v>88.235294117647058</v>
          </cell>
          <cell r="AG20">
            <v>86.666666666666671</v>
          </cell>
          <cell r="AH20">
            <v>85.798816568047343</v>
          </cell>
          <cell r="AI20">
            <v>86.159169550173004</v>
          </cell>
          <cell r="AJ20">
            <v>97.5</v>
          </cell>
          <cell r="AK20">
            <v>97.633136094674555</v>
          </cell>
          <cell r="AL20">
            <v>97.577854671280278</v>
          </cell>
          <cell r="AM20">
            <v>43</v>
          </cell>
          <cell r="AN20">
            <v>87</v>
          </cell>
          <cell r="AO20">
            <v>130</v>
          </cell>
          <cell r="AP20">
            <v>37.209302325581397</v>
          </cell>
          <cell r="AQ20">
            <v>13.793103448275861</v>
          </cell>
          <cell r="AR20">
            <v>21.53846153846154</v>
          </cell>
          <cell r="AS20">
            <v>13.953488372093023</v>
          </cell>
          <cell r="AT20">
            <v>5.7471264367816088</v>
          </cell>
          <cell r="AU20">
            <v>8.4615384615384617</v>
          </cell>
          <cell r="AV20">
            <v>90.697674418604649</v>
          </cell>
          <cell r="AW20">
            <v>64.367816091954026</v>
          </cell>
          <cell r="AX20">
            <v>73.076923076923066</v>
          </cell>
          <cell r="AY20">
            <v>83.720930232558146</v>
          </cell>
          <cell r="AZ20">
            <v>63.218390804597703</v>
          </cell>
          <cell r="BA20">
            <v>70</v>
          </cell>
          <cell r="BB20">
            <v>97.674418604651152</v>
          </cell>
          <cell r="BC20">
            <v>90.804597701149419</v>
          </cell>
          <cell r="BD20">
            <v>93.07692307692308</v>
          </cell>
          <cell r="BE20">
            <v>38</v>
          </cell>
          <cell r="BF20">
            <v>85</v>
          </cell>
          <cell r="BG20">
            <v>123</v>
          </cell>
          <cell r="BH20">
            <v>18.421052631578945</v>
          </cell>
          <cell r="BI20">
            <v>9.4117647058823533</v>
          </cell>
          <cell r="BJ20">
            <v>12.195121951219512</v>
          </cell>
          <cell r="BK20">
            <v>7.8947368421052628</v>
          </cell>
          <cell r="BL20">
            <v>4.7058823529411766</v>
          </cell>
          <cell r="BM20">
            <v>5.6910569105691051</v>
          </cell>
          <cell r="BN20">
            <v>52.631578947368418</v>
          </cell>
          <cell r="BO20">
            <v>48.235294117647058</v>
          </cell>
          <cell r="BP20">
            <v>49.59349593495935</v>
          </cell>
          <cell r="BQ20">
            <v>47.368421052631575</v>
          </cell>
          <cell r="BR20">
            <v>47.058823529411761</v>
          </cell>
          <cell r="BS20">
            <v>47.154471544715449</v>
          </cell>
          <cell r="BT20">
            <v>84.210526315789465</v>
          </cell>
          <cell r="BU20">
            <v>83.529411764705884</v>
          </cell>
          <cell r="BV20">
            <v>83.739837398373979</v>
          </cell>
          <cell r="BW20">
            <v>22</v>
          </cell>
          <cell r="BX20">
            <v>26</v>
          </cell>
          <cell r="BY20">
            <v>48</v>
          </cell>
          <cell r="BZ20">
            <v>63.636363636363633</v>
          </cell>
          <cell r="CA20">
            <v>19.230769230769234</v>
          </cell>
          <cell r="CB20">
            <v>39.583333333333329</v>
          </cell>
          <cell r="CC20">
            <v>9.0909090909090917</v>
          </cell>
          <cell r="CD20">
            <v>11.538461538461538</v>
          </cell>
          <cell r="CE20">
            <v>10.416666666666668</v>
          </cell>
          <cell r="CF20">
            <v>86.36363636363636</v>
          </cell>
          <cell r="CG20">
            <v>69.230769230769226</v>
          </cell>
          <cell r="CH20">
            <v>77.083333333333343</v>
          </cell>
          <cell r="CI20">
            <v>81.818181818181827</v>
          </cell>
          <cell r="CJ20">
            <v>57.692307692307686</v>
          </cell>
          <cell r="CK20">
            <v>68.75</v>
          </cell>
          <cell r="CL20">
            <v>95.454545454545453</v>
          </cell>
          <cell r="CM20">
            <v>88.461538461538453</v>
          </cell>
          <cell r="CN20">
            <v>91.666666666666657</v>
          </cell>
          <cell r="CO20">
            <v>1266</v>
          </cell>
          <cell r="CP20">
            <v>1287</v>
          </cell>
          <cell r="CQ20">
            <v>2553</v>
          </cell>
          <cell r="CR20">
            <v>61.84834123222749</v>
          </cell>
          <cell r="CS20">
            <v>50.893550893550895</v>
          </cell>
          <cell r="CT20">
            <v>56.325891108499803</v>
          </cell>
          <cell r="CU20">
            <v>37.203791469194314</v>
          </cell>
          <cell r="CV20">
            <v>30.846930846930849</v>
          </cell>
          <cell r="CW20">
            <v>33.99921660791226</v>
          </cell>
          <cell r="CX20">
            <v>93.838862559241704</v>
          </cell>
          <cell r="CY20">
            <v>88.50038850038851</v>
          </cell>
          <cell r="CZ20">
            <v>91.147669408538974</v>
          </cell>
          <cell r="DA20">
            <v>91.62717219589257</v>
          </cell>
          <cell r="DB20">
            <v>86.790986790986793</v>
          </cell>
          <cell r="DC20">
            <v>89.189189189189193</v>
          </cell>
          <cell r="DD20">
            <v>98.657187993680878</v>
          </cell>
          <cell r="DE20">
            <v>97.125097125097128</v>
          </cell>
          <cell r="DF20">
            <v>97.88484136310224</v>
          </cell>
          <cell r="DG20">
            <v>163</v>
          </cell>
          <cell r="DH20">
            <v>256</v>
          </cell>
          <cell r="DI20">
            <v>419</v>
          </cell>
          <cell r="DJ20">
            <v>38.036809815950924</v>
          </cell>
          <cell r="DK20">
            <v>24.21875</v>
          </cell>
          <cell r="DL20">
            <v>29.594272076372313</v>
          </cell>
          <cell r="DM20">
            <v>12.269938650306749</v>
          </cell>
          <cell r="DN20">
            <v>8.203125</v>
          </cell>
          <cell r="DO20">
            <v>9.785202863961814</v>
          </cell>
          <cell r="DP20">
            <v>89.570552147239269</v>
          </cell>
          <cell r="DQ20">
            <v>79.6875</v>
          </cell>
          <cell r="DR20">
            <v>83.532219570405729</v>
          </cell>
          <cell r="DS20">
            <v>85.889570552147248</v>
          </cell>
          <cell r="DT20">
            <v>78.125</v>
          </cell>
          <cell r="DU20">
            <v>81.145584725536992</v>
          </cell>
          <cell r="DV20">
            <v>97.546012269938657</v>
          </cell>
          <cell r="DW20">
            <v>95.3125</v>
          </cell>
          <cell r="DX20">
            <v>96.181384248210023</v>
          </cell>
        </row>
        <row r="21">
          <cell r="B21">
            <v>212</v>
          </cell>
          <cell r="C21">
            <v>604</v>
          </cell>
          <cell r="D21">
            <v>614</v>
          </cell>
          <cell r="E21">
            <v>1218</v>
          </cell>
          <cell r="F21">
            <v>70.52980132450331</v>
          </cell>
          <cell r="G21">
            <v>72.475570032573287</v>
          </cell>
          <cell r="H21">
            <v>71.510673234811165</v>
          </cell>
          <cell r="I21">
            <v>59.105960264900659</v>
          </cell>
          <cell r="J21">
            <v>54.397394136807819</v>
          </cell>
          <cell r="K21">
            <v>56.73234811165846</v>
          </cell>
          <cell r="L21">
            <v>97.185430463576168</v>
          </cell>
          <cell r="M21">
            <v>96.254071661237788</v>
          </cell>
          <cell r="N21">
            <v>96.715927750410515</v>
          </cell>
          <cell r="O21">
            <v>95.19867549668875</v>
          </cell>
          <cell r="P21">
            <v>95.928338762214977</v>
          </cell>
          <cell r="Q21">
            <v>95.566502463054192</v>
          </cell>
          <cell r="R21">
            <v>98.344370860927157</v>
          </cell>
          <cell r="S21">
            <v>98.859934853420199</v>
          </cell>
          <cell r="T21">
            <v>98.60426929392446</v>
          </cell>
          <cell r="U21">
            <v>111</v>
          </cell>
          <cell r="V21">
            <v>235</v>
          </cell>
          <cell r="W21">
            <v>346</v>
          </cell>
          <cell r="X21">
            <v>47.747747747747752</v>
          </cell>
          <cell r="Y21">
            <v>41.702127659574465</v>
          </cell>
          <cell r="Z21">
            <v>43.641618497109825</v>
          </cell>
          <cell r="AA21">
            <v>16.216216216216218</v>
          </cell>
          <cell r="AB21">
            <v>14.893617021276595</v>
          </cell>
          <cell r="AC21">
            <v>15.317919075144509</v>
          </cell>
          <cell r="AD21">
            <v>95.495495495495504</v>
          </cell>
          <cell r="AE21">
            <v>89.361702127659569</v>
          </cell>
          <cell r="AF21">
            <v>91.329479768786129</v>
          </cell>
          <cell r="AG21">
            <v>94.594594594594597</v>
          </cell>
          <cell r="AH21">
            <v>86.808510638297875</v>
          </cell>
          <cell r="AI21">
            <v>89.306358381502889</v>
          </cell>
          <cell r="AJ21">
            <v>100</v>
          </cell>
          <cell r="AK21">
            <v>97.872340425531917</v>
          </cell>
          <cell r="AL21">
            <v>98.554913294797686</v>
          </cell>
          <cell r="AM21">
            <v>62</v>
          </cell>
          <cell r="AN21">
            <v>73</v>
          </cell>
          <cell r="AO21">
            <v>135</v>
          </cell>
          <cell r="AP21">
            <v>29.032258064516132</v>
          </cell>
          <cell r="AQ21">
            <v>30.136986301369863</v>
          </cell>
          <cell r="AR21">
            <v>29.629629629629626</v>
          </cell>
          <cell r="AS21">
            <v>19.35483870967742</v>
          </cell>
          <cell r="AT21">
            <v>8.2191780821917799</v>
          </cell>
          <cell r="AU21">
            <v>13.333333333333334</v>
          </cell>
          <cell r="AV21">
            <v>67.741935483870961</v>
          </cell>
          <cell r="AW21">
            <v>75.342465753424662</v>
          </cell>
          <cell r="AX21">
            <v>71.851851851851862</v>
          </cell>
          <cell r="AY21">
            <v>66.129032258064512</v>
          </cell>
          <cell r="AZ21">
            <v>75.342465753424662</v>
          </cell>
          <cell r="BA21">
            <v>71.111111111111114</v>
          </cell>
          <cell r="BB21">
            <v>95.161290322580655</v>
          </cell>
          <cell r="BC21">
            <v>95.890410958904098</v>
          </cell>
          <cell r="BD21">
            <v>95.555555555555557</v>
          </cell>
          <cell r="BE21">
            <v>32</v>
          </cell>
          <cell r="BF21">
            <v>103</v>
          </cell>
          <cell r="BG21">
            <v>135</v>
          </cell>
          <cell r="BH21">
            <v>9.375</v>
          </cell>
          <cell r="BI21">
            <v>4.8543689320388346</v>
          </cell>
          <cell r="BJ21">
            <v>5.9259259259259265</v>
          </cell>
          <cell r="BK21">
            <v>3.125</v>
          </cell>
          <cell r="BL21">
            <v>1.9417475728155338</v>
          </cell>
          <cell r="BM21">
            <v>2.2222222222222223</v>
          </cell>
          <cell r="BN21">
            <v>34.375</v>
          </cell>
          <cell r="BO21">
            <v>33.009708737864081</v>
          </cell>
          <cell r="BP21">
            <v>33.333333333333329</v>
          </cell>
          <cell r="BQ21">
            <v>31.25</v>
          </cell>
          <cell r="BR21">
            <v>31.067961165048541</v>
          </cell>
          <cell r="BS21">
            <v>31.111111111111111</v>
          </cell>
          <cell r="BT21">
            <v>71.875</v>
          </cell>
          <cell r="BU21">
            <v>77.669902912621353</v>
          </cell>
          <cell r="BV21">
            <v>76.296296296296291</v>
          </cell>
          <cell r="BW21">
            <v>3</v>
          </cell>
          <cell r="BX21">
            <v>4</v>
          </cell>
          <cell r="BY21">
            <v>7</v>
          </cell>
          <cell r="BZ21">
            <v>100</v>
          </cell>
          <cell r="CA21">
            <v>25</v>
          </cell>
          <cell r="CB21">
            <v>57.142857142857139</v>
          </cell>
          <cell r="CC21">
            <v>100</v>
          </cell>
          <cell r="CD21">
            <v>25</v>
          </cell>
          <cell r="CE21">
            <v>57.142857142857139</v>
          </cell>
          <cell r="CF21">
            <v>100</v>
          </cell>
          <cell r="CG21">
            <v>50</v>
          </cell>
          <cell r="CH21">
            <v>71.428571428571431</v>
          </cell>
          <cell r="CI21">
            <v>100</v>
          </cell>
          <cell r="CJ21">
            <v>50</v>
          </cell>
          <cell r="CK21">
            <v>71.428571428571431</v>
          </cell>
          <cell r="CL21">
            <v>100</v>
          </cell>
          <cell r="CM21">
            <v>75</v>
          </cell>
          <cell r="CN21">
            <v>85.714285714285708</v>
          </cell>
          <cell r="CO21">
            <v>812</v>
          </cell>
          <cell r="CP21">
            <v>1029</v>
          </cell>
          <cell r="CQ21">
            <v>1841</v>
          </cell>
          <cell r="CR21">
            <v>61.945812807881772</v>
          </cell>
          <cell r="CS21">
            <v>55.490767735665692</v>
          </cell>
          <cell r="CT21">
            <v>58.337859858772411</v>
          </cell>
          <cell r="CU21">
            <v>48.152709359605907</v>
          </cell>
          <cell r="CV21">
            <v>36.734693877551024</v>
          </cell>
          <cell r="CW21">
            <v>41.770776751765339</v>
          </cell>
          <cell r="CX21">
            <v>92.241379310344826</v>
          </cell>
          <cell r="CY21">
            <v>86.686103012633623</v>
          </cell>
          <cell r="CZ21">
            <v>89.136338946224882</v>
          </cell>
          <cell r="DA21">
            <v>90.394088669950733</v>
          </cell>
          <cell r="DB21">
            <v>85.714285714285708</v>
          </cell>
          <cell r="DC21">
            <v>87.77838131450298</v>
          </cell>
          <cell r="DD21">
            <v>97.290640394088669</v>
          </cell>
          <cell r="DE21">
            <v>96.209912536443156</v>
          </cell>
          <cell r="DF21">
            <v>96.686583378598584</v>
          </cell>
          <cell r="DG21">
            <v>173</v>
          </cell>
          <cell r="DH21">
            <v>308</v>
          </cell>
          <cell r="DI21">
            <v>481</v>
          </cell>
          <cell r="DJ21">
            <v>41.040462427745666</v>
          </cell>
          <cell r="DK21">
            <v>38.961038961038966</v>
          </cell>
          <cell r="DL21">
            <v>39.70893970893971</v>
          </cell>
          <cell r="DM21">
            <v>17.341040462427745</v>
          </cell>
          <cell r="DN21">
            <v>13.311688311688311</v>
          </cell>
          <cell r="DO21">
            <v>14.760914760914762</v>
          </cell>
          <cell r="DP21">
            <v>85.549132947976886</v>
          </cell>
          <cell r="DQ21">
            <v>86.038961038961034</v>
          </cell>
          <cell r="DR21">
            <v>85.862785862785856</v>
          </cell>
          <cell r="DS21">
            <v>84.393063583815035</v>
          </cell>
          <cell r="DT21">
            <v>84.090909090909093</v>
          </cell>
          <cell r="DU21">
            <v>84.199584199584194</v>
          </cell>
          <cell r="DV21">
            <v>98.265895953757223</v>
          </cell>
          <cell r="DW21">
            <v>97.402597402597408</v>
          </cell>
          <cell r="DX21">
            <v>97.713097713097724</v>
          </cell>
        </row>
        <row r="22">
          <cell r="B22">
            <v>213</v>
          </cell>
          <cell r="C22">
            <v>587</v>
          </cell>
          <cell r="D22">
            <v>440</v>
          </cell>
          <cell r="E22">
            <v>1027</v>
          </cell>
          <cell r="F22">
            <v>63.373083475298131</v>
          </cell>
          <cell r="G22">
            <v>45.909090909090914</v>
          </cell>
          <cell r="H22">
            <v>55.890944498539433</v>
          </cell>
          <cell r="I22">
            <v>55.366269165247019</v>
          </cell>
          <cell r="J22">
            <v>37.5</v>
          </cell>
          <cell r="K22">
            <v>47.711781888997081</v>
          </cell>
          <cell r="L22">
            <v>92.163543441226579</v>
          </cell>
          <cell r="M22">
            <v>87.5</v>
          </cell>
          <cell r="N22">
            <v>90.165530671859784</v>
          </cell>
          <cell r="O22">
            <v>91.311754684838164</v>
          </cell>
          <cell r="P22">
            <v>85</v>
          </cell>
          <cell r="Q22">
            <v>88.60759493670885</v>
          </cell>
          <cell r="R22">
            <v>97.955706984667799</v>
          </cell>
          <cell r="S22">
            <v>96.590909090909093</v>
          </cell>
          <cell r="T22">
            <v>97.370983446932811</v>
          </cell>
          <cell r="U22">
            <v>113</v>
          </cell>
          <cell r="V22">
            <v>128</v>
          </cell>
          <cell r="W22">
            <v>241</v>
          </cell>
          <cell r="X22">
            <v>42.477876106194692</v>
          </cell>
          <cell r="Y22">
            <v>27.34375</v>
          </cell>
          <cell r="Z22">
            <v>34.439834024896264</v>
          </cell>
          <cell r="AA22">
            <v>30.973451327433626</v>
          </cell>
          <cell r="AB22">
            <v>22.65625</v>
          </cell>
          <cell r="AC22">
            <v>26.556016597510375</v>
          </cell>
          <cell r="AD22">
            <v>93.805309734513273</v>
          </cell>
          <cell r="AE22">
            <v>84.375</v>
          </cell>
          <cell r="AF22">
            <v>88.796680497925308</v>
          </cell>
          <cell r="AG22">
            <v>92.035398230088489</v>
          </cell>
          <cell r="AH22">
            <v>82.8125</v>
          </cell>
          <cell r="AI22">
            <v>87.136929460580916</v>
          </cell>
          <cell r="AJ22">
            <v>98.230088495575217</v>
          </cell>
          <cell r="AK22">
            <v>97.65625</v>
          </cell>
          <cell r="AL22">
            <v>97.925311203319495</v>
          </cell>
          <cell r="AM22">
            <v>26</v>
          </cell>
          <cell r="AN22">
            <v>38</v>
          </cell>
          <cell r="AO22">
            <v>64</v>
          </cell>
          <cell r="AP22">
            <v>42.307692307692307</v>
          </cell>
          <cell r="AQ22">
            <v>13.157894736842104</v>
          </cell>
          <cell r="AR22">
            <v>25</v>
          </cell>
          <cell r="AS22">
            <v>30.76923076923077</v>
          </cell>
          <cell r="AT22">
            <v>7.8947368421052628</v>
          </cell>
          <cell r="AU22">
            <v>17.1875</v>
          </cell>
          <cell r="AV22">
            <v>84.615384615384613</v>
          </cell>
          <cell r="AW22">
            <v>65.789473684210535</v>
          </cell>
          <cell r="AX22">
            <v>73.4375</v>
          </cell>
          <cell r="AY22">
            <v>80.769230769230774</v>
          </cell>
          <cell r="AZ22">
            <v>60.526315789473685</v>
          </cell>
          <cell r="BA22">
            <v>68.75</v>
          </cell>
          <cell r="BB22">
            <v>100</v>
          </cell>
          <cell r="BC22">
            <v>84.210526315789465</v>
          </cell>
          <cell r="BD22">
            <v>90.625</v>
          </cell>
          <cell r="BE22">
            <v>22</v>
          </cell>
          <cell r="BF22">
            <v>35</v>
          </cell>
          <cell r="BG22">
            <v>57</v>
          </cell>
          <cell r="BH22">
            <v>0</v>
          </cell>
          <cell r="BI22">
            <v>8.5714285714285712</v>
          </cell>
          <cell r="BJ22">
            <v>5.2631578947368416</v>
          </cell>
          <cell r="BK22">
            <v>0</v>
          </cell>
          <cell r="BL22">
            <v>2.8571428571428572</v>
          </cell>
          <cell r="BM22">
            <v>1.7543859649122806</v>
          </cell>
          <cell r="BN22">
            <v>59.090909090909093</v>
          </cell>
          <cell r="BO22">
            <v>48.571428571428569</v>
          </cell>
          <cell r="BP22">
            <v>52.631578947368418</v>
          </cell>
          <cell r="BQ22">
            <v>54.54545454545454</v>
          </cell>
          <cell r="BR22">
            <v>48.571428571428569</v>
          </cell>
          <cell r="BS22">
            <v>50.877192982456144</v>
          </cell>
          <cell r="BT22">
            <v>86.36363636363636</v>
          </cell>
          <cell r="BU22">
            <v>88.571428571428569</v>
          </cell>
          <cell r="BV22">
            <v>87.719298245614027</v>
          </cell>
          <cell r="BW22">
            <v>7</v>
          </cell>
          <cell r="BX22">
            <v>5</v>
          </cell>
          <cell r="BY22">
            <v>12</v>
          </cell>
          <cell r="BZ22">
            <v>71.428571428571431</v>
          </cell>
          <cell r="CA22">
            <v>20</v>
          </cell>
          <cell r="CB22">
            <v>50</v>
          </cell>
          <cell r="CC22">
            <v>28.571428571428569</v>
          </cell>
          <cell r="CD22">
            <v>20</v>
          </cell>
          <cell r="CE22">
            <v>25</v>
          </cell>
          <cell r="CF22">
            <v>100</v>
          </cell>
          <cell r="CG22">
            <v>100</v>
          </cell>
          <cell r="CH22">
            <v>100</v>
          </cell>
          <cell r="CI22">
            <v>100</v>
          </cell>
          <cell r="CJ22">
            <v>100</v>
          </cell>
          <cell r="CK22">
            <v>100</v>
          </cell>
          <cell r="CL22">
            <v>100</v>
          </cell>
          <cell r="CM22">
            <v>100</v>
          </cell>
          <cell r="CN22">
            <v>100</v>
          </cell>
          <cell r="CO22">
            <v>755</v>
          </cell>
          <cell r="CP22">
            <v>646</v>
          </cell>
          <cell r="CQ22">
            <v>1401</v>
          </cell>
          <cell r="CR22">
            <v>57.748344370860927</v>
          </cell>
          <cell r="CS22">
            <v>38.080495356037154</v>
          </cell>
          <cell r="CT22">
            <v>48.679514632405422</v>
          </cell>
          <cell r="CU22">
            <v>49.006622516556291</v>
          </cell>
          <cell r="CV22">
            <v>30.804953560371516</v>
          </cell>
          <cell r="CW22">
            <v>40.613847251962881</v>
          </cell>
          <cell r="CX22">
            <v>91.258278145695357</v>
          </cell>
          <cell r="CY22">
            <v>83.591331269349851</v>
          </cell>
          <cell r="CZ22">
            <v>87.723054960742331</v>
          </cell>
          <cell r="DA22">
            <v>90.066225165562912</v>
          </cell>
          <cell r="DB22">
            <v>81.269349845201234</v>
          </cell>
          <cell r="DC22">
            <v>86.009992862241262</v>
          </cell>
          <cell r="DD22">
            <v>97.748344370860934</v>
          </cell>
          <cell r="DE22">
            <v>95.6656346749226</v>
          </cell>
          <cell r="DF22">
            <v>96.788008565310491</v>
          </cell>
          <cell r="DG22">
            <v>139</v>
          </cell>
          <cell r="DH22">
            <v>166</v>
          </cell>
          <cell r="DI22">
            <v>305</v>
          </cell>
          <cell r="DJ22">
            <v>42.446043165467628</v>
          </cell>
          <cell r="DK22">
            <v>24.096385542168676</v>
          </cell>
          <cell r="DL22">
            <v>32.459016393442624</v>
          </cell>
          <cell r="DM22">
            <v>30.935251798561154</v>
          </cell>
          <cell r="DN22">
            <v>19.277108433734941</v>
          </cell>
          <cell r="DO22">
            <v>24.590163934426229</v>
          </cell>
          <cell r="DP22">
            <v>92.086330935251809</v>
          </cell>
          <cell r="DQ22">
            <v>80.120481927710841</v>
          </cell>
          <cell r="DR22">
            <v>85.573770491803288</v>
          </cell>
          <cell r="DS22">
            <v>89.928057553956833</v>
          </cell>
          <cell r="DT22">
            <v>77.710843373493972</v>
          </cell>
          <cell r="DU22">
            <v>83.278688524590166</v>
          </cell>
          <cell r="DV22">
            <v>98.561151079136692</v>
          </cell>
          <cell r="DW22">
            <v>94.578313253012041</v>
          </cell>
          <cell r="DX22">
            <v>96.393442622950815</v>
          </cell>
        </row>
        <row r="23">
          <cell r="B23">
            <v>301</v>
          </cell>
          <cell r="C23">
            <v>828</v>
          </cell>
          <cell r="D23">
            <v>839</v>
          </cell>
          <cell r="E23">
            <v>1667</v>
          </cell>
          <cell r="F23">
            <v>65.700483091787447</v>
          </cell>
          <cell r="G23">
            <v>57.091775923718714</v>
          </cell>
          <cell r="H23">
            <v>61.367726454709057</v>
          </cell>
          <cell r="I23">
            <v>44.20289855072464</v>
          </cell>
          <cell r="J23">
            <v>41.597139451728246</v>
          </cell>
          <cell r="K23">
            <v>42.891421715656868</v>
          </cell>
          <cell r="L23">
            <v>94.927536231884062</v>
          </cell>
          <cell r="M23">
            <v>90.822407628128715</v>
          </cell>
          <cell r="N23">
            <v>92.861427714457108</v>
          </cell>
          <cell r="O23">
            <v>93.59903381642512</v>
          </cell>
          <cell r="P23">
            <v>89.272943980929682</v>
          </cell>
          <cell r="Q23">
            <v>91.421715656868628</v>
          </cell>
          <cell r="R23">
            <v>98.188405797101453</v>
          </cell>
          <cell r="S23">
            <v>97.25864123957092</v>
          </cell>
          <cell r="T23">
            <v>97.720455908818238</v>
          </cell>
          <cell r="U23">
            <v>90</v>
          </cell>
          <cell r="V23">
            <v>136</v>
          </cell>
          <cell r="W23">
            <v>226</v>
          </cell>
          <cell r="X23">
            <v>38.888888888888893</v>
          </cell>
          <cell r="Y23">
            <v>36.029411764705884</v>
          </cell>
          <cell r="Z23">
            <v>37.168141592920357</v>
          </cell>
          <cell r="AA23">
            <v>17.777777777777779</v>
          </cell>
          <cell r="AB23">
            <v>13.970588235294118</v>
          </cell>
          <cell r="AC23">
            <v>15.486725663716813</v>
          </cell>
          <cell r="AD23">
            <v>91.111111111111114</v>
          </cell>
          <cell r="AE23">
            <v>86.029411764705884</v>
          </cell>
          <cell r="AF23">
            <v>88.053097345132741</v>
          </cell>
          <cell r="AG23">
            <v>85.555555555555557</v>
          </cell>
          <cell r="AH23">
            <v>83.088235294117652</v>
          </cell>
          <cell r="AI23">
            <v>84.070796460176993</v>
          </cell>
          <cell r="AJ23">
            <v>98.888888888888886</v>
          </cell>
          <cell r="AK23">
            <v>91.911764705882348</v>
          </cell>
          <cell r="AL23">
            <v>94.690265486725664</v>
          </cell>
          <cell r="AM23">
            <v>17</v>
          </cell>
          <cell r="AN23">
            <v>29</v>
          </cell>
          <cell r="AO23">
            <v>46</v>
          </cell>
          <cell r="AP23">
            <v>11.76470588235294</v>
          </cell>
          <cell r="AQ23">
            <v>13.793103448275861</v>
          </cell>
          <cell r="AR23">
            <v>13.043478260869565</v>
          </cell>
          <cell r="AS23">
            <v>5.8823529411764701</v>
          </cell>
          <cell r="AT23">
            <v>3.4482758620689653</v>
          </cell>
          <cell r="AU23">
            <v>4.3478260869565215</v>
          </cell>
          <cell r="AV23">
            <v>82.35294117647058</v>
          </cell>
          <cell r="AW23">
            <v>68.965517241379317</v>
          </cell>
          <cell r="AX23">
            <v>73.91304347826086</v>
          </cell>
          <cell r="AY23">
            <v>76.470588235294116</v>
          </cell>
          <cell r="AZ23">
            <v>62.068965517241381</v>
          </cell>
          <cell r="BA23">
            <v>67.391304347826093</v>
          </cell>
          <cell r="BB23">
            <v>88.235294117647058</v>
          </cell>
          <cell r="BC23">
            <v>93.103448275862064</v>
          </cell>
          <cell r="BD23">
            <v>91.304347826086953</v>
          </cell>
          <cell r="BE23">
            <v>19</v>
          </cell>
          <cell r="BF23">
            <v>46</v>
          </cell>
          <cell r="BG23">
            <v>65</v>
          </cell>
          <cell r="BH23">
            <v>21.052631578947366</v>
          </cell>
          <cell r="BI23">
            <v>6.5217391304347823</v>
          </cell>
          <cell r="BJ23">
            <v>10.76923076923077</v>
          </cell>
          <cell r="BK23">
            <v>10.526315789473683</v>
          </cell>
          <cell r="BL23">
            <v>4.3478260869565215</v>
          </cell>
          <cell r="BM23">
            <v>6.1538461538461542</v>
          </cell>
          <cell r="BN23">
            <v>42.105263157894733</v>
          </cell>
          <cell r="BO23">
            <v>47.826086956521742</v>
          </cell>
          <cell r="BP23">
            <v>46.153846153846153</v>
          </cell>
          <cell r="BQ23">
            <v>36.84210526315789</v>
          </cell>
          <cell r="BR23">
            <v>47.826086956521742</v>
          </cell>
          <cell r="BS23">
            <v>44.61538461538462</v>
          </cell>
          <cell r="BT23">
            <v>89.473684210526315</v>
          </cell>
          <cell r="BU23">
            <v>82.608695652173907</v>
          </cell>
          <cell r="BV23">
            <v>84.615384615384613</v>
          </cell>
          <cell r="BW23">
            <v>3</v>
          </cell>
          <cell r="BX23">
            <v>0</v>
          </cell>
          <cell r="BY23">
            <v>3</v>
          </cell>
          <cell r="BZ23">
            <v>0</v>
          </cell>
          <cell r="CA23" t="e">
            <v>#DIV/0!</v>
          </cell>
          <cell r="CB23">
            <v>0</v>
          </cell>
          <cell r="CC23">
            <v>0</v>
          </cell>
          <cell r="CD23" t="e">
            <v>#DIV/0!</v>
          </cell>
          <cell r="CE23">
            <v>0</v>
          </cell>
          <cell r="CF23">
            <v>66.666666666666657</v>
          </cell>
          <cell r="CG23" t="e">
            <v>#DIV/0!</v>
          </cell>
          <cell r="CH23">
            <v>66.666666666666657</v>
          </cell>
          <cell r="CI23">
            <v>66.666666666666657</v>
          </cell>
          <cell r="CJ23" t="e">
            <v>#DIV/0!</v>
          </cell>
          <cell r="CK23">
            <v>66.666666666666657</v>
          </cell>
          <cell r="CL23">
            <v>66.666666666666657</v>
          </cell>
          <cell r="CM23" t="e">
            <v>#DIV/0!</v>
          </cell>
          <cell r="CN23">
            <v>66.666666666666657</v>
          </cell>
          <cell r="CO23">
            <v>957</v>
          </cell>
          <cell r="CP23">
            <v>1050</v>
          </cell>
          <cell r="CQ23">
            <v>2007</v>
          </cell>
          <cell r="CR23">
            <v>61.128526645768019</v>
          </cell>
          <cell r="CS23">
            <v>50.952380952380949</v>
          </cell>
          <cell r="CT23">
            <v>55.804683607374194</v>
          </cell>
          <cell r="CU23">
            <v>40.229885057471265</v>
          </cell>
          <cell r="CV23">
            <v>35.333333333333336</v>
          </cell>
          <cell r="CW23">
            <v>37.668161434977577</v>
          </cell>
          <cell r="CX23">
            <v>93.207941483803552</v>
          </cell>
          <cell r="CY23">
            <v>87.714285714285708</v>
          </cell>
          <cell r="CZ23">
            <v>90.333831589436969</v>
          </cell>
          <cell r="DA23">
            <v>91.327063740856843</v>
          </cell>
          <cell r="DB23">
            <v>85.904761904761912</v>
          </cell>
          <cell r="DC23">
            <v>88.490284005979063</v>
          </cell>
          <cell r="DD23">
            <v>97.805642633228842</v>
          </cell>
          <cell r="DE23">
            <v>95.80952380952381</v>
          </cell>
          <cell r="DF23">
            <v>96.761335326357738</v>
          </cell>
          <cell r="DG23">
            <v>107</v>
          </cell>
          <cell r="DH23">
            <v>165</v>
          </cell>
          <cell r="DI23">
            <v>272</v>
          </cell>
          <cell r="DJ23">
            <v>34.579439252336449</v>
          </cell>
          <cell r="DK23">
            <v>32.121212121212125</v>
          </cell>
          <cell r="DL23">
            <v>33.088235294117645</v>
          </cell>
          <cell r="DM23">
            <v>15.887850467289718</v>
          </cell>
          <cell r="DN23">
            <v>12.121212121212121</v>
          </cell>
          <cell r="DO23">
            <v>13.602941176470587</v>
          </cell>
          <cell r="DP23">
            <v>89.719626168224295</v>
          </cell>
          <cell r="DQ23">
            <v>83.030303030303031</v>
          </cell>
          <cell r="DR23">
            <v>85.661764705882348</v>
          </cell>
          <cell r="DS23">
            <v>84.112149532710276</v>
          </cell>
          <cell r="DT23">
            <v>79.393939393939391</v>
          </cell>
          <cell r="DU23">
            <v>81.25</v>
          </cell>
          <cell r="DV23">
            <v>97.196261682242991</v>
          </cell>
          <cell r="DW23">
            <v>92.121212121212125</v>
          </cell>
          <cell r="DX23">
            <v>94.117647058823522</v>
          </cell>
        </row>
        <row r="24">
          <cell r="B24">
            <v>302</v>
          </cell>
          <cell r="C24">
            <v>1297</v>
          </cell>
          <cell r="D24">
            <v>1316</v>
          </cell>
          <cell r="E24">
            <v>2613</v>
          </cell>
          <cell r="F24">
            <v>79.028527370855812</v>
          </cell>
          <cell r="G24">
            <v>75.987841945288764</v>
          </cell>
          <cell r="H24">
            <v>77.497129735935715</v>
          </cell>
          <cell r="I24">
            <v>68.157286044718575</v>
          </cell>
          <cell r="J24">
            <v>67.477203647416417</v>
          </cell>
          <cell r="K24">
            <v>67.814772292384234</v>
          </cell>
          <cell r="L24">
            <v>96.915959907478793</v>
          </cell>
          <cell r="M24">
            <v>97.568389057750764</v>
          </cell>
          <cell r="N24">
            <v>97.244546498277842</v>
          </cell>
          <cell r="O24">
            <v>96.376252891287578</v>
          </cell>
          <cell r="P24">
            <v>96.732522796352583</v>
          </cell>
          <cell r="Q24">
            <v>96.555683122847299</v>
          </cell>
          <cell r="R24">
            <v>98.997686969930612</v>
          </cell>
          <cell r="S24">
            <v>99.392097264437695</v>
          </cell>
          <cell r="T24">
            <v>99.196326061997709</v>
          </cell>
          <cell r="U24">
            <v>170</v>
          </cell>
          <cell r="V24">
            <v>243</v>
          </cell>
          <cell r="W24">
            <v>413</v>
          </cell>
          <cell r="X24">
            <v>37.058823529411768</v>
          </cell>
          <cell r="Y24">
            <v>32.510288065843625</v>
          </cell>
          <cell r="Z24">
            <v>34.382566585956411</v>
          </cell>
          <cell r="AA24">
            <v>24.705882352941178</v>
          </cell>
          <cell r="AB24">
            <v>21.399176954732511</v>
          </cell>
          <cell r="AC24">
            <v>22.760290556900724</v>
          </cell>
          <cell r="AD24">
            <v>90.588235294117652</v>
          </cell>
          <cell r="AE24">
            <v>91.769547325102891</v>
          </cell>
          <cell r="AF24">
            <v>91.283292978208237</v>
          </cell>
          <cell r="AG24">
            <v>87.647058823529406</v>
          </cell>
          <cell r="AH24">
            <v>87.654320987654316</v>
          </cell>
          <cell r="AI24">
            <v>87.651331719128336</v>
          </cell>
          <cell r="AJ24">
            <v>98.82352941176471</v>
          </cell>
          <cell r="AK24">
            <v>98.76543209876543</v>
          </cell>
          <cell r="AL24">
            <v>98.789346246973366</v>
          </cell>
          <cell r="AM24">
            <v>89</v>
          </cell>
          <cell r="AN24">
            <v>135</v>
          </cell>
          <cell r="AO24">
            <v>224</v>
          </cell>
          <cell r="AP24">
            <v>23.595505617977526</v>
          </cell>
          <cell r="AQ24">
            <v>17.777777777777779</v>
          </cell>
          <cell r="AR24">
            <v>20.089285714285715</v>
          </cell>
          <cell r="AS24">
            <v>15.730337078651685</v>
          </cell>
          <cell r="AT24">
            <v>8.8888888888888893</v>
          </cell>
          <cell r="AU24">
            <v>11.607142857142858</v>
          </cell>
          <cell r="AV24">
            <v>75.280898876404493</v>
          </cell>
          <cell r="AW24">
            <v>67.407407407407405</v>
          </cell>
          <cell r="AX24">
            <v>70.535714285714292</v>
          </cell>
          <cell r="AY24">
            <v>74.157303370786522</v>
          </cell>
          <cell r="AZ24">
            <v>62.962962962962962</v>
          </cell>
          <cell r="BA24">
            <v>67.410714285714292</v>
          </cell>
          <cell r="BB24">
            <v>87.640449438202253</v>
          </cell>
          <cell r="BC24">
            <v>89.629629629629619</v>
          </cell>
          <cell r="BD24">
            <v>88.839285714285708</v>
          </cell>
          <cell r="BE24">
            <v>38</v>
          </cell>
          <cell r="BF24">
            <v>101</v>
          </cell>
          <cell r="BG24">
            <v>139</v>
          </cell>
          <cell r="BH24">
            <v>21.052631578947366</v>
          </cell>
          <cell r="BI24">
            <v>9.9009900990099009</v>
          </cell>
          <cell r="BJ24">
            <v>12.949640287769784</v>
          </cell>
          <cell r="BK24">
            <v>10.526315789473683</v>
          </cell>
          <cell r="BL24">
            <v>7.9207920792079207</v>
          </cell>
          <cell r="BM24">
            <v>8.6330935251798557</v>
          </cell>
          <cell r="BN24">
            <v>50</v>
          </cell>
          <cell r="BO24">
            <v>49.504950495049506</v>
          </cell>
          <cell r="BP24">
            <v>49.640287769784173</v>
          </cell>
          <cell r="BQ24">
            <v>42.105263157894733</v>
          </cell>
          <cell r="BR24">
            <v>45.544554455445549</v>
          </cell>
          <cell r="BS24">
            <v>44.60431654676259</v>
          </cell>
          <cell r="BT24">
            <v>73.68421052631578</v>
          </cell>
          <cell r="BU24">
            <v>89.10891089108911</v>
          </cell>
          <cell r="BV24">
            <v>84.892086330935257</v>
          </cell>
          <cell r="BW24">
            <v>15</v>
          </cell>
          <cell r="BX24">
            <v>15</v>
          </cell>
          <cell r="BY24">
            <v>30</v>
          </cell>
          <cell r="BZ24">
            <v>33.333333333333329</v>
          </cell>
          <cell r="CA24">
            <v>40</v>
          </cell>
          <cell r="CB24">
            <v>36.666666666666664</v>
          </cell>
          <cell r="CC24">
            <v>20</v>
          </cell>
          <cell r="CD24">
            <v>33.333333333333329</v>
          </cell>
          <cell r="CE24">
            <v>26.666666666666668</v>
          </cell>
          <cell r="CF24">
            <v>80</v>
          </cell>
          <cell r="CG24">
            <v>86.666666666666671</v>
          </cell>
          <cell r="CH24">
            <v>83.333333333333343</v>
          </cell>
          <cell r="CI24">
            <v>73.333333333333329</v>
          </cell>
          <cell r="CJ24">
            <v>86.666666666666671</v>
          </cell>
          <cell r="CK24">
            <v>80</v>
          </cell>
          <cell r="CL24">
            <v>93.333333333333329</v>
          </cell>
          <cell r="CM24">
            <v>93.333333333333329</v>
          </cell>
          <cell r="CN24">
            <v>93.333333333333329</v>
          </cell>
          <cell r="CO24">
            <v>1609</v>
          </cell>
          <cell r="CP24">
            <v>1810</v>
          </cell>
          <cell r="CQ24">
            <v>3419</v>
          </cell>
          <cell r="CR24">
            <v>69.73275326289621</v>
          </cell>
          <cell r="CS24">
            <v>61.8232044198895</v>
          </cell>
          <cell r="CT24">
            <v>65.545481134834745</v>
          </cell>
          <cell r="CU24">
            <v>58.856432566811691</v>
          </cell>
          <cell r="CV24">
            <v>53.314917127071823</v>
          </cell>
          <cell r="CW24">
            <v>55.922784439894698</v>
          </cell>
          <cell r="CX24">
            <v>93.784959602237421</v>
          </cell>
          <cell r="CY24">
            <v>91.767955801104975</v>
          </cell>
          <cell r="CZ24">
            <v>92.717168762796149</v>
          </cell>
          <cell r="DA24">
            <v>92.728402734617774</v>
          </cell>
          <cell r="DB24">
            <v>90.055248618784532</v>
          </cell>
          <cell r="DC24">
            <v>91.31324948815444</v>
          </cell>
          <cell r="DD24">
            <v>97.700435052827842</v>
          </cell>
          <cell r="DE24">
            <v>97.95580110497238</v>
          </cell>
          <cell r="DF24">
            <v>97.835624451594043</v>
          </cell>
          <cell r="DG24">
            <v>259</v>
          </cell>
          <cell r="DH24">
            <v>378</v>
          </cell>
          <cell r="DI24">
            <v>637</v>
          </cell>
          <cell r="DJ24">
            <v>32.432432432432435</v>
          </cell>
          <cell r="DK24">
            <v>27.24867724867725</v>
          </cell>
          <cell r="DL24">
            <v>29.356357927786497</v>
          </cell>
          <cell r="DM24">
            <v>21.621621621621621</v>
          </cell>
          <cell r="DN24">
            <v>16.93121693121693</v>
          </cell>
          <cell r="DO24">
            <v>18.838304552590269</v>
          </cell>
          <cell r="DP24">
            <v>85.328185328185327</v>
          </cell>
          <cell r="DQ24">
            <v>83.068783068783063</v>
          </cell>
          <cell r="DR24">
            <v>83.987441130298265</v>
          </cell>
          <cell r="DS24">
            <v>83.011583011583014</v>
          </cell>
          <cell r="DT24">
            <v>78.835978835978835</v>
          </cell>
          <cell r="DU24">
            <v>80.533751962323379</v>
          </cell>
          <cell r="DV24">
            <v>94.980694980694977</v>
          </cell>
          <cell r="DW24">
            <v>95.502645502645507</v>
          </cell>
          <cell r="DX24">
            <v>95.290423861852432</v>
          </cell>
        </row>
        <row r="25">
          <cell r="B25">
            <v>303</v>
          </cell>
          <cell r="C25">
            <v>1317</v>
          </cell>
          <cell r="D25">
            <v>1326</v>
          </cell>
          <cell r="E25">
            <v>2643</v>
          </cell>
          <cell r="F25">
            <v>72.892938496583142</v>
          </cell>
          <cell r="G25">
            <v>73.378582202111602</v>
          </cell>
          <cell r="H25">
            <v>73.136587211502075</v>
          </cell>
          <cell r="I25">
            <v>60.89597570235383</v>
          </cell>
          <cell r="J25">
            <v>55.429864253393667</v>
          </cell>
          <cell r="K25">
            <v>58.153613318199014</v>
          </cell>
          <cell r="L25">
            <v>97.418375094912676</v>
          </cell>
          <cell r="M25">
            <v>96.9079939668175</v>
          </cell>
          <cell r="N25">
            <v>97.162315550510783</v>
          </cell>
          <cell r="O25">
            <v>96.96279422930904</v>
          </cell>
          <cell r="P25">
            <v>96.681749622926091</v>
          </cell>
          <cell r="Q25">
            <v>96.821793416572078</v>
          </cell>
          <cell r="R25">
            <v>99.468488990129075</v>
          </cell>
          <cell r="S25">
            <v>99.396681749622928</v>
          </cell>
          <cell r="T25">
            <v>99.432463110102148</v>
          </cell>
          <cell r="U25">
            <v>142</v>
          </cell>
          <cell r="V25">
            <v>191</v>
          </cell>
          <cell r="W25">
            <v>333</v>
          </cell>
          <cell r="X25">
            <v>21.830985915492956</v>
          </cell>
          <cell r="Y25">
            <v>30.890052356020941</v>
          </cell>
          <cell r="Z25">
            <v>27.027027027027028</v>
          </cell>
          <cell r="AA25">
            <v>12.676056338028168</v>
          </cell>
          <cell r="AB25">
            <v>17.801047120418847</v>
          </cell>
          <cell r="AC25">
            <v>15.615615615615615</v>
          </cell>
          <cell r="AD25">
            <v>89.436619718309856</v>
          </cell>
          <cell r="AE25">
            <v>81.15183246073299</v>
          </cell>
          <cell r="AF25">
            <v>84.684684684684683</v>
          </cell>
          <cell r="AG25">
            <v>89.436619718309856</v>
          </cell>
          <cell r="AH25">
            <v>81.15183246073299</v>
          </cell>
          <cell r="AI25">
            <v>84.684684684684683</v>
          </cell>
          <cell r="AJ25">
            <v>97.887323943661968</v>
          </cell>
          <cell r="AK25">
            <v>95.81151832460732</v>
          </cell>
          <cell r="AL25">
            <v>96.696696696696691</v>
          </cell>
          <cell r="AM25">
            <v>52</v>
          </cell>
          <cell r="AN25">
            <v>63</v>
          </cell>
          <cell r="AO25">
            <v>115</v>
          </cell>
          <cell r="AP25">
            <v>25</v>
          </cell>
          <cell r="AQ25">
            <v>14.285714285714285</v>
          </cell>
          <cell r="AR25">
            <v>19.130434782608695</v>
          </cell>
          <cell r="AS25">
            <v>21.153846153846153</v>
          </cell>
          <cell r="AT25">
            <v>9.5238095238095237</v>
          </cell>
          <cell r="AU25">
            <v>14.782608695652174</v>
          </cell>
          <cell r="AV25">
            <v>73.076923076923066</v>
          </cell>
          <cell r="AW25">
            <v>60.317460317460316</v>
          </cell>
          <cell r="AX25">
            <v>66.086956521739125</v>
          </cell>
          <cell r="AY25">
            <v>73.076923076923066</v>
          </cell>
          <cell r="AZ25">
            <v>57.142857142857139</v>
          </cell>
          <cell r="BA25">
            <v>64.347826086956516</v>
          </cell>
          <cell r="BB25">
            <v>94.230769230769226</v>
          </cell>
          <cell r="BC25">
            <v>90.476190476190482</v>
          </cell>
          <cell r="BD25">
            <v>92.173913043478265</v>
          </cell>
          <cell r="BE25">
            <v>36</v>
          </cell>
          <cell r="BF25">
            <v>83</v>
          </cell>
          <cell r="BG25">
            <v>119</v>
          </cell>
          <cell r="BH25">
            <v>22.222222222222221</v>
          </cell>
          <cell r="BI25">
            <v>13.253012048192772</v>
          </cell>
          <cell r="BJ25">
            <v>15.966386554621847</v>
          </cell>
          <cell r="BK25">
            <v>22.222222222222221</v>
          </cell>
          <cell r="BL25">
            <v>3.6144578313253009</v>
          </cell>
          <cell r="BM25">
            <v>9.2436974789915975</v>
          </cell>
          <cell r="BN25">
            <v>58.333333333333336</v>
          </cell>
          <cell r="BO25">
            <v>56.626506024096393</v>
          </cell>
          <cell r="BP25">
            <v>57.142857142857139</v>
          </cell>
          <cell r="BQ25">
            <v>58.333333333333336</v>
          </cell>
          <cell r="BR25">
            <v>56.626506024096393</v>
          </cell>
          <cell r="BS25">
            <v>57.142857142857139</v>
          </cell>
          <cell r="BT25">
            <v>86.111111111111114</v>
          </cell>
          <cell r="BU25">
            <v>83.132530120481931</v>
          </cell>
          <cell r="BV25">
            <v>84.033613445378151</v>
          </cell>
          <cell r="BW25">
            <v>3</v>
          </cell>
          <cell r="BX25">
            <v>6</v>
          </cell>
          <cell r="BY25">
            <v>9</v>
          </cell>
          <cell r="BZ25">
            <v>66.666666666666657</v>
          </cell>
          <cell r="CA25">
            <v>16.666666666666664</v>
          </cell>
          <cell r="CB25">
            <v>33.333333333333329</v>
          </cell>
          <cell r="CC25">
            <v>33.333333333333329</v>
          </cell>
          <cell r="CD25">
            <v>16.666666666666664</v>
          </cell>
          <cell r="CE25">
            <v>22.222222222222221</v>
          </cell>
          <cell r="CF25">
            <v>100</v>
          </cell>
          <cell r="CG25">
            <v>66.666666666666657</v>
          </cell>
          <cell r="CH25">
            <v>77.777777777777786</v>
          </cell>
          <cell r="CI25">
            <v>100</v>
          </cell>
          <cell r="CJ25">
            <v>66.666666666666657</v>
          </cell>
          <cell r="CK25">
            <v>77.777777777777786</v>
          </cell>
          <cell r="CL25">
            <v>100</v>
          </cell>
          <cell r="CM25">
            <v>100</v>
          </cell>
          <cell r="CN25">
            <v>100</v>
          </cell>
          <cell r="CO25">
            <v>1550</v>
          </cell>
          <cell r="CP25">
            <v>1669</v>
          </cell>
          <cell r="CQ25">
            <v>3219</v>
          </cell>
          <cell r="CR25">
            <v>65.41935483870968</v>
          </cell>
          <cell r="CS25">
            <v>63.09167165967645</v>
          </cell>
          <cell r="CT25">
            <v>64.212488350419378</v>
          </cell>
          <cell r="CU25">
            <v>54.193548387096783</v>
          </cell>
          <cell r="CV25">
            <v>46.674655482324745</v>
          </cell>
          <cell r="CW25">
            <v>50.295122708915805</v>
          </cell>
          <cell r="CX25">
            <v>94.967741935483872</v>
          </cell>
          <cell r="CY25">
            <v>91.611743559017384</v>
          </cell>
          <cell r="CZ25">
            <v>93.227710469089772</v>
          </cell>
          <cell r="DA25">
            <v>94.58064516129032</v>
          </cell>
          <cell r="DB25">
            <v>91.312162971839427</v>
          </cell>
          <cell r="DC25">
            <v>92.885989437713576</v>
          </cell>
          <cell r="DD25">
            <v>98.838709677419359</v>
          </cell>
          <cell r="DE25">
            <v>97.843019772318755</v>
          </cell>
          <cell r="DF25">
            <v>98.322460391425906</v>
          </cell>
          <cell r="DG25">
            <v>194</v>
          </cell>
          <cell r="DH25">
            <v>254</v>
          </cell>
          <cell r="DI25">
            <v>448</v>
          </cell>
          <cell r="DJ25">
            <v>22.680412371134022</v>
          </cell>
          <cell r="DK25">
            <v>26.771653543307089</v>
          </cell>
          <cell r="DL25">
            <v>25</v>
          </cell>
          <cell r="DM25">
            <v>14.948453608247423</v>
          </cell>
          <cell r="DN25">
            <v>15.748031496062993</v>
          </cell>
          <cell r="DO25">
            <v>15.401785714285715</v>
          </cell>
          <cell r="DP25">
            <v>85.051546391752581</v>
          </cell>
          <cell r="DQ25">
            <v>75.984251968503941</v>
          </cell>
          <cell r="DR25">
            <v>79.910714285714292</v>
          </cell>
          <cell r="DS25">
            <v>85.051546391752581</v>
          </cell>
          <cell r="DT25">
            <v>75.196850393700785</v>
          </cell>
          <cell r="DU25">
            <v>79.464285714285708</v>
          </cell>
          <cell r="DV25">
            <v>96.907216494845358</v>
          </cell>
          <cell r="DW25">
            <v>94.488188976377955</v>
          </cell>
          <cell r="DX25">
            <v>95.535714285714292</v>
          </cell>
        </row>
        <row r="26">
          <cell r="B26">
            <v>304</v>
          </cell>
          <cell r="C26">
            <v>1021</v>
          </cell>
          <cell r="D26">
            <v>989</v>
          </cell>
          <cell r="E26">
            <v>2010</v>
          </cell>
          <cell r="F26">
            <v>75.612144955925558</v>
          </cell>
          <cell r="G26">
            <v>69.46410515672396</v>
          </cell>
          <cell r="H26">
            <v>72.587064676616919</v>
          </cell>
          <cell r="I26">
            <v>63.07541625857003</v>
          </cell>
          <cell r="J26">
            <v>55.712841253791709</v>
          </cell>
          <cell r="K26">
            <v>59.452736318407965</v>
          </cell>
          <cell r="L26">
            <v>96.865817825661111</v>
          </cell>
          <cell r="M26">
            <v>95.348837209302332</v>
          </cell>
          <cell r="N26">
            <v>96.119402985074629</v>
          </cell>
          <cell r="O26">
            <v>95.592556317335948</v>
          </cell>
          <cell r="P26">
            <v>94.236602628918092</v>
          </cell>
          <cell r="Q26">
            <v>94.925373134328368</v>
          </cell>
          <cell r="R26">
            <v>99.314397649363372</v>
          </cell>
          <cell r="S26">
            <v>98.887765419615775</v>
          </cell>
          <cell r="T26">
            <v>99.104477611940297</v>
          </cell>
          <cell r="U26">
            <v>168</v>
          </cell>
          <cell r="V26">
            <v>168</v>
          </cell>
          <cell r="W26">
            <v>336</v>
          </cell>
          <cell r="X26">
            <v>26.190476190476193</v>
          </cell>
          <cell r="Y26">
            <v>29.761904761904763</v>
          </cell>
          <cell r="Z26">
            <v>27.976190476190478</v>
          </cell>
          <cell r="AA26">
            <v>14.285714285714285</v>
          </cell>
          <cell r="AB26">
            <v>14.285714285714285</v>
          </cell>
          <cell r="AC26">
            <v>14.285714285714285</v>
          </cell>
          <cell r="AD26">
            <v>88.095238095238088</v>
          </cell>
          <cell r="AE26">
            <v>85.11904761904762</v>
          </cell>
          <cell r="AF26">
            <v>86.607142857142861</v>
          </cell>
          <cell r="AG26">
            <v>85.714285714285708</v>
          </cell>
          <cell r="AH26">
            <v>80.952380952380949</v>
          </cell>
          <cell r="AI26">
            <v>83.333333333333343</v>
          </cell>
          <cell r="AJ26">
            <v>96.428571428571431</v>
          </cell>
          <cell r="AK26">
            <v>97.61904761904762</v>
          </cell>
          <cell r="AL26">
            <v>97.023809523809518</v>
          </cell>
          <cell r="AM26">
            <v>41</v>
          </cell>
          <cell r="AN26">
            <v>61</v>
          </cell>
          <cell r="AO26">
            <v>102</v>
          </cell>
          <cell r="AP26">
            <v>24.390243902439025</v>
          </cell>
          <cell r="AQ26">
            <v>21.311475409836063</v>
          </cell>
          <cell r="AR26">
            <v>22.549019607843139</v>
          </cell>
          <cell r="AS26">
            <v>17.073170731707318</v>
          </cell>
          <cell r="AT26">
            <v>11.475409836065573</v>
          </cell>
          <cell r="AU26">
            <v>13.725490196078432</v>
          </cell>
          <cell r="AV26">
            <v>87.804878048780495</v>
          </cell>
          <cell r="AW26">
            <v>81.967213114754102</v>
          </cell>
          <cell r="AX26">
            <v>84.313725490196077</v>
          </cell>
          <cell r="AY26">
            <v>87.804878048780495</v>
          </cell>
          <cell r="AZ26">
            <v>75.409836065573771</v>
          </cell>
          <cell r="BA26">
            <v>80.392156862745097</v>
          </cell>
          <cell r="BB26">
            <v>90.243902439024396</v>
          </cell>
          <cell r="BC26">
            <v>93.442622950819683</v>
          </cell>
          <cell r="BD26">
            <v>92.156862745098039</v>
          </cell>
          <cell r="BE26">
            <v>44</v>
          </cell>
          <cell r="BF26">
            <v>80</v>
          </cell>
          <cell r="BG26">
            <v>124</v>
          </cell>
          <cell r="BH26">
            <v>6.8181818181818175</v>
          </cell>
          <cell r="BI26">
            <v>7.5</v>
          </cell>
          <cell r="BJ26">
            <v>7.2580645161290329</v>
          </cell>
          <cell r="BK26">
            <v>4.5454545454545459</v>
          </cell>
          <cell r="BL26">
            <v>3.75</v>
          </cell>
          <cell r="BM26">
            <v>4.032258064516129</v>
          </cell>
          <cell r="BN26">
            <v>38.636363636363633</v>
          </cell>
          <cell r="BO26">
            <v>57.499999999999993</v>
          </cell>
          <cell r="BP26">
            <v>50.806451612903224</v>
          </cell>
          <cell r="BQ26">
            <v>38.636363636363633</v>
          </cell>
          <cell r="BR26">
            <v>55.000000000000007</v>
          </cell>
          <cell r="BS26">
            <v>49.193548387096776</v>
          </cell>
          <cell r="BT26">
            <v>75</v>
          </cell>
          <cell r="BU26">
            <v>78.75</v>
          </cell>
          <cell r="BV26">
            <v>77.41935483870968</v>
          </cell>
          <cell r="BW26">
            <v>11</v>
          </cell>
          <cell r="BX26">
            <v>12</v>
          </cell>
          <cell r="BY26">
            <v>23</v>
          </cell>
          <cell r="BZ26">
            <v>27.27272727272727</v>
          </cell>
          <cell r="CA26">
            <v>41.666666666666671</v>
          </cell>
          <cell r="CB26">
            <v>34.782608695652172</v>
          </cell>
          <cell r="CC26">
            <v>27.27272727272727</v>
          </cell>
          <cell r="CD26">
            <v>25</v>
          </cell>
          <cell r="CE26">
            <v>26.086956521739129</v>
          </cell>
          <cell r="CF26">
            <v>90.909090909090907</v>
          </cell>
          <cell r="CG26">
            <v>83.333333333333343</v>
          </cell>
          <cell r="CH26">
            <v>86.956521739130437</v>
          </cell>
          <cell r="CI26">
            <v>90.909090909090907</v>
          </cell>
          <cell r="CJ26">
            <v>75</v>
          </cell>
          <cell r="CK26">
            <v>82.608695652173907</v>
          </cell>
          <cell r="CL26">
            <v>90.909090909090907</v>
          </cell>
          <cell r="CM26">
            <v>100</v>
          </cell>
          <cell r="CN26">
            <v>95.652173913043484</v>
          </cell>
          <cell r="CO26">
            <v>1285</v>
          </cell>
          <cell r="CP26">
            <v>1310</v>
          </cell>
          <cell r="CQ26">
            <v>2595</v>
          </cell>
          <cell r="CR26">
            <v>64.747081712062254</v>
          </cell>
          <cell r="CS26">
            <v>58.091603053435115</v>
          </cell>
          <cell r="CT26">
            <v>61.387283236994215</v>
          </cell>
          <cell r="CU26">
            <v>52.918287937743195</v>
          </cell>
          <cell r="CV26">
            <v>44.885496183206108</v>
          </cell>
          <cell r="CW26">
            <v>48.863198458574182</v>
          </cell>
          <cell r="CX26">
            <v>93.385214007782096</v>
          </cell>
          <cell r="CY26">
            <v>90.992366412213741</v>
          </cell>
          <cell r="CZ26">
            <v>92.177263969171491</v>
          </cell>
          <cell r="DA26">
            <v>92.062256809338521</v>
          </cell>
          <cell r="DB26">
            <v>89.083969465648863</v>
          </cell>
          <cell r="DC26">
            <v>90.5587668593449</v>
          </cell>
          <cell r="DD26">
            <v>97.743190661478593</v>
          </cell>
          <cell r="DE26">
            <v>97.251908396946561</v>
          </cell>
          <cell r="DF26">
            <v>97.495183044315993</v>
          </cell>
          <cell r="DG26">
            <v>209</v>
          </cell>
          <cell r="DH26">
            <v>229</v>
          </cell>
          <cell r="DI26">
            <v>438</v>
          </cell>
          <cell r="DJ26">
            <v>25.837320574162682</v>
          </cell>
          <cell r="DK26">
            <v>27.510917030567683</v>
          </cell>
          <cell r="DL26">
            <v>26.712328767123289</v>
          </cell>
          <cell r="DM26">
            <v>14.832535885167463</v>
          </cell>
          <cell r="DN26">
            <v>13.537117903930133</v>
          </cell>
          <cell r="DO26">
            <v>14.15525114155251</v>
          </cell>
          <cell r="DP26">
            <v>88.038277511961724</v>
          </cell>
          <cell r="DQ26">
            <v>84.279475982532745</v>
          </cell>
          <cell r="DR26">
            <v>86.073059360730596</v>
          </cell>
          <cell r="DS26">
            <v>86.124401913875602</v>
          </cell>
          <cell r="DT26">
            <v>79.47598253275109</v>
          </cell>
          <cell r="DU26">
            <v>82.648401826484019</v>
          </cell>
          <cell r="DV26">
            <v>95.215311004784681</v>
          </cell>
          <cell r="DW26">
            <v>96.506550218340621</v>
          </cell>
          <cell r="DX26">
            <v>95.890410958904098</v>
          </cell>
        </row>
        <row r="27">
          <cell r="B27">
            <v>305</v>
          </cell>
          <cell r="C27">
            <v>1491</v>
          </cell>
          <cell r="D27">
            <v>1388</v>
          </cell>
          <cell r="E27">
            <v>2879</v>
          </cell>
          <cell r="F27">
            <v>76.458752515090538</v>
          </cell>
          <cell r="G27">
            <v>79.250720461095099</v>
          </cell>
          <cell r="H27">
            <v>77.80479333101772</v>
          </cell>
          <cell r="I27">
            <v>65.057008718980541</v>
          </cell>
          <cell r="J27">
            <v>63.328530259365991</v>
          </cell>
          <cell r="K27">
            <v>64.223688780826677</v>
          </cell>
          <cell r="L27">
            <v>97.853789403085173</v>
          </cell>
          <cell r="M27">
            <v>97.838616714697395</v>
          </cell>
          <cell r="N27">
            <v>97.846474470302198</v>
          </cell>
          <cell r="O27">
            <v>96.6465459423206</v>
          </cell>
          <cell r="P27">
            <v>96.97406340057637</v>
          </cell>
          <cell r="Q27">
            <v>96.804445988190352</v>
          </cell>
          <cell r="R27">
            <v>99.46344735077129</v>
          </cell>
          <cell r="S27">
            <v>99.49567723342939</v>
          </cell>
          <cell r="T27">
            <v>99.478985758944077</v>
          </cell>
          <cell r="U27">
            <v>132</v>
          </cell>
          <cell r="V27">
            <v>171</v>
          </cell>
          <cell r="W27">
            <v>303</v>
          </cell>
          <cell r="X27">
            <v>23.484848484848484</v>
          </cell>
          <cell r="Y27">
            <v>42.690058479532162</v>
          </cell>
          <cell r="Z27">
            <v>34.323432343234323</v>
          </cell>
          <cell r="AA27">
            <v>13.636363636363635</v>
          </cell>
          <cell r="AB27">
            <v>22.807017543859647</v>
          </cell>
          <cell r="AC27">
            <v>18.811881188118811</v>
          </cell>
          <cell r="AD27">
            <v>81.818181818181827</v>
          </cell>
          <cell r="AE27">
            <v>87.134502923976612</v>
          </cell>
          <cell r="AF27">
            <v>84.818481848184817</v>
          </cell>
          <cell r="AG27">
            <v>81.060606060606062</v>
          </cell>
          <cell r="AH27">
            <v>84.210526315789465</v>
          </cell>
          <cell r="AI27">
            <v>82.838283828382842</v>
          </cell>
          <cell r="AJ27">
            <v>95.454545454545453</v>
          </cell>
          <cell r="AK27">
            <v>98.245614035087712</v>
          </cell>
          <cell r="AL27">
            <v>97.029702970297024</v>
          </cell>
          <cell r="AM27">
            <v>122</v>
          </cell>
          <cell r="AN27">
            <v>115</v>
          </cell>
          <cell r="AO27">
            <v>237</v>
          </cell>
          <cell r="AP27">
            <v>13.114754098360656</v>
          </cell>
          <cell r="AQ27">
            <v>22.608695652173914</v>
          </cell>
          <cell r="AR27">
            <v>17.721518987341771</v>
          </cell>
          <cell r="AS27">
            <v>5.7377049180327866</v>
          </cell>
          <cell r="AT27">
            <v>9.5652173913043477</v>
          </cell>
          <cell r="AU27">
            <v>7.59493670886076</v>
          </cell>
          <cell r="AV27">
            <v>71.311475409836063</v>
          </cell>
          <cell r="AW27">
            <v>73.043478260869563</v>
          </cell>
          <cell r="AX27">
            <v>72.151898734177209</v>
          </cell>
          <cell r="AY27">
            <v>68.852459016393439</v>
          </cell>
          <cell r="AZ27">
            <v>69.565217391304344</v>
          </cell>
          <cell r="BA27">
            <v>69.198312236286924</v>
          </cell>
          <cell r="BB27">
            <v>94.262295081967224</v>
          </cell>
          <cell r="BC27">
            <v>96.521739130434781</v>
          </cell>
          <cell r="BD27">
            <v>95.358649789029542</v>
          </cell>
          <cell r="BE27">
            <v>47</v>
          </cell>
          <cell r="BF27">
            <v>111</v>
          </cell>
          <cell r="BG27">
            <v>158</v>
          </cell>
          <cell r="BH27">
            <v>25.531914893617021</v>
          </cell>
          <cell r="BI27">
            <v>19.81981981981982</v>
          </cell>
          <cell r="BJ27">
            <v>21.518987341772153</v>
          </cell>
          <cell r="BK27">
            <v>17.021276595744681</v>
          </cell>
          <cell r="BL27">
            <v>7.2072072072072073</v>
          </cell>
          <cell r="BM27">
            <v>10.126582278481013</v>
          </cell>
          <cell r="BN27">
            <v>53.191489361702125</v>
          </cell>
          <cell r="BO27">
            <v>44.144144144144143</v>
          </cell>
          <cell r="BP27">
            <v>46.835443037974684</v>
          </cell>
          <cell r="BQ27">
            <v>53.191489361702125</v>
          </cell>
          <cell r="BR27">
            <v>43.243243243243242</v>
          </cell>
          <cell r="BS27">
            <v>46.202531645569621</v>
          </cell>
          <cell r="BT27">
            <v>87.2340425531915</v>
          </cell>
          <cell r="BU27">
            <v>88.288288288288285</v>
          </cell>
          <cell r="BV27">
            <v>87.974683544303801</v>
          </cell>
          <cell r="BW27">
            <v>4</v>
          </cell>
          <cell r="BX27">
            <v>2</v>
          </cell>
          <cell r="BY27">
            <v>6</v>
          </cell>
          <cell r="BZ27">
            <v>25</v>
          </cell>
          <cell r="CA27">
            <v>50</v>
          </cell>
          <cell r="CB27">
            <v>33.333333333333329</v>
          </cell>
          <cell r="CC27">
            <v>25</v>
          </cell>
          <cell r="CD27">
            <v>50</v>
          </cell>
          <cell r="CE27">
            <v>33.333333333333329</v>
          </cell>
          <cell r="CF27">
            <v>100</v>
          </cell>
          <cell r="CG27">
            <v>100</v>
          </cell>
          <cell r="CH27">
            <v>100</v>
          </cell>
          <cell r="CI27">
            <v>100</v>
          </cell>
          <cell r="CJ27">
            <v>100</v>
          </cell>
          <cell r="CK27">
            <v>100</v>
          </cell>
          <cell r="CL27">
            <v>100</v>
          </cell>
          <cell r="CM27">
            <v>100</v>
          </cell>
          <cell r="CN27">
            <v>100</v>
          </cell>
          <cell r="CO27">
            <v>1796</v>
          </cell>
          <cell r="CP27">
            <v>1787</v>
          </cell>
          <cell r="CQ27">
            <v>3583</v>
          </cell>
          <cell r="CR27">
            <v>66.815144766147</v>
          </cell>
          <cell r="CS27">
            <v>68.382764409625068</v>
          </cell>
          <cell r="CT27">
            <v>67.596985766117783</v>
          </cell>
          <cell r="CU27">
            <v>55.902004454342979</v>
          </cell>
          <cell r="CV27">
            <v>52.490207050923331</v>
          </cell>
          <cell r="CW27">
            <v>54.200390734021774</v>
          </cell>
          <cell r="CX27">
            <v>93.708240534521153</v>
          </cell>
          <cell r="CY27">
            <v>91.88584219362059</v>
          </cell>
          <cell r="CZ27">
            <v>92.799330170248396</v>
          </cell>
          <cell r="DA27">
            <v>92.483296213808458</v>
          </cell>
          <cell r="DB27">
            <v>90.654728595411299</v>
          </cell>
          <cell r="DC27">
            <v>91.571308958972935</v>
          </cell>
          <cell r="DD27">
            <v>98.496659242761694</v>
          </cell>
          <cell r="DE27">
            <v>98.48908785674314</v>
          </cell>
          <cell r="DF27">
            <v>98.492883058889205</v>
          </cell>
          <cell r="DG27">
            <v>254</v>
          </cell>
          <cell r="DH27">
            <v>286</v>
          </cell>
          <cell r="DI27">
            <v>540</v>
          </cell>
          <cell r="DJ27">
            <v>18.503937007874015</v>
          </cell>
          <cell r="DK27">
            <v>34.615384615384613</v>
          </cell>
          <cell r="DL27">
            <v>27.037037037037038</v>
          </cell>
          <cell r="DM27">
            <v>9.8425196850393704</v>
          </cell>
          <cell r="DN27">
            <v>17.482517482517483</v>
          </cell>
          <cell r="DO27">
            <v>13.888888888888889</v>
          </cell>
          <cell r="DP27">
            <v>76.771653543307082</v>
          </cell>
          <cell r="DQ27">
            <v>81.468531468531467</v>
          </cell>
          <cell r="DR27">
            <v>79.259259259259267</v>
          </cell>
          <cell r="DS27">
            <v>75.196850393700785</v>
          </cell>
          <cell r="DT27">
            <v>78.32167832167832</v>
          </cell>
          <cell r="DU27">
            <v>76.851851851851848</v>
          </cell>
          <cell r="DV27">
            <v>94.881889763779526</v>
          </cell>
          <cell r="DW27">
            <v>97.552447552447546</v>
          </cell>
          <cell r="DX27">
            <v>96.296296296296291</v>
          </cell>
        </row>
        <row r="28">
          <cell r="B28">
            <v>306</v>
          </cell>
          <cell r="C28">
            <v>1618</v>
          </cell>
          <cell r="D28">
            <v>1404</v>
          </cell>
          <cell r="E28">
            <v>3022</v>
          </cell>
          <cell r="F28">
            <v>71.384425216316444</v>
          </cell>
          <cell r="G28">
            <v>58.547008547008552</v>
          </cell>
          <cell r="H28">
            <v>65.420251489080087</v>
          </cell>
          <cell r="I28">
            <v>56.365883807169347</v>
          </cell>
          <cell r="J28">
            <v>44.729344729344724</v>
          </cell>
          <cell r="K28">
            <v>50.959629384513569</v>
          </cell>
          <cell r="L28">
            <v>98.207663782447469</v>
          </cell>
          <cell r="M28">
            <v>96.509971509971521</v>
          </cell>
          <cell r="N28">
            <v>97.418927862342812</v>
          </cell>
          <cell r="O28">
            <v>97.404202719406669</v>
          </cell>
          <cell r="P28">
            <v>94.871794871794862</v>
          </cell>
          <cell r="Q28">
            <v>96.227663798808734</v>
          </cell>
          <cell r="R28">
            <v>99.443757725587147</v>
          </cell>
          <cell r="S28">
            <v>98.931623931623932</v>
          </cell>
          <cell r="T28">
            <v>99.205823957643943</v>
          </cell>
          <cell r="U28">
            <v>168</v>
          </cell>
          <cell r="V28">
            <v>261</v>
          </cell>
          <cell r="W28">
            <v>429</v>
          </cell>
          <cell r="X28">
            <v>26.190476190476193</v>
          </cell>
          <cell r="Y28">
            <v>25.670498084291189</v>
          </cell>
          <cell r="Z28">
            <v>25.874125874125873</v>
          </cell>
          <cell r="AA28">
            <v>14.880952380952381</v>
          </cell>
          <cell r="AB28">
            <v>10.344827586206897</v>
          </cell>
          <cell r="AC28">
            <v>12.121212121212121</v>
          </cell>
          <cell r="AD28">
            <v>89.285714285714292</v>
          </cell>
          <cell r="AE28">
            <v>88.888888888888886</v>
          </cell>
          <cell r="AF28">
            <v>89.044289044289044</v>
          </cell>
          <cell r="AG28">
            <v>85.714285714285708</v>
          </cell>
          <cell r="AH28">
            <v>79.693486590038304</v>
          </cell>
          <cell r="AI28">
            <v>82.051282051282044</v>
          </cell>
          <cell r="AJ28">
            <v>97.61904761904762</v>
          </cell>
          <cell r="AK28">
            <v>96.934865900383144</v>
          </cell>
          <cell r="AL28">
            <v>97.2027972027972</v>
          </cell>
          <cell r="AM28">
            <v>88</v>
          </cell>
          <cell r="AN28">
            <v>90</v>
          </cell>
          <cell r="AO28">
            <v>178</v>
          </cell>
          <cell r="AP28">
            <v>20.454545454545457</v>
          </cell>
          <cell r="AQ28">
            <v>16.666666666666664</v>
          </cell>
          <cell r="AR28">
            <v>18.539325842696631</v>
          </cell>
          <cell r="AS28">
            <v>4.5454545454545459</v>
          </cell>
          <cell r="AT28">
            <v>6.666666666666667</v>
          </cell>
          <cell r="AU28">
            <v>5.6179775280898872</v>
          </cell>
          <cell r="AV28">
            <v>80.681818181818173</v>
          </cell>
          <cell r="AW28">
            <v>74.444444444444443</v>
          </cell>
          <cell r="AX28">
            <v>77.528089887640448</v>
          </cell>
          <cell r="AY28">
            <v>79.545454545454547</v>
          </cell>
          <cell r="AZ28">
            <v>68.888888888888886</v>
          </cell>
          <cell r="BA28">
            <v>74.157303370786522</v>
          </cell>
          <cell r="BB28">
            <v>95.454545454545453</v>
          </cell>
          <cell r="BC28">
            <v>93.333333333333329</v>
          </cell>
          <cell r="BD28">
            <v>94.382022471910105</v>
          </cell>
          <cell r="BE28">
            <v>35</v>
          </cell>
          <cell r="BF28">
            <v>100</v>
          </cell>
          <cell r="BG28">
            <v>135</v>
          </cell>
          <cell r="BH28">
            <v>8.5714285714285712</v>
          </cell>
          <cell r="BI28">
            <v>7.0000000000000009</v>
          </cell>
          <cell r="BJ28">
            <v>7.4074074074074066</v>
          </cell>
          <cell r="BK28">
            <v>0</v>
          </cell>
          <cell r="BL28">
            <v>3</v>
          </cell>
          <cell r="BM28">
            <v>2.2222222222222223</v>
          </cell>
          <cell r="BN28">
            <v>42.857142857142854</v>
          </cell>
          <cell r="BO28">
            <v>41</v>
          </cell>
          <cell r="BP28">
            <v>41.481481481481481</v>
          </cell>
          <cell r="BQ28">
            <v>40</v>
          </cell>
          <cell r="BR28">
            <v>37</v>
          </cell>
          <cell r="BS28">
            <v>37.777777777777779</v>
          </cell>
          <cell r="BT28">
            <v>85.714285714285708</v>
          </cell>
          <cell r="BU28">
            <v>79</v>
          </cell>
          <cell r="BV28">
            <v>80.740740740740748</v>
          </cell>
          <cell r="BW28">
            <v>12</v>
          </cell>
          <cell r="BX28">
            <v>10</v>
          </cell>
          <cell r="BY28">
            <v>22</v>
          </cell>
          <cell r="BZ28">
            <v>83.333333333333343</v>
          </cell>
          <cell r="CA28">
            <v>60</v>
          </cell>
          <cell r="CB28">
            <v>72.727272727272734</v>
          </cell>
          <cell r="CC28">
            <v>41.666666666666671</v>
          </cell>
          <cell r="CD28">
            <v>50</v>
          </cell>
          <cell r="CE28">
            <v>45.454545454545453</v>
          </cell>
          <cell r="CF28">
            <v>100</v>
          </cell>
          <cell r="CG28">
            <v>80</v>
          </cell>
          <cell r="CH28">
            <v>90.909090909090907</v>
          </cell>
          <cell r="CI28">
            <v>100</v>
          </cell>
          <cell r="CJ28">
            <v>80</v>
          </cell>
          <cell r="CK28">
            <v>90.909090909090907</v>
          </cell>
          <cell r="CL28">
            <v>100</v>
          </cell>
          <cell r="CM28">
            <v>80</v>
          </cell>
          <cell r="CN28">
            <v>90.909090909090907</v>
          </cell>
          <cell r="CO28">
            <v>1921</v>
          </cell>
          <cell r="CP28">
            <v>1865</v>
          </cell>
          <cell r="CQ28">
            <v>3786</v>
          </cell>
          <cell r="CR28">
            <v>64.029151483602291</v>
          </cell>
          <cell r="CS28">
            <v>49.168900804289542</v>
          </cell>
          <cell r="CT28">
            <v>56.708927628103545</v>
          </cell>
          <cell r="CU28">
            <v>49.245184799583555</v>
          </cell>
          <cell r="CV28">
            <v>35.871313672922248</v>
          </cell>
          <cell r="CW28">
            <v>42.657157950343375</v>
          </cell>
          <cell r="CX28">
            <v>95.627277459656426</v>
          </cell>
          <cell r="CY28">
            <v>91.31367292225201</v>
          </cell>
          <cell r="CZ28">
            <v>93.502377179080824</v>
          </cell>
          <cell r="DA28">
            <v>94.53409682457054</v>
          </cell>
          <cell r="DB28">
            <v>88.310991957104562</v>
          </cell>
          <cell r="DC28">
            <v>91.468568409931322</v>
          </cell>
          <cell r="DD28">
            <v>98.854763144195729</v>
          </cell>
          <cell r="DE28">
            <v>97.211796246648802</v>
          </cell>
          <cell r="DF28">
            <v>98.045430533544646</v>
          </cell>
          <cell r="DG28">
            <v>256</v>
          </cell>
          <cell r="DH28">
            <v>351</v>
          </cell>
          <cell r="DI28">
            <v>607</v>
          </cell>
          <cell r="DJ28">
            <v>24.21875</v>
          </cell>
          <cell r="DK28">
            <v>23.361823361823362</v>
          </cell>
          <cell r="DL28">
            <v>23.72322899505766</v>
          </cell>
          <cell r="DM28">
            <v>11.328125</v>
          </cell>
          <cell r="DN28">
            <v>9.4017094017094021</v>
          </cell>
          <cell r="DO28">
            <v>10.214168039538714</v>
          </cell>
          <cell r="DP28">
            <v>86.328125</v>
          </cell>
          <cell r="DQ28">
            <v>85.18518518518519</v>
          </cell>
          <cell r="DR28">
            <v>85.667215815486003</v>
          </cell>
          <cell r="DS28">
            <v>83.59375</v>
          </cell>
          <cell r="DT28">
            <v>76.923076923076934</v>
          </cell>
          <cell r="DU28">
            <v>79.736408566721579</v>
          </cell>
          <cell r="DV28">
            <v>96.875</v>
          </cell>
          <cell r="DW28">
            <v>96.011396011396016</v>
          </cell>
          <cell r="DX28">
            <v>96.375617792421735</v>
          </cell>
        </row>
        <row r="29">
          <cell r="B29">
            <v>307</v>
          </cell>
          <cell r="C29">
            <v>1093</v>
          </cell>
          <cell r="D29">
            <v>903</v>
          </cell>
          <cell r="E29">
            <v>1996</v>
          </cell>
          <cell r="F29">
            <v>74.016468435498624</v>
          </cell>
          <cell r="G29">
            <v>73.200442967884825</v>
          </cell>
          <cell r="H29">
            <v>73.647294589178358</v>
          </cell>
          <cell r="I29">
            <v>59.103385178408054</v>
          </cell>
          <cell r="J29">
            <v>60.575858250276859</v>
          </cell>
          <cell r="K29">
            <v>59.769539078156306</v>
          </cell>
          <cell r="L29">
            <v>98.90210430009148</v>
          </cell>
          <cell r="M29">
            <v>97.785160575858256</v>
          </cell>
          <cell r="N29">
            <v>98.396793587174344</v>
          </cell>
          <cell r="O29">
            <v>97.163769441903014</v>
          </cell>
          <cell r="P29">
            <v>96.234772978959029</v>
          </cell>
          <cell r="Q29">
            <v>96.743486973947896</v>
          </cell>
          <cell r="R29">
            <v>99.72552607502287</v>
          </cell>
          <cell r="S29">
            <v>99.889258028792909</v>
          </cell>
          <cell r="T29">
            <v>99.799599198396791</v>
          </cell>
          <cell r="U29">
            <v>117</v>
          </cell>
          <cell r="V29">
            <v>202</v>
          </cell>
          <cell r="W29">
            <v>319</v>
          </cell>
          <cell r="X29">
            <v>29.059829059829063</v>
          </cell>
          <cell r="Y29">
            <v>31.188118811881189</v>
          </cell>
          <cell r="Z29">
            <v>30.407523510971785</v>
          </cell>
          <cell r="AA29">
            <v>15.384615384615385</v>
          </cell>
          <cell r="AB29">
            <v>20.297029702970299</v>
          </cell>
          <cell r="AC29">
            <v>18.495297805642632</v>
          </cell>
          <cell r="AD29">
            <v>92.307692307692307</v>
          </cell>
          <cell r="AE29">
            <v>91.089108910891099</v>
          </cell>
          <cell r="AF29">
            <v>91.536050156739819</v>
          </cell>
          <cell r="AG29">
            <v>88.888888888888886</v>
          </cell>
          <cell r="AH29">
            <v>89.603960396039611</v>
          </cell>
          <cell r="AI29">
            <v>89.341692789968647</v>
          </cell>
          <cell r="AJ29">
            <v>98.290598290598282</v>
          </cell>
          <cell r="AK29">
            <v>97.029702970297024</v>
          </cell>
          <cell r="AL29">
            <v>97.492163009404393</v>
          </cell>
          <cell r="AM29">
            <v>83</v>
          </cell>
          <cell r="AN29">
            <v>106</v>
          </cell>
          <cell r="AO29">
            <v>189</v>
          </cell>
          <cell r="AP29">
            <v>24.096385542168676</v>
          </cell>
          <cell r="AQ29">
            <v>13.20754716981132</v>
          </cell>
          <cell r="AR29">
            <v>17.989417989417987</v>
          </cell>
          <cell r="AS29">
            <v>10.843373493975903</v>
          </cell>
          <cell r="AT29">
            <v>6.6037735849056602</v>
          </cell>
          <cell r="AU29">
            <v>8.4656084656084651</v>
          </cell>
          <cell r="AV29">
            <v>75.903614457831324</v>
          </cell>
          <cell r="AW29">
            <v>75.471698113207552</v>
          </cell>
          <cell r="AX29">
            <v>75.661375661375658</v>
          </cell>
          <cell r="AY29">
            <v>72.289156626506028</v>
          </cell>
          <cell r="AZ29">
            <v>72.641509433962256</v>
          </cell>
          <cell r="BA29">
            <v>72.486772486772495</v>
          </cell>
          <cell r="BB29">
            <v>92.771084337349393</v>
          </cell>
          <cell r="BC29">
            <v>93.396226415094347</v>
          </cell>
          <cell r="BD29">
            <v>93.121693121693113</v>
          </cell>
          <cell r="BE29">
            <v>34</v>
          </cell>
          <cell r="BF29">
            <v>73</v>
          </cell>
          <cell r="BG29">
            <v>107</v>
          </cell>
          <cell r="BH29">
            <v>11.76470588235294</v>
          </cell>
          <cell r="BI29">
            <v>20.547945205479451</v>
          </cell>
          <cell r="BJ29">
            <v>17.75700934579439</v>
          </cell>
          <cell r="BK29">
            <v>5.8823529411764701</v>
          </cell>
          <cell r="BL29">
            <v>10.95890410958904</v>
          </cell>
          <cell r="BM29">
            <v>9.3457943925233646</v>
          </cell>
          <cell r="BN29">
            <v>44.117647058823529</v>
          </cell>
          <cell r="BO29">
            <v>57.534246575342465</v>
          </cell>
          <cell r="BP29">
            <v>53.271028037383175</v>
          </cell>
          <cell r="BQ29">
            <v>32.352941176470587</v>
          </cell>
          <cell r="BR29">
            <v>54.794520547945204</v>
          </cell>
          <cell r="BS29">
            <v>47.663551401869157</v>
          </cell>
          <cell r="BT29">
            <v>85.294117647058826</v>
          </cell>
          <cell r="BU29">
            <v>87.671232876712324</v>
          </cell>
          <cell r="BV29">
            <v>86.915887850467286</v>
          </cell>
          <cell r="BW29">
            <v>5</v>
          </cell>
          <cell r="BX29">
            <v>11</v>
          </cell>
          <cell r="BY29">
            <v>16</v>
          </cell>
          <cell r="BZ29">
            <v>0</v>
          </cell>
          <cell r="CA29">
            <v>36.363636363636367</v>
          </cell>
          <cell r="CB29">
            <v>25</v>
          </cell>
          <cell r="CC29">
            <v>0</v>
          </cell>
          <cell r="CD29">
            <v>27.27272727272727</v>
          </cell>
          <cell r="CE29">
            <v>18.75</v>
          </cell>
          <cell r="CF29">
            <v>100</v>
          </cell>
          <cell r="CG29">
            <v>90.909090909090907</v>
          </cell>
          <cell r="CH29">
            <v>93.75</v>
          </cell>
          <cell r="CI29">
            <v>100</v>
          </cell>
          <cell r="CJ29">
            <v>90.909090909090907</v>
          </cell>
          <cell r="CK29">
            <v>93.75</v>
          </cell>
          <cell r="CL29">
            <v>100</v>
          </cell>
          <cell r="CM29">
            <v>100</v>
          </cell>
          <cell r="CN29">
            <v>100</v>
          </cell>
          <cell r="CO29">
            <v>1332</v>
          </cell>
          <cell r="CP29">
            <v>1295</v>
          </cell>
          <cell r="CQ29">
            <v>2627</v>
          </cell>
          <cell r="CR29">
            <v>65.090090090090087</v>
          </cell>
          <cell r="CS29">
            <v>58.455598455598455</v>
          </cell>
          <cell r="CT29">
            <v>61.819566044918162</v>
          </cell>
          <cell r="CU29">
            <v>50.675675675675677</v>
          </cell>
          <cell r="CV29">
            <v>46.795366795366796</v>
          </cell>
          <cell r="CW29">
            <v>48.762847354396648</v>
          </cell>
          <cell r="CX29">
            <v>95.495495495495504</v>
          </cell>
          <cell r="CY29">
            <v>92.586872586872587</v>
          </cell>
          <cell r="CZ29">
            <v>94.061667301103924</v>
          </cell>
          <cell r="DA29">
            <v>93.243243243243242</v>
          </cell>
          <cell r="DB29">
            <v>90.888030888030897</v>
          </cell>
          <cell r="DC29">
            <v>92.082223068138561</v>
          </cell>
          <cell r="DD29">
            <v>98.798798798798799</v>
          </cell>
          <cell r="DE29">
            <v>98.223938223938219</v>
          </cell>
          <cell r="DF29">
            <v>98.515416825275977</v>
          </cell>
          <cell r="DG29">
            <v>200</v>
          </cell>
          <cell r="DH29">
            <v>308</v>
          </cell>
          <cell r="DI29">
            <v>508</v>
          </cell>
          <cell r="DJ29">
            <v>27</v>
          </cell>
          <cell r="DK29">
            <v>25</v>
          </cell>
          <cell r="DL29">
            <v>25.787401574803148</v>
          </cell>
          <cell r="DM29">
            <v>13.5</v>
          </cell>
          <cell r="DN29">
            <v>15.584415584415584</v>
          </cell>
          <cell r="DO29">
            <v>14.763779527559054</v>
          </cell>
          <cell r="DP29">
            <v>85.5</v>
          </cell>
          <cell r="DQ29">
            <v>85.714285714285708</v>
          </cell>
          <cell r="DR29">
            <v>85.629921259842519</v>
          </cell>
          <cell r="DS29">
            <v>82</v>
          </cell>
          <cell r="DT29">
            <v>83.766233766233768</v>
          </cell>
          <cell r="DU29">
            <v>83.070866141732282</v>
          </cell>
          <cell r="DV29">
            <v>96</v>
          </cell>
          <cell r="DW29">
            <v>95.779220779220779</v>
          </cell>
          <cell r="DX29">
            <v>95.866141732283467</v>
          </cell>
        </row>
        <row r="30">
          <cell r="B30">
            <v>308</v>
          </cell>
          <cell r="C30">
            <v>1274</v>
          </cell>
          <cell r="D30">
            <v>1308</v>
          </cell>
          <cell r="E30">
            <v>2582</v>
          </cell>
          <cell r="F30">
            <v>67.66091051805337</v>
          </cell>
          <cell r="G30">
            <v>66.590214067278282</v>
          </cell>
          <cell r="H30">
            <v>67.118512780790084</v>
          </cell>
          <cell r="I30">
            <v>54.395604395604394</v>
          </cell>
          <cell r="J30">
            <v>55.886850152905197</v>
          </cell>
          <cell r="K30">
            <v>55.151045701006971</v>
          </cell>
          <cell r="L30">
            <v>96.15384615384616</v>
          </cell>
          <cell r="M30">
            <v>96.559633027522935</v>
          </cell>
          <cell r="N30">
            <v>96.359411309062736</v>
          </cell>
          <cell r="O30">
            <v>94.662480376766084</v>
          </cell>
          <cell r="P30">
            <v>95.183486238532112</v>
          </cell>
          <cell r="Q30">
            <v>94.926413632842753</v>
          </cell>
          <cell r="R30">
            <v>98.901098901098905</v>
          </cell>
          <cell r="S30">
            <v>99.235474006116206</v>
          </cell>
          <cell r="T30">
            <v>99.070487993803255</v>
          </cell>
          <cell r="U30">
            <v>289</v>
          </cell>
          <cell r="V30">
            <v>395</v>
          </cell>
          <cell r="W30">
            <v>684</v>
          </cell>
          <cell r="X30">
            <v>27.335640138408309</v>
          </cell>
          <cell r="Y30">
            <v>19.49367088607595</v>
          </cell>
          <cell r="Z30">
            <v>22.807017543859647</v>
          </cell>
          <cell r="AA30">
            <v>15.224913494809689</v>
          </cell>
          <cell r="AB30">
            <v>14.177215189873419</v>
          </cell>
          <cell r="AC30">
            <v>14.619883040935672</v>
          </cell>
          <cell r="AD30">
            <v>87.543252595155707</v>
          </cell>
          <cell r="AE30">
            <v>83.797468354430379</v>
          </cell>
          <cell r="AF30">
            <v>85.380116959064324</v>
          </cell>
          <cell r="AG30">
            <v>86.505190311418687</v>
          </cell>
          <cell r="AH30">
            <v>82.784810126582272</v>
          </cell>
          <cell r="AI30">
            <v>84.356725146198826</v>
          </cell>
          <cell r="AJ30">
            <v>96.193771626297575</v>
          </cell>
          <cell r="AK30">
            <v>96.455696202531655</v>
          </cell>
          <cell r="AL30">
            <v>96.345029239766077</v>
          </cell>
          <cell r="AM30">
            <v>114</v>
          </cell>
          <cell r="AN30">
            <v>116</v>
          </cell>
          <cell r="AO30">
            <v>230</v>
          </cell>
          <cell r="AP30">
            <v>20.175438596491226</v>
          </cell>
          <cell r="AQ30">
            <v>12.931034482758621</v>
          </cell>
          <cell r="AR30">
            <v>16.521739130434781</v>
          </cell>
          <cell r="AS30">
            <v>14.912280701754385</v>
          </cell>
          <cell r="AT30">
            <v>7.7586206896551726</v>
          </cell>
          <cell r="AU30">
            <v>11.304347826086957</v>
          </cell>
          <cell r="AV30">
            <v>64.912280701754383</v>
          </cell>
          <cell r="AW30">
            <v>62.931034482758619</v>
          </cell>
          <cell r="AX30">
            <v>63.913043478260867</v>
          </cell>
          <cell r="AY30">
            <v>64.035087719298247</v>
          </cell>
          <cell r="AZ30">
            <v>59.482758620689658</v>
          </cell>
          <cell r="BA30">
            <v>61.739130434782609</v>
          </cell>
          <cell r="BB30">
            <v>84.210526315789465</v>
          </cell>
          <cell r="BC30">
            <v>83.620689655172413</v>
          </cell>
          <cell r="BD30">
            <v>83.913043478260875</v>
          </cell>
          <cell r="BE30">
            <v>32</v>
          </cell>
          <cell r="BF30">
            <v>89</v>
          </cell>
          <cell r="BG30">
            <v>121</v>
          </cell>
          <cell r="BH30">
            <v>0</v>
          </cell>
          <cell r="BI30">
            <v>10.112359550561797</v>
          </cell>
          <cell r="BJ30">
            <v>7.4380165289256199</v>
          </cell>
          <cell r="BK30">
            <v>0</v>
          </cell>
          <cell r="BL30">
            <v>6.7415730337078648</v>
          </cell>
          <cell r="BM30">
            <v>4.9586776859504136</v>
          </cell>
          <cell r="BN30">
            <v>28.125</v>
          </cell>
          <cell r="BO30">
            <v>52.80898876404494</v>
          </cell>
          <cell r="BP30">
            <v>46.280991735537192</v>
          </cell>
          <cell r="BQ30">
            <v>25</v>
          </cell>
          <cell r="BR30">
            <v>50.561797752808992</v>
          </cell>
          <cell r="BS30">
            <v>43.801652892561982</v>
          </cell>
          <cell r="BT30">
            <v>78.125</v>
          </cell>
          <cell r="BU30">
            <v>80.898876404494374</v>
          </cell>
          <cell r="BV30">
            <v>80.165289256198349</v>
          </cell>
          <cell r="BW30">
            <v>7</v>
          </cell>
          <cell r="BX30">
            <v>6</v>
          </cell>
          <cell r="BY30">
            <v>13</v>
          </cell>
          <cell r="BZ30">
            <v>71.428571428571431</v>
          </cell>
          <cell r="CA30">
            <v>16.666666666666664</v>
          </cell>
          <cell r="CB30">
            <v>46.153846153846153</v>
          </cell>
          <cell r="CC30">
            <v>57.142857142857139</v>
          </cell>
          <cell r="CD30">
            <v>0</v>
          </cell>
          <cell r="CE30">
            <v>30.76923076923077</v>
          </cell>
          <cell r="CF30">
            <v>85.714285714285708</v>
          </cell>
          <cell r="CG30">
            <v>100</v>
          </cell>
          <cell r="CH30">
            <v>92.307692307692307</v>
          </cell>
          <cell r="CI30">
            <v>85.714285714285708</v>
          </cell>
          <cell r="CJ30">
            <v>83.333333333333343</v>
          </cell>
          <cell r="CK30">
            <v>84.615384615384613</v>
          </cell>
          <cell r="CL30">
            <v>85.714285714285708</v>
          </cell>
          <cell r="CM30">
            <v>100</v>
          </cell>
          <cell r="CN30">
            <v>92.307692307692307</v>
          </cell>
          <cell r="CO30">
            <v>1716</v>
          </cell>
          <cell r="CP30">
            <v>1914</v>
          </cell>
          <cell r="CQ30">
            <v>3630</v>
          </cell>
          <cell r="CR30">
            <v>56.468531468531467</v>
          </cell>
          <cell r="CS30">
            <v>50.835945663531867</v>
          </cell>
          <cell r="CT30">
            <v>53.498622589531685</v>
          </cell>
          <cell r="CU30">
            <v>44.172494172494169</v>
          </cell>
          <cell r="CV30">
            <v>41.901776384535005</v>
          </cell>
          <cell r="CW30">
            <v>42.97520661157025</v>
          </cell>
          <cell r="CX30">
            <v>91.317016317016325</v>
          </cell>
          <cell r="CY30">
            <v>89.864158829676072</v>
          </cell>
          <cell r="CZ30">
            <v>90.550964187327821</v>
          </cell>
          <cell r="DA30">
            <v>89.918414918414925</v>
          </cell>
          <cell r="DB30">
            <v>88.349007314524556</v>
          </cell>
          <cell r="DC30">
            <v>89.090909090909093</v>
          </cell>
          <cell r="DD30">
            <v>97.027972027972027</v>
          </cell>
          <cell r="DE30">
            <v>96.865203761755481</v>
          </cell>
          <cell r="DF30">
            <v>96.942148760330582</v>
          </cell>
          <cell r="DG30">
            <v>403</v>
          </cell>
          <cell r="DH30">
            <v>511</v>
          </cell>
          <cell r="DI30">
            <v>914</v>
          </cell>
          <cell r="DJ30">
            <v>25.310173697270471</v>
          </cell>
          <cell r="DK30">
            <v>18.003913894324853</v>
          </cell>
          <cell r="DL30">
            <v>21.225382932166301</v>
          </cell>
          <cell r="DM30">
            <v>15.136476426799009</v>
          </cell>
          <cell r="DN30">
            <v>12.720156555772993</v>
          </cell>
          <cell r="DO30">
            <v>13.785557986870897</v>
          </cell>
          <cell r="DP30">
            <v>81.141439205955336</v>
          </cell>
          <cell r="DQ30">
            <v>79.060665362035223</v>
          </cell>
          <cell r="DR30">
            <v>79.978118161925607</v>
          </cell>
          <cell r="DS30">
            <v>80.148883374689831</v>
          </cell>
          <cell r="DT30">
            <v>77.495107632093934</v>
          </cell>
          <cell r="DU30">
            <v>78.665207877461711</v>
          </cell>
          <cell r="DV30">
            <v>92.803970223325067</v>
          </cell>
          <cell r="DW30">
            <v>93.542074363992171</v>
          </cell>
          <cell r="DX30">
            <v>93.216630196936549</v>
          </cell>
        </row>
        <row r="31">
          <cell r="B31">
            <v>309</v>
          </cell>
          <cell r="C31">
            <v>773</v>
          </cell>
          <cell r="D31">
            <v>690</v>
          </cell>
          <cell r="E31">
            <v>1463</v>
          </cell>
          <cell r="F31">
            <v>67.917205692108666</v>
          </cell>
          <cell r="G31">
            <v>61.449275362318843</v>
          </cell>
          <cell r="H31">
            <v>64.866712235133278</v>
          </cell>
          <cell r="I31">
            <v>49.159120310478656</v>
          </cell>
          <cell r="J31">
            <v>42.608695652173914</v>
          </cell>
          <cell r="K31">
            <v>46.069719753930286</v>
          </cell>
          <cell r="L31">
            <v>92.626131953428199</v>
          </cell>
          <cell r="M31">
            <v>90.579710144927532</v>
          </cell>
          <cell r="N31">
            <v>91.660970608339028</v>
          </cell>
          <cell r="O31">
            <v>89.262613195342823</v>
          </cell>
          <cell r="P31">
            <v>85.94202898550725</v>
          </cell>
          <cell r="Q31">
            <v>87.696514012303481</v>
          </cell>
          <cell r="R31">
            <v>97.283311772315656</v>
          </cell>
          <cell r="S31">
            <v>97.681159420289859</v>
          </cell>
          <cell r="T31">
            <v>97.470950102529059</v>
          </cell>
          <cell r="U31">
            <v>164</v>
          </cell>
          <cell r="V31">
            <v>236</v>
          </cell>
          <cell r="W31">
            <v>400</v>
          </cell>
          <cell r="X31">
            <v>29.268292682926827</v>
          </cell>
          <cell r="Y31">
            <v>23.305084745762709</v>
          </cell>
          <cell r="Z31">
            <v>25.75</v>
          </cell>
          <cell r="AA31">
            <v>7.9268292682926829</v>
          </cell>
          <cell r="AB31">
            <v>8.0508474576271176</v>
          </cell>
          <cell r="AC31">
            <v>8</v>
          </cell>
          <cell r="AD31">
            <v>77.439024390243901</v>
          </cell>
          <cell r="AE31">
            <v>73.305084745762713</v>
          </cell>
          <cell r="AF31">
            <v>75</v>
          </cell>
          <cell r="AG31">
            <v>68.902439024390233</v>
          </cell>
          <cell r="AH31">
            <v>66.949152542372886</v>
          </cell>
          <cell r="AI31">
            <v>67.75</v>
          </cell>
          <cell r="AJ31">
            <v>92.073170731707322</v>
          </cell>
          <cell r="AK31">
            <v>92.372881355932208</v>
          </cell>
          <cell r="AL31">
            <v>92.25</v>
          </cell>
          <cell r="AM31">
            <v>46</v>
          </cell>
          <cell r="AN31">
            <v>98</v>
          </cell>
          <cell r="AO31">
            <v>144</v>
          </cell>
          <cell r="AP31">
            <v>19.565217391304348</v>
          </cell>
          <cell r="AQ31">
            <v>22.448979591836736</v>
          </cell>
          <cell r="AR31">
            <v>21.527777777777779</v>
          </cell>
          <cell r="AS31">
            <v>10.869565217391305</v>
          </cell>
          <cell r="AT31">
            <v>9.183673469387756</v>
          </cell>
          <cell r="AU31">
            <v>9.7222222222222232</v>
          </cell>
          <cell r="AV31">
            <v>71.739130434782609</v>
          </cell>
          <cell r="AW31">
            <v>53.061224489795919</v>
          </cell>
          <cell r="AX31">
            <v>59.027777777777779</v>
          </cell>
          <cell r="AY31">
            <v>67.391304347826093</v>
          </cell>
          <cell r="AZ31">
            <v>50</v>
          </cell>
          <cell r="BA31">
            <v>55.555555555555557</v>
          </cell>
          <cell r="BB31">
            <v>93.478260869565219</v>
          </cell>
          <cell r="BC31">
            <v>78.571428571428569</v>
          </cell>
          <cell r="BD31">
            <v>83.333333333333343</v>
          </cell>
          <cell r="BE31">
            <v>22</v>
          </cell>
          <cell r="BF31">
            <v>60</v>
          </cell>
          <cell r="BG31">
            <v>82</v>
          </cell>
          <cell r="BH31">
            <v>4.5454545454545459</v>
          </cell>
          <cell r="BI31">
            <v>6.666666666666667</v>
          </cell>
          <cell r="BJ31">
            <v>6.0975609756097562</v>
          </cell>
          <cell r="BK31">
            <v>0</v>
          </cell>
          <cell r="BL31">
            <v>3.3333333333333335</v>
          </cell>
          <cell r="BM31">
            <v>2.4390243902439024</v>
          </cell>
          <cell r="BN31">
            <v>45.454545454545453</v>
          </cell>
          <cell r="BO31">
            <v>41.666666666666671</v>
          </cell>
          <cell r="BP31">
            <v>42.68292682926829</v>
          </cell>
          <cell r="BQ31">
            <v>27.27272727272727</v>
          </cell>
          <cell r="BR31">
            <v>31.666666666666664</v>
          </cell>
          <cell r="BS31">
            <v>30.487804878048781</v>
          </cell>
          <cell r="BT31">
            <v>77.272727272727266</v>
          </cell>
          <cell r="BU31">
            <v>71.666666666666671</v>
          </cell>
          <cell r="BV31">
            <v>73.170731707317074</v>
          </cell>
          <cell r="BW31">
            <v>12</v>
          </cell>
          <cell r="BX31">
            <v>12</v>
          </cell>
          <cell r="BY31">
            <v>24</v>
          </cell>
          <cell r="BZ31">
            <v>50</v>
          </cell>
          <cell r="CA31">
            <v>41.666666666666671</v>
          </cell>
          <cell r="CB31">
            <v>45.833333333333329</v>
          </cell>
          <cell r="CC31">
            <v>8.3333333333333321</v>
          </cell>
          <cell r="CD31">
            <v>16.666666666666664</v>
          </cell>
          <cell r="CE31">
            <v>12.5</v>
          </cell>
          <cell r="CF31">
            <v>75</v>
          </cell>
          <cell r="CG31">
            <v>66.666666666666657</v>
          </cell>
          <cell r="CH31">
            <v>70.833333333333343</v>
          </cell>
          <cell r="CI31">
            <v>75</v>
          </cell>
          <cell r="CJ31">
            <v>66.666666666666657</v>
          </cell>
          <cell r="CK31">
            <v>70.833333333333343</v>
          </cell>
          <cell r="CL31">
            <v>91.666666666666657</v>
          </cell>
          <cell r="CM31">
            <v>91.666666666666657</v>
          </cell>
          <cell r="CN31">
            <v>91.666666666666657</v>
          </cell>
          <cell r="CO31">
            <v>1017</v>
          </cell>
          <cell r="CP31">
            <v>1096</v>
          </cell>
          <cell r="CQ31">
            <v>2113</v>
          </cell>
          <cell r="CR31">
            <v>57.915437561455263</v>
          </cell>
          <cell r="CS31">
            <v>46.532846715328468</v>
          </cell>
          <cell r="CT31">
            <v>52.011358258400378</v>
          </cell>
          <cell r="CU31">
            <v>39.233038348082594</v>
          </cell>
          <cell r="CV31">
            <v>29.744525547445257</v>
          </cell>
          <cell r="CW31">
            <v>34.311405584477043</v>
          </cell>
          <cell r="CX31">
            <v>88.003933136676508</v>
          </cell>
          <cell r="CY31">
            <v>80.565693430656935</v>
          </cell>
          <cell r="CZ31">
            <v>84.145764316138198</v>
          </cell>
          <cell r="DA31">
            <v>83.48082595870207</v>
          </cell>
          <cell r="DB31">
            <v>75.456204379562038</v>
          </cell>
          <cell r="DC31">
            <v>79.31850449597728</v>
          </cell>
          <cell r="DD31">
            <v>95.77187807276303</v>
          </cell>
          <cell r="DE31">
            <v>93.339416058394164</v>
          </cell>
          <cell r="DF31">
            <v>94.510175106483672</v>
          </cell>
          <cell r="DG31">
            <v>210</v>
          </cell>
          <cell r="DH31">
            <v>334</v>
          </cell>
          <cell r="DI31">
            <v>544</v>
          </cell>
          <cell r="DJ31">
            <v>27.142857142857142</v>
          </cell>
          <cell r="DK31">
            <v>23.053892215568865</v>
          </cell>
          <cell r="DL31">
            <v>24.632352941176471</v>
          </cell>
          <cell r="DM31">
            <v>8.5714285714285712</v>
          </cell>
          <cell r="DN31">
            <v>8.3832335329341312</v>
          </cell>
          <cell r="DO31">
            <v>8.4558823529411775</v>
          </cell>
          <cell r="DP31">
            <v>76.19047619047619</v>
          </cell>
          <cell r="DQ31">
            <v>67.365269461077844</v>
          </cell>
          <cell r="DR31">
            <v>70.77205882352942</v>
          </cell>
          <cell r="DS31">
            <v>68.571428571428569</v>
          </cell>
          <cell r="DT31">
            <v>61.97604790419161</v>
          </cell>
          <cell r="DU31">
            <v>64.52205882352942</v>
          </cell>
          <cell r="DV31">
            <v>92.38095238095238</v>
          </cell>
          <cell r="DW31">
            <v>88.323353293413177</v>
          </cell>
          <cell r="DX31">
            <v>89.889705882352942</v>
          </cell>
        </row>
        <row r="32">
          <cell r="B32">
            <v>310</v>
          </cell>
          <cell r="C32">
            <v>853</v>
          </cell>
          <cell r="D32">
            <v>790</v>
          </cell>
          <cell r="E32">
            <v>1643</v>
          </cell>
          <cell r="F32">
            <v>79.601406799531077</v>
          </cell>
          <cell r="G32">
            <v>71.77215189873418</v>
          </cell>
          <cell r="H32">
            <v>75.836883749239192</v>
          </cell>
          <cell r="I32">
            <v>69.636576787807741</v>
          </cell>
          <cell r="J32">
            <v>60.253164556962027</v>
          </cell>
          <cell r="K32">
            <v>65.124771758977488</v>
          </cell>
          <cell r="L32">
            <v>98.241500586166481</v>
          </cell>
          <cell r="M32">
            <v>98.354430379746844</v>
          </cell>
          <cell r="N32">
            <v>98.295800365185642</v>
          </cell>
          <cell r="O32">
            <v>97.889800703399771</v>
          </cell>
          <cell r="P32">
            <v>97.594936708860757</v>
          </cell>
          <cell r="Q32">
            <v>97.748021911138167</v>
          </cell>
          <cell r="R32">
            <v>99.296600234466595</v>
          </cell>
          <cell r="S32">
            <v>99.367088607594937</v>
          </cell>
          <cell r="T32">
            <v>99.330493000608641</v>
          </cell>
          <cell r="U32">
            <v>120</v>
          </cell>
          <cell r="V32">
            <v>174</v>
          </cell>
          <cell r="W32">
            <v>294</v>
          </cell>
          <cell r="X32">
            <v>35</v>
          </cell>
          <cell r="Y32">
            <v>26.436781609195403</v>
          </cell>
          <cell r="Z32">
            <v>29.931972789115648</v>
          </cell>
          <cell r="AA32">
            <v>21.666666666666668</v>
          </cell>
          <cell r="AB32">
            <v>14.367816091954023</v>
          </cell>
          <cell r="AC32">
            <v>17.346938775510203</v>
          </cell>
          <cell r="AD32">
            <v>94.166666666666671</v>
          </cell>
          <cell r="AE32">
            <v>93.678160919540232</v>
          </cell>
          <cell r="AF32">
            <v>93.877551020408163</v>
          </cell>
          <cell r="AG32">
            <v>90.833333333333329</v>
          </cell>
          <cell r="AH32">
            <v>88.505747126436788</v>
          </cell>
          <cell r="AI32">
            <v>89.455782312925166</v>
          </cell>
          <cell r="AJ32">
            <v>98.333333333333329</v>
          </cell>
          <cell r="AK32">
            <v>99.425287356321832</v>
          </cell>
          <cell r="AL32">
            <v>98.979591836734699</v>
          </cell>
          <cell r="AM32">
            <v>47</v>
          </cell>
          <cell r="AN32">
            <v>87</v>
          </cell>
          <cell r="AO32">
            <v>134</v>
          </cell>
          <cell r="AP32">
            <v>40.425531914893611</v>
          </cell>
          <cell r="AQ32">
            <v>27.586206896551722</v>
          </cell>
          <cell r="AR32">
            <v>32.089552238805972</v>
          </cell>
          <cell r="AS32">
            <v>14.893617021276595</v>
          </cell>
          <cell r="AT32">
            <v>20.689655172413794</v>
          </cell>
          <cell r="AU32">
            <v>18.656716417910449</v>
          </cell>
          <cell r="AV32">
            <v>72.340425531914903</v>
          </cell>
          <cell r="AW32">
            <v>77.011494252873561</v>
          </cell>
          <cell r="AX32">
            <v>75.373134328358205</v>
          </cell>
          <cell r="AY32">
            <v>70.212765957446805</v>
          </cell>
          <cell r="AZ32">
            <v>74.712643678160916</v>
          </cell>
          <cell r="BA32">
            <v>73.134328358208961</v>
          </cell>
          <cell r="BB32">
            <v>93.61702127659575</v>
          </cell>
          <cell r="BC32">
            <v>90.804597701149419</v>
          </cell>
          <cell r="BD32">
            <v>91.791044776119406</v>
          </cell>
          <cell r="BE32">
            <v>38</v>
          </cell>
          <cell r="BF32">
            <v>46</v>
          </cell>
          <cell r="BG32">
            <v>84</v>
          </cell>
          <cell r="BH32">
            <v>13.157894736842104</v>
          </cell>
          <cell r="BI32">
            <v>10.869565217391305</v>
          </cell>
          <cell r="BJ32">
            <v>11.904761904761903</v>
          </cell>
          <cell r="BK32">
            <v>5.2631578947368416</v>
          </cell>
          <cell r="BL32">
            <v>8.695652173913043</v>
          </cell>
          <cell r="BM32">
            <v>7.1428571428571423</v>
          </cell>
          <cell r="BN32">
            <v>42.105263157894733</v>
          </cell>
          <cell r="BO32">
            <v>50</v>
          </cell>
          <cell r="BP32">
            <v>46.428571428571431</v>
          </cell>
          <cell r="BQ32">
            <v>28.947368421052634</v>
          </cell>
          <cell r="BR32">
            <v>41.304347826086953</v>
          </cell>
          <cell r="BS32">
            <v>35.714285714285715</v>
          </cell>
          <cell r="BT32">
            <v>92.10526315789474</v>
          </cell>
          <cell r="BU32">
            <v>78.260869565217391</v>
          </cell>
          <cell r="BV32">
            <v>84.523809523809518</v>
          </cell>
          <cell r="BW32">
            <v>1</v>
          </cell>
          <cell r="BX32">
            <v>4</v>
          </cell>
          <cell r="BY32">
            <v>5</v>
          </cell>
          <cell r="BZ32">
            <v>0</v>
          </cell>
          <cell r="CA32">
            <v>50</v>
          </cell>
          <cell r="CB32">
            <v>40</v>
          </cell>
          <cell r="CC32">
            <v>0</v>
          </cell>
          <cell r="CD32">
            <v>25</v>
          </cell>
          <cell r="CE32">
            <v>20</v>
          </cell>
          <cell r="CF32">
            <v>100</v>
          </cell>
          <cell r="CG32">
            <v>75</v>
          </cell>
          <cell r="CH32">
            <v>80</v>
          </cell>
          <cell r="CI32">
            <v>100</v>
          </cell>
          <cell r="CJ32">
            <v>75</v>
          </cell>
          <cell r="CK32">
            <v>80</v>
          </cell>
          <cell r="CL32">
            <v>100</v>
          </cell>
          <cell r="CM32">
            <v>100</v>
          </cell>
          <cell r="CN32">
            <v>100</v>
          </cell>
          <cell r="CO32">
            <v>1059</v>
          </cell>
          <cell r="CP32">
            <v>1101</v>
          </cell>
          <cell r="CQ32">
            <v>2160</v>
          </cell>
          <cell r="CR32">
            <v>70.349386213408877</v>
          </cell>
          <cell r="CS32">
            <v>58.492279745685735</v>
          </cell>
          <cell r="CT32">
            <v>64.305555555555557</v>
          </cell>
          <cell r="CU32">
            <v>59.39565627950897</v>
          </cell>
          <cell r="CV32">
            <v>47.593097184377839</v>
          </cell>
          <cell r="CW32">
            <v>53.379629629629633</v>
          </cell>
          <cell r="CX32">
            <v>94.617563739376777</v>
          </cell>
          <cell r="CY32">
            <v>93.823796548592185</v>
          </cell>
          <cell r="CZ32">
            <v>94.212962962962962</v>
          </cell>
          <cell r="DA32">
            <v>93.389990557129366</v>
          </cell>
          <cell r="DB32">
            <v>91.916439600363304</v>
          </cell>
          <cell r="DC32">
            <v>92.638888888888886</v>
          </cell>
          <cell r="DD32">
            <v>98.677998111425865</v>
          </cell>
          <cell r="DE32">
            <v>97.820163487738427</v>
          </cell>
          <cell r="DF32">
            <v>98.240740740740733</v>
          </cell>
          <cell r="DG32">
            <v>167</v>
          </cell>
          <cell r="DH32">
            <v>261</v>
          </cell>
          <cell r="DI32">
            <v>428</v>
          </cell>
          <cell r="DJ32">
            <v>36.526946107784433</v>
          </cell>
          <cell r="DK32">
            <v>26.819923371647509</v>
          </cell>
          <cell r="DL32">
            <v>30.607476635514018</v>
          </cell>
          <cell r="DM32">
            <v>19.760479041916167</v>
          </cell>
          <cell r="DN32">
            <v>16.475095785440612</v>
          </cell>
          <cell r="DO32">
            <v>17.75700934579439</v>
          </cell>
          <cell r="DP32">
            <v>88.023952095808383</v>
          </cell>
          <cell r="DQ32">
            <v>88.122605363984675</v>
          </cell>
          <cell r="DR32">
            <v>88.084112149532714</v>
          </cell>
          <cell r="DS32">
            <v>85.029940119760482</v>
          </cell>
          <cell r="DT32">
            <v>83.908045977011497</v>
          </cell>
          <cell r="DU32">
            <v>84.345794392523359</v>
          </cell>
          <cell r="DV32">
            <v>97.005988023952099</v>
          </cell>
          <cell r="DW32">
            <v>96.551724137931032</v>
          </cell>
          <cell r="DX32">
            <v>96.728971962616825</v>
          </cell>
        </row>
        <row r="33">
          <cell r="B33">
            <v>311</v>
          </cell>
          <cell r="C33">
            <v>1362</v>
          </cell>
          <cell r="D33">
            <v>1359</v>
          </cell>
          <cell r="E33">
            <v>2721</v>
          </cell>
          <cell r="F33">
            <v>71.585903083700444</v>
          </cell>
          <cell r="G33">
            <v>66.59308314937455</v>
          </cell>
          <cell r="H33">
            <v>69.092245497978695</v>
          </cell>
          <cell r="I33">
            <v>61.820851688693104</v>
          </cell>
          <cell r="J33">
            <v>57.836644591611474</v>
          </cell>
          <cell r="K33">
            <v>59.830944505696436</v>
          </cell>
          <cell r="L33">
            <v>97.57709251101322</v>
          </cell>
          <cell r="M33">
            <v>97.350993377483448</v>
          </cell>
          <cell r="N33">
            <v>97.464167585446532</v>
          </cell>
          <cell r="O33">
            <v>96.989720998531567</v>
          </cell>
          <cell r="P33">
            <v>96.835908756438556</v>
          </cell>
          <cell r="Q33">
            <v>96.912899669239252</v>
          </cell>
          <cell r="R33">
            <v>99.412628487518347</v>
          </cell>
          <cell r="S33">
            <v>99.411331861662987</v>
          </cell>
          <cell r="T33">
            <v>99.41198088937891</v>
          </cell>
          <cell r="U33">
            <v>51</v>
          </cell>
          <cell r="V33">
            <v>109</v>
          </cell>
          <cell r="W33">
            <v>160</v>
          </cell>
          <cell r="X33">
            <v>25.490196078431371</v>
          </cell>
          <cell r="Y33">
            <v>18.348623853211009</v>
          </cell>
          <cell r="Z33">
            <v>20.625</v>
          </cell>
          <cell r="AA33">
            <v>19.607843137254903</v>
          </cell>
          <cell r="AB33">
            <v>15.596330275229359</v>
          </cell>
          <cell r="AC33">
            <v>16.875</v>
          </cell>
          <cell r="AD33">
            <v>88.235294117647058</v>
          </cell>
          <cell r="AE33">
            <v>85.321100917431195</v>
          </cell>
          <cell r="AF33">
            <v>86.25</v>
          </cell>
          <cell r="AG33">
            <v>88.235294117647058</v>
          </cell>
          <cell r="AH33">
            <v>82.568807339449549</v>
          </cell>
          <cell r="AI33">
            <v>84.375</v>
          </cell>
          <cell r="AJ33">
            <v>92.156862745098039</v>
          </cell>
          <cell r="AK33">
            <v>92.660550458715591</v>
          </cell>
          <cell r="AL33">
            <v>92.5</v>
          </cell>
          <cell r="AM33">
            <v>18</v>
          </cell>
          <cell r="AN33">
            <v>55</v>
          </cell>
          <cell r="AO33">
            <v>73</v>
          </cell>
          <cell r="AP33">
            <v>11.111111111111111</v>
          </cell>
          <cell r="AQ33">
            <v>12.727272727272727</v>
          </cell>
          <cell r="AR33">
            <v>12.328767123287671</v>
          </cell>
          <cell r="AS33">
            <v>0</v>
          </cell>
          <cell r="AT33">
            <v>9.0909090909090917</v>
          </cell>
          <cell r="AU33">
            <v>6.8493150684931505</v>
          </cell>
          <cell r="AV33">
            <v>66.666666666666657</v>
          </cell>
          <cell r="AW33">
            <v>65.454545454545453</v>
          </cell>
          <cell r="AX33">
            <v>65.753424657534239</v>
          </cell>
          <cell r="AY33">
            <v>61.111111111111114</v>
          </cell>
          <cell r="AZ33">
            <v>65.454545454545453</v>
          </cell>
          <cell r="BA33">
            <v>64.38356164383562</v>
          </cell>
          <cell r="BB33">
            <v>94.444444444444443</v>
          </cell>
          <cell r="BC33">
            <v>83.636363636363626</v>
          </cell>
          <cell r="BD33">
            <v>86.301369863013704</v>
          </cell>
          <cell r="BE33">
            <v>26</v>
          </cell>
          <cell r="BF33">
            <v>69</v>
          </cell>
          <cell r="BG33">
            <v>95</v>
          </cell>
          <cell r="BH33">
            <v>11.538461538461538</v>
          </cell>
          <cell r="BI33">
            <v>8.695652173913043</v>
          </cell>
          <cell r="BJ33">
            <v>9.4736842105263168</v>
          </cell>
          <cell r="BK33">
            <v>7.6923076923076925</v>
          </cell>
          <cell r="BL33">
            <v>7.2463768115942031</v>
          </cell>
          <cell r="BM33">
            <v>7.3684210526315779</v>
          </cell>
          <cell r="BN33">
            <v>61.53846153846154</v>
          </cell>
          <cell r="BO33">
            <v>46.376811594202898</v>
          </cell>
          <cell r="BP33">
            <v>50.526315789473685</v>
          </cell>
          <cell r="BQ33">
            <v>53.846153846153847</v>
          </cell>
          <cell r="BR33">
            <v>42.028985507246375</v>
          </cell>
          <cell r="BS33">
            <v>45.263157894736842</v>
          </cell>
          <cell r="BT33">
            <v>84.615384615384613</v>
          </cell>
          <cell r="BU33">
            <v>81.159420289855078</v>
          </cell>
          <cell r="BV33">
            <v>82.10526315789474</v>
          </cell>
          <cell r="BW33">
            <v>5</v>
          </cell>
          <cell r="BX33">
            <v>1</v>
          </cell>
          <cell r="BY33">
            <v>6</v>
          </cell>
          <cell r="BZ33">
            <v>40</v>
          </cell>
          <cell r="CA33">
            <v>0</v>
          </cell>
          <cell r="CB33">
            <v>33.333333333333329</v>
          </cell>
          <cell r="CC33">
            <v>40</v>
          </cell>
          <cell r="CD33">
            <v>0</v>
          </cell>
          <cell r="CE33">
            <v>33.333333333333329</v>
          </cell>
          <cell r="CF33">
            <v>60</v>
          </cell>
          <cell r="CG33">
            <v>100</v>
          </cell>
          <cell r="CH33">
            <v>66.666666666666657</v>
          </cell>
          <cell r="CI33">
            <v>60</v>
          </cell>
          <cell r="CJ33">
            <v>100</v>
          </cell>
          <cell r="CK33">
            <v>66.666666666666657</v>
          </cell>
          <cell r="CL33">
            <v>80</v>
          </cell>
          <cell r="CM33">
            <v>100</v>
          </cell>
          <cell r="CN33">
            <v>83.333333333333343</v>
          </cell>
          <cell r="CO33">
            <v>1462</v>
          </cell>
          <cell r="CP33">
            <v>1593</v>
          </cell>
          <cell r="CQ33">
            <v>3055</v>
          </cell>
          <cell r="CR33">
            <v>68.057455540355676</v>
          </cell>
          <cell r="CS33">
            <v>58.882611424984312</v>
          </cell>
          <cell r="CT33">
            <v>63.273322422258595</v>
          </cell>
          <cell r="CU33">
            <v>58.549931600547197</v>
          </cell>
          <cell r="CV33">
            <v>51.035781544256118</v>
          </cell>
          <cell r="CW33">
            <v>54.631751227495904</v>
          </cell>
          <cell r="CX33">
            <v>96.101231190150486</v>
          </cell>
          <cell r="CY33">
            <v>93.220338983050837</v>
          </cell>
          <cell r="CZ33">
            <v>94.599018003273329</v>
          </cell>
          <cell r="DA33">
            <v>95.348837209302332</v>
          </cell>
          <cell r="DB33">
            <v>92.404268675455114</v>
          </cell>
          <cell r="DC33">
            <v>93.813420621931272</v>
          </cell>
          <cell r="DD33">
            <v>98.768809849521205</v>
          </cell>
          <cell r="DE33">
            <v>97.61456371625863</v>
          </cell>
          <cell r="DF33">
            <v>98.166939443535185</v>
          </cell>
          <cell r="DG33">
            <v>69</v>
          </cell>
          <cell r="DH33">
            <v>164</v>
          </cell>
          <cell r="DI33">
            <v>233</v>
          </cell>
          <cell r="DJ33">
            <v>21.739130434782609</v>
          </cell>
          <cell r="DK33">
            <v>16.463414634146343</v>
          </cell>
          <cell r="DL33">
            <v>18.025751072961373</v>
          </cell>
          <cell r="DM33">
            <v>14.492753623188406</v>
          </cell>
          <cell r="DN33">
            <v>13.414634146341465</v>
          </cell>
          <cell r="DO33">
            <v>13.733905579399142</v>
          </cell>
          <cell r="DP33">
            <v>82.608695652173907</v>
          </cell>
          <cell r="DQ33">
            <v>78.658536585365852</v>
          </cell>
          <cell r="DR33">
            <v>79.82832618025752</v>
          </cell>
          <cell r="DS33">
            <v>81.159420289855078</v>
          </cell>
          <cell r="DT33">
            <v>76.829268292682926</v>
          </cell>
          <cell r="DU33">
            <v>78.111587982832617</v>
          </cell>
          <cell r="DV33">
            <v>92.753623188405797</v>
          </cell>
          <cell r="DW33">
            <v>89.634146341463421</v>
          </cell>
          <cell r="DX33">
            <v>90.557939914163086</v>
          </cell>
        </row>
        <row r="34">
          <cell r="B34">
            <v>312</v>
          </cell>
          <cell r="C34">
            <v>1253</v>
          </cell>
          <cell r="D34">
            <v>1136</v>
          </cell>
          <cell r="E34">
            <v>2389</v>
          </cell>
          <cell r="F34">
            <v>66.320830007980845</v>
          </cell>
          <cell r="G34">
            <v>60.475352112676063</v>
          </cell>
          <cell r="H34">
            <v>63.54123064043533</v>
          </cell>
          <cell r="I34">
            <v>53.790901835594575</v>
          </cell>
          <cell r="J34">
            <v>49.647887323943664</v>
          </cell>
          <cell r="K34">
            <v>51.820845542067808</v>
          </cell>
          <cell r="L34">
            <v>96.0095770151636</v>
          </cell>
          <cell r="M34">
            <v>95.598591549295776</v>
          </cell>
          <cell r="N34">
            <v>95.814148179154458</v>
          </cell>
          <cell r="O34">
            <v>95.450917797286522</v>
          </cell>
          <cell r="P34">
            <v>94.278169014084511</v>
          </cell>
          <cell r="Q34">
            <v>94.893260778568433</v>
          </cell>
          <cell r="R34">
            <v>99.122106943335993</v>
          </cell>
          <cell r="S34">
            <v>98.943661971830991</v>
          </cell>
          <cell r="T34">
            <v>99.037254081205532</v>
          </cell>
          <cell r="U34">
            <v>150</v>
          </cell>
          <cell r="V34">
            <v>206</v>
          </cell>
          <cell r="W34">
            <v>356</v>
          </cell>
          <cell r="X34">
            <v>25.333333333333336</v>
          </cell>
          <cell r="Y34">
            <v>17.475728155339805</v>
          </cell>
          <cell r="Z34">
            <v>20.786516853932586</v>
          </cell>
          <cell r="AA34">
            <v>11.333333333333332</v>
          </cell>
          <cell r="AB34">
            <v>7.7669902912621351</v>
          </cell>
          <cell r="AC34">
            <v>9.2696629213483153</v>
          </cell>
          <cell r="AD34">
            <v>76</v>
          </cell>
          <cell r="AE34">
            <v>75.728155339805824</v>
          </cell>
          <cell r="AF34">
            <v>75.842696629213478</v>
          </cell>
          <cell r="AG34">
            <v>71.333333333333343</v>
          </cell>
          <cell r="AH34">
            <v>69.902912621359221</v>
          </cell>
          <cell r="AI34">
            <v>70.50561797752809</v>
          </cell>
          <cell r="AJ34">
            <v>90</v>
          </cell>
          <cell r="AK34">
            <v>92.233009708737868</v>
          </cell>
          <cell r="AL34">
            <v>91.292134831460672</v>
          </cell>
          <cell r="AM34">
            <v>30</v>
          </cell>
          <cell r="AN34">
            <v>49</v>
          </cell>
          <cell r="AO34">
            <v>79</v>
          </cell>
          <cell r="AP34">
            <v>16.666666666666664</v>
          </cell>
          <cell r="AQ34">
            <v>14.285714285714285</v>
          </cell>
          <cell r="AR34">
            <v>15.18987341772152</v>
          </cell>
          <cell r="AS34">
            <v>10</v>
          </cell>
          <cell r="AT34">
            <v>4.0816326530612246</v>
          </cell>
          <cell r="AU34">
            <v>6.3291139240506329</v>
          </cell>
          <cell r="AV34">
            <v>66.666666666666657</v>
          </cell>
          <cell r="AW34">
            <v>65.306122448979593</v>
          </cell>
          <cell r="AX34">
            <v>65.822784810126578</v>
          </cell>
          <cell r="AY34">
            <v>66.666666666666657</v>
          </cell>
          <cell r="AZ34">
            <v>63.265306122448983</v>
          </cell>
          <cell r="BA34">
            <v>64.556962025316452</v>
          </cell>
          <cell r="BB34">
            <v>90</v>
          </cell>
          <cell r="BC34">
            <v>83.673469387755105</v>
          </cell>
          <cell r="BD34">
            <v>86.075949367088612</v>
          </cell>
          <cell r="BE34">
            <v>37</v>
          </cell>
          <cell r="BF34">
            <v>87</v>
          </cell>
          <cell r="BG34">
            <v>124</v>
          </cell>
          <cell r="BH34">
            <v>5.4054054054054053</v>
          </cell>
          <cell r="BI34">
            <v>10.344827586206897</v>
          </cell>
          <cell r="BJ34">
            <v>8.870967741935484</v>
          </cell>
          <cell r="BK34">
            <v>5.4054054054054053</v>
          </cell>
          <cell r="BL34">
            <v>6.8965517241379306</v>
          </cell>
          <cell r="BM34">
            <v>6.4516129032258061</v>
          </cell>
          <cell r="BN34">
            <v>40.54054054054054</v>
          </cell>
          <cell r="BO34">
            <v>42.528735632183903</v>
          </cell>
          <cell r="BP34">
            <v>41.935483870967744</v>
          </cell>
          <cell r="BQ34">
            <v>40.54054054054054</v>
          </cell>
          <cell r="BR34">
            <v>35.632183908045981</v>
          </cell>
          <cell r="BS34">
            <v>37.096774193548384</v>
          </cell>
          <cell r="BT34">
            <v>81.081081081081081</v>
          </cell>
          <cell r="BU34">
            <v>88.505747126436788</v>
          </cell>
          <cell r="BV34">
            <v>86.290322580645167</v>
          </cell>
          <cell r="BW34">
            <v>3</v>
          </cell>
          <cell r="BX34">
            <v>6</v>
          </cell>
          <cell r="BY34">
            <v>9</v>
          </cell>
          <cell r="BZ34">
            <v>33.333333333333329</v>
          </cell>
          <cell r="CA34">
            <v>16.666666666666664</v>
          </cell>
          <cell r="CB34">
            <v>22.222222222222221</v>
          </cell>
          <cell r="CC34">
            <v>33.333333333333329</v>
          </cell>
          <cell r="CD34">
            <v>16.666666666666664</v>
          </cell>
          <cell r="CE34">
            <v>22.222222222222221</v>
          </cell>
          <cell r="CF34">
            <v>100</v>
          </cell>
          <cell r="CG34">
            <v>83.333333333333343</v>
          </cell>
          <cell r="CH34">
            <v>88.888888888888886</v>
          </cell>
          <cell r="CI34">
            <v>100</v>
          </cell>
          <cell r="CJ34">
            <v>83.333333333333343</v>
          </cell>
          <cell r="CK34">
            <v>88.888888888888886</v>
          </cell>
          <cell r="CL34">
            <v>100</v>
          </cell>
          <cell r="CM34">
            <v>100</v>
          </cell>
          <cell r="CN34">
            <v>100</v>
          </cell>
          <cell r="CO34">
            <v>1473</v>
          </cell>
          <cell r="CP34">
            <v>1484</v>
          </cell>
          <cell r="CQ34">
            <v>2957</v>
          </cell>
          <cell r="CR34">
            <v>59.538357094365246</v>
          </cell>
          <cell r="CS34">
            <v>49.865229110512125</v>
          </cell>
          <cell r="CT34">
            <v>54.683801149814002</v>
          </cell>
          <cell r="CU34">
            <v>47.318397827562798</v>
          </cell>
          <cell r="CV34">
            <v>39.690026954177895</v>
          </cell>
          <cell r="CW34">
            <v>43.490023672641193</v>
          </cell>
          <cell r="CX34">
            <v>91.989137813985067</v>
          </cell>
          <cell r="CY34">
            <v>88.679245283018872</v>
          </cell>
          <cell r="CZ34">
            <v>90.328035170781192</v>
          </cell>
          <cell r="DA34">
            <v>91.038696537678206</v>
          </cell>
          <cell r="DB34">
            <v>86.388140161725062</v>
          </cell>
          <cell r="DC34">
            <v>88.70476834629693</v>
          </cell>
          <cell r="DD34">
            <v>97.556008146639499</v>
          </cell>
          <cell r="DE34">
            <v>96.900269541778968</v>
          </cell>
          <cell r="DF34">
            <v>97.226919174839367</v>
          </cell>
          <cell r="DG34">
            <v>180</v>
          </cell>
          <cell r="DH34">
            <v>255</v>
          </cell>
          <cell r="DI34">
            <v>435</v>
          </cell>
          <cell r="DJ34">
            <v>23.888888888888889</v>
          </cell>
          <cell r="DK34">
            <v>16.862745098039216</v>
          </cell>
          <cell r="DL34">
            <v>19.770114942528735</v>
          </cell>
          <cell r="DM34">
            <v>11.111111111111111</v>
          </cell>
          <cell r="DN34">
            <v>7.0588235294117645</v>
          </cell>
          <cell r="DO34">
            <v>8.7356321839080451</v>
          </cell>
          <cell r="DP34">
            <v>74.444444444444443</v>
          </cell>
          <cell r="DQ34">
            <v>73.725490196078439</v>
          </cell>
          <cell r="DR34">
            <v>74.022988505747122</v>
          </cell>
          <cell r="DS34">
            <v>70.555555555555557</v>
          </cell>
          <cell r="DT34">
            <v>68.627450980392155</v>
          </cell>
          <cell r="DU34">
            <v>69.425287356321846</v>
          </cell>
          <cell r="DV34">
            <v>90</v>
          </cell>
          <cell r="DW34">
            <v>90.588235294117652</v>
          </cell>
          <cell r="DX34">
            <v>90.344827586206904</v>
          </cell>
        </row>
        <row r="35">
          <cell r="B35">
            <v>313</v>
          </cell>
          <cell r="C35">
            <v>1098</v>
          </cell>
          <cell r="D35">
            <v>956</v>
          </cell>
          <cell r="E35">
            <v>2054</v>
          </cell>
          <cell r="F35">
            <v>77.595628415300538</v>
          </cell>
          <cell r="G35">
            <v>70.920502092050214</v>
          </cell>
          <cell r="H35">
            <v>74.488802336903603</v>
          </cell>
          <cell r="I35">
            <v>64.663023679417122</v>
          </cell>
          <cell r="J35">
            <v>57.42677824267782</v>
          </cell>
          <cell r="K35">
            <v>61.2950340798442</v>
          </cell>
          <cell r="L35">
            <v>97.723132969034609</v>
          </cell>
          <cell r="M35">
            <v>97.38493723849372</v>
          </cell>
          <cell r="N35">
            <v>97.565725413826669</v>
          </cell>
          <cell r="O35">
            <v>96.721311475409834</v>
          </cell>
          <cell r="P35">
            <v>96.129707112970706</v>
          </cell>
          <cell r="Q35">
            <v>96.445959104186954</v>
          </cell>
          <cell r="R35">
            <v>99.635701275045534</v>
          </cell>
          <cell r="S35">
            <v>99.26778242677824</v>
          </cell>
          <cell r="T35">
            <v>99.464459591041859</v>
          </cell>
          <cell r="U35">
            <v>143</v>
          </cell>
          <cell r="V35">
            <v>200</v>
          </cell>
          <cell r="W35">
            <v>343</v>
          </cell>
          <cell r="X35">
            <v>27.972027972027973</v>
          </cell>
          <cell r="Y35">
            <v>28.999999999999996</v>
          </cell>
          <cell r="Z35">
            <v>28.571428571428569</v>
          </cell>
          <cell r="AA35">
            <v>18.181818181818183</v>
          </cell>
          <cell r="AB35">
            <v>16</v>
          </cell>
          <cell r="AC35">
            <v>16.909620991253643</v>
          </cell>
          <cell r="AD35">
            <v>81.818181818181827</v>
          </cell>
          <cell r="AE35">
            <v>85</v>
          </cell>
          <cell r="AF35">
            <v>83.673469387755105</v>
          </cell>
          <cell r="AG35">
            <v>79.72027972027972</v>
          </cell>
          <cell r="AH35">
            <v>82.5</v>
          </cell>
          <cell r="AI35">
            <v>81.341107871720126</v>
          </cell>
          <cell r="AJ35">
            <v>96.503496503496507</v>
          </cell>
          <cell r="AK35">
            <v>97</v>
          </cell>
          <cell r="AL35">
            <v>96.793002915451893</v>
          </cell>
          <cell r="AM35">
            <v>22</v>
          </cell>
          <cell r="AN35">
            <v>58</v>
          </cell>
          <cell r="AO35">
            <v>80</v>
          </cell>
          <cell r="AP35">
            <v>9.0909090909090917</v>
          </cell>
          <cell r="AQ35">
            <v>12.068965517241379</v>
          </cell>
          <cell r="AR35">
            <v>11.25</v>
          </cell>
          <cell r="AS35">
            <v>9.0909090909090917</v>
          </cell>
          <cell r="AT35">
            <v>6.8965517241379306</v>
          </cell>
          <cell r="AU35">
            <v>7.5</v>
          </cell>
          <cell r="AV35">
            <v>59.090909090909093</v>
          </cell>
          <cell r="AW35">
            <v>63.793103448275865</v>
          </cell>
          <cell r="AX35">
            <v>62.5</v>
          </cell>
          <cell r="AY35">
            <v>54.54545454545454</v>
          </cell>
          <cell r="AZ35">
            <v>60.344827586206897</v>
          </cell>
          <cell r="BA35">
            <v>58.75</v>
          </cell>
          <cell r="BB35">
            <v>95.454545454545453</v>
          </cell>
          <cell r="BC35">
            <v>96.551724137931032</v>
          </cell>
          <cell r="BD35">
            <v>96.25</v>
          </cell>
          <cell r="BE35">
            <v>42</v>
          </cell>
          <cell r="BF35">
            <v>84</v>
          </cell>
          <cell r="BG35">
            <v>126</v>
          </cell>
          <cell r="BH35">
            <v>7.1428571428571423</v>
          </cell>
          <cell r="BI35">
            <v>5.9523809523809517</v>
          </cell>
          <cell r="BJ35">
            <v>6.3492063492063489</v>
          </cell>
          <cell r="BK35">
            <v>4.7619047619047619</v>
          </cell>
          <cell r="BL35">
            <v>1.1904761904761905</v>
          </cell>
          <cell r="BM35">
            <v>2.3809523809523809</v>
          </cell>
          <cell r="BN35">
            <v>50</v>
          </cell>
          <cell r="BO35">
            <v>38.095238095238095</v>
          </cell>
          <cell r="BP35">
            <v>42.063492063492063</v>
          </cell>
          <cell r="BQ35">
            <v>47.619047619047613</v>
          </cell>
          <cell r="BR35">
            <v>32.142857142857146</v>
          </cell>
          <cell r="BS35">
            <v>37.301587301587304</v>
          </cell>
          <cell r="BT35">
            <v>95.238095238095227</v>
          </cell>
          <cell r="BU35">
            <v>79.761904761904773</v>
          </cell>
          <cell r="BV35">
            <v>84.920634920634924</v>
          </cell>
          <cell r="BW35">
            <v>4</v>
          </cell>
          <cell r="BX35">
            <v>5</v>
          </cell>
          <cell r="BY35">
            <v>9</v>
          </cell>
          <cell r="BZ35">
            <v>50</v>
          </cell>
          <cell r="CA35">
            <v>40</v>
          </cell>
          <cell r="CB35">
            <v>44.444444444444443</v>
          </cell>
          <cell r="CC35">
            <v>50</v>
          </cell>
          <cell r="CD35">
            <v>20</v>
          </cell>
          <cell r="CE35">
            <v>33.333333333333329</v>
          </cell>
          <cell r="CF35">
            <v>100</v>
          </cell>
          <cell r="CG35">
            <v>80</v>
          </cell>
          <cell r="CH35">
            <v>88.888888888888886</v>
          </cell>
          <cell r="CI35">
            <v>100</v>
          </cell>
          <cell r="CJ35">
            <v>80</v>
          </cell>
          <cell r="CK35">
            <v>88.888888888888886</v>
          </cell>
          <cell r="CL35">
            <v>100</v>
          </cell>
          <cell r="CM35">
            <v>100</v>
          </cell>
          <cell r="CN35">
            <v>100</v>
          </cell>
          <cell r="CO35">
            <v>1309</v>
          </cell>
          <cell r="CP35">
            <v>1303</v>
          </cell>
          <cell r="CQ35">
            <v>2612</v>
          </cell>
          <cell r="CR35">
            <v>68.678380443086326</v>
          </cell>
          <cell r="CS35">
            <v>57.559478127398314</v>
          </cell>
          <cell r="CT35">
            <v>63.131699846860641</v>
          </cell>
          <cell r="CU35">
            <v>56.684491978609628</v>
          </cell>
          <cell r="CV35">
            <v>45.049884881043745</v>
          </cell>
          <cell r="CW35">
            <v>50.880551301684527</v>
          </cell>
          <cell r="CX35">
            <v>93.812070282658524</v>
          </cell>
          <cell r="CY35">
            <v>90.09976976208749</v>
          </cell>
          <cell r="CZ35">
            <v>91.960183767228173</v>
          </cell>
          <cell r="DA35">
            <v>92.589763177998478</v>
          </cell>
          <cell r="DB35">
            <v>88.257866462010753</v>
          </cell>
          <cell r="DC35">
            <v>90.428790199081163</v>
          </cell>
          <cell r="DD35">
            <v>99.083269671504965</v>
          </cell>
          <cell r="DE35">
            <v>97.544128933230994</v>
          </cell>
          <cell r="DF35">
            <v>98.315467075038285</v>
          </cell>
          <cell r="DG35">
            <v>165</v>
          </cell>
          <cell r="DH35">
            <v>258</v>
          </cell>
          <cell r="DI35">
            <v>423</v>
          </cell>
          <cell r="DJ35">
            <v>25.454545454545453</v>
          </cell>
          <cell r="DK35">
            <v>25.193798449612402</v>
          </cell>
          <cell r="DL35">
            <v>25.295508274231675</v>
          </cell>
          <cell r="DM35">
            <v>16.969696969696972</v>
          </cell>
          <cell r="DN35">
            <v>13.953488372093023</v>
          </cell>
          <cell r="DO35">
            <v>15.130023640661939</v>
          </cell>
          <cell r="DP35">
            <v>78.787878787878782</v>
          </cell>
          <cell r="DQ35">
            <v>80.232558139534888</v>
          </cell>
          <cell r="DR35">
            <v>79.66903073286052</v>
          </cell>
          <cell r="DS35">
            <v>76.363636363636374</v>
          </cell>
          <cell r="DT35">
            <v>77.51937984496125</v>
          </cell>
          <cell r="DU35">
            <v>77.068557919621753</v>
          </cell>
          <cell r="DV35">
            <v>96.36363636363636</v>
          </cell>
          <cell r="DW35">
            <v>96.899224806201545</v>
          </cell>
          <cell r="DX35">
            <v>96.690307328605201</v>
          </cell>
        </row>
        <row r="36">
          <cell r="B36">
            <v>314</v>
          </cell>
          <cell r="C36">
            <v>688</v>
          </cell>
          <cell r="D36">
            <v>593</v>
          </cell>
          <cell r="E36">
            <v>1281</v>
          </cell>
          <cell r="F36">
            <v>82.558139534883722</v>
          </cell>
          <cell r="G36">
            <v>71.838111298482303</v>
          </cell>
          <cell r="H36">
            <v>77.595628415300538</v>
          </cell>
          <cell r="I36">
            <v>73.837209302325576</v>
          </cell>
          <cell r="J36">
            <v>60.539629005059027</v>
          </cell>
          <cell r="K36">
            <v>67.681498829039811</v>
          </cell>
          <cell r="L36">
            <v>97.965116279069761</v>
          </cell>
          <cell r="M36">
            <v>95.615514333895447</v>
          </cell>
          <cell r="N36">
            <v>96.877439500390324</v>
          </cell>
          <cell r="O36">
            <v>97.383720930232556</v>
          </cell>
          <cell r="P36">
            <v>93.423271500843171</v>
          </cell>
          <cell r="Q36">
            <v>95.550351288056206</v>
          </cell>
          <cell r="R36">
            <v>99.418604651162795</v>
          </cell>
          <cell r="S36">
            <v>98.145025295109605</v>
          </cell>
          <cell r="T36">
            <v>98.829039812646371</v>
          </cell>
          <cell r="U36">
            <v>59</v>
          </cell>
          <cell r="V36">
            <v>45</v>
          </cell>
          <cell r="W36">
            <v>104</v>
          </cell>
          <cell r="X36">
            <v>27.118644067796609</v>
          </cell>
          <cell r="Y36">
            <v>28.888888888888886</v>
          </cell>
          <cell r="Z36">
            <v>27.884615384615387</v>
          </cell>
          <cell r="AA36">
            <v>13.559322033898304</v>
          </cell>
          <cell r="AB36">
            <v>20</v>
          </cell>
          <cell r="AC36">
            <v>16.346153846153847</v>
          </cell>
          <cell r="AD36">
            <v>79.66101694915254</v>
          </cell>
          <cell r="AE36">
            <v>84.444444444444443</v>
          </cell>
          <cell r="AF36">
            <v>81.730769230769226</v>
          </cell>
          <cell r="AG36">
            <v>77.966101694915253</v>
          </cell>
          <cell r="AH36">
            <v>82.222222222222214</v>
          </cell>
          <cell r="AI36">
            <v>79.807692307692307</v>
          </cell>
          <cell r="AJ36">
            <v>94.915254237288138</v>
          </cell>
          <cell r="AK36">
            <v>97.777777777777771</v>
          </cell>
          <cell r="AL36">
            <v>96.15384615384616</v>
          </cell>
          <cell r="AM36">
            <v>37</v>
          </cell>
          <cell r="AN36">
            <v>53</v>
          </cell>
          <cell r="AO36">
            <v>90</v>
          </cell>
          <cell r="AP36">
            <v>10.810810810810811</v>
          </cell>
          <cell r="AQ36">
            <v>18.867924528301888</v>
          </cell>
          <cell r="AR36">
            <v>15.555555555555555</v>
          </cell>
          <cell r="AS36">
            <v>5.4054054054054053</v>
          </cell>
          <cell r="AT36">
            <v>13.20754716981132</v>
          </cell>
          <cell r="AU36">
            <v>10</v>
          </cell>
          <cell r="AV36">
            <v>45.945945945945951</v>
          </cell>
          <cell r="AW36">
            <v>58.490566037735846</v>
          </cell>
          <cell r="AX36">
            <v>53.333333333333336</v>
          </cell>
          <cell r="AY36">
            <v>43.243243243243242</v>
          </cell>
          <cell r="AZ36">
            <v>56.60377358490566</v>
          </cell>
          <cell r="BA36">
            <v>51.111111111111107</v>
          </cell>
          <cell r="BB36">
            <v>89.189189189189193</v>
          </cell>
          <cell r="BC36">
            <v>94.339622641509436</v>
          </cell>
          <cell r="BD36">
            <v>92.222222222222229</v>
          </cell>
          <cell r="BE36">
            <v>15</v>
          </cell>
          <cell r="BF36">
            <v>39</v>
          </cell>
          <cell r="BG36">
            <v>54</v>
          </cell>
          <cell r="BH36">
            <v>6.666666666666667</v>
          </cell>
          <cell r="BI36">
            <v>5.1282051282051277</v>
          </cell>
          <cell r="BJ36">
            <v>5.5555555555555554</v>
          </cell>
          <cell r="BK36">
            <v>6.666666666666667</v>
          </cell>
          <cell r="BL36">
            <v>2.5641025641025639</v>
          </cell>
          <cell r="BM36">
            <v>3.7037037037037033</v>
          </cell>
          <cell r="BN36">
            <v>46.666666666666664</v>
          </cell>
          <cell r="BO36">
            <v>25.641025641025639</v>
          </cell>
          <cell r="BP36">
            <v>31.481481481481481</v>
          </cell>
          <cell r="BQ36">
            <v>33.333333333333329</v>
          </cell>
          <cell r="BR36">
            <v>25.641025641025639</v>
          </cell>
          <cell r="BS36">
            <v>27.777777777777779</v>
          </cell>
          <cell r="BT36">
            <v>80</v>
          </cell>
          <cell r="BU36">
            <v>64.102564102564102</v>
          </cell>
          <cell r="BV36">
            <v>68.518518518518519</v>
          </cell>
          <cell r="BW36">
            <v>2</v>
          </cell>
          <cell r="BX36">
            <v>5</v>
          </cell>
          <cell r="BY36">
            <v>7</v>
          </cell>
          <cell r="BZ36">
            <v>100</v>
          </cell>
          <cell r="CA36">
            <v>80</v>
          </cell>
          <cell r="CB36">
            <v>85.714285714285708</v>
          </cell>
          <cell r="CC36">
            <v>100</v>
          </cell>
          <cell r="CD36">
            <v>60</v>
          </cell>
          <cell r="CE36">
            <v>71.428571428571431</v>
          </cell>
          <cell r="CF36">
            <v>100</v>
          </cell>
          <cell r="CG36">
            <v>80</v>
          </cell>
          <cell r="CH36">
            <v>85.714285714285708</v>
          </cell>
          <cell r="CI36">
            <v>100</v>
          </cell>
          <cell r="CJ36">
            <v>80</v>
          </cell>
          <cell r="CK36">
            <v>85.714285714285708</v>
          </cell>
          <cell r="CL36">
            <v>100</v>
          </cell>
          <cell r="CM36">
            <v>100</v>
          </cell>
          <cell r="CN36">
            <v>100</v>
          </cell>
          <cell r="CO36">
            <v>801</v>
          </cell>
          <cell r="CP36">
            <v>735</v>
          </cell>
          <cell r="CQ36">
            <v>1536</v>
          </cell>
          <cell r="CR36">
            <v>73.782771535580522</v>
          </cell>
          <cell r="CS36">
            <v>61.904761904761905</v>
          </cell>
          <cell r="CT36">
            <v>68.098958333333343</v>
          </cell>
          <cell r="CU36">
            <v>65.043695380774039</v>
          </cell>
          <cell r="CV36">
            <v>51.564625850340143</v>
          </cell>
          <cell r="CW36">
            <v>58.59375</v>
          </cell>
          <cell r="CX36">
            <v>93.258426966292134</v>
          </cell>
          <cell r="CY36">
            <v>88.435374149659864</v>
          </cell>
          <cell r="CZ36">
            <v>90.950520833333343</v>
          </cell>
          <cell r="DA36">
            <v>92.259675405742826</v>
          </cell>
          <cell r="DB36">
            <v>86.394557823129247</v>
          </cell>
          <cell r="DC36">
            <v>89.453125</v>
          </cell>
          <cell r="DD36">
            <v>98.252184769038692</v>
          </cell>
          <cell r="DE36">
            <v>96.054421768707485</v>
          </cell>
          <cell r="DF36">
            <v>97.200520833333343</v>
          </cell>
          <cell r="DG36">
            <v>96</v>
          </cell>
          <cell r="DH36">
            <v>98</v>
          </cell>
          <cell r="DI36">
            <v>194</v>
          </cell>
          <cell r="DJ36">
            <v>20.833333333333336</v>
          </cell>
          <cell r="DK36">
            <v>23.469387755102041</v>
          </cell>
          <cell r="DL36">
            <v>22.164948453608247</v>
          </cell>
          <cell r="DM36">
            <v>10.416666666666668</v>
          </cell>
          <cell r="DN36">
            <v>16.326530612244898</v>
          </cell>
          <cell r="DO36">
            <v>13.402061855670103</v>
          </cell>
          <cell r="DP36">
            <v>66.666666666666657</v>
          </cell>
          <cell r="DQ36">
            <v>70.408163265306129</v>
          </cell>
          <cell r="DR36">
            <v>68.55670103092784</v>
          </cell>
          <cell r="DS36">
            <v>64.583333333333343</v>
          </cell>
          <cell r="DT36">
            <v>68.367346938775512</v>
          </cell>
          <cell r="DU36">
            <v>66.494845360824741</v>
          </cell>
          <cell r="DV36">
            <v>92.708333333333343</v>
          </cell>
          <cell r="DW36">
            <v>95.918367346938766</v>
          </cell>
          <cell r="DX36">
            <v>94.329896907216494</v>
          </cell>
        </row>
        <row r="37">
          <cell r="B37">
            <v>315</v>
          </cell>
          <cell r="C37">
            <v>646</v>
          </cell>
          <cell r="D37">
            <v>658</v>
          </cell>
          <cell r="E37">
            <v>1304</v>
          </cell>
          <cell r="F37">
            <v>57.585139318885446</v>
          </cell>
          <cell r="G37">
            <v>51.671732522796354</v>
          </cell>
          <cell r="H37">
            <v>54.601226993865026</v>
          </cell>
          <cell r="I37">
            <v>46.904024767801857</v>
          </cell>
          <cell r="J37">
            <v>44.376899696048632</v>
          </cell>
          <cell r="K37">
            <v>45.628834355828218</v>
          </cell>
          <cell r="L37">
            <v>92.724458204334368</v>
          </cell>
          <cell r="M37">
            <v>91.793313069908805</v>
          </cell>
          <cell r="N37">
            <v>92.254601226993856</v>
          </cell>
          <cell r="O37">
            <v>90.557275541795661</v>
          </cell>
          <cell r="P37">
            <v>90.273556231003042</v>
          </cell>
          <cell r="Q37">
            <v>90.414110429447859</v>
          </cell>
          <cell r="R37">
            <v>97.832817337461293</v>
          </cell>
          <cell r="S37">
            <v>96.808510638297875</v>
          </cell>
          <cell r="T37">
            <v>97.315950920245399</v>
          </cell>
          <cell r="U37">
            <v>42</v>
          </cell>
          <cell r="V37">
            <v>70</v>
          </cell>
          <cell r="W37">
            <v>112</v>
          </cell>
          <cell r="X37">
            <v>16.666666666666664</v>
          </cell>
          <cell r="Y37">
            <v>22.857142857142858</v>
          </cell>
          <cell r="Z37">
            <v>20.535714285714285</v>
          </cell>
          <cell r="AA37">
            <v>9.5238095238095237</v>
          </cell>
          <cell r="AB37">
            <v>15.714285714285714</v>
          </cell>
          <cell r="AC37">
            <v>13.392857142857142</v>
          </cell>
          <cell r="AD37">
            <v>83.333333333333343</v>
          </cell>
          <cell r="AE37">
            <v>72.857142857142847</v>
          </cell>
          <cell r="AF37">
            <v>76.785714285714292</v>
          </cell>
          <cell r="AG37">
            <v>76.19047619047619</v>
          </cell>
          <cell r="AH37">
            <v>72.857142857142847</v>
          </cell>
          <cell r="AI37">
            <v>74.107142857142861</v>
          </cell>
          <cell r="AJ37">
            <v>95.238095238095227</v>
          </cell>
          <cell r="AK37">
            <v>94.285714285714278</v>
          </cell>
          <cell r="AL37">
            <v>94.642857142857139</v>
          </cell>
          <cell r="AM37">
            <v>34</v>
          </cell>
          <cell r="AN37">
            <v>34</v>
          </cell>
          <cell r="AO37">
            <v>68</v>
          </cell>
          <cell r="AP37">
            <v>11.76470588235294</v>
          </cell>
          <cell r="AQ37">
            <v>11.76470588235294</v>
          </cell>
          <cell r="AR37">
            <v>11.76470588235294</v>
          </cell>
          <cell r="AS37">
            <v>5.8823529411764701</v>
          </cell>
          <cell r="AT37">
            <v>8.8235294117647065</v>
          </cell>
          <cell r="AU37">
            <v>7.3529411764705888</v>
          </cell>
          <cell r="AV37">
            <v>64.705882352941174</v>
          </cell>
          <cell r="AW37">
            <v>38.235294117647058</v>
          </cell>
          <cell r="AX37">
            <v>51.470588235294116</v>
          </cell>
          <cell r="AY37">
            <v>61.764705882352942</v>
          </cell>
          <cell r="AZ37">
            <v>35.294117647058826</v>
          </cell>
          <cell r="BA37">
            <v>48.529411764705884</v>
          </cell>
          <cell r="BB37">
            <v>85.294117647058826</v>
          </cell>
          <cell r="BC37">
            <v>76.470588235294116</v>
          </cell>
          <cell r="BD37">
            <v>80.882352941176478</v>
          </cell>
          <cell r="BE37">
            <v>24</v>
          </cell>
          <cell r="BF37">
            <v>53</v>
          </cell>
          <cell r="BG37">
            <v>77</v>
          </cell>
          <cell r="BH37">
            <v>12.5</v>
          </cell>
          <cell r="BI37">
            <v>13.20754716981132</v>
          </cell>
          <cell r="BJ37">
            <v>12.987012987012985</v>
          </cell>
          <cell r="BK37">
            <v>8.3333333333333321</v>
          </cell>
          <cell r="BL37">
            <v>1.8867924528301887</v>
          </cell>
          <cell r="BM37">
            <v>3.8961038961038961</v>
          </cell>
          <cell r="BN37">
            <v>45.833333333333329</v>
          </cell>
          <cell r="BO37">
            <v>50.943396226415096</v>
          </cell>
          <cell r="BP37">
            <v>49.350649350649348</v>
          </cell>
          <cell r="BQ37">
            <v>45.833333333333329</v>
          </cell>
          <cell r="BR37">
            <v>47.169811320754718</v>
          </cell>
          <cell r="BS37">
            <v>46.753246753246749</v>
          </cell>
          <cell r="BT37">
            <v>87.5</v>
          </cell>
          <cell r="BU37">
            <v>81.132075471698116</v>
          </cell>
          <cell r="BV37">
            <v>83.116883116883116</v>
          </cell>
          <cell r="BW37">
            <v>1</v>
          </cell>
          <cell r="BX37">
            <v>10</v>
          </cell>
          <cell r="BY37">
            <v>11</v>
          </cell>
          <cell r="BZ37">
            <v>0</v>
          </cell>
          <cell r="CA37">
            <v>40</v>
          </cell>
          <cell r="CB37">
            <v>36.363636363636367</v>
          </cell>
          <cell r="CC37">
            <v>0</v>
          </cell>
          <cell r="CD37">
            <v>30</v>
          </cell>
          <cell r="CE37">
            <v>27.27272727272727</v>
          </cell>
          <cell r="CF37">
            <v>100</v>
          </cell>
          <cell r="CG37">
            <v>90</v>
          </cell>
          <cell r="CH37">
            <v>90.909090909090907</v>
          </cell>
          <cell r="CI37">
            <v>100</v>
          </cell>
          <cell r="CJ37">
            <v>90</v>
          </cell>
          <cell r="CK37">
            <v>90.909090909090907</v>
          </cell>
          <cell r="CL37">
            <v>100</v>
          </cell>
          <cell r="CM37">
            <v>100</v>
          </cell>
          <cell r="CN37">
            <v>100</v>
          </cell>
          <cell r="CO37">
            <v>747</v>
          </cell>
          <cell r="CP37">
            <v>825</v>
          </cell>
          <cell r="CQ37">
            <v>1572</v>
          </cell>
          <cell r="CR37">
            <v>51.673360107095043</v>
          </cell>
          <cell r="CS37">
            <v>44.969696969696969</v>
          </cell>
          <cell r="CT37">
            <v>48.155216284987276</v>
          </cell>
          <cell r="CU37">
            <v>41.633199464524765</v>
          </cell>
          <cell r="CV37">
            <v>37.575757575757571</v>
          </cell>
          <cell r="CW37">
            <v>39.503816793893129</v>
          </cell>
          <cell r="CX37">
            <v>89.424364123159307</v>
          </cell>
          <cell r="CY37">
            <v>85.333333333333343</v>
          </cell>
          <cell r="CZ37">
            <v>87.277353689567434</v>
          </cell>
          <cell r="DA37">
            <v>87.014725568942438</v>
          </cell>
          <cell r="DB37">
            <v>83.757575757575751</v>
          </cell>
          <cell r="DC37">
            <v>85.305343511450388</v>
          </cell>
          <cell r="DD37">
            <v>96.787148594377513</v>
          </cell>
          <cell r="DE37">
            <v>94.787878787878782</v>
          </cell>
          <cell r="DF37">
            <v>95.737913486005084</v>
          </cell>
          <cell r="DG37">
            <v>76</v>
          </cell>
          <cell r="DH37">
            <v>104</v>
          </cell>
          <cell r="DI37">
            <v>180</v>
          </cell>
          <cell r="DJ37">
            <v>14.473684210526317</v>
          </cell>
          <cell r="DK37">
            <v>19.230769230769234</v>
          </cell>
          <cell r="DL37">
            <v>17.222222222222221</v>
          </cell>
          <cell r="DM37">
            <v>7.8947368421052628</v>
          </cell>
          <cell r="DN37">
            <v>13.461538461538462</v>
          </cell>
          <cell r="DO37">
            <v>11.111111111111111</v>
          </cell>
          <cell r="DP37">
            <v>75</v>
          </cell>
          <cell r="DQ37">
            <v>61.53846153846154</v>
          </cell>
          <cell r="DR37">
            <v>67.222222222222229</v>
          </cell>
          <cell r="DS37">
            <v>69.73684210526315</v>
          </cell>
          <cell r="DT37">
            <v>60.576923076923073</v>
          </cell>
          <cell r="DU37">
            <v>64.444444444444443</v>
          </cell>
          <cell r="DV37">
            <v>90.789473684210535</v>
          </cell>
          <cell r="DW37">
            <v>88.461538461538453</v>
          </cell>
          <cell r="DX37">
            <v>89.444444444444443</v>
          </cell>
        </row>
        <row r="38">
          <cell r="B38">
            <v>316</v>
          </cell>
          <cell r="C38">
            <v>1324</v>
          </cell>
          <cell r="D38">
            <v>1250</v>
          </cell>
          <cell r="E38">
            <v>2574</v>
          </cell>
          <cell r="F38">
            <v>70.317220543806641</v>
          </cell>
          <cell r="G38">
            <v>53.36</v>
          </cell>
          <cell r="H38">
            <v>62.082362082362089</v>
          </cell>
          <cell r="I38">
            <v>57.024169184290031</v>
          </cell>
          <cell r="J38">
            <v>42.24</v>
          </cell>
          <cell r="K38">
            <v>49.844599844599848</v>
          </cell>
          <cell r="L38">
            <v>98.262839879154072</v>
          </cell>
          <cell r="M38">
            <v>95.36</v>
          </cell>
          <cell r="N38">
            <v>96.853146853146853</v>
          </cell>
          <cell r="O38">
            <v>96.601208459214504</v>
          </cell>
          <cell r="P38">
            <v>93.36</v>
          </cell>
          <cell r="Q38">
            <v>95.02719502719502</v>
          </cell>
          <cell r="R38">
            <v>99.697885196374628</v>
          </cell>
          <cell r="S38">
            <v>98.88</v>
          </cell>
          <cell r="T38">
            <v>99.300699300699307</v>
          </cell>
          <cell r="U38">
            <v>188</v>
          </cell>
          <cell r="V38">
            <v>249</v>
          </cell>
          <cell r="W38">
            <v>437</v>
          </cell>
          <cell r="X38">
            <v>26.063829787234045</v>
          </cell>
          <cell r="Y38">
            <v>23.293172690763054</v>
          </cell>
          <cell r="Z38">
            <v>24.485125858123567</v>
          </cell>
          <cell r="AA38">
            <v>10.638297872340425</v>
          </cell>
          <cell r="AB38">
            <v>15.66265060240964</v>
          </cell>
          <cell r="AC38">
            <v>13.501144164759726</v>
          </cell>
          <cell r="AD38">
            <v>91.489361702127653</v>
          </cell>
          <cell r="AE38">
            <v>90.361445783132538</v>
          </cell>
          <cell r="AF38">
            <v>90.846681922196794</v>
          </cell>
          <cell r="AG38">
            <v>90.425531914893625</v>
          </cell>
          <cell r="AH38">
            <v>86.746987951807228</v>
          </cell>
          <cell r="AI38">
            <v>88.329519450800916</v>
          </cell>
          <cell r="AJ38">
            <v>96.808510638297875</v>
          </cell>
          <cell r="AK38">
            <v>98.393574297188763</v>
          </cell>
          <cell r="AL38">
            <v>97.711670480549202</v>
          </cell>
          <cell r="AM38">
            <v>85</v>
          </cell>
          <cell r="AN38">
            <v>84</v>
          </cell>
          <cell r="AO38">
            <v>169</v>
          </cell>
          <cell r="AP38">
            <v>16.470588235294116</v>
          </cell>
          <cell r="AQ38">
            <v>16.666666666666664</v>
          </cell>
          <cell r="AR38">
            <v>16.568047337278109</v>
          </cell>
          <cell r="AS38">
            <v>5.8823529411764701</v>
          </cell>
          <cell r="AT38">
            <v>7.1428571428571423</v>
          </cell>
          <cell r="AU38">
            <v>6.5088757396449708</v>
          </cell>
          <cell r="AV38">
            <v>82.35294117647058</v>
          </cell>
          <cell r="AW38">
            <v>79.761904761904773</v>
          </cell>
          <cell r="AX38">
            <v>81.065088757396452</v>
          </cell>
          <cell r="AY38">
            <v>81.17647058823529</v>
          </cell>
          <cell r="AZ38">
            <v>75</v>
          </cell>
          <cell r="BA38">
            <v>78.10650887573965</v>
          </cell>
          <cell r="BB38">
            <v>96.470588235294116</v>
          </cell>
          <cell r="BC38">
            <v>94.047619047619051</v>
          </cell>
          <cell r="BD38">
            <v>95.26627218934911</v>
          </cell>
          <cell r="BE38">
            <v>30</v>
          </cell>
          <cell r="BF38">
            <v>75</v>
          </cell>
          <cell r="BG38">
            <v>105</v>
          </cell>
          <cell r="BH38">
            <v>3.3333333333333335</v>
          </cell>
          <cell r="BI38">
            <v>6.666666666666667</v>
          </cell>
          <cell r="BJ38">
            <v>5.7142857142857144</v>
          </cell>
          <cell r="BK38">
            <v>0</v>
          </cell>
          <cell r="BL38">
            <v>4</v>
          </cell>
          <cell r="BM38">
            <v>2.8571428571428572</v>
          </cell>
          <cell r="BN38">
            <v>36.666666666666664</v>
          </cell>
          <cell r="BO38">
            <v>60</v>
          </cell>
          <cell r="BP38">
            <v>53.333333333333336</v>
          </cell>
          <cell r="BQ38">
            <v>36.666666666666664</v>
          </cell>
          <cell r="BR38">
            <v>54.666666666666664</v>
          </cell>
          <cell r="BS38">
            <v>49.523809523809526</v>
          </cell>
          <cell r="BT38">
            <v>83.333333333333343</v>
          </cell>
          <cell r="BU38">
            <v>84</v>
          </cell>
          <cell r="BV38">
            <v>83.80952380952381</v>
          </cell>
          <cell r="BW38">
            <v>13</v>
          </cell>
          <cell r="BX38">
            <v>10</v>
          </cell>
          <cell r="BY38">
            <v>23</v>
          </cell>
          <cell r="BZ38">
            <v>23.076923076923077</v>
          </cell>
          <cell r="CA38">
            <v>40</v>
          </cell>
          <cell r="CB38">
            <v>30.434782608695656</v>
          </cell>
          <cell r="CC38">
            <v>23.076923076923077</v>
          </cell>
          <cell r="CD38">
            <v>10</v>
          </cell>
          <cell r="CE38">
            <v>17.391304347826086</v>
          </cell>
          <cell r="CF38">
            <v>100</v>
          </cell>
          <cell r="CG38">
            <v>100</v>
          </cell>
          <cell r="CH38">
            <v>100</v>
          </cell>
          <cell r="CI38">
            <v>84.615384615384613</v>
          </cell>
          <cell r="CJ38">
            <v>100</v>
          </cell>
          <cell r="CK38">
            <v>91.304347826086953</v>
          </cell>
          <cell r="CL38">
            <v>100</v>
          </cell>
          <cell r="CM38">
            <v>100</v>
          </cell>
          <cell r="CN38">
            <v>100</v>
          </cell>
          <cell r="CO38">
            <v>1640</v>
          </cell>
          <cell r="CP38">
            <v>1668</v>
          </cell>
          <cell r="CQ38">
            <v>3308</v>
          </cell>
          <cell r="CR38">
            <v>60.853658536585364</v>
          </cell>
          <cell r="CS38">
            <v>44.84412470023981</v>
          </cell>
          <cell r="CT38">
            <v>52.781136638452239</v>
          </cell>
          <cell r="CU38">
            <v>47.743902439024389</v>
          </cell>
          <cell r="CV38">
            <v>34.592326139088733</v>
          </cell>
          <cell r="CW38">
            <v>41.112454655380894</v>
          </cell>
          <cell r="CX38">
            <v>95.548780487804876</v>
          </cell>
          <cell r="CY38">
            <v>92.266187050359719</v>
          </cell>
          <cell r="CZ38">
            <v>93.89359129383314</v>
          </cell>
          <cell r="DA38">
            <v>93.902439024390233</v>
          </cell>
          <cell r="DB38">
            <v>89.748201438848923</v>
          </cell>
          <cell r="DC38">
            <v>91.807738814993954</v>
          </cell>
          <cell r="DD38">
            <v>98.902439024390247</v>
          </cell>
          <cell r="DE38">
            <v>97.901678657074342</v>
          </cell>
          <cell r="DF38">
            <v>98.397823458282957</v>
          </cell>
          <cell r="DG38">
            <v>273</v>
          </cell>
          <cell r="DH38">
            <v>333</v>
          </cell>
          <cell r="DI38">
            <v>606</v>
          </cell>
          <cell r="DJ38">
            <v>23.076923076923077</v>
          </cell>
          <cell r="DK38">
            <v>21.621621621621621</v>
          </cell>
          <cell r="DL38">
            <v>22.277227722772277</v>
          </cell>
          <cell r="DM38">
            <v>9.1575091575091569</v>
          </cell>
          <cell r="DN38">
            <v>13.513513513513514</v>
          </cell>
          <cell r="DO38">
            <v>11.55115511551155</v>
          </cell>
          <cell r="DP38">
            <v>88.644688644688642</v>
          </cell>
          <cell r="DQ38">
            <v>87.687687687687685</v>
          </cell>
          <cell r="DR38">
            <v>88.118811881188122</v>
          </cell>
          <cell r="DS38">
            <v>87.545787545787547</v>
          </cell>
          <cell r="DT38">
            <v>83.78378378378379</v>
          </cell>
          <cell r="DU38">
            <v>85.478547854785475</v>
          </cell>
          <cell r="DV38">
            <v>96.703296703296701</v>
          </cell>
          <cell r="DW38">
            <v>97.297297297297305</v>
          </cell>
          <cell r="DX38">
            <v>97.029702970297024</v>
          </cell>
        </row>
        <row r="39">
          <cell r="B39">
            <v>317</v>
          </cell>
          <cell r="C39">
            <v>1345</v>
          </cell>
          <cell r="D39">
            <v>1200</v>
          </cell>
          <cell r="E39">
            <v>2545</v>
          </cell>
          <cell r="F39">
            <v>82.899628252788105</v>
          </cell>
          <cell r="G39">
            <v>78.916666666666671</v>
          </cell>
          <cell r="H39">
            <v>81.021611001964629</v>
          </cell>
          <cell r="I39">
            <v>71.74721189591078</v>
          </cell>
          <cell r="J39">
            <v>66</v>
          </cell>
          <cell r="K39">
            <v>69.037328094302552</v>
          </cell>
          <cell r="L39">
            <v>98.513011152416354</v>
          </cell>
          <cell r="M39">
            <v>98.333333333333329</v>
          </cell>
          <cell r="N39">
            <v>98.428290766208249</v>
          </cell>
          <cell r="O39">
            <v>97.472118959107817</v>
          </cell>
          <cell r="P39">
            <v>97.916666666666657</v>
          </cell>
          <cell r="Q39">
            <v>97.681728880157166</v>
          </cell>
          <cell r="R39">
            <v>99.330855018587357</v>
          </cell>
          <cell r="S39">
            <v>99.5</v>
          </cell>
          <cell r="T39">
            <v>99.410609037328086</v>
          </cell>
          <cell r="U39">
            <v>155</v>
          </cell>
          <cell r="V39">
            <v>219</v>
          </cell>
          <cell r="W39">
            <v>374</v>
          </cell>
          <cell r="X39">
            <v>40</v>
          </cell>
          <cell r="Y39">
            <v>40.639269406392692</v>
          </cell>
          <cell r="Z39">
            <v>40.37433155080214</v>
          </cell>
          <cell r="AA39">
            <v>15.483870967741936</v>
          </cell>
          <cell r="AB39">
            <v>16.894977168949772</v>
          </cell>
          <cell r="AC39">
            <v>16.310160427807489</v>
          </cell>
          <cell r="AD39">
            <v>89.677419354838705</v>
          </cell>
          <cell r="AE39">
            <v>93.607305936073061</v>
          </cell>
          <cell r="AF39">
            <v>91.978609625668454</v>
          </cell>
          <cell r="AG39">
            <v>87.096774193548384</v>
          </cell>
          <cell r="AH39">
            <v>91.324200913242009</v>
          </cell>
          <cell r="AI39">
            <v>89.572192513368989</v>
          </cell>
          <cell r="AJ39">
            <v>95.483870967741936</v>
          </cell>
          <cell r="AK39">
            <v>98.173515981735164</v>
          </cell>
          <cell r="AL39">
            <v>97.058823529411768</v>
          </cell>
          <cell r="AM39">
            <v>31</v>
          </cell>
          <cell r="AN39">
            <v>63</v>
          </cell>
          <cell r="AO39">
            <v>94</v>
          </cell>
          <cell r="AP39">
            <v>22.58064516129032</v>
          </cell>
          <cell r="AQ39">
            <v>25.396825396825395</v>
          </cell>
          <cell r="AR39">
            <v>24.468085106382979</v>
          </cell>
          <cell r="AS39">
            <v>6.4516129032258061</v>
          </cell>
          <cell r="AT39">
            <v>17.460317460317459</v>
          </cell>
          <cell r="AU39">
            <v>13.829787234042554</v>
          </cell>
          <cell r="AV39">
            <v>83.870967741935488</v>
          </cell>
          <cell r="AW39">
            <v>87.301587301587304</v>
          </cell>
          <cell r="AX39">
            <v>86.170212765957444</v>
          </cell>
          <cell r="AY39">
            <v>83.870967741935488</v>
          </cell>
          <cell r="AZ39">
            <v>87.301587301587304</v>
          </cell>
          <cell r="BA39">
            <v>86.170212765957444</v>
          </cell>
          <cell r="BB39">
            <v>90.322580645161281</v>
          </cell>
          <cell r="BC39">
            <v>100</v>
          </cell>
          <cell r="BD39">
            <v>96.808510638297875</v>
          </cell>
          <cell r="BE39">
            <v>25</v>
          </cell>
          <cell r="BF39">
            <v>80</v>
          </cell>
          <cell r="BG39">
            <v>105</v>
          </cell>
          <cell r="BH39">
            <v>4</v>
          </cell>
          <cell r="BI39">
            <v>13.750000000000002</v>
          </cell>
          <cell r="BJ39">
            <v>11.428571428571429</v>
          </cell>
          <cell r="BK39">
            <v>4</v>
          </cell>
          <cell r="BL39">
            <v>12.5</v>
          </cell>
          <cell r="BM39">
            <v>10.476190476190476</v>
          </cell>
          <cell r="BN39">
            <v>20</v>
          </cell>
          <cell r="BO39">
            <v>52.5</v>
          </cell>
          <cell r="BP39">
            <v>44.761904761904766</v>
          </cell>
          <cell r="BQ39">
            <v>20</v>
          </cell>
          <cell r="BR39">
            <v>48.75</v>
          </cell>
          <cell r="BS39">
            <v>41.904761904761905</v>
          </cell>
          <cell r="BT39">
            <v>84</v>
          </cell>
          <cell r="BU39">
            <v>92.5</v>
          </cell>
          <cell r="BV39">
            <v>90.476190476190482</v>
          </cell>
          <cell r="BW39">
            <v>4</v>
          </cell>
          <cell r="BX39">
            <v>4</v>
          </cell>
          <cell r="BY39">
            <v>8</v>
          </cell>
          <cell r="BZ39">
            <v>25</v>
          </cell>
          <cell r="CA39">
            <v>100</v>
          </cell>
          <cell r="CB39">
            <v>62.5</v>
          </cell>
          <cell r="CC39">
            <v>25</v>
          </cell>
          <cell r="CD39">
            <v>100</v>
          </cell>
          <cell r="CE39">
            <v>62.5</v>
          </cell>
          <cell r="CF39">
            <v>75</v>
          </cell>
          <cell r="CG39">
            <v>100</v>
          </cell>
          <cell r="CH39">
            <v>87.5</v>
          </cell>
          <cell r="CI39">
            <v>75</v>
          </cell>
          <cell r="CJ39">
            <v>100</v>
          </cell>
          <cell r="CK39">
            <v>87.5</v>
          </cell>
          <cell r="CL39">
            <v>100</v>
          </cell>
          <cell r="CM39">
            <v>100</v>
          </cell>
          <cell r="CN39">
            <v>100</v>
          </cell>
          <cell r="CO39">
            <v>1560</v>
          </cell>
          <cell r="CP39">
            <v>1566</v>
          </cell>
          <cell r="CQ39">
            <v>3126</v>
          </cell>
          <cell r="CR39">
            <v>76.025641025641022</v>
          </cell>
          <cell r="CS39">
            <v>68.135376756066407</v>
          </cell>
          <cell r="CT39">
            <v>72.072936660268709</v>
          </cell>
          <cell r="CU39">
            <v>63.653846153846146</v>
          </cell>
          <cell r="CV39">
            <v>54.533844189016598</v>
          </cell>
          <cell r="CW39">
            <v>59.085092770313494</v>
          </cell>
          <cell r="CX39">
            <v>96.025641025641022</v>
          </cell>
          <cell r="CY39">
            <v>94.891443167305241</v>
          </cell>
          <cell r="CZ39">
            <v>95.457453614843246</v>
          </cell>
          <cell r="DA39">
            <v>94.871794871794862</v>
          </cell>
          <cell r="DB39">
            <v>94.061302681992345</v>
          </cell>
          <cell r="DC39">
            <v>94.46577095329495</v>
          </cell>
          <cell r="DD39">
            <v>98.525641025641036</v>
          </cell>
          <cell r="DE39">
            <v>98.978288633461048</v>
          </cell>
          <cell r="DF39">
            <v>98.752399232245679</v>
          </cell>
          <cell r="DG39">
            <v>186</v>
          </cell>
          <cell r="DH39">
            <v>282</v>
          </cell>
          <cell r="DI39">
            <v>468</v>
          </cell>
          <cell r="DJ39">
            <v>37.096774193548384</v>
          </cell>
          <cell r="DK39">
            <v>37.234042553191486</v>
          </cell>
          <cell r="DL39">
            <v>37.179487179487182</v>
          </cell>
          <cell r="DM39">
            <v>13.978494623655912</v>
          </cell>
          <cell r="DN39">
            <v>17.021276595744681</v>
          </cell>
          <cell r="DO39">
            <v>15.811965811965811</v>
          </cell>
          <cell r="DP39">
            <v>88.709677419354833</v>
          </cell>
          <cell r="DQ39">
            <v>92.198581560283685</v>
          </cell>
          <cell r="DR39">
            <v>90.811965811965806</v>
          </cell>
          <cell r="DS39">
            <v>86.55913978494624</v>
          </cell>
          <cell r="DT39">
            <v>90.425531914893625</v>
          </cell>
          <cell r="DU39">
            <v>88.888888888888886</v>
          </cell>
          <cell r="DV39">
            <v>94.623655913978496</v>
          </cell>
          <cell r="DW39">
            <v>98.581560283687935</v>
          </cell>
          <cell r="DX39">
            <v>97.008547008547012</v>
          </cell>
        </row>
        <row r="40">
          <cell r="B40">
            <v>318</v>
          </cell>
          <cell r="C40">
            <v>620</v>
          </cell>
          <cell r="D40">
            <v>539</v>
          </cell>
          <cell r="E40">
            <v>1159</v>
          </cell>
          <cell r="F40">
            <v>67.741935483870961</v>
          </cell>
          <cell r="G40">
            <v>61.781076066790355</v>
          </cell>
          <cell r="H40">
            <v>64.969801553062993</v>
          </cell>
          <cell r="I40">
            <v>60.322580645161295</v>
          </cell>
          <cell r="J40">
            <v>54.359925788497222</v>
          </cell>
          <cell r="K40">
            <v>57.549611734253666</v>
          </cell>
          <cell r="L40">
            <v>92.903225806451616</v>
          </cell>
          <cell r="M40">
            <v>93.506493506493499</v>
          </cell>
          <cell r="N40">
            <v>93.183779119930975</v>
          </cell>
          <cell r="O40">
            <v>91.612903225806448</v>
          </cell>
          <cell r="P40">
            <v>92.20779220779221</v>
          </cell>
          <cell r="Q40">
            <v>91.889559965487493</v>
          </cell>
          <cell r="R40">
            <v>98.709677419354833</v>
          </cell>
          <cell r="S40">
            <v>98.515769944341372</v>
          </cell>
          <cell r="T40">
            <v>98.619499568593611</v>
          </cell>
          <cell r="U40">
            <v>51</v>
          </cell>
          <cell r="V40">
            <v>74</v>
          </cell>
          <cell r="W40">
            <v>125</v>
          </cell>
          <cell r="X40">
            <v>23.52941176470588</v>
          </cell>
          <cell r="Y40">
            <v>18.918918918918919</v>
          </cell>
          <cell r="Z40">
            <v>20.8</v>
          </cell>
          <cell r="AA40">
            <v>15.686274509803921</v>
          </cell>
          <cell r="AB40">
            <v>17.567567567567568</v>
          </cell>
          <cell r="AC40">
            <v>16.8</v>
          </cell>
          <cell r="AD40">
            <v>78.431372549019613</v>
          </cell>
          <cell r="AE40">
            <v>78.378378378378372</v>
          </cell>
          <cell r="AF40">
            <v>78.400000000000006</v>
          </cell>
          <cell r="AG40">
            <v>78.431372549019613</v>
          </cell>
          <cell r="AH40">
            <v>74.324324324324323</v>
          </cell>
          <cell r="AI40">
            <v>76</v>
          </cell>
          <cell r="AJ40">
            <v>94.117647058823522</v>
          </cell>
          <cell r="AK40">
            <v>97.297297297297305</v>
          </cell>
          <cell r="AL40">
            <v>96</v>
          </cell>
          <cell r="AM40">
            <v>11</v>
          </cell>
          <cell r="AN40">
            <v>37</v>
          </cell>
          <cell r="AO40">
            <v>48</v>
          </cell>
          <cell r="AP40">
            <v>0</v>
          </cell>
          <cell r="AQ40">
            <v>8.1081081081081088</v>
          </cell>
          <cell r="AR40">
            <v>6.25</v>
          </cell>
          <cell r="AS40">
            <v>0</v>
          </cell>
          <cell r="AT40">
            <v>2.7027027027027026</v>
          </cell>
          <cell r="AU40">
            <v>2.083333333333333</v>
          </cell>
          <cell r="AV40">
            <v>45.454545454545453</v>
          </cell>
          <cell r="AW40">
            <v>62.162162162162161</v>
          </cell>
          <cell r="AX40">
            <v>58.333333333333336</v>
          </cell>
          <cell r="AY40">
            <v>45.454545454545453</v>
          </cell>
          <cell r="AZ40">
            <v>62.162162162162161</v>
          </cell>
          <cell r="BA40">
            <v>58.333333333333336</v>
          </cell>
          <cell r="BB40">
            <v>90.909090909090907</v>
          </cell>
          <cell r="BC40">
            <v>94.594594594594597</v>
          </cell>
          <cell r="BD40">
            <v>93.75</v>
          </cell>
          <cell r="BE40">
            <v>21</v>
          </cell>
          <cell r="BF40">
            <v>44</v>
          </cell>
          <cell r="BG40">
            <v>65</v>
          </cell>
          <cell r="BH40">
            <v>14.285714285714285</v>
          </cell>
          <cell r="BI40">
            <v>11.363636363636363</v>
          </cell>
          <cell r="BJ40">
            <v>12.307692307692308</v>
          </cell>
          <cell r="BK40">
            <v>9.5238095238095237</v>
          </cell>
          <cell r="BL40">
            <v>6.8181818181818175</v>
          </cell>
          <cell r="BM40">
            <v>7.6923076923076925</v>
          </cell>
          <cell r="BN40">
            <v>38.095238095238095</v>
          </cell>
          <cell r="BO40">
            <v>47.727272727272727</v>
          </cell>
          <cell r="BP40">
            <v>44.61538461538462</v>
          </cell>
          <cell r="BQ40">
            <v>38.095238095238095</v>
          </cell>
          <cell r="BR40">
            <v>47.727272727272727</v>
          </cell>
          <cell r="BS40">
            <v>44.61538461538462</v>
          </cell>
          <cell r="BT40">
            <v>90.476190476190482</v>
          </cell>
          <cell r="BU40">
            <v>88.63636363636364</v>
          </cell>
          <cell r="BV40">
            <v>89.230769230769241</v>
          </cell>
          <cell r="BW40">
            <v>5</v>
          </cell>
          <cell r="BX40">
            <v>3</v>
          </cell>
          <cell r="BY40">
            <v>8</v>
          </cell>
          <cell r="BZ40">
            <v>40</v>
          </cell>
          <cell r="CA40">
            <v>66.666666666666657</v>
          </cell>
          <cell r="CB40">
            <v>50</v>
          </cell>
          <cell r="CC40">
            <v>40</v>
          </cell>
          <cell r="CD40">
            <v>66.666666666666657</v>
          </cell>
          <cell r="CE40">
            <v>50</v>
          </cell>
          <cell r="CF40">
            <v>100</v>
          </cell>
          <cell r="CG40">
            <v>66.666666666666657</v>
          </cell>
          <cell r="CH40">
            <v>87.5</v>
          </cell>
          <cell r="CI40">
            <v>100</v>
          </cell>
          <cell r="CJ40">
            <v>66.666666666666657</v>
          </cell>
          <cell r="CK40">
            <v>87.5</v>
          </cell>
          <cell r="CL40">
            <v>100</v>
          </cell>
          <cell r="CM40">
            <v>66.666666666666657</v>
          </cell>
          <cell r="CN40">
            <v>87.5</v>
          </cell>
          <cell r="CO40">
            <v>708</v>
          </cell>
          <cell r="CP40">
            <v>697</v>
          </cell>
          <cell r="CQ40">
            <v>1405</v>
          </cell>
          <cell r="CR40">
            <v>61.723163841807903</v>
          </cell>
          <cell r="CS40">
            <v>51.219512195121951</v>
          </cell>
          <cell r="CT40">
            <v>56.512455516014235</v>
          </cell>
          <cell r="CU40">
            <v>54.51977401129944</v>
          </cell>
          <cell r="CV40">
            <v>44.763271162123388</v>
          </cell>
          <cell r="CW40">
            <v>49.679715302491104</v>
          </cell>
          <cell r="CX40">
            <v>89.548022598870062</v>
          </cell>
          <cell r="CY40">
            <v>87.230989956958396</v>
          </cell>
          <cell r="CZ40">
            <v>88.39857651245552</v>
          </cell>
          <cell r="DA40">
            <v>88.418079096045204</v>
          </cell>
          <cell r="DB40">
            <v>85.796269727403157</v>
          </cell>
          <cell r="DC40">
            <v>87.117437722419936</v>
          </cell>
          <cell r="DD40">
            <v>98.022598870056498</v>
          </cell>
          <cell r="DE40">
            <v>97.417503586800564</v>
          </cell>
          <cell r="DF40">
            <v>97.722419928825616</v>
          </cell>
          <cell r="DG40">
            <v>62</v>
          </cell>
          <cell r="DH40">
            <v>111</v>
          </cell>
          <cell r="DI40">
            <v>173</v>
          </cell>
          <cell r="DJ40">
            <v>19.35483870967742</v>
          </cell>
          <cell r="DK40">
            <v>15.315315315315313</v>
          </cell>
          <cell r="DL40">
            <v>16.76300578034682</v>
          </cell>
          <cell r="DM40">
            <v>12.903225806451612</v>
          </cell>
          <cell r="DN40">
            <v>12.612612612612612</v>
          </cell>
          <cell r="DO40">
            <v>12.716763005780345</v>
          </cell>
          <cell r="DP40">
            <v>72.58064516129032</v>
          </cell>
          <cell r="DQ40">
            <v>72.972972972972968</v>
          </cell>
          <cell r="DR40">
            <v>72.832369942196522</v>
          </cell>
          <cell r="DS40">
            <v>72.58064516129032</v>
          </cell>
          <cell r="DT40">
            <v>70.270270270270274</v>
          </cell>
          <cell r="DU40">
            <v>71.098265895953759</v>
          </cell>
          <cell r="DV40">
            <v>93.548387096774192</v>
          </cell>
          <cell r="DW40">
            <v>96.396396396396398</v>
          </cell>
          <cell r="DX40">
            <v>95.375722543352609</v>
          </cell>
        </row>
        <row r="41">
          <cell r="B41">
            <v>319</v>
          </cell>
          <cell r="C41">
            <v>1137</v>
          </cell>
          <cell r="D41">
            <v>1008</v>
          </cell>
          <cell r="E41">
            <v>2145</v>
          </cell>
          <cell r="F41">
            <v>80.123131046613892</v>
          </cell>
          <cell r="G41">
            <v>77.281746031746039</v>
          </cell>
          <cell r="H41">
            <v>78.787878787878782</v>
          </cell>
          <cell r="I41">
            <v>72.20756376429199</v>
          </cell>
          <cell r="J41">
            <v>69.94047619047619</v>
          </cell>
          <cell r="K41">
            <v>71.142191142191152</v>
          </cell>
          <cell r="L41">
            <v>97.449428320140726</v>
          </cell>
          <cell r="M41">
            <v>97.61904761904762</v>
          </cell>
          <cell r="N41">
            <v>97.529137529137529</v>
          </cell>
          <cell r="O41">
            <v>97.449428320140726</v>
          </cell>
          <cell r="P41">
            <v>94.94047619047619</v>
          </cell>
          <cell r="Q41">
            <v>96.270396270396276</v>
          </cell>
          <cell r="R41">
            <v>99.384344766930525</v>
          </cell>
          <cell r="S41">
            <v>99.305555555555557</v>
          </cell>
          <cell r="T41">
            <v>99.347319347319356</v>
          </cell>
          <cell r="U41">
            <v>77</v>
          </cell>
          <cell r="V41">
            <v>133</v>
          </cell>
          <cell r="W41">
            <v>210</v>
          </cell>
          <cell r="X41">
            <v>27.27272727272727</v>
          </cell>
          <cell r="Y41">
            <v>31.578947368421051</v>
          </cell>
          <cell r="Z41">
            <v>30</v>
          </cell>
          <cell r="AA41">
            <v>14.285714285714285</v>
          </cell>
          <cell r="AB41">
            <v>21.804511278195488</v>
          </cell>
          <cell r="AC41">
            <v>19.047619047619047</v>
          </cell>
          <cell r="AD41">
            <v>87.012987012987011</v>
          </cell>
          <cell r="AE41">
            <v>78.94736842105263</v>
          </cell>
          <cell r="AF41">
            <v>81.904761904761898</v>
          </cell>
          <cell r="AG41">
            <v>85.714285714285708</v>
          </cell>
          <cell r="AH41">
            <v>76.691729323308266</v>
          </cell>
          <cell r="AI41">
            <v>80</v>
          </cell>
          <cell r="AJ41">
            <v>93.506493506493499</v>
          </cell>
          <cell r="AK41">
            <v>94.73684210526315</v>
          </cell>
          <cell r="AL41">
            <v>94.285714285714278</v>
          </cell>
          <cell r="AM41">
            <v>15</v>
          </cell>
          <cell r="AN41">
            <v>48</v>
          </cell>
          <cell r="AO41">
            <v>63</v>
          </cell>
          <cell r="AP41">
            <v>26.666666666666668</v>
          </cell>
          <cell r="AQ41">
            <v>18.75</v>
          </cell>
          <cell r="AR41">
            <v>20.634920634920633</v>
          </cell>
          <cell r="AS41">
            <v>20</v>
          </cell>
          <cell r="AT41">
            <v>16.666666666666664</v>
          </cell>
          <cell r="AU41">
            <v>17.460317460317459</v>
          </cell>
          <cell r="AV41">
            <v>80</v>
          </cell>
          <cell r="AW41">
            <v>60.416666666666664</v>
          </cell>
          <cell r="AX41">
            <v>65.079365079365076</v>
          </cell>
          <cell r="AY41">
            <v>80</v>
          </cell>
          <cell r="AZ41">
            <v>56.25</v>
          </cell>
          <cell r="BA41">
            <v>61.904761904761905</v>
          </cell>
          <cell r="BB41">
            <v>93.333333333333329</v>
          </cell>
          <cell r="BC41">
            <v>95.833333333333343</v>
          </cell>
          <cell r="BD41">
            <v>95.238095238095227</v>
          </cell>
          <cell r="BE41">
            <v>21</v>
          </cell>
          <cell r="BF41">
            <v>65</v>
          </cell>
          <cell r="BG41">
            <v>86</v>
          </cell>
          <cell r="BH41">
            <v>4.7619047619047619</v>
          </cell>
          <cell r="BI41">
            <v>9.2307692307692317</v>
          </cell>
          <cell r="BJ41">
            <v>8.1395348837209305</v>
          </cell>
          <cell r="BK41">
            <v>0</v>
          </cell>
          <cell r="BL41">
            <v>4.6153846153846159</v>
          </cell>
          <cell r="BM41">
            <v>3.4883720930232558</v>
          </cell>
          <cell r="BN41">
            <v>57.142857142857139</v>
          </cell>
          <cell r="BO41">
            <v>49.230769230769234</v>
          </cell>
          <cell r="BP41">
            <v>51.162790697674424</v>
          </cell>
          <cell r="BQ41">
            <v>57.142857142857139</v>
          </cell>
          <cell r="BR41">
            <v>49.230769230769234</v>
          </cell>
          <cell r="BS41">
            <v>51.162790697674424</v>
          </cell>
          <cell r="BT41">
            <v>80.952380952380949</v>
          </cell>
          <cell r="BU41">
            <v>89.230769230769241</v>
          </cell>
          <cell r="BV41">
            <v>87.20930232558139</v>
          </cell>
          <cell r="BW41">
            <v>2</v>
          </cell>
          <cell r="BX41">
            <v>4</v>
          </cell>
          <cell r="BY41">
            <v>6</v>
          </cell>
          <cell r="BZ41">
            <v>50</v>
          </cell>
          <cell r="CA41">
            <v>75</v>
          </cell>
          <cell r="CB41">
            <v>66.666666666666657</v>
          </cell>
          <cell r="CC41">
            <v>50</v>
          </cell>
          <cell r="CD41">
            <v>75</v>
          </cell>
          <cell r="CE41">
            <v>66.666666666666657</v>
          </cell>
          <cell r="CF41">
            <v>100</v>
          </cell>
          <cell r="CG41">
            <v>75</v>
          </cell>
          <cell r="CH41">
            <v>83.333333333333343</v>
          </cell>
          <cell r="CI41">
            <v>100</v>
          </cell>
          <cell r="CJ41">
            <v>75</v>
          </cell>
          <cell r="CK41">
            <v>83.333333333333343</v>
          </cell>
          <cell r="CL41">
            <v>100</v>
          </cell>
          <cell r="CM41">
            <v>75</v>
          </cell>
          <cell r="CN41">
            <v>83.333333333333343</v>
          </cell>
          <cell r="CO41">
            <v>1252</v>
          </cell>
          <cell r="CP41">
            <v>1258</v>
          </cell>
          <cell r="CQ41">
            <v>2510</v>
          </cell>
          <cell r="CR41">
            <v>74.920127795527165</v>
          </cell>
          <cell r="CS41">
            <v>66.693163751987285</v>
          </cell>
          <cell r="CT41">
            <v>70.796812749003976</v>
          </cell>
          <cell r="CU41">
            <v>66.773162939297123</v>
          </cell>
          <cell r="CV41">
            <v>59.45945945945946</v>
          </cell>
          <cell r="CW41">
            <v>63.107569721115539</v>
          </cell>
          <cell r="CX41">
            <v>95.926517571884986</v>
          </cell>
          <cell r="CY41">
            <v>91.653418124006365</v>
          </cell>
          <cell r="CZ41">
            <v>93.784860557768923</v>
          </cell>
          <cell r="DA41">
            <v>95.846645367412137</v>
          </cell>
          <cell r="DB41">
            <v>89.109697933227352</v>
          </cell>
          <cell r="DC41">
            <v>92.470119521912352</v>
          </cell>
          <cell r="DD41">
            <v>98.642172523961662</v>
          </cell>
          <cell r="DE41">
            <v>98.09220985691573</v>
          </cell>
          <cell r="DF41">
            <v>98.366533864541822</v>
          </cell>
          <cell r="DG41">
            <v>92</v>
          </cell>
          <cell r="DH41">
            <v>181</v>
          </cell>
          <cell r="DI41">
            <v>273</v>
          </cell>
          <cell r="DJ41">
            <v>27.173913043478258</v>
          </cell>
          <cell r="DK41">
            <v>28.176795580110497</v>
          </cell>
          <cell r="DL41">
            <v>27.838827838827839</v>
          </cell>
          <cell r="DM41">
            <v>15.217391304347828</v>
          </cell>
          <cell r="DN41">
            <v>20.441988950276244</v>
          </cell>
          <cell r="DO41">
            <v>18.681318681318682</v>
          </cell>
          <cell r="DP41">
            <v>85.869565217391312</v>
          </cell>
          <cell r="DQ41">
            <v>74.033149171270722</v>
          </cell>
          <cell r="DR41">
            <v>78.021978021978029</v>
          </cell>
          <cell r="DS41">
            <v>84.782608695652172</v>
          </cell>
          <cell r="DT41">
            <v>71.270718232044189</v>
          </cell>
          <cell r="DU41">
            <v>75.824175824175825</v>
          </cell>
          <cell r="DV41">
            <v>93.478260869565219</v>
          </cell>
          <cell r="DW41">
            <v>95.027624309392266</v>
          </cell>
          <cell r="DX41">
            <v>94.505494505494497</v>
          </cell>
        </row>
        <row r="42">
          <cell r="B42">
            <v>320</v>
          </cell>
          <cell r="C42">
            <v>970</v>
          </cell>
          <cell r="D42">
            <v>869</v>
          </cell>
          <cell r="E42">
            <v>1839</v>
          </cell>
          <cell r="F42">
            <v>70.103092783505147</v>
          </cell>
          <cell r="G42">
            <v>57.422324510932107</v>
          </cell>
          <cell r="H42">
            <v>64.110929853181077</v>
          </cell>
          <cell r="I42">
            <v>56.597938144329895</v>
          </cell>
          <cell r="J42">
            <v>43.843498273878026</v>
          </cell>
          <cell r="K42">
            <v>50.570962479608482</v>
          </cell>
          <cell r="L42">
            <v>98.86597938144331</v>
          </cell>
          <cell r="M42">
            <v>98.158803222094363</v>
          </cell>
          <cell r="N42">
            <v>98.531810766721037</v>
          </cell>
          <cell r="O42">
            <v>97.113402061855666</v>
          </cell>
          <cell r="P42">
            <v>94.59148446490218</v>
          </cell>
          <cell r="Q42">
            <v>95.921696574225123</v>
          </cell>
          <cell r="R42">
            <v>99.381443298969074</v>
          </cell>
          <cell r="S42">
            <v>99.079401611047174</v>
          </cell>
          <cell r="T42">
            <v>99.238716693855352</v>
          </cell>
          <cell r="U42">
            <v>142</v>
          </cell>
          <cell r="V42">
            <v>237</v>
          </cell>
          <cell r="W42">
            <v>379</v>
          </cell>
          <cell r="X42">
            <v>19.718309859154928</v>
          </cell>
          <cell r="Y42">
            <v>21.940928270042196</v>
          </cell>
          <cell r="Z42">
            <v>21.108179419525065</v>
          </cell>
          <cell r="AA42">
            <v>9.8591549295774641</v>
          </cell>
          <cell r="AB42">
            <v>8.0168776371308024</v>
          </cell>
          <cell r="AC42">
            <v>8.7071240105540895</v>
          </cell>
          <cell r="AD42">
            <v>94.366197183098592</v>
          </cell>
          <cell r="AE42">
            <v>92.827004219409275</v>
          </cell>
          <cell r="AF42">
            <v>93.403693931398408</v>
          </cell>
          <cell r="AG42">
            <v>85.211267605633793</v>
          </cell>
          <cell r="AH42">
            <v>86.919831223628691</v>
          </cell>
          <cell r="AI42">
            <v>86.2796833773087</v>
          </cell>
          <cell r="AJ42">
            <v>97.887323943661968</v>
          </cell>
          <cell r="AK42">
            <v>99.156118143459921</v>
          </cell>
          <cell r="AL42">
            <v>98.68073878627969</v>
          </cell>
          <cell r="AM42">
            <v>103</v>
          </cell>
          <cell r="AN42">
            <v>152</v>
          </cell>
          <cell r="AO42">
            <v>255</v>
          </cell>
          <cell r="AP42">
            <v>20.388349514563107</v>
          </cell>
          <cell r="AQ42">
            <v>20.394736842105264</v>
          </cell>
          <cell r="AR42">
            <v>20.392156862745097</v>
          </cell>
          <cell r="AS42">
            <v>11.650485436893204</v>
          </cell>
          <cell r="AT42">
            <v>13.157894736842104</v>
          </cell>
          <cell r="AU42">
            <v>12.549019607843137</v>
          </cell>
          <cell r="AV42">
            <v>79.611650485436897</v>
          </cell>
          <cell r="AW42">
            <v>86.18421052631578</v>
          </cell>
          <cell r="AX42">
            <v>83.529411764705884</v>
          </cell>
          <cell r="AY42">
            <v>74.757281553398059</v>
          </cell>
          <cell r="AZ42">
            <v>79.60526315789474</v>
          </cell>
          <cell r="BA42">
            <v>77.64705882352942</v>
          </cell>
          <cell r="BB42">
            <v>94.174757281553397</v>
          </cell>
          <cell r="BC42">
            <v>96.05263157894737</v>
          </cell>
          <cell r="BD42">
            <v>95.294117647058812</v>
          </cell>
          <cell r="BE42">
            <v>40</v>
          </cell>
          <cell r="BF42">
            <v>74</v>
          </cell>
          <cell r="BG42">
            <v>114</v>
          </cell>
          <cell r="BH42">
            <v>12.5</v>
          </cell>
          <cell r="BI42">
            <v>10.810810810810811</v>
          </cell>
          <cell r="BJ42">
            <v>11.403508771929824</v>
          </cell>
          <cell r="BK42">
            <v>5</v>
          </cell>
          <cell r="BL42">
            <v>6.756756756756757</v>
          </cell>
          <cell r="BM42">
            <v>6.140350877192982</v>
          </cell>
          <cell r="BN42">
            <v>50</v>
          </cell>
          <cell r="BO42">
            <v>33.783783783783782</v>
          </cell>
          <cell r="BP42">
            <v>39.473684210526315</v>
          </cell>
          <cell r="BQ42">
            <v>42.5</v>
          </cell>
          <cell r="BR42">
            <v>31.081081081081081</v>
          </cell>
          <cell r="BS42">
            <v>35.087719298245609</v>
          </cell>
          <cell r="BT42">
            <v>72.5</v>
          </cell>
          <cell r="BU42">
            <v>60.810810810810814</v>
          </cell>
          <cell r="BV42">
            <v>64.912280701754383</v>
          </cell>
          <cell r="BW42">
            <v>5</v>
          </cell>
          <cell r="BX42">
            <v>4</v>
          </cell>
          <cell r="BY42">
            <v>9</v>
          </cell>
          <cell r="BZ42">
            <v>20</v>
          </cell>
          <cell r="CA42">
            <v>50</v>
          </cell>
          <cell r="CB42">
            <v>33.333333333333329</v>
          </cell>
          <cell r="CC42">
            <v>20</v>
          </cell>
          <cell r="CD42">
            <v>50</v>
          </cell>
          <cell r="CE42">
            <v>33.333333333333329</v>
          </cell>
          <cell r="CF42">
            <v>80</v>
          </cell>
          <cell r="CG42">
            <v>75</v>
          </cell>
          <cell r="CH42">
            <v>77.777777777777786</v>
          </cell>
          <cell r="CI42">
            <v>80</v>
          </cell>
          <cell r="CJ42">
            <v>50</v>
          </cell>
          <cell r="CK42">
            <v>66.666666666666657</v>
          </cell>
          <cell r="CL42">
            <v>80</v>
          </cell>
          <cell r="CM42">
            <v>100</v>
          </cell>
          <cell r="CN42">
            <v>88.888888888888886</v>
          </cell>
          <cell r="CO42">
            <v>1260</v>
          </cell>
          <cell r="CP42">
            <v>1336</v>
          </cell>
          <cell r="CQ42">
            <v>2596</v>
          </cell>
          <cell r="CR42">
            <v>58.333333333333336</v>
          </cell>
          <cell r="CS42">
            <v>44.311377245508979</v>
          </cell>
          <cell r="CT42">
            <v>51.117103235747308</v>
          </cell>
          <cell r="CU42">
            <v>45.873015873015873</v>
          </cell>
          <cell r="CV42">
            <v>31.961077844311376</v>
          </cell>
          <cell r="CW42">
            <v>38.713405238828969</v>
          </cell>
          <cell r="CX42">
            <v>95.158730158730151</v>
          </cell>
          <cell r="CY42">
            <v>92.215568862275461</v>
          </cell>
          <cell r="CZ42">
            <v>93.644067796610159</v>
          </cell>
          <cell r="DA42">
            <v>92.142857142857139</v>
          </cell>
          <cell r="DB42">
            <v>87.874251497005986</v>
          </cell>
          <cell r="DC42">
            <v>89.94607087827427</v>
          </cell>
          <cell r="DD42">
            <v>97.857142857142847</v>
          </cell>
          <cell r="DE42">
            <v>96.631736526946113</v>
          </cell>
          <cell r="DF42">
            <v>97.226502311248069</v>
          </cell>
          <cell r="DG42">
            <v>245</v>
          </cell>
          <cell r="DH42">
            <v>389</v>
          </cell>
          <cell r="DI42">
            <v>634</v>
          </cell>
          <cell r="DJ42">
            <v>20</v>
          </cell>
          <cell r="DK42">
            <v>21.336760925449873</v>
          </cell>
          <cell r="DL42">
            <v>20.820189274447952</v>
          </cell>
          <cell r="DM42">
            <v>10.612244897959183</v>
          </cell>
          <cell r="DN42">
            <v>10.025706940874036</v>
          </cell>
          <cell r="DO42">
            <v>10.252365930599369</v>
          </cell>
          <cell r="DP42">
            <v>88.163265306122454</v>
          </cell>
          <cell r="DQ42">
            <v>90.231362467866333</v>
          </cell>
          <cell r="DR42">
            <v>89.432176656151412</v>
          </cell>
          <cell r="DS42">
            <v>80.816326530612244</v>
          </cell>
          <cell r="DT42">
            <v>84.061696658097688</v>
          </cell>
          <cell r="DU42">
            <v>82.807570977917976</v>
          </cell>
          <cell r="DV42">
            <v>96.326530612244895</v>
          </cell>
          <cell r="DW42">
            <v>97.943444730077118</v>
          </cell>
          <cell r="DX42">
            <v>97.318611987381701</v>
          </cell>
        </row>
        <row r="43">
          <cell r="B43">
            <v>330</v>
          </cell>
          <cell r="C43">
            <v>5254</v>
          </cell>
          <cell r="D43">
            <v>4869</v>
          </cell>
          <cell r="E43">
            <v>10123</v>
          </cell>
          <cell r="F43">
            <v>71.069661210506283</v>
          </cell>
          <cell r="G43">
            <v>65.270075990963235</v>
          </cell>
          <cell r="H43">
            <v>68.280154104514466</v>
          </cell>
          <cell r="I43">
            <v>50.723258469737345</v>
          </cell>
          <cell r="J43">
            <v>46.785787636064903</v>
          </cell>
          <cell r="K43">
            <v>48.829398399683889</v>
          </cell>
          <cell r="L43">
            <v>96.878568709554628</v>
          </cell>
          <cell r="M43">
            <v>94.475251591702616</v>
          </cell>
          <cell r="N43">
            <v>95.722611873950413</v>
          </cell>
          <cell r="O43">
            <v>94.404263418347924</v>
          </cell>
          <cell r="P43">
            <v>92.277675087286909</v>
          </cell>
          <cell r="Q43">
            <v>93.381408673318191</v>
          </cell>
          <cell r="R43">
            <v>99.314807765511986</v>
          </cell>
          <cell r="S43">
            <v>99.014171287738748</v>
          </cell>
          <cell r="T43">
            <v>99.170206460535411</v>
          </cell>
          <cell r="U43">
            <v>467</v>
          </cell>
          <cell r="V43">
            <v>748</v>
          </cell>
          <cell r="W43">
            <v>1215</v>
          </cell>
          <cell r="X43">
            <v>23.982869379014989</v>
          </cell>
          <cell r="Y43">
            <v>21.390374331550802</v>
          </cell>
          <cell r="Z43">
            <v>22.386831275720166</v>
          </cell>
          <cell r="AA43">
            <v>8.1370449678800867</v>
          </cell>
          <cell r="AB43">
            <v>5.7486631016042784</v>
          </cell>
          <cell r="AC43">
            <v>6.666666666666667</v>
          </cell>
          <cell r="AD43">
            <v>85.65310492505354</v>
          </cell>
          <cell r="AE43">
            <v>80.61497326203208</v>
          </cell>
          <cell r="AF43">
            <v>82.55144032921811</v>
          </cell>
          <cell r="AG43">
            <v>80.942184154175592</v>
          </cell>
          <cell r="AH43">
            <v>74.598930481283418</v>
          </cell>
          <cell r="AI43">
            <v>77.037037037037038</v>
          </cell>
          <cell r="AJ43">
            <v>96.573875802997861</v>
          </cell>
          <cell r="AK43">
            <v>96.390374331550802</v>
          </cell>
          <cell r="AL43">
            <v>96.460905349794231</v>
          </cell>
          <cell r="AM43">
            <v>175</v>
          </cell>
          <cell r="AN43">
            <v>315</v>
          </cell>
          <cell r="AO43">
            <v>490</v>
          </cell>
          <cell r="AP43">
            <v>20.571428571428569</v>
          </cell>
          <cell r="AQ43">
            <v>13.968253968253968</v>
          </cell>
          <cell r="AR43">
            <v>16.326530612244898</v>
          </cell>
          <cell r="AS43">
            <v>9.1428571428571423</v>
          </cell>
          <cell r="AT43">
            <v>5.3968253968253972</v>
          </cell>
          <cell r="AU43">
            <v>6.7346938775510203</v>
          </cell>
          <cell r="AV43">
            <v>70.285714285714278</v>
          </cell>
          <cell r="AW43">
            <v>62.539682539682538</v>
          </cell>
          <cell r="AX43">
            <v>65.306122448979593</v>
          </cell>
          <cell r="AY43">
            <v>59.428571428571431</v>
          </cell>
          <cell r="AZ43">
            <v>55.873015873015873</v>
          </cell>
          <cell r="BA43">
            <v>57.142857142857139</v>
          </cell>
          <cell r="BB43">
            <v>90.857142857142861</v>
          </cell>
          <cell r="BC43">
            <v>89.841269841269849</v>
          </cell>
          <cell r="BD43">
            <v>90.204081632653072</v>
          </cell>
          <cell r="BE43">
            <v>175</v>
          </cell>
          <cell r="BF43">
            <v>409</v>
          </cell>
          <cell r="BG43">
            <v>584</v>
          </cell>
          <cell r="BH43">
            <v>9.1428571428571423</v>
          </cell>
          <cell r="BI43">
            <v>8.8019559902200495</v>
          </cell>
          <cell r="BJ43">
            <v>8.9041095890410951</v>
          </cell>
          <cell r="BK43">
            <v>1.7142857142857144</v>
          </cell>
          <cell r="BL43">
            <v>3.9119804400977993</v>
          </cell>
          <cell r="BM43">
            <v>3.2534246575342465</v>
          </cell>
          <cell r="BN43">
            <v>36.571428571428569</v>
          </cell>
          <cell r="BO43">
            <v>32.762836185819069</v>
          </cell>
          <cell r="BP43">
            <v>33.904109589041099</v>
          </cell>
          <cell r="BQ43">
            <v>28.571428571428569</v>
          </cell>
          <cell r="BR43">
            <v>27.383863080684595</v>
          </cell>
          <cell r="BS43">
            <v>27.739726027397261</v>
          </cell>
          <cell r="BT43">
            <v>82.857142857142861</v>
          </cell>
          <cell r="BU43">
            <v>82.151589242053788</v>
          </cell>
          <cell r="BV43">
            <v>82.363013698630141</v>
          </cell>
          <cell r="BW43">
            <v>24</v>
          </cell>
          <cell r="BX43">
            <v>30</v>
          </cell>
          <cell r="BY43">
            <v>54</v>
          </cell>
          <cell r="BZ43">
            <v>50</v>
          </cell>
          <cell r="CA43">
            <v>26.666666666666668</v>
          </cell>
          <cell r="CB43">
            <v>37.037037037037038</v>
          </cell>
          <cell r="CC43">
            <v>33.333333333333329</v>
          </cell>
          <cell r="CD43">
            <v>20</v>
          </cell>
          <cell r="CE43">
            <v>25.925925925925924</v>
          </cell>
          <cell r="CF43">
            <v>87.5</v>
          </cell>
          <cell r="CG43">
            <v>60</v>
          </cell>
          <cell r="CH43">
            <v>72.222222222222214</v>
          </cell>
          <cell r="CI43">
            <v>87.5</v>
          </cell>
          <cell r="CJ43">
            <v>56.666666666666664</v>
          </cell>
          <cell r="CK43">
            <v>70.370370370370367</v>
          </cell>
          <cell r="CL43">
            <v>95.833333333333343</v>
          </cell>
          <cell r="CM43">
            <v>96.666666666666671</v>
          </cell>
          <cell r="CN43">
            <v>96.296296296296291</v>
          </cell>
          <cell r="CO43">
            <v>6095</v>
          </cell>
          <cell r="CP43">
            <v>6371</v>
          </cell>
          <cell r="CQ43">
            <v>12466</v>
          </cell>
          <cell r="CR43">
            <v>64.15094339622641</v>
          </cell>
          <cell r="CS43">
            <v>53.774917595353941</v>
          </cell>
          <cell r="CT43">
            <v>58.848066741536975</v>
          </cell>
          <cell r="CU43">
            <v>44.790812141099259</v>
          </cell>
          <cell r="CV43">
            <v>37.042850415947257</v>
          </cell>
          <cell r="CW43">
            <v>40.831060484517891</v>
          </cell>
          <cell r="CX43">
            <v>93.486464315012313</v>
          </cell>
          <cell r="CY43">
            <v>87.144875215821699</v>
          </cell>
          <cell r="CZ43">
            <v>90.245467672068031</v>
          </cell>
          <cell r="DA43">
            <v>90.45118949958983</v>
          </cell>
          <cell r="DB43">
            <v>84.068435096531161</v>
          </cell>
          <cell r="DC43">
            <v>87.189154500240647</v>
          </cell>
          <cell r="DD43">
            <v>98.375717801476625</v>
          </cell>
          <cell r="DE43">
            <v>97.159001726573536</v>
          </cell>
          <cell r="DF43">
            <v>97.753890582384088</v>
          </cell>
          <cell r="DG43">
            <v>642</v>
          </cell>
          <cell r="DH43">
            <v>1063</v>
          </cell>
          <cell r="DI43">
            <v>1705</v>
          </cell>
          <cell r="DJ43">
            <v>23.052959501557631</v>
          </cell>
          <cell r="DK43">
            <v>19.190968955785511</v>
          </cell>
          <cell r="DL43">
            <v>20.64516129032258</v>
          </cell>
          <cell r="DM43">
            <v>8.4112149532710276</v>
          </cell>
          <cell r="DN43">
            <v>5.644402634054563</v>
          </cell>
          <cell r="DO43">
            <v>6.6862170087976542</v>
          </cell>
          <cell r="DP43">
            <v>81.464174454828665</v>
          </cell>
          <cell r="DQ43">
            <v>75.258701787394173</v>
          </cell>
          <cell r="DR43">
            <v>77.595307917888562</v>
          </cell>
          <cell r="DS43">
            <v>75.077881619937699</v>
          </cell>
          <cell r="DT43">
            <v>69.049858889934143</v>
          </cell>
          <cell r="DU43">
            <v>71.31964809384165</v>
          </cell>
          <cell r="DV43">
            <v>95.015576323987545</v>
          </cell>
          <cell r="DW43">
            <v>94.449670743179681</v>
          </cell>
          <cell r="DX43">
            <v>94.662756598240478</v>
          </cell>
        </row>
        <row r="44">
          <cell r="B44">
            <v>331</v>
          </cell>
          <cell r="C44">
            <v>1442</v>
          </cell>
          <cell r="D44">
            <v>1276</v>
          </cell>
          <cell r="E44">
            <v>2718</v>
          </cell>
          <cell r="F44">
            <v>63.176144244105416</v>
          </cell>
          <cell r="G44">
            <v>58.699059561128529</v>
          </cell>
          <cell r="H44">
            <v>61.074319352465047</v>
          </cell>
          <cell r="I44">
            <v>51.248266296809987</v>
          </cell>
          <cell r="J44">
            <v>47.884012539184951</v>
          </cell>
          <cell r="K44">
            <v>49.668874172185426</v>
          </cell>
          <cell r="L44">
            <v>96.532593619972261</v>
          </cell>
          <cell r="M44">
            <v>96.3949843260188</v>
          </cell>
          <cell r="N44">
            <v>96.467991169977935</v>
          </cell>
          <cell r="O44">
            <v>94.382801664355071</v>
          </cell>
          <cell r="P44">
            <v>94.514106583072106</v>
          </cell>
          <cell r="Q44">
            <v>94.444444444444443</v>
          </cell>
          <cell r="R44">
            <v>98.890429958391124</v>
          </cell>
          <cell r="S44">
            <v>99.137931034482762</v>
          </cell>
          <cell r="T44">
            <v>99.006622516556291</v>
          </cell>
          <cell r="U44">
            <v>220</v>
          </cell>
          <cell r="V44">
            <v>363</v>
          </cell>
          <cell r="W44">
            <v>583</v>
          </cell>
          <cell r="X44">
            <v>14.545454545454545</v>
          </cell>
          <cell r="Y44">
            <v>15.702479338842975</v>
          </cell>
          <cell r="Z44">
            <v>15.265866209262436</v>
          </cell>
          <cell r="AA44">
            <v>7.2727272727272725</v>
          </cell>
          <cell r="AB44">
            <v>7.4380165289256199</v>
          </cell>
          <cell r="AC44">
            <v>7.3756432246998278</v>
          </cell>
          <cell r="AD44">
            <v>84.090909090909093</v>
          </cell>
          <cell r="AE44">
            <v>79.614325068870528</v>
          </cell>
          <cell r="AF44">
            <v>81.303602058319029</v>
          </cell>
          <cell r="AG44">
            <v>80.454545454545453</v>
          </cell>
          <cell r="AH44">
            <v>73.829201101928376</v>
          </cell>
          <cell r="AI44">
            <v>76.329331046312177</v>
          </cell>
          <cell r="AJ44">
            <v>97.727272727272734</v>
          </cell>
          <cell r="AK44">
            <v>96.969696969696969</v>
          </cell>
          <cell r="AL44">
            <v>97.255574614065182</v>
          </cell>
          <cell r="AM44">
            <v>100</v>
          </cell>
          <cell r="AN44">
            <v>145</v>
          </cell>
          <cell r="AO44">
            <v>245</v>
          </cell>
          <cell r="AP44">
            <v>15</v>
          </cell>
          <cell r="AQ44">
            <v>13.793103448275861</v>
          </cell>
          <cell r="AR44">
            <v>14.285714285714285</v>
          </cell>
          <cell r="AS44">
            <v>11</v>
          </cell>
          <cell r="AT44">
            <v>4.8275862068965516</v>
          </cell>
          <cell r="AU44">
            <v>7.3469387755102051</v>
          </cell>
          <cell r="AV44">
            <v>61</v>
          </cell>
          <cell r="AW44">
            <v>54.482758620689651</v>
          </cell>
          <cell r="AX44">
            <v>57.142857142857139</v>
          </cell>
          <cell r="AY44">
            <v>60</v>
          </cell>
          <cell r="AZ44">
            <v>51.724137931034484</v>
          </cell>
          <cell r="BA44">
            <v>55.102040816326522</v>
          </cell>
          <cell r="BB44">
            <v>90</v>
          </cell>
          <cell r="BC44">
            <v>88.965517241379317</v>
          </cell>
          <cell r="BD44">
            <v>89.387755102040813</v>
          </cell>
          <cell r="BE44">
            <v>46</v>
          </cell>
          <cell r="BF44">
            <v>147</v>
          </cell>
          <cell r="BG44">
            <v>193</v>
          </cell>
          <cell r="BH44">
            <v>6.5217391304347823</v>
          </cell>
          <cell r="BI44">
            <v>3.4013605442176873</v>
          </cell>
          <cell r="BJ44">
            <v>4.1450777202072544</v>
          </cell>
          <cell r="BK44">
            <v>2.1739130434782608</v>
          </cell>
          <cell r="BL44">
            <v>1.3605442176870748</v>
          </cell>
          <cell r="BM44">
            <v>1.5544041450777202</v>
          </cell>
          <cell r="BN44">
            <v>39.130434782608695</v>
          </cell>
          <cell r="BO44">
            <v>31.292517006802722</v>
          </cell>
          <cell r="BP44">
            <v>33.160621761658035</v>
          </cell>
          <cell r="BQ44">
            <v>28.260869565217391</v>
          </cell>
          <cell r="BR44">
            <v>27.89115646258503</v>
          </cell>
          <cell r="BS44">
            <v>27.979274611398964</v>
          </cell>
          <cell r="BT44">
            <v>71.739130434782609</v>
          </cell>
          <cell r="BU44">
            <v>85.034013605442169</v>
          </cell>
          <cell r="BV44">
            <v>81.865284974093271</v>
          </cell>
          <cell r="BW44">
            <v>5</v>
          </cell>
          <cell r="BX44">
            <v>5</v>
          </cell>
          <cell r="BY44">
            <v>10</v>
          </cell>
          <cell r="BZ44">
            <v>20</v>
          </cell>
          <cell r="CA44">
            <v>60</v>
          </cell>
          <cell r="CB44">
            <v>40</v>
          </cell>
          <cell r="CC44">
            <v>20</v>
          </cell>
          <cell r="CD44">
            <v>60</v>
          </cell>
          <cell r="CE44">
            <v>40</v>
          </cell>
          <cell r="CF44">
            <v>60</v>
          </cell>
          <cell r="CG44">
            <v>80</v>
          </cell>
          <cell r="CH44">
            <v>70</v>
          </cell>
          <cell r="CI44">
            <v>40</v>
          </cell>
          <cell r="CJ44">
            <v>60</v>
          </cell>
          <cell r="CK44">
            <v>50</v>
          </cell>
          <cell r="CL44">
            <v>80</v>
          </cell>
          <cell r="CM44">
            <v>100</v>
          </cell>
          <cell r="CN44">
            <v>90</v>
          </cell>
          <cell r="CO44">
            <v>1813</v>
          </cell>
          <cell r="CP44">
            <v>1936</v>
          </cell>
          <cell r="CQ44">
            <v>3749</v>
          </cell>
          <cell r="CR44">
            <v>53.061224489795919</v>
          </cell>
          <cell r="CS44">
            <v>43.078512396694215</v>
          </cell>
          <cell r="CT44">
            <v>47.906108295545479</v>
          </cell>
          <cell r="CU44">
            <v>42.360728075013789</v>
          </cell>
          <cell r="CV44">
            <v>33.574380165289256</v>
          </cell>
          <cell r="CW44">
            <v>37.823419578554279</v>
          </cell>
          <cell r="CX44">
            <v>91.505791505791507</v>
          </cell>
          <cell r="CY44">
            <v>85.123966942148769</v>
          </cell>
          <cell r="CZ44">
            <v>88.210189383835697</v>
          </cell>
          <cell r="DA44">
            <v>88.968560397131824</v>
          </cell>
          <cell r="DB44">
            <v>82.283057851239676</v>
          </cell>
          <cell r="DC44">
            <v>85.516137636703121</v>
          </cell>
          <cell r="DD44">
            <v>97.51792608935466</v>
          </cell>
          <cell r="DE44">
            <v>96.900826446281002</v>
          </cell>
          <cell r="DF44">
            <v>97.199253134169112</v>
          </cell>
          <cell r="DG44">
            <v>320</v>
          </cell>
          <cell r="DH44">
            <v>508</v>
          </cell>
          <cell r="DI44">
            <v>828</v>
          </cell>
          <cell r="DJ44">
            <v>14.6875</v>
          </cell>
          <cell r="DK44">
            <v>15.157480314960631</v>
          </cell>
          <cell r="DL44">
            <v>14.975845410628018</v>
          </cell>
          <cell r="DM44">
            <v>8.4375</v>
          </cell>
          <cell r="DN44">
            <v>6.6929133858267722</v>
          </cell>
          <cell r="DO44">
            <v>7.3671497584541061</v>
          </cell>
          <cell r="DP44">
            <v>76.875</v>
          </cell>
          <cell r="DQ44">
            <v>72.440944881889763</v>
          </cell>
          <cell r="DR44">
            <v>74.154589371980677</v>
          </cell>
          <cell r="DS44">
            <v>74.0625</v>
          </cell>
          <cell r="DT44">
            <v>67.519685039370074</v>
          </cell>
          <cell r="DU44">
            <v>70.048309178743963</v>
          </cell>
          <cell r="DV44">
            <v>95.3125</v>
          </cell>
          <cell r="DW44">
            <v>94.685039370078741</v>
          </cell>
          <cell r="DX44">
            <v>94.927536231884062</v>
          </cell>
        </row>
        <row r="45">
          <cell r="B45">
            <v>332</v>
          </cell>
          <cell r="C45">
            <v>1726</v>
          </cell>
          <cell r="D45">
            <v>1694</v>
          </cell>
          <cell r="E45">
            <v>3420</v>
          </cell>
          <cell r="F45">
            <v>65.932792584009263</v>
          </cell>
          <cell r="G45">
            <v>60.507674144037779</v>
          </cell>
          <cell r="H45">
            <v>63.245614035087719</v>
          </cell>
          <cell r="I45">
            <v>51.158748551564315</v>
          </cell>
          <cell r="J45">
            <v>47.874852420306965</v>
          </cell>
          <cell r="K45">
            <v>49.532163742690059</v>
          </cell>
          <cell r="L45">
            <v>96.755504055619937</v>
          </cell>
          <cell r="M45">
            <v>96.989374262101535</v>
          </cell>
          <cell r="N45">
            <v>96.871345029239762</v>
          </cell>
          <cell r="O45">
            <v>95.538818076477412</v>
          </cell>
          <cell r="P45">
            <v>95.454545454545453</v>
          </cell>
          <cell r="Q45">
            <v>95.497076023391813</v>
          </cell>
          <cell r="R45">
            <v>99.304750869061408</v>
          </cell>
          <cell r="S45">
            <v>98.996458087367174</v>
          </cell>
          <cell r="T45">
            <v>99.152046783625735</v>
          </cell>
          <cell r="U45">
            <v>149</v>
          </cell>
          <cell r="V45">
            <v>251</v>
          </cell>
          <cell r="W45">
            <v>400</v>
          </cell>
          <cell r="X45">
            <v>21.476510067114095</v>
          </cell>
          <cell r="Y45">
            <v>19.123505976095618</v>
          </cell>
          <cell r="Z45">
            <v>20</v>
          </cell>
          <cell r="AA45">
            <v>8.724832214765101</v>
          </cell>
          <cell r="AB45">
            <v>9.5617529880478092</v>
          </cell>
          <cell r="AC45">
            <v>9.25</v>
          </cell>
          <cell r="AD45">
            <v>89.261744966442961</v>
          </cell>
          <cell r="AE45">
            <v>76.892430278884461</v>
          </cell>
          <cell r="AF45">
            <v>81.5</v>
          </cell>
          <cell r="AG45">
            <v>86.577181208053688</v>
          </cell>
          <cell r="AH45">
            <v>72.111553784860561</v>
          </cell>
          <cell r="AI45">
            <v>77.5</v>
          </cell>
          <cell r="AJ45">
            <v>97.31543624161074</v>
          </cell>
          <cell r="AK45">
            <v>94.023904382470121</v>
          </cell>
          <cell r="AL45">
            <v>95.25</v>
          </cell>
          <cell r="AM45">
            <v>34</v>
          </cell>
          <cell r="AN45">
            <v>69</v>
          </cell>
          <cell r="AO45">
            <v>103</v>
          </cell>
          <cell r="AP45">
            <v>29.411764705882355</v>
          </cell>
          <cell r="AQ45">
            <v>14.492753623188406</v>
          </cell>
          <cell r="AR45">
            <v>19.417475728155338</v>
          </cell>
          <cell r="AS45">
            <v>11.76470588235294</v>
          </cell>
          <cell r="AT45">
            <v>13.043478260869565</v>
          </cell>
          <cell r="AU45">
            <v>12.621359223300971</v>
          </cell>
          <cell r="AV45">
            <v>73.529411764705884</v>
          </cell>
          <cell r="AW45">
            <v>66.666666666666657</v>
          </cell>
          <cell r="AX45">
            <v>68.932038834951456</v>
          </cell>
          <cell r="AY45">
            <v>61.764705882352942</v>
          </cell>
          <cell r="AZ45">
            <v>63.768115942028977</v>
          </cell>
          <cell r="BA45">
            <v>63.10679611650486</v>
          </cell>
          <cell r="BB45">
            <v>97.058823529411768</v>
          </cell>
          <cell r="BC45">
            <v>94.20289855072464</v>
          </cell>
          <cell r="BD45">
            <v>95.145631067961162</v>
          </cell>
          <cell r="BE45">
            <v>39</v>
          </cell>
          <cell r="BF45">
            <v>100</v>
          </cell>
          <cell r="BG45">
            <v>139</v>
          </cell>
          <cell r="BH45">
            <v>12.820512820512819</v>
          </cell>
          <cell r="BI45">
            <v>4</v>
          </cell>
          <cell r="BJ45">
            <v>6.4748201438848918</v>
          </cell>
          <cell r="BK45">
            <v>10.256410256410255</v>
          </cell>
          <cell r="BL45">
            <v>2</v>
          </cell>
          <cell r="BM45">
            <v>4.3165467625899279</v>
          </cell>
          <cell r="BN45">
            <v>43.589743589743591</v>
          </cell>
          <cell r="BO45">
            <v>36</v>
          </cell>
          <cell r="BP45">
            <v>38.129496402877699</v>
          </cell>
          <cell r="BQ45">
            <v>38.461538461538467</v>
          </cell>
          <cell r="BR45">
            <v>30</v>
          </cell>
          <cell r="BS45">
            <v>32.374100719424462</v>
          </cell>
          <cell r="BT45">
            <v>87.179487179487182</v>
          </cell>
          <cell r="BU45">
            <v>87</v>
          </cell>
          <cell r="BV45">
            <v>87.050359712230218</v>
          </cell>
          <cell r="BW45">
            <v>3</v>
          </cell>
          <cell r="BX45">
            <v>5</v>
          </cell>
          <cell r="BY45">
            <v>8</v>
          </cell>
          <cell r="BZ45">
            <v>0</v>
          </cell>
          <cell r="CA45">
            <v>20</v>
          </cell>
          <cell r="CB45">
            <v>12.5</v>
          </cell>
          <cell r="CC45">
            <v>0</v>
          </cell>
          <cell r="CD45">
            <v>20</v>
          </cell>
          <cell r="CE45">
            <v>12.5</v>
          </cell>
          <cell r="CF45">
            <v>33.333333333333329</v>
          </cell>
          <cell r="CG45">
            <v>80</v>
          </cell>
          <cell r="CH45">
            <v>62.5</v>
          </cell>
          <cell r="CI45">
            <v>33.333333333333329</v>
          </cell>
          <cell r="CJ45">
            <v>80</v>
          </cell>
          <cell r="CK45">
            <v>62.5</v>
          </cell>
          <cell r="CL45">
            <v>66.666666666666657</v>
          </cell>
          <cell r="CM45">
            <v>100</v>
          </cell>
          <cell r="CN45">
            <v>87.5</v>
          </cell>
          <cell r="CO45">
            <v>1951</v>
          </cell>
          <cell r="CP45">
            <v>2119</v>
          </cell>
          <cell r="CQ45">
            <v>4070</v>
          </cell>
          <cell r="CR45">
            <v>60.738083034341358</v>
          </cell>
          <cell r="CS45">
            <v>51.344974044360548</v>
          </cell>
          <cell r="CT45">
            <v>55.847665847665851</v>
          </cell>
          <cell r="CU45">
            <v>46.335212711430032</v>
          </cell>
          <cell r="CV45">
            <v>39.971684756960826</v>
          </cell>
          <cell r="CW45">
            <v>43.022113022113025</v>
          </cell>
          <cell r="CX45">
            <v>94.618144541260889</v>
          </cell>
          <cell r="CY45">
            <v>90.703161868806035</v>
          </cell>
          <cell r="CZ45">
            <v>92.579852579852584</v>
          </cell>
          <cell r="DA45">
            <v>93.029215786776007</v>
          </cell>
          <cell r="DB45">
            <v>88.532326569136387</v>
          </cell>
          <cell r="DC45">
            <v>90.687960687960683</v>
          </cell>
          <cell r="DD45">
            <v>98.821117375704773</v>
          </cell>
          <cell r="DE45">
            <v>97.687588485134498</v>
          </cell>
          <cell r="DF45">
            <v>98.230958230958237</v>
          </cell>
          <cell r="DG45">
            <v>183</v>
          </cell>
          <cell r="DH45">
            <v>320</v>
          </cell>
          <cell r="DI45">
            <v>503</v>
          </cell>
          <cell r="DJ45">
            <v>22.950819672131146</v>
          </cell>
          <cell r="DK45">
            <v>18.125</v>
          </cell>
          <cell r="DL45">
            <v>19.880715705765407</v>
          </cell>
          <cell r="DM45">
            <v>9.2896174863387984</v>
          </cell>
          <cell r="DN45">
            <v>10.3125</v>
          </cell>
          <cell r="DO45">
            <v>9.9403578528827037</v>
          </cell>
          <cell r="DP45">
            <v>86.338797814207652</v>
          </cell>
          <cell r="DQ45">
            <v>74.6875</v>
          </cell>
          <cell r="DR45">
            <v>78.92644135188867</v>
          </cell>
          <cell r="DS45">
            <v>81.967213114754102</v>
          </cell>
          <cell r="DT45">
            <v>70.3125</v>
          </cell>
          <cell r="DU45">
            <v>74.55268389662028</v>
          </cell>
          <cell r="DV45">
            <v>97.267759562841533</v>
          </cell>
          <cell r="DW45">
            <v>94.0625</v>
          </cell>
          <cell r="DX45">
            <v>95.228628230616295</v>
          </cell>
        </row>
        <row r="46">
          <cell r="B46">
            <v>333</v>
          </cell>
          <cell r="C46">
            <v>1476</v>
          </cell>
          <cell r="D46">
            <v>1422</v>
          </cell>
          <cell r="E46">
            <v>2898</v>
          </cell>
          <cell r="F46">
            <v>58.197831978319783</v>
          </cell>
          <cell r="G46">
            <v>53.938115330520397</v>
          </cell>
          <cell r="H46">
            <v>56.107660455486538</v>
          </cell>
          <cell r="I46">
            <v>37.87262872628726</v>
          </cell>
          <cell r="J46">
            <v>34.036568213783404</v>
          </cell>
          <cell r="K46">
            <v>35.990338164251206</v>
          </cell>
          <cell r="L46">
            <v>92.208672086720867</v>
          </cell>
          <cell r="M46">
            <v>92.264416315049232</v>
          </cell>
          <cell r="N46">
            <v>92.236024844720504</v>
          </cell>
          <cell r="O46">
            <v>89.498644986449861</v>
          </cell>
          <cell r="P46">
            <v>89.87341772151899</v>
          </cell>
          <cell r="Q46">
            <v>89.682539682539684</v>
          </cell>
          <cell r="R46">
            <v>98.170731707317074</v>
          </cell>
          <cell r="S46">
            <v>98.101265822784811</v>
          </cell>
          <cell r="T46">
            <v>98.136645962732914</v>
          </cell>
          <cell r="U46">
            <v>206</v>
          </cell>
          <cell r="V46">
            <v>338</v>
          </cell>
          <cell r="W46">
            <v>544</v>
          </cell>
          <cell r="X46">
            <v>13.592233009708737</v>
          </cell>
          <cell r="Y46">
            <v>19.822485207100591</v>
          </cell>
          <cell r="Z46">
            <v>17.463235294117645</v>
          </cell>
          <cell r="AA46">
            <v>4.8543689320388346</v>
          </cell>
          <cell r="AB46">
            <v>8.5798816568047336</v>
          </cell>
          <cell r="AC46">
            <v>7.1691176470588234</v>
          </cell>
          <cell r="AD46">
            <v>72.815533980582529</v>
          </cell>
          <cell r="AE46">
            <v>64.792899408284015</v>
          </cell>
          <cell r="AF46">
            <v>67.830882352941174</v>
          </cell>
          <cell r="AG46">
            <v>67.961165048543691</v>
          </cell>
          <cell r="AH46">
            <v>61.53846153846154</v>
          </cell>
          <cell r="AI46">
            <v>63.970588235294116</v>
          </cell>
          <cell r="AJ46">
            <v>91.262135922330103</v>
          </cell>
          <cell r="AK46">
            <v>88.757396449704146</v>
          </cell>
          <cell r="AL46">
            <v>89.705882352941174</v>
          </cell>
          <cell r="AM46">
            <v>22</v>
          </cell>
          <cell r="AN46">
            <v>58</v>
          </cell>
          <cell r="AO46">
            <v>80</v>
          </cell>
          <cell r="AP46">
            <v>0</v>
          </cell>
          <cell r="AQ46">
            <v>20.689655172413794</v>
          </cell>
          <cell r="AR46">
            <v>15</v>
          </cell>
          <cell r="AS46">
            <v>0</v>
          </cell>
          <cell r="AT46">
            <v>15.517241379310345</v>
          </cell>
          <cell r="AU46">
            <v>11.25</v>
          </cell>
          <cell r="AV46">
            <v>63.636363636363633</v>
          </cell>
          <cell r="AW46">
            <v>50</v>
          </cell>
          <cell r="AX46">
            <v>53.75</v>
          </cell>
          <cell r="AY46">
            <v>54.54545454545454</v>
          </cell>
          <cell r="AZ46">
            <v>44.827586206896555</v>
          </cell>
          <cell r="BA46">
            <v>47.5</v>
          </cell>
          <cell r="BB46">
            <v>90.909090909090907</v>
          </cell>
          <cell r="BC46">
            <v>86.206896551724128</v>
          </cell>
          <cell r="BD46">
            <v>87.5</v>
          </cell>
          <cell r="BE46">
            <v>42</v>
          </cell>
          <cell r="BF46">
            <v>119</v>
          </cell>
          <cell r="BG46">
            <v>161</v>
          </cell>
          <cell r="BH46">
            <v>2.3809523809523809</v>
          </cell>
          <cell r="BI46">
            <v>7.5630252100840334</v>
          </cell>
          <cell r="BJ46">
            <v>6.2111801242236027</v>
          </cell>
          <cell r="BK46">
            <v>0</v>
          </cell>
          <cell r="BL46">
            <v>4.2016806722689077</v>
          </cell>
          <cell r="BM46">
            <v>3.1055900621118013</v>
          </cell>
          <cell r="BN46">
            <v>28.571428571428569</v>
          </cell>
          <cell r="BO46">
            <v>33.613445378151262</v>
          </cell>
          <cell r="BP46">
            <v>32.298136645962735</v>
          </cell>
          <cell r="BQ46">
            <v>23.809523809523807</v>
          </cell>
          <cell r="BR46">
            <v>30.252100840336134</v>
          </cell>
          <cell r="BS46">
            <v>28.571428571428569</v>
          </cell>
          <cell r="BT46">
            <v>88.095238095238088</v>
          </cell>
          <cell r="BU46">
            <v>84.033613445378151</v>
          </cell>
          <cell r="BV46">
            <v>85.093167701863365</v>
          </cell>
          <cell r="BW46">
            <v>7</v>
          </cell>
          <cell r="BX46">
            <v>8</v>
          </cell>
          <cell r="BY46">
            <v>15</v>
          </cell>
          <cell r="BZ46">
            <v>42.857142857142854</v>
          </cell>
          <cell r="CA46">
            <v>25</v>
          </cell>
          <cell r="CB46">
            <v>33.333333333333329</v>
          </cell>
          <cell r="CC46">
            <v>28.571428571428569</v>
          </cell>
          <cell r="CD46">
            <v>25</v>
          </cell>
          <cell r="CE46">
            <v>26.666666666666668</v>
          </cell>
          <cell r="CF46">
            <v>100</v>
          </cell>
          <cell r="CG46">
            <v>50</v>
          </cell>
          <cell r="CH46">
            <v>73.333333333333329</v>
          </cell>
          <cell r="CI46">
            <v>85.714285714285708</v>
          </cell>
          <cell r="CJ46">
            <v>50</v>
          </cell>
          <cell r="CK46">
            <v>66.666666666666657</v>
          </cell>
          <cell r="CL46">
            <v>100</v>
          </cell>
          <cell r="CM46">
            <v>87.5</v>
          </cell>
          <cell r="CN46">
            <v>93.333333333333329</v>
          </cell>
          <cell r="CO46">
            <v>1753</v>
          </cell>
          <cell r="CP46">
            <v>1945</v>
          </cell>
          <cell r="CQ46">
            <v>3698</v>
          </cell>
          <cell r="CR46">
            <v>50.827153451226472</v>
          </cell>
          <cell r="CS46">
            <v>44.061696658097688</v>
          </cell>
          <cell r="CT46">
            <v>47.268793942671714</v>
          </cell>
          <cell r="CU46">
            <v>32.572732458642328</v>
          </cell>
          <cell r="CV46">
            <v>27.197943444730079</v>
          </cell>
          <cell r="CW46">
            <v>29.745808545159548</v>
          </cell>
          <cell r="CX46">
            <v>88.077581289218486</v>
          </cell>
          <cell r="CY46">
            <v>82.467866323907458</v>
          </cell>
          <cell r="CZ46">
            <v>85.127095727420226</v>
          </cell>
          <cell r="DA46">
            <v>84.940102681118077</v>
          </cell>
          <cell r="DB46">
            <v>79.794344473007712</v>
          </cell>
          <cell r="DC46">
            <v>82.233639805300157</v>
          </cell>
          <cell r="DD46">
            <v>97.033656588705071</v>
          </cell>
          <cell r="DE46">
            <v>95.218508997429311</v>
          </cell>
          <cell r="DF46">
            <v>96.078961600865327</v>
          </cell>
          <cell r="DG46">
            <v>228</v>
          </cell>
          <cell r="DH46">
            <v>396</v>
          </cell>
          <cell r="DI46">
            <v>624</v>
          </cell>
          <cell r="DJ46">
            <v>12.280701754385964</v>
          </cell>
          <cell r="DK46">
            <v>19.949494949494952</v>
          </cell>
          <cell r="DL46">
            <v>17.147435897435898</v>
          </cell>
          <cell r="DM46">
            <v>4.3859649122807012</v>
          </cell>
          <cell r="DN46">
            <v>9.5959595959595951</v>
          </cell>
          <cell r="DO46">
            <v>7.6923076923076925</v>
          </cell>
          <cell r="DP46">
            <v>71.929824561403507</v>
          </cell>
          <cell r="DQ46">
            <v>62.62626262626263</v>
          </cell>
          <cell r="DR46">
            <v>66.025641025641022</v>
          </cell>
          <cell r="DS46">
            <v>66.666666666666657</v>
          </cell>
          <cell r="DT46">
            <v>59.090909090909093</v>
          </cell>
          <cell r="DU46">
            <v>61.858974358974365</v>
          </cell>
          <cell r="DV46">
            <v>91.228070175438589</v>
          </cell>
          <cell r="DW46">
            <v>88.383838383838381</v>
          </cell>
          <cell r="DX46">
            <v>89.423076923076934</v>
          </cell>
        </row>
        <row r="47">
          <cell r="B47">
            <v>334</v>
          </cell>
          <cell r="C47">
            <v>1444</v>
          </cell>
          <cell r="D47">
            <v>1397</v>
          </cell>
          <cell r="E47">
            <v>2841</v>
          </cell>
          <cell r="F47">
            <v>74.09972299168976</v>
          </cell>
          <cell r="G47">
            <v>70.722977809591981</v>
          </cell>
          <cell r="H47">
            <v>72.439281942977829</v>
          </cell>
          <cell r="I47">
            <v>56.50969529085873</v>
          </cell>
          <cell r="J47">
            <v>54.903364352183246</v>
          </cell>
          <cell r="K47">
            <v>55.719816965857092</v>
          </cell>
          <cell r="L47">
            <v>96.32963988919667</v>
          </cell>
          <cell r="M47">
            <v>95.848246241947038</v>
          </cell>
          <cell r="N47">
            <v>96.092925026399158</v>
          </cell>
          <cell r="O47">
            <v>94.94459833795014</v>
          </cell>
          <cell r="P47">
            <v>93.772369362920543</v>
          </cell>
          <cell r="Q47">
            <v>94.368180218233022</v>
          </cell>
          <cell r="R47">
            <v>98.822714681440431</v>
          </cell>
          <cell r="S47">
            <v>99.141016463851102</v>
          </cell>
          <cell r="T47">
            <v>98.979232664554743</v>
          </cell>
          <cell r="U47">
            <v>67</v>
          </cell>
          <cell r="V47">
            <v>122</v>
          </cell>
          <cell r="W47">
            <v>189</v>
          </cell>
          <cell r="X47">
            <v>44.776119402985074</v>
          </cell>
          <cell r="Y47">
            <v>33.606557377049178</v>
          </cell>
          <cell r="Z47">
            <v>37.566137566137563</v>
          </cell>
          <cell r="AA47">
            <v>20.8955223880597</v>
          </cell>
          <cell r="AB47">
            <v>14.754098360655737</v>
          </cell>
          <cell r="AC47">
            <v>16.93121693121693</v>
          </cell>
          <cell r="AD47">
            <v>88.059701492537314</v>
          </cell>
          <cell r="AE47">
            <v>79.508196721311478</v>
          </cell>
          <cell r="AF47">
            <v>82.539682539682531</v>
          </cell>
          <cell r="AG47">
            <v>85.074626865671647</v>
          </cell>
          <cell r="AH47">
            <v>76.229508196721312</v>
          </cell>
          <cell r="AI47">
            <v>79.365079365079367</v>
          </cell>
          <cell r="AJ47">
            <v>94.029850746268664</v>
          </cell>
          <cell r="AK47">
            <v>93.442622950819683</v>
          </cell>
          <cell r="AL47">
            <v>93.650793650793645</v>
          </cell>
          <cell r="AM47">
            <v>32</v>
          </cell>
          <cell r="AN47">
            <v>61</v>
          </cell>
          <cell r="AO47">
            <v>93</v>
          </cell>
          <cell r="AP47">
            <v>28.125</v>
          </cell>
          <cell r="AQ47">
            <v>6.557377049180328</v>
          </cell>
          <cell r="AR47">
            <v>13.978494623655912</v>
          </cell>
          <cell r="AS47">
            <v>15.625</v>
          </cell>
          <cell r="AT47">
            <v>4.918032786885246</v>
          </cell>
          <cell r="AU47">
            <v>8.6021505376344098</v>
          </cell>
          <cell r="AV47">
            <v>75</v>
          </cell>
          <cell r="AW47">
            <v>50.819672131147541</v>
          </cell>
          <cell r="AX47">
            <v>59.13978494623656</v>
          </cell>
          <cell r="AY47">
            <v>56.25</v>
          </cell>
          <cell r="AZ47">
            <v>29.508196721311474</v>
          </cell>
          <cell r="BA47">
            <v>38.70967741935484</v>
          </cell>
          <cell r="BB47">
            <v>93.75</v>
          </cell>
          <cell r="BC47">
            <v>88.52459016393442</v>
          </cell>
          <cell r="BD47">
            <v>90.322580645161281</v>
          </cell>
          <cell r="BE47">
            <v>29</v>
          </cell>
          <cell r="BF47">
            <v>76</v>
          </cell>
          <cell r="BG47">
            <v>105</v>
          </cell>
          <cell r="BH47">
            <v>20.689655172413794</v>
          </cell>
          <cell r="BI47">
            <v>11.842105263157894</v>
          </cell>
          <cell r="BJ47">
            <v>14.285714285714285</v>
          </cell>
          <cell r="BK47">
            <v>13.793103448275861</v>
          </cell>
          <cell r="BL47">
            <v>6.5789473684210522</v>
          </cell>
          <cell r="BM47">
            <v>8.5714285714285712</v>
          </cell>
          <cell r="BN47">
            <v>34.482758620689658</v>
          </cell>
          <cell r="BO47">
            <v>50</v>
          </cell>
          <cell r="BP47">
            <v>45.714285714285715</v>
          </cell>
          <cell r="BQ47">
            <v>27.586206896551722</v>
          </cell>
          <cell r="BR47">
            <v>44.736842105263158</v>
          </cell>
          <cell r="BS47">
            <v>40</v>
          </cell>
          <cell r="BT47">
            <v>79.310344827586206</v>
          </cell>
          <cell r="BU47">
            <v>88.157894736842096</v>
          </cell>
          <cell r="BV47">
            <v>85.714285714285708</v>
          </cell>
          <cell r="BW47">
            <v>0</v>
          </cell>
          <cell r="BX47">
            <v>3</v>
          </cell>
          <cell r="BY47">
            <v>3</v>
          </cell>
          <cell r="BZ47" t="e">
            <v>#DIV/0!</v>
          </cell>
          <cell r="CA47">
            <v>33.333333333333329</v>
          </cell>
          <cell r="CB47">
            <v>33.333333333333329</v>
          </cell>
          <cell r="CC47" t="e">
            <v>#DIV/0!</v>
          </cell>
          <cell r="CD47">
            <v>0</v>
          </cell>
          <cell r="CE47">
            <v>0</v>
          </cell>
          <cell r="CF47" t="e">
            <v>#DIV/0!</v>
          </cell>
          <cell r="CG47">
            <v>100</v>
          </cell>
          <cell r="CH47">
            <v>100</v>
          </cell>
          <cell r="CI47" t="e">
            <v>#DIV/0!</v>
          </cell>
          <cell r="CJ47">
            <v>100</v>
          </cell>
          <cell r="CK47">
            <v>100</v>
          </cell>
          <cell r="CL47" t="e">
            <v>#DIV/0!</v>
          </cell>
          <cell r="CM47">
            <v>100</v>
          </cell>
          <cell r="CN47">
            <v>100</v>
          </cell>
          <cell r="CO47">
            <v>1572</v>
          </cell>
          <cell r="CP47">
            <v>1659</v>
          </cell>
          <cell r="CQ47">
            <v>3231</v>
          </cell>
          <cell r="CR47">
            <v>70.928753180661573</v>
          </cell>
          <cell r="CS47">
            <v>62.869198312236286</v>
          </cell>
          <cell r="CT47">
            <v>66.790467347570413</v>
          </cell>
          <cell r="CU47">
            <v>53.371501272264631</v>
          </cell>
          <cell r="CV47">
            <v>47.799879445449065</v>
          </cell>
          <cell r="CW47">
            <v>50.510677808727941</v>
          </cell>
          <cell r="CX47">
            <v>94.402035623409674</v>
          </cell>
          <cell r="CY47">
            <v>90.898131404460514</v>
          </cell>
          <cell r="CZ47">
            <v>92.602909316001231</v>
          </cell>
          <cell r="DA47">
            <v>92.493638676844782</v>
          </cell>
          <cell r="DB47">
            <v>87.884267631103071</v>
          </cell>
          <cell r="DC47">
            <v>90.126895697926329</v>
          </cell>
          <cell r="DD47">
            <v>98.155216284987276</v>
          </cell>
          <cell r="DE47">
            <v>97.830018083182637</v>
          </cell>
          <cell r="DF47">
            <v>97.988238935314143</v>
          </cell>
          <cell r="DG47">
            <v>99</v>
          </cell>
          <cell r="DH47">
            <v>183</v>
          </cell>
          <cell r="DI47">
            <v>282</v>
          </cell>
          <cell r="DJ47">
            <v>39.393939393939391</v>
          </cell>
          <cell r="DK47">
            <v>24.590163934426229</v>
          </cell>
          <cell r="DL47">
            <v>29.787234042553191</v>
          </cell>
          <cell r="DM47">
            <v>19.19191919191919</v>
          </cell>
          <cell r="DN47">
            <v>11.475409836065573</v>
          </cell>
          <cell r="DO47">
            <v>14.184397163120568</v>
          </cell>
          <cell r="DP47">
            <v>83.838383838383834</v>
          </cell>
          <cell r="DQ47">
            <v>69.945355191256837</v>
          </cell>
          <cell r="DR47">
            <v>74.822695035460995</v>
          </cell>
          <cell r="DS47">
            <v>75.757575757575751</v>
          </cell>
          <cell r="DT47">
            <v>60.655737704918032</v>
          </cell>
          <cell r="DU47">
            <v>65.957446808510639</v>
          </cell>
          <cell r="DV47">
            <v>93.939393939393938</v>
          </cell>
          <cell r="DW47">
            <v>91.803278688524586</v>
          </cell>
          <cell r="DX47">
            <v>92.553191489361694</v>
          </cell>
        </row>
        <row r="48">
          <cell r="B48">
            <v>335</v>
          </cell>
          <cell r="C48">
            <v>1577</v>
          </cell>
          <cell r="D48">
            <v>1543</v>
          </cell>
          <cell r="E48">
            <v>3120</v>
          </cell>
          <cell r="F48">
            <v>62.523779327837673</v>
          </cell>
          <cell r="G48">
            <v>53.920933246921578</v>
          </cell>
          <cell r="H48">
            <v>58.269230769230774</v>
          </cell>
          <cell r="I48">
            <v>44.578313253012048</v>
          </cell>
          <cell r="J48">
            <v>38.237200259235252</v>
          </cell>
          <cell r="K48">
            <v>41.442307692307693</v>
          </cell>
          <cell r="L48">
            <v>94.16613823715916</v>
          </cell>
          <cell r="M48">
            <v>91.83408943616331</v>
          </cell>
          <cell r="N48">
            <v>93.012820512820511</v>
          </cell>
          <cell r="O48">
            <v>90.488268864933417</v>
          </cell>
          <cell r="P48">
            <v>87.556707712248866</v>
          </cell>
          <cell r="Q48">
            <v>89.038461538461533</v>
          </cell>
          <cell r="R48">
            <v>97.780596068484456</v>
          </cell>
          <cell r="S48">
            <v>97.990926766040175</v>
          </cell>
          <cell r="T48">
            <v>97.884615384615387</v>
          </cell>
          <cell r="U48">
            <v>167</v>
          </cell>
          <cell r="V48">
            <v>252</v>
          </cell>
          <cell r="W48">
            <v>419</v>
          </cell>
          <cell r="X48">
            <v>20.958083832335326</v>
          </cell>
          <cell r="Y48">
            <v>10.714285714285714</v>
          </cell>
          <cell r="Z48">
            <v>14.797136038186157</v>
          </cell>
          <cell r="AA48">
            <v>7.1856287425149699</v>
          </cell>
          <cell r="AB48">
            <v>5.9523809523809517</v>
          </cell>
          <cell r="AC48">
            <v>6.4439140811455857</v>
          </cell>
          <cell r="AD48">
            <v>74.850299401197603</v>
          </cell>
          <cell r="AE48">
            <v>57.142857142857139</v>
          </cell>
          <cell r="AF48">
            <v>64.200477326968979</v>
          </cell>
          <cell r="AG48">
            <v>64.670658682634723</v>
          </cell>
          <cell r="AH48">
            <v>53.174603174603178</v>
          </cell>
          <cell r="AI48">
            <v>57.756563245823386</v>
          </cell>
          <cell r="AJ48">
            <v>93.41317365269461</v>
          </cell>
          <cell r="AK48">
            <v>88.095238095238088</v>
          </cell>
          <cell r="AL48">
            <v>90.214797136038186</v>
          </cell>
          <cell r="AM48">
            <v>34</v>
          </cell>
          <cell r="AN48">
            <v>66</v>
          </cell>
          <cell r="AO48">
            <v>100</v>
          </cell>
          <cell r="AP48">
            <v>11.76470588235294</v>
          </cell>
          <cell r="AQ48">
            <v>9.0909090909090917</v>
          </cell>
          <cell r="AR48">
            <v>10</v>
          </cell>
          <cell r="AS48">
            <v>0</v>
          </cell>
          <cell r="AT48">
            <v>1.5151515151515151</v>
          </cell>
          <cell r="AU48">
            <v>1</v>
          </cell>
          <cell r="AV48">
            <v>44.117647058823529</v>
          </cell>
          <cell r="AW48">
            <v>45.454545454545453</v>
          </cell>
          <cell r="AX48">
            <v>45</v>
          </cell>
          <cell r="AY48">
            <v>44.117647058823529</v>
          </cell>
          <cell r="AZ48">
            <v>34.848484848484851</v>
          </cell>
          <cell r="BA48">
            <v>38</v>
          </cell>
          <cell r="BB48">
            <v>76.470588235294116</v>
          </cell>
          <cell r="BC48">
            <v>72.727272727272734</v>
          </cell>
          <cell r="BD48">
            <v>74</v>
          </cell>
          <cell r="BE48">
            <v>32</v>
          </cell>
          <cell r="BF48">
            <v>120</v>
          </cell>
          <cell r="BG48">
            <v>152</v>
          </cell>
          <cell r="BH48">
            <v>9.375</v>
          </cell>
          <cell r="BI48">
            <v>5</v>
          </cell>
          <cell r="BJ48">
            <v>5.9210526315789469</v>
          </cell>
          <cell r="BK48">
            <v>6.25</v>
          </cell>
          <cell r="BL48">
            <v>1.6666666666666667</v>
          </cell>
          <cell r="BM48">
            <v>2.6315789473684208</v>
          </cell>
          <cell r="BN48">
            <v>37.5</v>
          </cell>
          <cell r="BO48">
            <v>40</v>
          </cell>
          <cell r="BP48">
            <v>39.473684210526315</v>
          </cell>
          <cell r="BQ48">
            <v>31.25</v>
          </cell>
          <cell r="BR48">
            <v>27.500000000000004</v>
          </cell>
          <cell r="BS48">
            <v>28.289473684210524</v>
          </cell>
          <cell r="BT48">
            <v>87.5</v>
          </cell>
          <cell r="BU48">
            <v>79.166666666666657</v>
          </cell>
          <cell r="BV48">
            <v>80.921052631578945</v>
          </cell>
          <cell r="BW48">
            <v>1</v>
          </cell>
          <cell r="BX48">
            <v>4</v>
          </cell>
          <cell r="BY48">
            <v>5</v>
          </cell>
          <cell r="BZ48">
            <v>0</v>
          </cell>
          <cell r="CA48">
            <v>0</v>
          </cell>
          <cell r="CB48">
            <v>0</v>
          </cell>
          <cell r="CC48">
            <v>0</v>
          </cell>
          <cell r="CD48">
            <v>0</v>
          </cell>
          <cell r="CE48">
            <v>0</v>
          </cell>
          <cell r="CF48">
            <v>100</v>
          </cell>
          <cell r="CG48">
            <v>75</v>
          </cell>
          <cell r="CH48">
            <v>80</v>
          </cell>
          <cell r="CI48">
            <v>100</v>
          </cell>
          <cell r="CJ48">
            <v>50</v>
          </cell>
          <cell r="CK48">
            <v>60</v>
          </cell>
          <cell r="CL48">
            <v>100</v>
          </cell>
          <cell r="CM48">
            <v>100</v>
          </cell>
          <cell r="CN48">
            <v>100</v>
          </cell>
          <cell r="CO48">
            <v>1811</v>
          </cell>
          <cell r="CP48">
            <v>1985</v>
          </cell>
          <cell r="CQ48">
            <v>3796</v>
          </cell>
          <cell r="CR48">
            <v>56.764218663721699</v>
          </cell>
          <cell r="CS48">
            <v>43.879093198992443</v>
          </cell>
          <cell r="CT48">
            <v>50.026343519494212</v>
          </cell>
          <cell r="CU48">
            <v>39.591385974599667</v>
          </cell>
          <cell r="CV48">
            <v>30.629722921914361</v>
          </cell>
          <cell r="CW48">
            <v>34.905163329820866</v>
          </cell>
          <cell r="CX48">
            <v>90.447266703478746</v>
          </cell>
          <cell r="CY48">
            <v>82.720403022670027</v>
          </cell>
          <cell r="CZ48">
            <v>86.406743940990509</v>
          </cell>
          <cell r="DA48">
            <v>86.195472114853672</v>
          </cell>
          <cell r="DB48">
            <v>77.732997481108313</v>
          </cell>
          <cell r="DC48">
            <v>81.770284510010541</v>
          </cell>
          <cell r="DD48">
            <v>96.797349530646045</v>
          </cell>
          <cell r="DE48">
            <v>94.760705289672543</v>
          </cell>
          <cell r="DF48">
            <v>95.732349841938884</v>
          </cell>
          <cell r="DG48">
            <v>201</v>
          </cell>
          <cell r="DH48">
            <v>318</v>
          </cell>
          <cell r="DI48">
            <v>519</v>
          </cell>
          <cell r="DJ48">
            <v>19.402985074626866</v>
          </cell>
          <cell r="DK48">
            <v>10.377358490566039</v>
          </cell>
          <cell r="DL48">
            <v>13.872832369942195</v>
          </cell>
          <cell r="DM48">
            <v>5.9701492537313428</v>
          </cell>
          <cell r="DN48">
            <v>5.0314465408805038</v>
          </cell>
          <cell r="DO48">
            <v>5.3949903660886322</v>
          </cell>
          <cell r="DP48">
            <v>69.651741293532339</v>
          </cell>
          <cell r="DQ48">
            <v>54.716981132075468</v>
          </cell>
          <cell r="DR48">
            <v>60.5009633911368</v>
          </cell>
          <cell r="DS48">
            <v>61.194029850746269</v>
          </cell>
          <cell r="DT48">
            <v>49.371069182389938</v>
          </cell>
          <cell r="DU48">
            <v>53.949903660886321</v>
          </cell>
          <cell r="DV48">
            <v>90.547263681592042</v>
          </cell>
          <cell r="DW48">
            <v>84.905660377358487</v>
          </cell>
          <cell r="DX48">
            <v>87.090558766859345</v>
          </cell>
        </row>
        <row r="49">
          <cell r="B49">
            <v>336</v>
          </cell>
          <cell r="C49">
            <v>1305</v>
          </cell>
          <cell r="D49">
            <v>1133</v>
          </cell>
          <cell r="E49">
            <v>2438</v>
          </cell>
          <cell r="F49">
            <v>68.735632183908052</v>
          </cell>
          <cell r="G49">
            <v>58.075904677846424</v>
          </cell>
          <cell r="H49">
            <v>63.781788351107458</v>
          </cell>
          <cell r="I49">
            <v>47.279693486590041</v>
          </cell>
          <cell r="J49">
            <v>33.539276257722861</v>
          </cell>
          <cell r="K49">
            <v>40.894175553732573</v>
          </cell>
          <cell r="L49">
            <v>95.632183908045974</v>
          </cell>
          <cell r="M49">
            <v>90.291262135922338</v>
          </cell>
          <cell r="N49">
            <v>93.150123051681703</v>
          </cell>
          <cell r="O49">
            <v>93.563218390804593</v>
          </cell>
          <cell r="P49">
            <v>87.55516328331862</v>
          </cell>
          <cell r="Q49">
            <v>90.771123872026251</v>
          </cell>
          <cell r="R49">
            <v>98.620689655172413</v>
          </cell>
          <cell r="S49">
            <v>96.557811120917918</v>
          </cell>
          <cell r="T49">
            <v>97.662018047579977</v>
          </cell>
          <cell r="U49">
            <v>113</v>
          </cell>
          <cell r="V49">
            <v>148</v>
          </cell>
          <cell r="W49">
            <v>261</v>
          </cell>
          <cell r="X49">
            <v>28.318584070796462</v>
          </cell>
          <cell r="Y49">
            <v>20.27027027027027</v>
          </cell>
          <cell r="Z49">
            <v>23.754789272030653</v>
          </cell>
          <cell r="AA49">
            <v>7.9646017699115044</v>
          </cell>
          <cell r="AB49">
            <v>4.7297297297297298</v>
          </cell>
          <cell r="AC49">
            <v>6.1302681992337158</v>
          </cell>
          <cell r="AD49">
            <v>72.56637168141593</v>
          </cell>
          <cell r="AE49">
            <v>71.621621621621628</v>
          </cell>
          <cell r="AF49">
            <v>72.030651340996172</v>
          </cell>
          <cell r="AG49">
            <v>64.601769911504419</v>
          </cell>
          <cell r="AH49">
            <v>68.918918918918919</v>
          </cell>
          <cell r="AI49">
            <v>67.049808429118769</v>
          </cell>
          <cell r="AJ49">
            <v>92.035398230088489</v>
          </cell>
          <cell r="AK49">
            <v>94.594594594594597</v>
          </cell>
          <cell r="AL49">
            <v>93.486590038314176</v>
          </cell>
          <cell r="AM49">
            <v>41</v>
          </cell>
          <cell r="AN49">
            <v>61</v>
          </cell>
          <cell r="AO49">
            <v>102</v>
          </cell>
          <cell r="AP49">
            <v>14.634146341463413</v>
          </cell>
          <cell r="AQ49">
            <v>8.1967213114754092</v>
          </cell>
          <cell r="AR49">
            <v>10.784313725490197</v>
          </cell>
          <cell r="AS49">
            <v>0</v>
          </cell>
          <cell r="AT49">
            <v>4.918032786885246</v>
          </cell>
          <cell r="AU49">
            <v>2.9411764705882351</v>
          </cell>
          <cell r="AV49">
            <v>36.585365853658537</v>
          </cell>
          <cell r="AW49">
            <v>32.786885245901637</v>
          </cell>
          <cell r="AX49">
            <v>34.313725490196077</v>
          </cell>
          <cell r="AY49">
            <v>29.268292682926827</v>
          </cell>
          <cell r="AZ49">
            <v>29.508196721311474</v>
          </cell>
          <cell r="BA49">
            <v>29.411764705882355</v>
          </cell>
          <cell r="BB49">
            <v>75.609756097560975</v>
          </cell>
          <cell r="BC49">
            <v>72.131147540983605</v>
          </cell>
          <cell r="BD49">
            <v>73.529411764705884</v>
          </cell>
          <cell r="BE49">
            <v>52</v>
          </cell>
          <cell r="BF49">
            <v>90</v>
          </cell>
          <cell r="BG49">
            <v>142</v>
          </cell>
          <cell r="BH49">
            <v>9.6153846153846168</v>
          </cell>
          <cell r="BI49">
            <v>13.333333333333334</v>
          </cell>
          <cell r="BJ49">
            <v>11.971830985915492</v>
          </cell>
          <cell r="BK49">
            <v>3.8461538461538463</v>
          </cell>
          <cell r="BL49">
            <v>3.3333333333333335</v>
          </cell>
          <cell r="BM49">
            <v>3.5211267605633805</v>
          </cell>
          <cell r="BN49">
            <v>38.461538461538467</v>
          </cell>
          <cell r="BO49">
            <v>35.555555555555557</v>
          </cell>
          <cell r="BP49">
            <v>36.619718309859159</v>
          </cell>
          <cell r="BQ49">
            <v>32.692307692307693</v>
          </cell>
          <cell r="BR49">
            <v>30</v>
          </cell>
          <cell r="BS49">
            <v>30.985915492957744</v>
          </cell>
          <cell r="BT49">
            <v>86.538461538461547</v>
          </cell>
          <cell r="BU49">
            <v>87.777777777777771</v>
          </cell>
          <cell r="BV49">
            <v>87.323943661971825</v>
          </cell>
          <cell r="BW49">
            <v>2</v>
          </cell>
          <cell r="BX49">
            <v>7</v>
          </cell>
          <cell r="BY49">
            <v>9</v>
          </cell>
          <cell r="BZ49">
            <v>50</v>
          </cell>
          <cell r="CA49">
            <v>57.142857142857139</v>
          </cell>
          <cell r="CB49">
            <v>55.555555555555557</v>
          </cell>
          <cell r="CC49">
            <v>0</v>
          </cell>
          <cell r="CD49">
            <v>42.857142857142854</v>
          </cell>
          <cell r="CE49">
            <v>33.333333333333329</v>
          </cell>
          <cell r="CF49">
            <v>50</v>
          </cell>
          <cell r="CG49">
            <v>85.714285714285708</v>
          </cell>
          <cell r="CH49">
            <v>77.777777777777786</v>
          </cell>
          <cell r="CI49">
            <v>50</v>
          </cell>
          <cell r="CJ49">
            <v>71.428571428571431</v>
          </cell>
          <cell r="CK49">
            <v>66.666666666666657</v>
          </cell>
          <cell r="CL49">
            <v>100</v>
          </cell>
          <cell r="CM49">
            <v>100</v>
          </cell>
          <cell r="CN49">
            <v>100</v>
          </cell>
          <cell r="CO49">
            <v>1513</v>
          </cell>
          <cell r="CP49">
            <v>1439</v>
          </cell>
          <cell r="CQ49">
            <v>2952</v>
          </cell>
          <cell r="CR49">
            <v>62.194315928618636</v>
          </cell>
          <cell r="CS49">
            <v>49.270326615705351</v>
          </cell>
          <cell r="CT49">
            <v>55.894308943089435</v>
          </cell>
          <cell r="CU49">
            <v>41.506939854593519</v>
          </cell>
          <cell r="CV49">
            <v>27.519110493398191</v>
          </cell>
          <cell r="CW49">
            <v>34.688346883468832</v>
          </cell>
          <cell r="CX49">
            <v>90.284203569068083</v>
          </cell>
          <cell r="CY49">
            <v>82.487838776928427</v>
          </cell>
          <cell r="CZ49">
            <v>86.483739837398375</v>
          </cell>
          <cell r="DA49">
            <v>87.508261731658948</v>
          </cell>
          <cell r="DB49">
            <v>79.499652536483666</v>
          </cell>
          <cell r="DC49">
            <v>83.604336043360433</v>
          </cell>
          <cell r="DD49">
            <v>97.091870456047587</v>
          </cell>
          <cell r="DE49">
            <v>94.788047255038222</v>
          </cell>
          <cell r="DF49">
            <v>95.968834688346888</v>
          </cell>
          <cell r="DG49">
            <v>154</v>
          </cell>
          <cell r="DH49">
            <v>209</v>
          </cell>
          <cell r="DI49">
            <v>363</v>
          </cell>
          <cell r="DJ49">
            <v>24.675324675324674</v>
          </cell>
          <cell r="DK49">
            <v>16.746411483253588</v>
          </cell>
          <cell r="DL49">
            <v>20.110192837465565</v>
          </cell>
          <cell r="DM49">
            <v>5.8441558441558437</v>
          </cell>
          <cell r="DN49">
            <v>4.7846889952153111</v>
          </cell>
          <cell r="DO49">
            <v>5.2341597796143251</v>
          </cell>
          <cell r="DP49">
            <v>62.987012987012989</v>
          </cell>
          <cell r="DQ49">
            <v>60.28708133971292</v>
          </cell>
          <cell r="DR49">
            <v>61.432506887052341</v>
          </cell>
          <cell r="DS49">
            <v>55.194805194805198</v>
          </cell>
          <cell r="DT49">
            <v>57.41626794258373</v>
          </cell>
          <cell r="DU49">
            <v>56.473829201101935</v>
          </cell>
          <cell r="DV49">
            <v>87.662337662337663</v>
          </cell>
          <cell r="DW49">
            <v>88.038277511961724</v>
          </cell>
          <cell r="DX49">
            <v>87.878787878787875</v>
          </cell>
        </row>
        <row r="50">
          <cell r="B50">
            <v>340</v>
          </cell>
          <cell r="C50">
            <v>782</v>
          </cell>
          <cell r="D50">
            <v>751</v>
          </cell>
          <cell r="E50">
            <v>1533</v>
          </cell>
          <cell r="F50">
            <v>62.915601023017899</v>
          </cell>
          <cell r="G50">
            <v>56.724367509986685</v>
          </cell>
          <cell r="H50">
            <v>59.882583170254399</v>
          </cell>
          <cell r="I50">
            <v>33.759590792838871</v>
          </cell>
          <cell r="J50">
            <v>33.15579227696405</v>
          </cell>
          <cell r="K50">
            <v>33.463796477495109</v>
          </cell>
          <cell r="L50">
            <v>91.432225063938617</v>
          </cell>
          <cell r="M50">
            <v>89.480692410119843</v>
          </cell>
          <cell r="N50">
            <v>90.476190476190482</v>
          </cell>
          <cell r="O50">
            <v>88.746803069053698</v>
          </cell>
          <cell r="P50">
            <v>87.350199733688413</v>
          </cell>
          <cell r="Q50">
            <v>88.06262230919765</v>
          </cell>
          <cell r="R50">
            <v>96.803069053708441</v>
          </cell>
          <cell r="S50">
            <v>96.671105193075903</v>
          </cell>
          <cell r="T50">
            <v>96.73842139595564</v>
          </cell>
          <cell r="U50">
            <v>79</v>
          </cell>
          <cell r="V50">
            <v>111</v>
          </cell>
          <cell r="W50">
            <v>190</v>
          </cell>
          <cell r="X50">
            <v>13.924050632911392</v>
          </cell>
          <cell r="Y50">
            <v>21.621621621621621</v>
          </cell>
          <cell r="Z50">
            <v>18.421052631578945</v>
          </cell>
          <cell r="AA50">
            <v>2.5316455696202533</v>
          </cell>
          <cell r="AB50">
            <v>2.7027027027027026</v>
          </cell>
          <cell r="AC50">
            <v>2.6315789473684208</v>
          </cell>
          <cell r="AD50">
            <v>72.151898734177209</v>
          </cell>
          <cell r="AE50">
            <v>67.567567567567565</v>
          </cell>
          <cell r="AF50">
            <v>69.473684210526315</v>
          </cell>
          <cell r="AG50">
            <v>65.822784810126578</v>
          </cell>
          <cell r="AH50">
            <v>64.86486486486487</v>
          </cell>
          <cell r="AI50">
            <v>65.26315789473685</v>
          </cell>
          <cell r="AJ50">
            <v>93.670886075949369</v>
          </cell>
          <cell r="AK50">
            <v>89.189189189189193</v>
          </cell>
          <cell r="AL50">
            <v>91.05263157894737</v>
          </cell>
          <cell r="AM50">
            <v>61</v>
          </cell>
          <cell r="AN50">
            <v>110</v>
          </cell>
          <cell r="AO50">
            <v>171</v>
          </cell>
          <cell r="AP50">
            <v>16.393442622950818</v>
          </cell>
          <cell r="AQ50">
            <v>11.818181818181818</v>
          </cell>
          <cell r="AR50">
            <v>13.450292397660817</v>
          </cell>
          <cell r="AS50">
            <v>4.918032786885246</v>
          </cell>
          <cell r="AT50">
            <v>1.8181818181818181</v>
          </cell>
          <cell r="AU50">
            <v>2.9239766081871341</v>
          </cell>
          <cell r="AV50">
            <v>67.213114754098356</v>
          </cell>
          <cell r="AW50">
            <v>59.090909090909093</v>
          </cell>
          <cell r="AX50">
            <v>61.988304093567251</v>
          </cell>
          <cell r="AY50">
            <v>60.655737704918032</v>
          </cell>
          <cell r="AZ50">
            <v>50</v>
          </cell>
          <cell r="BA50">
            <v>53.801169590643269</v>
          </cell>
          <cell r="BB50">
            <v>88.52459016393442</v>
          </cell>
          <cell r="BC50">
            <v>84.545454545454547</v>
          </cell>
          <cell r="BD50">
            <v>85.964912280701753</v>
          </cell>
          <cell r="BE50">
            <v>37</v>
          </cell>
          <cell r="BF50">
            <v>78</v>
          </cell>
          <cell r="BG50">
            <v>115</v>
          </cell>
          <cell r="BH50">
            <v>2.7027027027027026</v>
          </cell>
          <cell r="BI50">
            <v>6.4102564102564097</v>
          </cell>
          <cell r="BJ50">
            <v>5.2173913043478262</v>
          </cell>
          <cell r="BK50">
            <v>2.7027027027027026</v>
          </cell>
          <cell r="BL50">
            <v>1.2820512820512819</v>
          </cell>
          <cell r="BM50">
            <v>1.7391304347826086</v>
          </cell>
          <cell r="BN50">
            <v>27.027027027027028</v>
          </cell>
          <cell r="BO50">
            <v>28.205128205128204</v>
          </cell>
          <cell r="BP50">
            <v>27.826086956521738</v>
          </cell>
          <cell r="BQ50">
            <v>18.918918918918919</v>
          </cell>
          <cell r="BR50">
            <v>28.205128205128204</v>
          </cell>
          <cell r="BS50">
            <v>25.217391304347824</v>
          </cell>
          <cell r="BT50">
            <v>75.675675675675677</v>
          </cell>
          <cell r="BU50">
            <v>76.923076923076934</v>
          </cell>
          <cell r="BV50">
            <v>76.521739130434781</v>
          </cell>
          <cell r="BW50">
            <v>4</v>
          </cell>
          <cell r="BX50">
            <v>0</v>
          </cell>
          <cell r="BY50">
            <v>4</v>
          </cell>
          <cell r="BZ50">
            <v>25</v>
          </cell>
          <cell r="CA50" t="e">
            <v>#DIV/0!</v>
          </cell>
          <cell r="CB50">
            <v>25</v>
          </cell>
          <cell r="CC50">
            <v>0</v>
          </cell>
          <cell r="CD50" t="e">
            <v>#DIV/0!</v>
          </cell>
          <cell r="CE50">
            <v>0</v>
          </cell>
          <cell r="CF50">
            <v>75</v>
          </cell>
          <cell r="CG50" t="e">
            <v>#DIV/0!</v>
          </cell>
          <cell r="CH50">
            <v>75</v>
          </cell>
          <cell r="CI50">
            <v>50</v>
          </cell>
          <cell r="CJ50" t="e">
            <v>#DIV/0!</v>
          </cell>
          <cell r="CK50">
            <v>50</v>
          </cell>
          <cell r="CL50">
            <v>75</v>
          </cell>
          <cell r="CM50" t="e">
            <v>#DIV/0!</v>
          </cell>
          <cell r="CN50">
            <v>75</v>
          </cell>
          <cell r="CO50">
            <v>963</v>
          </cell>
          <cell r="CP50">
            <v>1050</v>
          </cell>
          <cell r="CQ50">
            <v>2013</v>
          </cell>
          <cell r="CR50">
            <v>53.478712357217027</v>
          </cell>
          <cell r="CS50">
            <v>44.571428571428569</v>
          </cell>
          <cell r="CT50">
            <v>48.832588176850471</v>
          </cell>
          <cell r="CU50">
            <v>28.037383177570092</v>
          </cell>
          <cell r="CV50">
            <v>24.285714285714285</v>
          </cell>
          <cell r="CW50">
            <v>26.08047690014903</v>
          </cell>
          <cell r="CX50">
            <v>85.773624091381095</v>
          </cell>
          <cell r="CY50">
            <v>79.428571428571431</v>
          </cell>
          <cell r="CZ50">
            <v>82.463984103328372</v>
          </cell>
          <cell r="DA50">
            <v>82.242990654205599</v>
          </cell>
          <cell r="DB50">
            <v>76.666666666666671</v>
          </cell>
          <cell r="DC50">
            <v>79.334326875310481</v>
          </cell>
          <cell r="DD50">
            <v>95.119418483904468</v>
          </cell>
          <cell r="DE50">
            <v>93.142857142857139</v>
          </cell>
          <cell r="DF50">
            <v>94.088425235966227</v>
          </cell>
          <cell r="DG50">
            <v>140</v>
          </cell>
          <cell r="DH50">
            <v>221</v>
          </cell>
          <cell r="DI50">
            <v>361</v>
          </cell>
          <cell r="DJ50">
            <v>15</v>
          </cell>
          <cell r="DK50">
            <v>16.742081447963798</v>
          </cell>
          <cell r="DL50">
            <v>16.066481994459831</v>
          </cell>
          <cell r="DM50">
            <v>3.5714285714285712</v>
          </cell>
          <cell r="DN50">
            <v>2.2624434389140271</v>
          </cell>
          <cell r="DO50">
            <v>2.7700831024930745</v>
          </cell>
          <cell r="DP50">
            <v>70</v>
          </cell>
          <cell r="DQ50">
            <v>63.348416289592755</v>
          </cell>
          <cell r="DR50">
            <v>65.927977839335185</v>
          </cell>
          <cell r="DS50">
            <v>63.571428571428569</v>
          </cell>
          <cell r="DT50">
            <v>57.466063348416284</v>
          </cell>
          <cell r="DU50">
            <v>59.833795013850413</v>
          </cell>
          <cell r="DV50">
            <v>91.428571428571431</v>
          </cell>
          <cell r="DW50">
            <v>86.877828054298647</v>
          </cell>
          <cell r="DX50">
            <v>88.642659279778385</v>
          </cell>
        </row>
        <row r="51">
          <cell r="B51">
            <v>341</v>
          </cell>
          <cell r="C51">
            <v>2310</v>
          </cell>
          <cell r="D51">
            <v>2087</v>
          </cell>
          <cell r="E51">
            <v>4397</v>
          </cell>
          <cell r="F51">
            <v>68.787878787878782</v>
          </cell>
          <cell r="G51">
            <v>62.91327264015333</v>
          </cell>
          <cell r="H51">
            <v>65.999545144416643</v>
          </cell>
          <cell r="I51">
            <v>46.36363636363636</v>
          </cell>
          <cell r="J51">
            <v>43.699089602299949</v>
          </cell>
          <cell r="K51">
            <v>45.098931089379121</v>
          </cell>
          <cell r="L51">
            <v>93.722943722943725</v>
          </cell>
          <cell r="M51">
            <v>91.327264015333014</v>
          </cell>
          <cell r="N51">
            <v>92.585853991357752</v>
          </cell>
          <cell r="O51">
            <v>91.86147186147187</v>
          </cell>
          <cell r="P51">
            <v>89.554384283660767</v>
          </cell>
          <cell r="Q51">
            <v>90.766431657948601</v>
          </cell>
          <cell r="R51">
            <v>97.402597402597408</v>
          </cell>
          <cell r="S51">
            <v>96.645903210349786</v>
          </cell>
          <cell r="T51">
            <v>97.043438708210132</v>
          </cell>
          <cell r="U51">
            <v>381</v>
          </cell>
          <cell r="V51">
            <v>356</v>
          </cell>
          <cell r="W51">
            <v>737</v>
          </cell>
          <cell r="X51">
            <v>27.559055118110237</v>
          </cell>
          <cell r="Y51">
            <v>21.910112359550563</v>
          </cell>
          <cell r="Z51">
            <v>24.830393487109905</v>
          </cell>
          <cell r="AA51">
            <v>10.761154855643044</v>
          </cell>
          <cell r="AB51">
            <v>7.8651685393258424</v>
          </cell>
          <cell r="AC51">
            <v>9.3622795115332433</v>
          </cell>
          <cell r="AD51">
            <v>80.577427821522306</v>
          </cell>
          <cell r="AE51">
            <v>67.134831460674164</v>
          </cell>
          <cell r="AF51">
            <v>74.084124830393478</v>
          </cell>
          <cell r="AG51">
            <v>77.952755905511808</v>
          </cell>
          <cell r="AH51">
            <v>64.606741573033716</v>
          </cell>
          <cell r="AI51">
            <v>71.506105834464037</v>
          </cell>
          <cell r="AJ51">
            <v>93.438320209973753</v>
          </cell>
          <cell r="AK51">
            <v>92.696629213483149</v>
          </cell>
          <cell r="AL51">
            <v>93.080054274084119</v>
          </cell>
          <cell r="AM51">
            <v>208</v>
          </cell>
          <cell r="AN51">
            <v>264</v>
          </cell>
          <cell r="AO51">
            <v>472</v>
          </cell>
          <cell r="AP51">
            <v>20.673076923076923</v>
          </cell>
          <cell r="AQ51">
            <v>17.045454545454543</v>
          </cell>
          <cell r="AR51">
            <v>18.64406779661017</v>
          </cell>
          <cell r="AS51">
            <v>7.2115384615384608</v>
          </cell>
          <cell r="AT51">
            <v>7.5757575757575761</v>
          </cell>
          <cell r="AU51">
            <v>7.4152542372881349</v>
          </cell>
          <cell r="AV51">
            <v>57.692307692307686</v>
          </cell>
          <cell r="AW51">
            <v>54.54545454545454</v>
          </cell>
          <cell r="AX51">
            <v>55.932203389830505</v>
          </cell>
          <cell r="AY51">
            <v>52.884615384615387</v>
          </cell>
          <cell r="AZ51">
            <v>52.272727272727273</v>
          </cell>
          <cell r="BA51">
            <v>52.542372881355938</v>
          </cell>
          <cell r="BB51">
            <v>79.807692307692307</v>
          </cell>
          <cell r="BC51">
            <v>83.333333333333343</v>
          </cell>
          <cell r="BD51">
            <v>81.779661016949163</v>
          </cell>
          <cell r="BE51">
            <v>60</v>
          </cell>
          <cell r="BF51">
            <v>214</v>
          </cell>
          <cell r="BG51">
            <v>274</v>
          </cell>
          <cell r="BH51">
            <v>3.3333333333333335</v>
          </cell>
          <cell r="BI51">
            <v>6.0747663551401869</v>
          </cell>
          <cell r="BJ51">
            <v>5.4744525547445262</v>
          </cell>
          <cell r="BK51">
            <v>0</v>
          </cell>
          <cell r="BL51">
            <v>2.8037383177570092</v>
          </cell>
          <cell r="BM51">
            <v>2.1897810218978102</v>
          </cell>
          <cell r="BN51">
            <v>25</v>
          </cell>
          <cell r="BO51">
            <v>24.299065420560748</v>
          </cell>
          <cell r="BP51">
            <v>24.45255474452555</v>
          </cell>
          <cell r="BQ51">
            <v>16.666666666666664</v>
          </cell>
          <cell r="BR51">
            <v>23.364485981308412</v>
          </cell>
          <cell r="BS51">
            <v>21.897810218978105</v>
          </cell>
          <cell r="BT51">
            <v>76.666666666666671</v>
          </cell>
          <cell r="BU51">
            <v>74.299065420560751</v>
          </cell>
          <cell r="BV51">
            <v>74.81751824817519</v>
          </cell>
          <cell r="BW51">
            <v>3</v>
          </cell>
          <cell r="BX51">
            <v>10</v>
          </cell>
          <cell r="BY51">
            <v>13</v>
          </cell>
          <cell r="BZ51">
            <v>33.333333333333329</v>
          </cell>
          <cell r="CA51">
            <v>20</v>
          </cell>
          <cell r="CB51">
            <v>23.076923076923077</v>
          </cell>
          <cell r="CC51">
            <v>0</v>
          </cell>
          <cell r="CD51">
            <v>10</v>
          </cell>
          <cell r="CE51">
            <v>7.6923076923076925</v>
          </cell>
          <cell r="CF51">
            <v>33.333333333333329</v>
          </cell>
          <cell r="CG51">
            <v>50</v>
          </cell>
          <cell r="CH51">
            <v>46.153846153846153</v>
          </cell>
          <cell r="CI51">
            <v>33.333333333333329</v>
          </cell>
          <cell r="CJ51">
            <v>40</v>
          </cell>
          <cell r="CK51">
            <v>38.461538461538467</v>
          </cell>
          <cell r="CL51">
            <v>66.666666666666657</v>
          </cell>
          <cell r="CM51">
            <v>100</v>
          </cell>
          <cell r="CN51">
            <v>92.307692307692307</v>
          </cell>
          <cell r="CO51">
            <v>2962</v>
          </cell>
          <cell r="CP51">
            <v>2931</v>
          </cell>
          <cell r="CQ51">
            <v>5893</v>
          </cell>
          <cell r="CR51">
            <v>58.744091829844706</v>
          </cell>
          <cell r="CS51">
            <v>49.505288297509381</v>
          </cell>
          <cell r="CT51">
            <v>54.148990327507207</v>
          </cell>
          <cell r="CU51">
            <v>38.048615800135046</v>
          </cell>
          <cell r="CV51">
            <v>32.992152848857046</v>
          </cell>
          <cell r="CW51">
            <v>35.533684031902254</v>
          </cell>
          <cell r="CX51">
            <v>88.048615800135039</v>
          </cell>
          <cell r="CY51">
            <v>80.040941658137157</v>
          </cell>
          <cell r="CZ51">
            <v>84.06584082810113</v>
          </cell>
          <cell r="DA51">
            <v>85.75286968264686</v>
          </cell>
          <cell r="DB51">
            <v>78.164448993517567</v>
          </cell>
          <cell r="DC51">
            <v>81.978618700152722</v>
          </cell>
          <cell r="DD51">
            <v>95.205941931127612</v>
          </cell>
          <cell r="DE51">
            <v>93.346980552712395</v>
          </cell>
          <cell r="DF51">
            <v>94.281350755133204</v>
          </cell>
          <cell r="DG51">
            <v>589</v>
          </cell>
          <cell r="DH51">
            <v>620</v>
          </cell>
          <cell r="DI51">
            <v>1209</v>
          </cell>
          <cell r="DJ51">
            <v>25.127334465195243</v>
          </cell>
          <cell r="DK51">
            <v>19.838709677419356</v>
          </cell>
          <cell r="DL51">
            <v>22.415219189412738</v>
          </cell>
          <cell r="DM51">
            <v>9.5076400679117139</v>
          </cell>
          <cell r="DN51">
            <v>7.741935483870968</v>
          </cell>
          <cell r="DO51">
            <v>8.6021505376344098</v>
          </cell>
          <cell r="DP51">
            <v>72.495755517826822</v>
          </cell>
          <cell r="DQ51">
            <v>61.774193548387103</v>
          </cell>
          <cell r="DR51">
            <v>66.997518610421835</v>
          </cell>
          <cell r="DS51">
            <v>69.100169779286929</v>
          </cell>
          <cell r="DT51">
            <v>59.354838709677416</v>
          </cell>
          <cell r="DU51">
            <v>64.102564102564102</v>
          </cell>
          <cell r="DV51">
            <v>88.624787775891349</v>
          </cell>
          <cell r="DW51">
            <v>88.709677419354833</v>
          </cell>
          <cell r="DX51">
            <v>88.668320926385448</v>
          </cell>
        </row>
        <row r="52">
          <cell r="B52">
            <v>342</v>
          </cell>
          <cell r="C52">
            <v>951</v>
          </cell>
          <cell r="D52">
            <v>904</v>
          </cell>
          <cell r="E52">
            <v>1855</v>
          </cell>
          <cell r="F52">
            <v>67.613038906414303</v>
          </cell>
          <cell r="G52">
            <v>63.495575221238944</v>
          </cell>
          <cell r="H52">
            <v>65.60646900269542</v>
          </cell>
          <cell r="I52">
            <v>48.475289169295479</v>
          </cell>
          <cell r="J52">
            <v>41.371681415929203</v>
          </cell>
          <cell r="K52">
            <v>45.01347708894879</v>
          </cell>
          <cell r="L52">
            <v>95.47844374342796</v>
          </cell>
          <cell r="M52">
            <v>95.022123893805315</v>
          </cell>
          <cell r="N52">
            <v>95.25606469002696</v>
          </cell>
          <cell r="O52">
            <v>93.27024185068349</v>
          </cell>
          <cell r="P52">
            <v>93.694690265486727</v>
          </cell>
          <cell r="Q52">
            <v>93.477088948787056</v>
          </cell>
          <cell r="R52">
            <v>98.527865404837016</v>
          </cell>
          <cell r="S52">
            <v>98.561946902654867</v>
          </cell>
          <cell r="T52">
            <v>98.544474393531004</v>
          </cell>
          <cell r="U52">
            <v>48</v>
          </cell>
          <cell r="V52">
            <v>94</v>
          </cell>
          <cell r="W52">
            <v>142</v>
          </cell>
          <cell r="X52">
            <v>29.166666666666668</v>
          </cell>
          <cell r="Y52">
            <v>21.276595744680851</v>
          </cell>
          <cell r="Z52">
            <v>23.943661971830984</v>
          </cell>
          <cell r="AA52">
            <v>14.583333333333334</v>
          </cell>
          <cell r="AB52">
            <v>7.4468085106382977</v>
          </cell>
          <cell r="AC52">
            <v>9.8591549295774641</v>
          </cell>
          <cell r="AD52">
            <v>79.166666666666657</v>
          </cell>
          <cell r="AE52">
            <v>73.40425531914893</v>
          </cell>
          <cell r="AF52">
            <v>75.352112676056336</v>
          </cell>
          <cell r="AG52">
            <v>75</v>
          </cell>
          <cell r="AH52">
            <v>71.276595744680847</v>
          </cell>
          <cell r="AI52">
            <v>72.535211267605632</v>
          </cell>
          <cell r="AJ52">
            <v>93.75</v>
          </cell>
          <cell r="AK52">
            <v>95.744680851063833</v>
          </cell>
          <cell r="AL52">
            <v>95.070422535211264</v>
          </cell>
          <cell r="AM52">
            <v>43</v>
          </cell>
          <cell r="AN52">
            <v>101</v>
          </cell>
          <cell r="AO52">
            <v>144</v>
          </cell>
          <cell r="AP52">
            <v>6.9767441860465116</v>
          </cell>
          <cell r="AQ52">
            <v>9.9009900990099009</v>
          </cell>
          <cell r="AR52">
            <v>9.0277777777777768</v>
          </cell>
          <cell r="AS52">
            <v>6.9767441860465116</v>
          </cell>
          <cell r="AT52">
            <v>0</v>
          </cell>
          <cell r="AU52">
            <v>2.083333333333333</v>
          </cell>
          <cell r="AV52">
            <v>60.465116279069761</v>
          </cell>
          <cell r="AW52">
            <v>50.495049504950494</v>
          </cell>
          <cell r="AX52">
            <v>53.472222222222221</v>
          </cell>
          <cell r="AY52">
            <v>58.139534883720934</v>
          </cell>
          <cell r="AZ52">
            <v>44.554455445544555</v>
          </cell>
          <cell r="BA52">
            <v>48.611111111111107</v>
          </cell>
          <cell r="BB52">
            <v>72.093023255813947</v>
          </cell>
          <cell r="BC52">
            <v>79.207920792079207</v>
          </cell>
          <cell r="BD52">
            <v>77.083333333333343</v>
          </cell>
          <cell r="BE52">
            <v>39</v>
          </cell>
          <cell r="BF52">
            <v>73</v>
          </cell>
          <cell r="BG52">
            <v>112</v>
          </cell>
          <cell r="BH52">
            <v>10.256410256410255</v>
          </cell>
          <cell r="BI52">
            <v>9.5890410958904102</v>
          </cell>
          <cell r="BJ52">
            <v>9.8214285714285712</v>
          </cell>
          <cell r="BK52">
            <v>5.1282051282051277</v>
          </cell>
          <cell r="BL52">
            <v>2.7397260273972601</v>
          </cell>
          <cell r="BM52">
            <v>3.5714285714285712</v>
          </cell>
          <cell r="BN52">
            <v>25.641025641025639</v>
          </cell>
          <cell r="BO52">
            <v>32.87671232876712</v>
          </cell>
          <cell r="BP52">
            <v>30.357142857142854</v>
          </cell>
          <cell r="BQ52">
            <v>20.512820512820511</v>
          </cell>
          <cell r="BR52">
            <v>30.136986301369863</v>
          </cell>
          <cell r="BS52">
            <v>26.785714285714285</v>
          </cell>
          <cell r="BT52">
            <v>82.051282051282044</v>
          </cell>
          <cell r="BU52">
            <v>82.191780821917803</v>
          </cell>
          <cell r="BV52">
            <v>82.142857142857139</v>
          </cell>
          <cell r="BW52">
            <v>2</v>
          </cell>
          <cell r="BX52">
            <v>3</v>
          </cell>
          <cell r="BY52">
            <v>5</v>
          </cell>
          <cell r="BZ52">
            <v>100</v>
          </cell>
          <cell r="CA52">
            <v>66.666666666666657</v>
          </cell>
          <cell r="CB52">
            <v>80</v>
          </cell>
          <cell r="CC52">
            <v>50</v>
          </cell>
          <cell r="CD52">
            <v>33.333333333333329</v>
          </cell>
          <cell r="CE52">
            <v>40</v>
          </cell>
          <cell r="CF52">
            <v>100</v>
          </cell>
          <cell r="CG52">
            <v>66.666666666666657</v>
          </cell>
          <cell r="CH52">
            <v>80</v>
          </cell>
          <cell r="CI52">
            <v>100</v>
          </cell>
          <cell r="CJ52">
            <v>66.666666666666657</v>
          </cell>
          <cell r="CK52">
            <v>80</v>
          </cell>
          <cell r="CL52">
            <v>100</v>
          </cell>
          <cell r="CM52">
            <v>66.666666666666657</v>
          </cell>
          <cell r="CN52">
            <v>80</v>
          </cell>
          <cell r="CO52">
            <v>1083</v>
          </cell>
          <cell r="CP52">
            <v>1175</v>
          </cell>
          <cell r="CQ52">
            <v>2258</v>
          </cell>
          <cell r="CR52">
            <v>61.495844875346265</v>
          </cell>
          <cell r="CS52">
            <v>52.170212765957444</v>
          </cell>
          <cell r="CT52">
            <v>56.643046944198403</v>
          </cell>
          <cell r="CU52">
            <v>43.767313019390578</v>
          </cell>
          <cell r="CV52">
            <v>32.680851063829785</v>
          </cell>
          <cell r="CW52">
            <v>37.998228520814884</v>
          </cell>
          <cell r="CX52">
            <v>90.858725761772845</v>
          </cell>
          <cell r="CY52">
            <v>85.531914893617028</v>
          </cell>
          <cell r="CZ52">
            <v>88.086802480070858</v>
          </cell>
          <cell r="DA52">
            <v>88.457987072945514</v>
          </cell>
          <cell r="DB52">
            <v>83.659574468085111</v>
          </cell>
          <cell r="DC52">
            <v>85.961027457927372</v>
          </cell>
          <cell r="DD52">
            <v>96.67590027700831</v>
          </cell>
          <cell r="DE52">
            <v>95.574468085106375</v>
          </cell>
          <cell r="DF52">
            <v>96.102745792736926</v>
          </cell>
          <cell r="DG52">
            <v>91</v>
          </cell>
          <cell r="DH52">
            <v>195</v>
          </cell>
          <cell r="DI52">
            <v>286</v>
          </cell>
          <cell r="DJ52">
            <v>18.681318681318682</v>
          </cell>
          <cell r="DK52">
            <v>15.384615384615385</v>
          </cell>
          <cell r="DL52">
            <v>16.433566433566433</v>
          </cell>
          <cell r="DM52">
            <v>10.989010989010989</v>
          </cell>
          <cell r="DN52">
            <v>3.5897435897435894</v>
          </cell>
          <cell r="DO52">
            <v>5.9440559440559442</v>
          </cell>
          <cell r="DP52">
            <v>70.329670329670336</v>
          </cell>
          <cell r="DQ52">
            <v>61.53846153846154</v>
          </cell>
          <cell r="DR52">
            <v>64.335664335664333</v>
          </cell>
          <cell r="DS52">
            <v>67.032967032967022</v>
          </cell>
          <cell r="DT52">
            <v>57.435897435897431</v>
          </cell>
          <cell r="DU52">
            <v>60.489510489510486</v>
          </cell>
          <cell r="DV52">
            <v>83.516483516483518</v>
          </cell>
          <cell r="DW52">
            <v>87.179487179487182</v>
          </cell>
          <cell r="DX52">
            <v>86.013986013986013</v>
          </cell>
        </row>
        <row r="53">
          <cell r="B53">
            <v>343</v>
          </cell>
          <cell r="C53">
            <v>1601</v>
          </cell>
          <cell r="D53">
            <v>1510</v>
          </cell>
          <cell r="E53">
            <v>3111</v>
          </cell>
          <cell r="F53">
            <v>73.204247345409129</v>
          </cell>
          <cell r="G53">
            <v>70.33112582781456</v>
          </cell>
          <cell r="H53">
            <v>71.809707489553205</v>
          </cell>
          <cell r="I53">
            <v>54.653341661461582</v>
          </cell>
          <cell r="J53">
            <v>51.854304635761594</v>
          </cell>
          <cell r="K53">
            <v>53.294760527161685</v>
          </cell>
          <cell r="L53">
            <v>97.501561524047474</v>
          </cell>
          <cell r="M53">
            <v>95.827814569536429</v>
          </cell>
          <cell r="N53">
            <v>96.689167470266796</v>
          </cell>
          <cell r="O53">
            <v>96.18988132417239</v>
          </cell>
          <cell r="P53">
            <v>94.172185430463571</v>
          </cell>
          <cell r="Q53">
            <v>95.21054323368692</v>
          </cell>
          <cell r="R53">
            <v>99.437851342910676</v>
          </cell>
          <cell r="S53">
            <v>98.741721854304629</v>
          </cell>
          <cell r="T53">
            <v>99.099967855994848</v>
          </cell>
          <cell r="U53">
            <v>192</v>
          </cell>
          <cell r="V53">
            <v>245</v>
          </cell>
          <cell r="W53">
            <v>437</v>
          </cell>
          <cell r="X53">
            <v>29.166666666666668</v>
          </cell>
          <cell r="Y53">
            <v>24.081632653061224</v>
          </cell>
          <cell r="Z53">
            <v>26.315789473684209</v>
          </cell>
          <cell r="AA53">
            <v>5.7291666666666661</v>
          </cell>
          <cell r="AB53">
            <v>8.1632653061224492</v>
          </cell>
          <cell r="AC53">
            <v>7.0938215102974826</v>
          </cell>
          <cell r="AD53">
            <v>90.104166666666657</v>
          </cell>
          <cell r="AE53">
            <v>84.489795918367349</v>
          </cell>
          <cell r="AF53">
            <v>86.956521739130437</v>
          </cell>
          <cell r="AG53">
            <v>86.458333333333343</v>
          </cell>
          <cell r="AH53">
            <v>80</v>
          </cell>
          <cell r="AI53">
            <v>82.837528604118987</v>
          </cell>
          <cell r="AJ53">
            <v>95.3125</v>
          </cell>
          <cell r="AK53">
            <v>96.734693877551024</v>
          </cell>
          <cell r="AL53">
            <v>96.109839816933643</v>
          </cell>
          <cell r="AM53">
            <v>76</v>
          </cell>
          <cell r="AN53">
            <v>149</v>
          </cell>
          <cell r="AO53">
            <v>225</v>
          </cell>
          <cell r="AP53">
            <v>18.421052631578945</v>
          </cell>
          <cell r="AQ53">
            <v>18.791946308724832</v>
          </cell>
          <cell r="AR53">
            <v>18.666666666666668</v>
          </cell>
          <cell r="AS53">
            <v>6.5789473684210522</v>
          </cell>
          <cell r="AT53">
            <v>7.3825503355704702</v>
          </cell>
          <cell r="AU53">
            <v>7.1111111111111107</v>
          </cell>
          <cell r="AV53">
            <v>75</v>
          </cell>
          <cell r="AW53">
            <v>68.456375838926178</v>
          </cell>
          <cell r="AX53">
            <v>70.666666666666671</v>
          </cell>
          <cell r="AY53">
            <v>71.05263157894737</v>
          </cell>
          <cell r="AZ53">
            <v>65.771812080536918</v>
          </cell>
          <cell r="BA53">
            <v>67.555555555555557</v>
          </cell>
          <cell r="BB53">
            <v>92.10526315789474</v>
          </cell>
          <cell r="BC53">
            <v>91.275167785234899</v>
          </cell>
          <cell r="BD53">
            <v>91.555555555555557</v>
          </cell>
          <cell r="BE53">
            <v>36</v>
          </cell>
          <cell r="BF53">
            <v>80</v>
          </cell>
          <cell r="BG53">
            <v>116</v>
          </cell>
          <cell r="BH53">
            <v>2.7777777777777777</v>
          </cell>
          <cell r="BI53">
            <v>20</v>
          </cell>
          <cell r="BJ53">
            <v>14.655172413793101</v>
          </cell>
          <cell r="BK53">
            <v>0</v>
          </cell>
          <cell r="BL53">
            <v>6.25</v>
          </cell>
          <cell r="BM53">
            <v>4.3103448275862073</v>
          </cell>
          <cell r="BN53">
            <v>33.333333333333329</v>
          </cell>
          <cell r="BO53">
            <v>52.5</v>
          </cell>
          <cell r="BP53">
            <v>46.551724137931032</v>
          </cell>
          <cell r="BQ53">
            <v>30.555555555555557</v>
          </cell>
          <cell r="BR53">
            <v>50</v>
          </cell>
          <cell r="BS53">
            <v>43.96551724137931</v>
          </cell>
          <cell r="BT53">
            <v>86.111111111111114</v>
          </cell>
          <cell r="BU53">
            <v>86.25</v>
          </cell>
          <cell r="BV53">
            <v>86.206896551724128</v>
          </cell>
          <cell r="BW53">
            <v>1</v>
          </cell>
          <cell r="BX53">
            <v>1</v>
          </cell>
          <cell r="BY53">
            <v>2</v>
          </cell>
          <cell r="BZ53">
            <v>100</v>
          </cell>
          <cell r="CA53">
            <v>100</v>
          </cell>
          <cell r="CB53">
            <v>100</v>
          </cell>
          <cell r="CC53">
            <v>100</v>
          </cell>
          <cell r="CD53">
            <v>100</v>
          </cell>
          <cell r="CE53">
            <v>100</v>
          </cell>
          <cell r="CF53">
            <v>100</v>
          </cell>
          <cell r="CG53">
            <v>100</v>
          </cell>
          <cell r="CH53">
            <v>100</v>
          </cell>
          <cell r="CI53">
            <v>100</v>
          </cell>
          <cell r="CJ53">
            <v>100</v>
          </cell>
          <cell r="CK53">
            <v>100</v>
          </cell>
          <cell r="CL53">
            <v>100</v>
          </cell>
          <cell r="CM53">
            <v>100</v>
          </cell>
          <cell r="CN53">
            <v>100</v>
          </cell>
          <cell r="CO53">
            <v>1906</v>
          </cell>
          <cell r="CP53">
            <v>1985</v>
          </cell>
          <cell r="CQ53">
            <v>3891</v>
          </cell>
          <cell r="CR53">
            <v>65.267576075550892</v>
          </cell>
          <cell r="CS53">
            <v>58.740554156171285</v>
          </cell>
          <cell r="CT53">
            <v>61.93780519146749</v>
          </cell>
          <cell r="CU53">
            <v>46.799580272822666</v>
          </cell>
          <cell r="CV53">
            <v>41.309823677581861</v>
          </cell>
          <cell r="CW53">
            <v>43.998971986635823</v>
          </cell>
          <cell r="CX53">
            <v>94.648478488982164</v>
          </cell>
          <cell r="CY53">
            <v>90.62972292191435</v>
          </cell>
          <cell r="CZ53">
            <v>92.598303777949113</v>
          </cell>
          <cell r="DA53">
            <v>92.969569779643237</v>
          </cell>
          <cell r="DB53">
            <v>88.513853904282115</v>
          </cell>
          <cell r="DC53">
            <v>90.696479054227709</v>
          </cell>
          <cell r="DD53">
            <v>98.478488982161593</v>
          </cell>
          <cell r="DE53">
            <v>97.430730478589425</v>
          </cell>
          <cell r="DF53">
            <v>97.943973271652524</v>
          </cell>
          <cell r="DG53">
            <v>268</v>
          </cell>
          <cell r="DH53">
            <v>394</v>
          </cell>
          <cell r="DI53">
            <v>662</v>
          </cell>
          <cell r="DJ53">
            <v>26.119402985074625</v>
          </cell>
          <cell r="DK53">
            <v>22.081218274111674</v>
          </cell>
          <cell r="DL53">
            <v>23.716012084592144</v>
          </cell>
          <cell r="DM53">
            <v>5.9701492537313428</v>
          </cell>
          <cell r="DN53">
            <v>7.8680203045685282</v>
          </cell>
          <cell r="DO53">
            <v>7.0996978851963748</v>
          </cell>
          <cell r="DP53">
            <v>85.820895522388057</v>
          </cell>
          <cell r="DQ53">
            <v>78.426395939086291</v>
          </cell>
          <cell r="DR53">
            <v>81.419939577039287</v>
          </cell>
          <cell r="DS53">
            <v>82.089552238805979</v>
          </cell>
          <cell r="DT53">
            <v>74.619289340101531</v>
          </cell>
          <cell r="DU53">
            <v>77.643504531722058</v>
          </cell>
          <cell r="DV53">
            <v>94.402985074626869</v>
          </cell>
          <cell r="DW53">
            <v>94.670050761421322</v>
          </cell>
          <cell r="DX53">
            <v>94.561933534743204</v>
          </cell>
        </row>
        <row r="54">
          <cell r="B54">
            <v>344</v>
          </cell>
          <cell r="C54">
            <v>1792</v>
          </cell>
          <cell r="D54">
            <v>1793</v>
          </cell>
          <cell r="E54">
            <v>3585</v>
          </cell>
          <cell r="F54">
            <v>70.479910714285708</v>
          </cell>
          <cell r="G54">
            <v>60.178471834913552</v>
          </cell>
          <cell r="H54">
            <v>65.327754532775444</v>
          </cell>
          <cell r="I54">
            <v>56.975446428571431</v>
          </cell>
          <cell r="J54">
            <v>48.856664807585055</v>
          </cell>
          <cell r="K54">
            <v>52.914923291492336</v>
          </cell>
          <cell r="L54">
            <v>96.484375</v>
          </cell>
          <cell r="M54">
            <v>95.817066369213606</v>
          </cell>
          <cell r="N54">
            <v>96.150627615062774</v>
          </cell>
          <cell r="O54">
            <v>94.977678571428569</v>
          </cell>
          <cell r="P54">
            <v>94.032348020078089</v>
          </cell>
          <cell r="Q54">
            <v>94.504881450488142</v>
          </cell>
          <cell r="R54">
            <v>98.549107142857139</v>
          </cell>
          <cell r="S54">
            <v>98.494143892916895</v>
          </cell>
          <cell r="T54">
            <v>98.521617852161782</v>
          </cell>
          <cell r="U54">
            <v>161</v>
          </cell>
          <cell r="V54">
            <v>178</v>
          </cell>
          <cell r="W54">
            <v>339</v>
          </cell>
          <cell r="X54">
            <v>26.70807453416149</v>
          </cell>
          <cell r="Y54">
            <v>14.606741573033707</v>
          </cell>
          <cell r="Z54">
            <v>20.353982300884958</v>
          </cell>
          <cell r="AA54">
            <v>16.770186335403729</v>
          </cell>
          <cell r="AB54">
            <v>10.112359550561797</v>
          </cell>
          <cell r="AC54">
            <v>13.274336283185843</v>
          </cell>
          <cell r="AD54">
            <v>84.472049689440993</v>
          </cell>
          <cell r="AE54">
            <v>82.584269662921344</v>
          </cell>
          <cell r="AF54">
            <v>83.48082595870207</v>
          </cell>
          <cell r="AG54">
            <v>80.745341614906835</v>
          </cell>
          <cell r="AH54">
            <v>80.337078651685388</v>
          </cell>
          <cell r="AI54">
            <v>80.530973451327441</v>
          </cell>
          <cell r="AJ54">
            <v>95.031055900621126</v>
          </cell>
          <cell r="AK54">
            <v>96.067415730337075</v>
          </cell>
          <cell r="AL54">
            <v>95.575221238938056</v>
          </cell>
          <cell r="AM54">
            <v>62</v>
          </cell>
          <cell r="AN54">
            <v>101</v>
          </cell>
          <cell r="AO54">
            <v>163</v>
          </cell>
          <cell r="AP54">
            <v>19.35483870967742</v>
          </cell>
          <cell r="AQ54">
            <v>15.841584158415841</v>
          </cell>
          <cell r="AR54">
            <v>17.177914110429448</v>
          </cell>
          <cell r="AS54">
            <v>16.129032258064516</v>
          </cell>
          <cell r="AT54">
            <v>12.871287128712872</v>
          </cell>
          <cell r="AU54">
            <v>14.110429447852759</v>
          </cell>
          <cell r="AV54">
            <v>59.677419354838712</v>
          </cell>
          <cell r="AW54">
            <v>78.21782178217822</v>
          </cell>
          <cell r="AX54">
            <v>71.165644171779135</v>
          </cell>
          <cell r="AY54">
            <v>54.838709677419352</v>
          </cell>
          <cell r="AZ54">
            <v>75.247524752475243</v>
          </cell>
          <cell r="BA54">
            <v>67.484662576687114</v>
          </cell>
          <cell r="BB54">
            <v>82.258064516129039</v>
          </cell>
          <cell r="BC54">
            <v>92.079207920792086</v>
          </cell>
          <cell r="BD54">
            <v>88.343558282208591</v>
          </cell>
          <cell r="BE54">
            <v>47</v>
          </cell>
          <cell r="BF54">
            <v>130</v>
          </cell>
          <cell r="BG54">
            <v>177</v>
          </cell>
          <cell r="BH54">
            <v>4.2553191489361701</v>
          </cell>
          <cell r="BI54">
            <v>13.846153846153847</v>
          </cell>
          <cell r="BJ54">
            <v>11.299435028248588</v>
          </cell>
          <cell r="BK54">
            <v>4.2553191489361701</v>
          </cell>
          <cell r="BL54">
            <v>6.9230769230769234</v>
          </cell>
          <cell r="BM54">
            <v>6.2146892655367232</v>
          </cell>
          <cell r="BN54">
            <v>25.531914893617021</v>
          </cell>
          <cell r="BO54">
            <v>53.07692307692308</v>
          </cell>
          <cell r="BP54">
            <v>45.762711864406782</v>
          </cell>
          <cell r="BQ54">
            <v>21.276595744680851</v>
          </cell>
          <cell r="BR54">
            <v>47.692307692307693</v>
          </cell>
          <cell r="BS54">
            <v>40.677966101694921</v>
          </cell>
          <cell r="BT54">
            <v>85.106382978723403</v>
          </cell>
          <cell r="BU54">
            <v>84.615384615384613</v>
          </cell>
          <cell r="BV54">
            <v>84.745762711864401</v>
          </cell>
          <cell r="BW54">
            <v>2</v>
          </cell>
          <cell r="BX54">
            <v>0</v>
          </cell>
          <cell r="BY54">
            <v>2</v>
          </cell>
          <cell r="BZ54">
            <v>50</v>
          </cell>
          <cell r="CA54" t="e">
            <v>#DIV/0!</v>
          </cell>
          <cell r="CB54">
            <v>50</v>
          </cell>
          <cell r="CC54">
            <v>50</v>
          </cell>
          <cell r="CD54" t="e">
            <v>#DIV/0!</v>
          </cell>
          <cell r="CE54">
            <v>50</v>
          </cell>
          <cell r="CF54">
            <v>100</v>
          </cell>
          <cell r="CG54" t="e">
            <v>#DIV/0!</v>
          </cell>
          <cell r="CH54">
            <v>100</v>
          </cell>
          <cell r="CI54">
            <v>100</v>
          </cell>
          <cell r="CJ54" t="e">
            <v>#DIV/0!</v>
          </cell>
          <cell r="CK54">
            <v>100</v>
          </cell>
          <cell r="CL54">
            <v>100</v>
          </cell>
          <cell r="CM54" t="e">
            <v>#DIV/0!</v>
          </cell>
          <cell r="CN54">
            <v>100</v>
          </cell>
          <cell r="CO54">
            <v>2064</v>
          </cell>
          <cell r="CP54">
            <v>2202</v>
          </cell>
          <cell r="CQ54">
            <v>4266</v>
          </cell>
          <cell r="CR54">
            <v>64.001937984496124</v>
          </cell>
          <cell r="CS54">
            <v>51.725703905540421</v>
          </cell>
          <cell r="CT54">
            <v>57.665260196905763</v>
          </cell>
          <cell r="CU54">
            <v>51.405038759689923</v>
          </cell>
          <cell r="CV54">
            <v>41.598546775658491</v>
          </cell>
          <cell r="CW54">
            <v>46.343178621659639</v>
          </cell>
          <cell r="CX54">
            <v>92.829457364341081</v>
          </cell>
          <cell r="CY54">
            <v>91.416893732970024</v>
          </cell>
          <cell r="CZ54">
            <v>92.100328176277543</v>
          </cell>
          <cell r="DA54">
            <v>90.988372093023244</v>
          </cell>
          <cell r="DB54">
            <v>89.327883742052677</v>
          </cell>
          <cell r="DC54">
            <v>90.131270511017348</v>
          </cell>
          <cell r="DD54">
            <v>97.48062015503875</v>
          </cell>
          <cell r="DE54">
            <v>97.1843778383288</v>
          </cell>
          <cell r="DF54">
            <v>97.327707454289737</v>
          </cell>
          <cell r="DG54">
            <v>223</v>
          </cell>
          <cell r="DH54">
            <v>279</v>
          </cell>
          <cell r="DI54">
            <v>502</v>
          </cell>
          <cell r="DJ54">
            <v>24.663677130044842</v>
          </cell>
          <cell r="DK54">
            <v>15.053763440860216</v>
          </cell>
          <cell r="DL54">
            <v>19.322709163346612</v>
          </cell>
          <cell r="DM54">
            <v>16.591928251121075</v>
          </cell>
          <cell r="DN54">
            <v>11.111111111111111</v>
          </cell>
          <cell r="DO54">
            <v>13.545816733067728</v>
          </cell>
          <cell r="DP54">
            <v>77.578475336322867</v>
          </cell>
          <cell r="DQ54">
            <v>81.003584229390682</v>
          </cell>
          <cell r="DR54">
            <v>79.482071713147405</v>
          </cell>
          <cell r="DS54">
            <v>73.542600896860989</v>
          </cell>
          <cell r="DT54">
            <v>78.494623655913969</v>
          </cell>
          <cell r="DU54">
            <v>76.294820717131472</v>
          </cell>
          <cell r="DV54">
            <v>91.479820627802695</v>
          </cell>
          <cell r="DW54">
            <v>94.623655913978496</v>
          </cell>
          <cell r="DX54">
            <v>93.227091633466131</v>
          </cell>
        </row>
        <row r="55">
          <cell r="B55">
            <v>350</v>
          </cell>
          <cell r="C55">
            <v>1427</v>
          </cell>
          <cell r="D55">
            <v>1221</v>
          </cell>
          <cell r="E55">
            <v>2648</v>
          </cell>
          <cell r="F55">
            <v>68.675543097407143</v>
          </cell>
          <cell r="G55">
            <v>61.261261261261254</v>
          </cell>
          <cell r="H55">
            <v>65.256797583081578</v>
          </cell>
          <cell r="I55">
            <v>54.029432375613176</v>
          </cell>
          <cell r="J55">
            <v>46.109746109746105</v>
          </cell>
          <cell r="K55">
            <v>50.377643504531719</v>
          </cell>
          <cell r="L55">
            <v>97.757533286615271</v>
          </cell>
          <cell r="M55">
            <v>96.478296478296471</v>
          </cell>
          <cell r="N55">
            <v>97.167673716012075</v>
          </cell>
          <cell r="O55">
            <v>96.916608269096002</v>
          </cell>
          <cell r="P55">
            <v>95.167895167895168</v>
          </cell>
          <cell r="Q55">
            <v>96.110271903323266</v>
          </cell>
          <cell r="R55">
            <v>99.01892081289418</v>
          </cell>
          <cell r="S55">
            <v>98.935298935298931</v>
          </cell>
          <cell r="T55">
            <v>98.98036253776435</v>
          </cell>
          <cell r="U55">
            <v>290</v>
          </cell>
          <cell r="V55">
            <v>420</v>
          </cell>
          <cell r="W55">
            <v>710</v>
          </cell>
          <cell r="X55">
            <v>15.862068965517242</v>
          </cell>
          <cell r="Y55">
            <v>20</v>
          </cell>
          <cell r="Z55">
            <v>18.30985915492958</v>
          </cell>
          <cell r="AA55">
            <v>4.8275862068965516</v>
          </cell>
          <cell r="AB55">
            <v>8.3333333333333321</v>
          </cell>
          <cell r="AC55">
            <v>6.9014084507042259</v>
          </cell>
          <cell r="AD55">
            <v>83.103448275862064</v>
          </cell>
          <cell r="AE55">
            <v>80</v>
          </cell>
          <cell r="AF55">
            <v>81.267605633802816</v>
          </cell>
          <cell r="AG55">
            <v>79.65517241379311</v>
          </cell>
          <cell r="AH55">
            <v>78.571428571428569</v>
          </cell>
          <cell r="AI55">
            <v>79.014084507042242</v>
          </cell>
          <cell r="AJ55">
            <v>94.482758620689651</v>
          </cell>
          <cell r="AK55">
            <v>95.714285714285722</v>
          </cell>
          <cell r="AL55">
            <v>95.211267605633793</v>
          </cell>
          <cell r="AM55">
            <v>41</v>
          </cell>
          <cell r="AN55">
            <v>123</v>
          </cell>
          <cell r="AO55">
            <v>164</v>
          </cell>
          <cell r="AP55">
            <v>14.634146341463413</v>
          </cell>
          <cell r="AQ55">
            <v>11.38211382113821</v>
          </cell>
          <cell r="AR55">
            <v>12.195121951219512</v>
          </cell>
          <cell r="AS55">
            <v>14.634146341463413</v>
          </cell>
          <cell r="AT55">
            <v>4.8780487804878048</v>
          </cell>
          <cell r="AU55">
            <v>7.3170731707317067</v>
          </cell>
          <cell r="AV55">
            <v>68.292682926829272</v>
          </cell>
          <cell r="AW55">
            <v>62.601626016260155</v>
          </cell>
          <cell r="AX55">
            <v>64.024390243902445</v>
          </cell>
          <cell r="AY55">
            <v>58.536585365853654</v>
          </cell>
          <cell r="AZ55">
            <v>56.09756097560976</v>
          </cell>
          <cell r="BA55">
            <v>56.707317073170728</v>
          </cell>
          <cell r="BB55">
            <v>87.804878048780495</v>
          </cell>
          <cell r="BC55">
            <v>85.365853658536579</v>
          </cell>
          <cell r="BD55">
            <v>85.975609756097555</v>
          </cell>
          <cell r="BE55">
            <v>47</v>
          </cell>
          <cell r="BF55">
            <v>106</v>
          </cell>
          <cell r="BG55">
            <v>153</v>
          </cell>
          <cell r="BH55">
            <v>4.2553191489361701</v>
          </cell>
          <cell r="BI55">
            <v>2.8301886792452833</v>
          </cell>
          <cell r="BJ55">
            <v>3.2679738562091507</v>
          </cell>
          <cell r="BK55">
            <v>2.1276595744680851</v>
          </cell>
          <cell r="BL55">
            <v>0</v>
          </cell>
          <cell r="BM55">
            <v>0.65359477124183007</v>
          </cell>
          <cell r="BN55">
            <v>34.042553191489361</v>
          </cell>
          <cell r="BO55">
            <v>44.339622641509436</v>
          </cell>
          <cell r="BP55">
            <v>41.17647058823529</v>
          </cell>
          <cell r="BQ55">
            <v>29.787234042553191</v>
          </cell>
          <cell r="BR55">
            <v>38.679245283018872</v>
          </cell>
          <cell r="BS55">
            <v>35.947712418300654</v>
          </cell>
          <cell r="BT55">
            <v>72.340425531914903</v>
          </cell>
          <cell r="BU55">
            <v>78.301886792452834</v>
          </cell>
          <cell r="BV55">
            <v>76.470588235294116</v>
          </cell>
          <cell r="BW55">
            <v>1</v>
          </cell>
          <cell r="BX55">
            <v>2</v>
          </cell>
          <cell r="BY55">
            <v>3</v>
          </cell>
          <cell r="BZ55">
            <v>100</v>
          </cell>
          <cell r="CA55">
            <v>50</v>
          </cell>
          <cell r="CB55">
            <v>66.666666666666657</v>
          </cell>
          <cell r="CC55">
            <v>0</v>
          </cell>
          <cell r="CD55">
            <v>50</v>
          </cell>
          <cell r="CE55">
            <v>33.333333333333329</v>
          </cell>
          <cell r="CF55">
            <v>100</v>
          </cell>
          <cell r="CG55">
            <v>100</v>
          </cell>
          <cell r="CH55">
            <v>100</v>
          </cell>
          <cell r="CI55">
            <v>100</v>
          </cell>
          <cell r="CJ55">
            <v>100</v>
          </cell>
          <cell r="CK55">
            <v>100</v>
          </cell>
          <cell r="CL55">
            <v>100</v>
          </cell>
          <cell r="CM55">
            <v>100</v>
          </cell>
          <cell r="CN55">
            <v>100</v>
          </cell>
          <cell r="CO55">
            <v>1806</v>
          </cell>
          <cell r="CP55">
            <v>1872</v>
          </cell>
          <cell r="CQ55">
            <v>3678</v>
          </cell>
          <cell r="CR55">
            <v>57.308970099667775</v>
          </cell>
          <cell r="CS55">
            <v>45.405982905982903</v>
          </cell>
          <cell r="CT55">
            <v>51.250679717237624</v>
          </cell>
          <cell r="CU55">
            <v>43.853820598006642</v>
          </cell>
          <cell r="CV55">
            <v>32.318376068376068</v>
          </cell>
          <cell r="CW55">
            <v>37.982599238716688</v>
          </cell>
          <cell r="CX55">
            <v>93.078626799557028</v>
          </cell>
          <cell r="CY55">
            <v>87.606837606837601</v>
          </cell>
          <cell r="CZ55">
            <v>90.293637846655798</v>
          </cell>
          <cell r="DA55">
            <v>91.528239202657801</v>
          </cell>
          <cell r="DB55">
            <v>85.683760683760681</v>
          </cell>
          <cell r="DC55">
            <v>88.553561718325184</v>
          </cell>
          <cell r="DD55">
            <v>97.342192691029908</v>
          </cell>
          <cell r="DE55">
            <v>96.15384615384616</v>
          </cell>
          <cell r="DF55">
            <v>96.73735725938009</v>
          </cell>
          <cell r="DG55">
            <v>331</v>
          </cell>
          <cell r="DH55">
            <v>543</v>
          </cell>
          <cell r="DI55">
            <v>874</v>
          </cell>
          <cell r="DJ55">
            <v>15.709969788519636</v>
          </cell>
          <cell r="DK55">
            <v>18.047882136279927</v>
          </cell>
          <cell r="DL55">
            <v>17.162471395881006</v>
          </cell>
          <cell r="DM55">
            <v>6.0422960725075532</v>
          </cell>
          <cell r="DN55">
            <v>7.5506445672191527</v>
          </cell>
          <cell r="DO55">
            <v>6.9794050343249427</v>
          </cell>
          <cell r="DP55">
            <v>81.268882175226594</v>
          </cell>
          <cell r="DQ55">
            <v>76.058931860036822</v>
          </cell>
          <cell r="DR55">
            <v>78.032036613272311</v>
          </cell>
          <cell r="DS55">
            <v>77.0392749244713</v>
          </cell>
          <cell r="DT55">
            <v>73.480662983425418</v>
          </cell>
          <cell r="DU55">
            <v>74.828375286041194</v>
          </cell>
          <cell r="DV55">
            <v>93.65558912386706</v>
          </cell>
          <cell r="DW55">
            <v>93.370165745856355</v>
          </cell>
          <cell r="DX55">
            <v>93.478260869565219</v>
          </cell>
        </row>
        <row r="56">
          <cell r="B56">
            <v>351</v>
          </cell>
          <cell r="C56">
            <v>992</v>
          </cell>
          <cell r="D56">
            <v>999</v>
          </cell>
          <cell r="E56">
            <v>1991</v>
          </cell>
          <cell r="F56">
            <v>67.237903225806448</v>
          </cell>
          <cell r="G56">
            <v>66.266266266266271</v>
          </cell>
          <cell r="H56">
            <v>66.750376695128082</v>
          </cell>
          <cell r="I56">
            <v>55.645161290322577</v>
          </cell>
          <cell r="J56">
            <v>54.054054054054056</v>
          </cell>
          <cell r="K56">
            <v>54.846810647915625</v>
          </cell>
          <cell r="L56">
            <v>98.286290322580655</v>
          </cell>
          <cell r="M56">
            <v>97.697697697697691</v>
          </cell>
          <cell r="N56">
            <v>97.990959316926165</v>
          </cell>
          <cell r="O56">
            <v>97.479838709677423</v>
          </cell>
          <cell r="P56">
            <v>97.497497497497505</v>
          </cell>
          <cell r="Q56">
            <v>97.488699146157714</v>
          </cell>
          <cell r="R56">
            <v>99.395161290322577</v>
          </cell>
          <cell r="S56">
            <v>99.5995995995996</v>
          </cell>
          <cell r="T56">
            <v>99.497739829231548</v>
          </cell>
          <cell r="U56">
            <v>74</v>
          </cell>
          <cell r="V56">
            <v>118</v>
          </cell>
          <cell r="W56">
            <v>192</v>
          </cell>
          <cell r="X56">
            <v>29.72972972972973</v>
          </cell>
          <cell r="Y56">
            <v>21.1864406779661</v>
          </cell>
          <cell r="Z56">
            <v>24.479166666666664</v>
          </cell>
          <cell r="AA56">
            <v>16.216216216216218</v>
          </cell>
          <cell r="AB56">
            <v>14.40677966101695</v>
          </cell>
          <cell r="AC56">
            <v>15.104166666666666</v>
          </cell>
          <cell r="AD56">
            <v>95.945945945945937</v>
          </cell>
          <cell r="AE56">
            <v>86.440677966101703</v>
          </cell>
          <cell r="AF56">
            <v>90.104166666666657</v>
          </cell>
          <cell r="AG56">
            <v>94.594594594594597</v>
          </cell>
          <cell r="AH56">
            <v>85.593220338983059</v>
          </cell>
          <cell r="AI56">
            <v>89.0625</v>
          </cell>
          <cell r="AJ56">
            <v>98.648648648648646</v>
          </cell>
          <cell r="AK56">
            <v>100</v>
          </cell>
          <cell r="AL56">
            <v>99.479166666666657</v>
          </cell>
          <cell r="AM56">
            <v>31</v>
          </cell>
          <cell r="AN56">
            <v>63</v>
          </cell>
          <cell r="AO56">
            <v>94</v>
          </cell>
          <cell r="AP56">
            <v>19.35483870967742</v>
          </cell>
          <cell r="AQ56">
            <v>14.285714285714285</v>
          </cell>
          <cell r="AR56">
            <v>15.957446808510639</v>
          </cell>
          <cell r="AS56">
            <v>12.903225806451612</v>
          </cell>
          <cell r="AT56">
            <v>7.9365079365079358</v>
          </cell>
          <cell r="AU56">
            <v>9.5744680851063837</v>
          </cell>
          <cell r="AV56">
            <v>83.870967741935488</v>
          </cell>
          <cell r="AW56">
            <v>76.19047619047619</v>
          </cell>
          <cell r="AX56">
            <v>78.723404255319153</v>
          </cell>
          <cell r="AY56">
            <v>83.870967741935488</v>
          </cell>
          <cell r="AZ56">
            <v>74.603174603174608</v>
          </cell>
          <cell r="BA56">
            <v>77.659574468085097</v>
          </cell>
          <cell r="BB56">
            <v>100</v>
          </cell>
          <cell r="BC56">
            <v>93.650793650793645</v>
          </cell>
          <cell r="BD56">
            <v>95.744680851063833</v>
          </cell>
          <cell r="BE56">
            <v>32</v>
          </cell>
          <cell r="BF56">
            <v>64</v>
          </cell>
          <cell r="BG56">
            <v>96</v>
          </cell>
          <cell r="BH56">
            <v>6.25</v>
          </cell>
          <cell r="BI56">
            <v>10.9375</v>
          </cell>
          <cell r="BJ56">
            <v>9.375</v>
          </cell>
          <cell r="BK56">
            <v>0</v>
          </cell>
          <cell r="BL56">
            <v>6.25</v>
          </cell>
          <cell r="BM56">
            <v>4.1666666666666661</v>
          </cell>
          <cell r="BN56">
            <v>56.25</v>
          </cell>
          <cell r="BO56">
            <v>51.5625</v>
          </cell>
          <cell r="BP56">
            <v>53.125</v>
          </cell>
          <cell r="BQ56">
            <v>46.875</v>
          </cell>
          <cell r="BR56">
            <v>51.5625</v>
          </cell>
          <cell r="BS56">
            <v>50</v>
          </cell>
          <cell r="BT56">
            <v>87.5</v>
          </cell>
          <cell r="BU56">
            <v>90.625</v>
          </cell>
          <cell r="BV56">
            <v>89.583333333333343</v>
          </cell>
          <cell r="BW56">
            <v>0</v>
          </cell>
          <cell r="BX56">
            <v>9</v>
          </cell>
          <cell r="BY56">
            <v>9</v>
          </cell>
          <cell r="BZ56" t="e">
            <v>#DIV/0!</v>
          </cell>
          <cell r="CA56">
            <v>66.666666666666657</v>
          </cell>
          <cell r="CB56">
            <v>66.666666666666657</v>
          </cell>
          <cell r="CC56" t="e">
            <v>#DIV/0!</v>
          </cell>
          <cell r="CD56">
            <v>66.666666666666657</v>
          </cell>
          <cell r="CE56">
            <v>66.666666666666657</v>
          </cell>
          <cell r="CF56" t="e">
            <v>#DIV/0!</v>
          </cell>
          <cell r="CG56">
            <v>100</v>
          </cell>
          <cell r="CH56">
            <v>100</v>
          </cell>
          <cell r="CI56" t="e">
            <v>#DIV/0!</v>
          </cell>
          <cell r="CJ56">
            <v>100</v>
          </cell>
          <cell r="CK56">
            <v>100</v>
          </cell>
          <cell r="CL56" t="e">
            <v>#DIV/0!</v>
          </cell>
          <cell r="CM56">
            <v>100</v>
          </cell>
          <cell r="CN56">
            <v>100</v>
          </cell>
          <cell r="CO56">
            <v>1129</v>
          </cell>
          <cell r="CP56">
            <v>1253</v>
          </cell>
          <cell r="CQ56">
            <v>2382</v>
          </cell>
          <cell r="CR56">
            <v>61.736049601417186</v>
          </cell>
          <cell r="CS56">
            <v>56.584197924980053</v>
          </cell>
          <cell r="CT56">
            <v>59.026028547439125</v>
          </cell>
          <cell r="CU56">
            <v>50.310008857395928</v>
          </cell>
          <cell r="CV56">
            <v>45.650438946528332</v>
          </cell>
          <cell r="CW56">
            <v>47.858942065491185</v>
          </cell>
          <cell r="CX56">
            <v>96.545615589016833</v>
          </cell>
          <cell r="CY56">
            <v>93.216280925778122</v>
          </cell>
          <cell r="CZ56">
            <v>94.794290512174641</v>
          </cell>
          <cell r="DA56">
            <v>95.482728077945083</v>
          </cell>
          <cell r="DB56">
            <v>92.897047086991222</v>
          </cell>
          <cell r="DC56">
            <v>94.122586062132669</v>
          </cell>
          <cell r="DD56">
            <v>99.025686448184231</v>
          </cell>
          <cell r="DE56">
            <v>98.882681564245814</v>
          </cell>
          <cell r="DF56">
            <v>98.950461796809407</v>
          </cell>
          <cell r="DG56">
            <v>105</v>
          </cell>
          <cell r="DH56">
            <v>181</v>
          </cell>
          <cell r="DI56">
            <v>286</v>
          </cell>
          <cell r="DJ56">
            <v>26.666666666666668</v>
          </cell>
          <cell r="DK56">
            <v>18.784530386740332</v>
          </cell>
          <cell r="DL56">
            <v>21.678321678321677</v>
          </cell>
          <cell r="DM56">
            <v>15.238095238095239</v>
          </cell>
          <cell r="DN56">
            <v>12.154696132596685</v>
          </cell>
          <cell r="DO56">
            <v>13.286713286713287</v>
          </cell>
          <cell r="DP56">
            <v>92.38095238095238</v>
          </cell>
          <cell r="DQ56">
            <v>82.872928176795583</v>
          </cell>
          <cell r="DR56">
            <v>86.36363636363636</v>
          </cell>
          <cell r="DS56">
            <v>91.428571428571431</v>
          </cell>
          <cell r="DT56">
            <v>81.767955801104975</v>
          </cell>
          <cell r="DU56">
            <v>85.314685314685306</v>
          </cell>
          <cell r="DV56">
            <v>99.047619047619051</v>
          </cell>
          <cell r="DW56">
            <v>97.790055248618785</v>
          </cell>
          <cell r="DX56">
            <v>98.251748251748253</v>
          </cell>
        </row>
        <row r="57">
          <cell r="B57">
            <v>352</v>
          </cell>
          <cell r="C57">
            <v>2032</v>
          </cell>
          <cell r="D57">
            <v>1614</v>
          </cell>
          <cell r="E57">
            <v>3646</v>
          </cell>
          <cell r="F57">
            <v>58.218503937007867</v>
          </cell>
          <cell r="G57">
            <v>57.682775712515486</v>
          </cell>
          <cell r="H57">
            <v>57.981349424026327</v>
          </cell>
          <cell r="I57">
            <v>36.023622047244096</v>
          </cell>
          <cell r="J57">
            <v>37.484510532837675</v>
          </cell>
          <cell r="K57">
            <v>36.670323642347782</v>
          </cell>
          <cell r="L57">
            <v>90.501968503937007</v>
          </cell>
          <cell r="M57">
            <v>90.706319702602229</v>
          </cell>
          <cell r="N57">
            <v>90.592430060340106</v>
          </cell>
          <cell r="O57">
            <v>87.94291338582677</v>
          </cell>
          <cell r="P57">
            <v>87.980173482032214</v>
          </cell>
          <cell r="Q57">
            <v>87.959407569939657</v>
          </cell>
          <cell r="R57">
            <v>97.637795275590548</v>
          </cell>
          <cell r="S57">
            <v>97.769516728624538</v>
          </cell>
          <cell r="T57">
            <v>97.696105320899619</v>
          </cell>
          <cell r="U57">
            <v>223</v>
          </cell>
          <cell r="V57">
            <v>476</v>
          </cell>
          <cell r="W57">
            <v>699</v>
          </cell>
          <cell r="X57">
            <v>14.349775784753364</v>
          </cell>
          <cell r="Y57">
            <v>17.436974789915965</v>
          </cell>
          <cell r="Z57">
            <v>16.452074391988557</v>
          </cell>
          <cell r="AA57">
            <v>4.9327354260089686</v>
          </cell>
          <cell r="AB57">
            <v>4.4117647058823533</v>
          </cell>
          <cell r="AC57">
            <v>4.5779685264663801</v>
          </cell>
          <cell r="AD57">
            <v>61.883408071748882</v>
          </cell>
          <cell r="AE57">
            <v>61.97478991596639</v>
          </cell>
          <cell r="AF57">
            <v>61.945636623748214</v>
          </cell>
          <cell r="AG57">
            <v>57.847533632286996</v>
          </cell>
          <cell r="AH57">
            <v>58.613445378151262</v>
          </cell>
          <cell r="AI57">
            <v>58.369098712446352</v>
          </cell>
          <cell r="AJ57">
            <v>91.031390134529147</v>
          </cell>
          <cell r="AK57">
            <v>88.65546218487394</v>
          </cell>
          <cell r="AL57">
            <v>89.413447782546498</v>
          </cell>
          <cell r="AM57">
            <v>60</v>
          </cell>
          <cell r="AN57">
            <v>120</v>
          </cell>
          <cell r="AO57">
            <v>180</v>
          </cell>
          <cell r="AP57">
            <v>13.333333333333334</v>
          </cell>
          <cell r="AQ57">
            <v>10</v>
          </cell>
          <cell r="AR57">
            <v>11.111111111111111</v>
          </cell>
          <cell r="AS57">
            <v>3.3333333333333335</v>
          </cell>
          <cell r="AT57">
            <v>2.5</v>
          </cell>
          <cell r="AU57">
            <v>2.7777777777777777</v>
          </cell>
          <cell r="AV57">
            <v>55.000000000000007</v>
          </cell>
          <cell r="AW57">
            <v>49.166666666666664</v>
          </cell>
          <cell r="AX57">
            <v>51.111111111111107</v>
          </cell>
          <cell r="AY57">
            <v>51.666666666666671</v>
          </cell>
          <cell r="AZ57">
            <v>45</v>
          </cell>
          <cell r="BA57">
            <v>47.222222222222221</v>
          </cell>
          <cell r="BB57">
            <v>86.666666666666671</v>
          </cell>
          <cell r="BC57">
            <v>79.166666666666657</v>
          </cell>
          <cell r="BD57">
            <v>81.666666666666671</v>
          </cell>
          <cell r="BE57">
            <v>72</v>
          </cell>
          <cell r="BF57">
            <v>172</v>
          </cell>
          <cell r="BG57">
            <v>244</v>
          </cell>
          <cell r="BH57">
            <v>11.111111111111111</v>
          </cell>
          <cell r="BI57">
            <v>7.5581395348837201</v>
          </cell>
          <cell r="BJ57">
            <v>8.6065573770491799</v>
          </cell>
          <cell r="BK57">
            <v>5.5555555555555554</v>
          </cell>
          <cell r="BL57">
            <v>3.4883720930232558</v>
          </cell>
          <cell r="BM57">
            <v>4.0983606557377046</v>
          </cell>
          <cell r="BN57">
            <v>30.555555555555557</v>
          </cell>
          <cell r="BO57">
            <v>27.906976744186046</v>
          </cell>
          <cell r="BP57">
            <v>28.688524590163933</v>
          </cell>
          <cell r="BQ57">
            <v>27.777777777777779</v>
          </cell>
          <cell r="BR57">
            <v>25.581395348837212</v>
          </cell>
          <cell r="BS57">
            <v>26.229508196721312</v>
          </cell>
          <cell r="BT57">
            <v>73.611111111111114</v>
          </cell>
          <cell r="BU57">
            <v>73.837209302325576</v>
          </cell>
          <cell r="BV57">
            <v>73.770491803278688</v>
          </cell>
          <cell r="BW57">
            <v>15</v>
          </cell>
          <cell r="BX57">
            <v>11</v>
          </cell>
          <cell r="BY57">
            <v>26</v>
          </cell>
          <cell r="BZ57">
            <v>53.333333333333336</v>
          </cell>
          <cell r="CA57">
            <v>36.363636363636367</v>
          </cell>
          <cell r="CB57">
            <v>46.153846153846153</v>
          </cell>
          <cell r="CC57">
            <v>46.666666666666664</v>
          </cell>
          <cell r="CD57">
            <v>0</v>
          </cell>
          <cell r="CE57">
            <v>26.923076923076923</v>
          </cell>
          <cell r="CF57">
            <v>73.333333333333329</v>
          </cell>
          <cell r="CG57">
            <v>63.636363636363633</v>
          </cell>
          <cell r="CH57">
            <v>69.230769230769226</v>
          </cell>
          <cell r="CI57">
            <v>73.333333333333329</v>
          </cell>
          <cell r="CJ57">
            <v>63.636363636363633</v>
          </cell>
          <cell r="CK57">
            <v>69.230769230769226</v>
          </cell>
          <cell r="CL57">
            <v>100</v>
          </cell>
          <cell r="CM57">
            <v>72.727272727272734</v>
          </cell>
          <cell r="CN57">
            <v>88.461538461538453</v>
          </cell>
          <cell r="CO57">
            <v>2402</v>
          </cell>
          <cell r="CP57">
            <v>2393</v>
          </cell>
          <cell r="CQ57">
            <v>4795</v>
          </cell>
          <cell r="CR57">
            <v>51.582014987510405</v>
          </cell>
          <cell r="CS57">
            <v>43.585457584621814</v>
          </cell>
          <cell r="CT57">
            <v>47.591240875912412</v>
          </cell>
          <cell r="CU57">
            <v>31.473771856786009</v>
          </cell>
          <cell r="CV57">
            <v>26.535729210196408</v>
          </cell>
          <cell r="CW57">
            <v>29.009384775808133</v>
          </cell>
          <cell r="CX57">
            <v>85.054121565362195</v>
          </cell>
          <cell r="CY57">
            <v>78.269954032595066</v>
          </cell>
          <cell r="CZ57">
            <v>81.668404588112622</v>
          </cell>
          <cell r="DA57">
            <v>82.348043297252289</v>
          </cell>
          <cell r="DB57">
            <v>75.386544086920182</v>
          </cell>
          <cell r="DC57">
            <v>78.873826903023982</v>
          </cell>
          <cell r="DD57">
            <v>96.044962531223973</v>
          </cell>
          <cell r="DE57">
            <v>93.188466360217305</v>
          </cell>
          <cell r="DF57">
            <v>94.619395203336808</v>
          </cell>
          <cell r="DG57">
            <v>283</v>
          </cell>
          <cell r="DH57">
            <v>596</v>
          </cell>
          <cell r="DI57">
            <v>879</v>
          </cell>
          <cell r="DJ57">
            <v>14.134275618374559</v>
          </cell>
          <cell r="DK57">
            <v>15.939597315436242</v>
          </cell>
          <cell r="DL57">
            <v>15.358361774744028</v>
          </cell>
          <cell r="DM57">
            <v>4.5936395759717312</v>
          </cell>
          <cell r="DN57">
            <v>4.0268456375838921</v>
          </cell>
          <cell r="DO57">
            <v>4.2093287827076225</v>
          </cell>
          <cell r="DP57">
            <v>60.424028268551233</v>
          </cell>
          <cell r="DQ57">
            <v>59.395973154362416</v>
          </cell>
          <cell r="DR57">
            <v>59.726962457337883</v>
          </cell>
          <cell r="DS57">
            <v>56.537102473498237</v>
          </cell>
          <cell r="DT57">
            <v>55.872483221476507</v>
          </cell>
          <cell r="DU57">
            <v>56.086461888509675</v>
          </cell>
          <cell r="DV57">
            <v>90.10600706713781</v>
          </cell>
          <cell r="DW57">
            <v>86.744966442953015</v>
          </cell>
          <cell r="DX57">
            <v>87.827076222980665</v>
          </cell>
        </row>
        <row r="58">
          <cell r="B58">
            <v>353</v>
          </cell>
          <cell r="C58">
            <v>1389</v>
          </cell>
          <cell r="D58">
            <v>1341</v>
          </cell>
          <cell r="E58">
            <v>2730</v>
          </cell>
          <cell r="F58">
            <v>67.242620590352772</v>
          </cell>
          <cell r="G58">
            <v>56.152125279642064</v>
          </cell>
          <cell r="H58">
            <v>61.794871794871796</v>
          </cell>
          <cell r="I58">
            <v>43.700503959683225</v>
          </cell>
          <cell r="J58">
            <v>37.43475018642804</v>
          </cell>
          <cell r="K58">
            <v>40.62271062271062</v>
          </cell>
          <cell r="L58">
            <v>95.176385889128866</v>
          </cell>
          <cell r="M58">
            <v>94.183445190156604</v>
          </cell>
          <cell r="N58">
            <v>94.688644688644686</v>
          </cell>
          <cell r="O58">
            <v>92.872570194384451</v>
          </cell>
          <cell r="P58">
            <v>92.244593586875467</v>
          </cell>
          <cell r="Q58">
            <v>92.564102564102569</v>
          </cell>
          <cell r="R58">
            <v>98.560115190784742</v>
          </cell>
          <cell r="S58">
            <v>98.732289336316185</v>
          </cell>
          <cell r="T58">
            <v>98.644688644688642</v>
          </cell>
          <cell r="U58">
            <v>100</v>
          </cell>
          <cell r="V58">
            <v>181</v>
          </cell>
          <cell r="W58">
            <v>281</v>
          </cell>
          <cell r="X58">
            <v>18</v>
          </cell>
          <cell r="Y58">
            <v>12.707182320441991</v>
          </cell>
          <cell r="Z58">
            <v>14.590747330960854</v>
          </cell>
          <cell r="AA58">
            <v>6</v>
          </cell>
          <cell r="AB58">
            <v>2.7624309392265194</v>
          </cell>
          <cell r="AC58">
            <v>3.9145907473309607</v>
          </cell>
          <cell r="AD58">
            <v>68</v>
          </cell>
          <cell r="AE58">
            <v>66.298342541436455</v>
          </cell>
          <cell r="AF58">
            <v>66.90391459074732</v>
          </cell>
          <cell r="AG58">
            <v>59</v>
          </cell>
          <cell r="AH58">
            <v>59.11602209944752</v>
          </cell>
          <cell r="AI58">
            <v>59.07473309608541</v>
          </cell>
          <cell r="AJ58">
            <v>95</v>
          </cell>
          <cell r="AK58">
            <v>88.950276243093924</v>
          </cell>
          <cell r="AL58">
            <v>91.10320284697508</v>
          </cell>
          <cell r="AM58">
            <v>47</v>
          </cell>
          <cell r="AN58">
            <v>63</v>
          </cell>
          <cell r="AO58">
            <v>110</v>
          </cell>
          <cell r="AP58">
            <v>14.893617021276595</v>
          </cell>
          <cell r="AQ58">
            <v>15.873015873015872</v>
          </cell>
          <cell r="AR58">
            <v>15.454545454545453</v>
          </cell>
          <cell r="AS58">
            <v>2.1276595744680851</v>
          </cell>
          <cell r="AT58">
            <v>6.3492063492063489</v>
          </cell>
          <cell r="AU58">
            <v>4.5454545454545459</v>
          </cell>
          <cell r="AV58">
            <v>63.829787234042556</v>
          </cell>
          <cell r="AW58">
            <v>53.968253968253968</v>
          </cell>
          <cell r="AX58">
            <v>58.18181818181818</v>
          </cell>
          <cell r="AY58">
            <v>55.319148936170215</v>
          </cell>
          <cell r="AZ58">
            <v>46.031746031746032</v>
          </cell>
          <cell r="BA58">
            <v>50</v>
          </cell>
          <cell r="BB58">
            <v>95.744680851063833</v>
          </cell>
          <cell r="BC58">
            <v>87.301587301587304</v>
          </cell>
          <cell r="BD58">
            <v>90.909090909090907</v>
          </cell>
          <cell r="BE58">
            <v>15</v>
          </cell>
          <cell r="BF58">
            <v>43</v>
          </cell>
          <cell r="BG58">
            <v>58</v>
          </cell>
          <cell r="BH58">
            <v>6.666666666666667</v>
          </cell>
          <cell r="BI58">
            <v>9.3023255813953494</v>
          </cell>
          <cell r="BJ58">
            <v>8.6206896551724146</v>
          </cell>
          <cell r="BK58">
            <v>6.666666666666667</v>
          </cell>
          <cell r="BL58">
            <v>4.6511627906976747</v>
          </cell>
          <cell r="BM58">
            <v>5.1724137931034484</v>
          </cell>
          <cell r="BN58">
            <v>20</v>
          </cell>
          <cell r="BO58">
            <v>27.906976744186046</v>
          </cell>
          <cell r="BP58">
            <v>25.862068965517242</v>
          </cell>
          <cell r="BQ58">
            <v>20</v>
          </cell>
          <cell r="BR58">
            <v>23.255813953488371</v>
          </cell>
          <cell r="BS58">
            <v>22.413793103448278</v>
          </cell>
          <cell r="BT58">
            <v>80</v>
          </cell>
          <cell r="BU58">
            <v>81.395348837209298</v>
          </cell>
          <cell r="BV58">
            <v>81.034482758620683</v>
          </cell>
          <cell r="BW58">
            <v>2</v>
          </cell>
          <cell r="BX58">
            <v>7</v>
          </cell>
          <cell r="BY58">
            <v>9</v>
          </cell>
          <cell r="BZ58">
            <v>50</v>
          </cell>
          <cell r="CA58">
            <v>28.571428571428569</v>
          </cell>
          <cell r="CB58">
            <v>33.333333333333329</v>
          </cell>
          <cell r="CC58">
            <v>50</v>
          </cell>
          <cell r="CD58">
            <v>14.285714285714285</v>
          </cell>
          <cell r="CE58">
            <v>22.222222222222221</v>
          </cell>
          <cell r="CF58">
            <v>100</v>
          </cell>
          <cell r="CG58">
            <v>100</v>
          </cell>
          <cell r="CH58">
            <v>100</v>
          </cell>
          <cell r="CI58">
            <v>50</v>
          </cell>
          <cell r="CJ58">
            <v>85.714285714285708</v>
          </cell>
          <cell r="CK58">
            <v>77.777777777777786</v>
          </cell>
          <cell r="CL58">
            <v>100</v>
          </cell>
          <cell r="CM58">
            <v>100</v>
          </cell>
          <cell r="CN58">
            <v>100</v>
          </cell>
          <cell r="CO58">
            <v>1553</v>
          </cell>
          <cell r="CP58">
            <v>1635</v>
          </cell>
          <cell r="CQ58">
            <v>3188</v>
          </cell>
          <cell r="CR58">
            <v>61.880231809401153</v>
          </cell>
          <cell r="CS58">
            <v>48.440366972477065</v>
          </cell>
          <cell r="CT58">
            <v>54.987452948557092</v>
          </cell>
          <cell r="CU58">
            <v>39.665164198325819</v>
          </cell>
          <cell r="CV58">
            <v>31.437308868501528</v>
          </cell>
          <cell r="CW58">
            <v>35.445420326223335</v>
          </cell>
          <cell r="CX58">
            <v>91.757887958789439</v>
          </cell>
          <cell r="CY58">
            <v>87.828746177370036</v>
          </cell>
          <cell r="CZ58">
            <v>89.742785445420324</v>
          </cell>
          <cell r="DA58">
            <v>88.795878943979389</v>
          </cell>
          <cell r="DB58">
            <v>84.954128440366972</v>
          </cell>
          <cell r="DC58">
            <v>86.825595984943533</v>
          </cell>
          <cell r="DD58">
            <v>98.068254990341273</v>
          </cell>
          <cell r="DE58">
            <v>96.758409785932713</v>
          </cell>
          <cell r="DF58">
            <v>97.396486825595986</v>
          </cell>
          <cell r="DG58">
            <v>147</v>
          </cell>
          <cell r="DH58">
            <v>244</v>
          </cell>
          <cell r="DI58">
            <v>391</v>
          </cell>
          <cell r="DJ58">
            <v>17.006802721088434</v>
          </cell>
          <cell r="DK58">
            <v>13.524590163934427</v>
          </cell>
          <cell r="DL58">
            <v>14.833759590792839</v>
          </cell>
          <cell r="DM58">
            <v>4.7619047619047619</v>
          </cell>
          <cell r="DN58">
            <v>3.6885245901639343</v>
          </cell>
          <cell r="DO58">
            <v>4.0920716112531972</v>
          </cell>
          <cell r="DP58">
            <v>66.666666666666657</v>
          </cell>
          <cell r="DQ58">
            <v>63.114754098360656</v>
          </cell>
          <cell r="DR58">
            <v>64.450127877237847</v>
          </cell>
          <cell r="DS58">
            <v>57.823129251700678</v>
          </cell>
          <cell r="DT58">
            <v>55.737704918032783</v>
          </cell>
          <cell r="DU58">
            <v>56.521739130434781</v>
          </cell>
          <cell r="DV58">
            <v>95.238095238095227</v>
          </cell>
          <cell r="DW58">
            <v>88.52459016393442</v>
          </cell>
          <cell r="DX58">
            <v>91.048593350383626</v>
          </cell>
        </row>
        <row r="59">
          <cell r="B59">
            <v>354</v>
          </cell>
          <cell r="C59">
            <v>1207</v>
          </cell>
          <cell r="D59">
            <v>1095</v>
          </cell>
          <cell r="E59">
            <v>2302</v>
          </cell>
          <cell r="F59">
            <v>60.066280033140018</v>
          </cell>
          <cell r="G59">
            <v>55.06849315068493</v>
          </cell>
          <cell r="H59">
            <v>57.688966116420502</v>
          </cell>
          <cell r="I59">
            <v>45.733222866611435</v>
          </cell>
          <cell r="J59">
            <v>40.365296803652967</v>
          </cell>
          <cell r="K59">
            <v>43.179843614248483</v>
          </cell>
          <cell r="L59">
            <v>96.354598177299096</v>
          </cell>
          <cell r="M59">
            <v>94.611872146118728</v>
          </cell>
          <cell r="N59">
            <v>95.525629887054734</v>
          </cell>
          <cell r="O59">
            <v>94.697597348798681</v>
          </cell>
          <cell r="P59">
            <v>93.05936073059361</v>
          </cell>
          <cell r="Q59">
            <v>93.918331885317116</v>
          </cell>
          <cell r="R59">
            <v>98.508699254349636</v>
          </cell>
          <cell r="S59">
            <v>98.721461187214615</v>
          </cell>
          <cell r="T59">
            <v>98.609904430929632</v>
          </cell>
          <cell r="U59">
            <v>100</v>
          </cell>
          <cell r="V59">
            <v>151</v>
          </cell>
          <cell r="W59">
            <v>251</v>
          </cell>
          <cell r="X59">
            <v>13</v>
          </cell>
          <cell r="Y59">
            <v>18.543046357615893</v>
          </cell>
          <cell r="Z59">
            <v>16.334661354581673</v>
          </cell>
          <cell r="AA59">
            <v>6</v>
          </cell>
          <cell r="AB59">
            <v>8.6092715231788084</v>
          </cell>
          <cell r="AC59">
            <v>7.569721115537849</v>
          </cell>
          <cell r="AD59">
            <v>87</v>
          </cell>
          <cell r="AE59">
            <v>82.119205298013242</v>
          </cell>
          <cell r="AF59">
            <v>84.063745019920319</v>
          </cell>
          <cell r="AG59">
            <v>81</v>
          </cell>
          <cell r="AH59">
            <v>78.145695364238406</v>
          </cell>
          <cell r="AI59">
            <v>79.282868525896404</v>
          </cell>
          <cell r="AJ59">
            <v>96</v>
          </cell>
          <cell r="AK59">
            <v>98.013245033112582</v>
          </cell>
          <cell r="AL59">
            <v>97.211155378486055</v>
          </cell>
          <cell r="AM59">
            <v>49</v>
          </cell>
          <cell r="AN59">
            <v>85</v>
          </cell>
          <cell r="AO59">
            <v>134</v>
          </cell>
          <cell r="AP59">
            <v>20.408163265306122</v>
          </cell>
          <cell r="AQ59">
            <v>17.647058823529413</v>
          </cell>
          <cell r="AR59">
            <v>18.656716417910449</v>
          </cell>
          <cell r="AS59">
            <v>12.244897959183673</v>
          </cell>
          <cell r="AT59">
            <v>10.588235294117647</v>
          </cell>
          <cell r="AU59">
            <v>11.194029850746269</v>
          </cell>
          <cell r="AV59">
            <v>63.265306122448983</v>
          </cell>
          <cell r="AW59">
            <v>64.705882352941174</v>
          </cell>
          <cell r="AX59">
            <v>64.179104477611943</v>
          </cell>
          <cell r="AY59">
            <v>63.265306122448983</v>
          </cell>
          <cell r="AZ59">
            <v>56.470588235294116</v>
          </cell>
          <cell r="BA59">
            <v>58.955223880597018</v>
          </cell>
          <cell r="BB59">
            <v>81.632653061224488</v>
          </cell>
          <cell r="BC59">
            <v>88.235294117647058</v>
          </cell>
          <cell r="BD59">
            <v>85.820895522388057</v>
          </cell>
          <cell r="BE59">
            <v>34</v>
          </cell>
          <cell r="BF59">
            <v>58</v>
          </cell>
          <cell r="BG59">
            <v>92</v>
          </cell>
          <cell r="BH59">
            <v>5.8823529411764701</v>
          </cell>
          <cell r="BI59">
            <v>6.8965517241379306</v>
          </cell>
          <cell r="BJ59">
            <v>6.5217391304347823</v>
          </cell>
          <cell r="BK59">
            <v>5.8823529411764701</v>
          </cell>
          <cell r="BL59">
            <v>3.4482758620689653</v>
          </cell>
          <cell r="BM59">
            <v>4.3478260869565215</v>
          </cell>
          <cell r="BN59">
            <v>29.411764705882355</v>
          </cell>
          <cell r="BO59">
            <v>41.379310344827587</v>
          </cell>
          <cell r="BP59">
            <v>36.95652173913043</v>
          </cell>
          <cell r="BQ59">
            <v>23.52941176470588</v>
          </cell>
          <cell r="BR59">
            <v>34.482758620689658</v>
          </cell>
          <cell r="BS59">
            <v>30.434782608695656</v>
          </cell>
          <cell r="BT59">
            <v>76.470588235294116</v>
          </cell>
          <cell r="BU59">
            <v>89.65517241379311</v>
          </cell>
          <cell r="BV59">
            <v>84.782608695652172</v>
          </cell>
          <cell r="BW59">
            <v>1</v>
          </cell>
          <cell r="BX59">
            <v>3</v>
          </cell>
          <cell r="BY59">
            <v>4</v>
          </cell>
          <cell r="BZ59">
            <v>100</v>
          </cell>
          <cell r="CA59">
            <v>0</v>
          </cell>
          <cell r="CB59">
            <v>25</v>
          </cell>
          <cell r="CC59">
            <v>100</v>
          </cell>
          <cell r="CD59">
            <v>0</v>
          </cell>
          <cell r="CE59">
            <v>25</v>
          </cell>
          <cell r="CF59">
            <v>100</v>
          </cell>
          <cell r="CG59">
            <v>66.666666666666657</v>
          </cell>
          <cell r="CH59">
            <v>75</v>
          </cell>
          <cell r="CI59">
            <v>100</v>
          </cell>
          <cell r="CJ59">
            <v>66.666666666666657</v>
          </cell>
          <cell r="CK59">
            <v>75</v>
          </cell>
          <cell r="CL59">
            <v>100</v>
          </cell>
          <cell r="CM59">
            <v>100</v>
          </cell>
          <cell r="CN59">
            <v>100</v>
          </cell>
          <cell r="CO59">
            <v>1391</v>
          </cell>
          <cell r="CP59">
            <v>1392</v>
          </cell>
          <cell r="CQ59">
            <v>2783</v>
          </cell>
          <cell r="CR59">
            <v>53.989935298346516</v>
          </cell>
          <cell r="CS59">
            <v>46.695402298850574</v>
          </cell>
          <cell r="CT59">
            <v>50.341358246496583</v>
          </cell>
          <cell r="CU59">
            <v>40.762041696621139</v>
          </cell>
          <cell r="CV59">
            <v>33.477011494252871</v>
          </cell>
          <cell r="CW59">
            <v>37.118217750628816</v>
          </cell>
          <cell r="CX59">
            <v>92.882818116462971</v>
          </cell>
          <cell r="CY59">
            <v>89.152298850574709</v>
          </cell>
          <cell r="CZ59">
            <v>91.016888250089835</v>
          </cell>
          <cell r="DA59">
            <v>90.869877785765638</v>
          </cell>
          <cell r="DB59">
            <v>86.709770114942529</v>
          </cell>
          <cell r="DC59">
            <v>88.789076536112105</v>
          </cell>
          <cell r="DD59">
            <v>97.196261682242991</v>
          </cell>
          <cell r="DE59">
            <v>97.629310344827587</v>
          </cell>
          <cell r="DF59">
            <v>97.412863816025876</v>
          </cell>
          <cell r="DG59">
            <v>149</v>
          </cell>
          <cell r="DH59">
            <v>236</v>
          </cell>
          <cell r="DI59">
            <v>385</v>
          </cell>
          <cell r="DJ59">
            <v>15.436241610738255</v>
          </cell>
          <cell r="DK59">
            <v>18.220338983050848</v>
          </cell>
          <cell r="DL59">
            <v>17.142857142857142</v>
          </cell>
          <cell r="DM59">
            <v>8.0536912751677843</v>
          </cell>
          <cell r="DN59">
            <v>9.3220338983050848</v>
          </cell>
          <cell r="DO59">
            <v>8.8311688311688314</v>
          </cell>
          <cell r="DP59">
            <v>79.194630872483216</v>
          </cell>
          <cell r="DQ59">
            <v>75.847457627118644</v>
          </cell>
          <cell r="DR59">
            <v>77.142857142857153</v>
          </cell>
          <cell r="DS59">
            <v>75.167785234899327</v>
          </cell>
          <cell r="DT59">
            <v>70.33898305084746</v>
          </cell>
          <cell r="DU59">
            <v>72.20779220779221</v>
          </cell>
          <cell r="DV59">
            <v>91.275167785234899</v>
          </cell>
          <cell r="DW59">
            <v>94.491525423728817</v>
          </cell>
          <cell r="DX59">
            <v>93.246753246753244</v>
          </cell>
        </row>
        <row r="60">
          <cell r="B60">
            <v>355</v>
          </cell>
          <cell r="C60">
            <v>1135</v>
          </cell>
          <cell r="D60">
            <v>1011</v>
          </cell>
          <cell r="E60">
            <v>2146</v>
          </cell>
          <cell r="F60">
            <v>60.352422907488986</v>
          </cell>
          <cell r="G60">
            <v>57.270029673590507</v>
          </cell>
          <cell r="H60">
            <v>58.900279589934769</v>
          </cell>
          <cell r="I60">
            <v>38.678414096916299</v>
          </cell>
          <cell r="J60">
            <v>36.201780415430271</v>
          </cell>
          <cell r="K60">
            <v>37.511649580615099</v>
          </cell>
          <cell r="L60">
            <v>94.537444933920696</v>
          </cell>
          <cell r="M60">
            <v>90.306627101879329</v>
          </cell>
          <cell r="N60">
            <v>92.544268406337366</v>
          </cell>
          <cell r="O60">
            <v>92.951541850220266</v>
          </cell>
          <cell r="P60">
            <v>87.636003956478731</v>
          </cell>
          <cell r="Q60">
            <v>90.447343895619753</v>
          </cell>
          <cell r="R60">
            <v>97.797356828193841</v>
          </cell>
          <cell r="S60">
            <v>96.636993076162213</v>
          </cell>
          <cell r="T60">
            <v>97.250698974836908</v>
          </cell>
          <cell r="U60">
            <v>93</v>
          </cell>
          <cell r="V60">
            <v>139</v>
          </cell>
          <cell r="W60">
            <v>232</v>
          </cell>
          <cell r="X60">
            <v>17.20430107526882</v>
          </cell>
          <cell r="Y60">
            <v>17.985611510791365</v>
          </cell>
          <cell r="Z60">
            <v>17.672413793103448</v>
          </cell>
          <cell r="AA60">
            <v>6.4516129032258061</v>
          </cell>
          <cell r="AB60">
            <v>5.0359712230215825</v>
          </cell>
          <cell r="AC60">
            <v>5.6034482758620694</v>
          </cell>
          <cell r="AD60">
            <v>72.043010752688176</v>
          </cell>
          <cell r="AE60">
            <v>69.064748201438846</v>
          </cell>
          <cell r="AF60">
            <v>70.258620689655174</v>
          </cell>
          <cell r="AG60">
            <v>68.817204301075279</v>
          </cell>
          <cell r="AH60">
            <v>62.589928057553955</v>
          </cell>
          <cell r="AI60">
            <v>65.08620689655173</v>
          </cell>
          <cell r="AJ60">
            <v>91.397849462365585</v>
          </cell>
          <cell r="AK60">
            <v>87.050359712230218</v>
          </cell>
          <cell r="AL60">
            <v>88.793103448275872</v>
          </cell>
          <cell r="AM60">
            <v>32</v>
          </cell>
          <cell r="AN60">
            <v>89</v>
          </cell>
          <cell r="AO60">
            <v>121</v>
          </cell>
          <cell r="AP60">
            <v>18.75</v>
          </cell>
          <cell r="AQ60">
            <v>16.853932584269664</v>
          </cell>
          <cell r="AR60">
            <v>17.355371900826448</v>
          </cell>
          <cell r="AS60">
            <v>6.25</v>
          </cell>
          <cell r="AT60">
            <v>4.4943820224719104</v>
          </cell>
          <cell r="AU60">
            <v>4.9586776859504136</v>
          </cell>
          <cell r="AV60">
            <v>50</v>
          </cell>
          <cell r="AW60">
            <v>50.561797752808992</v>
          </cell>
          <cell r="AX60">
            <v>50.413223140495866</v>
          </cell>
          <cell r="AY60">
            <v>37.5</v>
          </cell>
          <cell r="AZ60">
            <v>46.067415730337082</v>
          </cell>
          <cell r="BA60">
            <v>43.801652892561982</v>
          </cell>
          <cell r="BB60">
            <v>71.875</v>
          </cell>
          <cell r="BC60">
            <v>71.910112359550567</v>
          </cell>
          <cell r="BD60">
            <v>71.900826446281002</v>
          </cell>
          <cell r="BE60">
            <v>29</v>
          </cell>
          <cell r="BF60">
            <v>78</v>
          </cell>
          <cell r="BG60">
            <v>107</v>
          </cell>
          <cell r="BH60">
            <v>6.8965517241379306</v>
          </cell>
          <cell r="BI60">
            <v>11.538461538461538</v>
          </cell>
          <cell r="BJ60">
            <v>10.2803738317757</v>
          </cell>
          <cell r="BK60">
            <v>3.4482758620689653</v>
          </cell>
          <cell r="BL60">
            <v>3.8461538461538463</v>
          </cell>
          <cell r="BM60">
            <v>3.7383177570093453</v>
          </cell>
          <cell r="BN60">
            <v>48.275862068965516</v>
          </cell>
          <cell r="BO60">
            <v>42.307692307692307</v>
          </cell>
          <cell r="BP60">
            <v>43.925233644859816</v>
          </cell>
          <cell r="BQ60">
            <v>41.379310344827587</v>
          </cell>
          <cell r="BR60">
            <v>37.179487179487182</v>
          </cell>
          <cell r="BS60">
            <v>38.31775700934579</v>
          </cell>
          <cell r="BT60">
            <v>86.206896551724128</v>
          </cell>
          <cell r="BU60">
            <v>74.358974358974365</v>
          </cell>
          <cell r="BV60">
            <v>77.570093457943926</v>
          </cell>
          <cell r="BW60">
            <v>14</v>
          </cell>
          <cell r="BX60">
            <v>2</v>
          </cell>
          <cell r="BY60">
            <v>16</v>
          </cell>
          <cell r="BZ60">
            <v>71.428571428571431</v>
          </cell>
          <cell r="CA60">
            <v>50</v>
          </cell>
          <cell r="CB60">
            <v>68.75</v>
          </cell>
          <cell r="CC60">
            <v>64.285714285714292</v>
          </cell>
          <cell r="CD60">
            <v>50</v>
          </cell>
          <cell r="CE60">
            <v>62.5</v>
          </cell>
          <cell r="CF60">
            <v>92.857142857142861</v>
          </cell>
          <cell r="CG60">
            <v>50</v>
          </cell>
          <cell r="CH60">
            <v>87.5</v>
          </cell>
          <cell r="CI60">
            <v>92.857142857142861</v>
          </cell>
          <cell r="CJ60">
            <v>50</v>
          </cell>
          <cell r="CK60">
            <v>87.5</v>
          </cell>
          <cell r="CL60">
            <v>92.857142857142861</v>
          </cell>
          <cell r="CM60">
            <v>100</v>
          </cell>
          <cell r="CN60">
            <v>93.75</v>
          </cell>
          <cell r="CO60">
            <v>1303</v>
          </cell>
          <cell r="CP60">
            <v>1319</v>
          </cell>
          <cell r="CQ60">
            <v>2622</v>
          </cell>
          <cell r="CR60">
            <v>55.180353031465842</v>
          </cell>
          <cell r="CS60">
            <v>47.687642153146328</v>
          </cell>
          <cell r="CT60">
            <v>51.411136536994661</v>
          </cell>
          <cell r="CU60">
            <v>35.072908672294709</v>
          </cell>
          <cell r="CV60">
            <v>28.885519332827904</v>
          </cell>
          <cell r="CW60">
            <v>31.960335621662857</v>
          </cell>
          <cell r="CX60">
            <v>90.790483499616272</v>
          </cell>
          <cell r="CY60">
            <v>82.486732373009858</v>
          </cell>
          <cell r="CZ60">
            <v>86.613272311212825</v>
          </cell>
          <cell r="DA60">
            <v>88.718342287029927</v>
          </cell>
          <cell r="DB60">
            <v>79.150871872630773</v>
          </cell>
          <cell r="DC60">
            <v>83.905415713196035</v>
          </cell>
          <cell r="DD60">
            <v>96.392939370683038</v>
          </cell>
          <cell r="DE60">
            <v>92.64594389689158</v>
          </cell>
          <cell r="DF60">
            <v>94.508009153318071</v>
          </cell>
          <cell r="DG60">
            <v>125</v>
          </cell>
          <cell r="DH60">
            <v>228</v>
          </cell>
          <cell r="DI60">
            <v>353</v>
          </cell>
          <cell r="DJ60">
            <v>17.599999999999998</v>
          </cell>
          <cell r="DK60">
            <v>17.543859649122805</v>
          </cell>
          <cell r="DL60">
            <v>17.563739376770538</v>
          </cell>
          <cell r="DM60">
            <v>6.4</v>
          </cell>
          <cell r="DN60">
            <v>4.8245614035087714</v>
          </cell>
          <cell r="DO60">
            <v>5.382436260623229</v>
          </cell>
          <cell r="DP60">
            <v>66.400000000000006</v>
          </cell>
          <cell r="DQ60">
            <v>61.842105263157897</v>
          </cell>
          <cell r="DR60">
            <v>63.456090651558071</v>
          </cell>
          <cell r="DS60">
            <v>60.8</v>
          </cell>
          <cell r="DT60">
            <v>56.140350877192979</v>
          </cell>
          <cell r="DU60">
            <v>57.790368271954677</v>
          </cell>
          <cell r="DV60">
            <v>86.4</v>
          </cell>
          <cell r="DW60">
            <v>81.140350877192986</v>
          </cell>
          <cell r="DX60">
            <v>83.002832861189802</v>
          </cell>
        </row>
        <row r="61">
          <cell r="B61">
            <v>356</v>
          </cell>
          <cell r="C61">
            <v>1458</v>
          </cell>
          <cell r="D61">
            <v>1322</v>
          </cell>
          <cell r="E61">
            <v>2780</v>
          </cell>
          <cell r="F61">
            <v>70.576131687242793</v>
          </cell>
          <cell r="G61">
            <v>65.052950075642968</v>
          </cell>
          <cell r="H61">
            <v>67.949640287769782</v>
          </cell>
          <cell r="I61">
            <v>60.699588477366248</v>
          </cell>
          <cell r="J61">
            <v>55.824508320726174</v>
          </cell>
          <cell r="K61">
            <v>58.381294964028775</v>
          </cell>
          <cell r="L61">
            <v>96.63923182441701</v>
          </cell>
          <cell r="M61">
            <v>95.461422087745845</v>
          </cell>
          <cell r="N61">
            <v>96.079136690647488</v>
          </cell>
          <cell r="O61">
            <v>96.090534979423865</v>
          </cell>
          <cell r="P61">
            <v>94.553706505295011</v>
          </cell>
          <cell r="Q61">
            <v>95.359712230215834</v>
          </cell>
          <cell r="R61">
            <v>98.628257887517151</v>
          </cell>
          <cell r="S61">
            <v>98.487140695915272</v>
          </cell>
          <cell r="T61">
            <v>98.561151079136692</v>
          </cell>
          <cell r="U61">
            <v>110</v>
          </cell>
          <cell r="V61">
            <v>218</v>
          </cell>
          <cell r="W61">
            <v>328</v>
          </cell>
          <cell r="X61">
            <v>15.454545454545453</v>
          </cell>
          <cell r="Y61">
            <v>19.26605504587156</v>
          </cell>
          <cell r="Z61">
            <v>17.987804878048781</v>
          </cell>
          <cell r="AA61">
            <v>8.1818181818181817</v>
          </cell>
          <cell r="AB61">
            <v>13.761467889908257</v>
          </cell>
          <cell r="AC61">
            <v>11.890243902439025</v>
          </cell>
          <cell r="AD61">
            <v>86.36363636363636</v>
          </cell>
          <cell r="AE61">
            <v>76.146788990825684</v>
          </cell>
          <cell r="AF61">
            <v>79.573170731707322</v>
          </cell>
          <cell r="AG61">
            <v>86.36363636363636</v>
          </cell>
          <cell r="AH61">
            <v>74.77064220183486</v>
          </cell>
          <cell r="AI61">
            <v>78.658536585365852</v>
          </cell>
          <cell r="AJ61">
            <v>98.181818181818187</v>
          </cell>
          <cell r="AK61">
            <v>94.036697247706428</v>
          </cell>
          <cell r="AL61">
            <v>95.426829268292678</v>
          </cell>
          <cell r="AM61">
            <v>39</v>
          </cell>
          <cell r="AN61">
            <v>61</v>
          </cell>
          <cell r="AO61">
            <v>100</v>
          </cell>
          <cell r="AP61">
            <v>10.256410256410255</v>
          </cell>
          <cell r="AQ61">
            <v>13.114754098360656</v>
          </cell>
          <cell r="AR61">
            <v>12</v>
          </cell>
          <cell r="AS61">
            <v>10.256410256410255</v>
          </cell>
          <cell r="AT61">
            <v>9.8360655737704921</v>
          </cell>
          <cell r="AU61">
            <v>10</v>
          </cell>
          <cell r="AV61">
            <v>66.666666666666657</v>
          </cell>
          <cell r="AW61">
            <v>44.26229508196721</v>
          </cell>
          <cell r="AX61">
            <v>53</v>
          </cell>
          <cell r="AY61">
            <v>64.102564102564102</v>
          </cell>
          <cell r="AZ61">
            <v>40.983606557377051</v>
          </cell>
          <cell r="BA61">
            <v>50</v>
          </cell>
          <cell r="BB61">
            <v>82.051282051282044</v>
          </cell>
          <cell r="BC61">
            <v>80.327868852459019</v>
          </cell>
          <cell r="BD61">
            <v>81</v>
          </cell>
          <cell r="BE61">
            <v>41</v>
          </cell>
          <cell r="BF61">
            <v>94</v>
          </cell>
          <cell r="BG61">
            <v>135</v>
          </cell>
          <cell r="BH61">
            <v>2.4390243902439024</v>
          </cell>
          <cell r="BI61">
            <v>7.4468085106382977</v>
          </cell>
          <cell r="BJ61">
            <v>5.9259259259259265</v>
          </cell>
          <cell r="BK61">
            <v>2.4390243902439024</v>
          </cell>
          <cell r="BL61">
            <v>4.2553191489361701</v>
          </cell>
          <cell r="BM61">
            <v>3.7037037037037033</v>
          </cell>
          <cell r="BN61">
            <v>43.902439024390247</v>
          </cell>
          <cell r="BO61">
            <v>38.297872340425535</v>
          </cell>
          <cell r="BP61">
            <v>40</v>
          </cell>
          <cell r="BQ61">
            <v>24.390243902439025</v>
          </cell>
          <cell r="BR61">
            <v>28.723404255319153</v>
          </cell>
          <cell r="BS61">
            <v>27.407407407407408</v>
          </cell>
          <cell r="BT61">
            <v>87.804878048780495</v>
          </cell>
          <cell r="BU61">
            <v>79.787234042553195</v>
          </cell>
          <cell r="BV61">
            <v>82.222222222222214</v>
          </cell>
          <cell r="BW61">
            <v>3</v>
          </cell>
          <cell r="BX61">
            <v>9</v>
          </cell>
          <cell r="BY61">
            <v>12</v>
          </cell>
          <cell r="BZ61">
            <v>0</v>
          </cell>
          <cell r="CA61">
            <v>44.444444444444443</v>
          </cell>
          <cell r="CB61">
            <v>33.333333333333329</v>
          </cell>
          <cell r="CC61">
            <v>0</v>
          </cell>
          <cell r="CD61">
            <v>33.333333333333329</v>
          </cell>
          <cell r="CE61">
            <v>25</v>
          </cell>
          <cell r="CF61">
            <v>33.333333333333329</v>
          </cell>
          <cell r="CG61">
            <v>66.666666666666657</v>
          </cell>
          <cell r="CH61">
            <v>58.333333333333336</v>
          </cell>
          <cell r="CI61">
            <v>33.333333333333329</v>
          </cell>
          <cell r="CJ61">
            <v>66.666666666666657</v>
          </cell>
          <cell r="CK61">
            <v>58.333333333333336</v>
          </cell>
          <cell r="CL61">
            <v>100</v>
          </cell>
          <cell r="CM61">
            <v>100</v>
          </cell>
          <cell r="CN61">
            <v>100</v>
          </cell>
          <cell r="CO61">
            <v>1651</v>
          </cell>
          <cell r="CP61">
            <v>1704</v>
          </cell>
          <cell r="CQ61">
            <v>3355</v>
          </cell>
          <cell r="CR61">
            <v>63.658388855239245</v>
          </cell>
          <cell r="CS61">
            <v>54.049295774647888</v>
          </cell>
          <cell r="CT61">
            <v>58.777943368107302</v>
          </cell>
          <cell r="CU61">
            <v>54.451847365233199</v>
          </cell>
          <cell r="CV61">
            <v>45.833333333333329</v>
          </cell>
          <cell r="CW61">
            <v>50.074515648286145</v>
          </cell>
          <cell r="CX61">
            <v>93.821926105390673</v>
          </cell>
          <cell r="CY61">
            <v>87.852112676056336</v>
          </cell>
          <cell r="CZ61">
            <v>90.789865871833086</v>
          </cell>
          <cell r="DA61">
            <v>92.792247122955786</v>
          </cell>
          <cell r="DB61">
            <v>86.326291079812208</v>
          </cell>
          <cell r="DC61">
            <v>89.508196721311478</v>
          </cell>
          <cell r="DD61">
            <v>97.940642035130224</v>
          </cell>
          <cell r="DE61">
            <v>96.244131455399057</v>
          </cell>
          <cell r="DF61">
            <v>97.078986587183309</v>
          </cell>
          <cell r="DG61">
            <v>149</v>
          </cell>
          <cell r="DH61">
            <v>279</v>
          </cell>
          <cell r="DI61">
            <v>428</v>
          </cell>
          <cell r="DJ61">
            <v>14.093959731543624</v>
          </cell>
          <cell r="DK61">
            <v>17.921146953405017</v>
          </cell>
          <cell r="DL61">
            <v>16.588785046728972</v>
          </cell>
          <cell r="DM61">
            <v>8.724832214765101</v>
          </cell>
          <cell r="DN61">
            <v>12.903225806451612</v>
          </cell>
          <cell r="DO61">
            <v>11.448598130841122</v>
          </cell>
          <cell r="DP61">
            <v>81.208053691275168</v>
          </cell>
          <cell r="DQ61">
            <v>69.17562724014337</v>
          </cell>
          <cell r="DR61">
            <v>73.36448598130842</v>
          </cell>
          <cell r="DS61">
            <v>80.536912751677846</v>
          </cell>
          <cell r="DT61">
            <v>67.383512544802869</v>
          </cell>
          <cell r="DU61">
            <v>71.962616822429908</v>
          </cell>
          <cell r="DV61">
            <v>93.959731543624159</v>
          </cell>
          <cell r="DW61">
            <v>91.039426523297493</v>
          </cell>
          <cell r="DX61">
            <v>92.056074766355138</v>
          </cell>
        </row>
        <row r="62">
          <cell r="B62">
            <v>357</v>
          </cell>
          <cell r="C62">
            <v>1370</v>
          </cell>
          <cell r="D62">
            <v>1208</v>
          </cell>
          <cell r="E62">
            <v>2578</v>
          </cell>
          <cell r="F62">
            <v>60</v>
          </cell>
          <cell r="G62">
            <v>53.642384105960261</v>
          </cell>
          <cell r="H62">
            <v>57.020946470131882</v>
          </cell>
          <cell r="I62">
            <v>47.956204379562045</v>
          </cell>
          <cell r="J62">
            <v>41.97019867549669</v>
          </cell>
          <cell r="K62">
            <v>45.151280062063613</v>
          </cell>
          <cell r="L62">
            <v>95.620437956204384</v>
          </cell>
          <cell r="M62">
            <v>93.460264900662253</v>
          </cell>
          <cell r="N62">
            <v>94.608223429014743</v>
          </cell>
          <cell r="O62">
            <v>94.452554744525557</v>
          </cell>
          <cell r="P62">
            <v>92.30132450331125</v>
          </cell>
          <cell r="Q62">
            <v>93.444530643910014</v>
          </cell>
          <cell r="R62">
            <v>98.978102189781026</v>
          </cell>
          <cell r="S62">
            <v>98.096026490066222</v>
          </cell>
          <cell r="T62">
            <v>98.564778898370832</v>
          </cell>
          <cell r="U62">
            <v>110</v>
          </cell>
          <cell r="V62">
            <v>160</v>
          </cell>
          <cell r="W62">
            <v>270</v>
          </cell>
          <cell r="X62">
            <v>23.636363636363637</v>
          </cell>
          <cell r="Y62">
            <v>18.125</v>
          </cell>
          <cell r="Z62">
            <v>20.37037037037037</v>
          </cell>
          <cell r="AA62">
            <v>10.909090909090908</v>
          </cell>
          <cell r="AB62">
            <v>6.25</v>
          </cell>
          <cell r="AC62">
            <v>8.1481481481481488</v>
          </cell>
          <cell r="AD62">
            <v>81.818181818181827</v>
          </cell>
          <cell r="AE62">
            <v>78.75</v>
          </cell>
          <cell r="AF62">
            <v>80</v>
          </cell>
          <cell r="AG62">
            <v>75.454545454545453</v>
          </cell>
          <cell r="AH62">
            <v>76.25</v>
          </cell>
          <cell r="AI62">
            <v>75.925925925925924</v>
          </cell>
          <cell r="AJ62">
            <v>94.545454545454547</v>
          </cell>
          <cell r="AK62">
            <v>93.125</v>
          </cell>
          <cell r="AL62">
            <v>93.703703703703695</v>
          </cell>
          <cell r="AM62">
            <v>43</v>
          </cell>
          <cell r="AN62">
            <v>72</v>
          </cell>
          <cell r="AO62">
            <v>115</v>
          </cell>
          <cell r="AP62">
            <v>13.953488372093023</v>
          </cell>
          <cell r="AQ62">
            <v>12.5</v>
          </cell>
          <cell r="AR62">
            <v>13.043478260869565</v>
          </cell>
          <cell r="AS62">
            <v>2.3255813953488373</v>
          </cell>
          <cell r="AT62">
            <v>5.5555555555555554</v>
          </cell>
          <cell r="AU62">
            <v>4.3478260869565215</v>
          </cell>
          <cell r="AV62">
            <v>65.116279069767444</v>
          </cell>
          <cell r="AW62">
            <v>52.777777777777779</v>
          </cell>
          <cell r="AX62">
            <v>57.391304347826086</v>
          </cell>
          <cell r="AY62">
            <v>55.813953488372093</v>
          </cell>
          <cell r="AZ62">
            <v>47.222222222222221</v>
          </cell>
          <cell r="BA62">
            <v>50.434782608695649</v>
          </cell>
          <cell r="BB62">
            <v>95.348837209302332</v>
          </cell>
          <cell r="BC62">
            <v>90.277777777777786</v>
          </cell>
          <cell r="BD62">
            <v>92.173913043478265</v>
          </cell>
          <cell r="BE62">
            <v>35</v>
          </cell>
          <cell r="BF62">
            <v>93</v>
          </cell>
          <cell r="BG62">
            <v>128</v>
          </cell>
          <cell r="BH62">
            <v>8.5714285714285712</v>
          </cell>
          <cell r="BI62">
            <v>3.225806451612903</v>
          </cell>
          <cell r="BJ62">
            <v>4.6875</v>
          </cell>
          <cell r="BK62">
            <v>0</v>
          </cell>
          <cell r="BL62">
            <v>1.0752688172043012</v>
          </cell>
          <cell r="BM62">
            <v>0.78125</v>
          </cell>
          <cell r="BN62">
            <v>34.285714285714285</v>
          </cell>
          <cell r="BO62">
            <v>33.333333333333329</v>
          </cell>
          <cell r="BP62">
            <v>33.59375</v>
          </cell>
          <cell r="BQ62">
            <v>31.428571428571427</v>
          </cell>
          <cell r="BR62">
            <v>25.806451612903224</v>
          </cell>
          <cell r="BS62">
            <v>27.34375</v>
          </cell>
          <cell r="BT62">
            <v>85.714285714285708</v>
          </cell>
          <cell r="BU62">
            <v>81.72043010752688</v>
          </cell>
          <cell r="BV62">
            <v>82.8125</v>
          </cell>
          <cell r="BW62">
            <v>3</v>
          </cell>
          <cell r="BX62">
            <v>5</v>
          </cell>
          <cell r="BY62">
            <v>8</v>
          </cell>
          <cell r="BZ62">
            <v>33.333333333333329</v>
          </cell>
          <cell r="CA62">
            <v>20</v>
          </cell>
          <cell r="CB62">
            <v>25</v>
          </cell>
          <cell r="CC62">
            <v>0</v>
          </cell>
          <cell r="CD62">
            <v>0</v>
          </cell>
          <cell r="CE62">
            <v>0</v>
          </cell>
          <cell r="CF62">
            <v>66.666666666666657</v>
          </cell>
          <cell r="CG62">
            <v>80</v>
          </cell>
          <cell r="CH62">
            <v>75</v>
          </cell>
          <cell r="CI62">
            <v>66.666666666666657</v>
          </cell>
          <cell r="CJ62">
            <v>80</v>
          </cell>
          <cell r="CK62">
            <v>75</v>
          </cell>
          <cell r="CL62">
            <v>66.666666666666657</v>
          </cell>
          <cell r="CM62">
            <v>80</v>
          </cell>
          <cell r="CN62">
            <v>75</v>
          </cell>
          <cell r="CO62">
            <v>1561</v>
          </cell>
          <cell r="CP62">
            <v>1538</v>
          </cell>
          <cell r="CQ62">
            <v>3099</v>
          </cell>
          <cell r="CR62">
            <v>54.96476617552851</v>
          </cell>
          <cell r="CS62">
            <v>44.863459037711308</v>
          </cell>
          <cell r="CT62">
            <v>49.951597289448209</v>
          </cell>
          <cell r="CU62">
            <v>42.921204356181939</v>
          </cell>
          <cell r="CV62">
            <v>33.940182054616386</v>
          </cell>
          <cell r="CW62">
            <v>38.464020651823169</v>
          </cell>
          <cell r="CX62">
            <v>92.376681614349778</v>
          </cell>
          <cell r="CY62">
            <v>86.345903771131333</v>
          </cell>
          <cell r="CZ62">
            <v>89.383672152307199</v>
          </cell>
          <cell r="DA62">
            <v>90.582959641255599</v>
          </cell>
          <cell r="DB62">
            <v>84.460338101430438</v>
          </cell>
          <cell r="DC62">
            <v>87.54436915133914</v>
          </cell>
          <cell r="DD62">
            <v>98.206278026905821</v>
          </cell>
          <cell r="DE62">
            <v>96.16384915474643</v>
          </cell>
          <cell r="DF62">
            <v>97.192642787996135</v>
          </cell>
          <cell r="DG62">
            <v>153</v>
          </cell>
          <cell r="DH62">
            <v>232</v>
          </cell>
          <cell r="DI62">
            <v>385</v>
          </cell>
          <cell r="DJ62">
            <v>20.915032679738562</v>
          </cell>
          <cell r="DK62">
            <v>16.379310344827587</v>
          </cell>
          <cell r="DL62">
            <v>18.181818181818183</v>
          </cell>
          <cell r="DM62">
            <v>8.4967320261437909</v>
          </cell>
          <cell r="DN62">
            <v>6.0344827586206895</v>
          </cell>
          <cell r="DO62">
            <v>7.0129870129870122</v>
          </cell>
          <cell r="DP62">
            <v>77.124183006535958</v>
          </cell>
          <cell r="DQ62">
            <v>70.689655172413794</v>
          </cell>
          <cell r="DR62">
            <v>73.246753246753244</v>
          </cell>
          <cell r="DS62">
            <v>69.93464052287581</v>
          </cell>
          <cell r="DT62">
            <v>67.241379310344826</v>
          </cell>
          <cell r="DU62">
            <v>68.311688311688314</v>
          </cell>
          <cell r="DV62">
            <v>94.77124183006535</v>
          </cell>
          <cell r="DW62">
            <v>92.241379310344826</v>
          </cell>
          <cell r="DX62">
            <v>93.246753246753244</v>
          </cell>
        </row>
        <row r="63">
          <cell r="B63">
            <v>358</v>
          </cell>
          <cell r="C63">
            <v>1284</v>
          </cell>
          <cell r="D63">
            <v>1147</v>
          </cell>
          <cell r="E63">
            <v>2431</v>
          </cell>
          <cell r="F63">
            <v>81.54205607476635</v>
          </cell>
          <cell r="G63">
            <v>77.244986922406284</v>
          </cell>
          <cell r="H63">
            <v>79.514603044014805</v>
          </cell>
          <cell r="I63">
            <v>68.068535825545169</v>
          </cell>
          <cell r="J63">
            <v>63.382737576285962</v>
          </cell>
          <cell r="K63">
            <v>65.857671740024685</v>
          </cell>
          <cell r="L63">
            <v>98.753894080996886</v>
          </cell>
          <cell r="M63">
            <v>97.558849171752399</v>
          </cell>
          <cell r="N63">
            <v>98.19004524886877</v>
          </cell>
          <cell r="O63">
            <v>98.208722741433021</v>
          </cell>
          <cell r="P63">
            <v>96.948561464690499</v>
          </cell>
          <cell r="Q63">
            <v>97.614150555327029</v>
          </cell>
          <cell r="R63">
            <v>99.688473520249218</v>
          </cell>
          <cell r="S63">
            <v>99.825632083696604</v>
          </cell>
          <cell r="T63">
            <v>99.753187988482111</v>
          </cell>
          <cell r="U63">
            <v>114</v>
          </cell>
          <cell r="V63">
            <v>183</v>
          </cell>
          <cell r="W63">
            <v>297</v>
          </cell>
          <cell r="X63">
            <v>32.456140350877192</v>
          </cell>
          <cell r="Y63">
            <v>27.322404371584703</v>
          </cell>
          <cell r="Z63">
            <v>29.292929292929294</v>
          </cell>
          <cell r="AA63">
            <v>21.052631578947366</v>
          </cell>
          <cell r="AB63">
            <v>13.661202185792352</v>
          </cell>
          <cell r="AC63">
            <v>16.498316498316498</v>
          </cell>
          <cell r="AD63">
            <v>94.73684210526315</v>
          </cell>
          <cell r="AE63">
            <v>92.349726775956285</v>
          </cell>
          <cell r="AF63">
            <v>93.265993265993259</v>
          </cell>
          <cell r="AG63">
            <v>92.10526315789474</v>
          </cell>
          <cell r="AH63">
            <v>91.256830601092901</v>
          </cell>
          <cell r="AI63">
            <v>91.582491582491585</v>
          </cell>
          <cell r="AJ63">
            <v>100</v>
          </cell>
          <cell r="AK63">
            <v>99.453551912568301</v>
          </cell>
          <cell r="AL63">
            <v>99.663299663299668</v>
          </cell>
          <cell r="AM63">
            <v>38</v>
          </cell>
          <cell r="AN63">
            <v>50</v>
          </cell>
          <cell r="AO63">
            <v>88</v>
          </cell>
          <cell r="AP63">
            <v>15.789473684210526</v>
          </cell>
          <cell r="AQ63">
            <v>26</v>
          </cell>
          <cell r="AR63">
            <v>21.59090909090909</v>
          </cell>
          <cell r="AS63">
            <v>7.8947368421052628</v>
          </cell>
          <cell r="AT63">
            <v>18</v>
          </cell>
          <cell r="AU63">
            <v>13.636363636363635</v>
          </cell>
          <cell r="AV63">
            <v>81.578947368421055</v>
          </cell>
          <cell r="AW63">
            <v>86</v>
          </cell>
          <cell r="AX63">
            <v>84.090909090909093</v>
          </cell>
          <cell r="AY63">
            <v>78.94736842105263</v>
          </cell>
          <cell r="AZ63">
            <v>82</v>
          </cell>
          <cell r="BA63">
            <v>80.681818181818173</v>
          </cell>
          <cell r="BB63">
            <v>100</v>
          </cell>
          <cell r="BC63">
            <v>96</v>
          </cell>
          <cell r="BD63">
            <v>97.727272727272734</v>
          </cell>
          <cell r="BE63">
            <v>38</v>
          </cell>
          <cell r="BF63">
            <v>74</v>
          </cell>
          <cell r="BG63">
            <v>112</v>
          </cell>
          <cell r="BH63">
            <v>10.526315789473683</v>
          </cell>
          <cell r="BI63">
            <v>14.864864864864865</v>
          </cell>
          <cell r="BJ63">
            <v>13.392857142857142</v>
          </cell>
          <cell r="BK63">
            <v>7.8947368421052628</v>
          </cell>
          <cell r="BL63">
            <v>5.4054054054054053</v>
          </cell>
          <cell r="BM63">
            <v>6.25</v>
          </cell>
          <cell r="BN63">
            <v>44.736842105263158</v>
          </cell>
          <cell r="BO63">
            <v>55.405405405405403</v>
          </cell>
          <cell r="BP63">
            <v>51.785714285714292</v>
          </cell>
          <cell r="BQ63">
            <v>36.84210526315789</v>
          </cell>
          <cell r="BR63">
            <v>54.054054054054056</v>
          </cell>
          <cell r="BS63">
            <v>48.214285714285715</v>
          </cell>
          <cell r="BT63">
            <v>76.31578947368422</v>
          </cell>
          <cell r="BU63">
            <v>91.891891891891902</v>
          </cell>
          <cell r="BV63">
            <v>86.607142857142861</v>
          </cell>
          <cell r="BW63">
            <v>5</v>
          </cell>
          <cell r="BX63">
            <v>4</v>
          </cell>
          <cell r="BY63">
            <v>9</v>
          </cell>
          <cell r="BZ63">
            <v>80</v>
          </cell>
          <cell r="CA63">
            <v>75</v>
          </cell>
          <cell r="CB63">
            <v>77.777777777777786</v>
          </cell>
          <cell r="CC63">
            <v>60</v>
          </cell>
          <cell r="CD63">
            <v>50</v>
          </cell>
          <cell r="CE63">
            <v>55.555555555555557</v>
          </cell>
          <cell r="CF63">
            <v>100</v>
          </cell>
          <cell r="CG63">
            <v>100</v>
          </cell>
          <cell r="CH63">
            <v>100</v>
          </cell>
          <cell r="CI63">
            <v>100</v>
          </cell>
          <cell r="CJ63">
            <v>100</v>
          </cell>
          <cell r="CK63">
            <v>100</v>
          </cell>
          <cell r="CL63">
            <v>100</v>
          </cell>
          <cell r="CM63">
            <v>100</v>
          </cell>
          <cell r="CN63">
            <v>100</v>
          </cell>
          <cell r="CO63">
            <v>1479</v>
          </cell>
          <cell r="CP63">
            <v>1458</v>
          </cell>
          <cell r="CQ63">
            <v>2937</v>
          </cell>
          <cell r="CR63">
            <v>74.239350912778903</v>
          </cell>
          <cell r="CS63">
            <v>66.049382716049394</v>
          </cell>
          <cell r="CT63">
            <v>70.173646578140961</v>
          </cell>
          <cell r="CU63">
            <v>61.325219743069638</v>
          </cell>
          <cell r="CV63">
            <v>52.606310013717419</v>
          </cell>
          <cell r="CW63">
            <v>56.99693564862104</v>
          </cell>
          <cell r="CX63">
            <v>96.619337390128464</v>
          </cell>
          <cell r="CY63">
            <v>94.375857338820296</v>
          </cell>
          <cell r="CZ63">
            <v>95.50561797752809</v>
          </cell>
          <cell r="DA63">
            <v>95.672751859364439</v>
          </cell>
          <cell r="DB63">
            <v>93.552812071330592</v>
          </cell>
          <cell r="DC63">
            <v>94.620360912495755</v>
          </cell>
          <cell r="DD63">
            <v>99.121027721433393</v>
          </cell>
          <cell r="DE63">
            <v>99.245541838134429</v>
          </cell>
          <cell r="DF63">
            <v>99.182839632277833</v>
          </cell>
          <cell r="DG63">
            <v>152</v>
          </cell>
          <cell r="DH63">
            <v>233</v>
          </cell>
          <cell r="DI63">
            <v>385</v>
          </cell>
          <cell r="DJ63">
            <v>28.289473684210524</v>
          </cell>
          <cell r="DK63">
            <v>27.038626609442062</v>
          </cell>
          <cell r="DL63">
            <v>27.532467532467532</v>
          </cell>
          <cell r="DM63">
            <v>17.763157894736842</v>
          </cell>
          <cell r="DN63">
            <v>14.592274678111588</v>
          </cell>
          <cell r="DO63">
            <v>15.844155844155845</v>
          </cell>
          <cell r="DP63">
            <v>91.44736842105263</v>
          </cell>
          <cell r="DQ63">
            <v>90.987124463519308</v>
          </cell>
          <cell r="DR63">
            <v>91.168831168831161</v>
          </cell>
          <cell r="DS63">
            <v>88.81578947368422</v>
          </cell>
          <cell r="DT63">
            <v>89.27038626609442</v>
          </cell>
          <cell r="DU63">
            <v>89.090909090909093</v>
          </cell>
          <cell r="DV63">
            <v>100</v>
          </cell>
          <cell r="DW63">
            <v>98.712446351931334</v>
          </cell>
          <cell r="DX63">
            <v>99.220779220779221</v>
          </cell>
        </row>
        <row r="64">
          <cell r="B64">
            <v>359</v>
          </cell>
          <cell r="C64">
            <v>1722</v>
          </cell>
          <cell r="D64">
            <v>1620</v>
          </cell>
          <cell r="E64">
            <v>3342</v>
          </cell>
          <cell r="F64">
            <v>69.860627177700351</v>
          </cell>
          <cell r="G64">
            <v>64.691358024691354</v>
          </cell>
          <cell r="H64">
            <v>67.354877318970679</v>
          </cell>
          <cell r="I64">
            <v>51.742160278745644</v>
          </cell>
          <cell r="J64">
            <v>48.086419753086417</v>
          </cell>
          <cell r="K64">
            <v>49.970077797725914</v>
          </cell>
          <cell r="L64">
            <v>97.038327526132406</v>
          </cell>
          <cell r="M64">
            <v>97.222222222222214</v>
          </cell>
          <cell r="N64">
            <v>97.127468581687609</v>
          </cell>
          <cell r="O64">
            <v>95.818815331010455</v>
          </cell>
          <cell r="P64">
            <v>95.308641975308632</v>
          </cell>
          <cell r="Q64">
            <v>95.571514063435075</v>
          </cell>
          <cell r="R64">
            <v>99.245063879210221</v>
          </cell>
          <cell r="S64">
            <v>98.888888888888886</v>
          </cell>
          <cell r="T64">
            <v>99.072411729503301</v>
          </cell>
          <cell r="U64">
            <v>127</v>
          </cell>
          <cell r="V64">
            <v>246</v>
          </cell>
          <cell r="W64">
            <v>373</v>
          </cell>
          <cell r="X64">
            <v>19.685039370078741</v>
          </cell>
          <cell r="Y64">
            <v>21.138211382113823</v>
          </cell>
          <cell r="Z64">
            <v>20.64343163538874</v>
          </cell>
          <cell r="AA64">
            <v>10.236220472440944</v>
          </cell>
          <cell r="AB64">
            <v>13.008130081300814</v>
          </cell>
          <cell r="AC64">
            <v>12.064343163538874</v>
          </cell>
          <cell r="AD64">
            <v>88.976377952755897</v>
          </cell>
          <cell r="AE64">
            <v>89.837398373983731</v>
          </cell>
          <cell r="AF64">
            <v>89.544235924932977</v>
          </cell>
          <cell r="AG64">
            <v>85.826771653543304</v>
          </cell>
          <cell r="AH64">
            <v>86.58536585365853</v>
          </cell>
          <cell r="AI64">
            <v>86.327077747989279</v>
          </cell>
          <cell r="AJ64">
            <v>96.062992125984252</v>
          </cell>
          <cell r="AK64">
            <v>97.560975609756099</v>
          </cell>
          <cell r="AL64">
            <v>97.050938337801611</v>
          </cell>
          <cell r="AM64">
            <v>69</v>
          </cell>
          <cell r="AN64">
            <v>161</v>
          </cell>
          <cell r="AO64">
            <v>230</v>
          </cell>
          <cell r="AP64">
            <v>14.492753623188406</v>
          </cell>
          <cell r="AQ64">
            <v>9.9378881987577632</v>
          </cell>
          <cell r="AR64">
            <v>11.304347826086957</v>
          </cell>
          <cell r="AS64">
            <v>7.2463768115942031</v>
          </cell>
          <cell r="AT64">
            <v>5.5900621118012426</v>
          </cell>
          <cell r="AU64">
            <v>6.0869565217391308</v>
          </cell>
          <cell r="AV64">
            <v>75.362318840579718</v>
          </cell>
          <cell r="AW64">
            <v>66.459627329192557</v>
          </cell>
          <cell r="AX64">
            <v>69.130434782608702</v>
          </cell>
          <cell r="AY64">
            <v>72.463768115942031</v>
          </cell>
          <cell r="AZ64">
            <v>60.869565217391312</v>
          </cell>
          <cell r="BA64">
            <v>64.347826086956516</v>
          </cell>
          <cell r="BB64">
            <v>92.753623188405797</v>
          </cell>
          <cell r="BC64">
            <v>86.956521739130437</v>
          </cell>
          <cell r="BD64">
            <v>88.695652173913047</v>
          </cell>
          <cell r="BE64">
            <v>67</v>
          </cell>
          <cell r="BF64">
            <v>146</v>
          </cell>
          <cell r="BG64">
            <v>213</v>
          </cell>
          <cell r="BH64">
            <v>5.9701492537313428</v>
          </cell>
          <cell r="BI64">
            <v>5.4794520547945202</v>
          </cell>
          <cell r="BJ64">
            <v>5.6338028169014089</v>
          </cell>
          <cell r="BK64">
            <v>4.4776119402985071</v>
          </cell>
          <cell r="BL64">
            <v>1.3698630136986301</v>
          </cell>
          <cell r="BM64">
            <v>2.3474178403755865</v>
          </cell>
          <cell r="BN64">
            <v>38.805970149253731</v>
          </cell>
          <cell r="BO64">
            <v>39.041095890410958</v>
          </cell>
          <cell r="BP64">
            <v>38.967136150234744</v>
          </cell>
          <cell r="BQ64">
            <v>38.805970149253731</v>
          </cell>
          <cell r="BR64">
            <v>35.61643835616438</v>
          </cell>
          <cell r="BS64">
            <v>36.619718309859159</v>
          </cell>
          <cell r="BT64">
            <v>86.567164179104466</v>
          </cell>
          <cell r="BU64">
            <v>82.191780821917803</v>
          </cell>
          <cell r="BV64">
            <v>83.568075117370881</v>
          </cell>
          <cell r="BW64">
            <v>2</v>
          </cell>
          <cell r="BX64">
            <v>1</v>
          </cell>
          <cell r="BY64">
            <v>3</v>
          </cell>
          <cell r="BZ64">
            <v>100</v>
          </cell>
          <cell r="CA64">
            <v>0</v>
          </cell>
          <cell r="CB64">
            <v>66.666666666666657</v>
          </cell>
          <cell r="CC64">
            <v>50</v>
          </cell>
          <cell r="CD64">
            <v>0</v>
          </cell>
          <cell r="CE64">
            <v>33.333333333333329</v>
          </cell>
          <cell r="CF64">
            <v>100</v>
          </cell>
          <cell r="CG64">
            <v>0</v>
          </cell>
          <cell r="CH64">
            <v>66.666666666666657</v>
          </cell>
          <cell r="CI64">
            <v>100</v>
          </cell>
          <cell r="CJ64">
            <v>0</v>
          </cell>
          <cell r="CK64">
            <v>66.666666666666657</v>
          </cell>
          <cell r="CL64">
            <v>100</v>
          </cell>
          <cell r="CM64">
            <v>100</v>
          </cell>
          <cell r="CN64">
            <v>100</v>
          </cell>
          <cell r="CO64">
            <v>1987</v>
          </cell>
          <cell r="CP64">
            <v>2174</v>
          </cell>
          <cell r="CQ64">
            <v>4161</v>
          </cell>
          <cell r="CR64">
            <v>62.606945143432313</v>
          </cell>
          <cell r="CS64">
            <v>51.701931922723091</v>
          </cell>
          <cell r="CT64">
            <v>56.90939677962028</v>
          </cell>
          <cell r="CU64">
            <v>45.948666331152495</v>
          </cell>
          <cell r="CV64">
            <v>37.810487580496783</v>
          </cell>
          <cell r="CW64">
            <v>41.696707522230234</v>
          </cell>
          <cell r="CX64">
            <v>93.809763462506297</v>
          </cell>
          <cell r="CY64">
            <v>90.156393744250224</v>
          </cell>
          <cell r="CZ64">
            <v>91.900985340062476</v>
          </cell>
          <cell r="DA64">
            <v>92.450931051836932</v>
          </cell>
          <cell r="DB64">
            <v>87.71849126034958</v>
          </cell>
          <cell r="DC64">
            <v>89.978370583994234</v>
          </cell>
          <cell r="DD64">
            <v>98.389531957725211</v>
          </cell>
          <cell r="DE64">
            <v>96.734130634774601</v>
          </cell>
          <cell r="DF64">
            <v>97.524633501562121</v>
          </cell>
          <cell r="DG64">
            <v>196</v>
          </cell>
          <cell r="DH64">
            <v>407</v>
          </cell>
          <cell r="DI64">
            <v>603</v>
          </cell>
          <cell r="DJ64">
            <v>17.857142857142858</v>
          </cell>
          <cell r="DK64">
            <v>16.707616707616708</v>
          </cell>
          <cell r="DL64">
            <v>17.081260364842453</v>
          </cell>
          <cell r="DM64">
            <v>9.183673469387756</v>
          </cell>
          <cell r="DN64">
            <v>10.073710073710075</v>
          </cell>
          <cell r="DO64">
            <v>9.7844112769485907</v>
          </cell>
          <cell r="DP64">
            <v>84.183673469387756</v>
          </cell>
          <cell r="DQ64">
            <v>80.589680589680597</v>
          </cell>
          <cell r="DR64">
            <v>81.757877280265348</v>
          </cell>
          <cell r="DS64">
            <v>81.122448979591837</v>
          </cell>
          <cell r="DT64">
            <v>76.412776412776424</v>
          </cell>
          <cell r="DU64">
            <v>77.943615257048094</v>
          </cell>
          <cell r="DV64">
            <v>94.897959183673478</v>
          </cell>
          <cell r="DW64">
            <v>93.366093366093367</v>
          </cell>
          <cell r="DX64">
            <v>93.864013266998342</v>
          </cell>
        </row>
        <row r="65">
          <cell r="B65">
            <v>370</v>
          </cell>
          <cell r="C65">
            <v>1157</v>
          </cell>
          <cell r="D65">
            <v>983</v>
          </cell>
          <cell r="E65">
            <v>2140</v>
          </cell>
          <cell r="F65">
            <v>58.426966292134829</v>
          </cell>
          <cell r="G65">
            <v>56.358087487283825</v>
          </cell>
          <cell r="H65">
            <v>57.476635514018696</v>
          </cell>
          <cell r="I65">
            <v>37.683664649956782</v>
          </cell>
          <cell r="J65">
            <v>33.774160732451683</v>
          </cell>
          <cell r="K65">
            <v>35.887850467289717</v>
          </cell>
          <cell r="L65">
            <v>95.678478824546247</v>
          </cell>
          <cell r="M65">
            <v>95.930824008138345</v>
          </cell>
          <cell r="N65">
            <v>95.794392523364493</v>
          </cell>
          <cell r="O65">
            <v>91.702679343128779</v>
          </cell>
          <cell r="P65">
            <v>92.472024415055955</v>
          </cell>
          <cell r="Q65">
            <v>92.056074766355138</v>
          </cell>
          <cell r="R65">
            <v>99.222126188418329</v>
          </cell>
          <cell r="S65">
            <v>98.779247202441496</v>
          </cell>
          <cell r="T65">
            <v>99.018691588785046</v>
          </cell>
          <cell r="U65">
            <v>102</v>
          </cell>
          <cell r="V65">
            <v>134</v>
          </cell>
          <cell r="W65">
            <v>236</v>
          </cell>
          <cell r="X65">
            <v>32.352941176470587</v>
          </cell>
          <cell r="Y65">
            <v>18.656716417910449</v>
          </cell>
          <cell r="Z65">
            <v>24.576271186440678</v>
          </cell>
          <cell r="AA65">
            <v>19.607843137254903</v>
          </cell>
          <cell r="AB65">
            <v>10.44776119402985</v>
          </cell>
          <cell r="AC65">
            <v>14.40677966101695</v>
          </cell>
          <cell r="AD65">
            <v>78.431372549019613</v>
          </cell>
          <cell r="AE65">
            <v>73.880597014925371</v>
          </cell>
          <cell r="AF65">
            <v>75.847457627118644</v>
          </cell>
          <cell r="AG65">
            <v>77.450980392156865</v>
          </cell>
          <cell r="AH65">
            <v>68.656716417910445</v>
          </cell>
          <cell r="AI65">
            <v>72.457627118644069</v>
          </cell>
          <cell r="AJ65">
            <v>98.039215686274503</v>
          </cell>
          <cell r="AK65">
            <v>92.537313432835816</v>
          </cell>
          <cell r="AL65">
            <v>94.915254237288138</v>
          </cell>
          <cell r="AM65">
            <v>58</v>
          </cell>
          <cell r="AN65">
            <v>127</v>
          </cell>
          <cell r="AO65">
            <v>185</v>
          </cell>
          <cell r="AP65">
            <v>18.96551724137931</v>
          </cell>
          <cell r="AQ65">
            <v>11.023622047244094</v>
          </cell>
          <cell r="AR65">
            <v>13.513513513513514</v>
          </cell>
          <cell r="AS65">
            <v>5.1724137931034484</v>
          </cell>
          <cell r="AT65">
            <v>2.3622047244094486</v>
          </cell>
          <cell r="AU65">
            <v>3.2432432432432434</v>
          </cell>
          <cell r="AV65">
            <v>55.172413793103445</v>
          </cell>
          <cell r="AW65">
            <v>55.905511811023622</v>
          </cell>
          <cell r="AX65">
            <v>55.67567567567567</v>
          </cell>
          <cell r="AY65">
            <v>41.379310344827587</v>
          </cell>
          <cell r="AZ65">
            <v>44.094488188976378</v>
          </cell>
          <cell r="BA65">
            <v>43.243243243243242</v>
          </cell>
          <cell r="BB65">
            <v>86.206896551724128</v>
          </cell>
          <cell r="BC65">
            <v>85.039370078740163</v>
          </cell>
          <cell r="BD65">
            <v>85.405405405405403</v>
          </cell>
          <cell r="BE65">
            <v>23</v>
          </cell>
          <cell r="BF65">
            <v>50</v>
          </cell>
          <cell r="BG65">
            <v>73</v>
          </cell>
          <cell r="BH65">
            <v>4.3478260869565215</v>
          </cell>
          <cell r="BI65">
            <v>4</v>
          </cell>
          <cell r="BJ65">
            <v>4.10958904109589</v>
          </cell>
          <cell r="BK65">
            <v>0</v>
          </cell>
          <cell r="BL65">
            <v>2</v>
          </cell>
          <cell r="BM65">
            <v>1.3698630136986301</v>
          </cell>
          <cell r="BN65">
            <v>30.434782608695656</v>
          </cell>
          <cell r="BO65">
            <v>24</v>
          </cell>
          <cell r="BP65">
            <v>26.027397260273972</v>
          </cell>
          <cell r="BQ65">
            <v>17.391304347826086</v>
          </cell>
          <cell r="BR65">
            <v>18</v>
          </cell>
          <cell r="BS65">
            <v>17.80821917808219</v>
          </cell>
          <cell r="BT65">
            <v>69.565217391304344</v>
          </cell>
          <cell r="BU65">
            <v>84</v>
          </cell>
          <cell r="BV65">
            <v>79.452054794520549</v>
          </cell>
          <cell r="BW65">
            <v>1</v>
          </cell>
          <cell r="BX65">
            <v>4</v>
          </cell>
          <cell r="BY65">
            <v>5</v>
          </cell>
          <cell r="BZ65">
            <v>0</v>
          </cell>
          <cell r="CA65">
            <v>25</v>
          </cell>
          <cell r="CB65">
            <v>20</v>
          </cell>
          <cell r="CC65">
            <v>0</v>
          </cell>
          <cell r="CD65">
            <v>25</v>
          </cell>
          <cell r="CE65">
            <v>20</v>
          </cell>
          <cell r="CF65">
            <v>100</v>
          </cell>
          <cell r="CG65">
            <v>25</v>
          </cell>
          <cell r="CH65">
            <v>40</v>
          </cell>
          <cell r="CI65">
            <v>100</v>
          </cell>
          <cell r="CJ65">
            <v>25</v>
          </cell>
          <cell r="CK65">
            <v>40</v>
          </cell>
          <cell r="CL65">
            <v>100</v>
          </cell>
          <cell r="CM65">
            <v>100</v>
          </cell>
          <cell r="CN65">
            <v>100</v>
          </cell>
          <cell r="CO65">
            <v>1341</v>
          </cell>
          <cell r="CP65">
            <v>1298</v>
          </cell>
          <cell r="CQ65">
            <v>2639</v>
          </cell>
          <cell r="CR65">
            <v>53.765846383296044</v>
          </cell>
          <cell r="CS65">
            <v>45.916795069337439</v>
          </cell>
          <cell r="CT65">
            <v>49.905267146646459</v>
          </cell>
          <cell r="CU65">
            <v>34.228187919463089</v>
          </cell>
          <cell r="CV65">
            <v>27.041602465331277</v>
          </cell>
          <cell r="CW65">
            <v>30.693444486547932</v>
          </cell>
          <cell r="CX65">
            <v>91.498881431767344</v>
          </cell>
          <cell r="CY65">
            <v>86.748844375963017</v>
          </cell>
          <cell r="CZ65">
            <v>89.162561576354676</v>
          </cell>
          <cell r="DA65">
            <v>87.173750932140194</v>
          </cell>
          <cell r="DB65">
            <v>82.203389830508485</v>
          </cell>
          <cell r="DC65">
            <v>84.729064039408868</v>
          </cell>
          <cell r="DD65">
            <v>98.061148396718863</v>
          </cell>
          <cell r="DE65">
            <v>96.224961479198768</v>
          </cell>
          <cell r="DF65">
            <v>97.158014399393707</v>
          </cell>
          <cell r="DG65">
            <v>160</v>
          </cell>
          <cell r="DH65">
            <v>261</v>
          </cell>
          <cell r="DI65">
            <v>421</v>
          </cell>
          <cell r="DJ65">
            <v>27.500000000000004</v>
          </cell>
          <cell r="DK65">
            <v>14.942528735632186</v>
          </cell>
          <cell r="DL65">
            <v>19.714964370546319</v>
          </cell>
          <cell r="DM65">
            <v>14.374999999999998</v>
          </cell>
          <cell r="DN65">
            <v>6.5134099616858236</v>
          </cell>
          <cell r="DO65">
            <v>9.5011876484560567</v>
          </cell>
          <cell r="DP65">
            <v>70</v>
          </cell>
          <cell r="DQ65">
            <v>65.134099616858236</v>
          </cell>
          <cell r="DR65">
            <v>66.983372921615199</v>
          </cell>
          <cell r="DS65">
            <v>64.375</v>
          </cell>
          <cell r="DT65">
            <v>56.70498084291188</v>
          </cell>
          <cell r="DU65">
            <v>59.619952494061756</v>
          </cell>
          <cell r="DV65">
            <v>93.75</v>
          </cell>
          <cell r="DW65">
            <v>88.888888888888886</v>
          </cell>
          <cell r="DX65">
            <v>90.736342042755354</v>
          </cell>
        </row>
        <row r="66">
          <cell r="B66">
            <v>371</v>
          </cell>
          <cell r="C66">
            <v>1685</v>
          </cell>
          <cell r="D66">
            <v>1646</v>
          </cell>
          <cell r="E66">
            <v>3331</v>
          </cell>
          <cell r="F66">
            <v>60.474777448071215</v>
          </cell>
          <cell r="G66">
            <v>54.252733900364525</v>
          </cell>
          <cell r="H66">
            <v>57.400180126088266</v>
          </cell>
          <cell r="I66">
            <v>42.433234421364986</v>
          </cell>
          <cell r="J66">
            <v>35.662211421628186</v>
          </cell>
          <cell r="K66">
            <v>39.087361152806963</v>
          </cell>
          <cell r="L66">
            <v>93.590504451038584</v>
          </cell>
          <cell r="M66">
            <v>91.190765492102059</v>
          </cell>
          <cell r="N66">
            <v>92.404683278294812</v>
          </cell>
          <cell r="O66">
            <v>92.284866468842736</v>
          </cell>
          <cell r="P66">
            <v>89.185905224787362</v>
          </cell>
          <cell r="Q66">
            <v>90.753527469228459</v>
          </cell>
          <cell r="R66">
            <v>98.100890207715125</v>
          </cell>
          <cell r="S66">
            <v>96.840826245443495</v>
          </cell>
          <cell r="T66">
            <v>97.478234764335042</v>
          </cell>
          <cell r="U66">
            <v>103</v>
          </cell>
          <cell r="V66">
            <v>139</v>
          </cell>
          <cell r="W66">
            <v>242</v>
          </cell>
          <cell r="X66">
            <v>18.446601941747574</v>
          </cell>
          <cell r="Y66">
            <v>17.266187050359711</v>
          </cell>
          <cell r="Z66">
            <v>17.768595041322314</v>
          </cell>
          <cell r="AA66">
            <v>6.7961165048543686</v>
          </cell>
          <cell r="AB66">
            <v>9.3525179856115113</v>
          </cell>
          <cell r="AC66">
            <v>8.2644628099173563</v>
          </cell>
          <cell r="AD66">
            <v>69.902912621359221</v>
          </cell>
          <cell r="AE66">
            <v>60.431654676258994</v>
          </cell>
          <cell r="AF66">
            <v>64.462809917355372</v>
          </cell>
          <cell r="AG66">
            <v>65.048543689320397</v>
          </cell>
          <cell r="AH66">
            <v>57.553956834532372</v>
          </cell>
          <cell r="AI66">
            <v>60.743801652892557</v>
          </cell>
          <cell r="AJ66">
            <v>92.233009708737868</v>
          </cell>
          <cell r="AK66">
            <v>86.330935251798564</v>
          </cell>
          <cell r="AL66">
            <v>88.84297520661157</v>
          </cell>
          <cell r="AM66">
            <v>32</v>
          </cell>
          <cell r="AN66">
            <v>70</v>
          </cell>
          <cell r="AO66">
            <v>102</v>
          </cell>
          <cell r="AP66">
            <v>12.5</v>
          </cell>
          <cell r="AQ66">
            <v>20</v>
          </cell>
          <cell r="AR66">
            <v>17.647058823529413</v>
          </cell>
          <cell r="AS66">
            <v>3.125</v>
          </cell>
          <cell r="AT66">
            <v>8.5714285714285712</v>
          </cell>
          <cell r="AU66">
            <v>6.8627450980392162</v>
          </cell>
          <cell r="AV66">
            <v>53.125</v>
          </cell>
          <cell r="AW66">
            <v>48.571428571428569</v>
          </cell>
          <cell r="AX66">
            <v>50</v>
          </cell>
          <cell r="AY66">
            <v>50</v>
          </cell>
          <cell r="AZ66">
            <v>48.571428571428569</v>
          </cell>
          <cell r="BA66">
            <v>49.019607843137251</v>
          </cell>
          <cell r="BB66">
            <v>81.25</v>
          </cell>
          <cell r="BC66">
            <v>81.428571428571431</v>
          </cell>
          <cell r="BD66">
            <v>81.372549019607845</v>
          </cell>
          <cell r="BE66">
            <v>61</v>
          </cell>
          <cell r="BF66">
            <v>100</v>
          </cell>
          <cell r="BG66">
            <v>161</v>
          </cell>
          <cell r="BH66">
            <v>11.475409836065573</v>
          </cell>
          <cell r="BI66">
            <v>12</v>
          </cell>
          <cell r="BJ66">
            <v>11.801242236024844</v>
          </cell>
          <cell r="BK66">
            <v>3.278688524590164</v>
          </cell>
          <cell r="BL66">
            <v>5</v>
          </cell>
          <cell r="BM66">
            <v>4.3478260869565215</v>
          </cell>
          <cell r="BN66">
            <v>34.42622950819672</v>
          </cell>
          <cell r="BO66">
            <v>43</v>
          </cell>
          <cell r="BP66">
            <v>39.751552795031053</v>
          </cell>
          <cell r="BQ66">
            <v>32.786885245901637</v>
          </cell>
          <cell r="BR66">
            <v>41</v>
          </cell>
          <cell r="BS66">
            <v>37.888198757763973</v>
          </cell>
          <cell r="BT66">
            <v>80.327868852459019</v>
          </cell>
          <cell r="BU66">
            <v>82</v>
          </cell>
          <cell r="BV66">
            <v>81.366459627329192</v>
          </cell>
          <cell r="BW66">
            <v>6</v>
          </cell>
          <cell r="BX66">
            <v>5</v>
          </cell>
          <cell r="BY66">
            <v>11</v>
          </cell>
          <cell r="BZ66">
            <v>50</v>
          </cell>
          <cell r="CA66">
            <v>60</v>
          </cell>
          <cell r="CB66">
            <v>54.54545454545454</v>
          </cell>
          <cell r="CC66">
            <v>33.333333333333329</v>
          </cell>
          <cell r="CD66">
            <v>40</v>
          </cell>
          <cell r="CE66">
            <v>36.363636363636367</v>
          </cell>
          <cell r="CF66">
            <v>83.333333333333343</v>
          </cell>
          <cell r="CG66">
            <v>100</v>
          </cell>
          <cell r="CH66">
            <v>90.909090909090907</v>
          </cell>
          <cell r="CI66">
            <v>83.333333333333343</v>
          </cell>
          <cell r="CJ66">
            <v>100</v>
          </cell>
          <cell r="CK66">
            <v>90.909090909090907</v>
          </cell>
          <cell r="CL66">
            <v>83.333333333333343</v>
          </cell>
          <cell r="CM66">
            <v>100</v>
          </cell>
          <cell r="CN66">
            <v>90.909090909090907</v>
          </cell>
          <cell r="CO66">
            <v>1887</v>
          </cell>
          <cell r="CP66">
            <v>1960</v>
          </cell>
          <cell r="CQ66">
            <v>3847</v>
          </cell>
          <cell r="CR66">
            <v>55.749867514573396</v>
          </cell>
          <cell r="CS66">
            <v>48.265306122448983</v>
          </cell>
          <cell r="CT66">
            <v>51.936573953730182</v>
          </cell>
          <cell r="CU66">
            <v>38.526762056173816</v>
          </cell>
          <cell r="CV66">
            <v>31.27551020408163</v>
          </cell>
          <cell r="CW66">
            <v>34.832336885885105</v>
          </cell>
          <cell r="CX66">
            <v>89.666136724960253</v>
          </cell>
          <cell r="CY66">
            <v>85.051020408163268</v>
          </cell>
          <cell r="CZ66">
            <v>87.314790746035868</v>
          </cell>
          <cell r="DA66">
            <v>88.129305776364603</v>
          </cell>
          <cell r="DB66">
            <v>83.061224489795919</v>
          </cell>
          <cell r="DC66">
            <v>85.54717962048349</v>
          </cell>
          <cell r="DD66">
            <v>96.873343932167472</v>
          </cell>
          <cell r="DE66">
            <v>94.795918367346943</v>
          </cell>
          <cell r="DF66">
            <v>95.814920717442163</v>
          </cell>
          <cell r="DG66">
            <v>135</v>
          </cell>
          <cell r="DH66">
            <v>209</v>
          </cell>
          <cell r="DI66">
            <v>344</v>
          </cell>
          <cell r="DJ66">
            <v>17.037037037037038</v>
          </cell>
          <cell r="DK66">
            <v>18.181818181818183</v>
          </cell>
          <cell r="DL66">
            <v>17.732558139534884</v>
          </cell>
          <cell r="DM66">
            <v>5.9259259259259265</v>
          </cell>
          <cell r="DN66">
            <v>9.0909090909090917</v>
          </cell>
          <cell r="DO66">
            <v>7.8488372093023253</v>
          </cell>
          <cell r="DP66">
            <v>65.925925925925924</v>
          </cell>
          <cell r="DQ66">
            <v>56.459330143540662</v>
          </cell>
          <cell r="DR66">
            <v>60.174418604651159</v>
          </cell>
          <cell r="DS66">
            <v>61.481481481481481</v>
          </cell>
          <cell r="DT66">
            <v>54.54545454545454</v>
          </cell>
          <cell r="DU66">
            <v>57.267441860465119</v>
          </cell>
          <cell r="DV66">
            <v>89.629629629629619</v>
          </cell>
          <cell r="DW66">
            <v>84.688995215310996</v>
          </cell>
          <cell r="DX66">
            <v>86.627906976744185</v>
          </cell>
        </row>
        <row r="67">
          <cell r="B67">
            <v>372</v>
          </cell>
          <cell r="C67">
            <v>1603</v>
          </cell>
          <cell r="D67">
            <v>1389</v>
          </cell>
          <cell r="E67">
            <v>2992</v>
          </cell>
          <cell r="F67">
            <v>67.248908296943227</v>
          </cell>
          <cell r="G67">
            <v>57.811375089992801</v>
          </cell>
          <cell r="H67">
            <v>62.867647058823529</v>
          </cell>
          <cell r="I67">
            <v>50.093574547723016</v>
          </cell>
          <cell r="J67">
            <v>41.828653707703381</v>
          </cell>
          <cell r="K67">
            <v>46.256684491978611</v>
          </cell>
          <cell r="L67">
            <v>96.693699313786652</v>
          </cell>
          <cell r="M67">
            <v>95.536357091432691</v>
          </cell>
          <cell r="N67">
            <v>96.156417112299465</v>
          </cell>
          <cell r="O67">
            <v>94.011228945726771</v>
          </cell>
          <cell r="P67">
            <v>92.728581713462916</v>
          </cell>
          <cell r="Q67">
            <v>93.415775401069524</v>
          </cell>
          <cell r="R67">
            <v>98.87710542732377</v>
          </cell>
          <cell r="S67">
            <v>98.992080633549321</v>
          </cell>
          <cell r="T67">
            <v>98.930481283422452</v>
          </cell>
          <cell r="U67">
            <v>206</v>
          </cell>
          <cell r="V67">
            <v>346</v>
          </cell>
          <cell r="W67">
            <v>552</v>
          </cell>
          <cell r="X67">
            <v>20.388349514563107</v>
          </cell>
          <cell r="Y67">
            <v>12.427745664739884</v>
          </cell>
          <cell r="Z67">
            <v>15.39855072463768</v>
          </cell>
          <cell r="AA67">
            <v>10.679611650485436</v>
          </cell>
          <cell r="AB67">
            <v>4.3352601156069364</v>
          </cell>
          <cell r="AC67">
            <v>6.7028985507246386</v>
          </cell>
          <cell r="AD67">
            <v>79.126213592233015</v>
          </cell>
          <cell r="AE67">
            <v>70.23121387283237</v>
          </cell>
          <cell r="AF67">
            <v>73.550724637681171</v>
          </cell>
          <cell r="AG67">
            <v>77.184466019417471</v>
          </cell>
          <cell r="AH67">
            <v>67.919075144508668</v>
          </cell>
          <cell r="AI67">
            <v>71.376811594202891</v>
          </cell>
          <cell r="AJ67">
            <v>96.601941747572823</v>
          </cell>
          <cell r="AK67">
            <v>93.641618497109818</v>
          </cell>
          <cell r="AL67">
            <v>94.746376811594203</v>
          </cell>
          <cell r="AM67">
            <v>39</v>
          </cell>
          <cell r="AN67">
            <v>98</v>
          </cell>
          <cell r="AO67">
            <v>137</v>
          </cell>
          <cell r="AP67">
            <v>20.512820512820511</v>
          </cell>
          <cell r="AQ67">
            <v>10.204081632653061</v>
          </cell>
          <cell r="AR67">
            <v>13.138686131386862</v>
          </cell>
          <cell r="AS67">
            <v>2.5641025641025639</v>
          </cell>
          <cell r="AT67">
            <v>5.1020408163265305</v>
          </cell>
          <cell r="AU67">
            <v>4.3795620437956204</v>
          </cell>
          <cell r="AV67">
            <v>66.666666666666657</v>
          </cell>
          <cell r="AW67">
            <v>47.959183673469383</v>
          </cell>
          <cell r="AX67">
            <v>53.284671532846716</v>
          </cell>
          <cell r="AY67">
            <v>66.666666666666657</v>
          </cell>
          <cell r="AZ67">
            <v>43.877551020408163</v>
          </cell>
          <cell r="BA67">
            <v>50.364963503649641</v>
          </cell>
          <cell r="BB67">
            <v>79.487179487179489</v>
          </cell>
          <cell r="BC67">
            <v>86.734693877551024</v>
          </cell>
          <cell r="BD67">
            <v>84.671532846715323</v>
          </cell>
          <cell r="BE67">
            <v>26</v>
          </cell>
          <cell r="BF67">
            <v>102</v>
          </cell>
          <cell r="BG67">
            <v>128</v>
          </cell>
          <cell r="BH67">
            <v>3.8461538461538463</v>
          </cell>
          <cell r="BI67">
            <v>1.9607843137254901</v>
          </cell>
          <cell r="BJ67">
            <v>2.34375</v>
          </cell>
          <cell r="BK67">
            <v>3.8461538461538463</v>
          </cell>
          <cell r="BL67">
            <v>0.98039215686274506</v>
          </cell>
          <cell r="BM67">
            <v>1.5625</v>
          </cell>
          <cell r="BN67">
            <v>19.230769230769234</v>
          </cell>
          <cell r="BO67">
            <v>12.745098039215685</v>
          </cell>
          <cell r="BP67">
            <v>14.0625</v>
          </cell>
          <cell r="BQ67">
            <v>19.230769230769234</v>
          </cell>
          <cell r="BR67">
            <v>10.784313725490197</v>
          </cell>
          <cell r="BS67">
            <v>12.5</v>
          </cell>
          <cell r="BT67">
            <v>57.692307692307686</v>
          </cell>
          <cell r="BU67">
            <v>63.725490196078425</v>
          </cell>
          <cell r="BV67">
            <v>62.5</v>
          </cell>
          <cell r="BW67">
            <v>1</v>
          </cell>
          <cell r="BX67">
            <v>3</v>
          </cell>
          <cell r="BY67">
            <v>4</v>
          </cell>
          <cell r="BZ67">
            <v>100</v>
          </cell>
          <cell r="CA67">
            <v>33.333333333333329</v>
          </cell>
          <cell r="CB67">
            <v>50</v>
          </cell>
          <cell r="CC67">
            <v>100</v>
          </cell>
          <cell r="CD67">
            <v>0</v>
          </cell>
          <cell r="CE67">
            <v>25</v>
          </cell>
          <cell r="CF67">
            <v>100</v>
          </cell>
          <cell r="CG67">
            <v>100</v>
          </cell>
          <cell r="CH67">
            <v>100</v>
          </cell>
          <cell r="CI67">
            <v>100</v>
          </cell>
          <cell r="CJ67">
            <v>100</v>
          </cell>
          <cell r="CK67">
            <v>100</v>
          </cell>
          <cell r="CL67">
            <v>100</v>
          </cell>
          <cell r="CM67">
            <v>100</v>
          </cell>
          <cell r="CN67">
            <v>100</v>
          </cell>
          <cell r="CO67">
            <v>1875</v>
          </cell>
          <cell r="CP67">
            <v>1938</v>
          </cell>
          <cell r="CQ67">
            <v>3813</v>
          </cell>
          <cell r="CR67">
            <v>60.266666666666666</v>
          </cell>
          <cell r="CS67">
            <v>44.324045407636739</v>
          </cell>
          <cell r="CT67">
            <v>52.163650668764753</v>
          </cell>
          <cell r="CU67">
            <v>44.16</v>
          </cell>
          <cell r="CV67">
            <v>31.062951496388031</v>
          </cell>
          <cell r="CW67">
            <v>37.503278258589042</v>
          </cell>
          <cell r="CX67">
            <v>93.066666666666663</v>
          </cell>
          <cell r="CY67">
            <v>84.262125902992778</v>
          </cell>
          <cell r="CZ67">
            <v>88.59166011014949</v>
          </cell>
          <cell r="DA67">
            <v>90.56</v>
          </cell>
          <cell r="DB67">
            <v>81.527347781217756</v>
          </cell>
          <cell r="DC67">
            <v>85.969053238919486</v>
          </cell>
          <cell r="DD67">
            <v>97.653333333333336</v>
          </cell>
          <cell r="DE67">
            <v>95.562435500516003</v>
          </cell>
          <cell r="DF67">
            <v>96.590611067400999</v>
          </cell>
          <cell r="DG67">
            <v>245</v>
          </cell>
          <cell r="DH67">
            <v>444</v>
          </cell>
          <cell r="DI67">
            <v>689</v>
          </cell>
          <cell r="DJ67">
            <v>20.408163265306122</v>
          </cell>
          <cell r="DK67">
            <v>11.936936936936938</v>
          </cell>
          <cell r="DL67">
            <v>14.949201741654573</v>
          </cell>
          <cell r="DM67">
            <v>9.387755102040817</v>
          </cell>
          <cell r="DN67">
            <v>4.5045045045045047</v>
          </cell>
          <cell r="DO67">
            <v>6.2409288824383164</v>
          </cell>
          <cell r="DP67">
            <v>77.142857142857153</v>
          </cell>
          <cell r="DQ67">
            <v>65.315315315315317</v>
          </cell>
          <cell r="DR67">
            <v>69.521044992743114</v>
          </cell>
          <cell r="DS67">
            <v>75.510204081632651</v>
          </cell>
          <cell r="DT67">
            <v>62.612612612612615</v>
          </cell>
          <cell r="DU67">
            <v>67.198838896952111</v>
          </cell>
          <cell r="DV67">
            <v>93.877551020408163</v>
          </cell>
          <cell r="DW67">
            <v>92.117117117117118</v>
          </cell>
          <cell r="DX67">
            <v>92.743105950653117</v>
          </cell>
        </row>
        <row r="68">
          <cell r="B68">
            <v>373</v>
          </cell>
          <cell r="C68">
            <v>2340</v>
          </cell>
          <cell r="D68">
            <v>2186</v>
          </cell>
          <cell r="E68">
            <v>4526</v>
          </cell>
          <cell r="F68">
            <v>62.735042735042732</v>
          </cell>
          <cell r="G68">
            <v>54.07136322049405</v>
          </cell>
          <cell r="H68">
            <v>58.5505965532479</v>
          </cell>
          <cell r="I68">
            <v>48.589743589743591</v>
          </cell>
          <cell r="J68">
            <v>42.634949679780419</v>
          </cell>
          <cell r="K68">
            <v>45.713654441007513</v>
          </cell>
          <cell r="L68">
            <v>94.529914529914521</v>
          </cell>
          <cell r="M68">
            <v>93.732845379688939</v>
          </cell>
          <cell r="N68">
            <v>94.144940344675206</v>
          </cell>
          <cell r="O68">
            <v>93.418803418803421</v>
          </cell>
          <cell r="P68">
            <v>91.765782250686186</v>
          </cell>
          <cell r="Q68">
            <v>92.620415377817054</v>
          </cell>
          <cell r="R68">
            <v>97.649572649572647</v>
          </cell>
          <cell r="S68">
            <v>97.758462946020131</v>
          </cell>
          <cell r="T68">
            <v>97.702165267344228</v>
          </cell>
          <cell r="U68">
            <v>241</v>
          </cell>
          <cell r="V68">
            <v>409</v>
          </cell>
          <cell r="W68">
            <v>650</v>
          </cell>
          <cell r="X68">
            <v>12.863070539419086</v>
          </cell>
          <cell r="Y68">
            <v>12.469437652811736</v>
          </cell>
          <cell r="Z68">
            <v>12.615384615384615</v>
          </cell>
          <cell r="AA68">
            <v>5.394190871369295</v>
          </cell>
          <cell r="AB68">
            <v>5.3789731051344738</v>
          </cell>
          <cell r="AC68">
            <v>5.384615384615385</v>
          </cell>
          <cell r="AD68">
            <v>71.784232365145229</v>
          </cell>
          <cell r="AE68">
            <v>77.506112469437653</v>
          </cell>
          <cell r="AF68">
            <v>75.384615384615387</v>
          </cell>
          <cell r="AG68">
            <v>68.879668049792528</v>
          </cell>
          <cell r="AH68">
            <v>74.572127139364312</v>
          </cell>
          <cell r="AI68">
            <v>72.461538461538467</v>
          </cell>
          <cell r="AJ68">
            <v>88.796680497925308</v>
          </cell>
          <cell r="AK68">
            <v>92.909535452322729</v>
          </cell>
          <cell r="AL68">
            <v>91.384615384615387</v>
          </cell>
          <cell r="AM68">
            <v>122</v>
          </cell>
          <cell r="AN68">
            <v>287</v>
          </cell>
          <cell r="AO68">
            <v>409</v>
          </cell>
          <cell r="AP68">
            <v>9.8360655737704921</v>
          </cell>
          <cell r="AQ68">
            <v>10.104529616724738</v>
          </cell>
          <cell r="AR68">
            <v>10.024449877750612</v>
          </cell>
          <cell r="AS68">
            <v>4.0983606557377046</v>
          </cell>
          <cell r="AT68">
            <v>7.3170731707317067</v>
          </cell>
          <cell r="AU68">
            <v>6.3569682151589246</v>
          </cell>
          <cell r="AV68">
            <v>48.360655737704917</v>
          </cell>
          <cell r="AW68">
            <v>51.219512195121951</v>
          </cell>
          <cell r="AX68">
            <v>50.366748166259171</v>
          </cell>
          <cell r="AY68">
            <v>45.901639344262293</v>
          </cell>
          <cell r="AZ68">
            <v>42.857142857142854</v>
          </cell>
          <cell r="BA68">
            <v>43.765281173594133</v>
          </cell>
          <cell r="BB68">
            <v>76.229508196721312</v>
          </cell>
          <cell r="BC68">
            <v>78.048780487804876</v>
          </cell>
          <cell r="BD68">
            <v>77.506112469437653</v>
          </cell>
          <cell r="BE68">
            <v>41</v>
          </cell>
          <cell r="BF68">
            <v>112</v>
          </cell>
          <cell r="BG68">
            <v>153</v>
          </cell>
          <cell r="BH68">
            <v>7.3170731707317067</v>
          </cell>
          <cell r="BI68">
            <v>8.9285714285714288</v>
          </cell>
          <cell r="BJ68">
            <v>8.4967320261437909</v>
          </cell>
          <cell r="BK68">
            <v>2.4390243902439024</v>
          </cell>
          <cell r="BL68">
            <v>3.5714285714285712</v>
          </cell>
          <cell r="BM68">
            <v>3.2679738562091507</v>
          </cell>
          <cell r="BN68">
            <v>26.829268292682929</v>
          </cell>
          <cell r="BO68">
            <v>26.785714285714285</v>
          </cell>
          <cell r="BP68">
            <v>26.797385620915033</v>
          </cell>
          <cell r="BQ68">
            <v>17.073170731707318</v>
          </cell>
          <cell r="BR68">
            <v>24.107142857142858</v>
          </cell>
          <cell r="BS68">
            <v>22.222222222222221</v>
          </cell>
          <cell r="BT68">
            <v>68.292682926829272</v>
          </cell>
          <cell r="BU68">
            <v>77.678571428571431</v>
          </cell>
          <cell r="BV68">
            <v>75.16339869281046</v>
          </cell>
          <cell r="BW68">
            <v>10</v>
          </cell>
          <cell r="BX68">
            <v>7</v>
          </cell>
          <cell r="BY68">
            <v>17</v>
          </cell>
          <cell r="BZ68">
            <v>20</v>
          </cell>
          <cell r="CA68">
            <v>28.571428571428569</v>
          </cell>
          <cell r="CB68">
            <v>23.52941176470588</v>
          </cell>
          <cell r="CC68">
            <v>10</v>
          </cell>
          <cell r="CD68">
            <v>14.285714285714285</v>
          </cell>
          <cell r="CE68">
            <v>11.76470588235294</v>
          </cell>
          <cell r="CF68">
            <v>80</v>
          </cell>
          <cell r="CG68">
            <v>57.142857142857139</v>
          </cell>
          <cell r="CH68">
            <v>70.588235294117652</v>
          </cell>
          <cell r="CI68">
            <v>80</v>
          </cell>
          <cell r="CJ68">
            <v>57.142857142857139</v>
          </cell>
          <cell r="CK68">
            <v>70.588235294117652</v>
          </cell>
          <cell r="CL68">
            <v>100</v>
          </cell>
          <cell r="CM68">
            <v>100</v>
          </cell>
          <cell r="CN68">
            <v>100</v>
          </cell>
          <cell r="CO68">
            <v>2754</v>
          </cell>
          <cell r="CP68">
            <v>3001</v>
          </cell>
          <cell r="CQ68">
            <v>5755</v>
          </cell>
          <cell r="CR68">
            <v>55.047204066811908</v>
          </cell>
          <cell r="CS68">
            <v>42.452515828057315</v>
          </cell>
          <cell r="CT68">
            <v>48.479582971329279</v>
          </cell>
          <cell r="CU68">
            <v>42.011619462599853</v>
          </cell>
          <cell r="CV68">
            <v>32.655781406197939</v>
          </cell>
          <cell r="CW68">
            <v>37.132927888792352</v>
          </cell>
          <cell r="CX68">
            <v>89.433551198257078</v>
          </cell>
          <cell r="CY68">
            <v>84.871709430189938</v>
          </cell>
          <cell r="CZ68">
            <v>87.054735013032143</v>
          </cell>
          <cell r="DA68">
            <v>87.981118373275237</v>
          </cell>
          <cell r="DB68">
            <v>82.139286904365221</v>
          </cell>
          <cell r="DC68">
            <v>84.934839270199831</v>
          </cell>
          <cell r="DD68">
            <v>95.497458242556277</v>
          </cell>
          <cell r="DE68">
            <v>94.468510496501167</v>
          </cell>
          <cell r="DF68">
            <v>94.960903562119896</v>
          </cell>
          <cell r="DG68">
            <v>363</v>
          </cell>
          <cell r="DH68">
            <v>696</v>
          </cell>
          <cell r="DI68">
            <v>1059</v>
          </cell>
          <cell r="DJ68">
            <v>11.84573002754821</v>
          </cell>
          <cell r="DK68">
            <v>11.494252873563218</v>
          </cell>
          <cell r="DL68">
            <v>11.614730878186968</v>
          </cell>
          <cell r="DM68">
            <v>4.9586776859504136</v>
          </cell>
          <cell r="DN68">
            <v>6.1781609195402298</v>
          </cell>
          <cell r="DO68">
            <v>5.760151085930123</v>
          </cell>
          <cell r="DP68">
            <v>63.911845730027551</v>
          </cell>
          <cell r="DQ68">
            <v>66.666666666666657</v>
          </cell>
          <cell r="DR68">
            <v>65.722379603399446</v>
          </cell>
          <cell r="DS68">
            <v>61.157024793388423</v>
          </cell>
          <cell r="DT68">
            <v>61.494252873563212</v>
          </cell>
          <cell r="DU68">
            <v>61.378659112370158</v>
          </cell>
          <cell r="DV68">
            <v>84.573002754820934</v>
          </cell>
          <cell r="DW68">
            <v>86.781609195402297</v>
          </cell>
          <cell r="DX68">
            <v>86.024551463644954</v>
          </cell>
        </row>
        <row r="69">
          <cell r="B69">
            <v>380</v>
          </cell>
          <cell r="C69">
            <v>2359</v>
          </cell>
          <cell r="D69">
            <v>2278</v>
          </cell>
          <cell r="E69">
            <v>4637</v>
          </cell>
          <cell r="F69">
            <v>62.950402713013986</v>
          </cell>
          <cell r="G69">
            <v>57.023705004389811</v>
          </cell>
          <cell r="H69">
            <v>60.038818201423339</v>
          </cell>
          <cell r="I69">
            <v>44.679949130987708</v>
          </cell>
          <cell r="J69">
            <v>40.342405618964008</v>
          </cell>
          <cell r="K69">
            <v>42.549061893465598</v>
          </cell>
          <cell r="L69">
            <v>92.751165748198389</v>
          </cell>
          <cell r="M69">
            <v>91.703248463564535</v>
          </cell>
          <cell r="N69">
            <v>92.236359715333194</v>
          </cell>
          <cell r="O69">
            <v>90.88596863077575</v>
          </cell>
          <cell r="P69">
            <v>89.508340649692713</v>
          </cell>
          <cell r="Q69">
            <v>90.209186974336859</v>
          </cell>
          <cell r="R69">
            <v>98.050021195421792</v>
          </cell>
          <cell r="S69">
            <v>97.585601404740999</v>
          </cell>
          <cell r="T69">
            <v>97.821867586801815</v>
          </cell>
          <cell r="U69">
            <v>415</v>
          </cell>
          <cell r="V69">
            <v>496</v>
          </cell>
          <cell r="W69">
            <v>911</v>
          </cell>
          <cell r="X69">
            <v>27.469879518072286</v>
          </cell>
          <cell r="Y69">
            <v>22.177419354838708</v>
          </cell>
          <cell r="Z69">
            <v>24.588364434687158</v>
          </cell>
          <cell r="AA69">
            <v>9.6385542168674707</v>
          </cell>
          <cell r="AB69">
            <v>7.862903225806452</v>
          </cell>
          <cell r="AC69">
            <v>8.6717892425905596</v>
          </cell>
          <cell r="AD69">
            <v>76.626506024096386</v>
          </cell>
          <cell r="AE69">
            <v>68.548387096774192</v>
          </cell>
          <cell r="AF69">
            <v>72.228320526893526</v>
          </cell>
          <cell r="AG69">
            <v>73.734939759036138</v>
          </cell>
          <cell r="AH69">
            <v>65.524193548387103</v>
          </cell>
          <cell r="AI69">
            <v>69.264544456641048</v>
          </cell>
          <cell r="AJ69">
            <v>96.867469879518069</v>
          </cell>
          <cell r="AK69">
            <v>94.153225806451616</v>
          </cell>
          <cell r="AL69">
            <v>95.389681668496166</v>
          </cell>
          <cell r="AM69">
            <v>110</v>
          </cell>
          <cell r="AN69">
            <v>210</v>
          </cell>
          <cell r="AO69">
            <v>320</v>
          </cell>
          <cell r="AP69">
            <v>9.0909090909090917</v>
          </cell>
          <cell r="AQ69">
            <v>8.5714285714285712</v>
          </cell>
          <cell r="AR69">
            <v>8.75</v>
          </cell>
          <cell r="AS69">
            <v>1.8181818181818181</v>
          </cell>
          <cell r="AT69">
            <v>3.3333333333333335</v>
          </cell>
          <cell r="AU69">
            <v>2.8125</v>
          </cell>
          <cell r="AV69">
            <v>50.909090909090907</v>
          </cell>
          <cell r="AW69">
            <v>43.333333333333336</v>
          </cell>
          <cell r="AX69">
            <v>45.9375</v>
          </cell>
          <cell r="AY69">
            <v>45.454545454545453</v>
          </cell>
          <cell r="AZ69">
            <v>41.428571428571431</v>
          </cell>
          <cell r="BA69">
            <v>42.8125</v>
          </cell>
          <cell r="BB69">
            <v>89.090909090909093</v>
          </cell>
          <cell r="BC69">
            <v>74.285714285714292</v>
          </cell>
          <cell r="BD69">
            <v>79.375</v>
          </cell>
          <cell r="BE69">
            <v>64</v>
          </cell>
          <cell r="BF69">
            <v>144</v>
          </cell>
          <cell r="BG69">
            <v>208</v>
          </cell>
          <cell r="BH69">
            <v>10.9375</v>
          </cell>
          <cell r="BI69">
            <v>5.5555555555555554</v>
          </cell>
          <cell r="BJ69">
            <v>7.2115384615384608</v>
          </cell>
          <cell r="BK69">
            <v>4.6875</v>
          </cell>
          <cell r="BL69">
            <v>3.4722222222222223</v>
          </cell>
          <cell r="BM69">
            <v>3.8461538461538463</v>
          </cell>
          <cell r="BN69">
            <v>37.5</v>
          </cell>
          <cell r="BO69">
            <v>35.416666666666671</v>
          </cell>
          <cell r="BP69">
            <v>36.057692307692307</v>
          </cell>
          <cell r="BQ69">
            <v>29.6875</v>
          </cell>
          <cell r="BR69">
            <v>28.472222222222221</v>
          </cell>
          <cell r="BS69">
            <v>28.846153846153843</v>
          </cell>
          <cell r="BT69">
            <v>64.0625</v>
          </cell>
          <cell r="BU69">
            <v>68.055555555555557</v>
          </cell>
          <cell r="BV69">
            <v>66.826923076923066</v>
          </cell>
          <cell r="BW69">
            <v>9</v>
          </cell>
          <cell r="BX69">
            <v>10</v>
          </cell>
          <cell r="BY69">
            <v>19</v>
          </cell>
          <cell r="BZ69">
            <v>44.444444444444443</v>
          </cell>
          <cell r="CA69">
            <v>40</v>
          </cell>
          <cell r="CB69">
            <v>42.105263157894733</v>
          </cell>
          <cell r="CC69">
            <v>33.333333333333329</v>
          </cell>
          <cell r="CD69">
            <v>30</v>
          </cell>
          <cell r="CE69">
            <v>31.578947368421051</v>
          </cell>
          <cell r="CF69">
            <v>55.555555555555557</v>
          </cell>
          <cell r="CG69">
            <v>90</v>
          </cell>
          <cell r="CH69">
            <v>73.68421052631578</v>
          </cell>
          <cell r="CI69">
            <v>55.555555555555557</v>
          </cell>
          <cell r="CJ69">
            <v>80</v>
          </cell>
          <cell r="CK69">
            <v>68.421052631578945</v>
          </cell>
          <cell r="CL69">
            <v>77.777777777777786</v>
          </cell>
          <cell r="CM69">
            <v>100</v>
          </cell>
          <cell r="CN69">
            <v>89.473684210526315</v>
          </cell>
          <cell r="CO69">
            <v>2957</v>
          </cell>
          <cell r="CP69">
            <v>3138</v>
          </cell>
          <cell r="CQ69">
            <v>6095</v>
          </cell>
          <cell r="CR69">
            <v>54.78525532634427</v>
          </cell>
          <cell r="CS69">
            <v>45.857233906947101</v>
          </cell>
          <cell r="CT69">
            <v>50.188679245283019</v>
          </cell>
          <cell r="CU69">
            <v>37.267500845451472</v>
          </cell>
          <cell r="CV69">
            <v>31.007010834926707</v>
          </cell>
          <cell r="CW69">
            <v>34.044298605414276</v>
          </cell>
          <cell r="CX69">
            <v>87.622590463307404</v>
          </cell>
          <cell r="CY69">
            <v>82.217973231357561</v>
          </cell>
          <cell r="CZ69">
            <v>84.840032813781789</v>
          </cell>
          <cell r="DA69">
            <v>85.356780520798097</v>
          </cell>
          <cell r="DB69">
            <v>79.668578712555771</v>
          </cell>
          <cell r="DC69">
            <v>82.428219852337975</v>
          </cell>
          <cell r="DD69">
            <v>96.753466351031449</v>
          </cell>
          <cell r="DE69">
            <v>94.136392606755891</v>
          </cell>
          <cell r="DF69">
            <v>95.406070549630854</v>
          </cell>
          <cell r="DG69">
            <v>525</v>
          </cell>
          <cell r="DH69">
            <v>706</v>
          </cell>
          <cell r="DI69">
            <v>1231</v>
          </cell>
          <cell r="DJ69">
            <v>23.61904761904762</v>
          </cell>
          <cell r="DK69">
            <v>18.130311614730878</v>
          </cell>
          <cell r="DL69">
            <v>20.471161657189278</v>
          </cell>
          <cell r="DM69">
            <v>8</v>
          </cell>
          <cell r="DN69">
            <v>6.5155807365439093</v>
          </cell>
          <cell r="DO69">
            <v>7.1486596263200655</v>
          </cell>
          <cell r="DP69">
            <v>71.238095238095241</v>
          </cell>
          <cell r="DQ69">
            <v>61.048158640226625</v>
          </cell>
          <cell r="DR69">
            <v>65.393988627132416</v>
          </cell>
          <cell r="DS69">
            <v>67.80952380952381</v>
          </cell>
          <cell r="DT69">
            <v>58.356940509915013</v>
          </cell>
          <cell r="DU69">
            <v>62.388302193338752</v>
          </cell>
          <cell r="DV69">
            <v>95.238095238095227</v>
          </cell>
          <cell r="DW69">
            <v>88.243626062322946</v>
          </cell>
          <cell r="DX69">
            <v>91.226645004061737</v>
          </cell>
        </row>
        <row r="70">
          <cell r="B70">
            <v>381</v>
          </cell>
          <cell r="C70">
            <v>1134</v>
          </cell>
          <cell r="D70">
            <v>1092</v>
          </cell>
          <cell r="E70">
            <v>2226</v>
          </cell>
          <cell r="F70">
            <v>70.105820105820101</v>
          </cell>
          <cell r="G70">
            <v>62.545787545787547</v>
          </cell>
          <cell r="H70">
            <v>66.397124887690921</v>
          </cell>
          <cell r="I70">
            <v>52.733686067019406</v>
          </cell>
          <cell r="J70">
            <v>47.710622710622715</v>
          </cell>
          <cell r="K70">
            <v>50.269541778975743</v>
          </cell>
          <cell r="L70">
            <v>95.767195767195773</v>
          </cell>
          <cell r="M70">
            <v>95.329670329670336</v>
          </cell>
          <cell r="N70">
            <v>95.552560646900261</v>
          </cell>
          <cell r="O70">
            <v>94.444444444444443</v>
          </cell>
          <cell r="P70">
            <v>94.139194139194132</v>
          </cell>
          <cell r="Q70">
            <v>94.294699011680137</v>
          </cell>
          <cell r="R70">
            <v>99.029982363315696</v>
          </cell>
          <cell r="S70">
            <v>98.35164835164835</v>
          </cell>
          <cell r="T70">
            <v>98.697214734950592</v>
          </cell>
          <cell r="U70">
            <v>75</v>
          </cell>
          <cell r="V70">
            <v>126</v>
          </cell>
          <cell r="W70">
            <v>201</v>
          </cell>
          <cell r="X70">
            <v>13.333333333333334</v>
          </cell>
          <cell r="Y70">
            <v>9.5238095238095237</v>
          </cell>
          <cell r="Z70">
            <v>10.945273631840797</v>
          </cell>
          <cell r="AA70">
            <v>8</v>
          </cell>
          <cell r="AB70">
            <v>4.7619047619047619</v>
          </cell>
          <cell r="AC70">
            <v>5.9701492537313428</v>
          </cell>
          <cell r="AD70">
            <v>74.666666666666671</v>
          </cell>
          <cell r="AE70">
            <v>67.460317460317469</v>
          </cell>
          <cell r="AF70">
            <v>70.149253731343293</v>
          </cell>
          <cell r="AG70">
            <v>70.666666666666671</v>
          </cell>
          <cell r="AH70">
            <v>62.698412698412696</v>
          </cell>
          <cell r="AI70">
            <v>65.671641791044777</v>
          </cell>
          <cell r="AJ70">
            <v>97.333333333333343</v>
          </cell>
          <cell r="AK70">
            <v>92.857142857142861</v>
          </cell>
          <cell r="AL70">
            <v>94.527363184079604</v>
          </cell>
          <cell r="AM70">
            <v>27</v>
          </cell>
          <cell r="AN70">
            <v>60</v>
          </cell>
          <cell r="AO70">
            <v>87</v>
          </cell>
          <cell r="AP70">
            <v>25.925925925925924</v>
          </cell>
          <cell r="AQ70">
            <v>13.333333333333334</v>
          </cell>
          <cell r="AR70">
            <v>17.241379310344829</v>
          </cell>
          <cell r="AS70">
            <v>18.518518518518519</v>
          </cell>
          <cell r="AT70">
            <v>8.3333333333333321</v>
          </cell>
          <cell r="AU70">
            <v>11.494252873563218</v>
          </cell>
          <cell r="AV70">
            <v>70.370370370370367</v>
          </cell>
          <cell r="AW70">
            <v>45</v>
          </cell>
          <cell r="AX70">
            <v>52.873563218390807</v>
          </cell>
          <cell r="AY70">
            <v>62.962962962962962</v>
          </cell>
          <cell r="AZ70">
            <v>36.666666666666664</v>
          </cell>
          <cell r="BA70">
            <v>44.827586206896555</v>
          </cell>
          <cell r="BB70">
            <v>96.296296296296291</v>
          </cell>
          <cell r="BC70">
            <v>95</v>
          </cell>
          <cell r="BD70">
            <v>95.402298850574709</v>
          </cell>
          <cell r="BE70">
            <v>32</v>
          </cell>
          <cell r="BF70">
            <v>66</v>
          </cell>
          <cell r="BG70">
            <v>98</v>
          </cell>
          <cell r="BH70">
            <v>3.125</v>
          </cell>
          <cell r="BI70">
            <v>1.5151515151515151</v>
          </cell>
          <cell r="BJ70">
            <v>2.0408163265306123</v>
          </cell>
          <cell r="BK70">
            <v>3.125</v>
          </cell>
          <cell r="BL70">
            <v>1.5151515151515151</v>
          </cell>
          <cell r="BM70">
            <v>2.0408163265306123</v>
          </cell>
          <cell r="BN70">
            <v>21.875</v>
          </cell>
          <cell r="BO70">
            <v>34.848484848484851</v>
          </cell>
          <cell r="BP70">
            <v>30.612244897959183</v>
          </cell>
          <cell r="BQ70">
            <v>15.625</v>
          </cell>
          <cell r="BR70">
            <v>24.242424242424242</v>
          </cell>
          <cell r="BS70">
            <v>21.428571428571427</v>
          </cell>
          <cell r="BT70">
            <v>65.625</v>
          </cell>
          <cell r="BU70">
            <v>77.272727272727266</v>
          </cell>
          <cell r="BV70">
            <v>73.469387755102048</v>
          </cell>
          <cell r="BW70">
            <v>0</v>
          </cell>
          <cell r="BX70">
            <v>2</v>
          </cell>
          <cell r="BY70">
            <v>2</v>
          </cell>
          <cell r="BZ70" t="e">
            <v>#DIV/0!</v>
          </cell>
          <cell r="CA70">
            <v>50</v>
          </cell>
          <cell r="CB70">
            <v>50</v>
          </cell>
          <cell r="CC70" t="e">
            <v>#DIV/0!</v>
          </cell>
          <cell r="CD70">
            <v>50</v>
          </cell>
          <cell r="CE70">
            <v>50</v>
          </cell>
          <cell r="CF70" t="e">
            <v>#DIV/0!</v>
          </cell>
          <cell r="CG70">
            <v>100</v>
          </cell>
          <cell r="CH70">
            <v>100</v>
          </cell>
          <cell r="CI70" t="e">
            <v>#DIV/0!</v>
          </cell>
          <cell r="CJ70">
            <v>100</v>
          </cell>
          <cell r="CK70">
            <v>100</v>
          </cell>
          <cell r="CL70" t="e">
            <v>#DIV/0!</v>
          </cell>
          <cell r="CM70">
            <v>100</v>
          </cell>
          <cell r="CN70">
            <v>100</v>
          </cell>
          <cell r="CO70">
            <v>1268</v>
          </cell>
          <cell r="CP70">
            <v>1346</v>
          </cell>
          <cell r="CQ70">
            <v>2614</v>
          </cell>
          <cell r="CR70">
            <v>64.116719242902207</v>
          </cell>
          <cell r="CS70">
            <v>52.377414561664196</v>
          </cell>
          <cell r="CT70">
            <v>58.071920428462128</v>
          </cell>
          <cell r="CU70">
            <v>48.107255520504729</v>
          </cell>
          <cell r="CV70">
            <v>39.673105497771175</v>
          </cell>
          <cell r="CW70">
            <v>43.764345830145373</v>
          </cell>
          <cell r="CX70">
            <v>92.113564668769726</v>
          </cell>
          <cell r="CY70">
            <v>87.518573551263003</v>
          </cell>
          <cell r="CZ70">
            <v>89.747513389441465</v>
          </cell>
          <cell r="DA70">
            <v>90.378548895899058</v>
          </cell>
          <cell r="DB70">
            <v>85.21545319465082</v>
          </cell>
          <cell r="DC70">
            <v>87.719969395562359</v>
          </cell>
          <cell r="DD70">
            <v>98.028391167192424</v>
          </cell>
          <cell r="DE70">
            <v>96.656760772659737</v>
          </cell>
          <cell r="DF70">
            <v>97.322111706197404</v>
          </cell>
          <cell r="DG70">
            <v>102</v>
          </cell>
          <cell r="DH70">
            <v>186</v>
          </cell>
          <cell r="DI70">
            <v>288</v>
          </cell>
          <cell r="DJ70">
            <v>16.666666666666664</v>
          </cell>
          <cell r="DK70">
            <v>10.75268817204301</v>
          </cell>
          <cell r="DL70">
            <v>12.847222222222221</v>
          </cell>
          <cell r="DM70">
            <v>10.784313725490197</v>
          </cell>
          <cell r="DN70">
            <v>5.913978494623656</v>
          </cell>
          <cell r="DO70">
            <v>7.6388888888888893</v>
          </cell>
          <cell r="DP70">
            <v>73.529411764705884</v>
          </cell>
          <cell r="DQ70">
            <v>60.215053763440864</v>
          </cell>
          <cell r="DR70">
            <v>64.930555555555557</v>
          </cell>
          <cell r="DS70">
            <v>68.627450980392155</v>
          </cell>
          <cell r="DT70">
            <v>54.3010752688172</v>
          </cell>
          <cell r="DU70">
            <v>59.375</v>
          </cell>
          <cell r="DV70">
            <v>97.058823529411768</v>
          </cell>
          <cell r="DW70">
            <v>93.548387096774192</v>
          </cell>
          <cell r="DX70">
            <v>94.791666666666657</v>
          </cell>
        </row>
        <row r="71">
          <cell r="B71">
            <v>382</v>
          </cell>
          <cell r="C71">
            <v>2042</v>
          </cell>
          <cell r="D71">
            <v>1912</v>
          </cell>
          <cell r="E71">
            <v>3954</v>
          </cell>
          <cell r="F71">
            <v>63.907933398628792</v>
          </cell>
          <cell r="G71">
            <v>57.1652719665272</v>
          </cell>
          <cell r="H71">
            <v>60.647445624683861</v>
          </cell>
          <cell r="I71">
            <v>48.77571008814887</v>
          </cell>
          <cell r="J71">
            <v>45.86820083682008</v>
          </cell>
          <cell r="K71">
            <v>47.369752149721798</v>
          </cell>
          <cell r="L71">
            <v>94.906953966699319</v>
          </cell>
          <cell r="M71">
            <v>94.508368200836827</v>
          </cell>
          <cell r="N71">
            <v>94.714213454729389</v>
          </cell>
          <cell r="O71">
            <v>92.801175318315373</v>
          </cell>
          <cell r="P71">
            <v>92.259414225941427</v>
          </cell>
          <cell r="Q71">
            <v>92.539200809307033</v>
          </cell>
          <cell r="R71">
            <v>98.041136141038194</v>
          </cell>
          <cell r="S71">
            <v>98.326359832635973</v>
          </cell>
          <cell r="T71">
            <v>98.17905918057663</v>
          </cell>
          <cell r="U71">
            <v>171</v>
          </cell>
          <cell r="V71">
            <v>294</v>
          </cell>
          <cell r="W71">
            <v>465</v>
          </cell>
          <cell r="X71">
            <v>14.619883040935672</v>
          </cell>
          <cell r="Y71">
            <v>18.027210884353742</v>
          </cell>
          <cell r="Z71">
            <v>16.7741935483871</v>
          </cell>
          <cell r="AA71">
            <v>7.0175438596491224</v>
          </cell>
          <cell r="AB71">
            <v>9.8639455782312915</v>
          </cell>
          <cell r="AC71">
            <v>8.8172043010752681</v>
          </cell>
          <cell r="AD71">
            <v>73.68421052631578</v>
          </cell>
          <cell r="AE71">
            <v>78.571428571428569</v>
          </cell>
          <cell r="AF71">
            <v>76.774193548387089</v>
          </cell>
          <cell r="AG71">
            <v>70.760233918128662</v>
          </cell>
          <cell r="AH71">
            <v>75.170068027210874</v>
          </cell>
          <cell r="AI71">
            <v>73.548387096774192</v>
          </cell>
          <cell r="AJ71">
            <v>92.397660818713447</v>
          </cell>
          <cell r="AK71">
            <v>96.598639455782305</v>
          </cell>
          <cell r="AL71">
            <v>95.053763440860223</v>
          </cell>
          <cell r="AM71">
            <v>33</v>
          </cell>
          <cell r="AN71">
            <v>51</v>
          </cell>
          <cell r="AO71">
            <v>84</v>
          </cell>
          <cell r="AP71">
            <v>15.151515151515152</v>
          </cell>
          <cell r="AQ71">
            <v>15.686274509803921</v>
          </cell>
          <cell r="AR71">
            <v>15.476190476190476</v>
          </cell>
          <cell r="AS71">
            <v>3.0303030303030303</v>
          </cell>
          <cell r="AT71">
            <v>9.8039215686274517</v>
          </cell>
          <cell r="AU71">
            <v>7.1428571428571423</v>
          </cell>
          <cell r="AV71">
            <v>60.606060606060609</v>
          </cell>
          <cell r="AW71">
            <v>49.019607843137251</v>
          </cell>
          <cell r="AX71">
            <v>53.571428571428569</v>
          </cell>
          <cell r="AY71">
            <v>54.54545454545454</v>
          </cell>
          <cell r="AZ71">
            <v>45.098039215686278</v>
          </cell>
          <cell r="BA71">
            <v>48.80952380952381</v>
          </cell>
          <cell r="BB71">
            <v>87.878787878787875</v>
          </cell>
          <cell r="BC71">
            <v>88.235294117647058</v>
          </cell>
          <cell r="BD71">
            <v>88.095238095238088</v>
          </cell>
          <cell r="BE71">
            <v>54</v>
          </cell>
          <cell r="BF71">
            <v>174</v>
          </cell>
          <cell r="BG71">
            <v>228</v>
          </cell>
          <cell r="BH71">
            <v>12.962962962962962</v>
          </cell>
          <cell r="BI71">
            <v>6.3218390804597711</v>
          </cell>
          <cell r="BJ71">
            <v>7.8947368421052628</v>
          </cell>
          <cell r="BK71">
            <v>9.2592592592592595</v>
          </cell>
          <cell r="BL71">
            <v>2.8735632183908044</v>
          </cell>
          <cell r="BM71">
            <v>4.3859649122807012</v>
          </cell>
          <cell r="BN71">
            <v>38.888888888888893</v>
          </cell>
          <cell r="BO71">
            <v>37.356321839080458</v>
          </cell>
          <cell r="BP71">
            <v>37.719298245614034</v>
          </cell>
          <cell r="BQ71">
            <v>37.037037037037038</v>
          </cell>
          <cell r="BR71">
            <v>32.183908045977013</v>
          </cell>
          <cell r="BS71">
            <v>33.333333333333329</v>
          </cell>
          <cell r="BT71">
            <v>77.777777777777786</v>
          </cell>
          <cell r="BU71">
            <v>81.609195402298852</v>
          </cell>
          <cell r="BV71">
            <v>80.701754385964904</v>
          </cell>
          <cell r="BW71">
            <v>2</v>
          </cell>
          <cell r="BX71">
            <v>4</v>
          </cell>
          <cell r="BY71">
            <v>6</v>
          </cell>
          <cell r="BZ71">
            <v>50</v>
          </cell>
          <cell r="CA71">
            <v>50</v>
          </cell>
          <cell r="CB71">
            <v>50</v>
          </cell>
          <cell r="CC71">
            <v>50</v>
          </cell>
          <cell r="CD71">
            <v>50</v>
          </cell>
          <cell r="CE71">
            <v>50</v>
          </cell>
          <cell r="CF71">
            <v>100</v>
          </cell>
          <cell r="CG71">
            <v>75</v>
          </cell>
          <cell r="CH71">
            <v>83.333333333333343</v>
          </cell>
          <cell r="CI71">
            <v>50</v>
          </cell>
          <cell r="CJ71">
            <v>75</v>
          </cell>
          <cell r="CK71">
            <v>66.666666666666657</v>
          </cell>
          <cell r="CL71">
            <v>100</v>
          </cell>
          <cell r="CM71">
            <v>75</v>
          </cell>
          <cell r="CN71">
            <v>83.333333333333343</v>
          </cell>
          <cell r="CO71">
            <v>2302</v>
          </cell>
          <cell r="CP71">
            <v>2435</v>
          </cell>
          <cell r="CQ71">
            <v>4737</v>
          </cell>
          <cell r="CR71">
            <v>58.340573414422238</v>
          </cell>
          <cell r="CS71">
            <v>47.926078028747433</v>
          </cell>
          <cell r="CT71">
            <v>52.987122651467175</v>
          </cell>
          <cell r="CU71">
            <v>44.09209383145091</v>
          </cell>
          <cell r="CV71">
            <v>37.700205338809035</v>
          </cell>
          <cell r="CW71">
            <v>40.806417563858979</v>
          </cell>
          <cell r="CX71">
            <v>91.529105125977409</v>
          </cell>
          <cell r="CY71">
            <v>87.515400410677614</v>
          </cell>
          <cell r="CZ71">
            <v>89.465906691999152</v>
          </cell>
          <cell r="DA71">
            <v>89.270199826238056</v>
          </cell>
          <cell r="DB71">
            <v>84.887063655030801</v>
          </cell>
          <cell r="DC71">
            <v>87.017099430019002</v>
          </cell>
          <cell r="DD71">
            <v>97.002606429192014</v>
          </cell>
          <cell r="DE71">
            <v>96.67351129363449</v>
          </cell>
          <cell r="DF71">
            <v>96.833438885370498</v>
          </cell>
          <cell r="DG71">
            <v>204</v>
          </cell>
          <cell r="DH71">
            <v>345</v>
          </cell>
          <cell r="DI71">
            <v>549</v>
          </cell>
          <cell r="DJ71">
            <v>14.705882352941178</v>
          </cell>
          <cell r="DK71">
            <v>17.681159420289855</v>
          </cell>
          <cell r="DL71">
            <v>16.575591985428051</v>
          </cell>
          <cell r="DM71">
            <v>6.3725490196078427</v>
          </cell>
          <cell r="DN71">
            <v>9.8550724637681171</v>
          </cell>
          <cell r="DO71">
            <v>8.5610200364298734</v>
          </cell>
          <cell r="DP71">
            <v>71.568627450980387</v>
          </cell>
          <cell r="DQ71">
            <v>74.20289855072464</v>
          </cell>
          <cell r="DR71">
            <v>73.224043715847003</v>
          </cell>
          <cell r="DS71">
            <v>68.137254901960787</v>
          </cell>
          <cell r="DT71">
            <v>70.724637681159422</v>
          </cell>
          <cell r="DU71">
            <v>69.76320582877959</v>
          </cell>
          <cell r="DV71">
            <v>91.666666666666657</v>
          </cell>
          <cell r="DW71">
            <v>95.362318840579704</v>
          </cell>
          <cell r="DX71">
            <v>93.989071038251367</v>
          </cell>
        </row>
        <row r="72">
          <cell r="B72">
            <v>383</v>
          </cell>
          <cell r="C72">
            <v>3675</v>
          </cell>
          <cell r="D72">
            <v>3335</v>
          </cell>
          <cell r="E72">
            <v>7010</v>
          </cell>
          <cell r="F72">
            <v>63.156462585034014</v>
          </cell>
          <cell r="G72">
            <v>57.421289355322337</v>
          </cell>
          <cell r="H72">
            <v>60.427960057061334</v>
          </cell>
          <cell r="I72">
            <v>49.714285714285715</v>
          </cell>
          <cell r="J72">
            <v>45.097451274362818</v>
          </cell>
          <cell r="K72">
            <v>47.517831669044227</v>
          </cell>
          <cell r="L72">
            <v>93.578231292517017</v>
          </cell>
          <cell r="M72">
            <v>92.773613193403307</v>
          </cell>
          <cell r="N72">
            <v>93.195435092724679</v>
          </cell>
          <cell r="O72">
            <v>91.972789115646265</v>
          </cell>
          <cell r="P72">
            <v>90.88455772113943</v>
          </cell>
          <cell r="Q72">
            <v>91.455064194008557</v>
          </cell>
          <cell r="R72">
            <v>98.013605442176868</v>
          </cell>
          <cell r="S72">
            <v>97.901049475262369</v>
          </cell>
          <cell r="T72">
            <v>97.960057061340947</v>
          </cell>
          <cell r="U72">
            <v>336</v>
          </cell>
          <cell r="V72">
            <v>488</v>
          </cell>
          <cell r="W72">
            <v>824</v>
          </cell>
          <cell r="X72">
            <v>16.964285714285715</v>
          </cell>
          <cell r="Y72">
            <v>19.262295081967213</v>
          </cell>
          <cell r="Z72">
            <v>18.325242718446603</v>
          </cell>
          <cell r="AA72">
            <v>10.119047619047619</v>
          </cell>
          <cell r="AB72">
            <v>8.8114754098360653</v>
          </cell>
          <cell r="AC72">
            <v>9.3446601941747574</v>
          </cell>
          <cell r="AD72">
            <v>68.452380952380949</v>
          </cell>
          <cell r="AE72">
            <v>66.803278688524586</v>
          </cell>
          <cell r="AF72">
            <v>67.475728155339809</v>
          </cell>
          <cell r="AG72">
            <v>63.69047619047619</v>
          </cell>
          <cell r="AH72">
            <v>63.319672131147541</v>
          </cell>
          <cell r="AI72">
            <v>63.470873786407765</v>
          </cell>
          <cell r="AJ72">
            <v>91.964285714285708</v>
          </cell>
          <cell r="AK72">
            <v>93.852459016393439</v>
          </cell>
          <cell r="AL72">
            <v>93.082524271844662</v>
          </cell>
          <cell r="AM72">
            <v>96</v>
          </cell>
          <cell r="AN72">
            <v>171</v>
          </cell>
          <cell r="AO72">
            <v>267</v>
          </cell>
          <cell r="AP72">
            <v>10.416666666666668</v>
          </cell>
          <cell r="AQ72">
            <v>7.6023391812865491</v>
          </cell>
          <cell r="AR72">
            <v>8.6142322097378283</v>
          </cell>
          <cell r="AS72">
            <v>2.083333333333333</v>
          </cell>
          <cell r="AT72">
            <v>4.6783625730994149</v>
          </cell>
          <cell r="AU72">
            <v>3.7453183520599254</v>
          </cell>
          <cell r="AV72">
            <v>52.083333333333336</v>
          </cell>
          <cell r="AW72">
            <v>45.029239766081872</v>
          </cell>
          <cell r="AX72">
            <v>47.565543071161045</v>
          </cell>
          <cell r="AY72">
            <v>50</v>
          </cell>
          <cell r="AZ72">
            <v>42.105263157894733</v>
          </cell>
          <cell r="BA72">
            <v>44.943820224719097</v>
          </cell>
          <cell r="BB72">
            <v>81.25</v>
          </cell>
          <cell r="BC72">
            <v>80.701754385964904</v>
          </cell>
          <cell r="BD72">
            <v>80.898876404494374</v>
          </cell>
          <cell r="BE72">
            <v>123</v>
          </cell>
          <cell r="BF72">
            <v>244</v>
          </cell>
          <cell r="BG72">
            <v>367</v>
          </cell>
          <cell r="BH72">
            <v>3.2520325203252036</v>
          </cell>
          <cell r="BI72">
            <v>4.918032786885246</v>
          </cell>
          <cell r="BJ72">
            <v>4.3596730245231603</v>
          </cell>
          <cell r="BK72">
            <v>0.81300813008130091</v>
          </cell>
          <cell r="BL72">
            <v>2.8688524590163933</v>
          </cell>
          <cell r="BM72">
            <v>2.1798365122615802</v>
          </cell>
          <cell r="BN72">
            <v>32.520325203252028</v>
          </cell>
          <cell r="BO72">
            <v>30.737704918032787</v>
          </cell>
          <cell r="BP72">
            <v>31.335149863760218</v>
          </cell>
          <cell r="BQ72">
            <v>30.081300813008134</v>
          </cell>
          <cell r="BR72">
            <v>27.868852459016392</v>
          </cell>
          <cell r="BS72">
            <v>28.610354223433244</v>
          </cell>
          <cell r="BT72">
            <v>69.918699186991873</v>
          </cell>
          <cell r="BU72">
            <v>69.262295081967224</v>
          </cell>
          <cell r="BV72">
            <v>69.482288828337886</v>
          </cell>
          <cell r="BW72">
            <v>5</v>
          </cell>
          <cell r="BX72">
            <v>16</v>
          </cell>
          <cell r="BY72">
            <v>21</v>
          </cell>
          <cell r="BZ72">
            <v>20</v>
          </cell>
          <cell r="CA72">
            <v>37.5</v>
          </cell>
          <cell r="CB72">
            <v>33.333333333333329</v>
          </cell>
          <cell r="CC72">
            <v>20</v>
          </cell>
          <cell r="CD72">
            <v>25</v>
          </cell>
          <cell r="CE72">
            <v>23.809523809523807</v>
          </cell>
          <cell r="CF72">
            <v>60</v>
          </cell>
          <cell r="CG72">
            <v>56.25</v>
          </cell>
          <cell r="CH72">
            <v>57.142857142857139</v>
          </cell>
          <cell r="CI72">
            <v>60</v>
          </cell>
          <cell r="CJ72">
            <v>56.25</v>
          </cell>
          <cell r="CK72">
            <v>57.142857142857139</v>
          </cell>
          <cell r="CL72">
            <v>60</v>
          </cell>
          <cell r="CM72">
            <v>68.75</v>
          </cell>
          <cell r="CN72">
            <v>66.666666666666657</v>
          </cell>
          <cell r="CO72">
            <v>4235</v>
          </cell>
          <cell r="CP72">
            <v>4254</v>
          </cell>
          <cell r="CQ72">
            <v>8489</v>
          </cell>
          <cell r="CR72">
            <v>56.505312868949233</v>
          </cell>
          <cell r="CS72">
            <v>47.954866008462623</v>
          </cell>
          <cell r="CT72">
            <v>52.220520673813176</v>
          </cell>
          <cell r="CU72">
            <v>44.037780401416768</v>
          </cell>
          <cell r="CV72">
            <v>36.812411847672777</v>
          </cell>
          <cell r="CW72">
            <v>40.417010248556956</v>
          </cell>
          <cell r="CX72">
            <v>88.831168831168824</v>
          </cell>
          <cell r="CY72">
            <v>84.17959567465914</v>
          </cell>
          <cell r="CZ72">
            <v>86.500176699257864</v>
          </cell>
          <cell r="DA72">
            <v>86.942148760330568</v>
          </cell>
          <cell r="DB72">
            <v>82.016925246826517</v>
          </cell>
          <cell r="DC72">
            <v>84.474025209094123</v>
          </cell>
          <cell r="DD72">
            <v>96.29279811097993</v>
          </cell>
          <cell r="DE72">
            <v>94.992947813822283</v>
          </cell>
          <cell r="DF72">
            <v>95.641418306043107</v>
          </cell>
          <cell r="DG72">
            <v>432</v>
          </cell>
          <cell r="DH72">
            <v>659</v>
          </cell>
          <cell r="DI72">
            <v>1091</v>
          </cell>
          <cell r="DJ72">
            <v>15.50925925925926</v>
          </cell>
          <cell r="DK72">
            <v>16.236722306525035</v>
          </cell>
          <cell r="DL72">
            <v>15.948670944087992</v>
          </cell>
          <cell r="DM72">
            <v>8.3333333333333321</v>
          </cell>
          <cell r="DN72">
            <v>7.7389984825493165</v>
          </cell>
          <cell r="DO72">
            <v>7.9743354720439958</v>
          </cell>
          <cell r="DP72">
            <v>64.81481481481481</v>
          </cell>
          <cell r="DQ72">
            <v>61.153262518968134</v>
          </cell>
          <cell r="DR72">
            <v>62.603116406966087</v>
          </cell>
          <cell r="DS72">
            <v>60.648148148148152</v>
          </cell>
          <cell r="DT72">
            <v>57.81487101669196</v>
          </cell>
          <cell r="DU72">
            <v>58.936755270394137</v>
          </cell>
          <cell r="DV72">
            <v>89.583333333333343</v>
          </cell>
          <cell r="DW72">
            <v>90.44006069802731</v>
          </cell>
          <cell r="DX72">
            <v>90.10082493125573</v>
          </cell>
        </row>
        <row r="73">
          <cell r="B73">
            <v>384</v>
          </cell>
          <cell r="C73">
            <v>1811</v>
          </cell>
          <cell r="D73">
            <v>1643</v>
          </cell>
          <cell r="E73">
            <v>3454</v>
          </cell>
          <cell r="F73">
            <v>68.470458310325782</v>
          </cell>
          <cell r="G73">
            <v>61.71637248934875</v>
          </cell>
          <cell r="H73">
            <v>65.257672264041688</v>
          </cell>
          <cell r="I73">
            <v>52.23633351739371</v>
          </cell>
          <cell r="J73">
            <v>45.64820450395618</v>
          </cell>
          <cell r="K73">
            <v>49.102489866821074</v>
          </cell>
          <cell r="L73">
            <v>95.913859745996689</v>
          </cell>
          <cell r="M73">
            <v>94.583079732197191</v>
          </cell>
          <cell r="N73">
            <v>95.280833815865662</v>
          </cell>
          <cell r="O73">
            <v>94.643843180563223</v>
          </cell>
          <cell r="P73">
            <v>93.183201460742552</v>
          </cell>
          <cell r="Q73">
            <v>93.949044585987266</v>
          </cell>
          <cell r="R73">
            <v>98.950855880728881</v>
          </cell>
          <cell r="S73">
            <v>99.026171637248936</v>
          </cell>
          <cell r="T73">
            <v>98.986682107701213</v>
          </cell>
          <cell r="U73">
            <v>172</v>
          </cell>
          <cell r="V73">
            <v>241</v>
          </cell>
          <cell r="W73">
            <v>413</v>
          </cell>
          <cell r="X73">
            <v>23.255813953488371</v>
          </cell>
          <cell r="Y73">
            <v>20.74688796680498</v>
          </cell>
          <cell r="Z73">
            <v>21.791767554479417</v>
          </cell>
          <cell r="AA73">
            <v>13.953488372093023</v>
          </cell>
          <cell r="AB73">
            <v>11.20331950207469</v>
          </cell>
          <cell r="AC73">
            <v>12.348668280871671</v>
          </cell>
          <cell r="AD73">
            <v>79.651162790697668</v>
          </cell>
          <cell r="AE73">
            <v>76.763485477178435</v>
          </cell>
          <cell r="AF73">
            <v>77.966101694915253</v>
          </cell>
          <cell r="AG73">
            <v>77.906976744186053</v>
          </cell>
          <cell r="AH73">
            <v>71.784232365145229</v>
          </cell>
          <cell r="AI73">
            <v>74.334140435835351</v>
          </cell>
          <cell r="AJ73">
            <v>97.093023255813947</v>
          </cell>
          <cell r="AK73">
            <v>93.7759336099585</v>
          </cell>
          <cell r="AL73">
            <v>95.157384987893465</v>
          </cell>
          <cell r="AM73">
            <v>48</v>
          </cell>
          <cell r="AN73">
            <v>74</v>
          </cell>
          <cell r="AO73">
            <v>122</v>
          </cell>
          <cell r="AP73">
            <v>18.75</v>
          </cell>
          <cell r="AQ73">
            <v>16.216216216216218</v>
          </cell>
          <cell r="AR73">
            <v>17.21311475409836</v>
          </cell>
          <cell r="AS73">
            <v>10.416666666666668</v>
          </cell>
          <cell r="AT73">
            <v>5.4054054054054053</v>
          </cell>
          <cell r="AU73">
            <v>7.3770491803278686</v>
          </cell>
          <cell r="AV73">
            <v>58.333333333333336</v>
          </cell>
          <cell r="AW73">
            <v>51.351351351351347</v>
          </cell>
          <cell r="AX73">
            <v>54.098360655737707</v>
          </cell>
          <cell r="AY73">
            <v>56.25</v>
          </cell>
          <cell r="AZ73">
            <v>44.594594594594597</v>
          </cell>
          <cell r="BA73">
            <v>49.180327868852459</v>
          </cell>
          <cell r="BB73">
            <v>93.75</v>
          </cell>
          <cell r="BC73">
            <v>85.13513513513513</v>
          </cell>
          <cell r="BD73">
            <v>88.52459016393442</v>
          </cell>
          <cell r="BE73">
            <v>48</v>
          </cell>
          <cell r="BF73">
            <v>80</v>
          </cell>
          <cell r="BG73">
            <v>128</v>
          </cell>
          <cell r="BH73">
            <v>12.5</v>
          </cell>
          <cell r="BI73">
            <v>15</v>
          </cell>
          <cell r="BJ73">
            <v>14.0625</v>
          </cell>
          <cell r="BK73">
            <v>12.5</v>
          </cell>
          <cell r="BL73">
            <v>6.25</v>
          </cell>
          <cell r="BM73">
            <v>8.59375</v>
          </cell>
          <cell r="BN73">
            <v>37.5</v>
          </cell>
          <cell r="BO73">
            <v>46.25</v>
          </cell>
          <cell r="BP73">
            <v>42.96875</v>
          </cell>
          <cell r="BQ73">
            <v>35.416666666666671</v>
          </cell>
          <cell r="BR73">
            <v>41.25</v>
          </cell>
          <cell r="BS73">
            <v>39.0625</v>
          </cell>
          <cell r="BT73">
            <v>56.25</v>
          </cell>
          <cell r="BU73">
            <v>85</v>
          </cell>
          <cell r="BV73">
            <v>74.21875</v>
          </cell>
          <cell r="BW73">
            <v>3</v>
          </cell>
          <cell r="BX73">
            <v>5</v>
          </cell>
          <cell r="BY73">
            <v>8</v>
          </cell>
          <cell r="BZ73">
            <v>66.666666666666657</v>
          </cell>
          <cell r="CA73">
            <v>40</v>
          </cell>
          <cell r="CB73">
            <v>50</v>
          </cell>
          <cell r="CC73">
            <v>66.666666666666657</v>
          </cell>
          <cell r="CD73">
            <v>0</v>
          </cell>
          <cell r="CE73">
            <v>25</v>
          </cell>
          <cell r="CF73">
            <v>66.666666666666657</v>
          </cell>
          <cell r="CG73">
            <v>80</v>
          </cell>
          <cell r="CH73">
            <v>75</v>
          </cell>
          <cell r="CI73">
            <v>66.666666666666657</v>
          </cell>
          <cell r="CJ73">
            <v>80</v>
          </cell>
          <cell r="CK73">
            <v>75</v>
          </cell>
          <cell r="CL73">
            <v>100</v>
          </cell>
          <cell r="CM73">
            <v>80</v>
          </cell>
          <cell r="CN73">
            <v>87.5</v>
          </cell>
          <cell r="CO73">
            <v>2082</v>
          </cell>
          <cell r="CP73">
            <v>2043</v>
          </cell>
          <cell r="CQ73">
            <v>4125</v>
          </cell>
          <cell r="CR73">
            <v>62.295869356388089</v>
          </cell>
          <cell r="CS73">
            <v>53.352912383749384</v>
          </cell>
          <cell r="CT73">
            <v>57.866666666666667</v>
          </cell>
          <cell r="CU73">
            <v>47.214217098943323</v>
          </cell>
          <cell r="CV73">
            <v>38.472834067547723</v>
          </cell>
          <cell r="CW73">
            <v>42.88484848484849</v>
          </cell>
          <cell r="CX73">
            <v>92.315081652257447</v>
          </cell>
          <cell r="CY73">
            <v>88.986784140969164</v>
          </cell>
          <cell r="CZ73">
            <v>90.666666666666657</v>
          </cell>
          <cell r="DA73">
            <v>90.970220941402502</v>
          </cell>
          <cell r="DB73">
            <v>86.833088595203137</v>
          </cell>
          <cell r="DC73">
            <v>88.921212121212122</v>
          </cell>
          <cell r="DD73">
            <v>97.694524495677243</v>
          </cell>
          <cell r="DE73">
            <v>97.307880567792466</v>
          </cell>
          <cell r="DF73">
            <v>97.5030303030303</v>
          </cell>
          <cell r="DG73">
            <v>220</v>
          </cell>
          <cell r="DH73">
            <v>315</v>
          </cell>
          <cell r="DI73">
            <v>535</v>
          </cell>
          <cell r="DJ73">
            <v>22.272727272727273</v>
          </cell>
          <cell r="DK73">
            <v>19.682539682539684</v>
          </cell>
          <cell r="DL73">
            <v>20.747663551401867</v>
          </cell>
          <cell r="DM73">
            <v>13.18181818181818</v>
          </cell>
          <cell r="DN73">
            <v>9.8412698412698418</v>
          </cell>
          <cell r="DO73">
            <v>11.214953271028037</v>
          </cell>
          <cell r="DP73">
            <v>75</v>
          </cell>
          <cell r="DQ73">
            <v>70.793650793650798</v>
          </cell>
          <cell r="DR73">
            <v>72.523364485981318</v>
          </cell>
          <cell r="DS73">
            <v>73.181818181818187</v>
          </cell>
          <cell r="DT73">
            <v>65.396825396825392</v>
          </cell>
          <cell r="DU73">
            <v>68.598130841121502</v>
          </cell>
          <cell r="DV73">
            <v>96.36363636363636</v>
          </cell>
          <cell r="DW73">
            <v>91.746031746031747</v>
          </cell>
          <cell r="DX73">
            <v>93.644859813084111</v>
          </cell>
        </row>
        <row r="74">
          <cell r="B74">
            <v>390</v>
          </cell>
          <cell r="C74">
            <v>999</v>
          </cell>
          <cell r="D74">
            <v>940</v>
          </cell>
          <cell r="E74">
            <v>1939</v>
          </cell>
          <cell r="F74">
            <v>79.47947947947948</v>
          </cell>
          <cell r="G74">
            <v>74.680851063829792</v>
          </cell>
          <cell r="H74">
            <v>77.153171738009291</v>
          </cell>
          <cell r="I74">
            <v>53.753753753753756</v>
          </cell>
          <cell r="J74">
            <v>50.531914893617028</v>
          </cell>
          <cell r="K74">
            <v>52.191851469829807</v>
          </cell>
          <cell r="L74">
            <v>94.794794794794797</v>
          </cell>
          <cell r="M74">
            <v>94.680851063829792</v>
          </cell>
          <cell r="N74">
            <v>94.739556472408452</v>
          </cell>
          <cell r="O74">
            <v>93.693693693693689</v>
          </cell>
          <cell r="P74">
            <v>92.978723404255319</v>
          </cell>
          <cell r="Q74">
            <v>93.347086126869513</v>
          </cell>
          <cell r="R74">
            <v>98.698698698698692</v>
          </cell>
          <cell r="S74">
            <v>97.872340425531917</v>
          </cell>
          <cell r="T74">
            <v>98.298091799896852</v>
          </cell>
          <cell r="U74">
            <v>71</v>
          </cell>
          <cell r="V74">
            <v>137</v>
          </cell>
          <cell r="W74">
            <v>208</v>
          </cell>
          <cell r="X74">
            <v>45.070422535211272</v>
          </cell>
          <cell r="Y74">
            <v>25.547445255474454</v>
          </cell>
          <cell r="Z74">
            <v>32.211538461538467</v>
          </cell>
          <cell r="AA74">
            <v>11.267605633802818</v>
          </cell>
          <cell r="AB74">
            <v>2.1897810218978102</v>
          </cell>
          <cell r="AC74">
            <v>5.2884615384615383</v>
          </cell>
          <cell r="AD74">
            <v>81.690140845070431</v>
          </cell>
          <cell r="AE74">
            <v>62.773722627737229</v>
          </cell>
          <cell r="AF74">
            <v>69.230769230769226</v>
          </cell>
          <cell r="AG74">
            <v>77.464788732394368</v>
          </cell>
          <cell r="AH74">
            <v>60.583941605839421</v>
          </cell>
          <cell r="AI74">
            <v>66.34615384615384</v>
          </cell>
          <cell r="AJ74">
            <v>94.366197183098592</v>
          </cell>
          <cell r="AK74">
            <v>85.40145985401459</v>
          </cell>
          <cell r="AL74">
            <v>88.461538461538453</v>
          </cell>
          <cell r="AM74">
            <v>9</v>
          </cell>
          <cell r="AN74">
            <v>24</v>
          </cell>
          <cell r="AO74">
            <v>33</v>
          </cell>
          <cell r="AP74">
            <v>33.333333333333329</v>
          </cell>
          <cell r="AQ74">
            <v>29.166666666666668</v>
          </cell>
          <cell r="AR74">
            <v>30.303030303030305</v>
          </cell>
          <cell r="AS74">
            <v>11.111111111111111</v>
          </cell>
          <cell r="AT74">
            <v>8.3333333333333321</v>
          </cell>
          <cell r="AU74">
            <v>9.0909090909090917</v>
          </cell>
          <cell r="AV74">
            <v>44.444444444444443</v>
          </cell>
          <cell r="AW74">
            <v>41.666666666666671</v>
          </cell>
          <cell r="AX74">
            <v>42.424242424242422</v>
          </cell>
          <cell r="AY74">
            <v>33.333333333333329</v>
          </cell>
          <cell r="AZ74">
            <v>37.5</v>
          </cell>
          <cell r="BA74">
            <v>36.363636363636367</v>
          </cell>
          <cell r="BB74">
            <v>66.666666666666657</v>
          </cell>
          <cell r="BC74">
            <v>79.166666666666657</v>
          </cell>
          <cell r="BD74">
            <v>75.757575757575751</v>
          </cell>
          <cell r="BE74">
            <v>32</v>
          </cell>
          <cell r="BF74">
            <v>67</v>
          </cell>
          <cell r="BG74">
            <v>99</v>
          </cell>
          <cell r="BH74">
            <v>9.375</v>
          </cell>
          <cell r="BI74">
            <v>20.8955223880597</v>
          </cell>
          <cell r="BJ74">
            <v>17.171717171717169</v>
          </cell>
          <cell r="BK74">
            <v>3.125</v>
          </cell>
          <cell r="BL74">
            <v>0</v>
          </cell>
          <cell r="BM74">
            <v>1.0101010101010102</v>
          </cell>
          <cell r="BN74">
            <v>37.5</v>
          </cell>
          <cell r="BO74">
            <v>56.71641791044776</v>
          </cell>
          <cell r="BP74">
            <v>50.505050505050505</v>
          </cell>
          <cell r="BQ74">
            <v>31.25</v>
          </cell>
          <cell r="BR74">
            <v>55.223880597014926</v>
          </cell>
          <cell r="BS74">
            <v>47.474747474747474</v>
          </cell>
          <cell r="BT74">
            <v>78.125</v>
          </cell>
          <cell r="BU74">
            <v>83.582089552238799</v>
          </cell>
          <cell r="BV74">
            <v>81.818181818181827</v>
          </cell>
          <cell r="BW74">
            <v>0</v>
          </cell>
          <cell r="BX74">
            <v>1</v>
          </cell>
          <cell r="BY74">
            <v>1</v>
          </cell>
          <cell r="BZ74" t="e">
            <v>#DIV/0!</v>
          </cell>
          <cell r="CA74">
            <v>0</v>
          </cell>
          <cell r="CB74">
            <v>0</v>
          </cell>
          <cell r="CC74" t="e">
            <v>#DIV/0!</v>
          </cell>
          <cell r="CD74">
            <v>0</v>
          </cell>
          <cell r="CE74">
            <v>0</v>
          </cell>
          <cell r="CF74" t="e">
            <v>#DIV/0!</v>
          </cell>
          <cell r="CG74">
            <v>100</v>
          </cell>
          <cell r="CH74">
            <v>100</v>
          </cell>
          <cell r="CI74" t="e">
            <v>#DIV/0!</v>
          </cell>
          <cell r="CJ74">
            <v>100</v>
          </cell>
          <cell r="CK74">
            <v>100</v>
          </cell>
          <cell r="CL74" t="e">
            <v>#DIV/0!</v>
          </cell>
          <cell r="CM74">
            <v>100</v>
          </cell>
          <cell r="CN74">
            <v>100</v>
          </cell>
          <cell r="CO74">
            <v>1111</v>
          </cell>
          <cell r="CP74">
            <v>1169</v>
          </cell>
          <cell r="CQ74">
            <v>2280</v>
          </cell>
          <cell r="CR74">
            <v>74.887488748874887</v>
          </cell>
          <cell r="CS74">
            <v>64.841745081266041</v>
          </cell>
          <cell r="CT74">
            <v>69.73684210526315</v>
          </cell>
          <cell r="CU74">
            <v>49.234923492349239</v>
          </cell>
          <cell r="CV74">
            <v>41.060735671514117</v>
          </cell>
          <cell r="CW74">
            <v>45.043859649122808</v>
          </cell>
          <cell r="CX74">
            <v>91.899189918991894</v>
          </cell>
          <cell r="CY74">
            <v>87.681779298545763</v>
          </cell>
          <cell r="CZ74">
            <v>89.736842105263165</v>
          </cell>
          <cell r="DA74">
            <v>90.369036903690372</v>
          </cell>
          <cell r="DB74">
            <v>85.885372112917025</v>
          </cell>
          <cell r="DC74">
            <v>88.070175438596493</v>
          </cell>
          <cell r="DD74">
            <v>97.569756975697572</v>
          </cell>
          <cell r="DE74">
            <v>95.209580838323348</v>
          </cell>
          <cell r="DF74">
            <v>96.359649122807028</v>
          </cell>
          <cell r="DG74">
            <v>80</v>
          </cell>
          <cell r="DH74">
            <v>161</v>
          </cell>
          <cell r="DI74">
            <v>241</v>
          </cell>
          <cell r="DJ74">
            <v>43.75</v>
          </cell>
          <cell r="DK74">
            <v>26.086956521739129</v>
          </cell>
          <cell r="DL74">
            <v>31.950207468879665</v>
          </cell>
          <cell r="DM74">
            <v>11.25</v>
          </cell>
          <cell r="DN74">
            <v>3.1055900621118013</v>
          </cell>
          <cell r="DO74">
            <v>5.809128630705394</v>
          </cell>
          <cell r="DP74">
            <v>77.5</v>
          </cell>
          <cell r="DQ74">
            <v>59.627329192546583</v>
          </cell>
          <cell r="DR74">
            <v>65.560165975103729</v>
          </cell>
          <cell r="DS74">
            <v>72.5</v>
          </cell>
          <cell r="DT74">
            <v>57.142857142857139</v>
          </cell>
          <cell r="DU74">
            <v>62.240663900414937</v>
          </cell>
          <cell r="DV74">
            <v>91.25</v>
          </cell>
          <cell r="DW74">
            <v>84.472049689440993</v>
          </cell>
          <cell r="DX74">
            <v>86.721991701244818</v>
          </cell>
        </row>
        <row r="75">
          <cell r="B75">
            <v>391</v>
          </cell>
          <cell r="C75">
            <v>1213</v>
          </cell>
          <cell r="D75">
            <v>1092</v>
          </cell>
          <cell r="E75">
            <v>2305</v>
          </cell>
          <cell r="F75">
            <v>66.941467436108823</v>
          </cell>
          <cell r="G75">
            <v>65.476190476190482</v>
          </cell>
          <cell r="H75">
            <v>66.247288503253799</v>
          </cell>
          <cell r="I75">
            <v>41.962077493816984</v>
          </cell>
          <cell r="J75">
            <v>39.560439560439562</v>
          </cell>
          <cell r="K75">
            <v>40.824295010845987</v>
          </cell>
          <cell r="L75">
            <v>89.942291838417148</v>
          </cell>
          <cell r="M75">
            <v>93.589743589743591</v>
          </cell>
          <cell r="N75">
            <v>91.670281995661611</v>
          </cell>
          <cell r="O75">
            <v>88.211046990931578</v>
          </cell>
          <cell r="P75">
            <v>91.300366300366292</v>
          </cell>
          <cell r="Q75">
            <v>89.67462039045553</v>
          </cell>
          <cell r="R75">
            <v>96.867271228359442</v>
          </cell>
          <cell r="S75">
            <v>97.985347985347985</v>
          </cell>
          <cell r="T75">
            <v>97.396963123644255</v>
          </cell>
          <cell r="U75">
            <v>109</v>
          </cell>
          <cell r="V75">
            <v>181</v>
          </cell>
          <cell r="W75">
            <v>290</v>
          </cell>
          <cell r="X75">
            <v>15.596330275229359</v>
          </cell>
          <cell r="Y75">
            <v>12.707182320441991</v>
          </cell>
          <cell r="Z75">
            <v>13.793103448275861</v>
          </cell>
          <cell r="AA75">
            <v>1.834862385321101</v>
          </cell>
          <cell r="AB75">
            <v>4.4198895027624303</v>
          </cell>
          <cell r="AC75">
            <v>3.4482758620689653</v>
          </cell>
          <cell r="AD75">
            <v>50.458715596330272</v>
          </cell>
          <cell r="AE75">
            <v>59.11602209944752</v>
          </cell>
          <cell r="AF75">
            <v>55.862068965517238</v>
          </cell>
          <cell r="AG75">
            <v>45.871559633027523</v>
          </cell>
          <cell r="AH75">
            <v>54.696132596685089</v>
          </cell>
          <cell r="AI75">
            <v>51.379310344827587</v>
          </cell>
          <cell r="AJ75">
            <v>86.238532110091754</v>
          </cell>
          <cell r="AK75">
            <v>86.187845303867405</v>
          </cell>
          <cell r="AL75">
            <v>86.206896551724128</v>
          </cell>
          <cell r="AM75">
            <v>37</v>
          </cell>
          <cell r="AN75">
            <v>115</v>
          </cell>
          <cell r="AO75">
            <v>152</v>
          </cell>
          <cell r="AP75">
            <v>18.918918918918919</v>
          </cell>
          <cell r="AQ75">
            <v>8.695652173913043</v>
          </cell>
          <cell r="AR75">
            <v>11.184210526315789</v>
          </cell>
          <cell r="AS75">
            <v>5.4054054054054053</v>
          </cell>
          <cell r="AT75">
            <v>1.7391304347826086</v>
          </cell>
          <cell r="AU75">
            <v>2.6315789473684208</v>
          </cell>
          <cell r="AV75">
            <v>51.351351351351347</v>
          </cell>
          <cell r="AW75">
            <v>47.826086956521742</v>
          </cell>
          <cell r="AX75">
            <v>48.684210526315788</v>
          </cell>
          <cell r="AY75">
            <v>43.243243243243242</v>
          </cell>
          <cell r="AZ75">
            <v>40</v>
          </cell>
          <cell r="BA75">
            <v>40.789473684210527</v>
          </cell>
          <cell r="BB75">
            <v>78.378378378378372</v>
          </cell>
          <cell r="BC75">
            <v>72.173913043478265</v>
          </cell>
          <cell r="BD75">
            <v>73.68421052631578</v>
          </cell>
          <cell r="BE75">
            <v>22</v>
          </cell>
          <cell r="BF75">
            <v>91</v>
          </cell>
          <cell r="BG75">
            <v>113</v>
          </cell>
          <cell r="BH75">
            <v>18.181818181818183</v>
          </cell>
          <cell r="BI75">
            <v>9.8901098901098905</v>
          </cell>
          <cell r="BJ75">
            <v>11.504424778761061</v>
          </cell>
          <cell r="BK75">
            <v>4.5454545454545459</v>
          </cell>
          <cell r="BL75">
            <v>3.296703296703297</v>
          </cell>
          <cell r="BM75">
            <v>3.5398230088495577</v>
          </cell>
          <cell r="BN75">
            <v>27.27272727272727</v>
          </cell>
          <cell r="BO75">
            <v>25.274725274725274</v>
          </cell>
          <cell r="BP75">
            <v>25.663716814159294</v>
          </cell>
          <cell r="BQ75">
            <v>22.727272727272727</v>
          </cell>
          <cell r="BR75">
            <v>23.076923076923077</v>
          </cell>
          <cell r="BS75">
            <v>23.008849557522122</v>
          </cell>
          <cell r="BT75">
            <v>68.181818181818173</v>
          </cell>
          <cell r="BU75">
            <v>61.53846153846154</v>
          </cell>
          <cell r="BV75">
            <v>62.831858407079643</v>
          </cell>
          <cell r="BW75">
            <v>4</v>
          </cell>
          <cell r="BX75">
            <v>4</v>
          </cell>
          <cell r="BY75">
            <v>8</v>
          </cell>
          <cell r="BZ75">
            <v>50</v>
          </cell>
          <cell r="CA75">
            <v>0</v>
          </cell>
          <cell r="CB75">
            <v>25</v>
          </cell>
          <cell r="CC75">
            <v>25</v>
          </cell>
          <cell r="CD75">
            <v>0</v>
          </cell>
          <cell r="CE75">
            <v>12.5</v>
          </cell>
          <cell r="CF75">
            <v>100</v>
          </cell>
          <cell r="CG75">
            <v>50</v>
          </cell>
          <cell r="CH75">
            <v>75</v>
          </cell>
          <cell r="CI75">
            <v>100</v>
          </cell>
          <cell r="CJ75">
            <v>25</v>
          </cell>
          <cell r="CK75">
            <v>62.5</v>
          </cell>
          <cell r="CL75">
            <v>100</v>
          </cell>
          <cell r="CM75">
            <v>75</v>
          </cell>
          <cell r="CN75">
            <v>87.5</v>
          </cell>
          <cell r="CO75">
            <v>1385</v>
          </cell>
          <cell r="CP75">
            <v>1483</v>
          </cell>
          <cell r="CQ75">
            <v>2868</v>
          </cell>
          <cell r="CR75">
            <v>60.794223826714799</v>
          </cell>
          <cell r="CS75">
            <v>51.045178691840867</v>
          </cell>
          <cell r="CT75">
            <v>55.753138075313814</v>
          </cell>
          <cell r="CU75">
            <v>37.184115523465707</v>
          </cell>
          <cell r="CV75">
            <v>30.00674308833446</v>
          </cell>
          <cell r="CW75">
            <v>33.472803347280333</v>
          </cell>
          <cell r="CX75">
            <v>84.837545126353788</v>
          </cell>
          <cell r="CY75">
            <v>81.523937963587329</v>
          </cell>
          <cell r="CZ75">
            <v>83.124128312412822</v>
          </cell>
          <cell r="DA75">
            <v>82.671480144404327</v>
          </cell>
          <cell r="DB75">
            <v>78.489548213081591</v>
          </cell>
          <cell r="DC75">
            <v>80.509065550906556</v>
          </cell>
          <cell r="DD75">
            <v>95.090252707581229</v>
          </cell>
          <cell r="DE75">
            <v>92.245448415374241</v>
          </cell>
          <cell r="DF75">
            <v>93.619246861924694</v>
          </cell>
          <cell r="DG75">
            <v>146</v>
          </cell>
          <cell r="DH75">
            <v>296</v>
          </cell>
          <cell r="DI75">
            <v>442</v>
          </cell>
          <cell r="DJ75">
            <v>16.43835616438356</v>
          </cell>
          <cell r="DK75">
            <v>11.148648648648649</v>
          </cell>
          <cell r="DL75">
            <v>12.895927601809957</v>
          </cell>
          <cell r="DM75">
            <v>2.7397260273972601</v>
          </cell>
          <cell r="DN75">
            <v>3.3783783783783785</v>
          </cell>
          <cell r="DO75">
            <v>3.1674208144796379</v>
          </cell>
          <cell r="DP75">
            <v>50.684931506849317</v>
          </cell>
          <cell r="DQ75">
            <v>54.729729729729726</v>
          </cell>
          <cell r="DR75">
            <v>53.393665158371043</v>
          </cell>
          <cell r="DS75">
            <v>45.205479452054789</v>
          </cell>
          <cell r="DT75">
            <v>48.986486486486484</v>
          </cell>
          <cell r="DU75">
            <v>47.737556561085974</v>
          </cell>
          <cell r="DV75">
            <v>84.246575342465761</v>
          </cell>
          <cell r="DW75">
            <v>80.743243243243242</v>
          </cell>
          <cell r="DX75">
            <v>81.900452488687776</v>
          </cell>
        </row>
        <row r="76">
          <cell r="B76">
            <v>392</v>
          </cell>
          <cell r="C76">
            <v>943</v>
          </cell>
          <cell r="D76">
            <v>918</v>
          </cell>
          <cell r="E76">
            <v>1861</v>
          </cell>
          <cell r="F76">
            <v>76.033934252386004</v>
          </cell>
          <cell r="G76">
            <v>67.320261437908499</v>
          </cell>
          <cell r="H76">
            <v>71.735626007522839</v>
          </cell>
          <cell r="I76">
            <v>58.324496288441139</v>
          </cell>
          <cell r="J76">
            <v>54.901960784313729</v>
          </cell>
          <cell r="K76">
            <v>56.636217087587312</v>
          </cell>
          <cell r="L76">
            <v>96.288441145281027</v>
          </cell>
          <cell r="M76">
            <v>95.751633986928113</v>
          </cell>
          <cell r="N76">
            <v>96.023643202579251</v>
          </cell>
          <cell r="O76">
            <v>94.909862142099684</v>
          </cell>
          <cell r="P76">
            <v>94.335511982570807</v>
          </cell>
          <cell r="Q76">
            <v>94.626544868350351</v>
          </cell>
          <cell r="R76">
            <v>99.0455991516437</v>
          </cell>
          <cell r="S76">
            <v>98.80174291938998</v>
          </cell>
          <cell r="T76">
            <v>98.92530897367007</v>
          </cell>
          <cell r="U76">
            <v>101</v>
          </cell>
          <cell r="V76">
            <v>119</v>
          </cell>
          <cell r="W76">
            <v>220</v>
          </cell>
          <cell r="X76">
            <v>25.742574257425744</v>
          </cell>
          <cell r="Y76">
            <v>27.731092436974791</v>
          </cell>
          <cell r="Z76">
            <v>26.81818181818182</v>
          </cell>
          <cell r="AA76">
            <v>9.9009900990099009</v>
          </cell>
          <cell r="AB76">
            <v>11.76470588235294</v>
          </cell>
          <cell r="AC76">
            <v>10.909090909090908</v>
          </cell>
          <cell r="AD76">
            <v>84.158415841584159</v>
          </cell>
          <cell r="AE76">
            <v>82.35294117647058</v>
          </cell>
          <cell r="AF76">
            <v>83.181818181818173</v>
          </cell>
          <cell r="AG76">
            <v>83.168316831683171</v>
          </cell>
          <cell r="AH76">
            <v>82.35294117647058</v>
          </cell>
          <cell r="AI76">
            <v>82.727272727272734</v>
          </cell>
          <cell r="AJ76">
            <v>95.049504950495049</v>
          </cell>
          <cell r="AK76">
            <v>94.9579831932773</v>
          </cell>
          <cell r="AL76">
            <v>95</v>
          </cell>
          <cell r="AM76">
            <v>22</v>
          </cell>
          <cell r="AN76">
            <v>71</v>
          </cell>
          <cell r="AO76">
            <v>93</v>
          </cell>
          <cell r="AP76">
            <v>9.0909090909090917</v>
          </cell>
          <cell r="AQ76">
            <v>25.352112676056336</v>
          </cell>
          <cell r="AR76">
            <v>21.50537634408602</v>
          </cell>
          <cell r="AS76">
            <v>9.0909090909090917</v>
          </cell>
          <cell r="AT76">
            <v>16.901408450704224</v>
          </cell>
          <cell r="AU76">
            <v>15.053763440860216</v>
          </cell>
          <cell r="AV76">
            <v>86.36363636363636</v>
          </cell>
          <cell r="AW76">
            <v>67.605633802816897</v>
          </cell>
          <cell r="AX76">
            <v>72.043010752688176</v>
          </cell>
          <cell r="AY76">
            <v>59.090909090909093</v>
          </cell>
          <cell r="AZ76">
            <v>67.605633802816897</v>
          </cell>
          <cell r="BA76">
            <v>65.591397849462368</v>
          </cell>
          <cell r="BB76">
            <v>90.909090909090907</v>
          </cell>
          <cell r="BC76">
            <v>92.957746478873233</v>
          </cell>
          <cell r="BD76">
            <v>92.473118279569889</v>
          </cell>
          <cell r="BE76">
            <v>38</v>
          </cell>
          <cell r="BF76">
            <v>71</v>
          </cell>
          <cell r="BG76">
            <v>109</v>
          </cell>
          <cell r="BH76">
            <v>2.6315789473684208</v>
          </cell>
          <cell r="BI76">
            <v>7.042253521126761</v>
          </cell>
          <cell r="BJ76">
            <v>5.5045871559633035</v>
          </cell>
          <cell r="BK76">
            <v>0</v>
          </cell>
          <cell r="BL76">
            <v>4.225352112676056</v>
          </cell>
          <cell r="BM76">
            <v>2.7522935779816518</v>
          </cell>
          <cell r="BN76">
            <v>23.684210526315788</v>
          </cell>
          <cell r="BO76">
            <v>38.028169014084504</v>
          </cell>
          <cell r="BP76">
            <v>33.027522935779821</v>
          </cell>
          <cell r="BQ76">
            <v>21.052631578947366</v>
          </cell>
          <cell r="BR76">
            <v>38.028169014084504</v>
          </cell>
          <cell r="BS76">
            <v>32.11009174311927</v>
          </cell>
          <cell r="BT76">
            <v>86.842105263157904</v>
          </cell>
          <cell r="BU76">
            <v>78.873239436619713</v>
          </cell>
          <cell r="BV76">
            <v>81.651376146788991</v>
          </cell>
          <cell r="BW76">
            <v>0</v>
          </cell>
          <cell r="BX76">
            <v>1</v>
          </cell>
          <cell r="BY76">
            <v>1</v>
          </cell>
          <cell r="BZ76" t="e">
            <v>#DIV/0!</v>
          </cell>
          <cell r="CA76">
            <v>0</v>
          </cell>
          <cell r="CB76">
            <v>0</v>
          </cell>
          <cell r="CC76" t="e">
            <v>#DIV/0!</v>
          </cell>
          <cell r="CD76">
            <v>0</v>
          </cell>
          <cell r="CE76">
            <v>0</v>
          </cell>
          <cell r="CF76" t="e">
            <v>#DIV/0!</v>
          </cell>
          <cell r="CG76">
            <v>100</v>
          </cell>
          <cell r="CH76">
            <v>100</v>
          </cell>
          <cell r="CI76" t="e">
            <v>#DIV/0!</v>
          </cell>
          <cell r="CJ76">
            <v>100</v>
          </cell>
          <cell r="CK76">
            <v>100</v>
          </cell>
          <cell r="CL76" t="e">
            <v>#DIV/0!</v>
          </cell>
          <cell r="CM76">
            <v>100</v>
          </cell>
          <cell r="CN76">
            <v>100</v>
          </cell>
          <cell r="CO76">
            <v>1104</v>
          </cell>
          <cell r="CP76">
            <v>1180</v>
          </cell>
          <cell r="CQ76">
            <v>2284</v>
          </cell>
          <cell r="CR76">
            <v>67.572463768115938</v>
          </cell>
          <cell r="CS76">
            <v>57.118644067796609</v>
          </cell>
          <cell r="CT76">
            <v>62.171628721541161</v>
          </cell>
          <cell r="CU76">
            <v>50.905797101449281</v>
          </cell>
          <cell r="CV76">
            <v>45.16949152542373</v>
          </cell>
          <cell r="CW76">
            <v>47.942206654991246</v>
          </cell>
          <cell r="CX76">
            <v>92.481884057971016</v>
          </cell>
          <cell r="CY76">
            <v>89.237288135593218</v>
          </cell>
          <cell r="CZ76">
            <v>90.80560420315237</v>
          </cell>
          <cell r="DA76">
            <v>90.579710144927532</v>
          </cell>
          <cell r="DB76">
            <v>88.135593220338976</v>
          </cell>
          <cell r="DC76">
            <v>89.316987740805615</v>
          </cell>
          <cell r="DD76">
            <v>98.097826086956516</v>
          </cell>
          <cell r="DE76">
            <v>96.86440677966101</v>
          </cell>
          <cell r="DF76">
            <v>97.460595446584946</v>
          </cell>
          <cell r="DG76">
            <v>123</v>
          </cell>
          <cell r="DH76">
            <v>190</v>
          </cell>
          <cell r="DI76">
            <v>313</v>
          </cell>
          <cell r="DJ76">
            <v>22.76422764227642</v>
          </cell>
          <cell r="DK76">
            <v>26.842105263157894</v>
          </cell>
          <cell r="DL76">
            <v>25.23961661341853</v>
          </cell>
          <cell r="DM76">
            <v>9.7560975609756095</v>
          </cell>
          <cell r="DN76">
            <v>13.684210526315791</v>
          </cell>
          <cell r="DO76">
            <v>12.140575079872203</v>
          </cell>
          <cell r="DP76">
            <v>84.552845528455293</v>
          </cell>
          <cell r="DQ76">
            <v>76.84210526315789</v>
          </cell>
          <cell r="DR76">
            <v>79.87220447284345</v>
          </cell>
          <cell r="DS76">
            <v>78.861788617886177</v>
          </cell>
          <cell r="DT76">
            <v>76.84210526315789</v>
          </cell>
          <cell r="DU76">
            <v>77.635782747603827</v>
          </cell>
          <cell r="DV76">
            <v>94.308943089430898</v>
          </cell>
          <cell r="DW76">
            <v>94.21052631578948</v>
          </cell>
          <cell r="DX76">
            <v>94.249201277955279</v>
          </cell>
        </row>
        <row r="77">
          <cell r="B77">
            <v>393</v>
          </cell>
          <cell r="C77">
            <v>877</v>
          </cell>
          <cell r="D77">
            <v>810</v>
          </cell>
          <cell r="E77">
            <v>1687</v>
          </cell>
          <cell r="F77">
            <v>64.652223489167611</v>
          </cell>
          <cell r="G77">
            <v>62.345679012345677</v>
          </cell>
          <cell r="H77">
            <v>63.544754001185531</v>
          </cell>
          <cell r="I77">
            <v>48.118586088939566</v>
          </cell>
          <cell r="J77">
            <v>43.703703703703702</v>
          </cell>
          <cell r="K77">
            <v>45.998814463544754</v>
          </cell>
          <cell r="L77">
            <v>96.35119726339795</v>
          </cell>
          <cell r="M77">
            <v>94.814814814814824</v>
          </cell>
          <cell r="N77">
            <v>95.613515115589806</v>
          </cell>
          <cell r="O77">
            <v>94.640820980615743</v>
          </cell>
          <cell r="P77">
            <v>94.074074074074076</v>
          </cell>
          <cell r="Q77">
            <v>94.368701837581497</v>
          </cell>
          <cell r="R77">
            <v>98.631698973774235</v>
          </cell>
          <cell r="S77">
            <v>98.395061728395063</v>
          </cell>
          <cell r="T77">
            <v>98.518079430942507</v>
          </cell>
          <cell r="U77">
            <v>51</v>
          </cell>
          <cell r="V77">
            <v>94</v>
          </cell>
          <cell r="W77">
            <v>145</v>
          </cell>
          <cell r="X77">
            <v>13.725490196078432</v>
          </cell>
          <cell r="Y77">
            <v>14.893617021276595</v>
          </cell>
          <cell r="Z77">
            <v>14.482758620689657</v>
          </cell>
          <cell r="AA77">
            <v>3.9215686274509802</v>
          </cell>
          <cell r="AB77">
            <v>3.1914893617021276</v>
          </cell>
          <cell r="AC77">
            <v>3.4482758620689653</v>
          </cell>
          <cell r="AD77">
            <v>78.431372549019613</v>
          </cell>
          <cell r="AE77">
            <v>87.2340425531915</v>
          </cell>
          <cell r="AF77">
            <v>84.137931034482762</v>
          </cell>
          <cell r="AG77">
            <v>78.431372549019613</v>
          </cell>
          <cell r="AH77">
            <v>82.978723404255319</v>
          </cell>
          <cell r="AI77">
            <v>81.379310344827587</v>
          </cell>
          <cell r="AJ77">
            <v>90.196078431372555</v>
          </cell>
          <cell r="AK77">
            <v>96.808510638297875</v>
          </cell>
          <cell r="AL77">
            <v>94.482758620689651</v>
          </cell>
          <cell r="AM77">
            <v>21</v>
          </cell>
          <cell r="AN77">
            <v>47</v>
          </cell>
          <cell r="AO77">
            <v>68</v>
          </cell>
          <cell r="AP77">
            <v>14.285714285714285</v>
          </cell>
          <cell r="AQ77">
            <v>23.404255319148938</v>
          </cell>
          <cell r="AR77">
            <v>20.588235294117645</v>
          </cell>
          <cell r="AS77">
            <v>9.5238095238095237</v>
          </cell>
          <cell r="AT77">
            <v>10.638297872340425</v>
          </cell>
          <cell r="AU77">
            <v>10.294117647058822</v>
          </cell>
          <cell r="AV77">
            <v>90.476190476190482</v>
          </cell>
          <cell r="AW77">
            <v>72.340425531914903</v>
          </cell>
          <cell r="AX77">
            <v>77.941176470588232</v>
          </cell>
          <cell r="AY77">
            <v>90.476190476190482</v>
          </cell>
          <cell r="AZ77">
            <v>68.085106382978722</v>
          </cell>
          <cell r="BA77">
            <v>75</v>
          </cell>
          <cell r="BB77">
            <v>90.476190476190482</v>
          </cell>
          <cell r="BC77">
            <v>87.2340425531915</v>
          </cell>
          <cell r="BD77">
            <v>88.235294117647058</v>
          </cell>
          <cell r="BE77">
            <v>31</v>
          </cell>
          <cell r="BF77">
            <v>71</v>
          </cell>
          <cell r="BG77">
            <v>102</v>
          </cell>
          <cell r="BH77">
            <v>3.225806451612903</v>
          </cell>
          <cell r="BI77">
            <v>4.225352112676056</v>
          </cell>
          <cell r="BJ77">
            <v>3.9215686274509802</v>
          </cell>
          <cell r="BK77">
            <v>0</v>
          </cell>
          <cell r="BL77">
            <v>2.8169014084507045</v>
          </cell>
          <cell r="BM77">
            <v>1.9607843137254901</v>
          </cell>
          <cell r="BN77">
            <v>32.258064516129032</v>
          </cell>
          <cell r="BO77">
            <v>33.802816901408448</v>
          </cell>
          <cell r="BP77">
            <v>33.333333333333329</v>
          </cell>
          <cell r="BQ77">
            <v>6.4516129032258061</v>
          </cell>
          <cell r="BR77">
            <v>21.12676056338028</v>
          </cell>
          <cell r="BS77">
            <v>16.666666666666664</v>
          </cell>
          <cell r="BT77">
            <v>74.193548387096769</v>
          </cell>
          <cell r="BU77">
            <v>73.239436619718319</v>
          </cell>
          <cell r="BV77">
            <v>73.529411764705884</v>
          </cell>
          <cell r="BW77">
            <v>1</v>
          </cell>
          <cell r="BX77">
            <v>0</v>
          </cell>
          <cell r="BY77">
            <v>1</v>
          </cell>
          <cell r="BZ77">
            <v>100</v>
          </cell>
          <cell r="CA77" t="e">
            <v>#DIV/0!</v>
          </cell>
          <cell r="CB77">
            <v>100</v>
          </cell>
          <cell r="CC77">
            <v>100</v>
          </cell>
          <cell r="CD77" t="e">
            <v>#DIV/0!</v>
          </cell>
          <cell r="CE77">
            <v>100</v>
          </cell>
          <cell r="CF77">
            <v>100</v>
          </cell>
          <cell r="CG77" t="e">
            <v>#DIV/0!</v>
          </cell>
          <cell r="CH77">
            <v>100</v>
          </cell>
          <cell r="CI77">
            <v>100</v>
          </cell>
          <cell r="CJ77" t="e">
            <v>#DIV/0!</v>
          </cell>
          <cell r="CK77">
            <v>100</v>
          </cell>
          <cell r="CL77">
            <v>100</v>
          </cell>
          <cell r="CM77" t="e">
            <v>#DIV/0!</v>
          </cell>
          <cell r="CN77">
            <v>100</v>
          </cell>
          <cell r="CO77">
            <v>981</v>
          </cell>
          <cell r="CP77">
            <v>1022</v>
          </cell>
          <cell r="CQ77">
            <v>2003</v>
          </cell>
          <cell r="CR77">
            <v>59.021406727828754</v>
          </cell>
          <cell r="CS77">
            <v>52.152641878669279</v>
          </cell>
          <cell r="CT77">
            <v>55.516724912631055</v>
          </cell>
          <cell r="CU77">
            <v>43.527013251783892</v>
          </cell>
          <cell r="CV77">
            <v>35.61643835616438</v>
          </cell>
          <cell r="CW77">
            <v>39.490763854218677</v>
          </cell>
          <cell r="CX77">
            <v>93.272171253822634</v>
          </cell>
          <cell r="CY77">
            <v>88.845401174168288</v>
          </cell>
          <cell r="CZ77">
            <v>91.013479780329504</v>
          </cell>
          <cell r="DA77">
            <v>90.927624872579003</v>
          </cell>
          <cell r="DB77">
            <v>86.790606653620344</v>
          </cell>
          <cell r="DC77">
            <v>88.816774837743381</v>
          </cell>
          <cell r="DD77">
            <v>97.247706422018354</v>
          </cell>
          <cell r="DE77">
            <v>95.988258317025441</v>
          </cell>
          <cell r="DF77">
            <v>96.605092361457807</v>
          </cell>
          <cell r="DG77">
            <v>72</v>
          </cell>
          <cell r="DH77">
            <v>141</v>
          </cell>
          <cell r="DI77">
            <v>213</v>
          </cell>
          <cell r="DJ77">
            <v>13.888888888888889</v>
          </cell>
          <cell r="DK77">
            <v>17.730496453900709</v>
          </cell>
          <cell r="DL77">
            <v>16.431924882629108</v>
          </cell>
          <cell r="DM77">
            <v>5.5555555555555554</v>
          </cell>
          <cell r="DN77">
            <v>5.6737588652482271</v>
          </cell>
          <cell r="DO77">
            <v>5.6338028169014089</v>
          </cell>
          <cell r="DP77">
            <v>81.944444444444443</v>
          </cell>
          <cell r="DQ77">
            <v>82.269503546099287</v>
          </cell>
          <cell r="DR77">
            <v>82.159624413145536</v>
          </cell>
          <cell r="DS77">
            <v>81.944444444444443</v>
          </cell>
          <cell r="DT77">
            <v>78.01418439716312</v>
          </cell>
          <cell r="DU77">
            <v>79.342723004694832</v>
          </cell>
          <cell r="DV77">
            <v>90.277777777777786</v>
          </cell>
          <cell r="DW77">
            <v>93.61702127659575</v>
          </cell>
          <cell r="DX77">
            <v>92.488262910798127</v>
          </cell>
        </row>
        <row r="78">
          <cell r="B78">
            <v>394</v>
          </cell>
          <cell r="C78">
            <v>1525</v>
          </cell>
          <cell r="D78">
            <v>1402</v>
          </cell>
          <cell r="E78">
            <v>2927</v>
          </cell>
          <cell r="F78">
            <v>68.26229508196721</v>
          </cell>
          <cell r="G78">
            <v>63.766048502139803</v>
          </cell>
          <cell r="H78">
            <v>66.108643662453019</v>
          </cell>
          <cell r="I78">
            <v>44.26229508196721</v>
          </cell>
          <cell r="J78">
            <v>38.873038516405131</v>
          </cell>
          <cell r="K78">
            <v>41.680901947386403</v>
          </cell>
          <cell r="L78">
            <v>95.803278688524586</v>
          </cell>
          <cell r="M78">
            <v>95.292439372325248</v>
          </cell>
          <cell r="N78">
            <v>95.558592415442433</v>
          </cell>
          <cell r="O78">
            <v>93.180327868852459</v>
          </cell>
          <cell r="P78">
            <v>92.154065620542085</v>
          </cell>
          <cell r="Q78">
            <v>92.688759822343698</v>
          </cell>
          <cell r="R78">
            <v>98.688524590163937</v>
          </cell>
          <cell r="S78">
            <v>98.716119828815977</v>
          </cell>
          <cell r="T78">
            <v>98.701742398360096</v>
          </cell>
          <cell r="U78">
            <v>184</v>
          </cell>
          <cell r="V78">
            <v>243</v>
          </cell>
          <cell r="W78">
            <v>427</v>
          </cell>
          <cell r="X78">
            <v>22.826086956521738</v>
          </cell>
          <cell r="Y78">
            <v>19.753086419753085</v>
          </cell>
          <cell r="Z78">
            <v>21.07728337236534</v>
          </cell>
          <cell r="AA78">
            <v>10.869565217391305</v>
          </cell>
          <cell r="AB78">
            <v>6.9958847736625511</v>
          </cell>
          <cell r="AC78">
            <v>8.6651053864168617</v>
          </cell>
          <cell r="AD78">
            <v>76.08695652173914</v>
          </cell>
          <cell r="AE78">
            <v>78.600823045267489</v>
          </cell>
          <cell r="AF78">
            <v>77.517564402810308</v>
          </cell>
          <cell r="AG78">
            <v>71.739130434782609</v>
          </cell>
          <cell r="AH78">
            <v>70.370370370370367</v>
          </cell>
          <cell r="AI78">
            <v>70.960187353629976</v>
          </cell>
          <cell r="AJ78">
            <v>93.478260869565219</v>
          </cell>
          <cell r="AK78">
            <v>95.884773662551439</v>
          </cell>
          <cell r="AL78">
            <v>94.847775175644031</v>
          </cell>
          <cell r="AM78">
            <v>85</v>
          </cell>
          <cell r="AN78">
            <v>162</v>
          </cell>
          <cell r="AO78">
            <v>247</v>
          </cell>
          <cell r="AP78">
            <v>5.8823529411764701</v>
          </cell>
          <cell r="AQ78">
            <v>12.345679012345679</v>
          </cell>
          <cell r="AR78">
            <v>10.121457489878543</v>
          </cell>
          <cell r="AS78">
            <v>2.3529411764705883</v>
          </cell>
          <cell r="AT78">
            <v>2.4691358024691357</v>
          </cell>
          <cell r="AU78">
            <v>2.42914979757085</v>
          </cell>
          <cell r="AV78">
            <v>70.588235294117652</v>
          </cell>
          <cell r="AW78">
            <v>62.962962962962962</v>
          </cell>
          <cell r="AX78">
            <v>65.587044534412954</v>
          </cell>
          <cell r="AY78">
            <v>62.352941176470587</v>
          </cell>
          <cell r="AZ78">
            <v>54.938271604938272</v>
          </cell>
          <cell r="BA78">
            <v>57.48987854251012</v>
          </cell>
          <cell r="BB78">
            <v>90.588235294117652</v>
          </cell>
          <cell r="BC78">
            <v>88.888888888888886</v>
          </cell>
          <cell r="BD78">
            <v>89.473684210526315</v>
          </cell>
          <cell r="BE78">
            <v>43</v>
          </cell>
          <cell r="BF78">
            <v>83</v>
          </cell>
          <cell r="BG78">
            <v>126</v>
          </cell>
          <cell r="BH78">
            <v>2.3255813953488373</v>
          </cell>
          <cell r="BI78">
            <v>1.2048192771084338</v>
          </cell>
          <cell r="BJ78">
            <v>1.5873015873015872</v>
          </cell>
          <cell r="BK78">
            <v>2.3255813953488373</v>
          </cell>
          <cell r="BL78">
            <v>0</v>
          </cell>
          <cell r="BM78">
            <v>0.79365079365079361</v>
          </cell>
          <cell r="BN78">
            <v>37.209302325581397</v>
          </cell>
          <cell r="BO78">
            <v>24.096385542168676</v>
          </cell>
          <cell r="BP78">
            <v>28.571428571428569</v>
          </cell>
          <cell r="BQ78">
            <v>25.581395348837212</v>
          </cell>
          <cell r="BR78">
            <v>15.66265060240964</v>
          </cell>
          <cell r="BS78">
            <v>19.047619047619047</v>
          </cell>
          <cell r="BT78">
            <v>72.093023255813947</v>
          </cell>
          <cell r="BU78">
            <v>75.903614457831324</v>
          </cell>
          <cell r="BV78">
            <v>74.603174603174608</v>
          </cell>
          <cell r="BW78">
            <v>1</v>
          </cell>
          <cell r="BX78">
            <v>3</v>
          </cell>
          <cell r="BY78">
            <v>4</v>
          </cell>
          <cell r="BZ78">
            <v>0</v>
          </cell>
          <cell r="CA78">
            <v>33.333333333333329</v>
          </cell>
          <cell r="CB78">
            <v>25</v>
          </cell>
          <cell r="CC78">
            <v>0</v>
          </cell>
          <cell r="CD78">
            <v>33.333333333333329</v>
          </cell>
          <cell r="CE78">
            <v>25</v>
          </cell>
          <cell r="CF78">
            <v>100</v>
          </cell>
          <cell r="CG78">
            <v>100</v>
          </cell>
          <cell r="CH78">
            <v>100</v>
          </cell>
          <cell r="CI78">
            <v>100</v>
          </cell>
          <cell r="CJ78">
            <v>100</v>
          </cell>
          <cell r="CK78">
            <v>100</v>
          </cell>
          <cell r="CL78">
            <v>100</v>
          </cell>
          <cell r="CM78">
            <v>100</v>
          </cell>
          <cell r="CN78">
            <v>100</v>
          </cell>
          <cell r="CO78">
            <v>1838</v>
          </cell>
          <cell r="CP78">
            <v>1893</v>
          </cell>
          <cell r="CQ78">
            <v>3731</v>
          </cell>
          <cell r="CR78">
            <v>59.249183895538629</v>
          </cell>
          <cell r="CS78">
            <v>50.924458531431597</v>
          </cell>
          <cell r="CT78">
            <v>55.025462342535512</v>
          </cell>
          <cell r="CU78">
            <v>37.976060935799779</v>
          </cell>
          <cell r="CV78">
            <v>29.952456418383516</v>
          </cell>
          <cell r="CW78">
            <v>33.905119270972925</v>
          </cell>
          <cell r="CX78">
            <v>91.29488574537541</v>
          </cell>
          <cell r="CY78">
            <v>87.268885367142104</v>
          </cell>
          <cell r="CZ78">
            <v>89.252211203430718</v>
          </cell>
          <cell r="DA78">
            <v>88.030467899891178</v>
          </cell>
          <cell r="DB78">
            <v>82.83148441627047</v>
          </cell>
          <cell r="DC78">
            <v>85.392656124363441</v>
          </cell>
          <cell r="DD78">
            <v>97.170837867247002</v>
          </cell>
          <cell r="DE78">
            <v>96.513470681458003</v>
          </cell>
          <cell r="DF78">
            <v>96.83730903243098</v>
          </cell>
          <cell r="DG78">
            <v>269</v>
          </cell>
          <cell r="DH78">
            <v>405</v>
          </cell>
          <cell r="DI78">
            <v>674</v>
          </cell>
          <cell r="DJ78">
            <v>17.472118959107807</v>
          </cell>
          <cell r="DK78">
            <v>16.790123456790123</v>
          </cell>
          <cell r="DL78">
            <v>17.062314540059347</v>
          </cell>
          <cell r="DM78">
            <v>8.1784386617100377</v>
          </cell>
          <cell r="DN78">
            <v>5.1851851851851851</v>
          </cell>
          <cell r="DO78">
            <v>6.3798219584569731</v>
          </cell>
          <cell r="DP78">
            <v>74.34944237918215</v>
          </cell>
          <cell r="DQ78">
            <v>72.34567901234567</v>
          </cell>
          <cell r="DR78">
            <v>73.145400593471805</v>
          </cell>
          <cell r="DS78">
            <v>68.773234200743488</v>
          </cell>
          <cell r="DT78">
            <v>64.197530864197532</v>
          </cell>
          <cell r="DU78">
            <v>66.023738872403555</v>
          </cell>
          <cell r="DV78">
            <v>92.565055762081784</v>
          </cell>
          <cell r="DW78">
            <v>93.086419753086432</v>
          </cell>
          <cell r="DX78">
            <v>92.87833827893175</v>
          </cell>
        </row>
        <row r="79">
          <cell r="B79">
            <v>420</v>
          </cell>
          <cell r="C79">
            <v>12</v>
          </cell>
          <cell r="D79">
            <v>10</v>
          </cell>
          <cell r="E79">
            <v>22</v>
          </cell>
          <cell r="F79">
            <v>100</v>
          </cell>
          <cell r="G79">
            <v>80</v>
          </cell>
          <cell r="H79">
            <v>90.909090909090907</v>
          </cell>
          <cell r="I79">
            <v>100</v>
          </cell>
          <cell r="J79">
            <v>70</v>
          </cell>
          <cell r="K79">
            <v>86.36363636363636</v>
          </cell>
          <cell r="L79">
            <v>100</v>
          </cell>
          <cell r="M79">
            <v>100</v>
          </cell>
          <cell r="N79">
            <v>100</v>
          </cell>
          <cell r="O79">
            <v>100</v>
          </cell>
          <cell r="P79">
            <v>100</v>
          </cell>
          <cell r="Q79">
            <v>100</v>
          </cell>
          <cell r="R79">
            <v>100</v>
          </cell>
          <cell r="S79">
            <v>100</v>
          </cell>
          <cell r="T79">
            <v>100</v>
          </cell>
          <cell r="U79">
            <v>0</v>
          </cell>
          <cell r="V79">
            <v>5</v>
          </cell>
          <cell r="W79">
            <v>5</v>
          </cell>
          <cell r="X79" t="e">
            <v>#DIV/0!</v>
          </cell>
          <cell r="Y79">
            <v>60</v>
          </cell>
          <cell r="Z79">
            <v>60</v>
          </cell>
          <cell r="AA79" t="e">
            <v>#DIV/0!</v>
          </cell>
          <cell r="AB79">
            <v>40</v>
          </cell>
          <cell r="AC79">
            <v>40</v>
          </cell>
          <cell r="AD79" t="e">
            <v>#DIV/0!</v>
          </cell>
          <cell r="AE79">
            <v>100</v>
          </cell>
          <cell r="AF79">
            <v>100</v>
          </cell>
          <cell r="AG79" t="e">
            <v>#DIV/0!</v>
          </cell>
          <cell r="AH79">
            <v>100</v>
          </cell>
          <cell r="AI79">
            <v>100</v>
          </cell>
          <cell r="AJ79" t="e">
            <v>#DIV/0!</v>
          </cell>
          <cell r="AK79">
            <v>100</v>
          </cell>
          <cell r="AL79">
            <v>100</v>
          </cell>
          <cell r="AM79">
            <v>0</v>
          </cell>
          <cell r="AN79">
            <v>0</v>
          </cell>
          <cell r="AO79">
            <v>0</v>
          </cell>
          <cell r="AP79" t="e">
            <v>#DIV/0!</v>
          </cell>
          <cell r="AQ79" t="e">
            <v>#DIV/0!</v>
          </cell>
          <cell r="AR79" t="e">
            <v>#DIV/0!</v>
          </cell>
          <cell r="AS79" t="e">
            <v>#DIV/0!</v>
          </cell>
          <cell r="AT79" t="e">
            <v>#DIV/0!</v>
          </cell>
          <cell r="AU79" t="e">
            <v>#DIV/0!</v>
          </cell>
          <cell r="AV79" t="e">
            <v>#DIV/0!</v>
          </cell>
          <cell r="AW79" t="e">
            <v>#DIV/0!</v>
          </cell>
          <cell r="AX79" t="e">
            <v>#DIV/0!</v>
          </cell>
          <cell r="AY79" t="e">
            <v>#DIV/0!</v>
          </cell>
          <cell r="AZ79" t="e">
            <v>#DIV/0!</v>
          </cell>
          <cell r="BA79" t="e">
            <v>#DIV/0!</v>
          </cell>
          <cell r="BB79" t="e">
            <v>#DIV/0!</v>
          </cell>
          <cell r="BC79" t="e">
            <v>#DIV/0!</v>
          </cell>
          <cell r="BD79" t="e">
            <v>#DIV/0!</v>
          </cell>
          <cell r="BE79">
            <v>0</v>
          </cell>
          <cell r="BF79">
            <v>0</v>
          </cell>
          <cell r="BG79">
            <v>0</v>
          </cell>
          <cell r="BH79" t="e">
            <v>#DIV/0!</v>
          </cell>
          <cell r="BI79" t="e">
            <v>#DIV/0!</v>
          </cell>
          <cell r="BJ79" t="e">
            <v>#DIV/0!</v>
          </cell>
          <cell r="BK79" t="e">
            <v>#DIV/0!</v>
          </cell>
          <cell r="BL79" t="e">
            <v>#DIV/0!</v>
          </cell>
          <cell r="BM79" t="e">
            <v>#DIV/0!</v>
          </cell>
          <cell r="BN79" t="e">
            <v>#DIV/0!</v>
          </cell>
          <cell r="BO79" t="e">
            <v>#DIV/0!</v>
          </cell>
          <cell r="BP79" t="e">
            <v>#DIV/0!</v>
          </cell>
          <cell r="BQ79" t="e">
            <v>#DIV/0!</v>
          </cell>
          <cell r="BR79" t="e">
            <v>#DIV/0!</v>
          </cell>
          <cell r="BS79" t="e">
            <v>#DIV/0!</v>
          </cell>
          <cell r="BT79" t="e">
            <v>#DIV/0!</v>
          </cell>
          <cell r="BU79" t="e">
            <v>#DIV/0!</v>
          </cell>
          <cell r="BV79" t="e">
            <v>#DIV/0!</v>
          </cell>
          <cell r="BW79">
            <v>0</v>
          </cell>
          <cell r="BX79">
            <v>0</v>
          </cell>
          <cell r="BY79">
            <v>0</v>
          </cell>
          <cell r="BZ79" t="e">
            <v>#DIV/0!</v>
          </cell>
          <cell r="CA79" t="e">
            <v>#DIV/0!</v>
          </cell>
          <cell r="CB79" t="e">
            <v>#DIV/0!</v>
          </cell>
          <cell r="CC79" t="e">
            <v>#DIV/0!</v>
          </cell>
          <cell r="CD79" t="e">
            <v>#DIV/0!</v>
          </cell>
          <cell r="CE79" t="e">
            <v>#DIV/0!</v>
          </cell>
          <cell r="CF79" t="e">
            <v>#DIV/0!</v>
          </cell>
          <cell r="CG79" t="e">
            <v>#DIV/0!</v>
          </cell>
          <cell r="CH79" t="e">
            <v>#DIV/0!</v>
          </cell>
          <cell r="CI79" t="e">
            <v>#DIV/0!</v>
          </cell>
          <cell r="CJ79" t="e">
            <v>#DIV/0!</v>
          </cell>
          <cell r="CK79" t="e">
            <v>#DIV/0!</v>
          </cell>
          <cell r="CL79" t="e">
            <v>#DIV/0!</v>
          </cell>
          <cell r="CM79" t="e">
            <v>#DIV/0!</v>
          </cell>
          <cell r="CN79" t="e">
            <v>#DIV/0!</v>
          </cell>
          <cell r="CO79">
            <v>12</v>
          </cell>
          <cell r="CP79">
            <v>15</v>
          </cell>
          <cell r="CQ79">
            <v>27</v>
          </cell>
          <cell r="CR79">
            <v>100</v>
          </cell>
          <cell r="CS79">
            <v>73.333333333333329</v>
          </cell>
          <cell r="CT79">
            <v>85.18518518518519</v>
          </cell>
          <cell r="CU79">
            <v>100</v>
          </cell>
          <cell r="CV79">
            <v>60</v>
          </cell>
          <cell r="CW79">
            <v>77.777777777777786</v>
          </cell>
          <cell r="CX79">
            <v>100</v>
          </cell>
          <cell r="CY79">
            <v>100</v>
          </cell>
          <cell r="CZ79">
            <v>100</v>
          </cell>
          <cell r="DA79">
            <v>100</v>
          </cell>
          <cell r="DB79">
            <v>100</v>
          </cell>
          <cell r="DC79">
            <v>100</v>
          </cell>
          <cell r="DD79">
            <v>100</v>
          </cell>
          <cell r="DE79">
            <v>100</v>
          </cell>
          <cell r="DF79">
            <v>100</v>
          </cell>
          <cell r="DG79">
            <v>0</v>
          </cell>
          <cell r="DH79">
            <v>5</v>
          </cell>
          <cell r="DI79">
            <v>5</v>
          </cell>
          <cell r="DJ79" t="e">
            <v>#DIV/0!</v>
          </cell>
          <cell r="DK79">
            <v>60</v>
          </cell>
          <cell r="DL79">
            <v>60</v>
          </cell>
          <cell r="DM79" t="e">
            <v>#DIV/0!</v>
          </cell>
          <cell r="DN79">
            <v>40</v>
          </cell>
          <cell r="DO79">
            <v>40</v>
          </cell>
          <cell r="DP79" t="e">
            <v>#DIV/0!</v>
          </cell>
          <cell r="DQ79">
            <v>100</v>
          </cell>
          <cell r="DR79">
            <v>100</v>
          </cell>
          <cell r="DS79" t="e">
            <v>#DIV/0!</v>
          </cell>
          <cell r="DT79">
            <v>100</v>
          </cell>
          <cell r="DU79">
            <v>100</v>
          </cell>
          <cell r="DV79" t="e">
            <v>#DIV/0!</v>
          </cell>
          <cell r="DW79">
            <v>100</v>
          </cell>
          <cell r="DX79">
            <v>100</v>
          </cell>
        </row>
        <row r="80">
          <cell r="B80">
            <v>800</v>
          </cell>
          <cell r="C80">
            <v>1103</v>
          </cell>
          <cell r="D80">
            <v>891</v>
          </cell>
          <cell r="E80">
            <v>1994</v>
          </cell>
          <cell r="F80">
            <v>77.42520398912059</v>
          </cell>
          <cell r="G80">
            <v>67.11560044893379</v>
          </cell>
          <cell r="H80">
            <v>72.818455366098306</v>
          </cell>
          <cell r="I80">
            <v>62.556663644605628</v>
          </cell>
          <cell r="J80">
            <v>50.168350168350173</v>
          </cell>
          <cell r="K80">
            <v>57.021063189568707</v>
          </cell>
          <cell r="L80">
            <v>97.642792384406164</v>
          </cell>
          <cell r="M80">
            <v>95.51066217732884</v>
          </cell>
          <cell r="N80">
            <v>96.690070210631902</v>
          </cell>
          <cell r="O80">
            <v>95.738893925657294</v>
          </cell>
          <cell r="P80">
            <v>94.388327721661057</v>
          </cell>
          <cell r="Q80">
            <v>95.135406218655973</v>
          </cell>
          <cell r="R80">
            <v>99.546690843155034</v>
          </cell>
          <cell r="S80">
            <v>98.540965207631871</v>
          </cell>
          <cell r="T80">
            <v>99.09729187562688</v>
          </cell>
          <cell r="U80">
            <v>40</v>
          </cell>
          <cell r="V80">
            <v>59</v>
          </cell>
          <cell r="W80">
            <v>99</v>
          </cell>
          <cell r="X80">
            <v>12.5</v>
          </cell>
          <cell r="Y80">
            <v>22.033898305084744</v>
          </cell>
          <cell r="Z80">
            <v>18.181818181818183</v>
          </cell>
          <cell r="AA80">
            <v>10</v>
          </cell>
          <cell r="AB80">
            <v>6.7796610169491522</v>
          </cell>
          <cell r="AC80">
            <v>8.0808080808080813</v>
          </cell>
          <cell r="AD80">
            <v>90</v>
          </cell>
          <cell r="AE80">
            <v>84.745762711864401</v>
          </cell>
          <cell r="AF80">
            <v>86.868686868686879</v>
          </cell>
          <cell r="AG80">
            <v>85</v>
          </cell>
          <cell r="AH80">
            <v>76.271186440677965</v>
          </cell>
          <cell r="AI80">
            <v>79.797979797979806</v>
          </cell>
          <cell r="AJ80">
            <v>97.5</v>
          </cell>
          <cell r="AK80">
            <v>98.305084745762713</v>
          </cell>
          <cell r="AL80">
            <v>97.979797979797979</v>
          </cell>
          <cell r="AM80">
            <v>13</v>
          </cell>
          <cell r="AN80">
            <v>34</v>
          </cell>
          <cell r="AO80">
            <v>47</v>
          </cell>
          <cell r="AP80">
            <v>30.76923076923077</v>
          </cell>
          <cell r="AQ80">
            <v>44.117647058823529</v>
          </cell>
          <cell r="AR80">
            <v>40.425531914893611</v>
          </cell>
          <cell r="AS80">
            <v>15.384615384615385</v>
          </cell>
          <cell r="AT80">
            <v>35.294117647058826</v>
          </cell>
          <cell r="AU80">
            <v>29.787234042553191</v>
          </cell>
          <cell r="AV80">
            <v>69.230769230769226</v>
          </cell>
          <cell r="AW80">
            <v>76.470588235294116</v>
          </cell>
          <cell r="AX80">
            <v>74.468085106382972</v>
          </cell>
          <cell r="AY80">
            <v>61.53846153846154</v>
          </cell>
          <cell r="AZ80">
            <v>70.588235294117652</v>
          </cell>
          <cell r="BA80">
            <v>68.085106382978722</v>
          </cell>
          <cell r="BB80">
            <v>84.615384615384613</v>
          </cell>
          <cell r="BC80">
            <v>97.058823529411768</v>
          </cell>
          <cell r="BD80">
            <v>93.61702127659575</v>
          </cell>
          <cell r="BE80">
            <v>16</v>
          </cell>
          <cell r="BF80">
            <v>84</v>
          </cell>
          <cell r="BG80">
            <v>100</v>
          </cell>
          <cell r="BH80">
            <v>6.25</v>
          </cell>
          <cell r="BI80">
            <v>13.095238095238097</v>
          </cell>
          <cell r="BJ80">
            <v>12</v>
          </cell>
          <cell r="BK80">
            <v>0</v>
          </cell>
          <cell r="BL80">
            <v>7.1428571428571423</v>
          </cell>
          <cell r="BM80">
            <v>6</v>
          </cell>
          <cell r="BN80">
            <v>56.25</v>
          </cell>
          <cell r="BO80">
            <v>44.047619047619044</v>
          </cell>
          <cell r="BP80">
            <v>46</v>
          </cell>
          <cell r="BQ80">
            <v>50</v>
          </cell>
          <cell r="BR80">
            <v>38.095238095238095</v>
          </cell>
          <cell r="BS80">
            <v>40</v>
          </cell>
          <cell r="BT80">
            <v>93.75</v>
          </cell>
          <cell r="BU80">
            <v>89.285714285714292</v>
          </cell>
          <cell r="BV80">
            <v>90</v>
          </cell>
          <cell r="BW80">
            <v>2</v>
          </cell>
          <cell r="BX80">
            <v>3</v>
          </cell>
          <cell r="BY80">
            <v>5</v>
          </cell>
          <cell r="BZ80">
            <v>0</v>
          </cell>
          <cell r="CA80">
            <v>66.666666666666657</v>
          </cell>
          <cell r="CB80">
            <v>40</v>
          </cell>
          <cell r="CC80">
            <v>0</v>
          </cell>
          <cell r="CD80">
            <v>66.666666666666657</v>
          </cell>
          <cell r="CE80">
            <v>40</v>
          </cell>
          <cell r="CF80">
            <v>50</v>
          </cell>
          <cell r="CG80">
            <v>66.666666666666657</v>
          </cell>
          <cell r="CH80">
            <v>60</v>
          </cell>
          <cell r="CI80">
            <v>50</v>
          </cell>
          <cell r="CJ80">
            <v>66.666666666666657</v>
          </cell>
          <cell r="CK80">
            <v>60</v>
          </cell>
          <cell r="CL80">
            <v>100</v>
          </cell>
          <cell r="CM80">
            <v>100</v>
          </cell>
          <cell r="CN80">
            <v>100</v>
          </cell>
          <cell r="CO80">
            <v>1174</v>
          </cell>
          <cell r="CP80">
            <v>1071</v>
          </cell>
          <cell r="CQ80">
            <v>2245</v>
          </cell>
          <cell r="CR80">
            <v>73.594548551959122</v>
          </cell>
          <cell r="CS80">
            <v>59.663865546218489</v>
          </cell>
          <cell r="CT80">
            <v>66.948775055679292</v>
          </cell>
          <cell r="CU80">
            <v>59.284497444633729</v>
          </cell>
          <cell r="CV80">
            <v>43.977591036414566</v>
          </cell>
          <cell r="CW80">
            <v>51.982182628062354</v>
          </cell>
          <cell r="CX80">
            <v>96.422487223168645</v>
          </cell>
          <cell r="CY80">
            <v>90.196078431372555</v>
          </cell>
          <cell r="CZ80">
            <v>93.452115812917597</v>
          </cell>
          <cell r="DA80">
            <v>94.293015332197612</v>
          </cell>
          <cell r="DB80">
            <v>88.141923436041083</v>
          </cell>
          <cell r="DC80">
            <v>91.358574610244986</v>
          </cell>
          <cell r="DD80">
            <v>99.23339011925043</v>
          </cell>
          <cell r="DE80">
            <v>97.759103641456576</v>
          </cell>
          <cell r="DF80">
            <v>98.530066815144764</v>
          </cell>
          <cell r="DG80">
            <v>53</v>
          </cell>
          <cell r="DH80">
            <v>93</v>
          </cell>
          <cell r="DI80">
            <v>146</v>
          </cell>
          <cell r="DJ80">
            <v>16.981132075471699</v>
          </cell>
          <cell r="DK80">
            <v>30.107526881720432</v>
          </cell>
          <cell r="DL80">
            <v>25.342465753424658</v>
          </cell>
          <cell r="DM80">
            <v>11.320754716981133</v>
          </cell>
          <cell r="DN80">
            <v>17.20430107526882</v>
          </cell>
          <cell r="DO80">
            <v>15.068493150684931</v>
          </cell>
          <cell r="DP80">
            <v>84.905660377358487</v>
          </cell>
          <cell r="DQ80">
            <v>81.72043010752688</v>
          </cell>
          <cell r="DR80">
            <v>82.876712328767127</v>
          </cell>
          <cell r="DS80">
            <v>79.245283018867923</v>
          </cell>
          <cell r="DT80">
            <v>74.193548387096769</v>
          </cell>
          <cell r="DU80">
            <v>76.027397260273972</v>
          </cell>
          <cell r="DV80">
            <v>94.339622641509436</v>
          </cell>
          <cell r="DW80">
            <v>97.849462365591393</v>
          </cell>
          <cell r="DX80">
            <v>96.575342465753423</v>
          </cell>
        </row>
        <row r="81">
          <cell r="B81">
            <v>801</v>
          </cell>
          <cell r="C81">
            <v>1289</v>
          </cell>
          <cell r="D81">
            <v>1147</v>
          </cell>
          <cell r="E81">
            <v>2436</v>
          </cell>
          <cell r="F81">
            <v>54.615981380915436</v>
          </cell>
          <cell r="G81">
            <v>49.956408020924151</v>
          </cell>
          <cell r="H81">
            <v>52.422003284072247</v>
          </cell>
          <cell r="I81">
            <v>38.557020946470132</v>
          </cell>
          <cell r="J81">
            <v>35.832606800348735</v>
          </cell>
          <cell r="K81">
            <v>37.274220032840724</v>
          </cell>
          <cell r="L81">
            <v>91.77657098525988</v>
          </cell>
          <cell r="M81">
            <v>91.107236268526592</v>
          </cell>
          <cell r="N81">
            <v>91.461412151067321</v>
          </cell>
          <cell r="O81">
            <v>88.828549262994571</v>
          </cell>
          <cell r="P81">
            <v>87.707061900610285</v>
          </cell>
          <cell r="Q81">
            <v>88.300492610837438</v>
          </cell>
          <cell r="R81">
            <v>96.431342125678825</v>
          </cell>
          <cell r="S81">
            <v>97.558849171752399</v>
          </cell>
          <cell r="T81">
            <v>96.962233169129718</v>
          </cell>
          <cell r="U81">
            <v>130</v>
          </cell>
          <cell r="V81">
            <v>207</v>
          </cell>
          <cell r="W81">
            <v>337</v>
          </cell>
          <cell r="X81">
            <v>22.30769230769231</v>
          </cell>
          <cell r="Y81">
            <v>14.975845410628018</v>
          </cell>
          <cell r="Z81">
            <v>17.804154302670625</v>
          </cell>
          <cell r="AA81">
            <v>10</v>
          </cell>
          <cell r="AB81">
            <v>6.2801932367149762</v>
          </cell>
          <cell r="AC81">
            <v>7.71513353115727</v>
          </cell>
          <cell r="AD81">
            <v>77.692307692307693</v>
          </cell>
          <cell r="AE81">
            <v>70.048309178743963</v>
          </cell>
          <cell r="AF81">
            <v>72.997032640949556</v>
          </cell>
          <cell r="AG81">
            <v>65.384615384615387</v>
          </cell>
          <cell r="AH81">
            <v>61.35265700483091</v>
          </cell>
          <cell r="AI81">
            <v>62.908011869436194</v>
          </cell>
          <cell r="AJ81">
            <v>93.84615384615384</v>
          </cell>
          <cell r="AK81">
            <v>94.20289855072464</v>
          </cell>
          <cell r="AL81">
            <v>94.065281899109792</v>
          </cell>
          <cell r="AM81">
            <v>55</v>
          </cell>
          <cell r="AN81">
            <v>80</v>
          </cell>
          <cell r="AO81">
            <v>135</v>
          </cell>
          <cell r="AP81">
            <v>7.2727272727272725</v>
          </cell>
          <cell r="AQ81">
            <v>8.75</v>
          </cell>
          <cell r="AR81">
            <v>8.1481481481481488</v>
          </cell>
          <cell r="AS81">
            <v>0</v>
          </cell>
          <cell r="AT81">
            <v>3.75</v>
          </cell>
          <cell r="AU81">
            <v>2.2222222222222223</v>
          </cell>
          <cell r="AV81">
            <v>50.909090909090907</v>
          </cell>
          <cell r="AW81">
            <v>40</v>
          </cell>
          <cell r="AX81">
            <v>44.444444444444443</v>
          </cell>
          <cell r="AY81">
            <v>36.363636363636367</v>
          </cell>
          <cell r="AZ81">
            <v>35</v>
          </cell>
          <cell r="BA81">
            <v>35.555555555555557</v>
          </cell>
          <cell r="BB81">
            <v>78.181818181818187</v>
          </cell>
          <cell r="BC81">
            <v>81.25</v>
          </cell>
          <cell r="BD81">
            <v>80</v>
          </cell>
          <cell r="BE81">
            <v>45</v>
          </cell>
          <cell r="BF81">
            <v>143</v>
          </cell>
          <cell r="BG81">
            <v>188</v>
          </cell>
          <cell r="BH81">
            <v>4.4444444444444446</v>
          </cell>
          <cell r="BI81">
            <v>4.1958041958041958</v>
          </cell>
          <cell r="BJ81">
            <v>4.2553191489361701</v>
          </cell>
          <cell r="BK81">
            <v>2.2222222222222223</v>
          </cell>
          <cell r="BL81">
            <v>2.0979020979020979</v>
          </cell>
          <cell r="BM81">
            <v>2.1276595744680851</v>
          </cell>
          <cell r="BN81">
            <v>26.666666666666668</v>
          </cell>
          <cell r="BO81">
            <v>30.069930069930066</v>
          </cell>
          <cell r="BP81">
            <v>29.25531914893617</v>
          </cell>
          <cell r="BQ81">
            <v>22.222222222222221</v>
          </cell>
          <cell r="BR81">
            <v>27.27272727272727</v>
          </cell>
          <cell r="BS81">
            <v>26.063829787234045</v>
          </cell>
          <cell r="BT81">
            <v>68.888888888888886</v>
          </cell>
          <cell r="BU81">
            <v>66.43356643356644</v>
          </cell>
          <cell r="BV81">
            <v>67.021276595744681</v>
          </cell>
          <cell r="BW81">
            <v>5</v>
          </cell>
          <cell r="BX81">
            <v>3</v>
          </cell>
          <cell r="BY81">
            <v>8</v>
          </cell>
          <cell r="BZ81">
            <v>60</v>
          </cell>
          <cell r="CA81">
            <v>66.666666666666657</v>
          </cell>
          <cell r="CB81">
            <v>62.5</v>
          </cell>
          <cell r="CC81">
            <v>40</v>
          </cell>
          <cell r="CD81">
            <v>33.333333333333329</v>
          </cell>
          <cell r="CE81">
            <v>37.5</v>
          </cell>
          <cell r="CF81">
            <v>80</v>
          </cell>
          <cell r="CG81">
            <v>100</v>
          </cell>
          <cell r="CH81">
            <v>87.5</v>
          </cell>
          <cell r="CI81">
            <v>80</v>
          </cell>
          <cell r="CJ81">
            <v>100</v>
          </cell>
          <cell r="CK81">
            <v>87.5</v>
          </cell>
          <cell r="CL81">
            <v>100</v>
          </cell>
          <cell r="CM81">
            <v>100</v>
          </cell>
          <cell r="CN81">
            <v>100</v>
          </cell>
          <cell r="CO81">
            <v>1524</v>
          </cell>
          <cell r="CP81">
            <v>1580</v>
          </cell>
          <cell r="CQ81">
            <v>3104</v>
          </cell>
          <cell r="CR81">
            <v>48.687664041994751</v>
          </cell>
          <cell r="CS81">
            <v>39.177215189873415</v>
          </cell>
          <cell r="CT81">
            <v>43.84664948453608</v>
          </cell>
          <cell r="CU81">
            <v>33.661417322834644</v>
          </cell>
          <cell r="CV81">
            <v>27.278481012658229</v>
          </cell>
          <cell r="CW81">
            <v>30.412371134020617</v>
          </cell>
          <cell r="CX81">
            <v>87.139107611548567</v>
          </cell>
          <cell r="CY81">
            <v>80.25316455696202</v>
          </cell>
          <cell r="CZ81">
            <v>83.634020618556704</v>
          </cell>
          <cell r="DA81">
            <v>82.939632545931758</v>
          </cell>
          <cell r="DB81">
            <v>76.139240506329102</v>
          </cell>
          <cell r="DC81">
            <v>79.478092783505147</v>
          </cell>
          <cell r="DD81">
            <v>94.750656167979002</v>
          </cell>
          <cell r="DE81">
            <v>93.48101265822784</v>
          </cell>
          <cell r="DF81">
            <v>94.104381443298962</v>
          </cell>
          <cell r="DG81">
            <v>185</v>
          </cell>
          <cell r="DH81">
            <v>287</v>
          </cell>
          <cell r="DI81">
            <v>472</v>
          </cell>
          <cell r="DJ81">
            <v>17.837837837837839</v>
          </cell>
          <cell r="DK81">
            <v>13.240418118466899</v>
          </cell>
          <cell r="DL81">
            <v>15.042372881355931</v>
          </cell>
          <cell r="DM81">
            <v>7.0270270270270272</v>
          </cell>
          <cell r="DN81">
            <v>5.5749128919860631</v>
          </cell>
          <cell r="DO81">
            <v>6.1440677966101696</v>
          </cell>
          <cell r="DP81">
            <v>69.729729729729726</v>
          </cell>
          <cell r="DQ81">
            <v>61.672473867595826</v>
          </cell>
          <cell r="DR81">
            <v>64.830508474576277</v>
          </cell>
          <cell r="DS81">
            <v>56.756756756756758</v>
          </cell>
          <cell r="DT81">
            <v>54.00696864111498</v>
          </cell>
          <cell r="DU81">
            <v>55.084745762711862</v>
          </cell>
          <cell r="DV81">
            <v>89.189189189189193</v>
          </cell>
          <cell r="DW81">
            <v>90.592334494773525</v>
          </cell>
          <cell r="DX81">
            <v>90.042372881355931</v>
          </cell>
        </row>
        <row r="82">
          <cell r="B82">
            <v>802</v>
          </cell>
          <cell r="C82">
            <v>1015</v>
          </cell>
          <cell r="D82">
            <v>946</v>
          </cell>
          <cell r="E82">
            <v>1961</v>
          </cell>
          <cell r="F82">
            <v>68.374384236453196</v>
          </cell>
          <cell r="G82">
            <v>61.522198731501057</v>
          </cell>
          <cell r="H82">
            <v>65.068842427332996</v>
          </cell>
          <cell r="I82">
            <v>56.157635467980292</v>
          </cell>
          <cell r="J82">
            <v>50.739957716701902</v>
          </cell>
          <cell r="K82">
            <v>53.544110147883728</v>
          </cell>
          <cell r="L82">
            <v>97.536945812807886</v>
          </cell>
          <cell r="M82">
            <v>96.300211416490484</v>
          </cell>
          <cell r="N82">
            <v>96.940336562978075</v>
          </cell>
          <cell r="O82">
            <v>95.862068965517238</v>
          </cell>
          <cell r="P82">
            <v>93.551797040169134</v>
          </cell>
          <cell r="Q82">
            <v>94.747577766445687</v>
          </cell>
          <cell r="R82">
            <v>99.113300492610833</v>
          </cell>
          <cell r="S82">
            <v>98.942917547568712</v>
          </cell>
          <cell r="T82">
            <v>99.031106578276379</v>
          </cell>
          <cell r="U82">
            <v>68</v>
          </cell>
          <cell r="V82">
            <v>101</v>
          </cell>
          <cell r="W82">
            <v>169</v>
          </cell>
          <cell r="X82">
            <v>20.588235294117645</v>
          </cell>
          <cell r="Y82">
            <v>24.752475247524753</v>
          </cell>
          <cell r="Z82">
            <v>23.076923076923077</v>
          </cell>
          <cell r="AA82">
            <v>14.705882352941178</v>
          </cell>
          <cell r="AB82">
            <v>15.841584158415841</v>
          </cell>
          <cell r="AC82">
            <v>15.384615384615385</v>
          </cell>
          <cell r="AD82">
            <v>91.17647058823529</v>
          </cell>
          <cell r="AE82">
            <v>78.21782178217822</v>
          </cell>
          <cell r="AF82">
            <v>83.431952662721898</v>
          </cell>
          <cell r="AG82">
            <v>88.235294117647058</v>
          </cell>
          <cell r="AH82">
            <v>76.237623762376245</v>
          </cell>
          <cell r="AI82">
            <v>81.065088757396452</v>
          </cell>
          <cell r="AJ82">
            <v>98.529411764705884</v>
          </cell>
          <cell r="AK82">
            <v>96.039603960396036</v>
          </cell>
          <cell r="AL82">
            <v>97.041420118343197</v>
          </cell>
          <cell r="AM82">
            <v>28</v>
          </cell>
          <cell r="AN82">
            <v>53</v>
          </cell>
          <cell r="AO82">
            <v>81</v>
          </cell>
          <cell r="AP82">
            <v>17.857142857142858</v>
          </cell>
          <cell r="AQ82">
            <v>16.981132075471699</v>
          </cell>
          <cell r="AR82">
            <v>17.283950617283949</v>
          </cell>
          <cell r="AS82">
            <v>10.714285714285714</v>
          </cell>
          <cell r="AT82">
            <v>5.6603773584905666</v>
          </cell>
          <cell r="AU82">
            <v>7.4074074074074066</v>
          </cell>
          <cell r="AV82">
            <v>67.857142857142861</v>
          </cell>
          <cell r="AW82">
            <v>58.490566037735846</v>
          </cell>
          <cell r="AX82">
            <v>61.728395061728392</v>
          </cell>
          <cell r="AY82">
            <v>67.857142857142861</v>
          </cell>
          <cell r="AZ82">
            <v>52.830188679245282</v>
          </cell>
          <cell r="BA82">
            <v>58.024691358024697</v>
          </cell>
          <cell r="BB82">
            <v>89.285714285714292</v>
          </cell>
          <cell r="BC82">
            <v>83.018867924528308</v>
          </cell>
          <cell r="BD82">
            <v>85.18518518518519</v>
          </cell>
          <cell r="BE82">
            <v>26</v>
          </cell>
          <cell r="BF82">
            <v>47</v>
          </cell>
          <cell r="BG82">
            <v>73</v>
          </cell>
          <cell r="BH82">
            <v>11.538461538461538</v>
          </cell>
          <cell r="BI82">
            <v>10.638297872340425</v>
          </cell>
          <cell r="BJ82">
            <v>10.95890410958904</v>
          </cell>
          <cell r="BK82">
            <v>3.8461538461538463</v>
          </cell>
          <cell r="BL82">
            <v>4.2553191489361701</v>
          </cell>
          <cell r="BM82">
            <v>4.10958904109589</v>
          </cell>
          <cell r="BN82">
            <v>42.307692307692307</v>
          </cell>
          <cell r="BO82">
            <v>46.808510638297875</v>
          </cell>
          <cell r="BP82">
            <v>45.205479452054789</v>
          </cell>
          <cell r="BQ82">
            <v>38.461538461538467</v>
          </cell>
          <cell r="BR82">
            <v>44.680851063829785</v>
          </cell>
          <cell r="BS82">
            <v>42.465753424657535</v>
          </cell>
          <cell r="BT82">
            <v>92.307692307692307</v>
          </cell>
          <cell r="BU82">
            <v>80.851063829787222</v>
          </cell>
          <cell r="BV82">
            <v>84.93150684931507</v>
          </cell>
          <cell r="BW82">
            <v>4</v>
          </cell>
          <cell r="BX82">
            <v>0</v>
          </cell>
          <cell r="BY82">
            <v>4</v>
          </cell>
          <cell r="BZ82">
            <v>0</v>
          </cell>
          <cell r="CA82" t="e">
            <v>#DIV/0!</v>
          </cell>
          <cell r="CB82">
            <v>0</v>
          </cell>
          <cell r="CC82">
            <v>0</v>
          </cell>
          <cell r="CD82" t="e">
            <v>#DIV/0!</v>
          </cell>
          <cell r="CE82">
            <v>0</v>
          </cell>
          <cell r="CF82">
            <v>100</v>
          </cell>
          <cell r="CG82" t="e">
            <v>#DIV/0!</v>
          </cell>
          <cell r="CH82">
            <v>100</v>
          </cell>
          <cell r="CI82">
            <v>100</v>
          </cell>
          <cell r="CJ82" t="e">
            <v>#DIV/0!</v>
          </cell>
          <cell r="CK82">
            <v>100</v>
          </cell>
          <cell r="CL82">
            <v>100</v>
          </cell>
          <cell r="CM82" t="e">
            <v>#DIV/0!</v>
          </cell>
          <cell r="CN82">
            <v>100</v>
          </cell>
          <cell r="CO82">
            <v>1141</v>
          </cell>
          <cell r="CP82">
            <v>1147</v>
          </cell>
          <cell r="CQ82">
            <v>2288</v>
          </cell>
          <cell r="CR82">
            <v>62.751971954425947</v>
          </cell>
          <cell r="CS82">
            <v>54.141238012205747</v>
          </cell>
          <cell r="CT82">
            <v>58.435314685314687</v>
          </cell>
          <cell r="CU82">
            <v>51.183172655565286</v>
          </cell>
          <cell r="CV82">
            <v>43.679163034001746</v>
          </cell>
          <cell r="CW82">
            <v>47.421328671328673</v>
          </cell>
          <cell r="CX82">
            <v>95.179666958808056</v>
          </cell>
          <cell r="CY82">
            <v>90.932868352223196</v>
          </cell>
          <cell r="CZ82">
            <v>93.050699300699307</v>
          </cell>
          <cell r="DA82">
            <v>93.426818580192815</v>
          </cell>
          <cell r="DB82">
            <v>88.142981691368789</v>
          </cell>
          <cell r="DC82">
            <v>90.777972027972027</v>
          </cell>
          <cell r="DD82">
            <v>98.685363716038566</v>
          </cell>
          <cell r="DE82">
            <v>97.210113339145593</v>
          </cell>
          <cell r="DF82">
            <v>97.9458041958042</v>
          </cell>
          <cell r="DG82">
            <v>96</v>
          </cell>
          <cell r="DH82">
            <v>154</v>
          </cell>
          <cell r="DI82">
            <v>250</v>
          </cell>
          <cell r="DJ82">
            <v>19.791666666666664</v>
          </cell>
          <cell r="DK82">
            <v>22.077922077922079</v>
          </cell>
          <cell r="DL82">
            <v>21.2</v>
          </cell>
          <cell r="DM82">
            <v>13.541666666666666</v>
          </cell>
          <cell r="DN82">
            <v>12.337662337662337</v>
          </cell>
          <cell r="DO82">
            <v>12.8</v>
          </cell>
          <cell r="DP82">
            <v>84.375</v>
          </cell>
          <cell r="DQ82">
            <v>71.428571428571431</v>
          </cell>
          <cell r="DR82">
            <v>76.400000000000006</v>
          </cell>
          <cell r="DS82">
            <v>82.291666666666657</v>
          </cell>
          <cell r="DT82">
            <v>68.181818181818173</v>
          </cell>
          <cell r="DU82">
            <v>73.599999999999994</v>
          </cell>
          <cell r="DV82">
            <v>95.833333333333343</v>
          </cell>
          <cell r="DW82">
            <v>91.558441558441558</v>
          </cell>
          <cell r="DX82">
            <v>93.2</v>
          </cell>
        </row>
        <row r="83">
          <cell r="B83">
            <v>803</v>
          </cell>
          <cell r="C83">
            <v>1313</v>
          </cell>
          <cell r="D83">
            <v>1217</v>
          </cell>
          <cell r="E83">
            <v>2530</v>
          </cell>
          <cell r="F83">
            <v>63.97562833206397</v>
          </cell>
          <cell r="G83">
            <v>60.312243221035331</v>
          </cell>
          <cell r="H83">
            <v>62.21343873517786</v>
          </cell>
          <cell r="I83">
            <v>53.313023610053314</v>
          </cell>
          <cell r="J83">
            <v>49.301561216105178</v>
          </cell>
          <cell r="K83">
            <v>51.383399209486171</v>
          </cell>
          <cell r="L83">
            <v>96.725057121096725</v>
          </cell>
          <cell r="M83">
            <v>97.041906327033686</v>
          </cell>
          <cell r="N83">
            <v>96.877470355731219</v>
          </cell>
          <cell r="O83">
            <v>95.887281035795894</v>
          </cell>
          <cell r="P83">
            <v>95.562859490550537</v>
          </cell>
          <cell r="Q83">
            <v>95.731225296442688</v>
          </cell>
          <cell r="R83">
            <v>98.324447829398324</v>
          </cell>
          <cell r="S83">
            <v>98.438783894823331</v>
          </cell>
          <cell r="T83">
            <v>98.379446640316203</v>
          </cell>
          <cell r="U83">
            <v>89</v>
          </cell>
          <cell r="V83">
            <v>175</v>
          </cell>
          <cell r="W83">
            <v>264</v>
          </cell>
          <cell r="X83">
            <v>33.707865168539328</v>
          </cell>
          <cell r="Y83">
            <v>28.000000000000004</v>
          </cell>
          <cell r="Z83">
            <v>29.924242424242426</v>
          </cell>
          <cell r="AA83">
            <v>19.101123595505616</v>
          </cell>
          <cell r="AB83">
            <v>16.571428571428569</v>
          </cell>
          <cell r="AC83">
            <v>17.424242424242426</v>
          </cell>
          <cell r="AD83">
            <v>88.764044943820224</v>
          </cell>
          <cell r="AE83">
            <v>78.285714285714278</v>
          </cell>
          <cell r="AF83">
            <v>81.818181818181827</v>
          </cell>
          <cell r="AG83">
            <v>86.516853932584269</v>
          </cell>
          <cell r="AH83">
            <v>77.142857142857153</v>
          </cell>
          <cell r="AI83">
            <v>80.303030303030297</v>
          </cell>
          <cell r="AJ83">
            <v>95.50561797752809</v>
          </cell>
          <cell r="AK83">
            <v>95.428571428571431</v>
          </cell>
          <cell r="AL83">
            <v>95.454545454545453</v>
          </cell>
          <cell r="AM83">
            <v>67</v>
          </cell>
          <cell r="AN83">
            <v>100</v>
          </cell>
          <cell r="AO83">
            <v>167</v>
          </cell>
          <cell r="AP83">
            <v>11.940298507462686</v>
          </cell>
          <cell r="AQ83">
            <v>18</v>
          </cell>
          <cell r="AR83">
            <v>15.568862275449103</v>
          </cell>
          <cell r="AS83">
            <v>7.4626865671641784</v>
          </cell>
          <cell r="AT83">
            <v>10</v>
          </cell>
          <cell r="AU83">
            <v>8.9820359281437128</v>
          </cell>
          <cell r="AV83">
            <v>58.208955223880601</v>
          </cell>
          <cell r="AW83">
            <v>56.000000000000007</v>
          </cell>
          <cell r="AX83">
            <v>56.886227544910184</v>
          </cell>
          <cell r="AY83">
            <v>55.223880597014926</v>
          </cell>
          <cell r="AZ83">
            <v>51</v>
          </cell>
          <cell r="BA83">
            <v>52.694610778443121</v>
          </cell>
          <cell r="BB83">
            <v>80.597014925373131</v>
          </cell>
          <cell r="BC83">
            <v>81</v>
          </cell>
          <cell r="BD83">
            <v>80.838323353293418</v>
          </cell>
          <cell r="BE83">
            <v>24</v>
          </cell>
          <cell r="BF83">
            <v>91</v>
          </cell>
          <cell r="BG83">
            <v>115</v>
          </cell>
          <cell r="BH83">
            <v>8.3333333333333321</v>
          </cell>
          <cell r="BI83">
            <v>6.593406593406594</v>
          </cell>
          <cell r="BJ83">
            <v>6.9565217391304346</v>
          </cell>
          <cell r="BK83">
            <v>4.1666666666666661</v>
          </cell>
          <cell r="BL83">
            <v>4.395604395604396</v>
          </cell>
          <cell r="BM83">
            <v>4.3478260869565215</v>
          </cell>
          <cell r="BN83">
            <v>50</v>
          </cell>
          <cell r="BO83">
            <v>36.263736263736263</v>
          </cell>
          <cell r="BP83">
            <v>39.130434782608695</v>
          </cell>
          <cell r="BQ83">
            <v>45.833333333333329</v>
          </cell>
          <cell r="BR83">
            <v>30.76923076923077</v>
          </cell>
          <cell r="BS83">
            <v>33.913043478260867</v>
          </cell>
          <cell r="BT83">
            <v>87.5</v>
          </cell>
          <cell r="BU83">
            <v>86.813186813186817</v>
          </cell>
          <cell r="BV83">
            <v>86.956521739130437</v>
          </cell>
          <cell r="BW83">
            <v>1</v>
          </cell>
          <cell r="BX83">
            <v>3</v>
          </cell>
          <cell r="BY83">
            <v>4</v>
          </cell>
          <cell r="BZ83">
            <v>100</v>
          </cell>
          <cell r="CA83">
            <v>66.666666666666657</v>
          </cell>
          <cell r="CB83">
            <v>75</v>
          </cell>
          <cell r="CC83">
            <v>100</v>
          </cell>
          <cell r="CD83">
            <v>33.333333333333329</v>
          </cell>
          <cell r="CE83">
            <v>50</v>
          </cell>
          <cell r="CF83">
            <v>100</v>
          </cell>
          <cell r="CG83">
            <v>100</v>
          </cell>
          <cell r="CH83">
            <v>100</v>
          </cell>
          <cell r="CI83">
            <v>100</v>
          </cell>
          <cell r="CJ83">
            <v>66.666666666666657</v>
          </cell>
          <cell r="CK83">
            <v>75</v>
          </cell>
          <cell r="CL83">
            <v>100</v>
          </cell>
          <cell r="CM83">
            <v>100</v>
          </cell>
          <cell r="CN83">
            <v>100</v>
          </cell>
          <cell r="CO83">
            <v>1494</v>
          </cell>
          <cell r="CP83">
            <v>1586</v>
          </cell>
          <cell r="CQ83">
            <v>3080</v>
          </cell>
          <cell r="CR83">
            <v>58.969210174029449</v>
          </cell>
          <cell r="CS83">
            <v>51.008827238335428</v>
          </cell>
          <cell r="CT83">
            <v>54.870129870129873</v>
          </cell>
          <cell r="CU83">
            <v>48.460508701472556</v>
          </cell>
          <cell r="CV83">
            <v>40.605296343001264</v>
          </cell>
          <cell r="CW83">
            <v>44.415584415584412</v>
          </cell>
          <cell r="CX83">
            <v>93.775100401606423</v>
          </cell>
          <cell r="CY83">
            <v>88.902900378310207</v>
          </cell>
          <cell r="CZ83">
            <v>91.266233766233768</v>
          </cell>
          <cell r="DA83">
            <v>92.704149933065594</v>
          </cell>
          <cell r="DB83">
            <v>86.948297604035304</v>
          </cell>
          <cell r="DC83">
            <v>89.740259740259745</v>
          </cell>
          <cell r="DD83">
            <v>97.188755020080322</v>
          </cell>
          <cell r="DE83">
            <v>96.343001261034047</v>
          </cell>
          <cell r="DF83">
            <v>96.753246753246756</v>
          </cell>
          <cell r="DG83">
            <v>156</v>
          </cell>
          <cell r="DH83">
            <v>275</v>
          </cell>
          <cell r="DI83">
            <v>431</v>
          </cell>
          <cell r="DJ83">
            <v>24.358974358974358</v>
          </cell>
          <cell r="DK83">
            <v>24.363636363636363</v>
          </cell>
          <cell r="DL83">
            <v>24.361948955916475</v>
          </cell>
          <cell r="DM83">
            <v>14.102564102564102</v>
          </cell>
          <cell r="DN83">
            <v>14.181818181818182</v>
          </cell>
          <cell r="DO83">
            <v>14.153132250580047</v>
          </cell>
          <cell r="DP83">
            <v>75.641025641025635</v>
          </cell>
          <cell r="DQ83">
            <v>70.181818181818173</v>
          </cell>
          <cell r="DR83">
            <v>72.157772621809741</v>
          </cell>
          <cell r="DS83">
            <v>73.076923076923066</v>
          </cell>
          <cell r="DT83">
            <v>67.63636363636364</v>
          </cell>
          <cell r="DU83">
            <v>69.60556844547564</v>
          </cell>
          <cell r="DV83">
            <v>89.102564102564102</v>
          </cell>
          <cell r="DW83">
            <v>90.181818181818187</v>
          </cell>
          <cell r="DX83">
            <v>89.791183294663568</v>
          </cell>
        </row>
        <row r="84">
          <cell r="B84">
            <v>805</v>
          </cell>
          <cell r="C84">
            <v>541</v>
          </cell>
          <cell r="D84">
            <v>414</v>
          </cell>
          <cell r="E84">
            <v>955</v>
          </cell>
          <cell r="F84">
            <v>66.173752310536045</v>
          </cell>
          <cell r="G84">
            <v>66.425120772946855</v>
          </cell>
          <cell r="H84">
            <v>66.282722513089013</v>
          </cell>
          <cell r="I84">
            <v>47.504621072088725</v>
          </cell>
          <cell r="J84">
            <v>42.028985507246375</v>
          </cell>
          <cell r="K84">
            <v>45.130890052356023</v>
          </cell>
          <cell r="L84">
            <v>95.009242144177449</v>
          </cell>
          <cell r="M84">
            <v>94.927536231884062</v>
          </cell>
          <cell r="N84">
            <v>94.973821989528801</v>
          </cell>
          <cell r="O84">
            <v>93.530499075785585</v>
          </cell>
          <cell r="P84">
            <v>93.236714975845416</v>
          </cell>
          <cell r="Q84">
            <v>93.403141361256544</v>
          </cell>
          <cell r="R84">
            <v>99.260628465804075</v>
          </cell>
          <cell r="S84">
            <v>98.792270531400959</v>
          </cell>
          <cell r="T84">
            <v>99.057591623036643</v>
          </cell>
          <cell r="U84">
            <v>41</v>
          </cell>
          <cell r="V84">
            <v>85</v>
          </cell>
          <cell r="W84">
            <v>126</v>
          </cell>
          <cell r="X84">
            <v>29.268292682926827</v>
          </cell>
          <cell r="Y84">
            <v>23.52941176470588</v>
          </cell>
          <cell r="Z84">
            <v>25.396825396825395</v>
          </cell>
          <cell r="AA84">
            <v>12.195121951219512</v>
          </cell>
          <cell r="AB84">
            <v>8.235294117647058</v>
          </cell>
          <cell r="AC84">
            <v>9.5238095238095237</v>
          </cell>
          <cell r="AD84">
            <v>80.487804878048792</v>
          </cell>
          <cell r="AE84">
            <v>85.882352941176464</v>
          </cell>
          <cell r="AF84">
            <v>84.126984126984127</v>
          </cell>
          <cell r="AG84">
            <v>80.487804878048792</v>
          </cell>
          <cell r="AH84">
            <v>78.82352941176471</v>
          </cell>
          <cell r="AI84">
            <v>79.365079365079367</v>
          </cell>
          <cell r="AJ84">
            <v>95.121951219512198</v>
          </cell>
          <cell r="AK84">
            <v>96.470588235294116</v>
          </cell>
          <cell r="AL84">
            <v>96.031746031746039</v>
          </cell>
          <cell r="AM84">
            <v>26</v>
          </cell>
          <cell r="AN84">
            <v>55</v>
          </cell>
          <cell r="AO84">
            <v>81</v>
          </cell>
          <cell r="AP84">
            <v>30.76923076923077</v>
          </cell>
          <cell r="AQ84">
            <v>21.818181818181817</v>
          </cell>
          <cell r="AR84">
            <v>24.691358024691358</v>
          </cell>
          <cell r="AS84">
            <v>7.6923076923076925</v>
          </cell>
          <cell r="AT84">
            <v>3.6363636363636362</v>
          </cell>
          <cell r="AU84">
            <v>4.9382716049382713</v>
          </cell>
          <cell r="AV84">
            <v>73.076923076923066</v>
          </cell>
          <cell r="AW84">
            <v>76.363636363636374</v>
          </cell>
          <cell r="AX84">
            <v>75.308641975308646</v>
          </cell>
          <cell r="AY84">
            <v>61.53846153846154</v>
          </cell>
          <cell r="AZ84">
            <v>76.363636363636374</v>
          </cell>
          <cell r="BA84">
            <v>71.604938271604937</v>
          </cell>
          <cell r="BB84">
            <v>84.615384615384613</v>
          </cell>
          <cell r="BC84">
            <v>94.545454545454547</v>
          </cell>
          <cell r="BD84">
            <v>91.358024691358025</v>
          </cell>
          <cell r="BE84">
            <v>10</v>
          </cell>
          <cell r="BF84">
            <v>22</v>
          </cell>
          <cell r="BG84">
            <v>32</v>
          </cell>
          <cell r="BH84">
            <v>10</v>
          </cell>
          <cell r="BI84">
            <v>4.5454545454545459</v>
          </cell>
          <cell r="BJ84">
            <v>6.25</v>
          </cell>
          <cell r="BK84">
            <v>10</v>
          </cell>
          <cell r="BL84">
            <v>0</v>
          </cell>
          <cell r="BM84">
            <v>3.125</v>
          </cell>
          <cell r="BN84">
            <v>50</v>
          </cell>
          <cell r="BO84">
            <v>22.727272727272727</v>
          </cell>
          <cell r="BP84">
            <v>31.25</v>
          </cell>
          <cell r="BQ84">
            <v>40</v>
          </cell>
          <cell r="BR84">
            <v>18.181818181818183</v>
          </cell>
          <cell r="BS84">
            <v>25</v>
          </cell>
          <cell r="BT84">
            <v>70</v>
          </cell>
          <cell r="BU84">
            <v>72.727272727272734</v>
          </cell>
          <cell r="BV84">
            <v>71.875</v>
          </cell>
          <cell r="BW84">
            <v>1</v>
          </cell>
          <cell r="BX84">
            <v>1</v>
          </cell>
          <cell r="BY84">
            <v>2</v>
          </cell>
          <cell r="BZ84">
            <v>0</v>
          </cell>
          <cell r="CA84">
            <v>100</v>
          </cell>
          <cell r="CB84">
            <v>50</v>
          </cell>
          <cell r="CC84">
            <v>0</v>
          </cell>
          <cell r="CD84">
            <v>100</v>
          </cell>
          <cell r="CE84">
            <v>50</v>
          </cell>
          <cell r="CF84">
            <v>0</v>
          </cell>
          <cell r="CG84">
            <v>100</v>
          </cell>
          <cell r="CH84">
            <v>50</v>
          </cell>
          <cell r="CI84">
            <v>0</v>
          </cell>
          <cell r="CJ84">
            <v>100</v>
          </cell>
          <cell r="CK84">
            <v>50</v>
          </cell>
          <cell r="CL84">
            <v>0</v>
          </cell>
          <cell r="CM84">
            <v>100</v>
          </cell>
          <cell r="CN84">
            <v>50</v>
          </cell>
          <cell r="CO84">
            <v>619</v>
          </cell>
          <cell r="CP84">
            <v>577</v>
          </cell>
          <cell r="CQ84">
            <v>1196</v>
          </cell>
          <cell r="CR84">
            <v>61.227786752827143</v>
          </cell>
          <cell r="CS84">
            <v>53.552859618717505</v>
          </cell>
          <cell r="CT84">
            <v>57.525083612040127</v>
          </cell>
          <cell r="CU84">
            <v>42.810985460420028</v>
          </cell>
          <cell r="CV84">
            <v>31.88908145580589</v>
          </cell>
          <cell r="CW84">
            <v>37.541806020066893</v>
          </cell>
          <cell r="CX84">
            <v>92.245557350565434</v>
          </cell>
          <cell r="CY84">
            <v>89.081455805892546</v>
          </cell>
          <cell r="CZ84">
            <v>90.719063545150505</v>
          </cell>
          <cell r="DA84">
            <v>90.306946688206793</v>
          </cell>
          <cell r="DB84">
            <v>86.655112651646448</v>
          </cell>
          <cell r="DC84">
            <v>88.545150501672239</v>
          </cell>
          <cell r="DD84">
            <v>97.738287560581583</v>
          </cell>
          <cell r="DE84">
            <v>97.053726169844026</v>
          </cell>
          <cell r="DF84">
            <v>97.408026755852845</v>
          </cell>
          <cell r="DG84">
            <v>67</v>
          </cell>
          <cell r="DH84">
            <v>140</v>
          </cell>
          <cell r="DI84">
            <v>207</v>
          </cell>
          <cell r="DJ84">
            <v>29.850746268656714</v>
          </cell>
          <cell r="DK84">
            <v>22.857142857142858</v>
          </cell>
          <cell r="DL84">
            <v>25.120772946859905</v>
          </cell>
          <cell r="DM84">
            <v>10.44776119402985</v>
          </cell>
          <cell r="DN84">
            <v>6.4285714285714279</v>
          </cell>
          <cell r="DO84">
            <v>7.7294685990338161</v>
          </cell>
          <cell r="DP84">
            <v>77.611940298507463</v>
          </cell>
          <cell r="DQ84">
            <v>82.142857142857139</v>
          </cell>
          <cell r="DR84">
            <v>80.676328502415458</v>
          </cell>
          <cell r="DS84">
            <v>73.134328358208961</v>
          </cell>
          <cell r="DT84">
            <v>77.857142857142861</v>
          </cell>
          <cell r="DU84">
            <v>76.328502415458928</v>
          </cell>
          <cell r="DV84">
            <v>91.044776119402982</v>
          </cell>
          <cell r="DW84">
            <v>95.714285714285722</v>
          </cell>
          <cell r="DX84">
            <v>94.20289855072464</v>
          </cell>
        </row>
        <row r="85">
          <cell r="B85">
            <v>806</v>
          </cell>
          <cell r="C85">
            <v>707</v>
          </cell>
          <cell r="D85">
            <v>649</v>
          </cell>
          <cell r="E85">
            <v>1356</v>
          </cell>
          <cell r="F85">
            <v>62.942008486562941</v>
          </cell>
          <cell r="G85">
            <v>58.397534668721107</v>
          </cell>
          <cell r="H85">
            <v>60.766961651917406</v>
          </cell>
          <cell r="I85">
            <v>41.018387553041016</v>
          </cell>
          <cell r="J85">
            <v>36.517719568567024</v>
          </cell>
          <cell r="K85">
            <v>38.864306784660769</v>
          </cell>
          <cell r="L85">
            <v>93.069306930693074</v>
          </cell>
          <cell r="M85">
            <v>92.295839753466865</v>
          </cell>
          <cell r="N85">
            <v>92.69911504424779</v>
          </cell>
          <cell r="O85">
            <v>91.51343705799151</v>
          </cell>
          <cell r="P85">
            <v>89.984591679506934</v>
          </cell>
          <cell r="Q85">
            <v>90.781710914454266</v>
          </cell>
          <cell r="R85">
            <v>97.878359264497888</v>
          </cell>
          <cell r="S85">
            <v>97.226502311248069</v>
          </cell>
          <cell r="T85">
            <v>97.56637168141593</v>
          </cell>
          <cell r="U85">
            <v>68</v>
          </cell>
          <cell r="V85">
            <v>75</v>
          </cell>
          <cell r="W85">
            <v>143</v>
          </cell>
          <cell r="X85">
            <v>17.647058823529413</v>
          </cell>
          <cell r="Y85">
            <v>12</v>
          </cell>
          <cell r="Z85">
            <v>14.685314685314685</v>
          </cell>
          <cell r="AA85">
            <v>1.4705882352941175</v>
          </cell>
          <cell r="AB85">
            <v>2.666666666666667</v>
          </cell>
          <cell r="AC85">
            <v>2.0979020979020979</v>
          </cell>
          <cell r="AD85">
            <v>66.17647058823529</v>
          </cell>
          <cell r="AE85">
            <v>78.666666666666657</v>
          </cell>
          <cell r="AF85">
            <v>72.727272727272734</v>
          </cell>
          <cell r="AG85">
            <v>60.294117647058819</v>
          </cell>
          <cell r="AH85">
            <v>74.666666666666671</v>
          </cell>
          <cell r="AI85">
            <v>67.832167832167841</v>
          </cell>
          <cell r="AJ85">
            <v>91.17647058823529</v>
          </cell>
          <cell r="AK85">
            <v>94.666666666666671</v>
          </cell>
          <cell r="AL85">
            <v>93.006993006993014</v>
          </cell>
          <cell r="AM85">
            <v>50</v>
          </cell>
          <cell r="AN85">
            <v>110</v>
          </cell>
          <cell r="AO85">
            <v>160</v>
          </cell>
          <cell r="AP85">
            <v>12</v>
          </cell>
          <cell r="AQ85">
            <v>10.909090909090908</v>
          </cell>
          <cell r="AR85">
            <v>11.25</v>
          </cell>
          <cell r="AS85">
            <v>0</v>
          </cell>
          <cell r="AT85">
            <v>1.8181818181818181</v>
          </cell>
          <cell r="AU85">
            <v>1.25</v>
          </cell>
          <cell r="AV85">
            <v>40</v>
          </cell>
          <cell r="AW85">
            <v>42.727272727272727</v>
          </cell>
          <cell r="AX85">
            <v>41.875</v>
          </cell>
          <cell r="AY85">
            <v>38</v>
          </cell>
          <cell r="AZ85">
            <v>40</v>
          </cell>
          <cell r="BA85">
            <v>39.375</v>
          </cell>
          <cell r="BB85">
            <v>70</v>
          </cell>
          <cell r="BC85">
            <v>70.909090909090907</v>
          </cell>
          <cell r="BD85">
            <v>70.625</v>
          </cell>
          <cell r="BE85">
            <v>28</v>
          </cell>
          <cell r="BF85">
            <v>80</v>
          </cell>
          <cell r="BG85">
            <v>108</v>
          </cell>
          <cell r="BH85">
            <v>7.1428571428571423</v>
          </cell>
          <cell r="BI85">
            <v>3.75</v>
          </cell>
          <cell r="BJ85">
            <v>4.6296296296296298</v>
          </cell>
          <cell r="BK85">
            <v>7.1428571428571423</v>
          </cell>
          <cell r="BL85">
            <v>2.5</v>
          </cell>
          <cell r="BM85">
            <v>3.7037037037037033</v>
          </cell>
          <cell r="BN85">
            <v>39.285714285714285</v>
          </cell>
          <cell r="BO85">
            <v>25</v>
          </cell>
          <cell r="BP85">
            <v>28.703703703703702</v>
          </cell>
          <cell r="BQ85">
            <v>32.142857142857146</v>
          </cell>
          <cell r="BR85">
            <v>17.5</v>
          </cell>
          <cell r="BS85">
            <v>21.296296296296298</v>
          </cell>
          <cell r="BT85">
            <v>60.714285714285708</v>
          </cell>
          <cell r="BU85">
            <v>71.25</v>
          </cell>
          <cell r="BV85">
            <v>68.518518518518519</v>
          </cell>
          <cell r="BW85">
            <v>2</v>
          </cell>
          <cell r="BX85">
            <v>0</v>
          </cell>
          <cell r="BY85">
            <v>2</v>
          </cell>
          <cell r="BZ85">
            <v>0</v>
          </cell>
          <cell r="CA85" t="e">
            <v>#DIV/0!</v>
          </cell>
          <cell r="CB85">
            <v>0</v>
          </cell>
          <cell r="CC85">
            <v>0</v>
          </cell>
          <cell r="CD85" t="e">
            <v>#DIV/0!</v>
          </cell>
          <cell r="CE85">
            <v>0</v>
          </cell>
          <cell r="CF85">
            <v>50</v>
          </cell>
          <cell r="CG85" t="e">
            <v>#DIV/0!</v>
          </cell>
          <cell r="CH85">
            <v>50</v>
          </cell>
          <cell r="CI85">
            <v>50</v>
          </cell>
          <cell r="CJ85" t="e">
            <v>#DIV/0!</v>
          </cell>
          <cell r="CK85">
            <v>50</v>
          </cell>
          <cell r="CL85">
            <v>50</v>
          </cell>
          <cell r="CM85" t="e">
            <v>#DIV/0!</v>
          </cell>
          <cell r="CN85">
            <v>50</v>
          </cell>
          <cell r="CO85">
            <v>855</v>
          </cell>
          <cell r="CP85">
            <v>914</v>
          </cell>
          <cell r="CQ85">
            <v>1769</v>
          </cell>
          <cell r="CR85">
            <v>54.385964912280706</v>
          </cell>
          <cell r="CS85">
            <v>44.091903719912473</v>
          </cell>
          <cell r="CT85">
            <v>49.067269643866588</v>
          </cell>
          <cell r="CU85">
            <v>34.269005847953217</v>
          </cell>
          <cell r="CV85">
            <v>26.586433260393871</v>
          </cell>
          <cell r="CW85">
            <v>30.29960429621255</v>
          </cell>
          <cell r="CX85">
            <v>85.964912280701753</v>
          </cell>
          <cell r="CY85">
            <v>79.321663019693659</v>
          </cell>
          <cell r="CZ85">
            <v>82.532504239683433</v>
          </cell>
          <cell r="DA85">
            <v>83.859649122807028</v>
          </cell>
          <cell r="DB85">
            <v>76.367614879649892</v>
          </cell>
          <cell r="DC85">
            <v>79.988694177501415</v>
          </cell>
          <cell r="DD85">
            <v>94.385964912280713</v>
          </cell>
          <cell r="DE85">
            <v>91.575492341356679</v>
          </cell>
          <cell r="DF85">
            <v>92.933860938383276</v>
          </cell>
          <cell r="DG85">
            <v>118</v>
          </cell>
          <cell r="DH85">
            <v>185</v>
          </cell>
          <cell r="DI85">
            <v>303</v>
          </cell>
          <cell r="DJ85">
            <v>15.254237288135593</v>
          </cell>
          <cell r="DK85">
            <v>11.351351351351353</v>
          </cell>
          <cell r="DL85">
            <v>12.871287128712872</v>
          </cell>
          <cell r="DM85">
            <v>0.84745762711864403</v>
          </cell>
          <cell r="DN85">
            <v>2.1621621621621623</v>
          </cell>
          <cell r="DO85">
            <v>1.6501650165016499</v>
          </cell>
          <cell r="DP85">
            <v>55.084745762711862</v>
          </cell>
          <cell r="DQ85">
            <v>57.297297297297298</v>
          </cell>
          <cell r="DR85">
            <v>56.435643564356432</v>
          </cell>
          <cell r="DS85">
            <v>50.847457627118644</v>
          </cell>
          <cell r="DT85">
            <v>54.054054054054056</v>
          </cell>
          <cell r="DU85">
            <v>52.805280528052798</v>
          </cell>
          <cell r="DV85">
            <v>82.203389830508485</v>
          </cell>
          <cell r="DW85">
            <v>80.540540540540533</v>
          </cell>
          <cell r="DX85">
            <v>81.188118811881196</v>
          </cell>
        </row>
        <row r="86">
          <cell r="B86">
            <v>807</v>
          </cell>
          <cell r="C86">
            <v>835</v>
          </cell>
          <cell r="D86">
            <v>736</v>
          </cell>
          <cell r="E86">
            <v>1571</v>
          </cell>
          <cell r="F86">
            <v>64.191616766467064</v>
          </cell>
          <cell r="G86">
            <v>59.646739130434781</v>
          </cell>
          <cell r="H86">
            <v>62.062380649267979</v>
          </cell>
          <cell r="I86">
            <v>51.377245508982043</v>
          </cell>
          <cell r="J86">
            <v>48.913043478260867</v>
          </cell>
          <cell r="K86">
            <v>50.222788033099938</v>
          </cell>
          <cell r="L86">
            <v>97.125748502994014</v>
          </cell>
          <cell r="M86">
            <v>97.96195652173914</v>
          </cell>
          <cell r="N86">
            <v>97.517504774029291</v>
          </cell>
          <cell r="O86">
            <v>96.526946107784426</v>
          </cell>
          <cell r="P86">
            <v>97.010869565217391</v>
          </cell>
          <cell r="Q86">
            <v>96.753660089115215</v>
          </cell>
          <cell r="R86">
            <v>98.802395209580837</v>
          </cell>
          <cell r="S86">
            <v>99.456521739130437</v>
          </cell>
          <cell r="T86">
            <v>99.108847867600261</v>
          </cell>
          <cell r="U86">
            <v>56</v>
          </cell>
          <cell r="V86">
            <v>106</v>
          </cell>
          <cell r="W86">
            <v>162</v>
          </cell>
          <cell r="X86">
            <v>8.9285714285714288</v>
          </cell>
          <cell r="Y86">
            <v>13.20754716981132</v>
          </cell>
          <cell r="Z86">
            <v>11.728395061728394</v>
          </cell>
          <cell r="AA86">
            <v>5.3571428571428568</v>
          </cell>
          <cell r="AB86">
            <v>8.4905660377358494</v>
          </cell>
          <cell r="AC86">
            <v>7.4074074074074066</v>
          </cell>
          <cell r="AD86">
            <v>87.5</v>
          </cell>
          <cell r="AE86">
            <v>83.962264150943398</v>
          </cell>
          <cell r="AF86">
            <v>85.18518518518519</v>
          </cell>
          <cell r="AG86">
            <v>82.142857142857139</v>
          </cell>
          <cell r="AH86">
            <v>81.132075471698116</v>
          </cell>
          <cell r="AI86">
            <v>81.481481481481481</v>
          </cell>
          <cell r="AJ86">
            <v>94.642857142857139</v>
          </cell>
          <cell r="AK86">
            <v>95.283018867924525</v>
          </cell>
          <cell r="AL86">
            <v>95.061728395061735</v>
          </cell>
          <cell r="AM86">
            <v>86</v>
          </cell>
          <cell r="AN86">
            <v>155</v>
          </cell>
          <cell r="AO86">
            <v>241</v>
          </cell>
          <cell r="AP86">
            <v>10.465116279069768</v>
          </cell>
          <cell r="AQ86">
            <v>9.67741935483871</v>
          </cell>
          <cell r="AR86">
            <v>9.9585062240663902</v>
          </cell>
          <cell r="AS86">
            <v>4.6511627906976747</v>
          </cell>
          <cell r="AT86">
            <v>4.5161290322580641</v>
          </cell>
          <cell r="AU86">
            <v>4.5643153526970952</v>
          </cell>
          <cell r="AV86">
            <v>55.813953488372093</v>
          </cell>
          <cell r="AW86">
            <v>69.032258064516128</v>
          </cell>
          <cell r="AX86">
            <v>64.315352697095435</v>
          </cell>
          <cell r="AY86">
            <v>52.325581395348841</v>
          </cell>
          <cell r="AZ86">
            <v>61.935483870967744</v>
          </cell>
          <cell r="BA86">
            <v>58.506224066390047</v>
          </cell>
          <cell r="BB86">
            <v>84.883720930232556</v>
          </cell>
          <cell r="BC86">
            <v>89.032258064516128</v>
          </cell>
          <cell r="BD86">
            <v>87.551867219917014</v>
          </cell>
          <cell r="BE86">
            <v>22</v>
          </cell>
          <cell r="BF86">
            <v>31</v>
          </cell>
          <cell r="BG86">
            <v>53</v>
          </cell>
          <cell r="BH86">
            <v>4.5454545454545459</v>
          </cell>
          <cell r="BI86">
            <v>6.4516129032258061</v>
          </cell>
          <cell r="BJ86">
            <v>5.6603773584905666</v>
          </cell>
          <cell r="BK86">
            <v>4.5454545454545459</v>
          </cell>
          <cell r="BL86">
            <v>3.225806451612903</v>
          </cell>
          <cell r="BM86">
            <v>3.7735849056603774</v>
          </cell>
          <cell r="BN86">
            <v>18.181818181818183</v>
          </cell>
          <cell r="BO86">
            <v>41.935483870967744</v>
          </cell>
          <cell r="BP86">
            <v>32.075471698113205</v>
          </cell>
          <cell r="BQ86">
            <v>18.181818181818183</v>
          </cell>
          <cell r="BR86">
            <v>38.70967741935484</v>
          </cell>
          <cell r="BS86">
            <v>30.188679245283019</v>
          </cell>
          <cell r="BT86">
            <v>40.909090909090914</v>
          </cell>
          <cell r="BU86">
            <v>67.741935483870961</v>
          </cell>
          <cell r="BV86">
            <v>56.60377358490566</v>
          </cell>
          <cell r="BW86">
            <v>2</v>
          </cell>
          <cell r="BX86">
            <v>0</v>
          </cell>
          <cell r="BY86">
            <v>2</v>
          </cell>
          <cell r="BZ86">
            <v>0</v>
          </cell>
          <cell r="CA86" t="e">
            <v>#DIV/0!</v>
          </cell>
          <cell r="CB86">
            <v>0</v>
          </cell>
          <cell r="CC86">
            <v>0</v>
          </cell>
          <cell r="CD86" t="e">
            <v>#DIV/0!</v>
          </cell>
          <cell r="CE86">
            <v>0</v>
          </cell>
          <cell r="CF86">
            <v>100</v>
          </cell>
          <cell r="CG86" t="e">
            <v>#DIV/0!</v>
          </cell>
          <cell r="CH86">
            <v>100</v>
          </cell>
          <cell r="CI86">
            <v>100</v>
          </cell>
          <cell r="CJ86" t="e">
            <v>#DIV/0!</v>
          </cell>
          <cell r="CK86">
            <v>100</v>
          </cell>
          <cell r="CL86">
            <v>100</v>
          </cell>
          <cell r="CM86" t="e">
            <v>#DIV/0!</v>
          </cell>
          <cell r="CN86">
            <v>100</v>
          </cell>
          <cell r="CO86">
            <v>1001</v>
          </cell>
          <cell r="CP86">
            <v>1028</v>
          </cell>
          <cell r="CQ86">
            <v>2029</v>
          </cell>
          <cell r="CR86">
            <v>55.044955044955046</v>
          </cell>
          <cell r="CS86">
            <v>45.719844357976655</v>
          </cell>
          <cell r="CT86">
            <v>50.320354854608183</v>
          </cell>
          <cell r="CU86">
            <v>43.656343656343651</v>
          </cell>
          <cell r="CV86">
            <v>36.673151750972757</v>
          </cell>
          <cell r="CW86">
            <v>40.11828486939379</v>
          </cell>
          <cell r="CX86">
            <v>91.308691308691309</v>
          </cell>
          <cell r="CY86">
            <v>90.466926070038909</v>
          </cell>
          <cell r="CZ86">
            <v>90.882207984228685</v>
          </cell>
          <cell r="DA86">
            <v>90.209790209790214</v>
          </cell>
          <cell r="DB86">
            <v>88.326848249027236</v>
          </cell>
          <cell r="DC86">
            <v>89.255791030064074</v>
          </cell>
          <cell r="DD86">
            <v>96.103896103896105</v>
          </cell>
          <cell r="DE86">
            <v>96.498054474708169</v>
          </cell>
          <cell r="DF86">
            <v>96.303597831444065</v>
          </cell>
          <cell r="DG86">
            <v>142</v>
          </cell>
          <cell r="DH86">
            <v>261</v>
          </cell>
          <cell r="DI86">
            <v>403</v>
          </cell>
          <cell r="DJ86">
            <v>9.8591549295774641</v>
          </cell>
          <cell r="DK86">
            <v>11.111111111111111</v>
          </cell>
          <cell r="DL86">
            <v>10.669975186104217</v>
          </cell>
          <cell r="DM86">
            <v>4.929577464788732</v>
          </cell>
          <cell r="DN86">
            <v>6.1302681992337158</v>
          </cell>
          <cell r="DO86">
            <v>5.7071960297766751</v>
          </cell>
          <cell r="DP86">
            <v>68.309859154929569</v>
          </cell>
          <cell r="DQ86">
            <v>75.095785440613028</v>
          </cell>
          <cell r="DR86">
            <v>72.704714640198503</v>
          </cell>
          <cell r="DS86">
            <v>64.08450704225352</v>
          </cell>
          <cell r="DT86">
            <v>69.731800766283527</v>
          </cell>
          <cell r="DU86">
            <v>67.741935483870961</v>
          </cell>
          <cell r="DV86">
            <v>88.732394366197184</v>
          </cell>
          <cell r="DW86">
            <v>91.570881226053629</v>
          </cell>
          <cell r="DX86">
            <v>90.570719602977661</v>
          </cell>
        </row>
        <row r="87">
          <cell r="B87">
            <v>808</v>
          </cell>
          <cell r="C87">
            <v>1048</v>
          </cell>
          <cell r="D87">
            <v>989</v>
          </cell>
          <cell r="E87">
            <v>2037</v>
          </cell>
          <cell r="F87">
            <v>65.839694656488547</v>
          </cell>
          <cell r="G87">
            <v>62.386248736097073</v>
          </cell>
          <cell r="H87">
            <v>64.162984781541482</v>
          </cell>
          <cell r="I87">
            <v>49.045801526717561</v>
          </cell>
          <cell r="J87">
            <v>48.230535894843271</v>
          </cell>
          <cell r="K87">
            <v>48.649975454099163</v>
          </cell>
          <cell r="L87">
            <v>97.232824427480907</v>
          </cell>
          <cell r="M87">
            <v>97.371081900909999</v>
          </cell>
          <cell r="N87">
            <v>97.299950908198326</v>
          </cell>
          <cell r="O87">
            <v>95.896946564885496</v>
          </cell>
          <cell r="P87">
            <v>96.562184024266941</v>
          </cell>
          <cell r="Q87">
            <v>96.219931271477662</v>
          </cell>
          <cell r="R87">
            <v>99.236641221374043</v>
          </cell>
          <cell r="S87">
            <v>99.49443882709808</v>
          </cell>
          <cell r="T87">
            <v>99.361806578301426</v>
          </cell>
          <cell r="U87">
            <v>90</v>
          </cell>
          <cell r="V87">
            <v>136</v>
          </cell>
          <cell r="W87">
            <v>226</v>
          </cell>
          <cell r="X87">
            <v>14.444444444444443</v>
          </cell>
          <cell r="Y87">
            <v>14.705882352941178</v>
          </cell>
          <cell r="Z87">
            <v>14.601769911504425</v>
          </cell>
          <cell r="AA87">
            <v>5.5555555555555554</v>
          </cell>
          <cell r="AB87">
            <v>5.1470588235294112</v>
          </cell>
          <cell r="AC87">
            <v>5.3097345132743365</v>
          </cell>
          <cell r="AD87">
            <v>74.444444444444443</v>
          </cell>
          <cell r="AE87">
            <v>69.117647058823522</v>
          </cell>
          <cell r="AF87">
            <v>71.238938053097343</v>
          </cell>
          <cell r="AG87">
            <v>72.222222222222214</v>
          </cell>
          <cell r="AH87">
            <v>68.382352941176478</v>
          </cell>
          <cell r="AI87">
            <v>69.911504424778755</v>
          </cell>
          <cell r="AJ87">
            <v>91.111111111111114</v>
          </cell>
          <cell r="AK87">
            <v>94.117647058823522</v>
          </cell>
          <cell r="AL87">
            <v>92.920353982300881</v>
          </cell>
          <cell r="AM87">
            <v>39</v>
          </cell>
          <cell r="AN87">
            <v>45</v>
          </cell>
          <cell r="AO87">
            <v>84</v>
          </cell>
          <cell r="AP87">
            <v>10.256410256410255</v>
          </cell>
          <cell r="AQ87">
            <v>6.666666666666667</v>
          </cell>
          <cell r="AR87">
            <v>8.3333333333333321</v>
          </cell>
          <cell r="AS87">
            <v>2.5641025641025639</v>
          </cell>
          <cell r="AT87">
            <v>4.4444444444444446</v>
          </cell>
          <cell r="AU87">
            <v>3.5714285714285712</v>
          </cell>
          <cell r="AV87">
            <v>51.282051282051277</v>
          </cell>
          <cell r="AW87">
            <v>44.444444444444443</v>
          </cell>
          <cell r="AX87">
            <v>47.619047619047613</v>
          </cell>
          <cell r="AY87">
            <v>43.589743589743591</v>
          </cell>
          <cell r="AZ87">
            <v>42.222222222222221</v>
          </cell>
          <cell r="BA87">
            <v>42.857142857142854</v>
          </cell>
          <cell r="BB87">
            <v>84.615384615384613</v>
          </cell>
          <cell r="BC87">
            <v>71.111111111111114</v>
          </cell>
          <cell r="BD87">
            <v>77.38095238095238</v>
          </cell>
          <cell r="BE87">
            <v>26</v>
          </cell>
          <cell r="BF87">
            <v>76</v>
          </cell>
          <cell r="BG87">
            <v>102</v>
          </cell>
          <cell r="BH87">
            <v>3.8461538461538463</v>
          </cell>
          <cell r="BI87">
            <v>6.5789473684210522</v>
          </cell>
          <cell r="BJ87">
            <v>5.8823529411764701</v>
          </cell>
          <cell r="BK87">
            <v>3.8461538461538463</v>
          </cell>
          <cell r="BL87">
            <v>2.6315789473684208</v>
          </cell>
          <cell r="BM87">
            <v>2.9411764705882351</v>
          </cell>
          <cell r="BN87">
            <v>23.076923076923077</v>
          </cell>
          <cell r="BO87">
            <v>27.631578947368425</v>
          </cell>
          <cell r="BP87">
            <v>26.47058823529412</v>
          </cell>
          <cell r="BQ87">
            <v>15.384615384615385</v>
          </cell>
          <cell r="BR87">
            <v>23.684210526315788</v>
          </cell>
          <cell r="BS87">
            <v>21.568627450980394</v>
          </cell>
          <cell r="BT87">
            <v>88.461538461538453</v>
          </cell>
          <cell r="BU87">
            <v>82.89473684210526</v>
          </cell>
          <cell r="BV87">
            <v>84.313725490196077</v>
          </cell>
          <cell r="BW87">
            <v>1</v>
          </cell>
          <cell r="BX87">
            <v>1</v>
          </cell>
          <cell r="BY87">
            <v>2</v>
          </cell>
          <cell r="BZ87">
            <v>100</v>
          </cell>
          <cell r="CA87">
            <v>100</v>
          </cell>
          <cell r="CB87">
            <v>100</v>
          </cell>
          <cell r="CC87">
            <v>100</v>
          </cell>
          <cell r="CD87">
            <v>100</v>
          </cell>
          <cell r="CE87">
            <v>100</v>
          </cell>
          <cell r="CF87">
            <v>100</v>
          </cell>
          <cell r="CG87">
            <v>100</v>
          </cell>
          <cell r="CH87">
            <v>100</v>
          </cell>
          <cell r="CI87">
            <v>100</v>
          </cell>
          <cell r="CJ87">
            <v>100</v>
          </cell>
          <cell r="CK87">
            <v>100</v>
          </cell>
          <cell r="CL87">
            <v>100</v>
          </cell>
          <cell r="CM87">
            <v>100</v>
          </cell>
          <cell r="CN87">
            <v>100</v>
          </cell>
          <cell r="CO87">
            <v>1204</v>
          </cell>
          <cell r="CP87">
            <v>1247</v>
          </cell>
          <cell r="CQ87">
            <v>2451</v>
          </cell>
          <cell r="CR87">
            <v>58.887043189368768</v>
          </cell>
          <cell r="CS87">
            <v>51.804330392943065</v>
          </cell>
          <cell r="CT87">
            <v>55.283557731538146</v>
          </cell>
          <cell r="CU87">
            <v>43.355481727574755</v>
          </cell>
          <cell r="CV87">
            <v>39.214113873295908</v>
          </cell>
          <cell r="CW87">
            <v>41.248470012239899</v>
          </cell>
          <cell r="CX87">
            <v>92.441860465116278</v>
          </cell>
          <cell r="CY87">
            <v>88.131515637530072</v>
          </cell>
          <cell r="CZ87">
            <v>90.248878008975936</v>
          </cell>
          <cell r="DA87">
            <v>90.697674418604649</v>
          </cell>
          <cell r="DB87">
            <v>87.089013632718519</v>
          </cell>
          <cell r="DC87">
            <v>88.861689106487148</v>
          </cell>
          <cell r="DD87">
            <v>97.923588039867099</v>
          </cell>
          <cell r="DE87">
            <v>96.872493985565356</v>
          </cell>
          <cell r="DF87">
            <v>97.388820889432878</v>
          </cell>
          <cell r="DG87">
            <v>129</v>
          </cell>
          <cell r="DH87">
            <v>181</v>
          </cell>
          <cell r="DI87">
            <v>310</v>
          </cell>
          <cell r="DJ87">
            <v>13.178294573643413</v>
          </cell>
          <cell r="DK87">
            <v>12.707182320441991</v>
          </cell>
          <cell r="DL87">
            <v>12.903225806451612</v>
          </cell>
          <cell r="DM87">
            <v>4.6511627906976747</v>
          </cell>
          <cell r="DN87">
            <v>4.972375690607735</v>
          </cell>
          <cell r="DO87">
            <v>4.838709677419355</v>
          </cell>
          <cell r="DP87">
            <v>67.441860465116278</v>
          </cell>
          <cell r="DQ87">
            <v>62.983425414364632</v>
          </cell>
          <cell r="DR87">
            <v>64.838709677419359</v>
          </cell>
          <cell r="DS87">
            <v>63.565891472868216</v>
          </cell>
          <cell r="DT87">
            <v>61.878453038674031</v>
          </cell>
          <cell r="DU87">
            <v>62.580645161290327</v>
          </cell>
          <cell r="DV87">
            <v>89.147286821705436</v>
          </cell>
          <cell r="DW87">
            <v>88.39779005524862</v>
          </cell>
          <cell r="DX87">
            <v>88.709677419354833</v>
          </cell>
        </row>
        <row r="88">
          <cell r="B88">
            <v>810</v>
          </cell>
          <cell r="C88">
            <v>1428</v>
          </cell>
          <cell r="D88">
            <v>1230</v>
          </cell>
          <cell r="E88">
            <v>2658</v>
          </cell>
          <cell r="F88">
            <v>63.655462184873947</v>
          </cell>
          <cell r="G88">
            <v>58.373983739837399</v>
          </cell>
          <cell r="H88">
            <v>61.211437170805119</v>
          </cell>
          <cell r="I88">
            <v>30.672268907563026</v>
          </cell>
          <cell r="J88">
            <v>31.54471544715447</v>
          </cell>
          <cell r="K88">
            <v>31.075996990218208</v>
          </cell>
          <cell r="L88">
            <v>89.9859943977591</v>
          </cell>
          <cell r="M88">
            <v>86.666666666666671</v>
          </cell>
          <cell r="N88">
            <v>88.449962377727616</v>
          </cell>
          <cell r="O88">
            <v>87.394957983193279</v>
          </cell>
          <cell r="P88">
            <v>84.22764227642277</v>
          </cell>
          <cell r="Q88">
            <v>85.929270127915728</v>
          </cell>
          <cell r="R88">
            <v>96.708683473389357</v>
          </cell>
          <cell r="S88">
            <v>95.447154471544721</v>
          </cell>
          <cell r="T88">
            <v>96.124905944319039</v>
          </cell>
          <cell r="U88">
            <v>115</v>
          </cell>
          <cell r="V88">
            <v>190</v>
          </cell>
          <cell r="W88">
            <v>305</v>
          </cell>
          <cell r="X88">
            <v>14.782608695652174</v>
          </cell>
          <cell r="Y88">
            <v>12.631578947368421</v>
          </cell>
          <cell r="Z88">
            <v>13.442622950819672</v>
          </cell>
          <cell r="AA88">
            <v>0.86956521739130432</v>
          </cell>
          <cell r="AB88">
            <v>0.52631578947368418</v>
          </cell>
          <cell r="AC88">
            <v>0.65573770491803274</v>
          </cell>
          <cell r="AD88">
            <v>66.086956521739125</v>
          </cell>
          <cell r="AE88">
            <v>52.631578947368418</v>
          </cell>
          <cell r="AF88">
            <v>57.704918032786892</v>
          </cell>
          <cell r="AG88">
            <v>60.869565217391312</v>
          </cell>
          <cell r="AH88">
            <v>47.89473684210526</v>
          </cell>
          <cell r="AI88">
            <v>52.786885245901637</v>
          </cell>
          <cell r="AJ88">
            <v>90.434782608695656</v>
          </cell>
          <cell r="AK88">
            <v>82.631578947368425</v>
          </cell>
          <cell r="AL88">
            <v>85.573770491803288</v>
          </cell>
          <cell r="AM88">
            <v>49</v>
          </cell>
          <cell r="AN88">
            <v>88</v>
          </cell>
          <cell r="AO88">
            <v>137</v>
          </cell>
          <cell r="AP88">
            <v>14.285714285714285</v>
          </cell>
          <cell r="AQ88">
            <v>6.8181818181818175</v>
          </cell>
          <cell r="AR88">
            <v>9.4890510948905096</v>
          </cell>
          <cell r="AS88">
            <v>2.0408163265306123</v>
          </cell>
          <cell r="AT88">
            <v>2.2727272727272729</v>
          </cell>
          <cell r="AU88">
            <v>2.1897810218978102</v>
          </cell>
          <cell r="AV88">
            <v>44.897959183673471</v>
          </cell>
          <cell r="AW88">
            <v>29.545454545454547</v>
          </cell>
          <cell r="AX88">
            <v>35.036496350364963</v>
          </cell>
          <cell r="AY88">
            <v>38.775510204081634</v>
          </cell>
          <cell r="AZ88">
            <v>28.40909090909091</v>
          </cell>
          <cell r="BA88">
            <v>32.116788321167881</v>
          </cell>
          <cell r="BB88">
            <v>85.714285714285708</v>
          </cell>
          <cell r="BC88">
            <v>60.227272727272727</v>
          </cell>
          <cell r="BD88">
            <v>69.34306569343066</v>
          </cell>
          <cell r="BE88">
            <v>39</v>
          </cell>
          <cell r="BF88">
            <v>85</v>
          </cell>
          <cell r="BG88">
            <v>124</v>
          </cell>
          <cell r="BH88">
            <v>15.384615384615385</v>
          </cell>
          <cell r="BI88">
            <v>7.0588235294117645</v>
          </cell>
          <cell r="BJ88">
            <v>9.67741935483871</v>
          </cell>
          <cell r="BK88">
            <v>5.1282051282051277</v>
          </cell>
          <cell r="BL88">
            <v>2.3529411764705883</v>
          </cell>
          <cell r="BM88">
            <v>3.225806451612903</v>
          </cell>
          <cell r="BN88">
            <v>20.512820512820511</v>
          </cell>
          <cell r="BO88">
            <v>16.470588235294116</v>
          </cell>
          <cell r="BP88">
            <v>17.741935483870968</v>
          </cell>
          <cell r="BQ88">
            <v>20.512820512820511</v>
          </cell>
          <cell r="BR88">
            <v>15.294117647058824</v>
          </cell>
          <cell r="BS88">
            <v>16.93548387096774</v>
          </cell>
          <cell r="BT88">
            <v>71.794871794871796</v>
          </cell>
          <cell r="BU88">
            <v>64.705882352941174</v>
          </cell>
          <cell r="BV88">
            <v>66.935483870967744</v>
          </cell>
          <cell r="BW88">
            <v>0</v>
          </cell>
          <cell r="BX88">
            <v>6</v>
          </cell>
          <cell r="BY88">
            <v>6</v>
          </cell>
          <cell r="BZ88" t="e">
            <v>#DIV/0!</v>
          </cell>
          <cell r="CA88">
            <v>16.666666666666664</v>
          </cell>
          <cell r="CB88">
            <v>16.666666666666664</v>
          </cell>
          <cell r="CC88" t="e">
            <v>#DIV/0!</v>
          </cell>
          <cell r="CD88">
            <v>0</v>
          </cell>
          <cell r="CE88">
            <v>0</v>
          </cell>
          <cell r="CF88" t="e">
            <v>#DIV/0!</v>
          </cell>
          <cell r="CG88">
            <v>16.666666666666664</v>
          </cell>
          <cell r="CH88">
            <v>16.666666666666664</v>
          </cell>
          <cell r="CI88" t="e">
            <v>#DIV/0!</v>
          </cell>
          <cell r="CJ88">
            <v>16.666666666666664</v>
          </cell>
          <cell r="CK88">
            <v>16.666666666666664</v>
          </cell>
          <cell r="CL88" t="e">
            <v>#DIV/0!</v>
          </cell>
          <cell r="CM88">
            <v>66.666666666666657</v>
          </cell>
          <cell r="CN88">
            <v>66.666666666666657</v>
          </cell>
          <cell r="CO88">
            <v>1631</v>
          </cell>
          <cell r="CP88">
            <v>1599</v>
          </cell>
          <cell r="CQ88">
            <v>3230</v>
          </cell>
          <cell r="CR88">
            <v>57.572041692213375</v>
          </cell>
          <cell r="CS88">
            <v>47.217010631644776</v>
          </cell>
          <cell r="CT88">
            <v>52.445820433436531</v>
          </cell>
          <cell r="CU88">
            <v>27.099938687921522</v>
          </cell>
          <cell r="CV88">
            <v>24.577861163227016</v>
          </cell>
          <cell r="CW88">
            <v>25.851393188854487</v>
          </cell>
          <cell r="CX88">
            <v>85.285101164929486</v>
          </cell>
          <cell r="CY88">
            <v>75.484677923702321</v>
          </cell>
          <cell r="CZ88">
            <v>80.433436532507741</v>
          </cell>
          <cell r="DA88">
            <v>82.464745554874312</v>
          </cell>
          <cell r="DB88">
            <v>72.920575359599752</v>
          </cell>
          <cell r="DC88">
            <v>77.739938080495349</v>
          </cell>
          <cell r="DD88">
            <v>95.340282035561003</v>
          </cell>
          <cell r="DE88">
            <v>90.243902439024396</v>
          </cell>
          <cell r="DF88">
            <v>92.817337461300312</v>
          </cell>
          <cell r="DG88">
            <v>164</v>
          </cell>
          <cell r="DH88">
            <v>278</v>
          </cell>
          <cell r="DI88">
            <v>442</v>
          </cell>
          <cell r="DJ88">
            <v>14.634146341463413</v>
          </cell>
          <cell r="DK88">
            <v>10.791366906474821</v>
          </cell>
          <cell r="DL88">
            <v>12.217194570135746</v>
          </cell>
          <cell r="DM88">
            <v>1.2195121951219512</v>
          </cell>
          <cell r="DN88">
            <v>1.079136690647482</v>
          </cell>
          <cell r="DO88">
            <v>1.1312217194570136</v>
          </cell>
          <cell r="DP88">
            <v>59.756097560975604</v>
          </cell>
          <cell r="DQ88">
            <v>45.323741007194243</v>
          </cell>
          <cell r="DR88">
            <v>50.678733031674206</v>
          </cell>
          <cell r="DS88">
            <v>54.268292682926834</v>
          </cell>
          <cell r="DT88">
            <v>41.726618705035975</v>
          </cell>
          <cell r="DU88">
            <v>46.380090497737555</v>
          </cell>
          <cell r="DV88">
            <v>89.024390243902445</v>
          </cell>
          <cell r="DW88">
            <v>75.539568345323744</v>
          </cell>
          <cell r="DX88">
            <v>80.542986425339365</v>
          </cell>
        </row>
        <row r="89">
          <cell r="B89">
            <v>811</v>
          </cell>
          <cell r="C89">
            <v>1808</v>
          </cell>
          <cell r="D89">
            <v>1687</v>
          </cell>
          <cell r="E89">
            <v>3495</v>
          </cell>
          <cell r="F89">
            <v>72.511061946902657</v>
          </cell>
          <cell r="G89">
            <v>68.227622999407231</v>
          </cell>
          <cell r="H89">
            <v>70.443490701001437</v>
          </cell>
          <cell r="I89">
            <v>59.015486725663713</v>
          </cell>
          <cell r="J89">
            <v>55.127445168938948</v>
          </cell>
          <cell r="K89">
            <v>57.13876967095851</v>
          </cell>
          <cell r="L89">
            <v>97.67699115044249</v>
          </cell>
          <cell r="M89">
            <v>97.806757557794896</v>
          </cell>
          <cell r="N89">
            <v>97.739628040057227</v>
          </cell>
          <cell r="O89">
            <v>97.123893805309734</v>
          </cell>
          <cell r="P89">
            <v>96.9768820391227</v>
          </cell>
          <cell r="Q89">
            <v>97.052932761087263</v>
          </cell>
          <cell r="R89">
            <v>99.502212389380531</v>
          </cell>
          <cell r="S89">
            <v>99.525785417901602</v>
          </cell>
          <cell r="T89">
            <v>99.513590844062946</v>
          </cell>
          <cell r="U89">
            <v>158</v>
          </cell>
          <cell r="V89">
            <v>211</v>
          </cell>
          <cell r="W89">
            <v>369</v>
          </cell>
          <cell r="X89">
            <v>12.025316455696203</v>
          </cell>
          <cell r="Y89">
            <v>17.061611374407583</v>
          </cell>
          <cell r="Z89">
            <v>14.905149051490515</v>
          </cell>
          <cell r="AA89">
            <v>6.3291139240506329</v>
          </cell>
          <cell r="AB89">
            <v>6.6350710900473935</v>
          </cell>
          <cell r="AC89">
            <v>6.5040650406504072</v>
          </cell>
          <cell r="AD89">
            <v>88.60759493670885</v>
          </cell>
          <cell r="AE89">
            <v>82.464454976303315</v>
          </cell>
          <cell r="AF89">
            <v>85.094850948509475</v>
          </cell>
          <cell r="AG89">
            <v>85.443037974683548</v>
          </cell>
          <cell r="AH89">
            <v>79.620853080568722</v>
          </cell>
          <cell r="AI89">
            <v>82.113821138211378</v>
          </cell>
          <cell r="AJ89">
            <v>98.734177215189874</v>
          </cell>
          <cell r="AK89">
            <v>95.73459715639811</v>
          </cell>
          <cell r="AL89">
            <v>97.018970189701889</v>
          </cell>
          <cell r="AM89">
            <v>31</v>
          </cell>
          <cell r="AN89">
            <v>52</v>
          </cell>
          <cell r="AO89">
            <v>83</v>
          </cell>
          <cell r="AP89">
            <v>22.58064516129032</v>
          </cell>
          <cell r="AQ89">
            <v>11.538461538461538</v>
          </cell>
          <cell r="AR89">
            <v>15.66265060240964</v>
          </cell>
          <cell r="AS89">
            <v>9.67741935483871</v>
          </cell>
          <cell r="AT89">
            <v>5.7692307692307692</v>
          </cell>
          <cell r="AU89">
            <v>7.2289156626506017</v>
          </cell>
          <cell r="AV89">
            <v>77.41935483870968</v>
          </cell>
          <cell r="AW89">
            <v>67.307692307692307</v>
          </cell>
          <cell r="AX89">
            <v>71.084337349397586</v>
          </cell>
          <cell r="AY89">
            <v>77.41935483870968</v>
          </cell>
          <cell r="AZ89">
            <v>65.384615384615387</v>
          </cell>
          <cell r="BA89">
            <v>69.879518072289159</v>
          </cell>
          <cell r="BB89">
            <v>100</v>
          </cell>
          <cell r="BC89">
            <v>98.076923076923066</v>
          </cell>
          <cell r="BD89">
            <v>98.795180722891558</v>
          </cell>
          <cell r="BE89">
            <v>42</v>
          </cell>
          <cell r="BF89">
            <v>94</v>
          </cell>
          <cell r="BG89">
            <v>136</v>
          </cell>
          <cell r="BH89">
            <v>11.904761904761903</v>
          </cell>
          <cell r="BI89">
            <v>8.5106382978723403</v>
          </cell>
          <cell r="BJ89">
            <v>9.5588235294117645</v>
          </cell>
          <cell r="BK89">
            <v>7.1428571428571423</v>
          </cell>
          <cell r="BL89">
            <v>6.3829787234042552</v>
          </cell>
          <cell r="BM89">
            <v>6.6176470588235299</v>
          </cell>
          <cell r="BN89">
            <v>59.523809523809526</v>
          </cell>
          <cell r="BO89">
            <v>52.12765957446809</v>
          </cell>
          <cell r="BP89">
            <v>54.411764705882348</v>
          </cell>
          <cell r="BQ89">
            <v>50</v>
          </cell>
          <cell r="BR89">
            <v>43.61702127659575</v>
          </cell>
          <cell r="BS89">
            <v>45.588235294117645</v>
          </cell>
          <cell r="BT89">
            <v>90.476190476190482</v>
          </cell>
          <cell r="BU89">
            <v>85.106382978723403</v>
          </cell>
          <cell r="BV89">
            <v>86.764705882352942</v>
          </cell>
          <cell r="BW89">
            <v>2</v>
          </cell>
          <cell r="BX89">
            <v>2</v>
          </cell>
          <cell r="BY89">
            <v>4</v>
          </cell>
          <cell r="BZ89">
            <v>50</v>
          </cell>
          <cell r="CA89">
            <v>0</v>
          </cell>
          <cell r="CB89">
            <v>25</v>
          </cell>
          <cell r="CC89">
            <v>50</v>
          </cell>
          <cell r="CD89">
            <v>0</v>
          </cell>
          <cell r="CE89">
            <v>25</v>
          </cell>
          <cell r="CF89">
            <v>100</v>
          </cell>
          <cell r="CG89">
            <v>100</v>
          </cell>
          <cell r="CH89">
            <v>100</v>
          </cell>
          <cell r="CI89">
            <v>100</v>
          </cell>
          <cell r="CJ89">
            <v>100</v>
          </cell>
          <cell r="CK89">
            <v>100</v>
          </cell>
          <cell r="CL89">
            <v>100</v>
          </cell>
          <cell r="CM89">
            <v>100</v>
          </cell>
          <cell r="CN89">
            <v>100</v>
          </cell>
          <cell r="CO89">
            <v>2041</v>
          </cell>
          <cell r="CP89">
            <v>2046</v>
          </cell>
          <cell r="CQ89">
            <v>4087</v>
          </cell>
          <cell r="CR89">
            <v>65.801077902988737</v>
          </cell>
          <cell r="CS89">
            <v>58.699902248289348</v>
          </cell>
          <cell r="CT89">
            <v>62.246146317592363</v>
          </cell>
          <cell r="CU89">
            <v>53.111219990200887</v>
          </cell>
          <cell r="CV89">
            <v>46.578690127077223</v>
          </cell>
          <cell r="CW89">
            <v>49.840959138732565</v>
          </cell>
          <cell r="CX89">
            <v>95.884370406663393</v>
          </cell>
          <cell r="CY89">
            <v>93.352883675464312</v>
          </cell>
          <cell r="CZ89">
            <v>94.617078541717632</v>
          </cell>
          <cell r="DA89">
            <v>94.953454189122979</v>
          </cell>
          <cell r="DB89">
            <v>91.935483870967744</v>
          </cell>
          <cell r="DC89">
            <v>93.442622950819683</v>
          </cell>
          <cell r="DD89">
            <v>99.265066144047026</v>
          </cell>
          <cell r="DE89">
            <v>98.435972629521018</v>
          </cell>
          <cell r="DF89">
            <v>98.850012233912409</v>
          </cell>
          <cell r="DG89">
            <v>189</v>
          </cell>
          <cell r="DH89">
            <v>263</v>
          </cell>
          <cell r="DI89">
            <v>452</v>
          </cell>
          <cell r="DJ89">
            <v>13.756613756613756</v>
          </cell>
          <cell r="DK89">
            <v>15.96958174904943</v>
          </cell>
          <cell r="DL89">
            <v>15.044247787610621</v>
          </cell>
          <cell r="DM89">
            <v>6.8783068783068781</v>
          </cell>
          <cell r="DN89">
            <v>6.4638783269961975</v>
          </cell>
          <cell r="DO89">
            <v>6.6371681415929213</v>
          </cell>
          <cell r="DP89">
            <v>86.772486772486772</v>
          </cell>
          <cell r="DQ89">
            <v>79.467680608365015</v>
          </cell>
          <cell r="DR89">
            <v>82.522123893805315</v>
          </cell>
          <cell r="DS89">
            <v>84.126984126984127</v>
          </cell>
          <cell r="DT89">
            <v>76.806083650190118</v>
          </cell>
          <cell r="DU89">
            <v>79.86725663716814</v>
          </cell>
          <cell r="DV89">
            <v>98.941798941798936</v>
          </cell>
          <cell r="DW89">
            <v>96.197718631178702</v>
          </cell>
          <cell r="DX89">
            <v>97.345132743362825</v>
          </cell>
        </row>
        <row r="90">
          <cell r="B90">
            <v>812</v>
          </cell>
          <cell r="C90">
            <v>888</v>
          </cell>
          <cell r="D90">
            <v>834</v>
          </cell>
          <cell r="E90">
            <v>1722</v>
          </cell>
          <cell r="F90">
            <v>61.936936936936938</v>
          </cell>
          <cell r="G90">
            <v>56.714628297362111</v>
          </cell>
          <cell r="H90">
            <v>59.407665505226483</v>
          </cell>
          <cell r="I90">
            <v>45.045045045045043</v>
          </cell>
          <cell r="J90">
            <v>44.004796163069543</v>
          </cell>
          <cell r="K90">
            <v>44.541231126596983</v>
          </cell>
          <cell r="L90">
            <v>93.243243243243242</v>
          </cell>
          <cell r="M90">
            <v>93.645083932853709</v>
          </cell>
          <cell r="N90">
            <v>93.437862950058076</v>
          </cell>
          <cell r="O90">
            <v>92.004504504504496</v>
          </cell>
          <cell r="P90">
            <v>91.72661870503596</v>
          </cell>
          <cell r="Q90">
            <v>91.869918699186996</v>
          </cell>
          <cell r="R90">
            <v>97.972972972972968</v>
          </cell>
          <cell r="S90">
            <v>97.721822541966432</v>
          </cell>
          <cell r="T90">
            <v>97.851335656213706</v>
          </cell>
          <cell r="U90">
            <v>103</v>
          </cell>
          <cell r="V90">
            <v>176</v>
          </cell>
          <cell r="W90">
            <v>279</v>
          </cell>
          <cell r="X90">
            <v>5.825242718446602</v>
          </cell>
          <cell r="Y90">
            <v>13.068181818181818</v>
          </cell>
          <cell r="Z90">
            <v>10.394265232974909</v>
          </cell>
          <cell r="AA90">
            <v>3.8834951456310676</v>
          </cell>
          <cell r="AB90">
            <v>3.4090909090909087</v>
          </cell>
          <cell r="AC90">
            <v>3.5842293906810032</v>
          </cell>
          <cell r="AD90">
            <v>71.844660194174764</v>
          </cell>
          <cell r="AE90">
            <v>73.295454545454547</v>
          </cell>
          <cell r="AF90">
            <v>72.759856630824373</v>
          </cell>
          <cell r="AG90">
            <v>65.048543689320397</v>
          </cell>
          <cell r="AH90">
            <v>68.75</v>
          </cell>
          <cell r="AI90">
            <v>67.383512544802869</v>
          </cell>
          <cell r="AJ90">
            <v>93.203883495145632</v>
          </cell>
          <cell r="AK90">
            <v>94.318181818181827</v>
          </cell>
          <cell r="AL90">
            <v>93.906810035842298</v>
          </cell>
          <cell r="AM90">
            <v>34</v>
          </cell>
          <cell r="AN90">
            <v>62</v>
          </cell>
          <cell r="AO90">
            <v>96</v>
          </cell>
          <cell r="AP90">
            <v>5.8823529411764701</v>
          </cell>
          <cell r="AQ90">
            <v>11.29032258064516</v>
          </cell>
          <cell r="AR90">
            <v>9.375</v>
          </cell>
          <cell r="AS90">
            <v>2.9411764705882351</v>
          </cell>
          <cell r="AT90">
            <v>1.6129032258064515</v>
          </cell>
          <cell r="AU90">
            <v>2.083333333333333</v>
          </cell>
          <cell r="AV90">
            <v>47.058823529411761</v>
          </cell>
          <cell r="AW90">
            <v>54.838709677419352</v>
          </cell>
          <cell r="AX90">
            <v>52.083333333333336</v>
          </cell>
          <cell r="AY90">
            <v>44.117647058823529</v>
          </cell>
          <cell r="AZ90">
            <v>53.225806451612897</v>
          </cell>
          <cell r="BA90">
            <v>50</v>
          </cell>
          <cell r="BB90">
            <v>82.35294117647058</v>
          </cell>
          <cell r="BC90">
            <v>82.258064516129039</v>
          </cell>
          <cell r="BD90">
            <v>82.291666666666657</v>
          </cell>
          <cell r="BE90">
            <v>33</v>
          </cell>
          <cell r="BF90">
            <v>81</v>
          </cell>
          <cell r="BG90">
            <v>114</v>
          </cell>
          <cell r="BH90">
            <v>3.0303030303030303</v>
          </cell>
          <cell r="BI90">
            <v>4.9382716049382713</v>
          </cell>
          <cell r="BJ90">
            <v>4.3859649122807012</v>
          </cell>
          <cell r="BK90">
            <v>0</v>
          </cell>
          <cell r="BL90">
            <v>3.7037037037037033</v>
          </cell>
          <cell r="BM90">
            <v>2.6315789473684208</v>
          </cell>
          <cell r="BN90">
            <v>45.454545454545453</v>
          </cell>
          <cell r="BO90">
            <v>44.444444444444443</v>
          </cell>
          <cell r="BP90">
            <v>44.736842105263158</v>
          </cell>
          <cell r="BQ90">
            <v>36.363636363636367</v>
          </cell>
          <cell r="BR90">
            <v>37.037037037037038</v>
          </cell>
          <cell r="BS90">
            <v>36.84210526315789</v>
          </cell>
          <cell r="BT90">
            <v>90.909090909090907</v>
          </cell>
          <cell r="BU90">
            <v>87.654320987654316</v>
          </cell>
          <cell r="BV90">
            <v>88.596491228070178</v>
          </cell>
          <cell r="BW90">
            <v>0</v>
          </cell>
          <cell r="BX90">
            <v>1</v>
          </cell>
          <cell r="BY90">
            <v>1</v>
          </cell>
          <cell r="BZ90" t="e">
            <v>#DIV/0!</v>
          </cell>
          <cell r="CA90">
            <v>0</v>
          </cell>
          <cell r="CB90">
            <v>0</v>
          </cell>
          <cell r="CC90" t="e">
            <v>#DIV/0!</v>
          </cell>
          <cell r="CD90">
            <v>0</v>
          </cell>
          <cell r="CE90">
            <v>0</v>
          </cell>
          <cell r="CF90" t="e">
            <v>#DIV/0!</v>
          </cell>
          <cell r="CG90">
            <v>0</v>
          </cell>
          <cell r="CH90">
            <v>0</v>
          </cell>
          <cell r="CI90" t="e">
            <v>#DIV/0!</v>
          </cell>
          <cell r="CJ90">
            <v>0</v>
          </cell>
          <cell r="CK90">
            <v>0</v>
          </cell>
          <cell r="CL90" t="e">
            <v>#DIV/0!</v>
          </cell>
          <cell r="CM90">
            <v>100</v>
          </cell>
          <cell r="CN90">
            <v>100</v>
          </cell>
          <cell r="CO90">
            <v>1058</v>
          </cell>
          <cell r="CP90">
            <v>1154</v>
          </cell>
          <cell r="CQ90">
            <v>2212</v>
          </cell>
          <cell r="CR90">
            <v>52.83553875236295</v>
          </cell>
          <cell r="CS90">
            <v>43.934142114384748</v>
          </cell>
          <cell r="CT90">
            <v>48.191681735985533</v>
          </cell>
          <cell r="CU90">
            <v>38.279773156899807</v>
          </cell>
          <cell r="CV90">
            <v>32.668977469670715</v>
          </cell>
          <cell r="CW90">
            <v>35.352622061482819</v>
          </cell>
          <cell r="CX90">
            <v>88.18525519848771</v>
          </cell>
          <cell r="CY90">
            <v>84.922010398613523</v>
          </cell>
          <cell r="CZ90">
            <v>86.482820976491865</v>
          </cell>
          <cell r="DA90">
            <v>86.105860113421556</v>
          </cell>
          <cell r="DB90">
            <v>82.235701906412473</v>
          </cell>
          <cell r="DC90">
            <v>84.086799276672693</v>
          </cell>
          <cell r="DD90">
            <v>96.786389413988658</v>
          </cell>
          <cell r="DE90">
            <v>95.66724436741768</v>
          </cell>
          <cell r="DF90">
            <v>96.202531645569621</v>
          </cell>
          <cell r="DG90">
            <v>137</v>
          </cell>
          <cell r="DH90">
            <v>238</v>
          </cell>
          <cell r="DI90">
            <v>375</v>
          </cell>
          <cell r="DJ90">
            <v>5.8394160583941606</v>
          </cell>
          <cell r="DK90">
            <v>12.605042016806722</v>
          </cell>
          <cell r="DL90">
            <v>10.133333333333333</v>
          </cell>
          <cell r="DM90">
            <v>3.6496350364963499</v>
          </cell>
          <cell r="DN90">
            <v>2.9411764705882351</v>
          </cell>
          <cell r="DO90">
            <v>3.2</v>
          </cell>
          <cell r="DP90">
            <v>65.693430656934311</v>
          </cell>
          <cell r="DQ90">
            <v>68.487394957983199</v>
          </cell>
          <cell r="DR90">
            <v>67.466666666666669</v>
          </cell>
          <cell r="DS90">
            <v>59.854014598540154</v>
          </cell>
          <cell r="DT90">
            <v>64.705882352941174</v>
          </cell>
          <cell r="DU90">
            <v>62.93333333333333</v>
          </cell>
          <cell r="DV90">
            <v>90.510948905109487</v>
          </cell>
          <cell r="DW90">
            <v>91.17647058823529</v>
          </cell>
          <cell r="DX90">
            <v>90.933333333333337</v>
          </cell>
        </row>
        <row r="91">
          <cell r="B91">
            <v>813</v>
          </cell>
          <cell r="C91">
            <v>878</v>
          </cell>
          <cell r="D91">
            <v>784</v>
          </cell>
          <cell r="E91">
            <v>1662</v>
          </cell>
          <cell r="F91">
            <v>69.362186788154901</v>
          </cell>
          <cell r="G91">
            <v>61.862244897959187</v>
          </cell>
          <cell r="H91">
            <v>65.824308062575213</v>
          </cell>
          <cell r="I91">
            <v>50.797266514806381</v>
          </cell>
          <cell r="J91">
            <v>44.770408163265309</v>
          </cell>
          <cell r="K91">
            <v>47.954271961492182</v>
          </cell>
          <cell r="L91">
            <v>97.494305239179951</v>
          </cell>
          <cell r="M91">
            <v>96.683673469387756</v>
          </cell>
          <cell r="N91">
            <v>97.111913357400724</v>
          </cell>
          <cell r="O91">
            <v>96.355353075170854</v>
          </cell>
          <cell r="P91">
            <v>95.66326530612244</v>
          </cell>
          <cell r="Q91">
            <v>96.028880866425993</v>
          </cell>
          <cell r="R91">
            <v>99.088838268792713</v>
          </cell>
          <cell r="S91">
            <v>99.107142857142861</v>
          </cell>
          <cell r="T91">
            <v>99.097472924187727</v>
          </cell>
          <cell r="U91">
            <v>70</v>
          </cell>
          <cell r="V91">
            <v>114</v>
          </cell>
          <cell r="W91">
            <v>184</v>
          </cell>
          <cell r="X91">
            <v>20</v>
          </cell>
          <cell r="Y91">
            <v>22.807017543859647</v>
          </cell>
          <cell r="Z91">
            <v>21.739130434782609</v>
          </cell>
          <cell r="AA91">
            <v>10</v>
          </cell>
          <cell r="AB91">
            <v>8.7719298245614024</v>
          </cell>
          <cell r="AC91">
            <v>9.2391304347826075</v>
          </cell>
          <cell r="AD91">
            <v>90</v>
          </cell>
          <cell r="AE91">
            <v>85.087719298245617</v>
          </cell>
          <cell r="AF91">
            <v>86.956521739130437</v>
          </cell>
          <cell r="AG91">
            <v>88.571428571428569</v>
          </cell>
          <cell r="AH91">
            <v>81.578947368421055</v>
          </cell>
          <cell r="AI91">
            <v>84.239130434782609</v>
          </cell>
          <cell r="AJ91">
            <v>97.142857142857139</v>
          </cell>
          <cell r="AK91">
            <v>99.122807017543863</v>
          </cell>
          <cell r="AL91">
            <v>98.369565217391312</v>
          </cell>
          <cell r="AM91">
            <v>86</v>
          </cell>
          <cell r="AN91">
            <v>116</v>
          </cell>
          <cell r="AO91">
            <v>202</v>
          </cell>
          <cell r="AP91">
            <v>12.790697674418606</v>
          </cell>
          <cell r="AQ91">
            <v>7.7586206896551726</v>
          </cell>
          <cell r="AR91">
            <v>9.9009900990099009</v>
          </cell>
          <cell r="AS91">
            <v>6.9767441860465116</v>
          </cell>
          <cell r="AT91">
            <v>2.5862068965517242</v>
          </cell>
          <cell r="AU91">
            <v>4.455445544554455</v>
          </cell>
          <cell r="AV91">
            <v>67.441860465116278</v>
          </cell>
          <cell r="AW91">
            <v>62.068965517241381</v>
          </cell>
          <cell r="AX91">
            <v>64.356435643564353</v>
          </cell>
          <cell r="AY91">
            <v>65.116279069767444</v>
          </cell>
          <cell r="AZ91">
            <v>56.896551724137936</v>
          </cell>
          <cell r="BA91">
            <v>60.396039603960396</v>
          </cell>
          <cell r="BB91">
            <v>95.348837209302332</v>
          </cell>
          <cell r="BC91">
            <v>93.103448275862064</v>
          </cell>
          <cell r="BD91">
            <v>94.059405940594047</v>
          </cell>
          <cell r="BE91">
            <v>25</v>
          </cell>
          <cell r="BF91">
            <v>74</v>
          </cell>
          <cell r="BG91">
            <v>99</v>
          </cell>
          <cell r="BH91">
            <v>8</v>
          </cell>
          <cell r="BI91">
            <v>6.756756756756757</v>
          </cell>
          <cell r="BJ91">
            <v>7.0707070707070701</v>
          </cell>
          <cell r="BK91">
            <v>4</v>
          </cell>
          <cell r="BL91">
            <v>4.0540540540540544</v>
          </cell>
          <cell r="BM91">
            <v>4.0404040404040407</v>
          </cell>
          <cell r="BN91">
            <v>40</v>
          </cell>
          <cell r="BO91">
            <v>51.351351351351347</v>
          </cell>
          <cell r="BP91">
            <v>48.484848484848484</v>
          </cell>
          <cell r="BQ91">
            <v>36</v>
          </cell>
          <cell r="BR91">
            <v>41.891891891891895</v>
          </cell>
          <cell r="BS91">
            <v>40.404040404040401</v>
          </cell>
          <cell r="BT91">
            <v>88</v>
          </cell>
          <cell r="BU91">
            <v>90.540540540540533</v>
          </cell>
          <cell r="BV91">
            <v>89.898989898989896</v>
          </cell>
          <cell r="BW91">
            <v>1</v>
          </cell>
          <cell r="BX91">
            <v>2</v>
          </cell>
          <cell r="BY91">
            <v>3</v>
          </cell>
          <cell r="BZ91">
            <v>100</v>
          </cell>
          <cell r="CA91">
            <v>100</v>
          </cell>
          <cell r="CB91">
            <v>100</v>
          </cell>
          <cell r="CC91">
            <v>100</v>
          </cell>
          <cell r="CD91">
            <v>0</v>
          </cell>
          <cell r="CE91">
            <v>33.333333333333329</v>
          </cell>
          <cell r="CF91">
            <v>100</v>
          </cell>
          <cell r="CG91">
            <v>100</v>
          </cell>
          <cell r="CH91">
            <v>100</v>
          </cell>
          <cell r="CI91">
            <v>100</v>
          </cell>
          <cell r="CJ91">
            <v>100</v>
          </cell>
          <cell r="CK91">
            <v>100</v>
          </cell>
          <cell r="CL91">
            <v>100</v>
          </cell>
          <cell r="CM91">
            <v>100</v>
          </cell>
          <cell r="CN91">
            <v>100</v>
          </cell>
          <cell r="CO91">
            <v>1060</v>
          </cell>
          <cell r="CP91">
            <v>1090</v>
          </cell>
          <cell r="CQ91">
            <v>2150</v>
          </cell>
          <cell r="CR91">
            <v>60.094339622641513</v>
          </cell>
          <cell r="CS91">
            <v>48.348623853211009</v>
          </cell>
          <cell r="CT91">
            <v>54.139534883720927</v>
          </cell>
          <cell r="CU91">
            <v>43.490566037735853</v>
          </cell>
          <cell r="CV91">
            <v>33.669724770642198</v>
          </cell>
          <cell r="CW91">
            <v>38.511627906976742</v>
          </cell>
          <cell r="CX91">
            <v>93.20754716981132</v>
          </cell>
          <cell r="CY91">
            <v>88.715596330275233</v>
          </cell>
          <cell r="CZ91">
            <v>90.930232558139537</v>
          </cell>
          <cell r="DA91">
            <v>91.886792452830193</v>
          </cell>
          <cell r="DB91">
            <v>86.422018348623851</v>
          </cell>
          <cell r="DC91">
            <v>89.116279069767444</v>
          </cell>
          <cell r="DD91">
            <v>98.396226415094333</v>
          </cell>
          <cell r="DE91">
            <v>97.88990825688073</v>
          </cell>
          <cell r="DF91">
            <v>98.139534883720927</v>
          </cell>
          <cell r="DG91">
            <v>156</v>
          </cell>
          <cell r="DH91">
            <v>230</v>
          </cell>
          <cell r="DI91">
            <v>386</v>
          </cell>
          <cell r="DJ91">
            <v>16.025641025641026</v>
          </cell>
          <cell r="DK91">
            <v>15.217391304347828</v>
          </cell>
          <cell r="DL91">
            <v>15.544041450777202</v>
          </cell>
          <cell r="DM91">
            <v>8.3333333333333321</v>
          </cell>
          <cell r="DN91">
            <v>5.6521739130434785</v>
          </cell>
          <cell r="DO91">
            <v>6.7357512953367875</v>
          </cell>
          <cell r="DP91">
            <v>77.564102564102569</v>
          </cell>
          <cell r="DQ91">
            <v>73.478260869565219</v>
          </cell>
          <cell r="DR91">
            <v>75.129533678756474</v>
          </cell>
          <cell r="DS91">
            <v>75.641025641025635</v>
          </cell>
          <cell r="DT91">
            <v>69.130434782608702</v>
          </cell>
          <cell r="DU91">
            <v>71.761658031088089</v>
          </cell>
          <cell r="DV91">
            <v>96.15384615384616</v>
          </cell>
          <cell r="DW91">
            <v>96.086956521739125</v>
          </cell>
          <cell r="DX91">
            <v>96.113989637305693</v>
          </cell>
        </row>
        <row r="92">
          <cell r="B92">
            <v>815</v>
          </cell>
          <cell r="C92">
            <v>3210</v>
          </cell>
          <cell r="D92">
            <v>3071</v>
          </cell>
          <cell r="E92">
            <v>6281</v>
          </cell>
          <cell r="F92">
            <v>73.45794392523365</v>
          </cell>
          <cell r="G92">
            <v>70.661022468251389</v>
          </cell>
          <cell r="H92">
            <v>72.090431459958609</v>
          </cell>
          <cell r="I92">
            <v>62.305295950155759</v>
          </cell>
          <cell r="J92">
            <v>58.743080429827423</v>
          </cell>
          <cell r="K92">
            <v>60.563604521572998</v>
          </cell>
          <cell r="L92">
            <v>97.912772585669785</v>
          </cell>
          <cell r="M92">
            <v>97.720612178443503</v>
          </cell>
          <cell r="N92">
            <v>97.818818659449136</v>
          </cell>
          <cell r="O92">
            <v>96.978193146417453</v>
          </cell>
          <cell r="P92">
            <v>96.580918267665254</v>
          </cell>
          <cell r="Q92">
            <v>96.783951600063688</v>
          </cell>
          <cell r="R92">
            <v>99.221183800623052</v>
          </cell>
          <cell r="S92">
            <v>99.381309019863238</v>
          </cell>
          <cell r="T92">
            <v>99.299474605954458</v>
          </cell>
          <cell r="U92">
            <v>191</v>
          </cell>
          <cell r="V92">
            <v>358</v>
          </cell>
          <cell r="W92">
            <v>549</v>
          </cell>
          <cell r="X92">
            <v>25.130890052356019</v>
          </cell>
          <cell r="Y92">
            <v>25.41899441340782</v>
          </cell>
          <cell r="Z92">
            <v>25.318761384335154</v>
          </cell>
          <cell r="AA92">
            <v>14.659685863874344</v>
          </cell>
          <cell r="AB92">
            <v>18.994413407821227</v>
          </cell>
          <cell r="AC92">
            <v>17.486338797814209</v>
          </cell>
          <cell r="AD92">
            <v>82.198952879581157</v>
          </cell>
          <cell r="AE92">
            <v>84.357541899441344</v>
          </cell>
          <cell r="AF92">
            <v>83.606557377049185</v>
          </cell>
          <cell r="AG92">
            <v>80.104712041884824</v>
          </cell>
          <cell r="AH92">
            <v>81.564245810055866</v>
          </cell>
          <cell r="AI92">
            <v>81.056466302367951</v>
          </cell>
          <cell r="AJ92">
            <v>93.717277486911001</v>
          </cell>
          <cell r="AK92">
            <v>96.089385474860336</v>
          </cell>
          <cell r="AL92">
            <v>95.264116575591984</v>
          </cell>
          <cell r="AM92">
            <v>113</v>
          </cell>
          <cell r="AN92">
            <v>182</v>
          </cell>
          <cell r="AO92">
            <v>295</v>
          </cell>
          <cell r="AP92">
            <v>23.008849557522122</v>
          </cell>
          <cell r="AQ92">
            <v>12.087912087912088</v>
          </cell>
          <cell r="AR92">
            <v>16.271186440677965</v>
          </cell>
          <cell r="AS92">
            <v>19.469026548672566</v>
          </cell>
          <cell r="AT92">
            <v>8.2417582417582409</v>
          </cell>
          <cell r="AU92">
            <v>12.542372881355931</v>
          </cell>
          <cell r="AV92">
            <v>70.796460176991147</v>
          </cell>
          <cell r="AW92">
            <v>54.945054945054949</v>
          </cell>
          <cell r="AX92">
            <v>61.016949152542374</v>
          </cell>
          <cell r="AY92">
            <v>66.371681415929203</v>
          </cell>
          <cell r="AZ92">
            <v>52.197802197802204</v>
          </cell>
          <cell r="BA92">
            <v>57.627118644067799</v>
          </cell>
          <cell r="BB92">
            <v>90.265486725663706</v>
          </cell>
          <cell r="BC92">
            <v>84.615384615384613</v>
          </cell>
          <cell r="BD92">
            <v>86.779661016949149</v>
          </cell>
          <cell r="BE92">
            <v>68</v>
          </cell>
          <cell r="BF92">
            <v>173</v>
          </cell>
          <cell r="BG92">
            <v>241</v>
          </cell>
          <cell r="BH92">
            <v>11.76470588235294</v>
          </cell>
          <cell r="BI92">
            <v>8.6705202312138727</v>
          </cell>
          <cell r="BJ92">
            <v>9.5435684647302903</v>
          </cell>
          <cell r="BK92">
            <v>2.9411764705882351</v>
          </cell>
          <cell r="BL92">
            <v>3.4682080924855487</v>
          </cell>
          <cell r="BM92">
            <v>3.3195020746887969</v>
          </cell>
          <cell r="BN92">
            <v>47.058823529411761</v>
          </cell>
          <cell r="BO92">
            <v>43.352601156069362</v>
          </cell>
          <cell r="BP92">
            <v>44.398340248962654</v>
          </cell>
          <cell r="BQ92">
            <v>41.17647058823529</v>
          </cell>
          <cell r="BR92">
            <v>37.572254335260112</v>
          </cell>
          <cell r="BS92">
            <v>38.589211618257266</v>
          </cell>
          <cell r="BT92">
            <v>86.764705882352942</v>
          </cell>
          <cell r="BU92">
            <v>87.283236994219649</v>
          </cell>
          <cell r="BV92">
            <v>87.136929460580916</v>
          </cell>
          <cell r="BW92">
            <v>8</v>
          </cell>
          <cell r="BX92">
            <v>10</v>
          </cell>
          <cell r="BY92">
            <v>18</v>
          </cell>
          <cell r="BZ92">
            <v>50</v>
          </cell>
          <cell r="CA92">
            <v>60</v>
          </cell>
          <cell r="CB92">
            <v>55.555555555555557</v>
          </cell>
          <cell r="CC92">
            <v>37.5</v>
          </cell>
          <cell r="CD92">
            <v>50</v>
          </cell>
          <cell r="CE92">
            <v>44.444444444444443</v>
          </cell>
          <cell r="CF92">
            <v>87.5</v>
          </cell>
          <cell r="CG92">
            <v>90</v>
          </cell>
          <cell r="CH92">
            <v>88.888888888888886</v>
          </cell>
          <cell r="CI92">
            <v>75</v>
          </cell>
          <cell r="CJ92">
            <v>80</v>
          </cell>
          <cell r="CK92">
            <v>77.777777777777786</v>
          </cell>
          <cell r="CL92">
            <v>100</v>
          </cell>
          <cell r="CM92">
            <v>100</v>
          </cell>
          <cell r="CN92">
            <v>100</v>
          </cell>
          <cell r="CO92">
            <v>3590</v>
          </cell>
          <cell r="CP92">
            <v>3794</v>
          </cell>
          <cell r="CQ92">
            <v>7384</v>
          </cell>
          <cell r="CR92">
            <v>68.077994428969362</v>
          </cell>
          <cell r="CS92">
            <v>60.727464417501324</v>
          </cell>
          <cell r="CT92">
            <v>64.301191765980505</v>
          </cell>
          <cell r="CU92">
            <v>57.242339832869085</v>
          </cell>
          <cell r="CV92">
            <v>50.02635740643121</v>
          </cell>
          <cell r="CW92">
            <v>53.53466955579632</v>
          </cell>
          <cell r="CX92">
            <v>95.236768802228411</v>
          </cell>
          <cell r="CY92">
            <v>91.908276225619403</v>
          </cell>
          <cell r="CZ92">
            <v>93.526543878656554</v>
          </cell>
          <cell r="DA92">
            <v>94.011142061281333</v>
          </cell>
          <cell r="DB92">
            <v>90.300474433315756</v>
          </cell>
          <cell r="DC92">
            <v>92.104550379198272</v>
          </cell>
          <cell r="DD92">
            <v>98.412256267409475</v>
          </cell>
          <cell r="DE92">
            <v>97.8123352662098</v>
          </cell>
          <cell r="DF92">
            <v>98.104008667388953</v>
          </cell>
          <cell r="DG92">
            <v>304</v>
          </cell>
          <cell r="DH92">
            <v>540</v>
          </cell>
          <cell r="DI92">
            <v>844</v>
          </cell>
          <cell r="DJ92">
            <v>24.342105263157894</v>
          </cell>
          <cell r="DK92">
            <v>20.925925925925924</v>
          </cell>
          <cell r="DL92">
            <v>22.156398104265403</v>
          </cell>
          <cell r="DM92">
            <v>16.447368421052634</v>
          </cell>
          <cell r="DN92">
            <v>15.37037037037037</v>
          </cell>
          <cell r="DO92">
            <v>15.758293838862558</v>
          </cell>
          <cell r="DP92">
            <v>77.960526315789465</v>
          </cell>
          <cell r="DQ92">
            <v>74.444444444444443</v>
          </cell>
          <cell r="DR92">
            <v>75.710900473933648</v>
          </cell>
          <cell r="DS92">
            <v>75</v>
          </cell>
          <cell r="DT92">
            <v>71.666666666666671</v>
          </cell>
          <cell r="DU92">
            <v>72.867298578199041</v>
          </cell>
          <cell r="DV92">
            <v>92.43421052631578</v>
          </cell>
          <cell r="DW92">
            <v>92.222222222222229</v>
          </cell>
          <cell r="DX92">
            <v>92.29857819905213</v>
          </cell>
        </row>
        <row r="93">
          <cell r="B93">
            <v>816</v>
          </cell>
          <cell r="C93">
            <v>824</v>
          </cell>
          <cell r="D93">
            <v>779</v>
          </cell>
          <cell r="E93">
            <v>1603</v>
          </cell>
          <cell r="F93">
            <v>73.90776699029125</v>
          </cell>
          <cell r="G93">
            <v>69.062901155327339</v>
          </cell>
          <cell r="H93">
            <v>71.553337492202118</v>
          </cell>
          <cell r="I93">
            <v>58.859223300970875</v>
          </cell>
          <cell r="J93">
            <v>54.557124518613605</v>
          </cell>
          <cell r="K93">
            <v>56.768558951965062</v>
          </cell>
          <cell r="L93">
            <v>97.815533980582529</v>
          </cell>
          <cell r="M93">
            <v>97.432605905006426</v>
          </cell>
          <cell r="N93">
            <v>97.629444791016837</v>
          </cell>
          <cell r="O93">
            <v>96.844660194174764</v>
          </cell>
          <cell r="P93">
            <v>96.790757381258018</v>
          </cell>
          <cell r="Q93">
            <v>96.81846537741734</v>
          </cell>
          <cell r="R93">
            <v>99.757281553398059</v>
          </cell>
          <cell r="S93">
            <v>99.101412066752246</v>
          </cell>
          <cell r="T93">
            <v>99.438552713661892</v>
          </cell>
          <cell r="U93">
            <v>54</v>
          </cell>
          <cell r="V93">
            <v>80</v>
          </cell>
          <cell r="W93">
            <v>134</v>
          </cell>
          <cell r="X93">
            <v>14.814814814814813</v>
          </cell>
          <cell r="Y93">
            <v>10</v>
          </cell>
          <cell r="Z93">
            <v>11.940298507462686</v>
          </cell>
          <cell r="AA93">
            <v>7.4074074074074066</v>
          </cell>
          <cell r="AB93">
            <v>5</v>
          </cell>
          <cell r="AC93">
            <v>5.9701492537313428</v>
          </cell>
          <cell r="AD93">
            <v>85.18518518518519</v>
          </cell>
          <cell r="AE93">
            <v>83.75</v>
          </cell>
          <cell r="AF93">
            <v>84.328358208955223</v>
          </cell>
          <cell r="AG93">
            <v>83.333333333333343</v>
          </cell>
          <cell r="AH93">
            <v>83.75</v>
          </cell>
          <cell r="AI93">
            <v>83.582089552238799</v>
          </cell>
          <cell r="AJ93">
            <v>96.296296296296291</v>
          </cell>
          <cell r="AK93">
            <v>98.75</v>
          </cell>
          <cell r="AL93">
            <v>97.761194029850756</v>
          </cell>
          <cell r="AM93">
            <v>31</v>
          </cell>
          <cell r="AN93">
            <v>67</v>
          </cell>
          <cell r="AO93">
            <v>98</v>
          </cell>
          <cell r="AP93">
            <v>12.903225806451612</v>
          </cell>
          <cell r="AQ93">
            <v>8.9552238805970141</v>
          </cell>
          <cell r="AR93">
            <v>10.204081632653061</v>
          </cell>
          <cell r="AS93">
            <v>0</v>
          </cell>
          <cell r="AT93">
            <v>5.9701492537313428</v>
          </cell>
          <cell r="AU93">
            <v>4.0816326530612246</v>
          </cell>
          <cell r="AV93">
            <v>58.064516129032263</v>
          </cell>
          <cell r="AW93">
            <v>59.701492537313428</v>
          </cell>
          <cell r="AX93">
            <v>59.183673469387756</v>
          </cell>
          <cell r="AY93">
            <v>54.838709677419352</v>
          </cell>
          <cell r="AZ93">
            <v>56.71641791044776</v>
          </cell>
          <cell r="BA93">
            <v>56.12244897959183</v>
          </cell>
          <cell r="BB93">
            <v>87.096774193548384</v>
          </cell>
          <cell r="BC93">
            <v>89.552238805970148</v>
          </cell>
          <cell r="BD93">
            <v>88.775510204081627</v>
          </cell>
          <cell r="BE93">
            <v>19</v>
          </cell>
          <cell r="BF93">
            <v>43</v>
          </cell>
          <cell r="BG93">
            <v>62</v>
          </cell>
          <cell r="BH93">
            <v>0</v>
          </cell>
          <cell r="BI93">
            <v>11.627906976744185</v>
          </cell>
          <cell r="BJ93">
            <v>8.064516129032258</v>
          </cell>
          <cell r="BK93">
            <v>0</v>
          </cell>
          <cell r="BL93">
            <v>6.9767441860465116</v>
          </cell>
          <cell r="BM93">
            <v>4.838709677419355</v>
          </cell>
          <cell r="BN93">
            <v>15.789473684210526</v>
          </cell>
          <cell r="BO93">
            <v>30.232558139534881</v>
          </cell>
          <cell r="BP93">
            <v>25.806451612903224</v>
          </cell>
          <cell r="BQ93">
            <v>15.789473684210526</v>
          </cell>
          <cell r="BR93">
            <v>25.581395348837212</v>
          </cell>
          <cell r="BS93">
            <v>22.58064516129032</v>
          </cell>
          <cell r="BT93">
            <v>68.421052631578945</v>
          </cell>
          <cell r="BU93">
            <v>81.395348837209298</v>
          </cell>
          <cell r="BV93">
            <v>77.41935483870968</v>
          </cell>
          <cell r="BW93">
            <v>2</v>
          </cell>
          <cell r="BX93">
            <v>0</v>
          </cell>
          <cell r="BY93">
            <v>2</v>
          </cell>
          <cell r="BZ93">
            <v>50</v>
          </cell>
          <cell r="CA93" t="e">
            <v>#DIV/0!</v>
          </cell>
          <cell r="CB93">
            <v>50</v>
          </cell>
          <cell r="CC93">
            <v>50</v>
          </cell>
          <cell r="CD93" t="e">
            <v>#DIV/0!</v>
          </cell>
          <cell r="CE93">
            <v>50</v>
          </cell>
          <cell r="CF93">
            <v>100</v>
          </cell>
          <cell r="CG93" t="e">
            <v>#DIV/0!</v>
          </cell>
          <cell r="CH93">
            <v>100</v>
          </cell>
          <cell r="CI93">
            <v>100</v>
          </cell>
          <cell r="CJ93" t="e">
            <v>#DIV/0!</v>
          </cell>
          <cell r="CK93">
            <v>100</v>
          </cell>
          <cell r="CL93">
            <v>100</v>
          </cell>
          <cell r="CM93" t="e">
            <v>#DIV/0!</v>
          </cell>
          <cell r="CN93">
            <v>100</v>
          </cell>
          <cell r="CO93">
            <v>930</v>
          </cell>
          <cell r="CP93">
            <v>969</v>
          </cell>
          <cell r="CQ93">
            <v>1899</v>
          </cell>
          <cell r="CR93">
            <v>66.881720430107521</v>
          </cell>
          <cell r="CS93">
            <v>57.481940144478848</v>
          </cell>
          <cell r="CT93">
            <v>62.085308056872037</v>
          </cell>
          <cell r="CU93">
            <v>52.688172043010752</v>
          </cell>
          <cell r="CV93">
            <v>44.994840041279673</v>
          </cell>
          <cell r="CW93">
            <v>48.762506582411795</v>
          </cell>
          <cell r="CX93">
            <v>94.086021505376351</v>
          </cell>
          <cell r="CY93">
            <v>90.712074303405572</v>
          </cell>
          <cell r="CZ93">
            <v>92.364402317008953</v>
          </cell>
          <cell r="DA93">
            <v>93.010752688172033</v>
          </cell>
          <cell r="DB93">
            <v>89.783281733746136</v>
          </cell>
          <cell r="DC93">
            <v>91.363875724065309</v>
          </cell>
          <cell r="DD93">
            <v>98.494623655913983</v>
          </cell>
          <cell r="DE93">
            <v>97.626418988648084</v>
          </cell>
          <cell r="DF93">
            <v>98.051606108478154</v>
          </cell>
          <cell r="DG93">
            <v>85</v>
          </cell>
          <cell r="DH93">
            <v>147</v>
          </cell>
          <cell r="DI93">
            <v>232</v>
          </cell>
          <cell r="DJ93">
            <v>14.117647058823529</v>
          </cell>
          <cell r="DK93">
            <v>9.5238095238095237</v>
          </cell>
          <cell r="DL93">
            <v>11.206896551724139</v>
          </cell>
          <cell r="DM93">
            <v>4.7058823529411766</v>
          </cell>
          <cell r="DN93">
            <v>5.4421768707482991</v>
          </cell>
          <cell r="DO93">
            <v>5.1724137931034484</v>
          </cell>
          <cell r="DP93">
            <v>75.294117647058826</v>
          </cell>
          <cell r="DQ93">
            <v>72.789115646258509</v>
          </cell>
          <cell r="DR93">
            <v>73.706896551724128</v>
          </cell>
          <cell r="DS93">
            <v>72.941176470588232</v>
          </cell>
          <cell r="DT93">
            <v>71.428571428571431</v>
          </cell>
          <cell r="DU93">
            <v>71.982758620689651</v>
          </cell>
          <cell r="DV93">
            <v>92.941176470588232</v>
          </cell>
          <cell r="DW93">
            <v>94.557823129251702</v>
          </cell>
          <cell r="DX93">
            <v>93.965517241379317</v>
          </cell>
        </row>
        <row r="94">
          <cell r="B94">
            <v>820</v>
          </cell>
          <cell r="C94">
            <v>2102</v>
          </cell>
          <cell r="D94">
            <v>1890</v>
          </cell>
          <cell r="E94">
            <v>3992</v>
          </cell>
          <cell r="F94">
            <v>66.555661274976202</v>
          </cell>
          <cell r="G94">
            <v>61.851851851851848</v>
          </cell>
          <cell r="H94">
            <v>64.328657314629254</v>
          </cell>
          <cell r="I94">
            <v>52.378686964795428</v>
          </cell>
          <cell r="J94">
            <v>49.365079365079367</v>
          </cell>
          <cell r="K94">
            <v>50.951903807615231</v>
          </cell>
          <cell r="L94">
            <v>97.193149381541389</v>
          </cell>
          <cell r="M94">
            <v>96.455026455026456</v>
          </cell>
          <cell r="N94">
            <v>96.843687374749493</v>
          </cell>
          <cell r="O94">
            <v>96.384395813510935</v>
          </cell>
          <cell r="P94">
            <v>95.079365079365076</v>
          </cell>
          <cell r="Q94">
            <v>95.766533066132268</v>
          </cell>
          <cell r="R94">
            <v>99.286393910561372</v>
          </cell>
          <cell r="S94">
            <v>99.259259259259252</v>
          </cell>
          <cell r="T94">
            <v>99.273547094188373</v>
          </cell>
          <cell r="U94">
            <v>148</v>
          </cell>
          <cell r="V94">
            <v>271</v>
          </cell>
          <cell r="W94">
            <v>419</v>
          </cell>
          <cell r="X94">
            <v>20.27027027027027</v>
          </cell>
          <cell r="Y94">
            <v>23.247232472324722</v>
          </cell>
          <cell r="Z94">
            <v>22.195704057279237</v>
          </cell>
          <cell r="AA94">
            <v>10.135135135135135</v>
          </cell>
          <cell r="AB94">
            <v>15.129151291512915</v>
          </cell>
          <cell r="AC94">
            <v>13.365155131264917</v>
          </cell>
          <cell r="AD94">
            <v>89.86486486486487</v>
          </cell>
          <cell r="AE94">
            <v>88.191881918819192</v>
          </cell>
          <cell r="AF94">
            <v>88.782816229116946</v>
          </cell>
          <cell r="AG94">
            <v>85.810810810810807</v>
          </cell>
          <cell r="AH94">
            <v>83.394833948339482</v>
          </cell>
          <cell r="AI94">
            <v>84.248210023866349</v>
          </cell>
          <cell r="AJ94">
            <v>98.648648648648646</v>
          </cell>
          <cell r="AK94">
            <v>98.523985239852394</v>
          </cell>
          <cell r="AL94">
            <v>98.56801909307876</v>
          </cell>
          <cell r="AM94">
            <v>53</v>
          </cell>
          <cell r="AN94">
            <v>111</v>
          </cell>
          <cell r="AO94">
            <v>164</v>
          </cell>
          <cell r="AP94">
            <v>16.981132075471699</v>
          </cell>
          <cell r="AQ94">
            <v>11.711711711711711</v>
          </cell>
          <cell r="AR94">
            <v>13.414634146341465</v>
          </cell>
          <cell r="AS94">
            <v>13.20754716981132</v>
          </cell>
          <cell r="AT94">
            <v>9.0090090090090094</v>
          </cell>
          <cell r="AU94">
            <v>10.365853658536585</v>
          </cell>
          <cell r="AV94">
            <v>77.358490566037744</v>
          </cell>
          <cell r="AW94">
            <v>63.963963963963963</v>
          </cell>
          <cell r="AX94">
            <v>68.292682926829272</v>
          </cell>
          <cell r="AY94">
            <v>73.584905660377359</v>
          </cell>
          <cell r="AZ94">
            <v>59.45945945945946</v>
          </cell>
          <cell r="BA94">
            <v>64.024390243902445</v>
          </cell>
          <cell r="BB94">
            <v>92.452830188679243</v>
          </cell>
          <cell r="BC94">
            <v>90.990990990990994</v>
          </cell>
          <cell r="BD94">
            <v>91.463414634146346</v>
          </cell>
          <cell r="BE94">
            <v>58</v>
          </cell>
          <cell r="BF94">
            <v>158</v>
          </cell>
          <cell r="BG94">
            <v>216</v>
          </cell>
          <cell r="BH94">
            <v>1.7241379310344827</v>
          </cell>
          <cell r="BI94">
            <v>6.962025316455696</v>
          </cell>
          <cell r="BJ94">
            <v>5.5555555555555554</v>
          </cell>
          <cell r="BK94">
            <v>0</v>
          </cell>
          <cell r="BL94">
            <v>3.79746835443038</v>
          </cell>
          <cell r="BM94">
            <v>2.7777777777777777</v>
          </cell>
          <cell r="BN94">
            <v>48.275862068965516</v>
          </cell>
          <cell r="BO94">
            <v>48.101265822784811</v>
          </cell>
          <cell r="BP94">
            <v>48.148148148148145</v>
          </cell>
          <cell r="BQ94">
            <v>43.103448275862064</v>
          </cell>
          <cell r="BR94">
            <v>43.037974683544306</v>
          </cell>
          <cell r="BS94">
            <v>43.055555555555557</v>
          </cell>
          <cell r="BT94">
            <v>87.931034482758619</v>
          </cell>
          <cell r="BU94">
            <v>84.810126582278471</v>
          </cell>
          <cell r="BV94">
            <v>85.648148148148152</v>
          </cell>
          <cell r="BW94">
            <v>3</v>
          </cell>
          <cell r="BX94">
            <v>5</v>
          </cell>
          <cell r="BY94">
            <v>8</v>
          </cell>
          <cell r="BZ94">
            <v>0</v>
          </cell>
          <cell r="CA94">
            <v>60</v>
          </cell>
          <cell r="CB94">
            <v>37.5</v>
          </cell>
          <cell r="CC94">
            <v>0</v>
          </cell>
          <cell r="CD94">
            <v>60</v>
          </cell>
          <cell r="CE94">
            <v>37.5</v>
          </cell>
          <cell r="CF94">
            <v>100</v>
          </cell>
          <cell r="CG94">
            <v>80</v>
          </cell>
          <cell r="CH94">
            <v>87.5</v>
          </cell>
          <cell r="CI94">
            <v>100</v>
          </cell>
          <cell r="CJ94">
            <v>80</v>
          </cell>
          <cell r="CK94">
            <v>87.5</v>
          </cell>
          <cell r="CL94">
            <v>100</v>
          </cell>
          <cell r="CM94">
            <v>80</v>
          </cell>
          <cell r="CN94">
            <v>87.5</v>
          </cell>
          <cell r="CO94">
            <v>2364</v>
          </cell>
          <cell r="CP94">
            <v>2435</v>
          </cell>
          <cell r="CQ94">
            <v>4799</v>
          </cell>
          <cell r="CR94">
            <v>60.871404399323183</v>
          </cell>
          <cell r="CS94">
            <v>51.704312114989733</v>
          </cell>
          <cell r="CT94">
            <v>56.220045842883934</v>
          </cell>
          <cell r="CU94">
            <v>47.504230118443317</v>
          </cell>
          <cell r="CV94">
            <v>40.780287474332653</v>
          </cell>
          <cell r="CW94">
            <v>44.092519274848932</v>
          </cell>
          <cell r="CX94">
            <v>95.093062605752962</v>
          </cell>
          <cell r="CY94">
            <v>90.882956878850109</v>
          </cell>
          <cell r="CZ94">
            <v>92.956866013752872</v>
          </cell>
          <cell r="DA94">
            <v>93.90862944162437</v>
          </cell>
          <cell r="DB94">
            <v>88.747433264887064</v>
          </cell>
          <cell r="DC94">
            <v>91.289852052510952</v>
          </cell>
          <cell r="DD94">
            <v>98.815566835871408</v>
          </cell>
          <cell r="DE94">
            <v>97.823408624229984</v>
          </cell>
          <cell r="DF94">
            <v>98.312148364242546</v>
          </cell>
          <cell r="DG94">
            <v>201</v>
          </cell>
          <cell r="DH94">
            <v>382</v>
          </cell>
          <cell r="DI94">
            <v>583</v>
          </cell>
          <cell r="DJ94">
            <v>19.402985074626866</v>
          </cell>
          <cell r="DK94">
            <v>19.895287958115183</v>
          </cell>
          <cell r="DL94">
            <v>19.725557461406517</v>
          </cell>
          <cell r="DM94">
            <v>10.945273631840797</v>
          </cell>
          <cell r="DN94">
            <v>13.350785340314136</v>
          </cell>
          <cell r="DO94">
            <v>12.521440823327614</v>
          </cell>
          <cell r="DP94">
            <v>86.567164179104466</v>
          </cell>
          <cell r="DQ94">
            <v>81.15183246073299</v>
          </cell>
          <cell r="DR94">
            <v>83.018867924528308</v>
          </cell>
          <cell r="DS94">
            <v>82.587064676616919</v>
          </cell>
          <cell r="DT94">
            <v>76.439790575916234</v>
          </cell>
          <cell r="DU94">
            <v>78.559176672384226</v>
          </cell>
          <cell r="DV94">
            <v>97.014925373134332</v>
          </cell>
          <cell r="DW94">
            <v>96.33507853403141</v>
          </cell>
          <cell r="DX94">
            <v>96.56946826758147</v>
          </cell>
        </row>
        <row r="95">
          <cell r="B95">
            <v>821</v>
          </cell>
          <cell r="C95">
            <v>963</v>
          </cell>
          <cell r="D95">
            <v>946</v>
          </cell>
          <cell r="E95">
            <v>1909</v>
          </cell>
          <cell r="F95">
            <v>60.436137071651089</v>
          </cell>
          <cell r="G95">
            <v>58.985200845665965</v>
          </cell>
          <cell r="H95">
            <v>59.71712938711368</v>
          </cell>
          <cell r="I95">
            <v>44.029075804776738</v>
          </cell>
          <cell r="J95">
            <v>43.02325581395349</v>
          </cell>
          <cell r="K95">
            <v>43.530644316396014</v>
          </cell>
          <cell r="L95">
            <v>95.119418483904468</v>
          </cell>
          <cell r="M95">
            <v>94.503171247357301</v>
          </cell>
          <cell r="N95">
            <v>94.814038763750659</v>
          </cell>
          <cell r="O95">
            <v>92.731048805815163</v>
          </cell>
          <cell r="P95">
            <v>92.177589852008452</v>
          </cell>
          <cell r="Q95">
            <v>92.456783656364593</v>
          </cell>
          <cell r="R95">
            <v>98.961578400830746</v>
          </cell>
          <cell r="S95">
            <v>99.154334038054969</v>
          </cell>
          <cell r="T95">
            <v>99.057097957045571</v>
          </cell>
          <cell r="U95">
            <v>112</v>
          </cell>
          <cell r="V95">
            <v>172</v>
          </cell>
          <cell r="W95">
            <v>284</v>
          </cell>
          <cell r="X95">
            <v>16.071428571428573</v>
          </cell>
          <cell r="Y95">
            <v>15.11627906976744</v>
          </cell>
          <cell r="Z95">
            <v>15.492957746478872</v>
          </cell>
          <cell r="AA95">
            <v>4.4642857142857144</v>
          </cell>
          <cell r="AB95">
            <v>6.395348837209303</v>
          </cell>
          <cell r="AC95">
            <v>5.6338028169014089</v>
          </cell>
          <cell r="AD95">
            <v>75.892857142857139</v>
          </cell>
          <cell r="AE95">
            <v>69.767441860465112</v>
          </cell>
          <cell r="AF95">
            <v>72.183098591549296</v>
          </cell>
          <cell r="AG95">
            <v>69.642857142857139</v>
          </cell>
          <cell r="AH95">
            <v>63.953488372093027</v>
          </cell>
          <cell r="AI95">
            <v>66.197183098591552</v>
          </cell>
          <cell r="AJ95">
            <v>96.428571428571431</v>
          </cell>
          <cell r="AK95">
            <v>94.767441860465112</v>
          </cell>
          <cell r="AL95">
            <v>95.422535211267601</v>
          </cell>
          <cell r="AM95">
            <v>26</v>
          </cell>
          <cell r="AN95">
            <v>52</v>
          </cell>
          <cell r="AO95">
            <v>78</v>
          </cell>
          <cell r="AP95">
            <v>11.538461538461538</v>
          </cell>
          <cell r="AQ95">
            <v>3.8461538461538463</v>
          </cell>
          <cell r="AR95">
            <v>6.4102564102564097</v>
          </cell>
          <cell r="AS95">
            <v>11.538461538461538</v>
          </cell>
          <cell r="AT95">
            <v>0</v>
          </cell>
          <cell r="AU95">
            <v>3.8461538461538463</v>
          </cell>
          <cell r="AV95">
            <v>42.307692307692307</v>
          </cell>
          <cell r="AW95">
            <v>36.538461538461533</v>
          </cell>
          <cell r="AX95">
            <v>38.461538461538467</v>
          </cell>
          <cell r="AY95">
            <v>42.307692307692307</v>
          </cell>
          <cell r="AZ95">
            <v>36.538461538461533</v>
          </cell>
          <cell r="BA95">
            <v>38.461538461538467</v>
          </cell>
          <cell r="BB95">
            <v>80.769230769230774</v>
          </cell>
          <cell r="BC95">
            <v>84.615384615384613</v>
          </cell>
          <cell r="BD95">
            <v>83.333333333333343</v>
          </cell>
          <cell r="BE95">
            <v>24</v>
          </cell>
          <cell r="BF95">
            <v>44</v>
          </cell>
          <cell r="BG95">
            <v>68</v>
          </cell>
          <cell r="BH95">
            <v>20.833333333333336</v>
          </cell>
          <cell r="BI95">
            <v>6.8181818181818175</v>
          </cell>
          <cell r="BJ95">
            <v>11.76470588235294</v>
          </cell>
          <cell r="BK95">
            <v>20.833333333333336</v>
          </cell>
          <cell r="BL95">
            <v>2.2727272727272729</v>
          </cell>
          <cell r="BM95">
            <v>8.8235294117647065</v>
          </cell>
          <cell r="BN95">
            <v>41.666666666666671</v>
          </cell>
          <cell r="BO95">
            <v>34.090909090909086</v>
          </cell>
          <cell r="BP95">
            <v>36.764705882352942</v>
          </cell>
          <cell r="BQ95">
            <v>41.666666666666671</v>
          </cell>
          <cell r="BR95">
            <v>34.090909090909086</v>
          </cell>
          <cell r="BS95">
            <v>36.764705882352942</v>
          </cell>
          <cell r="BT95">
            <v>79.166666666666657</v>
          </cell>
          <cell r="BU95">
            <v>65.909090909090907</v>
          </cell>
          <cell r="BV95">
            <v>70.588235294117652</v>
          </cell>
          <cell r="BW95">
            <v>4</v>
          </cell>
          <cell r="BX95">
            <v>4</v>
          </cell>
          <cell r="BY95">
            <v>8</v>
          </cell>
          <cell r="BZ95">
            <v>25</v>
          </cell>
          <cell r="CA95">
            <v>0</v>
          </cell>
          <cell r="CB95">
            <v>12.5</v>
          </cell>
          <cell r="CC95">
            <v>25</v>
          </cell>
          <cell r="CD95">
            <v>0</v>
          </cell>
          <cell r="CE95">
            <v>12.5</v>
          </cell>
          <cell r="CF95">
            <v>100</v>
          </cell>
          <cell r="CG95">
            <v>75</v>
          </cell>
          <cell r="CH95">
            <v>87.5</v>
          </cell>
          <cell r="CI95">
            <v>100</v>
          </cell>
          <cell r="CJ95">
            <v>50</v>
          </cell>
          <cell r="CK95">
            <v>75</v>
          </cell>
          <cell r="CL95">
            <v>100</v>
          </cell>
          <cell r="CM95">
            <v>100</v>
          </cell>
          <cell r="CN95">
            <v>100</v>
          </cell>
          <cell r="CO95">
            <v>1129</v>
          </cell>
          <cell r="CP95">
            <v>1218</v>
          </cell>
          <cell r="CQ95">
            <v>2347</v>
          </cell>
          <cell r="CR95">
            <v>53.941541186891051</v>
          </cell>
          <cell r="CS95">
            <v>48.357963875205257</v>
          </cell>
          <cell r="CT95">
            <v>51.043885811674485</v>
          </cell>
          <cell r="CU95">
            <v>38.795394154118689</v>
          </cell>
          <cell r="CV95">
            <v>34.400656814449917</v>
          </cell>
          <cell r="CW95">
            <v>36.514699616531743</v>
          </cell>
          <cell r="CX95">
            <v>90.876882196634185</v>
          </cell>
          <cell r="CY95">
            <v>86.288998357963877</v>
          </cell>
          <cell r="CZ95">
            <v>88.495952279505758</v>
          </cell>
          <cell r="DA95">
            <v>88.219663418954823</v>
          </cell>
          <cell r="DB95">
            <v>83.579638752052546</v>
          </cell>
          <cell r="DC95">
            <v>85.8116744780571</v>
          </cell>
          <cell r="DD95">
            <v>97.8742249778565</v>
          </cell>
          <cell r="DE95">
            <v>96.715927750410515</v>
          </cell>
          <cell r="DF95">
            <v>97.273114614401365</v>
          </cell>
          <cell r="DG95">
            <v>138</v>
          </cell>
          <cell r="DH95">
            <v>224</v>
          </cell>
          <cell r="DI95">
            <v>362</v>
          </cell>
          <cell r="DJ95">
            <v>15.217391304347828</v>
          </cell>
          <cell r="DK95">
            <v>12.5</v>
          </cell>
          <cell r="DL95">
            <v>13.535911602209943</v>
          </cell>
          <cell r="DM95">
            <v>5.7971014492753623</v>
          </cell>
          <cell r="DN95">
            <v>4.9107142857142856</v>
          </cell>
          <cell r="DO95">
            <v>5.2486187845303869</v>
          </cell>
          <cell r="DP95">
            <v>69.565217391304344</v>
          </cell>
          <cell r="DQ95">
            <v>62.053571428571431</v>
          </cell>
          <cell r="DR95">
            <v>64.917127071823202</v>
          </cell>
          <cell r="DS95">
            <v>64.492753623188406</v>
          </cell>
          <cell r="DT95">
            <v>57.589285714285708</v>
          </cell>
          <cell r="DU95">
            <v>60.22099447513812</v>
          </cell>
          <cell r="DV95">
            <v>93.478260869565219</v>
          </cell>
          <cell r="DW95">
            <v>92.410714285714292</v>
          </cell>
          <cell r="DX95">
            <v>92.817679558011051</v>
          </cell>
        </row>
        <row r="96">
          <cell r="B96">
            <v>825</v>
          </cell>
          <cell r="C96">
            <v>2642</v>
          </cell>
          <cell r="D96">
            <v>2381</v>
          </cell>
          <cell r="E96">
            <v>5023</v>
          </cell>
          <cell r="F96">
            <v>78.53898561695685</v>
          </cell>
          <cell r="G96">
            <v>72.196556068878621</v>
          </cell>
          <cell r="H96">
            <v>75.532550268763686</v>
          </cell>
          <cell r="I96">
            <v>67.600302800908409</v>
          </cell>
          <cell r="J96">
            <v>62.788744225115501</v>
          </cell>
          <cell r="K96">
            <v>65.319530161258214</v>
          </cell>
          <cell r="L96">
            <v>98.675246025738076</v>
          </cell>
          <cell r="M96">
            <v>97.90004199916001</v>
          </cell>
          <cell r="N96">
            <v>98.307784192713527</v>
          </cell>
          <cell r="O96">
            <v>98.107494322482964</v>
          </cell>
          <cell r="P96">
            <v>97.186056278874418</v>
          </cell>
          <cell r="Q96">
            <v>97.670714712323317</v>
          </cell>
          <cell r="R96">
            <v>99.583648750946253</v>
          </cell>
          <cell r="S96">
            <v>99.412011759764809</v>
          </cell>
          <cell r="T96">
            <v>99.502289468445156</v>
          </cell>
          <cell r="U96">
            <v>151</v>
          </cell>
          <cell r="V96">
            <v>262</v>
          </cell>
          <cell r="W96">
            <v>413</v>
          </cell>
          <cell r="X96">
            <v>29.80132450331126</v>
          </cell>
          <cell r="Y96">
            <v>33.206106870229007</v>
          </cell>
          <cell r="Z96">
            <v>31.961259079903147</v>
          </cell>
          <cell r="AA96">
            <v>22.516556291390728</v>
          </cell>
          <cell r="AB96">
            <v>25.954198473282442</v>
          </cell>
          <cell r="AC96">
            <v>24.697336561743342</v>
          </cell>
          <cell r="AD96">
            <v>87.41721854304636</v>
          </cell>
          <cell r="AE96">
            <v>85.877862595419856</v>
          </cell>
          <cell r="AF96">
            <v>86.440677966101703</v>
          </cell>
          <cell r="AG96">
            <v>86.754966887417211</v>
          </cell>
          <cell r="AH96">
            <v>84.732824427480907</v>
          </cell>
          <cell r="AI96">
            <v>85.472154963680396</v>
          </cell>
          <cell r="AJ96">
            <v>99.337748344370851</v>
          </cell>
          <cell r="AK96">
            <v>98.473282442748086</v>
          </cell>
          <cell r="AL96">
            <v>98.789346246973366</v>
          </cell>
          <cell r="AM96">
            <v>33</v>
          </cell>
          <cell r="AN96">
            <v>90</v>
          </cell>
          <cell r="AO96">
            <v>123</v>
          </cell>
          <cell r="AP96">
            <v>39.393939393939391</v>
          </cell>
          <cell r="AQ96">
            <v>12.222222222222221</v>
          </cell>
          <cell r="AR96">
            <v>19.512195121951219</v>
          </cell>
          <cell r="AS96">
            <v>24.242424242424242</v>
          </cell>
          <cell r="AT96">
            <v>7.7777777777777777</v>
          </cell>
          <cell r="AU96">
            <v>12.195121951219512</v>
          </cell>
          <cell r="AV96">
            <v>84.848484848484844</v>
          </cell>
          <cell r="AW96">
            <v>70</v>
          </cell>
          <cell r="AX96">
            <v>73.983739837398375</v>
          </cell>
          <cell r="AY96">
            <v>84.848484848484844</v>
          </cell>
          <cell r="AZ96">
            <v>68.888888888888886</v>
          </cell>
          <cell r="BA96">
            <v>73.170731707317074</v>
          </cell>
          <cell r="BB96">
            <v>93.939393939393938</v>
          </cell>
          <cell r="BC96">
            <v>98.888888888888886</v>
          </cell>
          <cell r="BD96">
            <v>97.560975609756099</v>
          </cell>
          <cell r="BE96">
            <v>57</v>
          </cell>
          <cell r="BF96">
            <v>157</v>
          </cell>
          <cell r="BG96">
            <v>214</v>
          </cell>
          <cell r="BH96">
            <v>0</v>
          </cell>
          <cell r="BI96">
            <v>13.375796178343949</v>
          </cell>
          <cell r="BJ96">
            <v>9.8130841121495322</v>
          </cell>
          <cell r="BK96">
            <v>0</v>
          </cell>
          <cell r="BL96">
            <v>8.9171974522292992</v>
          </cell>
          <cell r="BM96">
            <v>6.5420560747663545</v>
          </cell>
          <cell r="BN96">
            <v>22.807017543859647</v>
          </cell>
          <cell r="BO96">
            <v>45.222929936305732</v>
          </cell>
          <cell r="BP96">
            <v>39.252336448598129</v>
          </cell>
          <cell r="BQ96">
            <v>21.052631578947366</v>
          </cell>
          <cell r="BR96">
            <v>41.401273885350321</v>
          </cell>
          <cell r="BS96">
            <v>35.981308411214954</v>
          </cell>
          <cell r="BT96">
            <v>85.964912280701753</v>
          </cell>
          <cell r="BU96">
            <v>91.082802547770697</v>
          </cell>
          <cell r="BV96">
            <v>89.719626168224295</v>
          </cell>
          <cell r="BW96">
            <v>7</v>
          </cell>
          <cell r="BX96">
            <v>9</v>
          </cell>
          <cell r="BY96">
            <v>16</v>
          </cell>
          <cell r="BZ96">
            <v>42.857142857142854</v>
          </cell>
          <cell r="CA96">
            <v>66.666666666666657</v>
          </cell>
          <cell r="CB96">
            <v>56.25</v>
          </cell>
          <cell r="CC96">
            <v>42.857142857142854</v>
          </cell>
          <cell r="CD96">
            <v>66.666666666666657</v>
          </cell>
          <cell r="CE96">
            <v>56.25</v>
          </cell>
          <cell r="CF96">
            <v>100</v>
          </cell>
          <cell r="CG96">
            <v>100</v>
          </cell>
          <cell r="CH96">
            <v>100</v>
          </cell>
          <cell r="CI96">
            <v>100</v>
          </cell>
          <cell r="CJ96">
            <v>100</v>
          </cell>
          <cell r="CK96">
            <v>100</v>
          </cell>
          <cell r="CL96">
            <v>100</v>
          </cell>
          <cell r="CM96">
            <v>100</v>
          </cell>
          <cell r="CN96">
            <v>100</v>
          </cell>
          <cell r="CO96">
            <v>2890</v>
          </cell>
          <cell r="CP96">
            <v>2899</v>
          </cell>
          <cell r="CQ96">
            <v>5789</v>
          </cell>
          <cell r="CR96">
            <v>73.910034602076124</v>
          </cell>
          <cell r="CS96">
            <v>63.608140738185583</v>
          </cell>
          <cell r="CT96">
            <v>68.751079633788208</v>
          </cell>
          <cell r="CU96">
            <v>63.35640138408305</v>
          </cell>
          <cell r="CV96">
            <v>54.846498792687136</v>
          </cell>
          <cell r="CW96">
            <v>59.09483503195716</v>
          </cell>
          <cell r="CX96">
            <v>96.435986159169545</v>
          </cell>
          <cell r="CY96">
            <v>93.101069334253197</v>
          </cell>
          <cell r="CZ96">
            <v>94.76593539471412</v>
          </cell>
          <cell r="DA96">
            <v>95.847750865051907</v>
          </cell>
          <cell r="DB96">
            <v>92.169713694377378</v>
          </cell>
          <cell r="DC96">
            <v>94.005873207807909</v>
          </cell>
          <cell r="DD96">
            <v>99.238754325259521</v>
          </cell>
          <cell r="DE96">
            <v>98.861676440151783</v>
          </cell>
          <cell r="DF96">
            <v>99.049922266367247</v>
          </cell>
          <cell r="DG96">
            <v>184</v>
          </cell>
          <cell r="DH96">
            <v>352</v>
          </cell>
          <cell r="DI96">
            <v>536</v>
          </cell>
          <cell r="DJ96">
            <v>31.521739130434785</v>
          </cell>
          <cell r="DK96">
            <v>27.84090909090909</v>
          </cell>
          <cell r="DL96">
            <v>29.1044776119403</v>
          </cell>
          <cell r="DM96">
            <v>22.826086956521738</v>
          </cell>
          <cell r="DN96">
            <v>21.306818181818183</v>
          </cell>
          <cell r="DO96">
            <v>21.828358208955223</v>
          </cell>
          <cell r="DP96">
            <v>86.956521739130437</v>
          </cell>
          <cell r="DQ96">
            <v>81.818181818181827</v>
          </cell>
          <cell r="DR96">
            <v>83.582089552238799</v>
          </cell>
          <cell r="DS96">
            <v>86.41304347826086</v>
          </cell>
          <cell r="DT96">
            <v>80.681818181818173</v>
          </cell>
          <cell r="DU96">
            <v>82.649253731343293</v>
          </cell>
          <cell r="DV96">
            <v>98.369565217391312</v>
          </cell>
          <cell r="DW96">
            <v>98.579545454545453</v>
          </cell>
          <cell r="DX96">
            <v>98.507462686567166</v>
          </cell>
        </row>
        <row r="97">
          <cell r="B97">
            <v>826</v>
          </cell>
          <cell r="C97">
            <v>1143</v>
          </cell>
          <cell r="D97">
            <v>991</v>
          </cell>
          <cell r="E97">
            <v>2134</v>
          </cell>
          <cell r="F97">
            <v>60.542432195975508</v>
          </cell>
          <cell r="G97">
            <v>56.004036326942483</v>
          </cell>
          <cell r="H97">
            <v>58.434864104967197</v>
          </cell>
          <cell r="I97">
            <v>47.594050743657043</v>
          </cell>
          <cell r="J97">
            <v>44.702320887991924</v>
          </cell>
          <cell r="K97">
            <v>46.251171508903468</v>
          </cell>
          <cell r="L97">
            <v>96.850393700787393</v>
          </cell>
          <cell r="M97">
            <v>95.963673057517667</v>
          </cell>
          <cell r="N97">
            <v>96.438612933458288</v>
          </cell>
          <cell r="O97">
            <v>95.538057742782158</v>
          </cell>
          <cell r="P97">
            <v>93.844601412714439</v>
          </cell>
          <cell r="Q97">
            <v>94.751640112464855</v>
          </cell>
          <cell r="R97">
            <v>98.950131233595798</v>
          </cell>
          <cell r="S97">
            <v>99.2936427850656</v>
          </cell>
          <cell r="T97">
            <v>99.109653233364568</v>
          </cell>
          <cell r="U97">
            <v>89</v>
          </cell>
          <cell r="V97">
            <v>132</v>
          </cell>
          <cell r="W97">
            <v>221</v>
          </cell>
          <cell r="X97">
            <v>11.235955056179774</v>
          </cell>
          <cell r="Y97">
            <v>12.121212121212121</v>
          </cell>
          <cell r="Z97">
            <v>11.76470588235294</v>
          </cell>
          <cell r="AA97">
            <v>4.4943820224719104</v>
          </cell>
          <cell r="AB97">
            <v>4.5454545454545459</v>
          </cell>
          <cell r="AC97">
            <v>4.5248868778280542</v>
          </cell>
          <cell r="AD97">
            <v>83.146067415730343</v>
          </cell>
          <cell r="AE97">
            <v>83.333333333333343</v>
          </cell>
          <cell r="AF97">
            <v>83.257918552036202</v>
          </cell>
          <cell r="AG97">
            <v>77.528089887640448</v>
          </cell>
          <cell r="AH97">
            <v>80.303030303030297</v>
          </cell>
          <cell r="AI97">
            <v>79.185520361990953</v>
          </cell>
          <cell r="AJ97">
            <v>96.629213483146074</v>
          </cell>
          <cell r="AK97">
            <v>98.484848484848484</v>
          </cell>
          <cell r="AL97">
            <v>97.737556561085967</v>
          </cell>
          <cell r="AM97">
            <v>46</v>
          </cell>
          <cell r="AN97">
            <v>76</v>
          </cell>
          <cell r="AO97">
            <v>122</v>
          </cell>
          <cell r="AP97">
            <v>13.043478260869565</v>
          </cell>
          <cell r="AQ97">
            <v>7.8947368421052628</v>
          </cell>
          <cell r="AR97">
            <v>9.8360655737704921</v>
          </cell>
          <cell r="AS97">
            <v>4.3478260869565215</v>
          </cell>
          <cell r="AT97">
            <v>2.6315789473684208</v>
          </cell>
          <cell r="AU97">
            <v>3.278688524590164</v>
          </cell>
          <cell r="AV97">
            <v>78.260869565217391</v>
          </cell>
          <cell r="AW97">
            <v>64.473684210526315</v>
          </cell>
          <cell r="AX97">
            <v>69.672131147540981</v>
          </cell>
          <cell r="AY97">
            <v>71.739130434782609</v>
          </cell>
          <cell r="AZ97">
            <v>63.157894736842103</v>
          </cell>
          <cell r="BA97">
            <v>66.393442622950815</v>
          </cell>
          <cell r="BB97">
            <v>93.478260869565219</v>
          </cell>
          <cell r="BC97">
            <v>86.842105263157904</v>
          </cell>
          <cell r="BD97">
            <v>89.344262295081961</v>
          </cell>
          <cell r="BE97">
            <v>22</v>
          </cell>
          <cell r="BF97">
            <v>81</v>
          </cell>
          <cell r="BG97">
            <v>103</v>
          </cell>
          <cell r="BH97">
            <v>0</v>
          </cell>
          <cell r="BI97">
            <v>6.1728395061728394</v>
          </cell>
          <cell r="BJ97">
            <v>4.8543689320388346</v>
          </cell>
          <cell r="BK97">
            <v>0</v>
          </cell>
          <cell r="BL97">
            <v>1.2345679012345678</v>
          </cell>
          <cell r="BM97">
            <v>0.97087378640776689</v>
          </cell>
          <cell r="BN97">
            <v>40.909090909090914</v>
          </cell>
          <cell r="BO97">
            <v>34.567901234567898</v>
          </cell>
          <cell r="BP97">
            <v>35.922330097087382</v>
          </cell>
          <cell r="BQ97">
            <v>31.818181818181817</v>
          </cell>
          <cell r="BR97">
            <v>29.629629629629626</v>
          </cell>
          <cell r="BS97">
            <v>30.097087378640776</v>
          </cell>
          <cell r="BT97">
            <v>86.36363636363636</v>
          </cell>
          <cell r="BU97">
            <v>91.358024691358025</v>
          </cell>
          <cell r="BV97">
            <v>90.291262135922338</v>
          </cell>
          <cell r="BW97">
            <v>5</v>
          </cell>
          <cell r="BX97">
            <v>9</v>
          </cell>
          <cell r="BY97">
            <v>14</v>
          </cell>
          <cell r="BZ97">
            <v>20</v>
          </cell>
          <cell r="CA97">
            <v>44.444444444444443</v>
          </cell>
          <cell r="CB97">
            <v>35.714285714285715</v>
          </cell>
          <cell r="CC97">
            <v>20</v>
          </cell>
          <cell r="CD97">
            <v>11.111111111111111</v>
          </cell>
          <cell r="CE97">
            <v>14.285714285714285</v>
          </cell>
          <cell r="CF97">
            <v>80</v>
          </cell>
          <cell r="CG97">
            <v>100</v>
          </cell>
          <cell r="CH97">
            <v>92.857142857142861</v>
          </cell>
          <cell r="CI97">
            <v>80</v>
          </cell>
          <cell r="CJ97">
            <v>88.888888888888886</v>
          </cell>
          <cell r="CK97">
            <v>85.714285714285708</v>
          </cell>
          <cell r="CL97">
            <v>80</v>
          </cell>
          <cell r="CM97">
            <v>100</v>
          </cell>
          <cell r="CN97">
            <v>92.857142857142861</v>
          </cell>
          <cell r="CO97">
            <v>1305</v>
          </cell>
          <cell r="CP97">
            <v>1289</v>
          </cell>
          <cell r="CQ97">
            <v>2594</v>
          </cell>
          <cell r="CR97">
            <v>54.329501915708811</v>
          </cell>
          <cell r="CS97">
            <v>45.461598138091539</v>
          </cell>
          <cell r="CT97">
            <v>49.922898997686971</v>
          </cell>
          <cell r="CU97">
            <v>42.222222222222221</v>
          </cell>
          <cell r="CV97">
            <v>35.14352211016292</v>
          </cell>
          <cell r="CW97">
            <v>38.704703161141097</v>
          </cell>
          <cell r="CX97">
            <v>94.252873563218387</v>
          </cell>
          <cell r="CY97">
            <v>88.983708301008534</v>
          </cell>
          <cell r="CZ97">
            <v>91.634541249036232</v>
          </cell>
          <cell r="DA97">
            <v>92.337164750957854</v>
          </cell>
          <cell r="DB97">
            <v>86.578743211792087</v>
          </cell>
          <cell r="DC97">
            <v>89.475713184271399</v>
          </cell>
          <cell r="DD97">
            <v>98.314176245210732</v>
          </cell>
          <cell r="DE97">
            <v>97.982932505818468</v>
          </cell>
          <cell r="DF97">
            <v>98.149575944487282</v>
          </cell>
          <cell r="DG97">
            <v>135</v>
          </cell>
          <cell r="DH97">
            <v>208</v>
          </cell>
          <cell r="DI97">
            <v>343</v>
          </cell>
          <cell r="DJ97">
            <v>11.851851851851853</v>
          </cell>
          <cell r="DK97">
            <v>10.576923076923077</v>
          </cell>
          <cell r="DL97">
            <v>11.078717201166182</v>
          </cell>
          <cell r="DM97">
            <v>4.4444444444444446</v>
          </cell>
          <cell r="DN97">
            <v>3.8461538461538463</v>
          </cell>
          <cell r="DO97">
            <v>4.0816326530612246</v>
          </cell>
          <cell r="DP97">
            <v>81.481481481481481</v>
          </cell>
          <cell r="DQ97">
            <v>76.442307692307693</v>
          </cell>
          <cell r="DR97">
            <v>78.425655976676396</v>
          </cell>
          <cell r="DS97">
            <v>75.555555555555557</v>
          </cell>
          <cell r="DT97">
            <v>74.038461538461547</v>
          </cell>
          <cell r="DU97">
            <v>74.635568513119537</v>
          </cell>
          <cell r="DV97">
            <v>95.555555555555557</v>
          </cell>
          <cell r="DW97">
            <v>94.230769230769226</v>
          </cell>
          <cell r="DX97">
            <v>94.75218658892129</v>
          </cell>
        </row>
        <row r="98">
          <cell r="B98">
            <v>830</v>
          </cell>
          <cell r="C98">
            <v>3938</v>
          </cell>
          <cell r="D98">
            <v>3696</v>
          </cell>
          <cell r="E98">
            <v>7634</v>
          </cell>
          <cell r="F98">
            <v>68.410360589131542</v>
          </cell>
          <cell r="G98">
            <v>60.957792207792203</v>
          </cell>
          <cell r="H98">
            <v>64.802200681163214</v>
          </cell>
          <cell r="I98">
            <v>55.129507364144239</v>
          </cell>
          <cell r="J98">
            <v>48.755411255411261</v>
          </cell>
          <cell r="K98">
            <v>52.043489651558815</v>
          </cell>
          <cell r="L98">
            <v>97.155916708989338</v>
          </cell>
          <cell r="M98">
            <v>96.48268398268398</v>
          </cell>
          <cell r="N98">
            <v>96.829971181556189</v>
          </cell>
          <cell r="O98">
            <v>96.013204672422546</v>
          </cell>
          <cell r="P98">
            <v>94.913419913419915</v>
          </cell>
          <cell r="Q98">
            <v>95.480744039821857</v>
          </cell>
          <cell r="R98">
            <v>99.162011173184368</v>
          </cell>
          <cell r="S98">
            <v>99.323593073593074</v>
          </cell>
          <cell r="T98">
            <v>99.240241026984549</v>
          </cell>
          <cell r="U98">
            <v>260</v>
          </cell>
          <cell r="V98">
            <v>435</v>
          </cell>
          <cell r="W98">
            <v>695</v>
          </cell>
          <cell r="X98">
            <v>19.230769230769234</v>
          </cell>
          <cell r="Y98">
            <v>16.091954022988507</v>
          </cell>
          <cell r="Z98">
            <v>17.266187050359711</v>
          </cell>
          <cell r="AA98">
            <v>12.307692307692308</v>
          </cell>
          <cell r="AB98">
            <v>9.8850574712643677</v>
          </cell>
          <cell r="AC98">
            <v>10.791366906474821</v>
          </cell>
          <cell r="AD98">
            <v>85.769230769230759</v>
          </cell>
          <cell r="AE98">
            <v>82.298850574712645</v>
          </cell>
          <cell r="AF98">
            <v>83.597122302158283</v>
          </cell>
          <cell r="AG98">
            <v>81.15384615384616</v>
          </cell>
          <cell r="AH98">
            <v>77.241379310344826</v>
          </cell>
          <cell r="AI98">
            <v>78.705035971223026</v>
          </cell>
          <cell r="AJ98">
            <v>96.92307692307692</v>
          </cell>
          <cell r="AK98">
            <v>97.011494252873561</v>
          </cell>
          <cell r="AL98">
            <v>96.978417266187051</v>
          </cell>
          <cell r="AM98">
            <v>103</v>
          </cell>
          <cell r="AN98">
            <v>197</v>
          </cell>
          <cell r="AO98">
            <v>300</v>
          </cell>
          <cell r="AP98">
            <v>21.359223300970871</v>
          </cell>
          <cell r="AQ98">
            <v>18.274111675126903</v>
          </cell>
          <cell r="AR98">
            <v>19.333333333333332</v>
          </cell>
          <cell r="AS98">
            <v>12.621359223300971</v>
          </cell>
          <cell r="AT98">
            <v>11.6751269035533</v>
          </cell>
          <cell r="AU98">
            <v>12</v>
          </cell>
          <cell r="AV98">
            <v>69.902912621359221</v>
          </cell>
          <cell r="AW98">
            <v>67.005076142131983</v>
          </cell>
          <cell r="AX98">
            <v>68</v>
          </cell>
          <cell r="AY98">
            <v>65.048543689320397</v>
          </cell>
          <cell r="AZ98">
            <v>64.974619289340097</v>
          </cell>
          <cell r="BA98">
            <v>65</v>
          </cell>
          <cell r="BB98">
            <v>93.203883495145632</v>
          </cell>
          <cell r="BC98">
            <v>90.35532994923858</v>
          </cell>
          <cell r="BD98">
            <v>91.333333333333329</v>
          </cell>
          <cell r="BE98">
            <v>88</v>
          </cell>
          <cell r="BF98">
            <v>287</v>
          </cell>
          <cell r="BG98">
            <v>375</v>
          </cell>
          <cell r="BH98">
            <v>5.6818181818181817</v>
          </cell>
          <cell r="BI98">
            <v>5.9233449477351918</v>
          </cell>
          <cell r="BJ98">
            <v>5.8666666666666663</v>
          </cell>
          <cell r="BK98">
            <v>1.1363636363636365</v>
          </cell>
          <cell r="BL98">
            <v>3.1358885017421603</v>
          </cell>
          <cell r="BM98">
            <v>2.666666666666667</v>
          </cell>
          <cell r="BN98">
            <v>36.363636363636367</v>
          </cell>
          <cell r="BO98">
            <v>50.871080139372829</v>
          </cell>
          <cell r="BP98">
            <v>47.466666666666669</v>
          </cell>
          <cell r="BQ98">
            <v>30.681818181818183</v>
          </cell>
          <cell r="BR98">
            <v>45.644599303135891</v>
          </cell>
          <cell r="BS98">
            <v>42.133333333333333</v>
          </cell>
          <cell r="BT98">
            <v>84.090909090909093</v>
          </cell>
          <cell r="BU98">
            <v>89.547038327526124</v>
          </cell>
          <cell r="BV98">
            <v>88.266666666666666</v>
          </cell>
          <cell r="BW98">
            <v>5</v>
          </cell>
          <cell r="BX98">
            <v>9</v>
          </cell>
          <cell r="BY98">
            <v>14</v>
          </cell>
          <cell r="BZ98">
            <v>40</v>
          </cell>
          <cell r="CA98">
            <v>55.555555555555557</v>
          </cell>
          <cell r="CB98">
            <v>50</v>
          </cell>
          <cell r="CC98">
            <v>40</v>
          </cell>
          <cell r="CD98">
            <v>44.444444444444443</v>
          </cell>
          <cell r="CE98">
            <v>42.857142857142854</v>
          </cell>
          <cell r="CF98">
            <v>80</v>
          </cell>
          <cell r="CG98">
            <v>88.888888888888886</v>
          </cell>
          <cell r="CH98">
            <v>85.714285714285708</v>
          </cell>
          <cell r="CI98">
            <v>80</v>
          </cell>
          <cell r="CJ98">
            <v>88.888888888888886</v>
          </cell>
          <cell r="CK98">
            <v>85.714285714285708</v>
          </cell>
          <cell r="CL98">
            <v>80</v>
          </cell>
          <cell r="CM98">
            <v>88.888888888888886</v>
          </cell>
          <cell r="CN98">
            <v>85.714285714285708</v>
          </cell>
          <cell r="CO98">
            <v>4394</v>
          </cell>
          <cell r="CP98">
            <v>4624</v>
          </cell>
          <cell r="CQ98">
            <v>9018</v>
          </cell>
          <cell r="CR98">
            <v>63.108784706417843</v>
          </cell>
          <cell r="CS98">
            <v>51.492214532871969</v>
          </cell>
          <cell r="CT98">
            <v>57.152361942781106</v>
          </cell>
          <cell r="CU98">
            <v>50.500682749203463</v>
          </cell>
          <cell r="CV98">
            <v>40.679065743944633</v>
          </cell>
          <cell r="CW98">
            <v>45.464626302949654</v>
          </cell>
          <cell r="CX98">
            <v>94.606281292671824</v>
          </cell>
          <cell r="CY98">
            <v>91.04671280276817</v>
          </cell>
          <cell r="CZ98">
            <v>92.781104457751155</v>
          </cell>
          <cell r="DA98">
            <v>93.081474738279468</v>
          </cell>
          <cell r="DB98">
            <v>88.905709342560556</v>
          </cell>
          <cell r="DC98">
            <v>90.94034153914393</v>
          </cell>
          <cell r="DD98">
            <v>98.566226672735553</v>
          </cell>
          <cell r="DE98">
            <v>98.096885813148788</v>
          </cell>
          <cell r="DF98">
            <v>98.325571080062105</v>
          </cell>
          <cell r="DG98">
            <v>363</v>
          </cell>
          <cell r="DH98">
            <v>632</v>
          </cell>
          <cell r="DI98">
            <v>995</v>
          </cell>
          <cell r="DJ98">
            <v>19.834710743801654</v>
          </cell>
          <cell r="DK98">
            <v>16.77215189873418</v>
          </cell>
          <cell r="DL98">
            <v>17.889447236180906</v>
          </cell>
          <cell r="DM98">
            <v>12.396694214876034</v>
          </cell>
          <cell r="DN98">
            <v>10.443037974683545</v>
          </cell>
          <cell r="DO98">
            <v>11.155778894472363</v>
          </cell>
          <cell r="DP98">
            <v>81.267217630853992</v>
          </cell>
          <cell r="DQ98">
            <v>77.531645569620252</v>
          </cell>
          <cell r="DR98">
            <v>78.894472361809036</v>
          </cell>
          <cell r="DS98">
            <v>76.584022038567497</v>
          </cell>
          <cell r="DT98">
            <v>73.417721518987349</v>
          </cell>
          <cell r="DU98">
            <v>74.572864321608051</v>
          </cell>
          <cell r="DV98">
            <v>95.867768595041326</v>
          </cell>
          <cell r="DW98">
            <v>94.936708860759495</v>
          </cell>
          <cell r="DX98">
            <v>95.276381909547737</v>
          </cell>
        </row>
        <row r="99">
          <cell r="B99">
            <v>831</v>
          </cell>
          <cell r="C99">
            <v>1278</v>
          </cell>
          <cell r="D99">
            <v>1118</v>
          </cell>
          <cell r="E99">
            <v>2396</v>
          </cell>
          <cell r="F99">
            <v>66.588419405320806</v>
          </cell>
          <cell r="G99">
            <v>61.001788908765654</v>
          </cell>
          <cell r="H99">
            <v>63.981636060100165</v>
          </cell>
          <cell r="I99">
            <v>53.442879499217533</v>
          </cell>
          <cell r="J99">
            <v>45.88550983899821</v>
          </cell>
          <cell r="K99">
            <v>49.916527545909851</v>
          </cell>
          <cell r="L99">
            <v>97.026604068857594</v>
          </cell>
          <cell r="M99">
            <v>96.690518783542032</v>
          </cell>
          <cell r="N99">
            <v>96.869782971619372</v>
          </cell>
          <cell r="O99">
            <v>95.618153364632235</v>
          </cell>
          <cell r="P99">
            <v>95.348837209302332</v>
          </cell>
          <cell r="Q99">
            <v>95.492487479131881</v>
          </cell>
          <cell r="R99">
            <v>99.374021909233178</v>
          </cell>
          <cell r="S99">
            <v>99.463327370304114</v>
          </cell>
          <cell r="T99">
            <v>99.41569282136895</v>
          </cell>
          <cell r="U99">
            <v>102</v>
          </cell>
          <cell r="V99">
            <v>175</v>
          </cell>
          <cell r="W99">
            <v>277</v>
          </cell>
          <cell r="X99">
            <v>20.588235294117645</v>
          </cell>
          <cell r="Y99">
            <v>24.571428571428573</v>
          </cell>
          <cell r="Z99">
            <v>23.104693140794225</v>
          </cell>
          <cell r="AA99">
            <v>8.8235294117647065</v>
          </cell>
          <cell r="AB99">
            <v>9.1428571428571423</v>
          </cell>
          <cell r="AC99">
            <v>9.025270758122744</v>
          </cell>
          <cell r="AD99">
            <v>85.294117647058826</v>
          </cell>
          <cell r="AE99">
            <v>82.285714285714278</v>
          </cell>
          <cell r="AF99">
            <v>83.393501805054143</v>
          </cell>
          <cell r="AG99">
            <v>82.35294117647058</v>
          </cell>
          <cell r="AH99">
            <v>79.428571428571431</v>
          </cell>
          <cell r="AI99">
            <v>80.505415162454881</v>
          </cell>
          <cell r="AJ99">
            <v>94.117647058823522</v>
          </cell>
          <cell r="AK99">
            <v>94.857142857142861</v>
          </cell>
          <cell r="AL99">
            <v>94.584837545126348</v>
          </cell>
          <cell r="AM99">
            <v>43</v>
          </cell>
          <cell r="AN99">
            <v>80</v>
          </cell>
          <cell r="AO99">
            <v>123</v>
          </cell>
          <cell r="AP99">
            <v>6.9767441860465116</v>
          </cell>
          <cell r="AQ99">
            <v>11.25</v>
          </cell>
          <cell r="AR99">
            <v>9.7560975609756095</v>
          </cell>
          <cell r="AS99">
            <v>2.3255813953488373</v>
          </cell>
          <cell r="AT99">
            <v>5</v>
          </cell>
          <cell r="AU99">
            <v>4.0650406504065035</v>
          </cell>
          <cell r="AV99">
            <v>74.418604651162795</v>
          </cell>
          <cell r="AW99">
            <v>65</v>
          </cell>
          <cell r="AX99">
            <v>68.292682926829272</v>
          </cell>
          <cell r="AY99">
            <v>74.418604651162795</v>
          </cell>
          <cell r="AZ99">
            <v>62.5</v>
          </cell>
          <cell r="BA99">
            <v>66.666666666666657</v>
          </cell>
          <cell r="BB99">
            <v>83.720930232558146</v>
          </cell>
          <cell r="BC99">
            <v>87.5</v>
          </cell>
          <cell r="BD99">
            <v>86.178861788617894</v>
          </cell>
          <cell r="BE99">
            <v>33</v>
          </cell>
          <cell r="BF99">
            <v>80</v>
          </cell>
          <cell r="BG99">
            <v>113</v>
          </cell>
          <cell r="BH99">
            <v>3.0303030303030303</v>
          </cell>
          <cell r="BI99">
            <v>10</v>
          </cell>
          <cell r="BJ99">
            <v>7.9646017699115044</v>
          </cell>
          <cell r="BK99">
            <v>3.0303030303030303</v>
          </cell>
          <cell r="BL99">
            <v>3.75</v>
          </cell>
          <cell r="BM99">
            <v>3.5398230088495577</v>
          </cell>
          <cell r="BN99">
            <v>39.393939393939391</v>
          </cell>
          <cell r="BO99">
            <v>47.5</v>
          </cell>
          <cell r="BP99">
            <v>45.132743362831853</v>
          </cell>
          <cell r="BQ99">
            <v>36.363636363636367</v>
          </cell>
          <cell r="BR99">
            <v>45</v>
          </cell>
          <cell r="BS99">
            <v>42.477876106194692</v>
          </cell>
          <cell r="BT99">
            <v>84.848484848484844</v>
          </cell>
          <cell r="BU99">
            <v>87.5</v>
          </cell>
          <cell r="BV99">
            <v>86.725663716814154</v>
          </cell>
          <cell r="BW99">
            <v>1</v>
          </cell>
          <cell r="BX99">
            <v>4</v>
          </cell>
          <cell r="BY99">
            <v>5</v>
          </cell>
          <cell r="BZ99">
            <v>0</v>
          </cell>
          <cell r="CA99">
            <v>25</v>
          </cell>
          <cell r="CB99">
            <v>20</v>
          </cell>
          <cell r="CC99">
            <v>0</v>
          </cell>
          <cell r="CD99">
            <v>25</v>
          </cell>
          <cell r="CE99">
            <v>20</v>
          </cell>
          <cell r="CF99">
            <v>100</v>
          </cell>
          <cell r="CG99">
            <v>50</v>
          </cell>
          <cell r="CH99">
            <v>60</v>
          </cell>
          <cell r="CI99">
            <v>100</v>
          </cell>
          <cell r="CJ99">
            <v>50</v>
          </cell>
          <cell r="CK99">
            <v>60</v>
          </cell>
          <cell r="CL99">
            <v>100</v>
          </cell>
          <cell r="CM99">
            <v>100</v>
          </cell>
          <cell r="CN99">
            <v>100</v>
          </cell>
          <cell r="CO99">
            <v>1457</v>
          </cell>
          <cell r="CP99">
            <v>1457</v>
          </cell>
          <cell r="CQ99">
            <v>2914</v>
          </cell>
          <cell r="CR99">
            <v>60.123541523678789</v>
          </cell>
          <cell r="CS99">
            <v>50.995195607412491</v>
          </cell>
          <cell r="CT99">
            <v>55.55936856554564</v>
          </cell>
          <cell r="CU99">
            <v>47.632120796156485</v>
          </cell>
          <cell r="CV99">
            <v>36.85655456417296</v>
          </cell>
          <cell r="CW99">
            <v>42.244337680164726</v>
          </cell>
          <cell r="CX99">
            <v>94.234728894989701</v>
          </cell>
          <cell r="CY99">
            <v>90.391214824982853</v>
          </cell>
          <cell r="CZ99">
            <v>92.312971859986277</v>
          </cell>
          <cell r="DA99">
            <v>92.724776938915582</v>
          </cell>
          <cell r="DB99">
            <v>88.743994509265605</v>
          </cell>
          <cell r="DC99">
            <v>90.7343857240906</v>
          </cell>
          <cell r="DD99">
            <v>98.215511324639664</v>
          </cell>
          <cell r="DE99">
            <v>97.597803706245713</v>
          </cell>
          <cell r="DF99">
            <v>97.906657515442689</v>
          </cell>
          <cell r="DG99">
            <v>145</v>
          </cell>
          <cell r="DH99">
            <v>255</v>
          </cell>
          <cell r="DI99">
            <v>400</v>
          </cell>
          <cell r="DJ99">
            <v>16.551724137931036</v>
          </cell>
          <cell r="DK99">
            <v>20.392156862745097</v>
          </cell>
          <cell r="DL99">
            <v>19</v>
          </cell>
          <cell r="DM99">
            <v>6.8965517241379306</v>
          </cell>
          <cell r="DN99">
            <v>7.8431372549019605</v>
          </cell>
          <cell r="DO99">
            <v>7.5</v>
          </cell>
          <cell r="DP99">
            <v>82.068965517241381</v>
          </cell>
          <cell r="DQ99">
            <v>76.862745098039227</v>
          </cell>
          <cell r="DR99">
            <v>78.75</v>
          </cell>
          <cell r="DS99">
            <v>80</v>
          </cell>
          <cell r="DT99">
            <v>74.117647058823536</v>
          </cell>
          <cell r="DU99">
            <v>76.25</v>
          </cell>
          <cell r="DV99">
            <v>91.034482758620697</v>
          </cell>
          <cell r="DW99">
            <v>92.549019607843135</v>
          </cell>
          <cell r="DX99">
            <v>92</v>
          </cell>
        </row>
        <row r="100">
          <cell r="B100">
            <v>835</v>
          </cell>
          <cell r="C100">
            <v>1907</v>
          </cell>
          <cell r="D100">
            <v>1878</v>
          </cell>
          <cell r="E100">
            <v>3785</v>
          </cell>
          <cell r="F100">
            <v>74.357629785002615</v>
          </cell>
          <cell r="G100">
            <v>69.701810436634716</v>
          </cell>
          <cell r="H100">
            <v>72.047556142668427</v>
          </cell>
          <cell r="I100">
            <v>60.776088096486625</v>
          </cell>
          <cell r="J100">
            <v>56.815761448349313</v>
          </cell>
          <cell r="K100">
            <v>58.8110964332893</v>
          </cell>
          <cell r="L100">
            <v>97.48295752490823</v>
          </cell>
          <cell r="M100">
            <v>97.923322683706076</v>
          </cell>
          <cell r="N100">
            <v>97.701453104359317</v>
          </cell>
          <cell r="O100">
            <v>96.171997902464597</v>
          </cell>
          <cell r="P100">
            <v>96.272630457933971</v>
          </cell>
          <cell r="Q100">
            <v>96.221928665785995</v>
          </cell>
          <cell r="R100">
            <v>99.160985841636077</v>
          </cell>
          <cell r="S100">
            <v>99.627263045793399</v>
          </cell>
          <cell r="T100">
            <v>99.392338177014523</v>
          </cell>
          <cell r="U100">
            <v>132</v>
          </cell>
          <cell r="V100">
            <v>246</v>
          </cell>
          <cell r="W100">
            <v>378</v>
          </cell>
          <cell r="X100">
            <v>31.060606060606062</v>
          </cell>
          <cell r="Y100">
            <v>19.918699186991869</v>
          </cell>
          <cell r="Z100">
            <v>23.809523809523807</v>
          </cell>
          <cell r="AA100">
            <v>18.939393939393938</v>
          </cell>
          <cell r="AB100">
            <v>10.569105691056912</v>
          </cell>
          <cell r="AC100">
            <v>13.492063492063492</v>
          </cell>
          <cell r="AD100">
            <v>83.333333333333343</v>
          </cell>
          <cell r="AE100">
            <v>79.674796747967477</v>
          </cell>
          <cell r="AF100">
            <v>80.952380952380949</v>
          </cell>
          <cell r="AG100">
            <v>81.818181818181827</v>
          </cell>
          <cell r="AH100">
            <v>76.422764227642276</v>
          </cell>
          <cell r="AI100">
            <v>78.306878306878303</v>
          </cell>
          <cell r="AJ100">
            <v>96.969696969696969</v>
          </cell>
          <cell r="AK100">
            <v>95.934959349593498</v>
          </cell>
          <cell r="AL100">
            <v>96.296296296296291</v>
          </cell>
          <cell r="AM100">
            <v>103</v>
          </cell>
          <cell r="AN100">
            <v>175</v>
          </cell>
          <cell r="AO100">
            <v>278</v>
          </cell>
          <cell r="AP100">
            <v>17.475728155339805</v>
          </cell>
          <cell r="AQ100">
            <v>10.285714285714285</v>
          </cell>
          <cell r="AR100">
            <v>12.949640287769784</v>
          </cell>
          <cell r="AS100">
            <v>11.650485436893204</v>
          </cell>
          <cell r="AT100">
            <v>4.5714285714285712</v>
          </cell>
          <cell r="AU100">
            <v>7.1942446043165464</v>
          </cell>
          <cell r="AV100">
            <v>63.10679611650486</v>
          </cell>
          <cell r="AW100">
            <v>64</v>
          </cell>
          <cell r="AX100">
            <v>63.669064748201443</v>
          </cell>
          <cell r="AY100">
            <v>60.194174757281552</v>
          </cell>
          <cell r="AZ100">
            <v>61.142857142857146</v>
          </cell>
          <cell r="BA100">
            <v>60.791366906474821</v>
          </cell>
          <cell r="BB100">
            <v>90.291262135922338</v>
          </cell>
          <cell r="BC100">
            <v>96</v>
          </cell>
          <cell r="BD100">
            <v>93.884892086330936</v>
          </cell>
          <cell r="BE100">
            <v>58</v>
          </cell>
          <cell r="BF100">
            <v>117</v>
          </cell>
          <cell r="BG100">
            <v>175</v>
          </cell>
          <cell r="BH100">
            <v>15.517241379310345</v>
          </cell>
          <cell r="BI100">
            <v>10.256410256410255</v>
          </cell>
          <cell r="BJ100">
            <v>12</v>
          </cell>
          <cell r="BK100">
            <v>10.344827586206897</v>
          </cell>
          <cell r="BL100">
            <v>5.982905982905983</v>
          </cell>
          <cell r="BM100">
            <v>7.4285714285714288</v>
          </cell>
          <cell r="BN100">
            <v>34.482758620689658</v>
          </cell>
          <cell r="BO100">
            <v>54.700854700854705</v>
          </cell>
          <cell r="BP100">
            <v>48</v>
          </cell>
          <cell r="BQ100">
            <v>34.482758620689658</v>
          </cell>
          <cell r="BR100">
            <v>47.863247863247864</v>
          </cell>
          <cell r="BS100">
            <v>43.428571428571431</v>
          </cell>
          <cell r="BT100">
            <v>72.41379310344827</v>
          </cell>
          <cell r="BU100">
            <v>86.324786324786331</v>
          </cell>
          <cell r="BV100">
            <v>81.714285714285722</v>
          </cell>
          <cell r="BW100">
            <v>7</v>
          </cell>
          <cell r="BX100">
            <v>10</v>
          </cell>
          <cell r="BY100">
            <v>17</v>
          </cell>
          <cell r="BZ100">
            <v>42.857142857142854</v>
          </cell>
          <cell r="CA100">
            <v>60</v>
          </cell>
          <cell r="CB100">
            <v>52.941176470588239</v>
          </cell>
          <cell r="CC100">
            <v>42.857142857142854</v>
          </cell>
          <cell r="CD100">
            <v>50</v>
          </cell>
          <cell r="CE100">
            <v>47.058823529411761</v>
          </cell>
          <cell r="CF100">
            <v>85.714285714285708</v>
          </cell>
          <cell r="CG100">
            <v>90</v>
          </cell>
          <cell r="CH100">
            <v>88.235294117647058</v>
          </cell>
          <cell r="CI100">
            <v>85.714285714285708</v>
          </cell>
          <cell r="CJ100">
            <v>90</v>
          </cell>
          <cell r="CK100">
            <v>88.235294117647058</v>
          </cell>
          <cell r="CL100">
            <v>100</v>
          </cell>
          <cell r="CM100">
            <v>90</v>
          </cell>
          <cell r="CN100">
            <v>94.117647058823522</v>
          </cell>
          <cell r="CO100">
            <v>2207</v>
          </cell>
          <cell r="CP100">
            <v>2426</v>
          </cell>
          <cell r="CQ100">
            <v>4633</v>
          </cell>
          <cell r="CR100">
            <v>67.467149977344803</v>
          </cell>
          <cell r="CS100">
            <v>57.46084089035449</v>
          </cell>
          <cell r="CT100">
            <v>62.227498381178506</v>
          </cell>
          <cell r="CU100">
            <v>54.599003171726324</v>
          </cell>
          <cell r="CV100">
            <v>45.877988458367689</v>
          </cell>
          <cell r="CW100">
            <v>50.032376429958994</v>
          </cell>
          <cell r="CX100">
            <v>93.339374716810156</v>
          </cell>
          <cell r="CY100">
            <v>91.508656224237427</v>
          </cell>
          <cell r="CZ100">
            <v>92.380746816317711</v>
          </cell>
          <cell r="DA100">
            <v>91.9800634345265</v>
          </cell>
          <cell r="DB100">
            <v>89.365210222588615</v>
          </cell>
          <cell r="DC100">
            <v>90.610835311892941</v>
          </cell>
          <cell r="DD100">
            <v>97.915722700498407</v>
          </cell>
          <cell r="DE100">
            <v>98.309975267930753</v>
          </cell>
          <cell r="DF100">
            <v>98.12216706237858</v>
          </cell>
          <cell r="DG100">
            <v>235</v>
          </cell>
          <cell r="DH100">
            <v>421</v>
          </cell>
          <cell r="DI100">
            <v>656</v>
          </cell>
          <cell r="DJ100">
            <v>25.106382978723403</v>
          </cell>
          <cell r="DK100">
            <v>15.914489311163896</v>
          </cell>
          <cell r="DL100">
            <v>19.207317073170731</v>
          </cell>
          <cell r="DM100">
            <v>15.74468085106383</v>
          </cell>
          <cell r="DN100">
            <v>8.0760095011876487</v>
          </cell>
          <cell r="DO100">
            <v>10.823170731707316</v>
          </cell>
          <cell r="DP100">
            <v>74.468085106382972</v>
          </cell>
          <cell r="DQ100">
            <v>73.159144893111645</v>
          </cell>
          <cell r="DR100">
            <v>73.628048780487802</v>
          </cell>
          <cell r="DS100">
            <v>72.340425531914903</v>
          </cell>
          <cell r="DT100">
            <v>70.071258907363415</v>
          </cell>
          <cell r="DU100">
            <v>70.884146341463421</v>
          </cell>
          <cell r="DV100">
            <v>94.042553191489361</v>
          </cell>
          <cell r="DW100">
            <v>95.961995249406172</v>
          </cell>
          <cell r="DX100">
            <v>95.274390243902445</v>
          </cell>
        </row>
        <row r="101">
          <cell r="B101">
            <v>836</v>
          </cell>
          <cell r="C101">
            <v>739</v>
          </cell>
          <cell r="D101">
            <v>667</v>
          </cell>
          <cell r="E101">
            <v>1406</v>
          </cell>
          <cell r="F101">
            <v>74.830852503382943</v>
          </cell>
          <cell r="G101">
            <v>72.263868065967017</v>
          </cell>
          <cell r="H101">
            <v>73.613086770981511</v>
          </cell>
          <cell r="I101">
            <v>64.276048714479032</v>
          </cell>
          <cell r="J101">
            <v>59.220389805097454</v>
          </cell>
          <cell r="K101">
            <v>61.877667140825032</v>
          </cell>
          <cell r="L101">
            <v>97.970230040595396</v>
          </cell>
          <cell r="M101">
            <v>97.601199400299848</v>
          </cell>
          <cell r="N101">
            <v>97.795163584637265</v>
          </cell>
          <cell r="O101">
            <v>97.158322056833555</v>
          </cell>
          <cell r="P101">
            <v>97.001499250374806</v>
          </cell>
          <cell r="Q101">
            <v>97.083926031294453</v>
          </cell>
          <cell r="R101">
            <v>99.052774018944518</v>
          </cell>
          <cell r="S101">
            <v>100</v>
          </cell>
          <cell r="T101">
            <v>99.502133712660026</v>
          </cell>
          <cell r="U101">
            <v>63</v>
          </cell>
          <cell r="V101">
            <v>106</v>
          </cell>
          <cell r="W101">
            <v>169</v>
          </cell>
          <cell r="X101">
            <v>22.222222222222221</v>
          </cell>
          <cell r="Y101">
            <v>22.641509433962266</v>
          </cell>
          <cell r="Z101">
            <v>22.485207100591715</v>
          </cell>
          <cell r="AA101">
            <v>9.5238095238095237</v>
          </cell>
          <cell r="AB101">
            <v>13.20754716981132</v>
          </cell>
          <cell r="AC101">
            <v>11.834319526627219</v>
          </cell>
          <cell r="AD101">
            <v>82.539682539682531</v>
          </cell>
          <cell r="AE101">
            <v>85.84905660377359</v>
          </cell>
          <cell r="AF101">
            <v>84.615384615384613</v>
          </cell>
          <cell r="AG101">
            <v>77.777777777777786</v>
          </cell>
          <cell r="AH101">
            <v>81.132075471698116</v>
          </cell>
          <cell r="AI101">
            <v>79.881656804733723</v>
          </cell>
          <cell r="AJ101">
            <v>98.412698412698404</v>
          </cell>
          <cell r="AK101">
            <v>97.169811320754718</v>
          </cell>
          <cell r="AL101">
            <v>97.633136094674555</v>
          </cell>
          <cell r="AM101">
            <v>59</v>
          </cell>
          <cell r="AN101">
            <v>82</v>
          </cell>
          <cell r="AO101">
            <v>141</v>
          </cell>
          <cell r="AP101">
            <v>27.118644067796609</v>
          </cell>
          <cell r="AQ101">
            <v>17.073170731707318</v>
          </cell>
          <cell r="AR101">
            <v>21.276595744680851</v>
          </cell>
          <cell r="AS101">
            <v>13.559322033898304</v>
          </cell>
          <cell r="AT101">
            <v>13.414634146341465</v>
          </cell>
          <cell r="AU101">
            <v>13.475177304964539</v>
          </cell>
          <cell r="AV101">
            <v>55.932203389830505</v>
          </cell>
          <cell r="AW101">
            <v>79.268292682926827</v>
          </cell>
          <cell r="AX101">
            <v>69.503546099290787</v>
          </cell>
          <cell r="AY101">
            <v>50.847457627118644</v>
          </cell>
          <cell r="AZ101">
            <v>74.390243902439025</v>
          </cell>
          <cell r="BA101">
            <v>64.539007092198588</v>
          </cell>
          <cell r="BB101">
            <v>79.66101694915254</v>
          </cell>
          <cell r="BC101">
            <v>93.902439024390233</v>
          </cell>
          <cell r="BD101">
            <v>87.943262411347519</v>
          </cell>
          <cell r="BE101">
            <v>13</v>
          </cell>
          <cell r="BF101">
            <v>23</v>
          </cell>
          <cell r="BG101">
            <v>36</v>
          </cell>
          <cell r="BH101">
            <v>0</v>
          </cell>
          <cell r="BI101">
            <v>8.695652173913043</v>
          </cell>
          <cell r="BJ101">
            <v>5.5555555555555554</v>
          </cell>
          <cell r="BK101">
            <v>0</v>
          </cell>
          <cell r="BL101">
            <v>4.3478260869565215</v>
          </cell>
          <cell r="BM101">
            <v>2.7777777777777777</v>
          </cell>
          <cell r="BN101">
            <v>30.76923076923077</v>
          </cell>
          <cell r="BO101">
            <v>39.130434782608695</v>
          </cell>
          <cell r="BP101">
            <v>36.111111111111107</v>
          </cell>
          <cell r="BQ101">
            <v>23.076923076923077</v>
          </cell>
          <cell r="BR101">
            <v>39.130434782608695</v>
          </cell>
          <cell r="BS101">
            <v>33.333333333333329</v>
          </cell>
          <cell r="BT101">
            <v>92.307692307692307</v>
          </cell>
          <cell r="BU101">
            <v>95.652173913043484</v>
          </cell>
          <cell r="BV101">
            <v>94.444444444444443</v>
          </cell>
          <cell r="BW101">
            <v>2</v>
          </cell>
          <cell r="BX101">
            <v>4</v>
          </cell>
          <cell r="BY101">
            <v>6</v>
          </cell>
          <cell r="BZ101">
            <v>50</v>
          </cell>
          <cell r="CA101">
            <v>100</v>
          </cell>
          <cell r="CB101">
            <v>83.333333333333343</v>
          </cell>
          <cell r="CC101">
            <v>50</v>
          </cell>
          <cell r="CD101">
            <v>100</v>
          </cell>
          <cell r="CE101">
            <v>83.333333333333343</v>
          </cell>
          <cell r="CF101">
            <v>50</v>
          </cell>
          <cell r="CG101">
            <v>100</v>
          </cell>
          <cell r="CH101">
            <v>83.333333333333343</v>
          </cell>
          <cell r="CI101">
            <v>50</v>
          </cell>
          <cell r="CJ101">
            <v>100</v>
          </cell>
          <cell r="CK101">
            <v>83.333333333333343</v>
          </cell>
          <cell r="CL101">
            <v>50</v>
          </cell>
          <cell r="CM101">
            <v>100</v>
          </cell>
          <cell r="CN101">
            <v>83.333333333333343</v>
          </cell>
          <cell r="CO101">
            <v>876</v>
          </cell>
          <cell r="CP101">
            <v>882</v>
          </cell>
          <cell r="CQ101">
            <v>1758</v>
          </cell>
          <cell r="CR101">
            <v>66.666666666666657</v>
          </cell>
          <cell r="CS101">
            <v>59.637188208616777</v>
          </cell>
          <cell r="CT101">
            <v>63.13993174061433</v>
          </cell>
          <cell r="CU101">
            <v>55.936073059360737</v>
          </cell>
          <cell r="CV101">
            <v>48.185941043083901</v>
          </cell>
          <cell r="CW101">
            <v>52.047781569965871</v>
          </cell>
          <cell r="CX101">
            <v>92.922374429223737</v>
          </cell>
          <cell r="CY101">
            <v>92.97052154195012</v>
          </cell>
          <cell r="CZ101">
            <v>92.946530147895331</v>
          </cell>
          <cell r="DA101">
            <v>91.438356164383563</v>
          </cell>
          <cell r="DB101">
            <v>91.496598639455783</v>
          </cell>
          <cell r="DC101">
            <v>91.467576791808867</v>
          </cell>
          <cell r="DD101">
            <v>97.48858447488584</v>
          </cell>
          <cell r="DE101">
            <v>98.979591836734699</v>
          </cell>
          <cell r="DF101">
            <v>98.236632536973829</v>
          </cell>
          <cell r="DG101">
            <v>122</v>
          </cell>
          <cell r="DH101">
            <v>188</v>
          </cell>
          <cell r="DI101">
            <v>310</v>
          </cell>
          <cell r="DJ101">
            <v>24.590163934426229</v>
          </cell>
          <cell r="DK101">
            <v>20.212765957446805</v>
          </cell>
          <cell r="DL101">
            <v>21.935483870967744</v>
          </cell>
          <cell r="DM101">
            <v>11.475409836065573</v>
          </cell>
          <cell r="DN101">
            <v>13.297872340425531</v>
          </cell>
          <cell r="DO101">
            <v>12.580645161290322</v>
          </cell>
          <cell r="DP101">
            <v>69.672131147540981</v>
          </cell>
          <cell r="DQ101">
            <v>82.978723404255319</v>
          </cell>
          <cell r="DR101">
            <v>77.741935483870975</v>
          </cell>
          <cell r="DS101">
            <v>64.754098360655746</v>
          </cell>
          <cell r="DT101">
            <v>78.191489361702125</v>
          </cell>
          <cell r="DU101">
            <v>72.903225806451616</v>
          </cell>
          <cell r="DV101">
            <v>89.344262295081961</v>
          </cell>
          <cell r="DW101">
            <v>95.744680851063833</v>
          </cell>
          <cell r="DX101">
            <v>93.225806451612897</v>
          </cell>
        </row>
        <row r="102">
          <cell r="B102">
            <v>837</v>
          </cell>
          <cell r="C102">
            <v>762</v>
          </cell>
          <cell r="D102">
            <v>796</v>
          </cell>
          <cell r="E102">
            <v>1558</v>
          </cell>
          <cell r="F102">
            <v>67.191601049868765</v>
          </cell>
          <cell r="G102">
            <v>56.658291457286438</v>
          </cell>
          <cell r="H102">
            <v>61.810012836970472</v>
          </cell>
          <cell r="I102">
            <v>53.543307086614178</v>
          </cell>
          <cell r="J102">
            <v>45.979899497487438</v>
          </cell>
          <cell r="K102">
            <v>49.679075738125803</v>
          </cell>
          <cell r="L102">
            <v>96.587926509186346</v>
          </cell>
          <cell r="M102">
            <v>92.211055276381913</v>
          </cell>
          <cell r="N102">
            <v>94.351732991014131</v>
          </cell>
          <cell r="O102">
            <v>95.01312335958005</v>
          </cell>
          <cell r="P102">
            <v>90.954773869346738</v>
          </cell>
          <cell r="Q102">
            <v>92.939666238767643</v>
          </cell>
          <cell r="R102">
            <v>98.687664041994751</v>
          </cell>
          <cell r="S102">
            <v>98.492462311557787</v>
          </cell>
          <cell r="T102">
            <v>98.58793324775354</v>
          </cell>
          <cell r="U102">
            <v>81</v>
          </cell>
          <cell r="V102">
            <v>78</v>
          </cell>
          <cell r="W102">
            <v>159</v>
          </cell>
          <cell r="X102">
            <v>22.222222222222221</v>
          </cell>
          <cell r="Y102">
            <v>19.230769230769234</v>
          </cell>
          <cell r="Z102">
            <v>20.754716981132077</v>
          </cell>
          <cell r="AA102">
            <v>11.111111111111111</v>
          </cell>
          <cell r="AB102">
            <v>15.384615384615385</v>
          </cell>
          <cell r="AC102">
            <v>13.20754716981132</v>
          </cell>
          <cell r="AD102">
            <v>81.481481481481481</v>
          </cell>
          <cell r="AE102">
            <v>60.256410256410255</v>
          </cell>
          <cell r="AF102">
            <v>71.069182389937097</v>
          </cell>
          <cell r="AG102">
            <v>79.012345679012341</v>
          </cell>
          <cell r="AH102">
            <v>57.692307692307686</v>
          </cell>
          <cell r="AI102">
            <v>68.55345911949685</v>
          </cell>
          <cell r="AJ102">
            <v>95.061728395061735</v>
          </cell>
          <cell r="AK102">
            <v>94.871794871794862</v>
          </cell>
          <cell r="AL102">
            <v>94.968553459119505</v>
          </cell>
          <cell r="AM102">
            <v>34</v>
          </cell>
          <cell r="AN102">
            <v>39</v>
          </cell>
          <cell r="AO102">
            <v>73</v>
          </cell>
          <cell r="AP102">
            <v>17.647058823529413</v>
          </cell>
          <cell r="AQ102">
            <v>7.6923076923076925</v>
          </cell>
          <cell r="AR102">
            <v>12.328767123287671</v>
          </cell>
          <cell r="AS102">
            <v>14.705882352941178</v>
          </cell>
          <cell r="AT102">
            <v>5.1282051282051277</v>
          </cell>
          <cell r="AU102">
            <v>9.5890410958904102</v>
          </cell>
          <cell r="AV102">
            <v>73.529411764705884</v>
          </cell>
          <cell r="AW102">
            <v>56.410256410256409</v>
          </cell>
          <cell r="AX102">
            <v>64.38356164383562</v>
          </cell>
          <cell r="AY102">
            <v>70.588235294117652</v>
          </cell>
          <cell r="AZ102">
            <v>53.846153846153847</v>
          </cell>
          <cell r="BA102">
            <v>61.643835616438359</v>
          </cell>
          <cell r="BB102">
            <v>94.117647058823522</v>
          </cell>
          <cell r="BC102">
            <v>92.307692307692307</v>
          </cell>
          <cell r="BD102">
            <v>93.150684931506845</v>
          </cell>
          <cell r="BE102">
            <v>14</v>
          </cell>
          <cell r="BF102">
            <v>36</v>
          </cell>
          <cell r="BG102">
            <v>50</v>
          </cell>
          <cell r="BH102">
            <v>7.1428571428571423</v>
          </cell>
          <cell r="BI102">
            <v>2.7777777777777777</v>
          </cell>
          <cell r="BJ102">
            <v>4</v>
          </cell>
          <cell r="BK102">
            <v>7.1428571428571423</v>
          </cell>
          <cell r="BL102">
            <v>2.7777777777777777</v>
          </cell>
          <cell r="BM102">
            <v>4</v>
          </cell>
          <cell r="BN102">
            <v>21.428571428571427</v>
          </cell>
          <cell r="BO102">
            <v>30.555555555555557</v>
          </cell>
          <cell r="BP102">
            <v>28.000000000000004</v>
          </cell>
          <cell r="BQ102">
            <v>21.428571428571427</v>
          </cell>
          <cell r="BR102">
            <v>25</v>
          </cell>
          <cell r="BS102">
            <v>24</v>
          </cell>
          <cell r="BT102">
            <v>57.142857142857139</v>
          </cell>
          <cell r="BU102">
            <v>72.222222222222214</v>
          </cell>
          <cell r="BV102">
            <v>68</v>
          </cell>
          <cell r="BW102">
            <v>0</v>
          </cell>
          <cell r="BX102">
            <v>2</v>
          </cell>
          <cell r="BY102">
            <v>2</v>
          </cell>
          <cell r="BZ102" t="e">
            <v>#DIV/0!</v>
          </cell>
          <cell r="CA102">
            <v>0</v>
          </cell>
          <cell r="CB102">
            <v>0</v>
          </cell>
          <cell r="CC102" t="e">
            <v>#DIV/0!</v>
          </cell>
          <cell r="CD102">
            <v>0</v>
          </cell>
          <cell r="CE102">
            <v>0</v>
          </cell>
          <cell r="CF102" t="e">
            <v>#DIV/0!</v>
          </cell>
          <cell r="CG102">
            <v>50</v>
          </cell>
          <cell r="CH102">
            <v>50</v>
          </cell>
          <cell r="CI102" t="e">
            <v>#DIV/0!</v>
          </cell>
          <cell r="CJ102">
            <v>50</v>
          </cell>
          <cell r="CK102">
            <v>50</v>
          </cell>
          <cell r="CL102" t="e">
            <v>#DIV/0!</v>
          </cell>
          <cell r="CM102">
            <v>100</v>
          </cell>
          <cell r="CN102">
            <v>100</v>
          </cell>
          <cell r="CO102">
            <v>891</v>
          </cell>
          <cell r="CP102">
            <v>951</v>
          </cell>
          <cell r="CQ102">
            <v>1842</v>
          </cell>
          <cell r="CR102">
            <v>60.26936026936027</v>
          </cell>
          <cell r="CS102">
            <v>49.421661409043111</v>
          </cell>
          <cell r="CT102">
            <v>54.668838219326823</v>
          </cell>
          <cell r="CU102">
            <v>47.474747474747474</v>
          </cell>
          <cell r="CV102">
            <v>40.063091482649845</v>
          </cell>
          <cell r="CW102">
            <v>43.648208469055376</v>
          </cell>
          <cell r="CX102">
            <v>93.153759820426487</v>
          </cell>
          <cell r="CY102">
            <v>85.699263932702422</v>
          </cell>
          <cell r="CZ102">
            <v>89.305103148751357</v>
          </cell>
          <cell r="DA102">
            <v>91.470258136924812</v>
          </cell>
          <cell r="DB102">
            <v>84.121976866456365</v>
          </cell>
          <cell r="DC102">
            <v>87.676438653637348</v>
          </cell>
          <cell r="DD102">
            <v>97.53086419753086</v>
          </cell>
          <cell r="DE102">
            <v>96.950578338590958</v>
          </cell>
          <cell r="DF102">
            <v>97.23127035830619</v>
          </cell>
          <cell r="DG102">
            <v>115</v>
          </cell>
          <cell r="DH102">
            <v>117</v>
          </cell>
          <cell r="DI102">
            <v>232</v>
          </cell>
          <cell r="DJ102">
            <v>20.869565217391305</v>
          </cell>
          <cell r="DK102">
            <v>15.384615384615385</v>
          </cell>
          <cell r="DL102">
            <v>18.103448275862068</v>
          </cell>
          <cell r="DM102">
            <v>12.173913043478262</v>
          </cell>
          <cell r="DN102">
            <v>11.965811965811966</v>
          </cell>
          <cell r="DO102">
            <v>12.068965517241379</v>
          </cell>
          <cell r="DP102">
            <v>79.130434782608688</v>
          </cell>
          <cell r="DQ102">
            <v>58.974358974358978</v>
          </cell>
          <cell r="DR102">
            <v>68.965517241379317</v>
          </cell>
          <cell r="DS102">
            <v>76.521739130434781</v>
          </cell>
          <cell r="DT102">
            <v>56.410256410256409</v>
          </cell>
          <cell r="DU102">
            <v>66.379310344827587</v>
          </cell>
          <cell r="DV102">
            <v>94.782608695652172</v>
          </cell>
          <cell r="DW102">
            <v>94.01709401709401</v>
          </cell>
          <cell r="DX102">
            <v>94.396551724137936</v>
          </cell>
        </row>
        <row r="103">
          <cell r="B103">
            <v>840</v>
          </cell>
          <cell r="C103">
            <v>2484</v>
          </cell>
          <cell r="D103">
            <v>2188</v>
          </cell>
          <cell r="E103">
            <v>4672</v>
          </cell>
          <cell r="F103">
            <v>69.605475040257645</v>
          </cell>
          <cell r="G103">
            <v>64.3510054844607</v>
          </cell>
          <cell r="H103">
            <v>67.144691780821915</v>
          </cell>
          <cell r="I103">
            <v>50.52334943639292</v>
          </cell>
          <cell r="J103">
            <v>47.623400365630715</v>
          </cell>
          <cell r="K103">
            <v>49.165239726027401</v>
          </cell>
          <cell r="L103">
            <v>96.095008051529788</v>
          </cell>
          <cell r="M103">
            <v>95.383912248628889</v>
          </cell>
          <cell r="N103">
            <v>95.761986301369859</v>
          </cell>
          <cell r="O103">
            <v>94.847020933977461</v>
          </cell>
          <cell r="P103">
            <v>94.012797074954292</v>
          </cell>
          <cell r="Q103">
            <v>94.456335616438352</v>
          </cell>
          <cell r="R103">
            <v>98.752012882447659</v>
          </cell>
          <cell r="S103">
            <v>99.085923217550274</v>
          </cell>
          <cell r="T103">
            <v>98.908390410958901</v>
          </cell>
          <cell r="U103">
            <v>210</v>
          </cell>
          <cell r="V103">
            <v>304</v>
          </cell>
          <cell r="W103">
            <v>514</v>
          </cell>
          <cell r="X103">
            <v>20</v>
          </cell>
          <cell r="Y103">
            <v>22.039473684210524</v>
          </cell>
          <cell r="Z103">
            <v>21.206225680933851</v>
          </cell>
          <cell r="AA103">
            <v>9.0476190476190474</v>
          </cell>
          <cell r="AB103">
            <v>10.197368421052632</v>
          </cell>
          <cell r="AC103">
            <v>9.7276264591439698</v>
          </cell>
          <cell r="AD103">
            <v>84.285714285714292</v>
          </cell>
          <cell r="AE103">
            <v>77.631578947368425</v>
          </cell>
          <cell r="AF103">
            <v>80.350194552529189</v>
          </cell>
          <cell r="AG103">
            <v>81.428571428571431</v>
          </cell>
          <cell r="AH103">
            <v>74.342105263157904</v>
          </cell>
          <cell r="AI103">
            <v>77.237354085603116</v>
          </cell>
          <cell r="AJ103">
            <v>96.666666666666671</v>
          </cell>
          <cell r="AK103">
            <v>98.026315789473685</v>
          </cell>
          <cell r="AL103">
            <v>97.47081712062257</v>
          </cell>
          <cell r="AM103">
            <v>155</v>
          </cell>
          <cell r="AN103">
            <v>300</v>
          </cell>
          <cell r="AO103">
            <v>455</v>
          </cell>
          <cell r="AP103">
            <v>27.741935483870968</v>
          </cell>
          <cell r="AQ103">
            <v>16.666666666666664</v>
          </cell>
          <cell r="AR103">
            <v>20.439560439560438</v>
          </cell>
          <cell r="AS103">
            <v>10.967741935483872</v>
          </cell>
          <cell r="AT103">
            <v>7.333333333333333</v>
          </cell>
          <cell r="AU103">
            <v>8.5714285714285712</v>
          </cell>
          <cell r="AV103">
            <v>76.129032258064512</v>
          </cell>
          <cell r="AW103">
            <v>65</v>
          </cell>
          <cell r="AX103">
            <v>68.791208791208788</v>
          </cell>
          <cell r="AY103">
            <v>74.838709677419359</v>
          </cell>
          <cell r="AZ103">
            <v>62.666666666666671</v>
          </cell>
          <cell r="BA103">
            <v>66.813186813186803</v>
          </cell>
          <cell r="BB103">
            <v>95.483870967741936</v>
          </cell>
          <cell r="BC103">
            <v>94.666666666666671</v>
          </cell>
          <cell r="BD103">
            <v>94.945054945054935</v>
          </cell>
          <cell r="BE103">
            <v>76</v>
          </cell>
          <cell r="BF103">
            <v>206</v>
          </cell>
          <cell r="BG103">
            <v>282</v>
          </cell>
          <cell r="BH103">
            <v>3.9473684210526314</v>
          </cell>
          <cell r="BI103">
            <v>7.7669902912621351</v>
          </cell>
          <cell r="BJ103">
            <v>6.7375886524822697</v>
          </cell>
          <cell r="BK103">
            <v>2.6315789473684208</v>
          </cell>
          <cell r="BL103">
            <v>4.3689320388349513</v>
          </cell>
          <cell r="BM103">
            <v>3.9007092198581561</v>
          </cell>
          <cell r="BN103">
            <v>25</v>
          </cell>
          <cell r="BO103">
            <v>32.038834951456316</v>
          </cell>
          <cell r="BP103">
            <v>30.141843971631204</v>
          </cell>
          <cell r="BQ103">
            <v>22.368421052631579</v>
          </cell>
          <cell r="BR103">
            <v>30.582524271844658</v>
          </cell>
          <cell r="BS103">
            <v>28.368794326241137</v>
          </cell>
          <cell r="BT103">
            <v>86.842105263157904</v>
          </cell>
          <cell r="BU103">
            <v>82.038834951456309</v>
          </cell>
          <cell r="BV103">
            <v>83.333333333333343</v>
          </cell>
          <cell r="BW103">
            <v>10</v>
          </cell>
          <cell r="BX103">
            <v>3</v>
          </cell>
          <cell r="BY103">
            <v>13</v>
          </cell>
          <cell r="BZ103">
            <v>40</v>
          </cell>
          <cell r="CA103">
            <v>0</v>
          </cell>
          <cell r="CB103">
            <v>30.76923076923077</v>
          </cell>
          <cell r="CC103">
            <v>30</v>
          </cell>
          <cell r="CD103">
            <v>0</v>
          </cell>
          <cell r="CE103">
            <v>23.076923076923077</v>
          </cell>
          <cell r="CF103">
            <v>80</v>
          </cell>
          <cell r="CG103">
            <v>66.666666666666657</v>
          </cell>
          <cell r="CH103">
            <v>76.923076923076934</v>
          </cell>
          <cell r="CI103">
            <v>80</v>
          </cell>
          <cell r="CJ103">
            <v>66.666666666666657</v>
          </cell>
          <cell r="CK103">
            <v>76.923076923076934</v>
          </cell>
          <cell r="CL103">
            <v>90</v>
          </cell>
          <cell r="CM103">
            <v>100</v>
          </cell>
          <cell r="CN103">
            <v>92.307692307692307</v>
          </cell>
          <cell r="CO103">
            <v>2935</v>
          </cell>
          <cell r="CP103">
            <v>3001</v>
          </cell>
          <cell r="CQ103">
            <v>5936</v>
          </cell>
          <cell r="CR103">
            <v>62.044293015332194</v>
          </cell>
          <cell r="CS103">
            <v>51.349550149950019</v>
          </cell>
          <cell r="CT103">
            <v>56.637466307277627</v>
          </cell>
          <cell r="CU103">
            <v>44.156729131175467</v>
          </cell>
          <cell r="CV103">
            <v>36.787737420859713</v>
          </cell>
          <cell r="CW103">
            <v>40.431266846361183</v>
          </cell>
          <cell r="CX103">
            <v>92.299829642248724</v>
          </cell>
          <cell r="CY103">
            <v>86.171276241252912</v>
          </cell>
          <cell r="CZ103">
            <v>89.20148247978436</v>
          </cell>
          <cell r="DA103">
            <v>90.902896081771729</v>
          </cell>
          <cell r="DB103">
            <v>84.505164945018336</v>
          </cell>
          <cell r="DC103">
            <v>87.668463611859835</v>
          </cell>
          <cell r="DD103">
            <v>98.091993185689958</v>
          </cell>
          <cell r="DE103">
            <v>97.367544151949346</v>
          </cell>
          <cell r="DF103">
            <v>97.725741239892187</v>
          </cell>
          <cell r="DG103">
            <v>365</v>
          </cell>
          <cell r="DH103">
            <v>604</v>
          </cell>
          <cell r="DI103">
            <v>969</v>
          </cell>
          <cell r="DJ103">
            <v>23.287671232876711</v>
          </cell>
          <cell r="DK103">
            <v>19.370860927152318</v>
          </cell>
          <cell r="DL103">
            <v>20.84623323013416</v>
          </cell>
          <cell r="DM103">
            <v>9.8630136986301373</v>
          </cell>
          <cell r="DN103">
            <v>8.7748344370860938</v>
          </cell>
          <cell r="DO103">
            <v>9.1847265221878214</v>
          </cell>
          <cell r="DP103">
            <v>80.821917808219183</v>
          </cell>
          <cell r="DQ103">
            <v>71.357615894039739</v>
          </cell>
          <cell r="DR103">
            <v>74.922600619195052</v>
          </cell>
          <cell r="DS103">
            <v>78.630136986301366</v>
          </cell>
          <cell r="DT103">
            <v>68.543046357615893</v>
          </cell>
          <cell r="DU103">
            <v>72.342621259029926</v>
          </cell>
          <cell r="DV103">
            <v>96.164383561643845</v>
          </cell>
          <cell r="DW103">
            <v>96.357615894039739</v>
          </cell>
          <cell r="DX103">
            <v>96.284829721362229</v>
          </cell>
        </row>
        <row r="104">
          <cell r="B104">
            <v>841</v>
          </cell>
          <cell r="C104">
            <v>549</v>
          </cell>
          <cell r="D104">
            <v>478</v>
          </cell>
          <cell r="E104">
            <v>1027</v>
          </cell>
          <cell r="F104">
            <v>65.391621129326055</v>
          </cell>
          <cell r="G104">
            <v>65.271966527196653</v>
          </cell>
          <cell r="H104">
            <v>65.335929892891926</v>
          </cell>
          <cell r="I104">
            <v>52.64116575591985</v>
          </cell>
          <cell r="J104">
            <v>52.09205020920502</v>
          </cell>
          <cell r="K104">
            <v>52.385589094449855</v>
          </cell>
          <cell r="L104">
            <v>93.078324225865202</v>
          </cell>
          <cell r="M104">
            <v>93.93305439330544</v>
          </cell>
          <cell r="N104">
            <v>93.476144109055497</v>
          </cell>
          <cell r="O104">
            <v>90.892531876138435</v>
          </cell>
          <cell r="P104">
            <v>92.05020920502092</v>
          </cell>
          <cell r="Q104">
            <v>91.43135345666991</v>
          </cell>
          <cell r="R104">
            <v>97.449908925318766</v>
          </cell>
          <cell r="S104">
            <v>98.744769874476987</v>
          </cell>
          <cell r="T104">
            <v>98.05258033106135</v>
          </cell>
          <cell r="U104">
            <v>35</v>
          </cell>
          <cell r="V104">
            <v>69</v>
          </cell>
          <cell r="W104">
            <v>104</v>
          </cell>
          <cell r="X104">
            <v>20</v>
          </cell>
          <cell r="Y104">
            <v>18.840579710144929</v>
          </cell>
          <cell r="Z104">
            <v>19.230769230769234</v>
          </cell>
          <cell r="AA104">
            <v>2.8571428571428572</v>
          </cell>
          <cell r="AB104">
            <v>4.3478260869565215</v>
          </cell>
          <cell r="AC104">
            <v>3.8461538461538463</v>
          </cell>
          <cell r="AD104">
            <v>60</v>
          </cell>
          <cell r="AE104">
            <v>68.115942028985515</v>
          </cell>
          <cell r="AF104">
            <v>65.384615384615387</v>
          </cell>
          <cell r="AG104">
            <v>57.142857142857139</v>
          </cell>
          <cell r="AH104">
            <v>62.318840579710141</v>
          </cell>
          <cell r="AI104">
            <v>60.576923076923073</v>
          </cell>
          <cell r="AJ104">
            <v>88.571428571428569</v>
          </cell>
          <cell r="AK104">
            <v>85.507246376811594</v>
          </cell>
          <cell r="AL104">
            <v>86.538461538461547</v>
          </cell>
          <cell r="AM104">
            <v>7</v>
          </cell>
          <cell r="AN104">
            <v>27</v>
          </cell>
          <cell r="AO104">
            <v>34</v>
          </cell>
          <cell r="AP104">
            <v>14.285714285714285</v>
          </cell>
          <cell r="AQ104">
            <v>25.925925925925924</v>
          </cell>
          <cell r="AR104">
            <v>23.52941176470588</v>
          </cell>
          <cell r="AS104">
            <v>14.285714285714285</v>
          </cell>
          <cell r="AT104">
            <v>7.4074074074074066</v>
          </cell>
          <cell r="AU104">
            <v>8.8235294117647065</v>
          </cell>
          <cell r="AV104">
            <v>42.857142857142854</v>
          </cell>
          <cell r="AW104">
            <v>85.18518518518519</v>
          </cell>
          <cell r="AX104">
            <v>76.470588235294116</v>
          </cell>
          <cell r="AY104">
            <v>42.857142857142854</v>
          </cell>
          <cell r="AZ104">
            <v>85.18518518518519</v>
          </cell>
          <cell r="BA104">
            <v>76.470588235294116</v>
          </cell>
          <cell r="BB104">
            <v>85.714285714285708</v>
          </cell>
          <cell r="BC104">
            <v>100</v>
          </cell>
          <cell r="BD104">
            <v>97.058823529411768</v>
          </cell>
          <cell r="BE104">
            <v>19</v>
          </cell>
          <cell r="BF104">
            <v>30</v>
          </cell>
          <cell r="BG104">
            <v>49</v>
          </cell>
          <cell r="BH104">
            <v>26.315789473684209</v>
          </cell>
          <cell r="BI104">
            <v>3.3333333333333335</v>
          </cell>
          <cell r="BJ104">
            <v>12.244897959183673</v>
          </cell>
          <cell r="BK104">
            <v>0</v>
          </cell>
          <cell r="BL104">
            <v>0</v>
          </cell>
          <cell r="BM104">
            <v>0</v>
          </cell>
          <cell r="BN104">
            <v>52.631578947368418</v>
          </cell>
          <cell r="BO104">
            <v>33.333333333333329</v>
          </cell>
          <cell r="BP104">
            <v>40.816326530612244</v>
          </cell>
          <cell r="BQ104">
            <v>52.631578947368418</v>
          </cell>
          <cell r="BR104">
            <v>33.333333333333329</v>
          </cell>
          <cell r="BS104">
            <v>40.816326530612244</v>
          </cell>
          <cell r="BT104">
            <v>78.94736842105263</v>
          </cell>
          <cell r="BU104">
            <v>70</v>
          </cell>
          <cell r="BV104">
            <v>73.469387755102048</v>
          </cell>
          <cell r="BW104">
            <v>4</v>
          </cell>
          <cell r="BX104">
            <v>0</v>
          </cell>
          <cell r="BY104">
            <v>4</v>
          </cell>
          <cell r="BZ104">
            <v>0</v>
          </cell>
          <cell r="CA104" t="e">
            <v>#DIV/0!</v>
          </cell>
          <cell r="CB104">
            <v>0</v>
          </cell>
          <cell r="CC104">
            <v>0</v>
          </cell>
          <cell r="CD104" t="e">
            <v>#DIV/0!</v>
          </cell>
          <cell r="CE104">
            <v>0</v>
          </cell>
          <cell r="CF104">
            <v>100</v>
          </cell>
          <cell r="CG104" t="e">
            <v>#DIV/0!</v>
          </cell>
          <cell r="CH104">
            <v>100</v>
          </cell>
          <cell r="CI104">
            <v>75</v>
          </cell>
          <cell r="CJ104" t="e">
            <v>#DIV/0!</v>
          </cell>
          <cell r="CK104">
            <v>75</v>
          </cell>
          <cell r="CL104">
            <v>100</v>
          </cell>
          <cell r="CM104" t="e">
            <v>#DIV/0!</v>
          </cell>
          <cell r="CN104">
            <v>100</v>
          </cell>
          <cell r="CO104">
            <v>614</v>
          </cell>
          <cell r="CP104">
            <v>604</v>
          </cell>
          <cell r="CQ104">
            <v>1218</v>
          </cell>
          <cell r="CR104">
            <v>60.586319218241044</v>
          </cell>
          <cell r="CS104">
            <v>55.132450331125824</v>
          </cell>
          <cell r="CT104">
            <v>57.881773399014783</v>
          </cell>
          <cell r="CU104">
            <v>47.394136807817588</v>
          </cell>
          <cell r="CV104">
            <v>42.05298013245033</v>
          </cell>
          <cell r="CW104">
            <v>44.745484400656814</v>
          </cell>
          <cell r="CX104">
            <v>89.413680781758956</v>
          </cell>
          <cell r="CY104">
            <v>87.58278145695364</v>
          </cell>
          <cell r="CZ104">
            <v>88.505747126436788</v>
          </cell>
          <cell r="DA104">
            <v>87.133550488599354</v>
          </cell>
          <cell r="DB104">
            <v>85.430463576158942</v>
          </cell>
          <cell r="DC104">
            <v>86.288998357963877</v>
          </cell>
          <cell r="DD104">
            <v>96.254071661237788</v>
          </cell>
          <cell r="DE104">
            <v>95.860927152317871</v>
          </cell>
          <cell r="DF104">
            <v>96.059113300492612</v>
          </cell>
          <cell r="DG104">
            <v>42</v>
          </cell>
          <cell r="DH104">
            <v>96</v>
          </cell>
          <cell r="DI104">
            <v>138</v>
          </cell>
          <cell r="DJ104">
            <v>19.047619047619047</v>
          </cell>
          <cell r="DK104">
            <v>20.833333333333336</v>
          </cell>
          <cell r="DL104">
            <v>20.289855072463769</v>
          </cell>
          <cell r="DM104">
            <v>4.7619047619047619</v>
          </cell>
          <cell r="DN104">
            <v>5.2083333333333339</v>
          </cell>
          <cell r="DO104">
            <v>5.0724637681159424</v>
          </cell>
          <cell r="DP104">
            <v>57.142857142857139</v>
          </cell>
          <cell r="DQ104">
            <v>72.916666666666657</v>
          </cell>
          <cell r="DR104">
            <v>68.115942028985515</v>
          </cell>
          <cell r="DS104">
            <v>54.761904761904766</v>
          </cell>
          <cell r="DT104">
            <v>68.75</v>
          </cell>
          <cell r="DU104">
            <v>64.492753623188406</v>
          </cell>
          <cell r="DV104">
            <v>88.095238095238088</v>
          </cell>
          <cell r="DW104">
            <v>89.583333333333343</v>
          </cell>
          <cell r="DX104">
            <v>89.130434782608688</v>
          </cell>
        </row>
        <row r="105">
          <cell r="B105">
            <v>845</v>
          </cell>
          <cell r="C105">
            <v>2332</v>
          </cell>
          <cell r="D105">
            <v>2020</v>
          </cell>
          <cell r="E105">
            <v>4352</v>
          </cell>
          <cell r="F105">
            <v>68.053173241852477</v>
          </cell>
          <cell r="G105">
            <v>62.376237623762378</v>
          </cell>
          <cell r="H105">
            <v>65.418198529411768</v>
          </cell>
          <cell r="I105">
            <v>52.186963979416809</v>
          </cell>
          <cell r="J105">
            <v>47.029702970297024</v>
          </cell>
          <cell r="K105">
            <v>49.793198529411761</v>
          </cell>
          <cell r="L105">
            <v>97.21269296740995</v>
          </cell>
          <cell r="M105">
            <v>96.237623762376231</v>
          </cell>
          <cell r="N105">
            <v>96.760110294117652</v>
          </cell>
          <cell r="O105">
            <v>94.982847341337902</v>
          </cell>
          <cell r="P105">
            <v>93.613861386138623</v>
          </cell>
          <cell r="Q105">
            <v>94.347426470588232</v>
          </cell>
          <cell r="R105">
            <v>99.14236706689536</v>
          </cell>
          <cell r="S105">
            <v>99.207920792079207</v>
          </cell>
          <cell r="T105">
            <v>99.172794117647058</v>
          </cell>
          <cell r="U105">
            <v>194</v>
          </cell>
          <cell r="V105">
            <v>360</v>
          </cell>
          <cell r="W105">
            <v>554</v>
          </cell>
          <cell r="X105">
            <v>18.041237113402062</v>
          </cell>
          <cell r="Y105">
            <v>26.666666666666668</v>
          </cell>
          <cell r="Z105">
            <v>23.646209386281587</v>
          </cell>
          <cell r="AA105">
            <v>11.340206185567011</v>
          </cell>
          <cell r="AB105">
            <v>11.944444444444445</v>
          </cell>
          <cell r="AC105">
            <v>11.732851985559567</v>
          </cell>
          <cell r="AD105">
            <v>81.958762886597938</v>
          </cell>
          <cell r="AE105">
            <v>90</v>
          </cell>
          <cell r="AF105">
            <v>87.184115523465692</v>
          </cell>
          <cell r="AG105">
            <v>77.835051546391753</v>
          </cell>
          <cell r="AH105">
            <v>84.166666666666671</v>
          </cell>
          <cell r="AI105">
            <v>81.949458483754512</v>
          </cell>
          <cell r="AJ105">
            <v>96.907216494845358</v>
          </cell>
          <cell r="AK105">
            <v>98.611111111111114</v>
          </cell>
          <cell r="AL105">
            <v>98.014440433212997</v>
          </cell>
          <cell r="AM105">
            <v>99</v>
          </cell>
          <cell r="AN105">
            <v>220</v>
          </cell>
          <cell r="AO105">
            <v>319</v>
          </cell>
          <cell r="AP105">
            <v>8.0808080808080813</v>
          </cell>
          <cell r="AQ105">
            <v>6.8181818181818175</v>
          </cell>
          <cell r="AR105">
            <v>7.2100313479623823</v>
          </cell>
          <cell r="AS105">
            <v>3.0303030303030303</v>
          </cell>
          <cell r="AT105">
            <v>1.3636363636363635</v>
          </cell>
          <cell r="AU105">
            <v>1.8808777429467085</v>
          </cell>
          <cell r="AV105">
            <v>50.505050505050505</v>
          </cell>
          <cell r="AW105">
            <v>53.181818181818187</v>
          </cell>
          <cell r="AX105">
            <v>52.351097178683382</v>
          </cell>
          <cell r="AY105">
            <v>43.43434343434344</v>
          </cell>
          <cell r="AZ105">
            <v>46.36363636363636</v>
          </cell>
          <cell r="BA105">
            <v>45.454545454545453</v>
          </cell>
          <cell r="BB105">
            <v>85.858585858585855</v>
          </cell>
          <cell r="BC105">
            <v>87.272727272727266</v>
          </cell>
          <cell r="BD105">
            <v>86.83385579937304</v>
          </cell>
          <cell r="BE105">
            <v>60</v>
          </cell>
          <cell r="BF105">
            <v>158</v>
          </cell>
          <cell r="BG105">
            <v>218</v>
          </cell>
          <cell r="BH105">
            <v>13.333333333333334</v>
          </cell>
          <cell r="BI105">
            <v>8.8607594936708853</v>
          </cell>
          <cell r="BJ105">
            <v>10.091743119266056</v>
          </cell>
          <cell r="BK105">
            <v>8.3333333333333321</v>
          </cell>
          <cell r="BL105">
            <v>4.4303797468354427</v>
          </cell>
          <cell r="BM105">
            <v>5.5045871559633035</v>
          </cell>
          <cell r="BN105">
            <v>45</v>
          </cell>
          <cell r="BO105">
            <v>41.77215189873418</v>
          </cell>
          <cell r="BP105">
            <v>42.660550458715598</v>
          </cell>
          <cell r="BQ105">
            <v>38.333333333333336</v>
          </cell>
          <cell r="BR105">
            <v>36.708860759493675</v>
          </cell>
          <cell r="BS105">
            <v>37.155963302752291</v>
          </cell>
          <cell r="BT105">
            <v>81.666666666666671</v>
          </cell>
          <cell r="BU105">
            <v>84.177215189873422</v>
          </cell>
          <cell r="BV105">
            <v>83.486238532110093</v>
          </cell>
          <cell r="BW105">
            <v>7</v>
          </cell>
          <cell r="BX105">
            <v>5</v>
          </cell>
          <cell r="BY105">
            <v>12</v>
          </cell>
          <cell r="BZ105">
            <v>42.857142857142854</v>
          </cell>
          <cell r="CA105">
            <v>20</v>
          </cell>
          <cell r="CB105">
            <v>33.333333333333329</v>
          </cell>
          <cell r="CC105">
            <v>28.571428571428569</v>
          </cell>
          <cell r="CD105">
            <v>20</v>
          </cell>
          <cell r="CE105">
            <v>25</v>
          </cell>
          <cell r="CF105">
            <v>71.428571428571431</v>
          </cell>
          <cell r="CG105">
            <v>60</v>
          </cell>
          <cell r="CH105">
            <v>66.666666666666657</v>
          </cell>
          <cell r="CI105">
            <v>71.428571428571431</v>
          </cell>
          <cell r="CJ105">
            <v>40</v>
          </cell>
          <cell r="CK105">
            <v>58.333333333333336</v>
          </cell>
          <cell r="CL105">
            <v>85.714285714285708</v>
          </cell>
          <cell r="CM105">
            <v>80</v>
          </cell>
          <cell r="CN105">
            <v>83.333333333333343</v>
          </cell>
          <cell r="CO105">
            <v>2692</v>
          </cell>
          <cell r="CP105">
            <v>2763</v>
          </cell>
          <cell r="CQ105">
            <v>5455</v>
          </cell>
          <cell r="CR105">
            <v>60.958395245170884</v>
          </cell>
          <cell r="CS105">
            <v>50.162866449511398</v>
          </cell>
          <cell r="CT105">
            <v>55.490375802016501</v>
          </cell>
          <cell r="CU105">
            <v>46.396731054977714</v>
          </cell>
          <cell r="CV105">
            <v>36.337314513210281</v>
          </cell>
          <cell r="CW105">
            <v>41.30155820348304</v>
          </cell>
          <cell r="CX105">
            <v>93.164933135215449</v>
          </cell>
          <cell r="CY105">
            <v>88.816503800217149</v>
          </cell>
          <cell r="CZ105">
            <v>90.96241979835014</v>
          </cell>
          <cell r="DA105">
            <v>90.527488855869237</v>
          </cell>
          <cell r="DB105">
            <v>85.26963445530221</v>
          </cell>
          <cell r="DC105">
            <v>87.864344637946829</v>
          </cell>
          <cell r="DD105">
            <v>98.068350668647838</v>
          </cell>
          <cell r="DE105">
            <v>97.28555917480999</v>
          </cell>
          <cell r="DF105">
            <v>97.671860678276815</v>
          </cell>
          <cell r="DG105">
            <v>293</v>
          </cell>
          <cell r="DH105">
            <v>580</v>
          </cell>
          <cell r="DI105">
            <v>873</v>
          </cell>
          <cell r="DJ105">
            <v>14.675767918088736</v>
          </cell>
          <cell r="DK105">
            <v>19.137931034482758</v>
          </cell>
          <cell r="DL105">
            <v>17.64032073310424</v>
          </cell>
          <cell r="DM105">
            <v>8.5324232081911262</v>
          </cell>
          <cell r="DN105">
            <v>7.931034482758621</v>
          </cell>
          <cell r="DO105">
            <v>8.1328751431844211</v>
          </cell>
          <cell r="DP105">
            <v>71.331058020477812</v>
          </cell>
          <cell r="DQ105">
            <v>76.034482758620697</v>
          </cell>
          <cell r="DR105">
            <v>74.455899198167245</v>
          </cell>
          <cell r="DS105">
            <v>66.211604095563132</v>
          </cell>
          <cell r="DT105">
            <v>69.827586206896555</v>
          </cell>
          <cell r="DU105">
            <v>68.613974799541808</v>
          </cell>
          <cell r="DV105">
            <v>93.174061433447093</v>
          </cell>
          <cell r="DW105">
            <v>94.310344827586206</v>
          </cell>
          <cell r="DX105">
            <v>93.928980526918664</v>
          </cell>
        </row>
        <row r="106">
          <cell r="B106">
            <v>846</v>
          </cell>
          <cell r="C106">
            <v>993</v>
          </cell>
          <cell r="D106">
            <v>856</v>
          </cell>
          <cell r="E106">
            <v>1849</v>
          </cell>
          <cell r="F106">
            <v>64.853977844914397</v>
          </cell>
          <cell r="G106">
            <v>67.873831775700936</v>
          </cell>
          <cell r="H106">
            <v>66.252028123309898</v>
          </cell>
          <cell r="I106">
            <v>51.359516616314203</v>
          </cell>
          <cell r="J106">
            <v>51.051401869158873</v>
          </cell>
          <cell r="K106">
            <v>51.216873985938349</v>
          </cell>
          <cell r="L106">
            <v>95.065458207452167</v>
          </cell>
          <cell r="M106">
            <v>95.56074766355141</v>
          </cell>
          <cell r="N106">
            <v>95.294753921038406</v>
          </cell>
          <cell r="O106">
            <v>94.662638469285</v>
          </cell>
          <cell r="P106">
            <v>94.275700934579447</v>
          </cell>
          <cell r="Q106">
            <v>94.483504597079502</v>
          </cell>
          <cell r="R106">
            <v>99.09365558912387</v>
          </cell>
          <cell r="S106">
            <v>99.532710280373834</v>
          </cell>
          <cell r="T106">
            <v>99.29691725256896</v>
          </cell>
          <cell r="U106">
            <v>110</v>
          </cell>
          <cell r="V106">
            <v>157</v>
          </cell>
          <cell r="W106">
            <v>267</v>
          </cell>
          <cell r="X106">
            <v>10</v>
          </cell>
          <cell r="Y106">
            <v>18.471337579617835</v>
          </cell>
          <cell r="Z106">
            <v>14.981273408239701</v>
          </cell>
          <cell r="AA106">
            <v>2.7272727272727271</v>
          </cell>
          <cell r="AB106">
            <v>8.2802547770700627</v>
          </cell>
          <cell r="AC106">
            <v>5.9925093632958806</v>
          </cell>
          <cell r="AD106">
            <v>70</v>
          </cell>
          <cell r="AE106">
            <v>68.789808917197448</v>
          </cell>
          <cell r="AF106">
            <v>69.288389513108612</v>
          </cell>
          <cell r="AG106">
            <v>66.363636363636374</v>
          </cell>
          <cell r="AH106">
            <v>66.878980891719735</v>
          </cell>
          <cell r="AI106">
            <v>66.666666666666657</v>
          </cell>
          <cell r="AJ106">
            <v>93.63636363636364</v>
          </cell>
          <cell r="AK106">
            <v>93.630573248407643</v>
          </cell>
          <cell r="AL106">
            <v>93.63295880149812</v>
          </cell>
          <cell r="AM106">
            <v>40</v>
          </cell>
          <cell r="AN106">
            <v>58</v>
          </cell>
          <cell r="AO106">
            <v>98</v>
          </cell>
          <cell r="AP106">
            <v>12.5</v>
          </cell>
          <cell r="AQ106">
            <v>13.793103448275861</v>
          </cell>
          <cell r="AR106">
            <v>13.26530612244898</v>
          </cell>
          <cell r="AS106">
            <v>5</v>
          </cell>
          <cell r="AT106">
            <v>8.6206896551724146</v>
          </cell>
          <cell r="AU106">
            <v>7.1428571428571423</v>
          </cell>
          <cell r="AV106">
            <v>35</v>
          </cell>
          <cell r="AW106">
            <v>55.172413793103445</v>
          </cell>
          <cell r="AX106">
            <v>46.938775510204081</v>
          </cell>
          <cell r="AY106">
            <v>35</v>
          </cell>
          <cell r="AZ106">
            <v>51.724137931034484</v>
          </cell>
          <cell r="BA106">
            <v>44.897959183673471</v>
          </cell>
          <cell r="BB106">
            <v>82.5</v>
          </cell>
          <cell r="BC106">
            <v>84.482758620689651</v>
          </cell>
          <cell r="BD106">
            <v>83.673469387755105</v>
          </cell>
          <cell r="BE106">
            <v>28</v>
          </cell>
          <cell r="BF106">
            <v>83</v>
          </cell>
          <cell r="BG106">
            <v>111</v>
          </cell>
          <cell r="BH106">
            <v>14.285714285714285</v>
          </cell>
          <cell r="BI106">
            <v>6.024096385542169</v>
          </cell>
          <cell r="BJ106">
            <v>8.1081081081081088</v>
          </cell>
          <cell r="BK106">
            <v>10.714285714285714</v>
          </cell>
          <cell r="BL106">
            <v>1.2048192771084338</v>
          </cell>
          <cell r="BM106">
            <v>3.6036036036036037</v>
          </cell>
          <cell r="BN106">
            <v>39.285714285714285</v>
          </cell>
          <cell r="BO106">
            <v>32.53012048192771</v>
          </cell>
          <cell r="BP106">
            <v>34.234234234234236</v>
          </cell>
          <cell r="BQ106">
            <v>39.285714285714285</v>
          </cell>
          <cell r="BR106">
            <v>22.891566265060241</v>
          </cell>
          <cell r="BS106">
            <v>27.027027027027028</v>
          </cell>
          <cell r="BT106">
            <v>71.428571428571431</v>
          </cell>
          <cell r="BU106">
            <v>81.92771084337349</v>
          </cell>
          <cell r="BV106">
            <v>79.27927927927928</v>
          </cell>
          <cell r="BW106">
            <v>4</v>
          </cell>
          <cell r="BX106">
            <v>4</v>
          </cell>
          <cell r="BY106">
            <v>8</v>
          </cell>
          <cell r="BZ106">
            <v>25</v>
          </cell>
          <cell r="CA106">
            <v>25</v>
          </cell>
          <cell r="CB106">
            <v>25</v>
          </cell>
          <cell r="CC106">
            <v>25</v>
          </cell>
          <cell r="CD106">
            <v>0</v>
          </cell>
          <cell r="CE106">
            <v>12.5</v>
          </cell>
          <cell r="CF106">
            <v>50</v>
          </cell>
          <cell r="CG106">
            <v>50</v>
          </cell>
          <cell r="CH106">
            <v>50</v>
          </cell>
          <cell r="CI106">
            <v>50</v>
          </cell>
          <cell r="CJ106">
            <v>50</v>
          </cell>
          <cell r="CK106">
            <v>50</v>
          </cell>
          <cell r="CL106">
            <v>75</v>
          </cell>
          <cell r="CM106">
            <v>100</v>
          </cell>
          <cell r="CN106">
            <v>87.5</v>
          </cell>
          <cell r="CO106">
            <v>1175</v>
          </cell>
          <cell r="CP106">
            <v>1158</v>
          </cell>
          <cell r="CQ106">
            <v>2333</v>
          </cell>
          <cell r="CR106">
            <v>56.59574468085107</v>
          </cell>
          <cell r="CS106">
            <v>53.8860103626943</v>
          </cell>
          <cell r="CT106">
            <v>55.250750107158161</v>
          </cell>
          <cell r="CU106">
            <v>44.170212765957444</v>
          </cell>
          <cell r="CV106">
            <v>39.37823834196891</v>
          </cell>
          <cell r="CW106">
            <v>41.791684526360903</v>
          </cell>
          <cell r="CX106">
            <v>89.191489361702125</v>
          </cell>
          <cell r="CY106">
            <v>85.233160621761655</v>
          </cell>
          <cell r="CZ106">
            <v>87.226746678096873</v>
          </cell>
          <cell r="DA106">
            <v>88.510638297872333</v>
          </cell>
          <cell r="DB106">
            <v>83.160621761658021</v>
          </cell>
          <cell r="DC106">
            <v>85.855122160308611</v>
          </cell>
          <cell r="DD106">
            <v>97.276595744680847</v>
          </cell>
          <cell r="DE106">
            <v>96.718480138169255</v>
          </cell>
          <cell r="DF106">
            <v>96.999571367338191</v>
          </cell>
          <cell r="DG106">
            <v>150</v>
          </cell>
          <cell r="DH106">
            <v>215</v>
          </cell>
          <cell r="DI106">
            <v>365</v>
          </cell>
          <cell r="DJ106">
            <v>10.666666666666668</v>
          </cell>
          <cell r="DK106">
            <v>17.209302325581397</v>
          </cell>
          <cell r="DL106">
            <v>14.520547945205479</v>
          </cell>
          <cell r="DM106">
            <v>3.3333333333333335</v>
          </cell>
          <cell r="DN106">
            <v>8.3720930232558146</v>
          </cell>
          <cell r="DO106">
            <v>6.3013698630136989</v>
          </cell>
          <cell r="DP106">
            <v>60.666666666666671</v>
          </cell>
          <cell r="DQ106">
            <v>65.116279069767444</v>
          </cell>
          <cell r="DR106">
            <v>63.287671232876704</v>
          </cell>
          <cell r="DS106">
            <v>57.999999999999993</v>
          </cell>
          <cell r="DT106">
            <v>62.790697674418603</v>
          </cell>
          <cell r="DU106">
            <v>60.821917808219183</v>
          </cell>
          <cell r="DV106">
            <v>90.666666666666657</v>
          </cell>
          <cell r="DW106">
            <v>91.162790697674424</v>
          </cell>
          <cell r="DX106">
            <v>90.958904109589042</v>
          </cell>
        </row>
        <row r="107">
          <cell r="B107">
            <v>850</v>
          </cell>
          <cell r="C107">
            <v>6095</v>
          </cell>
          <cell r="D107">
            <v>5889</v>
          </cell>
          <cell r="E107">
            <v>11984</v>
          </cell>
          <cell r="F107">
            <v>73.092698933552086</v>
          </cell>
          <cell r="G107">
            <v>68.279843776532516</v>
          </cell>
          <cell r="H107">
            <v>70.727636849132182</v>
          </cell>
          <cell r="I107">
            <v>60.525020508613615</v>
          </cell>
          <cell r="J107">
            <v>56.749872643912383</v>
          </cell>
          <cell r="K107">
            <v>58.669893190921229</v>
          </cell>
          <cell r="L107">
            <v>98.162428219852345</v>
          </cell>
          <cell r="M107">
            <v>97.588724741042626</v>
          </cell>
          <cell r="N107">
            <v>97.880507343124165</v>
          </cell>
          <cell r="O107">
            <v>97.440525020508616</v>
          </cell>
          <cell r="P107">
            <v>96.50195279334352</v>
          </cell>
          <cell r="Q107">
            <v>96.979305740987982</v>
          </cell>
          <cell r="R107">
            <v>99.540607054963075</v>
          </cell>
          <cell r="S107">
            <v>99.507556461198845</v>
          </cell>
          <cell r="T107">
            <v>99.52436582109479</v>
          </cell>
          <cell r="U107">
            <v>465</v>
          </cell>
          <cell r="V107">
            <v>812</v>
          </cell>
          <cell r="W107">
            <v>1277</v>
          </cell>
          <cell r="X107">
            <v>21.935483870967744</v>
          </cell>
          <cell r="Y107">
            <v>21.182266009852217</v>
          </cell>
          <cell r="Z107">
            <v>21.456538762725135</v>
          </cell>
          <cell r="AA107">
            <v>9.89247311827957</v>
          </cell>
          <cell r="AB107">
            <v>10.83743842364532</v>
          </cell>
          <cell r="AC107">
            <v>10.493343774471416</v>
          </cell>
          <cell r="AD107">
            <v>88.817204301075265</v>
          </cell>
          <cell r="AE107">
            <v>83.620689655172413</v>
          </cell>
          <cell r="AF107">
            <v>85.512920908379016</v>
          </cell>
          <cell r="AG107">
            <v>86.666666666666671</v>
          </cell>
          <cell r="AH107">
            <v>80.911330049261082</v>
          </cell>
          <cell r="AI107">
            <v>83.007047768206732</v>
          </cell>
          <cell r="AJ107">
            <v>96.989247311827953</v>
          </cell>
          <cell r="AK107">
            <v>96.551724137931032</v>
          </cell>
          <cell r="AL107">
            <v>96.711041503523887</v>
          </cell>
          <cell r="AM107">
            <v>276</v>
          </cell>
          <cell r="AN107">
            <v>489</v>
          </cell>
          <cell r="AO107">
            <v>765</v>
          </cell>
          <cell r="AP107">
            <v>18.478260869565215</v>
          </cell>
          <cell r="AQ107">
            <v>12.678936605316974</v>
          </cell>
          <cell r="AR107">
            <v>14.77124183006536</v>
          </cell>
          <cell r="AS107">
            <v>11.956521739130435</v>
          </cell>
          <cell r="AT107">
            <v>7.1574642126789367</v>
          </cell>
          <cell r="AU107">
            <v>8.8888888888888893</v>
          </cell>
          <cell r="AV107">
            <v>63.405797101449281</v>
          </cell>
          <cell r="AW107">
            <v>63.803680981595093</v>
          </cell>
          <cell r="AX107">
            <v>63.660130718954242</v>
          </cell>
          <cell r="AY107">
            <v>62.318840579710141</v>
          </cell>
          <cell r="AZ107">
            <v>60.327198364008183</v>
          </cell>
          <cell r="BA107">
            <v>61.045751633986931</v>
          </cell>
          <cell r="BB107">
            <v>89.85507246376811</v>
          </cell>
          <cell r="BC107">
            <v>89.77505112474438</v>
          </cell>
          <cell r="BD107">
            <v>89.803921568627459</v>
          </cell>
          <cell r="BE107">
            <v>117</v>
          </cell>
          <cell r="BF107">
            <v>312</v>
          </cell>
          <cell r="BG107">
            <v>429</v>
          </cell>
          <cell r="BH107">
            <v>6.8376068376068382</v>
          </cell>
          <cell r="BI107">
            <v>12.5</v>
          </cell>
          <cell r="BJ107">
            <v>10.955710955710956</v>
          </cell>
          <cell r="BK107">
            <v>2.5641025641025639</v>
          </cell>
          <cell r="BL107">
            <v>7.3717948717948723</v>
          </cell>
          <cell r="BM107">
            <v>6.0606060606060606</v>
          </cell>
          <cell r="BN107">
            <v>32.478632478632477</v>
          </cell>
          <cell r="BO107">
            <v>40.705128205128204</v>
          </cell>
          <cell r="BP107">
            <v>38.461538461538467</v>
          </cell>
          <cell r="BQ107">
            <v>32.478632478632477</v>
          </cell>
          <cell r="BR107">
            <v>37.5</v>
          </cell>
          <cell r="BS107">
            <v>36.130536130536129</v>
          </cell>
          <cell r="BT107">
            <v>76.923076923076934</v>
          </cell>
          <cell r="BU107">
            <v>87.179487179487182</v>
          </cell>
          <cell r="BV107">
            <v>84.382284382284382</v>
          </cell>
          <cell r="BW107">
            <v>12</v>
          </cell>
          <cell r="BX107">
            <v>14</v>
          </cell>
          <cell r="BY107">
            <v>26</v>
          </cell>
          <cell r="BZ107">
            <v>91.666666666666657</v>
          </cell>
          <cell r="CA107">
            <v>42.857142857142854</v>
          </cell>
          <cell r="CB107">
            <v>65.384615384615387</v>
          </cell>
          <cell r="CC107">
            <v>75</v>
          </cell>
          <cell r="CD107">
            <v>35.714285714285715</v>
          </cell>
          <cell r="CE107">
            <v>53.846153846153847</v>
          </cell>
          <cell r="CF107">
            <v>100</v>
          </cell>
          <cell r="CG107">
            <v>78.571428571428569</v>
          </cell>
          <cell r="CH107">
            <v>88.461538461538453</v>
          </cell>
          <cell r="CI107">
            <v>100</v>
          </cell>
          <cell r="CJ107">
            <v>78.571428571428569</v>
          </cell>
          <cell r="CK107">
            <v>88.461538461538453</v>
          </cell>
          <cell r="CL107">
            <v>100</v>
          </cell>
          <cell r="CM107">
            <v>92.857142857142861</v>
          </cell>
          <cell r="CN107">
            <v>96.15384615384616</v>
          </cell>
          <cell r="CO107">
            <v>6965</v>
          </cell>
          <cell r="CP107">
            <v>7516</v>
          </cell>
          <cell r="CQ107">
            <v>14481</v>
          </cell>
          <cell r="CR107">
            <v>66.4321608040201</v>
          </cell>
          <cell r="CS107">
            <v>57.211282597126136</v>
          </cell>
          <cell r="CT107">
            <v>61.646295145362885</v>
          </cell>
          <cell r="CU107">
            <v>54.2713567839196</v>
          </cell>
          <cell r="CV107">
            <v>46.474188398084088</v>
          </cell>
          <cell r="CW107">
            <v>50.22443201436365</v>
          </cell>
          <cell r="CX107">
            <v>95.061019382627421</v>
          </cell>
          <cell r="CY107">
            <v>91.484832357637032</v>
          </cell>
          <cell r="CZ107">
            <v>93.204889165112903</v>
          </cell>
          <cell r="DA107">
            <v>94.242641780330231</v>
          </cell>
          <cell r="DB107">
            <v>89.98137307078234</v>
          </cell>
          <cell r="DC107">
            <v>92.030937089979972</v>
          </cell>
          <cell r="DD107">
            <v>98.607322325915291</v>
          </cell>
          <cell r="DE107">
            <v>98.03086748270357</v>
          </cell>
          <cell r="DF107">
            <v>98.30812789172019</v>
          </cell>
          <cell r="DG107">
            <v>741</v>
          </cell>
          <cell r="DH107">
            <v>1301</v>
          </cell>
          <cell r="DI107">
            <v>2042</v>
          </cell>
          <cell r="DJ107">
            <v>20.647773279352226</v>
          </cell>
          <cell r="DK107">
            <v>17.986164488854726</v>
          </cell>
          <cell r="DL107">
            <v>18.952007835455436</v>
          </cell>
          <cell r="DM107">
            <v>10.6612685560054</v>
          </cell>
          <cell r="DN107">
            <v>9.4542659492697929</v>
          </cell>
          <cell r="DO107">
            <v>9.892262487757101</v>
          </cell>
          <cell r="DP107">
            <v>79.352226720647778</v>
          </cell>
          <cell r="DQ107">
            <v>76.172175249807836</v>
          </cell>
          <cell r="DR107">
            <v>77.326150832517143</v>
          </cell>
          <cell r="DS107">
            <v>77.59784075573549</v>
          </cell>
          <cell r="DT107">
            <v>73.174481168332051</v>
          </cell>
          <cell r="DU107">
            <v>74.779627815866803</v>
          </cell>
          <cell r="DV107">
            <v>94.331983805668017</v>
          </cell>
          <cell r="DW107">
            <v>94.004611837048429</v>
          </cell>
          <cell r="DX107">
            <v>94.123408423114597</v>
          </cell>
        </row>
        <row r="108">
          <cell r="B108">
            <v>851</v>
          </cell>
          <cell r="C108">
            <v>806</v>
          </cell>
          <cell r="D108">
            <v>736</v>
          </cell>
          <cell r="E108">
            <v>1542</v>
          </cell>
          <cell r="F108">
            <v>62.034739454094293</v>
          </cell>
          <cell r="G108">
            <v>56.114130434782602</v>
          </cell>
          <cell r="H108">
            <v>59.208819714656293</v>
          </cell>
          <cell r="I108">
            <v>39.454094292803973</v>
          </cell>
          <cell r="J108">
            <v>34.91847826086957</v>
          </cell>
          <cell r="K108">
            <v>37.289234760051883</v>
          </cell>
          <cell r="L108">
            <v>94.292803970223332</v>
          </cell>
          <cell r="M108">
            <v>94.021739130434781</v>
          </cell>
          <cell r="N108">
            <v>94.163424124513611</v>
          </cell>
          <cell r="O108">
            <v>91.066997518610421</v>
          </cell>
          <cell r="P108">
            <v>91.304347826086953</v>
          </cell>
          <cell r="Q108">
            <v>91.180285343709471</v>
          </cell>
          <cell r="R108">
            <v>98.883374689826297</v>
          </cell>
          <cell r="S108">
            <v>98.097826086956516</v>
          </cell>
          <cell r="T108">
            <v>98.508430609597923</v>
          </cell>
          <cell r="U108">
            <v>104</v>
          </cell>
          <cell r="V108">
            <v>150</v>
          </cell>
          <cell r="W108">
            <v>254</v>
          </cell>
          <cell r="X108">
            <v>19.230769230769234</v>
          </cell>
          <cell r="Y108">
            <v>14.666666666666666</v>
          </cell>
          <cell r="Z108">
            <v>16.535433070866144</v>
          </cell>
          <cell r="AA108">
            <v>3.8461538461538463</v>
          </cell>
          <cell r="AB108">
            <v>4.666666666666667</v>
          </cell>
          <cell r="AC108">
            <v>4.3307086614173231</v>
          </cell>
          <cell r="AD108">
            <v>75</v>
          </cell>
          <cell r="AE108">
            <v>80.666666666666657</v>
          </cell>
          <cell r="AF108">
            <v>78.346456692913392</v>
          </cell>
          <cell r="AG108">
            <v>71.15384615384616</v>
          </cell>
          <cell r="AH108">
            <v>76.666666666666671</v>
          </cell>
          <cell r="AI108">
            <v>74.409448818897644</v>
          </cell>
          <cell r="AJ108">
            <v>94.230769230769226</v>
          </cell>
          <cell r="AK108">
            <v>94</v>
          </cell>
          <cell r="AL108">
            <v>94.094488188976371</v>
          </cell>
          <cell r="AM108">
            <v>59</v>
          </cell>
          <cell r="AN108">
            <v>107</v>
          </cell>
          <cell r="AO108">
            <v>166</v>
          </cell>
          <cell r="AP108">
            <v>8.4745762711864394</v>
          </cell>
          <cell r="AQ108">
            <v>7.4766355140186906</v>
          </cell>
          <cell r="AR108">
            <v>7.8313253012048198</v>
          </cell>
          <cell r="AS108">
            <v>8.4745762711864394</v>
          </cell>
          <cell r="AT108">
            <v>1.8691588785046727</v>
          </cell>
          <cell r="AU108">
            <v>4.2168674698795181</v>
          </cell>
          <cell r="AV108">
            <v>54.237288135593218</v>
          </cell>
          <cell r="AW108">
            <v>43.925233644859816</v>
          </cell>
          <cell r="AX108">
            <v>47.590361445783131</v>
          </cell>
          <cell r="AY108">
            <v>49.152542372881356</v>
          </cell>
          <cell r="AZ108">
            <v>38.31775700934579</v>
          </cell>
          <cell r="BA108">
            <v>42.168674698795186</v>
          </cell>
          <cell r="BB108">
            <v>86.440677966101703</v>
          </cell>
          <cell r="BC108">
            <v>78.504672897196258</v>
          </cell>
          <cell r="BD108">
            <v>81.325301204819283</v>
          </cell>
          <cell r="BE108">
            <v>19</v>
          </cell>
          <cell r="BF108">
            <v>57</v>
          </cell>
          <cell r="BG108">
            <v>76</v>
          </cell>
          <cell r="BH108">
            <v>0</v>
          </cell>
          <cell r="BI108">
            <v>5.2631578947368416</v>
          </cell>
          <cell r="BJ108">
            <v>3.9473684210526314</v>
          </cell>
          <cell r="BK108">
            <v>0</v>
          </cell>
          <cell r="BL108">
            <v>5.2631578947368416</v>
          </cell>
          <cell r="BM108">
            <v>3.9473684210526314</v>
          </cell>
          <cell r="BN108">
            <v>10.526315789473683</v>
          </cell>
          <cell r="BO108">
            <v>24.561403508771928</v>
          </cell>
          <cell r="BP108">
            <v>21.052631578947366</v>
          </cell>
          <cell r="BQ108">
            <v>10.526315789473683</v>
          </cell>
          <cell r="BR108">
            <v>22.807017543859647</v>
          </cell>
          <cell r="BS108">
            <v>19.736842105263158</v>
          </cell>
          <cell r="BT108">
            <v>73.68421052631578</v>
          </cell>
          <cell r="BU108">
            <v>71.929824561403507</v>
          </cell>
          <cell r="BV108">
            <v>72.368421052631575</v>
          </cell>
          <cell r="BW108">
            <v>4</v>
          </cell>
          <cell r="BX108">
            <v>3</v>
          </cell>
          <cell r="BY108">
            <v>7</v>
          </cell>
          <cell r="BZ108">
            <v>50</v>
          </cell>
          <cell r="CA108">
            <v>0</v>
          </cell>
          <cell r="CB108">
            <v>28.571428571428569</v>
          </cell>
          <cell r="CC108">
            <v>25</v>
          </cell>
          <cell r="CD108">
            <v>0</v>
          </cell>
          <cell r="CE108">
            <v>14.285714285714285</v>
          </cell>
          <cell r="CF108">
            <v>75</v>
          </cell>
          <cell r="CG108">
            <v>100</v>
          </cell>
          <cell r="CH108">
            <v>85.714285714285708</v>
          </cell>
          <cell r="CI108">
            <v>75</v>
          </cell>
          <cell r="CJ108">
            <v>66.666666666666657</v>
          </cell>
          <cell r="CK108">
            <v>71.428571428571431</v>
          </cell>
          <cell r="CL108">
            <v>100</v>
          </cell>
          <cell r="CM108">
            <v>100</v>
          </cell>
          <cell r="CN108">
            <v>100</v>
          </cell>
          <cell r="CO108">
            <v>992</v>
          </cell>
          <cell r="CP108">
            <v>1053</v>
          </cell>
          <cell r="CQ108">
            <v>2045</v>
          </cell>
          <cell r="CR108">
            <v>53.125</v>
          </cell>
          <cell r="CS108">
            <v>42.355175688509021</v>
          </cell>
          <cell r="CT108">
            <v>47.579462102689483</v>
          </cell>
          <cell r="CU108">
            <v>33.064516129032256</v>
          </cell>
          <cell r="CV108">
            <v>25.546058879392213</v>
          </cell>
          <cell r="CW108">
            <v>29.193154034229828</v>
          </cell>
          <cell r="CX108">
            <v>88.20564516129032</v>
          </cell>
          <cell r="CY108">
            <v>83.285849952516628</v>
          </cell>
          <cell r="CZ108">
            <v>85.672371638141811</v>
          </cell>
          <cell r="DA108">
            <v>84.879032258064512</v>
          </cell>
          <cell r="DB108">
            <v>80.056980056980052</v>
          </cell>
          <cell r="DC108">
            <v>82.396088019559897</v>
          </cell>
          <cell r="DD108">
            <v>97.177419354838719</v>
          </cell>
          <cell r="DE108">
            <v>94.112060778727454</v>
          </cell>
          <cell r="DF108">
            <v>95.599022004889974</v>
          </cell>
          <cell r="DG108">
            <v>163</v>
          </cell>
          <cell r="DH108">
            <v>257</v>
          </cell>
          <cell r="DI108">
            <v>420</v>
          </cell>
          <cell r="DJ108">
            <v>15.337423312883436</v>
          </cell>
          <cell r="DK108">
            <v>11.673151750972762</v>
          </cell>
          <cell r="DL108">
            <v>13.095238095238097</v>
          </cell>
          <cell r="DM108">
            <v>5.5214723926380369</v>
          </cell>
          <cell r="DN108">
            <v>3.5019455252918288</v>
          </cell>
          <cell r="DO108">
            <v>4.2857142857142856</v>
          </cell>
          <cell r="DP108">
            <v>67.484662576687114</v>
          </cell>
          <cell r="DQ108">
            <v>65.369649805447466</v>
          </cell>
          <cell r="DR108">
            <v>66.19047619047619</v>
          </cell>
          <cell r="DS108">
            <v>63.190184049079754</v>
          </cell>
          <cell r="DT108">
            <v>60.700389105058363</v>
          </cell>
          <cell r="DU108">
            <v>61.666666666666671</v>
          </cell>
          <cell r="DV108">
            <v>91.411042944785279</v>
          </cell>
          <cell r="DW108">
            <v>87.548638132295721</v>
          </cell>
          <cell r="DX108">
            <v>89.047619047619037</v>
          </cell>
        </row>
        <row r="109">
          <cell r="B109">
            <v>852</v>
          </cell>
          <cell r="C109">
            <v>840</v>
          </cell>
          <cell r="D109">
            <v>752</v>
          </cell>
          <cell r="E109">
            <v>1592</v>
          </cell>
          <cell r="F109">
            <v>73.214285714285708</v>
          </cell>
          <cell r="G109">
            <v>58.776595744680847</v>
          </cell>
          <cell r="H109">
            <v>66.394472361809036</v>
          </cell>
          <cell r="I109">
            <v>57.857142857142861</v>
          </cell>
          <cell r="J109">
            <v>44.281914893617021</v>
          </cell>
          <cell r="K109">
            <v>51.44472361809045</v>
          </cell>
          <cell r="L109">
            <v>98.571428571428584</v>
          </cell>
          <cell r="M109">
            <v>96.276595744680847</v>
          </cell>
          <cell r="N109">
            <v>97.48743718592965</v>
          </cell>
          <cell r="O109">
            <v>97.5</v>
          </cell>
          <cell r="P109">
            <v>95.212765957446805</v>
          </cell>
          <cell r="Q109">
            <v>96.41959798994975</v>
          </cell>
          <cell r="R109">
            <v>99.642857142857139</v>
          </cell>
          <cell r="S109">
            <v>98.803191489361694</v>
          </cell>
          <cell r="T109">
            <v>99.246231155778901</v>
          </cell>
          <cell r="U109">
            <v>258</v>
          </cell>
          <cell r="V109">
            <v>269</v>
          </cell>
          <cell r="W109">
            <v>527</v>
          </cell>
          <cell r="X109">
            <v>21.31782945736434</v>
          </cell>
          <cell r="Y109">
            <v>15.241635687732341</v>
          </cell>
          <cell r="Z109">
            <v>18.216318785578746</v>
          </cell>
          <cell r="AA109">
            <v>11.627906976744185</v>
          </cell>
          <cell r="AB109">
            <v>6.6914498141263934</v>
          </cell>
          <cell r="AC109">
            <v>9.1081593927893731</v>
          </cell>
          <cell r="AD109">
            <v>88.372093023255815</v>
          </cell>
          <cell r="AE109">
            <v>78.438661710037167</v>
          </cell>
          <cell r="AF109">
            <v>83.301707779886144</v>
          </cell>
          <cell r="AG109">
            <v>84.108527131782949</v>
          </cell>
          <cell r="AH109">
            <v>73.605947955390334</v>
          </cell>
          <cell r="AI109">
            <v>78.747628083491463</v>
          </cell>
          <cell r="AJ109">
            <v>97.286821705426348</v>
          </cell>
          <cell r="AK109">
            <v>96.6542750929368</v>
          </cell>
          <cell r="AL109">
            <v>96.963946869070199</v>
          </cell>
          <cell r="AM109">
            <v>99</v>
          </cell>
          <cell r="AN109">
            <v>132</v>
          </cell>
          <cell r="AO109">
            <v>231</v>
          </cell>
          <cell r="AP109">
            <v>11.111111111111111</v>
          </cell>
          <cell r="AQ109">
            <v>5.3030303030303028</v>
          </cell>
          <cell r="AR109">
            <v>7.7922077922077921</v>
          </cell>
          <cell r="AS109">
            <v>7.0707070707070701</v>
          </cell>
          <cell r="AT109">
            <v>1.5151515151515151</v>
          </cell>
          <cell r="AU109">
            <v>3.8961038961038961</v>
          </cell>
          <cell r="AV109">
            <v>46.464646464646464</v>
          </cell>
          <cell r="AW109">
            <v>44.696969696969695</v>
          </cell>
          <cell r="AX109">
            <v>45.454545454545453</v>
          </cell>
          <cell r="AY109">
            <v>43.43434343434344</v>
          </cell>
          <cell r="AZ109">
            <v>43.18181818181818</v>
          </cell>
          <cell r="BA109">
            <v>43.290043290043286</v>
          </cell>
          <cell r="BB109">
            <v>82.828282828282823</v>
          </cell>
          <cell r="BC109">
            <v>74.242424242424249</v>
          </cell>
          <cell r="BD109">
            <v>77.922077922077932</v>
          </cell>
          <cell r="BE109">
            <v>15</v>
          </cell>
          <cell r="BF109">
            <v>57</v>
          </cell>
          <cell r="BG109">
            <v>72</v>
          </cell>
          <cell r="BH109">
            <v>0</v>
          </cell>
          <cell r="BI109">
            <v>3.5087719298245612</v>
          </cell>
          <cell r="BJ109">
            <v>2.7777777777777777</v>
          </cell>
          <cell r="BK109">
            <v>0</v>
          </cell>
          <cell r="BL109">
            <v>0</v>
          </cell>
          <cell r="BM109">
            <v>0</v>
          </cell>
          <cell r="BN109">
            <v>6.666666666666667</v>
          </cell>
          <cell r="BO109">
            <v>10.526315789473683</v>
          </cell>
          <cell r="BP109">
            <v>9.7222222222222232</v>
          </cell>
          <cell r="BQ109">
            <v>6.666666666666667</v>
          </cell>
          <cell r="BR109">
            <v>10.526315789473683</v>
          </cell>
          <cell r="BS109">
            <v>9.7222222222222232</v>
          </cell>
          <cell r="BT109">
            <v>86.666666666666671</v>
          </cell>
          <cell r="BU109">
            <v>63.157894736842103</v>
          </cell>
          <cell r="BV109">
            <v>68.055555555555557</v>
          </cell>
          <cell r="BW109">
            <v>2</v>
          </cell>
          <cell r="BX109">
            <v>0</v>
          </cell>
          <cell r="BY109">
            <v>2</v>
          </cell>
          <cell r="BZ109">
            <v>50</v>
          </cell>
          <cell r="CA109" t="e">
            <v>#DIV/0!</v>
          </cell>
          <cell r="CB109">
            <v>50</v>
          </cell>
          <cell r="CC109">
            <v>50</v>
          </cell>
          <cell r="CD109" t="e">
            <v>#DIV/0!</v>
          </cell>
          <cell r="CE109">
            <v>50</v>
          </cell>
          <cell r="CF109">
            <v>100</v>
          </cell>
          <cell r="CG109" t="e">
            <v>#DIV/0!</v>
          </cell>
          <cell r="CH109">
            <v>100</v>
          </cell>
          <cell r="CI109">
            <v>50</v>
          </cell>
          <cell r="CJ109" t="e">
            <v>#DIV/0!</v>
          </cell>
          <cell r="CK109">
            <v>50</v>
          </cell>
          <cell r="CL109">
            <v>100</v>
          </cell>
          <cell r="CM109" t="e">
            <v>#DIV/0!</v>
          </cell>
          <cell r="CN109">
            <v>100</v>
          </cell>
          <cell r="CO109">
            <v>1214</v>
          </cell>
          <cell r="CP109">
            <v>1210</v>
          </cell>
          <cell r="CQ109">
            <v>2424</v>
          </cell>
          <cell r="CR109">
            <v>56.177924217462937</v>
          </cell>
          <cell r="CS109">
            <v>40.66115702479339</v>
          </cell>
          <cell r="CT109">
            <v>48.432343234323433</v>
          </cell>
          <cell r="CU109">
            <v>43.163097199341024</v>
          </cell>
          <cell r="CV109">
            <v>29.173553719008265</v>
          </cell>
          <cell r="CW109">
            <v>36.179867986798683</v>
          </cell>
          <cell r="CX109">
            <v>91.021416803953869</v>
          </cell>
          <cell r="CY109">
            <v>82.644628099173559</v>
          </cell>
          <cell r="CZ109">
            <v>86.839933993399342</v>
          </cell>
          <cell r="DA109">
            <v>89.044481054365733</v>
          </cell>
          <cell r="DB109">
            <v>80.743801652892571</v>
          </cell>
          <cell r="DC109">
            <v>84.900990099009903</v>
          </cell>
          <cell r="DD109">
            <v>97.611202635914324</v>
          </cell>
          <cell r="DE109">
            <v>93.966942148760339</v>
          </cell>
          <cell r="DF109">
            <v>95.792079207920793</v>
          </cell>
          <cell r="DG109">
            <v>357</v>
          </cell>
          <cell r="DH109">
            <v>401</v>
          </cell>
          <cell r="DI109">
            <v>758</v>
          </cell>
          <cell r="DJ109">
            <v>18.487394957983195</v>
          </cell>
          <cell r="DK109">
            <v>11.970074812967582</v>
          </cell>
          <cell r="DL109">
            <v>15.03957783641161</v>
          </cell>
          <cell r="DM109">
            <v>10.364145658263306</v>
          </cell>
          <cell r="DN109">
            <v>4.9875311720698257</v>
          </cell>
          <cell r="DO109">
            <v>7.5197889182058049</v>
          </cell>
          <cell r="DP109">
            <v>76.750700280112056</v>
          </cell>
          <cell r="DQ109">
            <v>67.331670822942641</v>
          </cell>
          <cell r="DR109">
            <v>71.76781002638522</v>
          </cell>
          <cell r="DS109">
            <v>72.829131652661061</v>
          </cell>
          <cell r="DT109">
            <v>63.591022443890274</v>
          </cell>
          <cell r="DU109">
            <v>67.941952506596309</v>
          </cell>
          <cell r="DV109">
            <v>93.277310924369743</v>
          </cell>
          <cell r="DW109">
            <v>89.276807980049881</v>
          </cell>
          <cell r="DX109">
            <v>91.160949868073885</v>
          </cell>
        </row>
        <row r="110">
          <cell r="B110">
            <v>855</v>
          </cell>
          <cell r="C110">
            <v>3491</v>
          </cell>
          <cell r="D110">
            <v>3247</v>
          </cell>
          <cell r="E110">
            <v>6738</v>
          </cell>
          <cell r="F110">
            <v>68.834144944142082</v>
          </cell>
          <cell r="G110">
            <v>61.287342161995682</v>
          </cell>
          <cell r="H110">
            <v>65.197387948946272</v>
          </cell>
          <cell r="I110">
            <v>55.657404755084507</v>
          </cell>
          <cell r="J110">
            <v>49.738219895287962</v>
          </cell>
          <cell r="K110">
            <v>52.804986642920746</v>
          </cell>
          <cell r="L110">
            <v>96.132913205385279</v>
          </cell>
          <cell r="M110">
            <v>95.626732368340001</v>
          </cell>
          <cell r="N110">
            <v>95.888987830216678</v>
          </cell>
          <cell r="O110">
            <v>94.929819535949591</v>
          </cell>
          <cell r="P110">
            <v>93.963658761934084</v>
          </cell>
          <cell r="Q110">
            <v>94.464232710002975</v>
          </cell>
          <cell r="R110">
            <v>98.854196505299342</v>
          </cell>
          <cell r="S110">
            <v>99.045272559285493</v>
          </cell>
          <cell r="T110">
            <v>98.946274859008611</v>
          </cell>
          <cell r="U110">
            <v>176</v>
          </cell>
          <cell r="V110">
            <v>366</v>
          </cell>
          <cell r="W110">
            <v>542</v>
          </cell>
          <cell r="X110">
            <v>25</v>
          </cell>
          <cell r="Y110">
            <v>15.846994535519126</v>
          </cell>
          <cell r="Z110">
            <v>18.819188191881921</v>
          </cell>
          <cell r="AA110">
            <v>15.909090909090908</v>
          </cell>
          <cell r="AB110">
            <v>8.1967213114754092</v>
          </cell>
          <cell r="AC110">
            <v>10.701107011070111</v>
          </cell>
          <cell r="AD110">
            <v>85.227272727272734</v>
          </cell>
          <cell r="AE110">
            <v>74.863387978142086</v>
          </cell>
          <cell r="AF110">
            <v>78.228782287822867</v>
          </cell>
          <cell r="AG110">
            <v>81.818181818181827</v>
          </cell>
          <cell r="AH110">
            <v>70.491803278688522</v>
          </cell>
          <cell r="AI110">
            <v>74.169741697416967</v>
          </cell>
          <cell r="AJ110">
            <v>96.590909090909093</v>
          </cell>
          <cell r="AK110">
            <v>92.622950819672127</v>
          </cell>
          <cell r="AL110">
            <v>93.911439114391143</v>
          </cell>
          <cell r="AM110">
            <v>59</v>
          </cell>
          <cell r="AN110">
            <v>133</v>
          </cell>
          <cell r="AO110">
            <v>192</v>
          </cell>
          <cell r="AP110">
            <v>33.898305084745758</v>
          </cell>
          <cell r="AQ110">
            <v>15.789473684210526</v>
          </cell>
          <cell r="AR110">
            <v>21.354166666666664</v>
          </cell>
          <cell r="AS110">
            <v>18.64406779661017</v>
          </cell>
          <cell r="AT110">
            <v>6.7669172932330826</v>
          </cell>
          <cell r="AU110">
            <v>10.416666666666668</v>
          </cell>
          <cell r="AV110">
            <v>83.050847457627114</v>
          </cell>
          <cell r="AW110">
            <v>66.917293233082702</v>
          </cell>
          <cell r="AX110">
            <v>71.875</v>
          </cell>
          <cell r="AY110">
            <v>83.050847457627114</v>
          </cell>
          <cell r="AZ110">
            <v>63.909774436090231</v>
          </cell>
          <cell r="BA110">
            <v>69.791666666666657</v>
          </cell>
          <cell r="BB110">
            <v>94.915254237288138</v>
          </cell>
          <cell r="BC110">
            <v>87.969924812030072</v>
          </cell>
          <cell r="BD110">
            <v>90.104166666666657</v>
          </cell>
          <cell r="BE110">
            <v>105</v>
          </cell>
          <cell r="BF110">
            <v>236</v>
          </cell>
          <cell r="BG110">
            <v>341</v>
          </cell>
          <cell r="BH110">
            <v>11.428571428571429</v>
          </cell>
          <cell r="BI110">
            <v>9.3220338983050848</v>
          </cell>
          <cell r="BJ110">
            <v>9.9706744868035191</v>
          </cell>
          <cell r="BK110">
            <v>8.5714285714285712</v>
          </cell>
          <cell r="BL110">
            <v>4.6610169491525424</v>
          </cell>
          <cell r="BM110">
            <v>5.8651026392961878</v>
          </cell>
          <cell r="BN110">
            <v>50.476190476190474</v>
          </cell>
          <cell r="BO110">
            <v>45.762711864406782</v>
          </cell>
          <cell r="BP110">
            <v>47.214076246334315</v>
          </cell>
          <cell r="BQ110">
            <v>44.761904761904766</v>
          </cell>
          <cell r="BR110">
            <v>41.949152542372879</v>
          </cell>
          <cell r="BS110">
            <v>42.815249266862168</v>
          </cell>
          <cell r="BT110">
            <v>77.142857142857153</v>
          </cell>
          <cell r="BU110">
            <v>79.237288135593218</v>
          </cell>
          <cell r="BV110">
            <v>78.592375366568916</v>
          </cell>
          <cell r="BW110">
            <v>7</v>
          </cell>
          <cell r="BX110">
            <v>9</v>
          </cell>
          <cell r="BY110">
            <v>16</v>
          </cell>
          <cell r="BZ110">
            <v>42.857142857142854</v>
          </cell>
          <cell r="CA110">
            <v>22.222222222222221</v>
          </cell>
          <cell r="CB110">
            <v>31.25</v>
          </cell>
          <cell r="CC110">
            <v>28.571428571428569</v>
          </cell>
          <cell r="CD110">
            <v>22.222222222222221</v>
          </cell>
          <cell r="CE110">
            <v>25</v>
          </cell>
          <cell r="CF110">
            <v>71.428571428571431</v>
          </cell>
          <cell r="CG110">
            <v>55.555555555555557</v>
          </cell>
          <cell r="CH110">
            <v>62.5</v>
          </cell>
          <cell r="CI110">
            <v>57.142857142857139</v>
          </cell>
          <cell r="CJ110">
            <v>55.555555555555557</v>
          </cell>
          <cell r="CK110">
            <v>56.25</v>
          </cell>
          <cell r="CL110">
            <v>100</v>
          </cell>
          <cell r="CM110">
            <v>88.888888888888886</v>
          </cell>
          <cell r="CN110">
            <v>93.75</v>
          </cell>
          <cell r="CO110">
            <v>3838</v>
          </cell>
          <cell r="CP110">
            <v>3991</v>
          </cell>
          <cell r="CQ110">
            <v>7829</v>
          </cell>
          <cell r="CR110">
            <v>64.669098488796251</v>
          </cell>
          <cell r="CS110">
            <v>52.442996742671014</v>
          </cell>
          <cell r="CT110">
            <v>58.436581938944954</v>
          </cell>
          <cell r="CU110">
            <v>51.928087545596668</v>
          </cell>
          <cell r="CV110">
            <v>41.768980205462292</v>
          </cell>
          <cell r="CW110">
            <v>46.749265551155958</v>
          </cell>
          <cell r="CX110">
            <v>94.137571651902036</v>
          </cell>
          <cell r="CY110">
            <v>89.726885492357795</v>
          </cell>
          <cell r="CZ110">
            <v>91.889130157108184</v>
          </cell>
          <cell r="DA110">
            <v>92.704533611255854</v>
          </cell>
          <cell r="DB110">
            <v>87.647206213981448</v>
          </cell>
          <cell r="DC110">
            <v>90.126452931408863</v>
          </cell>
          <cell r="DD110">
            <v>98.097967691506</v>
          </cell>
          <cell r="DE110">
            <v>96.893009270859437</v>
          </cell>
          <cell r="DF110">
            <v>97.483714395197339</v>
          </cell>
          <cell r="DG110">
            <v>235</v>
          </cell>
          <cell r="DH110">
            <v>499</v>
          </cell>
          <cell r="DI110">
            <v>734</v>
          </cell>
          <cell r="DJ110">
            <v>27.23404255319149</v>
          </cell>
          <cell r="DK110">
            <v>15.831663326653306</v>
          </cell>
          <cell r="DL110">
            <v>19.482288828337875</v>
          </cell>
          <cell r="DM110">
            <v>16.595744680851062</v>
          </cell>
          <cell r="DN110">
            <v>7.8156312625250495</v>
          </cell>
          <cell r="DO110">
            <v>10.626702997275205</v>
          </cell>
          <cell r="DP110">
            <v>84.680851063829792</v>
          </cell>
          <cell r="DQ110">
            <v>72.745490981963925</v>
          </cell>
          <cell r="DR110">
            <v>76.566757493188007</v>
          </cell>
          <cell r="DS110">
            <v>82.127659574468083</v>
          </cell>
          <cell r="DT110">
            <v>68.737474949899806</v>
          </cell>
          <cell r="DU110">
            <v>73.024523160762939</v>
          </cell>
          <cell r="DV110">
            <v>96.170212765957444</v>
          </cell>
          <cell r="DW110">
            <v>91.38276553106212</v>
          </cell>
          <cell r="DX110">
            <v>92.915531335149865</v>
          </cell>
        </row>
        <row r="111">
          <cell r="B111">
            <v>856</v>
          </cell>
          <cell r="C111">
            <v>1459</v>
          </cell>
          <cell r="D111">
            <v>1339</v>
          </cell>
          <cell r="E111">
            <v>2798</v>
          </cell>
          <cell r="F111">
            <v>62.782727895819058</v>
          </cell>
          <cell r="G111">
            <v>52.949962658700521</v>
          </cell>
          <cell r="H111">
            <v>58.077197998570405</v>
          </cell>
          <cell r="I111">
            <v>45.305003427004799</v>
          </cell>
          <cell r="J111">
            <v>37.34129947722181</v>
          </cell>
          <cell r="K111">
            <v>41.493924231594001</v>
          </cell>
          <cell r="L111">
            <v>93.077450308430429</v>
          </cell>
          <cell r="M111">
            <v>91.784914115011205</v>
          </cell>
          <cell r="N111">
            <v>92.458899213724095</v>
          </cell>
          <cell r="O111">
            <v>89.993145990404386</v>
          </cell>
          <cell r="P111">
            <v>88.050784167289024</v>
          </cell>
          <cell r="Q111">
            <v>89.063616869192273</v>
          </cell>
          <cell r="R111">
            <v>97.738176833447568</v>
          </cell>
          <cell r="S111">
            <v>97.983569828230017</v>
          </cell>
          <cell r="T111">
            <v>97.855611150822014</v>
          </cell>
          <cell r="U111">
            <v>143</v>
          </cell>
          <cell r="V111">
            <v>189</v>
          </cell>
          <cell r="W111">
            <v>332</v>
          </cell>
          <cell r="X111">
            <v>14.685314685314685</v>
          </cell>
          <cell r="Y111">
            <v>12.698412698412698</v>
          </cell>
          <cell r="Z111">
            <v>13.554216867469879</v>
          </cell>
          <cell r="AA111">
            <v>9.0909090909090917</v>
          </cell>
          <cell r="AB111">
            <v>7.4074074074074066</v>
          </cell>
          <cell r="AC111">
            <v>8.1325301204819276</v>
          </cell>
          <cell r="AD111">
            <v>71.328671328671334</v>
          </cell>
          <cell r="AE111">
            <v>73.015873015873012</v>
          </cell>
          <cell r="AF111">
            <v>72.289156626506028</v>
          </cell>
          <cell r="AG111">
            <v>67.132867132867133</v>
          </cell>
          <cell r="AH111">
            <v>66.666666666666657</v>
          </cell>
          <cell r="AI111">
            <v>66.867469879518069</v>
          </cell>
          <cell r="AJ111">
            <v>93.706293706293707</v>
          </cell>
          <cell r="AK111">
            <v>93.121693121693113</v>
          </cell>
          <cell r="AL111">
            <v>93.373493975903614</v>
          </cell>
          <cell r="AM111">
            <v>92</v>
          </cell>
          <cell r="AN111">
            <v>147</v>
          </cell>
          <cell r="AO111">
            <v>239</v>
          </cell>
          <cell r="AP111">
            <v>13.043478260869565</v>
          </cell>
          <cell r="AQ111">
            <v>8.8435374149659864</v>
          </cell>
          <cell r="AR111">
            <v>10.460251046025103</v>
          </cell>
          <cell r="AS111">
            <v>4.3478260869565215</v>
          </cell>
          <cell r="AT111">
            <v>2.7210884353741496</v>
          </cell>
          <cell r="AU111">
            <v>3.3472803347280333</v>
          </cell>
          <cell r="AV111">
            <v>54.347826086956516</v>
          </cell>
          <cell r="AW111">
            <v>53.061224489795919</v>
          </cell>
          <cell r="AX111">
            <v>53.556485355648533</v>
          </cell>
          <cell r="AY111">
            <v>50</v>
          </cell>
          <cell r="AZ111">
            <v>47.619047619047613</v>
          </cell>
          <cell r="BA111">
            <v>48.535564853556487</v>
          </cell>
          <cell r="BB111">
            <v>85.869565217391312</v>
          </cell>
          <cell r="BC111">
            <v>76.870748299319729</v>
          </cell>
          <cell r="BD111">
            <v>80.3347280334728</v>
          </cell>
          <cell r="BE111">
            <v>53</v>
          </cell>
          <cell r="BF111">
            <v>152</v>
          </cell>
          <cell r="BG111">
            <v>205</v>
          </cell>
          <cell r="BH111">
            <v>3.7735849056603774</v>
          </cell>
          <cell r="BI111">
            <v>5.2631578947368416</v>
          </cell>
          <cell r="BJ111">
            <v>4.8780487804878048</v>
          </cell>
          <cell r="BK111">
            <v>3.7735849056603774</v>
          </cell>
          <cell r="BL111">
            <v>0.6578947368421052</v>
          </cell>
          <cell r="BM111">
            <v>1.4634146341463417</v>
          </cell>
          <cell r="BN111">
            <v>30.188679245283019</v>
          </cell>
          <cell r="BO111">
            <v>31.578947368421051</v>
          </cell>
          <cell r="BP111">
            <v>31.219512195121951</v>
          </cell>
          <cell r="BQ111">
            <v>22.641509433962266</v>
          </cell>
          <cell r="BR111">
            <v>23.026315789473685</v>
          </cell>
          <cell r="BS111">
            <v>22.926829268292686</v>
          </cell>
          <cell r="BT111">
            <v>79.245283018867923</v>
          </cell>
          <cell r="BU111">
            <v>82.23684210526315</v>
          </cell>
          <cell r="BV111">
            <v>81.463414634146332</v>
          </cell>
          <cell r="BW111">
            <v>4</v>
          </cell>
          <cell r="BX111">
            <v>5</v>
          </cell>
          <cell r="BY111">
            <v>9</v>
          </cell>
          <cell r="BZ111">
            <v>50</v>
          </cell>
          <cell r="CA111">
            <v>0</v>
          </cell>
          <cell r="CB111">
            <v>22.222222222222221</v>
          </cell>
          <cell r="CC111">
            <v>50</v>
          </cell>
          <cell r="CD111">
            <v>0</v>
          </cell>
          <cell r="CE111">
            <v>22.222222222222221</v>
          </cell>
          <cell r="CF111">
            <v>100</v>
          </cell>
          <cell r="CG111">
            <v>40</v>
          </cell>
          <cell r="CH111">
            <v>66.666666666666657</v>
          </cell>
          <cell r="CI111">
            <v>100</v>
          </cell>
          <cell r="CJ111">
            <v>20</v>
          </cell>
          <cell r="CK111">
            <v>55.555555555555557</v>
          </cell>
          <cell r="CL111">
            <v>100</v>
          </cell>
          <cell r="CM111">
            <v>60</v>
          </cell>
          <cell r="CN111">
            <v>77.777777777777786</v>
          </cell>
          <cell r="CO111">
            <v>1751</v>
          </cell>
          <cell r="CP111">
            <v>1832</v>
          </cell>
          <cell r="CQ111">
            <v>3583</v>
          </cell>
          <cell r="CR111">
            <v>54.426042261564824</v>
          </cell>
          <cell r="CS111">
            <v>41.157205240174669</v>
          </cell>
          <cell r="CT111">
            <v>47.641641082891432</v>
          </cell>
          <cell r="CU111">
            <v>38.94917190177042</v>
          </cell>
          <cell r="CV111">
            <v>28.329694323144107</v>
          </cell>
          <cell r="CW111">
            <v>33.519397153223558</v>
          </cell>
          <cell r="CX111">
            <v>87.378640776699029</v>
          </cell>
          <cell r="CY111">
            <v>81.604803493449779</v>
          </cell>
          <cell r="CZ111">
            <v>84.426458275188381</v>
          </cell>
          <cell r="DA111">
            <v>84.009137635636776</v>
          </cell>
          <cell r="DB111">
            <v>77.019650655021834</v>
          </cell>
          <cell r="DC111">
            <v>80.435389338543118</v>
          </cell>
          <cell r="DD111">
            <v>96.230725299828663</v>
          </cell>
          <cell r="DE111">
            <v>94.377729257641917</v>
          </cell>
          <cell r="DF111">
            <v>95.283282165782865</v>
          </cell>
          <cell r="DG111">
            <v>235</v>
          </cell>
          <cell r="DH111">
            <v>336</v>
          </cell>
          <cell r="DI111">
            <v>571</v>
          </cell>
          <cell r="DJ111">
            <v>14.042553191489363</v>
          </cell>
          <cell r="DK111">
            <v>11.011904761904761</v>
          </cell>
          <cell r="DL111">
            <v>12.259194395796849</v>
          </cell>
          <cell r="DM111">
            <v>7.2340425531914887</v>
          </cell>
          <cell r="DN111">
            <v>5.3571428571428568</v>
          </cell>
          <cell r="DO111">
            <v>6.1295971978984243</v>
          </cell>
          <cell r="DP111">
            <v>64.680851063829792</v>
          </cell>
          <cell r="DQ111">
            <v>64.285714285714292</v>
          </cell>
          <cell r="DR111">
            <v>64.448336252189137</v>
          </cell>
          <cell r="DS111">
            <v>60.425531914893618</v>
          </cell>
          <cell r="DT111">
            <v>58.333333333333336</v>
          </cell>
          <cell r="DU111">
            <v>59.19439579684763</v>
          </cell>
          <cell r="DV111">
            <v>90.638297872340416</v>
          </cell>
          <cell r="DW111">
            <v>86.011904761904773</v>
          </cell>
          <cell r="DX111">
            <v>87.915936952714532</v>
          </cell>
        </row>
        <row r="112">
          <cell r="B112">
            <v>857</v>
          </cell>
          <cell r="C112">
            <v>233</v>
          </cell>
          <cell r="D112">
            <v>210</v>
          </cell>
          <cell r="E112">
            <v>443</v>
          </cell>
          <cell r="F112">
            <v>72.532188841201716</v>
          </cell>
          <cell r="G112">
            <v>72.857142857142847</v>
          </cell>
          <cell r="H112">
            <v>72.686230248306998</v>
          </cell>
          <cell r="I112">
            <v>60.085836909871247</v>
          </cell>
          <cell r="J112">
            <v>60.476190476190474</v>
          </cell>
          <cell r="K112">
            <v>60.270880361173816</v>
          </cell>
          <cell r="L112">
            <v>98.283261802575112</v>
          </cell>
          <cell r="M112">
            <v>98.095238095238088</v>
          </cell>
          <cell r="N112">
            <v>98.194130925507906</v>
          </cell>
          <cell r="O112">
            <v>97.424892703862668</v>
          </cell>
          <cell r="P112">
            <v>97.142857142857139</v>
          </cell>
          <cell r="Q112">
            <v>97.291196388261852</v>
          </cell>
          <cell r="R112">
            <v>100</v>
          </cell>
          <cell r="S112">
            <v>100</v>
          </cell>
          <cell r="T112">
            <v>100</v>
          </cell>
          <cell r="U112">
            <v>7</v>
          </cell>
          <cell r="V112">
            <v>14</v>
          </cell>
          <cell r="W112">
            <v>21</v>
          </cell>
          <cell r="X112">
            <v>42.857142857142854</v>
          </cell>
          <cell r="Y112">
            <v>7.1428571428571423</v>
          </cell>
          <cell r="Z112">
            <v>19.047619047619047</v>
          </cell>
          <cell r="AA112">
            <v>0</v>
          </cell>
          <cell r="AB112">
            <v>7.1428571428571423</v>
          </cell>
          <cell r="AC112">
            <v>4.7619047619047619</v>
          </cell>
          <cell r="AD112">
            <v>71.428571428571431</v>
          </cell>
          <cell r="AE112">
            <v>85.714285714285708</v>
          </cell>
          <cell r="AF112">
            <v>80.952380952380949</v>
          </cell>
          <cell r="AG112">
            <v>71.428571428571431</v>
          </cell>
          <cell r="AH112">
            <v>78.571428571428569</v>
          </cell>
          <cell r="AI112">
            <v>76.19047619047619</v>
          </cell>
          <cell r="AJ112">
            <v>100</v>
          </cell>
          <cell r="AK112">
            <v>92.857142857142861</v>
          </cell>
          <cell r="AL112">
            <v>95.238095238095227</v>
          </cell>
          <cell r="AM112">
            <v>2</v>
          </cell>
          <cell r="AN112">
            <v>4</v>
          </cell>
          <cell r="AO112">
            <v>6</v>
          </cell>
          <cell r="AP112">
            <v>50</v>
          </cell>
          <cell r="AQ112">
            <v>50</v>
          </cell>
          <cell r="AR112">
            <v>50</v>
          </cell>
          <cell r="AS112">
            <v>50</v>
          </cell>
          <cell r="AT112">
            <v>50</v>
          </cell>
          <cell r="AU112">
            <v>50</v>
          </cell>
          <cell r="AV112">
            <v>50</v>
          </cell>
          <cell r="AW112">
            <v>100</v>
          </cell>
          <cell r="AX112">
            <v>83.333333333333343</v>
          </cell>
          <cell r="AY112">
            <v>50</v>
          </cell>
          <cell r="AZ112">
            <v>75</v>
          </cell>
          <cell r="BA112">
            <v>66.666666666666657</v>
          </cell>
          <cell r="BB112">
            <v>100</v>
          </cell>
          <cell r="BC112">
            <v>100</v>
          </cell>
          <cell r="BD112">
            <v>100</v>
          </cell>
          <cell r="BE112">
            <v>5</v>
          </cell>
          <cell r="BF112">
            <v>11</v>
          </cell>
          <cell r="BG112">
            <v>16</v>
          </cell>
          <cell r="BH112">
            <v>0</v>
          </cell>
          <cell r="BI112">
            <v>18.181818181818183</v>
          </cell>
          <cell r="BJ112">
            <v>12.5</v>
          </cell>
          <cell r="BK112">
            <v>0</v>
          </cell>
          <cell r="BL112">
            <v>9.0909090909090917</v>
          </cell>
          <cell r="BM112">
            <v>6.25</v>
          </cell>
          <cell r="BN112">
            <v>0</v>
          </cell>
          <cell r="BO112">
            <v>81.818181818181827</v>
          </cell>
          <cell r="BP112">
            <v>56.25</v>
          </cell>
          <cell r="BQ112">
            <v>0</v>
          </cell>
          <cell r="BR112">
            <v>63.636363636363633</v>
          </cell>
          <cell r="BS112">
            <v>43.75</v>
          </cell>
          <cell r="BT112">
            <v>100</v>
          </cell>
          <cell r="BU112">
            <v>100</v>
          </cell>
          <cell r="BV112">
            <v>100</v>
          </cell>
          <cell r="BW112">
            <v>0</v>
          </cell>
          <cell r="BX112">
            <v>1</v>
          </cell>
          <cell r="BY112">
            <v>1</v>
          </cell>
          <cell r="BZ112" t="e">
            <v>#DIV/0!</v>
          </cell>
          <cell r="CA112">
            <v>100</v>
          </cell>
          <cell r="CB112">
            <v>100</v>
          </cell>
          <cell r="CC112" t="e">
            <v>#DIV/0!</v>
          </cell>
          <cell r="CD112">
            <v>100</v>
          </cell>
          <cell r="CE112">
            <v>100</v>
          </cell>
          <cell r="CF112" t="e">
            <v>#DIV/0!</v>
          </cell>
          <cell r="CG112">
            <v>100</v>
          </cell>
          <cell r="CH112">
            <v>100</v>
          </cell>
          <cell r="CI112" t="e">
            <v>#DIV/0!</v>
          </cell>
          <cell r="CJ112">
            <v>100</v>
          </cell>
          <cell r="CK112">
            <v>100</v>
          </cell>
          <cell r="CL112" t="e">
            <v>#DIV/0!</v>
          </cell>
          <cell r="CM112">
            <v>100</v>
          </cell>
          <cell r="CN112">
            <v>100</v>
          </cell>
          <cell r="CO112">
            <v>247</v>
          </cell>
          <cell r="CP112">
            <v>240</v>
          </cell>
          <cell r="CQ112">
            <v>487</v>
          </cell>
          <cell r="CR112">
            <v>70.040485829959508</v>
          </cell>
          <cell r="CS112">
            <v>66.25</v>
          </cell>
          <cell r="CT112">
            <v>68.172484599589325</v>
          </cell>
          <cell r="CU112">
            <v>57.085020242914972</v>
          </cell>
          <cell r="CV112">
            <v>55.000000000000007</v>
          </cell>
          <cell r="CW112">
            <v>56.05749486652978</v>
          </cell>
          <cell r="CX112">
            <v>95.141700404858298</v>
          </cell>
          <cell r="CY112">
            <v>96.666666666666671</v>
          </cell>
          <cell r="CZ112">
            <v>95.893223819301838</v>
          </cell>
          <cell r="DA112">
            <v>94.331983805668017</v>
          </cell>
          <cell r="DB112">
            <v>94.166666666666671</v>
          </cell>
          <cell r="DC112">
            <v>94.25051334702259</v>
          </cell>
          <cell r="DD112">
            <v>100</v>
          </cell>
          <cell r="DE112">
            <v>99.583333333333329</v>
          </cell>
          <cell r="DF112">
            <v>99.794661190965101</v>
          </cell>
          <cell r="DG112">
            <v>9</v>
          </cell>
          <cell r="DH112">
            <v>18</v>
          </cell>
          <cell r="DI112">
            <v>27</v>
          </cell>
          <cell r="DJ112">
            <v>44.444444444444443</v>
          </cell>
          <cell r="DK112">
            <v>16.666666666666664</v>
          </cell>
          <cell r="DL112">
            <v>25.925925925925924</v>
          </cell>
          <cell r="DM112">
            <v>11.111111111111111</v>
          </cell>
          <cell r="DN112">
            <v>16.666666666666664</v>
          </cell>
          <cell r="DO112">
            <v>14.814814814814813</v>
          </cell>
          <cell r="DP112">
            <v>66.666666666666657</v>
          </cell>
          <cell r="DQ112">
            <v>88.888888888888886</v>
          </cell>
          <cell r="DR112">
            <v>81.481481481481481</v>
          </cell>
          <cell r="DS112">
            <v>66.666666666666657</v>
          </cell>
          <cell r="DT112">
            <v>77.777777777777786</v>
          </cell>
          <cell r="DU112">
            <v>74.074074074074076</v>
          </cell>
          <cell r="DV112">
            <v>100</v>
          </cell>
          <cell r="DW112">
            <v>94.444444444444443</v>
          </cell>
          <cell r="DX112">
            <v>96.296296296296291</v>
          </cell>
        </row>
        <row r="113">
          <cell r="B113">
            <v>860</v>
          </cell>
          <cell r="C113">
            <v>4520</v>
          </cell>
          <cell r="D113">
            <v>4199</v>
          </cell>
          <cell r="E113">
            <v>8719</v>
          </cell>
          <cell r="F113">
            <v>68.119469026548671</v>
          </cell>
          <cell r="G113">
            <v>59.109311740890689</v>
          </cell>
          <cell r="H113">
            <v>63.780250028673017</v>
          </cell>
          <cell r="I113">
            <v>53.030973451327434</v>
          </cell>
          <cell r="J113">
            <v>44.582043343653247</v>
          </cell>
          <cell r="K113">
            <v>48.962036930840689</v>
          </cell>
          <cell r="L113">
            <v>97.5</v>
          </cell>
          <cell r="M113">
            <v>96.094308168611576</v>
          </cell>
          <cell r="N113">
            <v>96.823030164009637</v>
          </cell>
          <cell r="O113">
            <v>96.261061946902657</v>
          </cell>
          <cell r="P113">
            <v>94.617766134793996</v>
          </cell>
          <cell r="Q113">
            <v>95.469663952288101</v>
          </cell>
          <cell r="R113">
            <v>99.070796460176993</v>
          </cell>
          <cell r="S113">
            <v>98.809240295308413</v>
          </cell>
          <cell r="T113">
            <v>98.944833123064569</v>
          </cell>
          <cell r="U113">
            <v>275</v>
          </cell>
          <cell r="V113">
            <v>455</v>
          </cell>
          <cell r="W113">
            <v>730</v>
          </cell>
          <cell r="X113">
            <v>20.363636363636363</v>
          </cell>
          <cell r="Y113">
            <v>17.362637362637361</v>
          </cell>
          <cell r="Z113">
            <v>18.493150684931507</v>
          </cell>
          <cell r="AA113">
            <v>8.3636363636363633</v>
          </cell>
          <cell r="AB113">
            <v>9.2307692307692317</v>
          </cell>
          <cell r="AC113">
            <v>8.9041095890410951</v>
          </cell>
          <cell r="AD113">
            <v>80</v>
          </cell>
          <cell r="AE113">
            <v>78.461538461538467</v>
          </cell>
          <cell r="AF113">
            <v>79.041095890410958</v>
          </cell>
          <cell r="AG113">
            <v>76.72727272727272</v>
          </cell>
          <cell r="AH113">
            <v>76.703296703296715</v>
          </cell>
          <cell r="AI113">
            <v>76.712328767123282</v>
          </cell>
          <cell r="AJ113">
            <v>96.36363636363636</v>
          </cell>
          <cell r="AK113">
            <v>94.725274725274716</v>
          </cell>
          <cell r="AL113">
            <v>95.342465753424648</v>
          </cell>
          <cell r="AM113">
            <v>87</v>
          </cell>
          <cell r="AN113">
            <v>180</v>
          </cell>
          <cell r="AO113">
            <v>267</v>
          </cell>
          <cell r="AP113">
            <v>18.390804597701148</v>
          </cell>
          <cell r="AQ113">
            <v>17.222222222222221</v>
          </cell>
          <cell r="AR113">
            <v>17.602996254681649</v>
          </cell>
          <cell r="AS113">
            <v>10.344827586206897</v>
          </cell>
          <cell r="AT113">
            <v>10</v>
          </cell>
          <cell r="AU113">
            <v>10.112359550561797</v>
          </cell>
          <cell r="AV113">
            <v>66.666666666666657</v>
          </cell>
          <cell r="AW113">
            <v>61.111111111111114</v>
          </cell>
          <cell r="AX113">
            <v>62.921348314606739</v>
          </cell>
          <cell r="AY113">
            <v>64.367816091954026</v>
          </cell>
          <cell r="AZ113">
            <v>58.888888888888893</v>
          </cell>
          <cell r="BA113">
            <v>60.674157303370791</v>
          </cell>
          <cell r="BB113">
            <v>89.65517241379311</v>
          </cell>
          <cell r="BC113">
            <v>90</v>
          </cell>
          <cell r="BD113">
            <v>89.887640449438194</v>
          </cell>
          <cell r="BE113">
            <v>166</v>
          </cell>
          <cell r="BF113">
            <v>386</v>
          </cell>
          <cell r="BG113">
            <v>552</v>
          </cell>
          <cell r="BH113">
            <v>10.240963855421686</v>
          </cell>
          <cell r="BI113">
            <v>11.398963730569948</v>
          </cell>
          <cell r="BJ113">
            <v>11.05072463768116</v>
          </cell>
          <cell r="BK113">
            <v>4.2168674698795181</v>
          </cell>
          <cell r="BL113">
            <v>5.4404145077720205</v>
          </cell>
          <cell r="BM113">
            <v>5.0724637681159424</v>
          </cell>
          <cell r="BN113">
            <v>48.795180722891565</v>
          </cell>
          <cell r="BO113">
            <v>50.518134715025909</v>
          </cell>
          <cell r="BP113">
            <v>50</v>
          </cell>
          <cell r="BQ113">
            <v>46.385542168674696</v>
          </cell>
          <cell r="BR113">
            <v>47.150259067357517</v>
          </cell>
          <cell r="BS113">
            <v>46.920289855072461</v>
          </cell>
          <cell r="BT113">
            <v>83.132530120481931</v>
          </cell>
          <cell r="BU113">
            <v>86.010362694300511</v>
          </cell>
          <cell r="BV113">
            <v>85.14492753623189</v>
          </cell>
          <cell r="BW113">
            <v>4</v>
          </cell>
          <cell r="BX113">
            <v>9</v>
          </cell>
          <cell r="BY113">
            <v>13</v>
          </cell>
          <cell r="BZ113">
            <v>75</v>
          </cell>
          <cell r="CA113">
            <v>66.666666666666657</v>
          </cell>
          <cell r="CB113">
            <v>69.230769230769226</v>
          </cell>
          <cell r="CC113">
            <v>50</v>
          </cell>
          <cell r="CD113">
            <v>66.666666666666657</v>
          </cell>
          <cell r="CE113">
            <v>61.53846153846154</v>
          </cell>
          <cell r="CF113">
            <v>100</v>
          </cell>
          <cell r="CG113">
            <v>88.888888888888886</v>
          </cell>
          <cell r="CH113">
            <v>92.307692307692307</v>
          </cell>
          <cell r="CI113">
            <v>100</v>
          </cell>
          <cell r="CJ113">
            <v>88.888888888888886</v>
          </cell>
          <cell r="CK113">
            <v>92.307692307692307</v>
          </cell>
          <cell r="CL113">
            <v>100</v>
          </cell>
          <cell r="CM113">
            <v>100</v>
          </cell>
          <cell r="CN113">
            <v>100</v>
          </cell>
          <cell r="CO113">
            <v>5052</v>
          </cell>
          <cell r="CP113">
            <v>5229</v>
          </cell>
          <cell r="CQ113">
            <v>10281</v>
          </cell>
          <cell r="CR113">
            <v>62.767220902612827</v>
          </cell>
          <cell r="CS113">
            <v>50.525913176515594</v>
          </cell>
          <cell r="CT113">
            <v>56.541192491002825</v>
          </cell>
          <cell r="CU113">
            <v>48.25811559778306</v>
          </cell>
          <cell r="CV113">
            <v>37.464142283419392</v>
          </cell>
          <cell r="CW113">
            <v>42.768213208831824</v>
          </cell>
          <cell r="CX113">
            <v>94.418052256532064</v>
          </cell>
          <cell r="CY113">
            <v>89.978963472939384</v>
          </cell>
          <cell r="CZ113">
            <v>92.160295691080634</v>
          </cell>
          <cell r="DA113">
            <v>93.012668250197933</v>
          </cell>
          <cell r="DB113">
            <v>88.315165423599169</v>
          </cell>
          <cell r="DC113">
            <v>90.623480206205613</v>
          </cell>
          <cell r="DD113">
            <v>98.23832145684878</v>
          </cell>
          <cell r="DE113">
            <v>97.207879135589977</v>
          </cell>
          <cell r="DF113">
            <v>97.714230133255526</v>
          </cell>
          <cell r="DG113">
            <v>362</v>
          </cell>
          <cell r="DH113">
            <v>635</v>
          </cell>
          <cell r="DI113">
            <v>997</v>
          </cell>
          <cell r="DJ113">
            <v>19.88950276243094</v>
          </cell>
          <cell r="DK113">
            <v>17.322834645669293</v>
          </cell>
          <cell r="DL113">
            <v>18.254764292878637</v>
          </cell>
          <cell r="DM113">
            <v>8.8397790055248606</v>
          </cell>
          <cell r="DN113">
            <v>9.4488188976377945</v>
          </cell>
          <cell r="DO113">
            <v>9.2276830491474424</v>
          </cell>
          <cell r="DP113">
            <v>76.795580110497241</v>
          </cell>
          <cell r="DQ113">
            <v>73.543307086614178</v>
          </cell>
          <cell r="DR113">
            <v>74.72417251755266</v>
          </cell>
          <cell r="DS113">
            <v>73.756906077348063</v>
          </cell>
          <cell r="DT113">
            <v>71.653543307086608</v>
          </cell>
          <cell r="DU113">
            <v>72.417251755265795</v>
          </cell>
          <cell r="DV113">
            <v>94.751381215469607</v>
          </cell>
          <cell r="DW113">
            <v>93.385826771653541</v>
          </cell>
          <cell r="DX113">
            <v>93.881644934804413</v>
          </cell>
        </row>
        <row r="114">
          <cell r="B114">
            <v>861</v>
          </cell>
          <cell r="C114">
            <v>1212</v>
          </cell>
          <cell r="D114">
            <v>1021</v>
          </cell>
          <cell r="E114">
            <v>2233</v>
          </cell>
          <cell r="F114">
            <v>64.521452145214525</v>
          </cell>
          <cell r="G114">
            <v>58.765915768854057</v>
          </cell>
          <cell r="H114">
            <v>61.88983430362741</v>
          </cell>
          <cell r="I114">
            <v>44.966996699669963</v>
          </cell>
          <cell r="J114">
            <v>41.625857002938297</v>
          </cell>
          <cell r="K114">
            <v>43.439319301388267</v>
          </cell>
          <cell r="L114">
            <v>95.627062706270621</v>
          </cell>
          <cell r="M114">
            <v>95.886385896180215</v>
          </cell>
          <cell r="N114">
            <v>95.745633676668163</v>
          </cell>
          <cell r="O114">
            <v>92.491749174917487</v>
          </cell>
          <cell r="P114">
            <v>92.85014691478942</v>
          </cell>
          <cell r="Q114">
            <v>92.655620241827137</v>
          </cell>
          <cell r="R114">
            <v>98.019801980198025</v>
          </cell>
          <cell r="S114">
            <v>98.628795298726729</v>
          </cell>
          <cell r="T114">
            <v>98.298253470667262</v>
          </cell>
          <cell r="U114">
            <v>225</v>
          </cell>
          <cell r="V114">
            <v>251</v>
          </cell>
          <cell r="W114">
            <v>476</v>
          </cell>
          <cell r="X114">
            <v>17.333333333333336</v>
          </cell>
          <cell r="Y114">
            <v>12.749003984063744</v>
          </cell>
          <cell r="Z114">
            <v>14.915966386554622</v>
          </cell>
          <cell r="AA114">
            <v>4.4444444444444446</v>
          </cell>
          <cell r="AB114">
            <v>5.1792828685258963</v>
          </cell>
          <cell r="AC114">
            <v>4.8319327731092443</v>
          </cell>
          <cell r="AD114">
            <v>80</v>
          </cell>
          <cell r="AE114">
            <v>73.705179282868528</v>
          </cell>
          <cell r="AF114">
            <v>76.680672268907571</v>
          </cell>
          <cell r="AG114">
            <v>74.222222222222229</v>
          </cell>
          <cell r="AH114">
            <v>69.322709163346616</v>
          </cell>
          <cell r="AI114">
            <v>71.638655462184872</v>
          </cell>
          <cell r="AJ114">
            <v>91.555555555555557</v>
          </cell>
          <cell r="AK114">
            <v>90.039840637450197</v>
          </cell>
          <cell r="AL114">
            <v>90.756302521008408</v>
          </cell>
          <cell r="AM114">
            <v>54</v>
          </cell>
          <cell r="AN114">
            <v>90</v>
          </cell>
          <cell r="AO114">
            <v>144</v>
          </cell>
          <cell r="AP114">
            <v>12.962962962962962</v>
          </cell>
          <cell r="AQ114">
            <v>10</v>
          </cell>
          <cell r="AR114">
            <v>11.111111111111111</v>
          </cell>
          <cell r="AS114">
            <v>5.5555555555555554</v>
          </cell>
          <cell r="AT114">
            <v>1.1111111111111112</v>
          </cell>
          <cell r="AU114">
            <v>2.7777777777777777</v>
          </cell>
          <cell r="AV114">
            <v>66.666666666666657</v>
          </cell>
          <cell r="AW114">
            <v>56.666666666666664</v>
          </cell>
          <cell r="AX114">
            <v>60.416666666666664</v>
          </cell>
          <cell r="AY114">
            <v>59.259259259259252</v>
          </cell>
          <cell r="AZ114">
            <v>55.555555555555557</v>
          </cell>
          <cell r="BA114">
            <v>56.944444444444443</v>
          </cell>
          <cell r="BB114">
            <v>92.592592592592595</v>
          </cell>
          <cell r="BC114">
            <v>83.333333333333343</v>
          </cell>
          <cell r="BD114">
            <v>86.805555555555557</v>
          </cell>
          <cell r="BE114">
            <v>53</v>
          </cell>
          <cell r="BF114">
            <v>100</v>
          </cell>
          <cell r="BG114">
            <v>153</v>
          </cell>
          <cell r="BH114">
            <v>7.5471698113207548</v>
          </cell>
          <cell r="BI114">
            <v>8</v>
          </cell>
          <cell r="BJ114">
            <v>7.8431372549019605</v>
          </cell>
          <cell r="BK114">
            <v>0</v>
          </cell>
          <cell r="BL114">
            <v>3</v>
          </cell>
          <cell r="BM114">
            <v>1.9607843137254901</v>
          </cell>
          <cell r="BN114">
            <v>35.849056603773583</v>
          </cell>
          <cell r="BO114">
            <v>51</v>
          </cell>
          <cell r="BP114">
            <v>45.751633986928105</v>
          </cell>
          <cell r="BQ114">
            <v>32.075471698113205</v>
          </cell>
          <cell r="BR114">
            <v>46</v>
          </cell>
          <cell r="BS114">
            <v>41.17647058823529</v>
          </cell>
          <cell r="BT114">
            <v>77.358490566037744</v>
          </cell>
          <cell r="BU114">
            <v>88</v>
          </cell>
          <cell r="BV114">
            <v>84.313725490196077</v>
          </cell>
          <cell r="BW114">
            <v>1</v>
          </cell>
          <cell r="BX114">
            <v>1</v>
          </cell>
          <cell r="BY114">
            <v>2</v>
          </cell>
          <cell r="BZ114">
            <v>100</v>
          </cell>
          <cell r="CA114">
            <v>0</v>
          </cell>
          <cell r="CB114">
            <v>50</v>
          </cell>
          <cell r="CC114">
            <v>100</v>
          </cell>
          <cell r="CD114">
            <v>0</v>
          </cell>
          <cell r="CE114">
            <v>50</v>
          </cell>
          <cell r="CF114">
            <v>100</v>
          </cell>
          <cell r="CG114">
            <v>100</v>
          </cell>
          <cell r="CH114">
            <v>100</v>
          </cell>
          <cell r="CI114">
            <v>100</v>
          </cell>
          <cell r="CJ114">
            <v>100</v>
          </cell>
          <cell r="CK114">
            <v>100</v>
          </cell>
          <cell r="CL114">
            <v>100</v>
          </cell>
          <cell r="CM114">
            <v>100</v>
          </cell>
          <cell r="CN114">
            <v>100</v>
          </cell>
          <cell r="CO114">
            <v>1545</v>
          </cell>
          <cell r="CP114">
            <v>1463</v>
          </cell>
          <cell r="CQ114">
            <v>3008</v>
          </cell>
          <cell r="CR114">
            <v>53.915857605177997</v>
          </cell>
          <cell r="CS114">
            <v>44.360902255639097</v>
          </cell>
          <cell r="CT114">
            <v>49.268617021276597</v>
          </cell>
          <cell r="CU114">
            <v>36.181229773462782</v>
          </cell>
          <cell r="CV114">
            <v>30.211893369788108</v>
          </cell>
          <cell r="CW114">
            <v>33.277925531914896</v>
          </cell>
          <cell r="CX114">
            <v>90.291262135922338</v>
          </cell>
          <cell r="CY114">
            <v>86.602870813397132</v>
          </cell>
          <cell r="CZ114">
            <v>88.497340425531917</v>
          </cell>
          <cell r="DA114">
            <v>86.601941747572823</v>
          </cell>
          <cell r="DB114">
            <v>83.32194121667807</v>
          </cell>
          <cell r="DC114">
            <v>85.006648936170208</v>
          </cell>
          <cell r="DD114">
            <v>96.181229773462789</v>
          </cell>
          <cell r="DE114">
            <v>95.488721804511272</v>
          </cell>
          <cell r="DF114">
            <v>95.844414893617028</v>
          </cell>
          <cell r="DG114">
            <v>279</v>
          </cell>
          <cell r="DH114">
            <v>341</v>
          </cell>
          <cell r="DI114">
            <v>620</v>
          </cell>
          <cell r="DJ114">
            <v>16.487455197132618</v>
          </cell>
          <cell r="DK114">
            <v>12.023460410557185</v>
          </cell>
          <cell r="DL114">
            <v>14.032258064516128</v>
          </cell>
          <cell r="DM114">
            <v>4.6594982078853047</v>
          </cell>
          <cell r="DN114">
            <v>4.1055718475073313</v>
          </cell>
          <cell r="DO114">
            <v>4.354838709677419</v>
          </cell>
          <cell r="DP114">
            <v>77.41935483870968</v>
          </cell>
          <cell r="DQ114">
            <v>69.208211143695024</v>
          </cell>
          <cell r="DR114">
            <v>72.903225806451616</v>
          </cell>
          <cell r="DS114">
            <v>71.326164874551964</v>
          </cell>
          <cell r="DT114">
            <v>65.689149560117301</v>
          </cell>
          <cell r="DU114">
            <v>68.225806451612897</v>
          </cell>
          <cell r="DV114">
            <v>91.756272401433691</v>
          </cell>
          <cell r="DW114">
            <v>88.269794721407621</v>
          </cell>
          <cell r="DX114">
            <v>89.838709677419359</v>
          </cell>
        </row>
        <row r="115">
          <cell r="B115">
            <v>865</v>
          </cell>
          <cell r="C115">
            <v>2290</v>
          </cell>
          <cell r="D115">
            <v>2099</v>
          </cell>
          <cell r="E115">
            <v>4389</v>
          </cell>
          <cell r="F115">
            <v>68.471615720524014</v>
          </cell>
          <cell r="G115">
            <v>61.171986660314438</v>
          </cell>
          <cell r="H115">
            <v>64.980633401686035</v>
          </cell>
          <cell r="I115">
            <v>57.554585152838435</v>
          </cell>
          <cell r="J115">
            <v>51.453072891853267</v>
          </cell>
          <cell r="K115">
            <v>54.636591478696737</v>
          </cell>
          <cell r="L115">
            <v>97.205240174672497</v>
          </cell>
          <cell r="M115">
            <v>95.092901381610289</v>
          </cell>
          <cell r="N115">
            <v>96.195033037138302</v>
          </cell>
          <cell r="O115">
            <v>96.681222707423572</v>
          </cell>
          <cell r="P115">
            <v>94.282991900905188</v>
          </cell>
          <cell r="Q115">
            <v>95.534290271132377</v>
          </cell>
          <cell r="R115">
            <v>99.301310043668124</v>
          </cell>
          <cell r="S115">
            <v>98.951881848499283</v>
          </cell>
          <cell r="T115">
            <v>99.134199134199136</v>
          </cell>
          <cell r="U115">
            <v>102</v>
          </cell>
          <cell r="V115">
            <v>229</v>
          </cell>
          <cell r="W115">
            <v>331</v>
          </cell>
          <cell r="X115">
            <v>19.607843137254903</v>
          </cell>
          <cell r="Y115">
            <v>13.537117903930133</v>
          </cell>
          <cell r="Z115">
            <v>15.407854984894259</v>
          </cell>
          <cell r="AA115">
            <v>10.784313725490197</v>
          </cell>
          <cell r="AB115">
            <v>6.9868995633187767</v>
          </cell>
          <cell r="AC115">
            <v>8.1570996978851973</v>
          </cell>
          <cell r="AD115">
            <v>79.411764705882348</v>
          </cell>
          <cell r="AE115">
            <v>84.716157205240165</v>
          </cell>
          <cell r="AF115">
            <v>83.081570996978854</v>
          </cell>
          <cell r="AG115">
            <v>79.411764705882348</v>
          </cell>
          <cell r="AH115">
            <v>82.532751091703062</v>
          </cell>
          <cell r="AI115">
            <v>81.570996978851966</v>
          </cell>
          <cell r="AJ115">
            <v>94.117647058823522</v>
          </cell>
          <cell r="AK115">
            <v>95.196506550218345</v>
          </cell>
          <cell r="AL115">
            <v>94.864048338368576</v>
          </cell>
          <cell r="AM115">
            <v>39</v>
          </cell>
          <cell r="AN115">
            <v>87</v>
          </cell>
          <cell r="AO115">
            <v>126</v>
          </cell>
          <cell r="AP115">
            <v>0</v>
          </cell>
          <cell r="AQ115">
            <v>18.390804597701148</v>
          </cell>
          <cell r="AR115">
            <v>12.698412698412698</v>
          </cell>
          <cell r="AS115">
            <v>0</v>
          </cell>
          <cell r="AT115">
            <v>16.091954022988507</v>
          </cell>
          <cell r="AU115">
            <v>11.111111111111111</v>
          </cell>
          <cell r="AV115">
            <v>48.717948717948715</v>
          </cell>
          <cell r="AW115">
            <v>60.919540229885058</v>
          </cell>
          <cell r="AX115">
            <v>57.142857142857139</v>
          </cell>
          <cell r="AY115">
            <v>46.153846153846153</v>
          </cell>
          <cell r="AZ115">
            <v>50.574712643678168</v>
          </cell>
          <cell r="BA115">
            <v>49.206349206349202</v>
          </cell>
          <cell r="BB115">
            <v>84.615384615384613</v>
          </cell>
          <cell r="BC115">
            <v>86.206896551724128</v>
          </cell>
          <cell r="BD115">
            <v>85.714285714285708</v>
          </cell>
          <cell r="BE115">
            <v>53</v>
          </cell>
          <cell r="BF115">
            <v>136</v>
          </cell>
          <cell r="BG115">
            <v>189</v>
          </cell>
          <cell r="BH115">
            <v>3.7735849056603774</v>
          </cell>
          <cell r="BI115">
            <v>5.8823529411764701</v>
          </cell>
          <cell r="BJ115">
            <v>5.2910052910052912</v>
          </cell>
          <cell r="BK115">
            <v>3.7735849056603774</v>
          </cell>
          <cell r="BL115">
            <v>2.9411764705882351</v>
          </cell>
          <cell r="BM115">
            <v>3.1746031746031744</v>
          </cell>
          <cell r="BN115">
            <v>39.622641509433961</v>
          </cell>
          <cell r="BO115">
            <v>47.794117647058826</v>
          </cell>
          <cell r="BP115">
            <v>45.5026455026455</v>
          </cell>
          <cell r="BQ115">
            <v>33.962264150943398</v>
          </cell>
          <cell r="BR115">
            <v>41.911764705882355</v>
          </cell>
          <cell r="BS115">
            <v>39.682539682539684</v>
          </cell>
          <cell r="BT115">
            <v>81.132075471698116</v>
          </cell>
          <cell r="BU115">
            <v>83.82352941176471</v>
          </cell>
          <cell r="BV115">
            <v>83.068783068783063</v>
          </cell>
          <cell r="BW115">
            <v>3</v>
          </cell>
          <cell r="BX115">
            <v>5</v>
          </cell>
          <cell r="BY115">
            <v>8</v>
          </cell>
          <cell r="BZ115">
            <v>33.333333333333329</v>
          </cell>
          <cell r="CA115">
            <v>80</v>
          </cell>
          <cell r="CB115">
            <v>62.5</v>
          </cell>
          <cell r="CC115">
            <v>33.333333333333329</v>
          </cell>
          <cell r="CD115">
            <v>40</v>
          </cell>
          <cell r="CE115">
            <v>37.5</v>
          </cell>
          <cell r="CF115">
            <v>66.666666666666657</v>
          </cell>
          <cell r="CG115">
            <v>100</v>
          </cell>
          <cell r="CH115">
            <v>87.5</v>
          </cell>
          <cell r="CI115">
            <v>66.666666666666657</v>
          </cell>
          <cell r="CJ115">
            <v>100</v>
          </cell>
          <cell r="CK115">
            <v>87.5</v>
          </cell>
          <cell r="CL115">
            <v>66.666666666666657</v>
          </cell>
          <cell r="CM115">
            <v>100</v>
          </cell>
          <cell r="CN115">
            <v>87.5</v>
          </cell>
          <cell r="CO115">
            <v>2487</v>
          </cell>
          <cell r="CP115">
            <v>2556</v>
          </cell>
          <cell r="CQ115">
            <v>5043</v>
          </cell>
          <cell r="CR115">
            <v>63.972657820667465</v>
          </cell>
          <cell r="CS115">
            <v>52.543035993740219</v>
          </cell>
          <cell r="CT115">
            <v>58.17965496728138</v>
          </cell>
          <cell r="CU115">
            <v>53.558504221954159</v>
          </cell>
          <cell r="CV115">
            <v>43.661971830985912</v>
          </cell>
          <cell r="CW115">
            <v>48.54253420582986</v>
          </cell>
          <cell r="CX115">
            <v>94.451145958986729</v>
          </cell>
          <cell r="CY115">
            <v>90.492957746478879</v>
          </cell>
          <cell r="CZ115">
            <v>92.4449732302201</v>
          </cell>
          <cell r="DA115">
            <v>93.807800562927227</v>
          </cell>
          <cell r="DB115">
            <v>88.967136150234737</v>
          </cell>
          <cell r="DC115">
            <v>91.354352567915925</v>
          </cell>
          <cell r="DD115">
            <v>98.431845597104953</v>
          </cell>
          <cell r="DE115">
            <v>97.37871674491393</v>
          </cell>
          <cell r="DF115">
            <v>97.898076541741034</v>
          </cell>
          <cell r="DG115">
            <v>141</v>
          </cell>
          <cell r="DH115">
            <v>316</v>
          </cell>
          <cell r="DI115">
            <v>457</v>
          </cell>
          <cell r="DJ115">
            <v>14.184397163120568</v>
          </cell>
          <cell r="DK115">
            <v>14.873417721518987</v>
          </cell>
          <cell r="DL115">
            <v>14.660831509846828</v>
          </cell>
          <cell r="DM115">
            <v>7.8014184397163122</v>
          </cell>
          <cell r="DN115">
            <v>9.4936708860759502</v>
          </cell>
          <cell r="DO115">
            <v>8.9715536105032836</v>
          </cell>
          <cell r="DP115">
            <v>70.921985815602838</v>
          </cell>
          <cell r="DQ115">
            <v>78.164556962025316</v>
          </cell>
          <cell r="DR115">
            <v>75.929978118161927</v>
          </cell>
          <cell r="DS115">
            <v>70.212765957446805</v>
          </cell>
          <cell r="DT115">
            <v>73.734177215189874</v>
          </cell>
          <cell r="DU115">
            <v>72.647702407002186</v>
          </cell>
          <cell r="DV115">
            <v>91.489361702127653</v>
          </cell>
          <cell r="DW115">
            <v>92.721518987341767</v>
          </cell>
          <cell r="DX115">
            <v>92.341356673960618</v>
          </cell>
        </row>
        <row r="116">
          <cell r="B116">
            <v>866</v>
          </cell>
          <cell r="C116">
            <v>934</v>
          </cell>
          <cell r="D116">
            <v>903</v>
          </cell>
          <cell r="E116">
            <v>1837</v>
          </cell>
          <cell r="F116">
            <v>66.488222698072803</v>
          </cell>
          <cell r="G116">
            <v>57.142857142857139</v>
          </cell>
          <cell r="H116">
            <v>61.894393032117577</v>
          </cell>
          <cell r="I116">
            <v>53.211991434689509</v>
          </cell>
          <cell r="J116">
            <v>44.075304540420817</v>
          </cell>
          <cell r="K116">
            <v>48.720740337506804</v>
          </cell>
          <cell r="L116">
            <v>95.503211991434682</v>
          </cell>
          <cell r="M116">
            <v>95.348837209302332</v>
          </cell>
          <cell r="N116">
            <v>95.427327163854116</v>
          </cell>
          <cell r="O116">
            <v>94.967880085653107</v>
          </cell>
          <cell r="P116">
            <v>94.019933554817285</v>
          </cell>
          <cell r="Q116">
            <v>94.501905280348396</v>
          </cell>
          <cell r="R116">
            <v>99.143468950749465</v>
          </cell>
          <cell r="S116">
            <v>99.446290143964561</v>
          </cell>
          <cell r="T116">
            <v>99.292324442025034</v>
          </cell>
          <cell r="U116">
            <v>109</v>
          </cell>
          <cell r="V116">
            <v>171</v>
          </cell>
          <cell r="W116">
            <v>280</v>
          </cell>
          <cell r="X116">
            <v>23.853211009174313</v>
          </cell>
          <cell r="Y116">
            <v>24.561403508771928</v>
          </cell>
          <cell r="Z116">
            <v>24.285714285714285</v>
          </cell>
          <cell r="AA116">
            <v>11.009174311926607</v>
          </cell>
          <cell r="AB116">
            <v>9.3567251461988299</v>
          </cell>
          <cell r="AC116">
            <v>10</v>
          </cell>
          <cell r="AD116">
            <v>62.385321100917437</v>
          </cell>
          <cell r="AE116">
            <v>75.438596491228068</v>
          </cell>
          <cell r="AF116">
            <v>70.357142857142861</v>
          </cell>
          <cell r="AG116">
            <v>62.385321100917437</v>
          </cell>
          <cell r="AH116">
            <v>74.269005847953224</v>
          </cell>
          <cell r="AI116">
            <v>69.642857142857139</v>
          </cell>
          <cell r="AJ116">
            <v>93.577981651376149</v>
          </cell>
          <cell r="AK116">
            <v>95.906432748538009</v>
          </cell>
          <cell r="AL116">
            <v>95</v>
          </cell>
          <cell r="AM116">
            <v>23</v>
          </cell>
          <cell r="AN116">
            <v>42</v>
          </cell>
          <cell r="AO116">
            <v>65</v>
          </cell>
          <cell r="AP116">
            <v>0</v>
          </cell>
          <cell r="AQ116">
            <v>19.047619047619047</v>
          </cell>
          <cell r="AR116">
            <v>12.307692307692308</v>
          </cell>
          <cell r="AS116">
            <v>0</v>
          </cell>
          <cell r="AT116">
            <v>11.904761904761903</v>
          </cell>
          <cell r="AU116">
            <v>7.6923076923076925</v>
          </cell>
          <cell r="AV116">
            <v>34.782608695652172</v>
          </cell>
          <cell r="AW116">
            <v>42.857142857142854</v>
          </cell>
          <cell r="AX116">
            <v>40</v>
          </cell>
          <cell r="AY116">
            <v>30.434782608695656</v>
          </cell>
          <cell r="AZ116">
            <v>40.476190476190474</v>
          </cell>
          <cell r="BA116">
            <v>36.923076923076927</v>
          </cell>
          <cell r="BB116">
            <v>78.260869565217391</v>
          </cell>
          <cell r="BC116">
            <v>85.714285714285708</v>
          </cell>
          <cell r="BD116">
            <v>83.07692307692308</v>
          </cell>
          <cell r="BE116">
            <v>27</v>
          </cell>
          <cell r="BF116">
            <v>74</v>
          </cell>
          <cell r="BG116">
            <v>101</v>
          </cell>
          <cell r="BH116">
            <v>11.111111111111111</v>
          </cell>
          <cell r="BI116">
            <v>8.1081081081081088</v>
          </cell>
          <cell r="BJ116">
            <v>8.9108910891089099</v>
          </cell>
          <cell r="BK116">
            <v>3.7037037037037033</v>
          </cell>
          <cell r="BL116">
            <v>1.3513513513513513</v>
          </cell>
          <cell r="BM116">
            <v>1.9801980198019802</v>
          </cell>
          <cell r="BN116">
            <v>37.037037037037038</v>
          </cell>
          <cell r="BO116">
            <v>33.783783783783782</v>
          </cell>
          <cell r="BP116">
            <v>34.653465346534652</v>
          </cell>
          <cell r="BQ116">
            <v>37.037037037037038</v>
          </cell>
          <cell r="BR116">
            <v>33.783783783783782</v>
          </cell>
          <cell r="BS116">
            <v>34.653465346534652</v>
          </cell>
          <cell r="BT116">
            <v>92.592592592592595</v>
          </cell>
          <cell r="BU116">
            <v>89.189189189189193</v>
          </cell>
          <cell r="BV116">
            <v>90.099009900990097</v>
          </cell>
          <cell r="BW116">
            <v>1</v>
          </cell>
          <cell r="BX116">
            <v>2</v>
          </cell>
          <cell r="BY116">
            <v>3</v>
          </cell>
          <cell r="BZ116">
            <v>0</v>
          </cell>
          <cell r="CA116">
            <v>50</v>
          </cell>
          <cell r="CB116">
            <v>33.333333333333329</v>
          </cell>
          <cell r="CC116">
            <v>0</v>
          </cell>
          <cell r="CD116">
            <v>50</v>
          </cell>
          <cell r="CE116">
            <v>33.333333333333329</v>
          </cell>
          <cell r="CF116">
            <v>100</v>
          </cell>
          <cell r="CG116">
            <v>100</v>
          </cell>
          <cell r="CH116">
            <v>100</v>
          </cell>
          <cell r="CI116">
            <v>100</v>
          </cell>
          <cell r="CJ116">
            <v>100</v>
          </cell>
          <cell r="CK116">
            <v>100</v>
          </cell>
          <cell r="CL116">
            <v>100</v>
          </cell>
          <cell r="CM116">
            <v>100</v>
          </cell>
          <cell r="CN116">
            <v>100</v>
          </cell>
          <cell r="CO116">
            <v>1094</v>
          </cell>
          <cell r="CP116">
            <v>1192</v>
          </cell>
          <cell r="CQ116">
            <v>2286</v>
          </cell>
          <cell r="CR116">
            <v>59.414990859232176</v>
          </cell>
          <cell r="CS116">
            <v>48.070469798657719</v>
          </cell>
          <cell r="CT116">
            <v>53.499562554680665</v>
          </cell>
          <cell r="CU116">
            <v>46.617915904936012</v>
          </cell>
          <cell r="CV116">
            <v>35.318791946308728</v>
          </cell>
          <cell r="CW116">
            <v>40.726159230096236</v>
          </cell>
          <cell r="CX116">
            <v>89.488117001828144</v>
          </cell>
          <cell r="CY116">
            <v>86.828859060402692</v>
          </cell>
          <cell r="CZ116">
            <v>88.10148731408573</v>
          </cell>
          <cell r="DA116">
            <v>88.939670932358311</v>
          </cell>
          <cell r="DB116">
            <v>85.570469798657726</v>
          </cell>
          <cell r="DC116">
            <v>87.182852143482066</v>
          </cell>
          <cell r="DD116">
            <v>97.989031078610594</v>
          </cell>
          <cell r="DE116">
            <v>97.818791946308721</v>
          </cell>
          <cell r="DF116">
            <v>97.900262467191595</v>
          </cell>
          <cell r="DG116">
            <v>132</v>
          </cell>
          <cell r="DH116">
            <v>213</v>
          </cell>
          <cell r="DI116">
            <v>345</v>
          </cell>
          <cell r="DJ116">
            <v>19.696969696969695</v>
          </cell>
          <cell r="DK116">
            <v>23.474178403755868</v>
          </cell>
          <cell r="DL116">
            <v>22.028985507246375</v>
          </cell>
          <cell r="DM116">
            <v>9.0909090909090917</v>
          </cell>
          <cell r="DN116">
            <v>9.8591549295774641</v>
          </cell>
          <cell r="DO116">
            <v>9.5652173913043477</v>
          </cell>
          <cell r="DP116">
            <v>57.575757575757578</v>
          </cell>
          <cell r="DQ116">
            <v>69.014084507042256</v>
          </cell>
          <cell r="DR116">
            <v>64.637681159420296</v>
          </cell>
          <cell r="DS116">
            <v>56.81818181818182</v>
          </cell>
          <cell r="DT116">
            <v>67.605633802816897</v>
          </cell>
          <cell r="DU116">
            <v>63.478260869565219</v>
          </cell>
          <cell r="DV116">
            <v>90.909090909090907</v>
          </cell>
          <cell r="DW116">
            <v>93.896713615023472</v>
          </cell>
          <cell r="DX116">
            <v>92.753623188405797</v>
          </cell>
        </row>
        <row r="117">
          <cell r="B117">
            <v>867</v>
          </cell>
          <cell r="C117">
            <v>463</v>
          </cell>
          <cell r="D117">
            <v>434</v>
          </cell>
          <cell r="E117">
            <v>897</v>
          </cell>
          <cell r="F117">
            <v>72.570194384449252</v>
          </cell>
          <cell r="G117">
            <v>63.594470046082954</v>
          </cell>
          <cell r="H117">
            <v>68.227424749163873</v>
          </cell>
          <cell r="I117">
            <v>58.099352051835851</v>
          </cell>
          <cell r="J117">
            <v>49.769585253456221</v>
          </cell>
          <cell r="K117">
            <v>54.069119286510592</v>
          </cell>
          <cell r="L117">
            <v>97.840172786177106</v>
          </cell>
          <cell r="M117">
            <v>96.774193548387103</v>
          </cell>
          <cell r="N117">
            <v>97.324414715719058</v>
          </cell>
          <cell r="O117">
            <v>97.408207343412528</v>
          </cell>
          <cell r="P117">
            <v>94.930875576036868</v>
          </cell>
          <cell r="Q117">
            <v>96.209587513935332</v>
          </cell>
          <cell r="R117">
            <v>99.352051835853132</v>
          </cell>
          <cell r="S117">
            <v>98.84792626728111</v>
          </cell>
          <cell r="T117">
            <v>99.108138238573019</v>
          </cell>
          <cell r="U117">
            <v>41</v>
          </cell>
          <cell r="V117">
            <v>59</v>
          </cell>
          <cell r="W117">
            <v>100</v>
          </cell>
          <cell r="X117">
            <v>12.195121951219512</v>
          </cell>
          <cell r="Y117">
            <v>13.559322033898304</v>
          </cell>
          <cell r="Z117">
            <v>13</v>
          </cell>
          <cell r="AA117">
            <v>7.3170731707317067</v>
          </cell>
          <cell r="AB117">
            <v>11.864406779661017</v>
          </cell>
          <cell r="AC117">
            <v>10</v>
          </cell>
          <cell r="AD117">
            <v>95.121951219512198</v>
          </cell>
          <cell r="AE117">
            <v>89.830508474576277</v>
          </cell>
          <cell r="AF117">
            <v>92</v>
          </cell>
          <cell r="AG117">
            <v>87.804878048780495</v>
          </cell>
          <cell r="AH117">
            <v>86.440677966101703</v>
          </cell>
          <cell r="AI117">
            <v>87</v>
          </cell>
          <cell r="AJ117">
            <v>100</v>
          </cell>
          <cell r="AK117">
            <v>96.610169491525426</v>
          </cell>
          <cell r="AL117">
            <v>98</v>
          </cell>
          <cell r="AM117">
            <v>12</v>
          </cell>
          <cell r="AN117">
            <v>17</v>
          </cell>
          <cell r="AO117">
            <v>29</v>
          </cell>
          <cell r="AP117">
            <v>33.333333333333329</v>
          </cell>
          <cell r="AQ117">
            <v>17.647058823529413</v>
          </cell>
          <cell r="AR117">
            <v>24.137931034482758</v>
          </cell>
          <cell r="AS117">
            <v>8.3333333333333321</v>
          </cell>
          <cell r="AT117">
            <v>17.647058823529413</v>
          </cell>
          <cell r="AU117">
            <v>13.793103448275861</v>
          </cell>
          <cell r="AV117">
            <v>100</v>
          </cell>
          <cell r="AW117">
            <v>70.588235294117652</v>
          </cell>
          <cell r="AX117">
            <v>82.758620689655174</v>
          </cell>
          <cell r="AY117">
            <v>91.666666666666657</v>
          </cell>
          <cell r="AZ117">
            <v>70.588235294117652</v>
          </cell>
          <cell r="BA117">
            <v>79.310344827586206</v>
          </cell>
          <cell r="BB117">
            <v>100</v>
          </cell>
          <cell r="BC117">
            <v>100</v>
          </cell>
          <cell r="BD117">
            <v>100</v>
          </cell>
          <cell r="BE117">
            <v>14</v>
          </cell>
          <cell r="BF117">
            <v>21</v>
          </cell>
          <cell r="BG117">
            <v>35</v>
          </cell>
          <cell r="BH117">
            <v>7.1428571428571423</v>
          </cell>
          <cell r="BI117">
            <v>9.5238095238095237</v>
          </cell>
          <cell r="BJ117">
            <v>8.5714285714285712</v>
          </cell>
          <cell r="BK117">
            <v>0</v>
          </cell>
          <cell r="BL117">
            <v>9.5238095238095237</v>
          </cell>
          <cell r="BM117">
            <v>5.7142857142857144</v>
          </cell>
          <cell r="BN117">
            <v>57.142857142857139</v>
          </cell>
          <cell r="BO117">
            <v>38.095238095238095</v>
          </cell>
          <cell r="BP117">
            <v>45.714285714285715</v>
          </cell>
          <cell r="BQ117">
            <v>50</v>
          </cell>
          <cell r="BR117">
            <v>33.333333333333329</v>
          </cell>
          <cell r="BS117">
            <v>40</v>
          </cell>
          <cell r="BT117">
            <v>92.857142857142861</v>
          </cell>
          <cell r="BU117">
            <v>85.714285714285708</v>
          </cell>
          <cell r="BV117">
            <v>88.571428571428569</v>
          </cell>
          <cell r="BW117">
            <v>1</v>
          </cell>
          <cell r="BX117">
            <v>0</v>
          </cell>
          <cell r="BY117">
            <v>1</v>
          </cell>
          <cell r="BZ117">
            <v>0</v>
          </cell>
          <cell r="CA117" t="e">
            <v>#DIV/0!</v>
          </cell>
          <cell r="CB117">
            <v>0</v>
          </cell>
          <cell r="CC117">
            <v>0</v>
          </cell>
          <cell r="CD117" t="e">
            <v>#DIV/0!</v>
          </cell>
          <cell r="CE117">
            <v>0</v>
          </cell>
          <cell r="CF117">
            <v>100</v>
          </cell>
          <cell r="CG117" t="e">
            <v>#DIV/0!</v>
          </cell>
          <cell r="CH117">
            <v>100</v>
          </cell>
          <cell r="CI117">
            <v>100</v>
          </cell>
          <cell r="CJ117" t="e">
            <v>#DIV/0!</v>
          </cell>
          <cell r="CK117">
            <v>100</v>
          </cell>
          <cell r="CL117">
            <v>100</v>
          </cell>
          <cell r="CM117" t="e">
            <v>#DIV/0!</v>
          </cell>
          <cell r="CN117">
            <v>100</v>
          </cell>
          <cell r="CO117">
            <v>531</v>
          </cell>
          <cell r="CP117">
            <v>531</v>
          </cell>
          <cell r="CQ117">
            <v>1062</v>
          </cell>
          <cell r="CR117">
            <v>65.160075329566851</v>
          </cell>
          <cell r="CS117">
            <v>54.425612052730699</v>
          </cell>
          <cell r="CT117">
            <v>59.792843691148775</v>
          </cell>
          <cell r="CU117">
            <v>51.41242937853108</v>
          </cell>
          <cell r="CV117">
            <v>42.93785310734463</v>
          </cell>
          <cell r="CW117">
            <v>47.175141242937855</v>
          </cell>
          <cell r="CX117">
            <v>96.610169491525426</v>
          </cell>
          <cell r="CY117">
            <v>92.843691148775903</v>
          </cell>
          <cell r="CZ117">
            <v>94.726930320150657</v>
          </cell>
          <cell r="DA117">
            <v>95.291902071563086</v>
          </cell>
          <cell r="DB117">
            <v>90.772128060263654</v>
          </cell>
          <cell r="DC117">
            <v>93.03201506591337</v>
          </cell>
          <cell r="DD117">
            <v>99.246704331450104</v>
          </cell>
          <cell r="DE117">
            <v>98.116760828625232</v>
          </cell>
          <cell r="DF117">
            <v>98.681732580037661</v>
          </cell>
          <cell r="DG117">
            <v>53</v>
          </cell>
          <cell r="DH117">
            <v>76</v>
          </cell>
          <cell r="DI117">
            <v>129</v>
          </cell>
          <cell r="DJ117">
            <v>16.981132075471699</v>
          </cell>
          <cell r="DK117">
            <v>14.473684210526317</v>
          </cell>
          <cell r="DL117">
            <v>15.503875968992247</v>
          </cell>
          <cell r="DM117">
            <v>7.5471698113207548</v>
          </cell>
          <cell r="DN117">
            <v>13.157894736842104</v>
          </cell>
          <cell r="DO117">
            <v>10.852713178294573</v>
          </cell>
          <cell r="DP117">
            <v>96.226415094339629</v>
          </cell>
          <cell r="DQ117">
            <v>85.526315789473685</v>
          </cell>
          <cell r="DR117">
            <v>89.922480620155042</v>
          </cell>
          <cell r="DS117">
            <v>88.679245283018872</v>
          </cell>
          <cell r="DT117">
            <v>82.89473684210526</v>
          </cell>
          <cell r="DU117">
            <v>85.271317829457359</v>
          </cell>
          <cell r="DV117">
            <v>100</v>
          </cell>
          <cell r="DW117">
            <v>97.368421052631575</v>
          </cell>
          <cell r="DX117">
            <v>98.449612403100772</v>
          </cell>
        </row>
        <row r="118">
          <cell r="B118">
            <v>868</v>
          </cell>
          <cell r="C118">
            <v>659</v>
          </cell>
          <cell r="D118">
            <v>713</v>
          </cell>
          <cell r="E118">
            <v>1372</v>
          </cell>
          <cell r="F118">
            <v>73.596358118361152</v>
          </cell>
          <cell r="G118">
            <v>66.760168302945303</v>
          </cell>
          <cell r="H118">
            <v>70.043731778425652</v>
          </cell>
          <cell r="I118">
            <v>65.705614567526567</v>
          </cell>
          <cell r="J118">
            <v>53.295932678821877</v>
          </cell>
          <cell r="K118">
            <v>59.25655976676385</v>
          </cell>
          <cell r="L118">
            <v>97.572078907435511</v>
          </cell>
          <cell r="M118">
            <v>95.652173913043484</v>
          </cell>
          <cell r="N118">
            <v>96.574344023323604</v>
          </cell>
          <cell r="O118">
            <v>97.420333839150231</v>
          </cell>
          <cell r="P118">
            <v>94.389901823281903</v>
          </cell>
          <cell r="Q118">
            <v>95.845481049562693</v>
          </cell>
          <cell r="R118">
            <v>99.089529590288322</v>
          </cell>
          <cell r="S118">
            <v>98.877980364656381</v>
          </cell>
          <cell r="T118">
            <v>98.979591836734699</v>
          </cell>
          <cell r="U118">
            <v>55</v>
          </cell>
          <cell r="V118">
            <v>81</v>
          </cell>
          <cell r="W118">
            <v>136</v>
          </cell>
          <cell r="X118">
            <v>38.181818181818187</v>
          </cell>
          <cell r="Y118">
            <v>43.209876543209873</v>
          </cell>
          <cell r="Z118">
            <v>41.17647058823529</v>
          </cell>
          <cell r="AA118">
            <v>21.818181818181817</v>
          </cell>
          <cell r="AB118">
            <v>22.222222222222221</v>
          </cell>
          <cell r="AC118">
            <v>22.058823529411764</v>
          </cell>
          <cell r="AD118">
            <v>92.72727272727272</v>
          </cell>
          <cell r="AE118">
            <v>93.827160493827151</v>
          </cell>
          <cell r="AF118">
            <v>93.382352941176478</v>
          </cell>
          <cell r="AG118">
            <v>89.090909090909093</v>
          </cell>
          <cell r="AH118">
            <v>92.592592592592595</v>
          </cell>
          <cell r="AI118">
            <v>91.17647058823529</v>
          </cell>
          <cell r="AJ118">
            <v>100</v>
          </cell>
          <cell r="AK118">
            <v>98.76543209876543</v>
          </cell>
          <cell r="AL118">
            <v>99.264705882352942</v>
          </cell>
          <cell r="AM118">
            <v>13</v>
          </cell>
          <cell r="AN118">
            <v>31</v>
          </cell>
          <cell r="AO118">
            <v>44</v>
          </cell>
          <cell r="AP118">
            <v>15.384615384615385</v>
          </cell>
          <cell r="AQ118">
            <v>35.483870967741936</v>
          </cell>
          <cell r="AR118">
            <v>29.545454545454547</v>
          </cell>
          <cell r="AS118">
            <v>15.384615384615385</v>
          </cell>
          <cell r="AT118">
            <v>22.58064516129032</v>
          </cell>
          <cell r="AU118">
            <v>20.454545454545457</v>
          </cell>
          <cell r="AV118">
            <v>84.615384615384613</v>
          </cell>
          <cell r="AW118">
            <v>77.41935483870968</v>
          </cell>
          <cell r="AX118">
            <v>79.545454545454547</v>
          </cell>
          <cell r="AY118">
            <v>84.615384615384613</v>
          </cell>
          <cell r="AZ118">
            <v>70.967741935483872</v>
          </cell>
          <cell r="BA118">
            <v>75</v>
          </cell>
          <cell r="BB118">
            <v>100</v>
          </cell>
          <cell r="BC118">
            <v>93.548387096774192</v>
          </cell>
          <cell r="BD118">
            <v>95.454545454545453</v>
          </cell>
          <cell r="BE118">
            <v>20</v>
          </cell>
          <cell r="BF118">
            <v>50</v>
          </cell>
          <cell r="BG118">
            <v>70</v>
          </cell>
          <cell r="BH118">
            <v>0</v>
          </cell>
          <cell r="BI118">
            <v>22</v>
          </cell>
          <cell r="BJ118">
            <v>15.714285714285714</v>
          </cell>
          <cell r="BK118">
            <v>0</v>
          </cell>
          <cell r="BL118">
            <v>8</v>
          </cell>
          <cell r="BM118">
            <v>5.7142857142857144</v>
          </cell>
          <cell r="BN118">
            <v>70</v>
          </cell>
          <cell r="BO118">
            <v>68</v>
          </cell>
          <cell r="BP118">
            <v>68.571428571428569</v>
          </cell>
          <cell r="BQ118">
            <v>60</v>
          </cell>
          <cell r="BR118">
            <v>62</v>
          </cell>
          <cell r="BS118">
            <v>61.428571428571431</v>
          </cell>
          <cell r="BT118">
            <v>85</v>
          </cell>
          <cell r="BU118">
            <v>94</v>
          </cell>
          <cell r="BV118">
            <v>91.428571428571431</v>
          </cell>
          <cell r="BW118">
            <v>2</v>
          </cell>
          <cell r="BX118">
            <v>0</v>
          </cell>
          <cell r="BY118">
            <v>2</v>
          </cell>
          <cell r="BZ118">
            <v>50</v>
          </cell>
          <cell r="CA118" t="e">
            <v>#DIV/0!</v>
          </cell>
          <cell r="CB118">
            <v>50</v>
          </cell>
          <cell r="CC118">
            <v>50</v>
          </cell>
          <cell r="CD118" t="e">
            <v>#DIV/0!</v>
          </cell>
          <cell r="CE118">
            <v>50</v>
          </cell>
          <cell r="CF118">
            <v>100</v>
          </cell>
          <cell r="CG118" t="e">
            <v>#DIV/0!</v>
          </cell>
          <cell r="CH118">
            <v>100</v>
          </cell>
          <cell r="CI118">
            <v>50</v>
          </cell>
          <cell r="CJ118" t="e">
            <v>#DIV/0!</v>
          </cell>
          <cell r="CK118">
            <v>50</v>
          </cell>
          <cell r="CL118">
            <v>100</v>
          </cell>
          <cell r="CM118" t="e">
            <v>#DIV/0!</v>
          </cell>
          <cell r="CN118">
            <v>100</v>
          </cell>
          <cell r="CO118">
            <v>749</v>
          </cell>
          <cell r="CP118">
            <v>875</v>
          </cell>
          <cell r="CQ118">
            <v>1624</v>
          </cell>
          <cell r="CR118">
            <v>67.957276368491321</v>
          </cell>
          <cell r="CS118">
            <v>60.914285714285711</v>
          </cell>
          <cell r="CT118">
            <v>64.162561576354676</v>
          </cell>
          <cell r="CU118">
            <v>59.813084112149525</v>
          </cell>
          <cell r="CV118">
            <v>46.74285714285714</v>
          </cell>
          <cell r="CW118">
            <v>52.770935960591139</v>
          </cell>
          <cell r="CX118">
            <v>96.261682242990659</v>
          </cell>
          <cell r="CY118">
            <v>93.257142857142867</v>
          </cell>
          <cell r="CZ118">
            <v>94.642857142857139</v>
          </cell>
          <cell r="DA118">
            <v>95.460614152202936</v>
          </cell>
          <cell r="DB118">
            <v>91.542857142857144</v>
          </cell>
          <cell r="DC118">
            <v>93.349753694581281</v>
          </cell>
          <cell r="DD118">
            <v>98.798397863818423</v>
          </cell>
          <cell r="DE118">
            <v>98.4</v>
          </cell>
          <cell r="DF118">
            <v>98.583743842364541</v>
          </cell>
          <cell r="DG118">
            <v>68</v>
          </cell>
          <cell r="DH118">
            <v>112</v>
          </cell>
          <cell r="DI118">
            <v>180</v>
          </cell>
          <cell r="DJ118">
            <v>33.82352941176471</v>
          </cell>
          <cell r="DK118">
            <v>41.071428571428569</v>
          </cell>
          <cell r="DL118">
            <v>38.333333333333336</v>
          </cell>
          <cell r="DM118">
            <v>20.588235294117645</v>
          </cell>
          <cell r="DN118">
            <v>22.321428571428573</v>
          </cell>
          <cell r="DO118">
            <v>21.666666666666668</v>
          </cell>
          <cell r="DP118">
            <v>91.17647058823529</v>
          </cell>
          <cell r="DQ118">
            <v>89.285714285714292</v>
          </cell>
          <cell r="DR118">
            <v>90</v>
          </cell>
          <cell r="DS118">
            <v>88.235294117647058</v>
          </cell>
          <cell r="DT118">
            <v>86.607142857142861</v>
          </cell>
          <cell r="DU118">
            <v>87.222222222222229</v>
          </cell>
          <cell r="DV118">
            <v>100</v>
          </cell>
          <cell r="DW118">
            <v>97.321428571428569</v>
          </cell>
          <cell r="DX118">
            <v>98.333333333333329</v>
          </cell>
        </row>
        <row r="119">
          <cell r="B119">
            <v>869</v>
          </cell>
          <cell r="C119">
            <v>896</v>
          </cell>
          <cell r="D119">
            <v>838</v>
          </cell>
          <cell r="E119">
            <v>1734</v>
          </cell>
          <cell r="F119">
            <v>74.330357142857139</v>
          </cell>
          <cell r="G119">
            <v>67.064439140811459</v>
          </cell>
          <cell r="H119">
            <v>70.818915801614764</v>
          </cell>
          <cell r="I119">
            <v>59.263392857142861</v>
          </cell>
          <cell r="J119">
            <v>55.489260143198095</v>
          </cell>
          <cell r="K119">
            <v>57.439446366782008</v>
          </cell>
          <cell r="L119">
            <v>97.209821428571431</v>
          </cell>
          <cell r="M119">
            <v>97.971360381861572</v>
          </cell>
          <cell r="N119">
            <v>97.577854671280278</v>
          </cell>
          <cell r="O119">
            <v>96.428571428571431</v>
          </cell>
          <cell r="P119">
            <v>97.016706443914074</v>
          </cell>
          <cell r="Q119">
            <v>96.7128027681661</v>
          </cell>
          <cell r="R119">
            <v>99.553571428571431</v>
          </cell>
          <cell r="S119">
            <v>99.64200477326969</v>
          </cell>
          <cell r="T119">
            <v>99.596309111880046</v>
          </cell>
          <cell r="U119">
            <v>47</v>
          </cell>
          <cell r="V119">
            <v>101</v>
          </cell>
          <cell r="W119">
            <v>148</v>
          </cell>
          <cell r="X119">
            <v>31.914893617021278</v>
          </cell>
          <cell r="Y119">
            <v>27.722772277227726</v>
          </cell>
          <cell r="Z119">
            <v>29.054054054054053</v>
          </cell>
          <cell r="AA119">
            <v>14.893617021276595</v>
          </cell>
          <cell r="AB119">
            <v>13.861386138613863</v>
          </cell>
          <cell r="AC119">
            <v>14.189189189189189</v>
          </cell>
          <cell r="AD119">
            <v>85.106382978723403</v>
          </cell>
          <cell r="AE119">
            <v>84.158415841584159</v>
          </cell>
          <cell r="AF119">
            <v>84.459459459459467</v>
          </cell>
          <cell r="AG119">
            <v>80.851063829787222</v>
          </cell>
          <cell r="AH119">
            <v>84.158415841584159</v>
          </cell>
          <cell r="AI119">
            <v>83.108108108108098</v>
          </cell>
          <cell r="AJ119">
            <v>100</v>
          </cell>
          <cell r="AK119">
            <v>100</v>
          </cell>
          <cell r="AL119">
            <v>100</v>
          </cell>
          <cell r="AM119">
            <v>13</v>
          </cell>
          <cell r="AN119">
            <v>29</v>
          </cell>
          <cell r="AO119">
            <v>42</v>
          </cell>
          <cell r="AP119">
            <v>7.6923076923076925</v>
          </cell>
          <cell r="AQ119">
            <v>24.137931034482758</v>
          </cell>
          <cell r="AR119">
            <v>19.047619047619047</v>
          </cell>
          <cell r="AS119">
            <v>7.6923076923076925</v>
          </cell>
          <cell r="AT119">
            <v>6.8965517241379306</v>
          </cell>
          <cell r="AU119">
            <v>7.1428571428571423</v>
          </cell>
          <cell r="AV119">
            <v>53.846153846153847</v>
          </cell>
          <cell r="AW119">
            <v>72.41379310344827</v>
          </cell>
          <cell r="AX119">
            <v>66.666666666666657</v>
          </cell>
          <cell r="AY119">
            <v>53.846153846153847</v>
          </cell>
          <cell r="AZ119">
            <v>68.965517241379317</v>
          </cell>
          <cell r="BA119">
            <v>64.285714285714292</v>
          </cell>
          <cell r="BB119">
            <v>92.307692307692307</v>
          </cell>
          <cell r="BC119">
            <v>100</v>
          </cell>
          <cell r="BD119">
            <v>97.61904761904762</v>
          </cell>
          <cell r="BE119">
            <v>15</v>
          </cell>
          <cell r="BF119">
            <v>52</v>
          </cell>
          <cell r="BG119">
            <v>67</v>
          </cell>
          <cell r="BH119">
            <v>13.333333333333334</v>
          </cell>
          <cell r="BI119">
            <v>26.923076923076923</v>
          </cell>
          <cell r="BJ119">
            <v>23.880597014925371</v>
          </cell>
          <cell r="BK119">
            <v>6.666666666666667</v>
          </cell>
          <cell r="BL119">
            <v>13.461538461538462</v>
          </cell>
          <cell r="BM119">
            <v>11.940298507462686</v>
          </cell>
          <cell r="BN119">
            <v>53.333333333333336</v>
          </cell>
          <cell r="BO119">
            <v>69.230769230769226</v>
          </cell>
          <cell r="BP119">
            <v>65.671641791044777</v>
          </cell>
          <cell r="BQ119">
            <v>40</v>
          </cell>
          <cell r="BR119">
            <v>67.307692307692307</v>
          </cell>
          <cell r="BS119">
            <v>61.194029850746269</v>
          </cell>
          <cell r="BT119">
            <v>93.333333333333329</v>
          </cell>
          <cell r="BU119">
            <v>94.230769230769226</v>
          </cell>
          <cell r="BV119">
            <v>94.029850746268664</v>
          </cell>
          <cell r="BW119">
            <v>2</v>
          </cell>
          <cell r="BX119">
            <v>3</v>
          </cell>
          <cell r="BY119">
            <v>5</v>
          </cell>
          <cell r="BZ119">
            <v>100</v>
          </cell>
          <cell r="CA119">
            <v>0</v>
          </cell>
          <cell r="CB119">
            <v>40</v>
          </cell>
          <cell r="CC119">
            <v>50</v>
          </cell>
          <cell r="CD119">
            <v>0</v>
          </cell>
          <cell r="CE119">
            <v>20</v>
          </cell>
          <cell r="CF119">
            <v>100</v>
          </cell>
          <cell r="CG119">
            <v>66.666666666666657</v>
          </cell>
          <cell r="CH119">
            <v>80</v>
          </cell>
          <cell r="CI119">
            <v>100</v>
          </cell>
          <cell r="CJ119">
            <v>66.666666666666657</v>
          </cell>
          <cell r="CK119">
            <v>80</v>
          </cell>
          <cell r="CL119">
            <v>100</v>
          </cell>
          <cell r="CM119">
            <v>100</v>
          </cell>
          <cell r="CN119">
            <v>100</v>
          </cell>
          <cell r="CO119">
            <v>973</v>
          </cell>
          <cell r="CP119">
            <v>1023</v>
          </cell>
          <cell r="CQ119">
            <v>1996</v>
          </cell>
          <cell r="CR119">
            <v>70.503597122302153</v>
          </cell>
          <cell r="CS119">
            <v>59.726295210166178</v>
          </cell>
          <cell r="CT119">
            <v>64.979959919839686</v>
          </cell>
          <cell r="CU119">
            <v>55.601233299075027</v>
          </cell>
          <cell r="CV119">
            <v>47.702834799608993</v>
          </cell>
          <cell r="CW119">
            <v>51.553106212424851</v>
          </cell>
          <cell r="CX119">
            <v>95.375128468653642</v>
          </cell>
          <cell r="CY119">
            <v>94.330400782013697</v>
          </cell>
          <cell r="CZ119">
            <v>94.839679358717433</v>
          </cell>
          <cell r="DA119">
            <v>94.24460431654677</v>
          </cell>
          <cell r="DB119">
            <v>93.352883675464312</v>
          </cell>
          <cell r="DC119">
            <v>93.787575150300611</v>
          </cell>
          <cell r="DD119">
            <v>99.383350462487158</v>
          </cell>
          <cell r="DE119">
            <v>99.413489736070375</v>
          </cell>
          <cell r="DF119">
            <v>99.398797595190373</v>
          </cell>
          <cell r="DG119">
            <v>60</v>
          </cell>
          <cell r="DH119">
            <v>130</v>
          </cell>
          <cell r="DI119">
            <v>190</v>
          </cell>
          <cell r="DJ119">
            <v>26.666666666666668</v>
          </cell>
          <cell r="DK119">
            <v>26.923076923076923</v>
          </cell>
          <cell r="DL119">
            <v>26.842105263157894</v>
          </cell>
          <cell r="DM119">
            <v>13.333333333333334</v>
          </cell>
          <cell r="DN119">
            <v>12.307692307692308</v>
          </cell>
          <cell r="DO119">
            <v>12.631578947368421</v>
          </cell>
          <cell r="DP119">
            <v>78.333333333333329</v>
          </cell>
          <cell r="DQ119">
            <v>81.538461538461533</v>
          </cell>
          <cell r="DR119">
            <v>80.526315789473685</v>
          </cell>
          <cell r="DS119">
            <v>75</v>
          </cell>
          <cell r="DT119">
            <v>80.769230769230774</v>
          </cell>
          <cell r="DU119">
            <v>78.94736842105263</v>
          </cell>
          <cell r="DV119">
            <v>98.333333333333329</v>
          </cell>
          <cell r="DW119">
            <v>100</v>
          </cell>
          <cell r="DX119">
            <v>99.473684210526315</v>
          </cell>
        </row>
        <row r="120">
          <cell r="B120">
            <v>870</v>
          </cell>
          <cell r="C120">
            <v>439</v>
          </cell>
          <cell r="D120">
            <v>411</v>
          </cell>
          <cell r="E120">
            <v>850</v>
          </cell>
          <cell r="F120">
            <v>65.603644646924835</v>
          </cell>
          <cell r="G120">
            <v>65.450121654501217</v>
          </cell>
          <cell r="H120">
            <v>65.529411764705884</v>
          </cell>
          <cell r="I120">
            <v>56.03644646924829</v>
          </cell>
          <cell r="J120">
            <v>52.554744525547449</v>
          </cell>
          <cell r="K120">
            <v>54.352941176470594</v>
          </cell>
          <cell r="L120">
            <v>91.571753986332567</v>
          </cell>
          <cell r="M120">
            <v>92.944038929440381</v>
          </cell>
          <cell r="N120">
            <v>92.235294117647058</v>
          </cell>
          <cell r="O120">
            <v>91.571753986332567</v>
          </cell>
          <cell r="P120">
            <v>92.457420924574208</v>
          </cell>
          <cell r="Q120">
            <v>92</v>
          </cell>
          <cell r="R120">
            <v>97.949886104783602</v>
          </cell>
          <cell r="S120">
            <v>96.836982968369838</v>
          </cell>
          <cell r="T120">
            <v>97.411764705882348</v>
          </cell>
          <cell r="U120">
            <v>25</v>
          </cell>
          <cell r="V120">
            <v>37</v>
          </cell>
          <cell r="W120">
            <v>62</v>
          </cell>
          <cell r="X120">
            <v>8</v>
          </cell>
          <cell r="Y120">
            <v>18.918918918918919</v>
          </cell>
          <cell r="Z120">
            <v>14.516129032258066</v>
          </cell>
          <cell r="AA120">
            <v>4</v>
          </cell>
          <cell r="AB120">
            <v>13.513513513513514</v>
          </cell>
          <cell r="AC120">
            <v>9.67741935483871</v>
          </cell>
          <cell r="AD120">
            <v>76</v>
          </cell>
          <cell r="AE120">
            <v>72.972972972972968</v>
          </cell>
          <cell r="AF120">
            <v>74.193548387096769</v>
          </cell>
          <cell r="AG120">
            <v>76</v>
          </cell>
          <cell r="AH120">
            <v>72.972972972972968</v>
          </cell>
          <cell r="AI120">
            <v>74.193548387096769</v>
          </cell>
          <cell r="AJ120">
            <v>92</v>
          </cell>
          <cell r="AK120">
            <v>97.297297297297305</v>
          </cell>
          <cell r="AL120">
            <v>95.161290322580655</v>
          </cell>
          <cell r="AM120">
            <v>22</v>
          </cell>
          <cell r="AN120">
            <v>24</v>
          </cell>
          <cell r="AO120">
            <v>46</v>
          </cell>
          <cell r="AP120">
            <v>4.5454545454545459</v>
          </cell>
          <cell r="AQ120">
            <v>12.5</v>
          </cell>
          <cell r="AR120">
            <v>8.695652173913043</v>
          </cell>
          <cell r="AS120">
            <v>4.5454545454545459</v>
          </cell>
          <cell r="AT120">
            <v>12.5</v>
          </cell>
          <cell r="AU120">
            <v>8.695652173913043</v>
          </cell>
          <cell r="AV120">
            <v>63.636363636363633</v>
          </cell>
          <cell r="AW120">
            <v>37.5</v>
          </cell>
          <cell r="AX120">
            <v>50</v>
          </cell>
          <cell r="AY120">
            <v>63.636363636363633</v>
          </cell>
          <cell r="AZ120">
            <v>37.5</v>
          </cell>
          <cell r="BA120">
            <v>50</v>
          </cell>
          <cell r="BB120">
            <v>90.909090909090907</v>
          </cell>
          <cell r="BC120">
            <v>87.5</v>
          </cell>
          <cell r="BD120">
            <v>89.130434782608688</v>
          </cell>
          <cell r="BE120">
            <v>22</v>
          </cell>
          <cell r="BF120">
            <v>42</v>
          </cell>
          <cell r="BG120">
            <v>64</v>
          </cell>
          <cell r="BH120">
            <v>4.5454545454545459</v>
          </cell>
          <cell r="BI120">
            <v>7.1428571428571423</v>
          </cell>
          <cell r="BJ120">
            <v>6.25</v>
          </cell>
          <cell r="BK120">
            <v>4.5454545454545459</v>
          </cell>
          <cell r="BL120">
            <v>7.1428571428571423</v>
          </cell>
          <cell r="BM120">
            <v>6.25</v>
          </cell>
          <cell r="BN120">
            <v>18.181818181818183</v>
          </cell>
          <cell r="BO120">
            <v>33.333333333333329</v>
          </cell>
          <cell r="BP120">
            <v>28.125</v>
          </cell>
          <cell r="BQ120">
            <v>18.181818181818183</v>
          </cell>
          <cell r="BR120">
            <v>23.809523809523807</v>
          </cell>
          <cell r="BS120">
            <v>21.875</v>
          </cell>
          <cell r="BT120">
            <v>68.181818181818173</v>
          </cell>
          <cell r="BU120">
            <v>85.714285714285708</v>
          </cell>
          <cell r="BV120">
            <v>79.6875</v>
          </cell>
          <cell r="BW120">
            <v>1</v>
          </cell>
          <cell r="BX120">
            <v>2</v>
          </cell>
          <cell r="BY120">
            <v>3</v>
          </cell>
          <cell r="BZ120">
            <v>0</v>
          </cell>
          <cell r="CA120">
            <v>50</v>
          </cell>
          <cell r="CB120">
            <v>33.333333333333329</v>
          </cell>
          <cell r="CC120">
            <v>0</v>
          </cell>
          <cell r="CD120">
            <v>50</v>
          </cell>
          <cell r="CE120">
            <v>33.333333333333329</v>
          </cell>
          <cell r="CF120">
            <v>100</v>
          </cell>
          <cell r="CG120">
            <v>100</v>
          </cell>
          <cell r="CH120">
            <v>100</v>
          </cell>
          <cell r="CI120">
            <v>100</v>
          </cell>
          <cell r="CJ120">
            <v>100</v>
          </cell>
          <cell r="CK120">
            <v>100</v>
          </cell>
          <cell r="CL120">
            <v>100</v>
          </cell>
          <cell r="CM120">
            <v>100</v>
          </cell>
          <cell r="CN120">
            <v>100</v>
          </cell>
          <cell r="CO120">
            <v>509</v>
          </cell>
          <cell r="CP120">
            <v>516</v>
          </cell>
          <cell r="CQ120">
            <v>1025</v>
          </cell>
          <cell r="CR120">
            <v>57.367387033398821</v>
          </cell>
          <cell r="CS120">
            <v>54.844961240310077</v>
          </cell>
          <cell r="CT120">
            <v>56.09756097560976</v>
          </cell>
          <cell r="CU120">
            <v>48.919449901768175</v>
          </cell>
          <cell r="CV120">
            <v>44.186046511627907</v>
          </cell>
          <cell r="CW120">
            <v>46.536585365853661</v>
          </cell>
          <cell r="CX120">
            <v>86.444007858546172</v>
          </cell>
          <cell r="CY120">
            <v>84.108527131782949</v>
          </cell>
          <cell r="CZ120">
            <v>85.268292682926827</v>
          </cell>
          <cell r="DA120">
            <v>86.444007858546172</v>
          </cell>
          <cell r="DB120">
            <v>82.945736434108525</v>
          </cell>
          <cell r="DC120">
            <v>84.682926829268297</v>
          </cell>
          <cell r="DD120">
            <v>96.070726915520638</v>
          </cell>
          <cell r="DE120">
            <v>95.542635658914733</v>
          </cell>
          <cell r="DF120">
            <v>95.804878048780481</v>
          </cell>
          <cell r="DG120">
            <v>47</v>
          </cell>
          <cell r="DH120">
            <v>61</v>
          </cell>
          <cell r="DI120">
            <v>108</v>
          </cell>
          <cell r="DJ120">
            <v>6.3829787234042552</v>
          </cell>
          <cell r="DK120">
            <v>16.393442622950818</v>
          </cell>
          <cell r="DL120">
            <v>12.037037037037036</v>
          </cell>
          <cell r="DM120">
            <v>4.2553191489361701</v>
          </cell>
          <cell r="DN120">
            <v>13.114754098360656</v>
          </cell>
          <cell r="DO120">
            <v>9.2592592592592595</v>
          </cell>
          <cell r="DP120">
            <v>70.212765957446805</v>
          </cell>
          <cell r="DQ120">
            <v>59.016393442622949</v>
          </cell>
          <cell r="DR120">
            <v>63.888888888888886</v>
          </cell>
          <cell r="DS120">
            <v>70.212765957446805</v>
          </cell>
          <cell r="DT120">
            <v>59.016393442622949</v>
          </cell>
          <cell r="DU120">
            <v>63.888888888888886</v>
          </cell>
          <cell r="DV120">
            <v>91.489361702127653</v>
          </cell>
          <cell r="DW120">
            <v>93.442622950819683</v>
          </cell>
          <cell r="DX120">
            <v>92.592592592592595</v>
          </cell>
        </row>
        <row r="121">
          <cell r="B121">
            <v>871</v>
          </cell>
          <cell r="C121">
            <v>527</v>
          </cell>
          <cell r="D121">
            <v>516</v>
          </cell>
          <cell r="E121">
            <v>1043</v>
          </cell>
          <cell r="F121">
            <v>76.091081593927896</v>
          </cell>
          <cell r="G121">
            <v>77.906976744186053</v>
          </cell>
          <cell r="H121">
            <v>76.989453499520607</v>
          </cell>
          <cell r="I121">
            <v>67.931688804554085</v>
          </cell>
          <cell r="J121">
            <v>71.511627906976756</v>
          </cell>
          <cell r="K121">
            <v>69.702780441035472</v>
          </cell>
          <cell r="L121">
            <v>98.861480075901326</v>
          </cell>
          <cell r="M121">
            <v>98.062015503875969</v>
          </cell>
          <cell r="N121">
            <v>98.465963566634713</v>
          </cell>
          <cell r="O121">
            <v>98.481973434535107</v>
          </cell>
          <cell r="P121">
            <v>97.674418604651152</v>
          </cell>
          <cell r="Q121">
            <v>98.082454458293384</v>
          </cell>
          <cell r="R121">
            <v>99.430740037950656</v>
          </cell>
          <cell r="S121">
            <v>99.224806201550393</v>
          </cell>
          <cell r="T121">
            <v>99.328859060402692</v>
          </cell>
          <cell r="U121">
            <v>110</v>
          </cell>
          <cell r="V121">
            <v>107</v>
          </cell>
          <cell r="W121">
            <v>217</v>
          </cell>
          <cell r="X121">
            <v>35.454545454545453</v>
          </cell>
          <cell r="Y121">
            <v>26.168224299065418</v>
          </cell>
          <cell r="Z121">
            <v>30.875576036866359</v>
          </cell>
          <cell r="AA121">
            <v>20</v>
          </cell>
          <cell r="AB121">
            <v>16.822429906542055</v>
          </cell>
          <cell r="AC121">
            <v>18.433179723502306</v>
          </cell>
          <cell r="AD121">
            <v>97.27272727272728</v>
          </cell>
          <cell r="AE121">
            <v>89.719626168224295</v>
          </cell>
          <cell r="AF121">
            <v>93.548387096774192</v>
          </cell>
          <cell r="AG121">
            <v>94.545454545454547</v>
          </cell>
          <cell r="AH121">
            <v>88.785046728971963</v>
          </cell>
          <cell r="AI121">
            <v>91.705069124423972</v>
          </cell>
          <cell r="AJ121">
            <v>99.090909090909093</v>
          </cell>
          <cell r="AK121">
            <v>94.392523364485982</v>
          </cell>
          <cell r="AL121">
            <v>96.774193548387103</v>
          </cell>
          <cell r="AM121">
            <v>32</v>
          </cell>
          <cell r="AN121">
            <v>76</v>
          </cell>
          <cell r="AO121">
            <v>108</v>
          </cell>
          <cell r="AP121">
            <v>21.875</v>
          </cell>
          <cell r="AQ121">
            <v>14.473684210526317</v>
          </cell>
          <cell r="AR121">
            <v>16.666666666666664</v>
          </cell>
          <cell r="AS121">
            <v>12.5</v>
          </cell>
          <cell r="AT121">
            <v>9.2105263157894726</v>
          </cell>
          <cell r="AU121">
            <v>10.185185185185185</v>
          </cell>
          <cell r="AV121">
            <v>84.375</v>
          </cell>
          <cell r="AW121">
            <v>69.73684210526315</v>
          </cell>
          <cell r="AX121">
            <v>74.074074074074076</v>
          </cell>
          <cell r="AY121">
            <v>75</v>
          </cell>
          <cell r="AZ121">
            <v>64.473684210526315</v>
          </cell>
          <cell r="BA121">
            <v>67.592592592592595</v>
          </cell>
          <cell r="BB121">
            <v>96.875</v>
          </cell>
          <cell r="BC121">
            <v>90.789473684210535</v>
          </cell>
          <cell r="BD121">
            <v>92.592592592592595</v>
          </cell>
          <cell r="BE121">
            <v>17</v>
          </cell>
          <cell r="BF121">
            <v>25</v>
          </cell>
          <cell r="BG121">
            <v>42</v>
          </cell>
          <cell r="BH121">
            <v>0</v>
          </cell>
          <cell r="BI121">
            <v>16</v>
          </cell>
          <cell r="BJ121">
            <v>9.5238095238095237</v>
          </cell>
          <cell r="BK121">
            <v>0</v>
          </cell>
          <cell r="BL121">
            <v>0</v>
          </cell>
          <cell r="BM121">
            <v>0</v>
          </cell>
          <cell r="BN121">
            <v>17.647058823529413</v>
          </cell>
          <cell r="BO121">
            <v>44</v>
          </cell>
          <cell r="BP121">
            <v>33.333333333333329</v>
          </cell>
          <cell r="BQ121">
            <v>17.647058823529413</v>
          </cell>
          <cell r="BR121">
            <v>44</v>
          </cell>
          <cell r="BS121">
            <v>33.333333333333329</v>
          </cell>
          <cell r="BT121">
            <v>82.35294117647058</v>
          </cell>
          <cell r="BU121">
            <v>88</v>
          </cell>
          <cell r="BV121">
            <v>85.714285714285708</v>
          </cell>
          <cell r="BW121">
            <v>5</v>
          </cell>
          <cell r="BX121">
            <v>3</v>
          </cell>
          <cell r="BY121">
            <v>8</v>
          </cell>
          <cell r="BZ121">
            <v>40</v>
          </cell>
          <cell r="CA121">
            <v>100</v>
          </cell>
          <cell r="CB121">
            <v>62.5</v>
          </cell>
          <cell r="CC121">
            <v>40</v>
          </cell>
          <cell r="CD121">
            <v>100</v>
          </cell>
          <cell r="CE121">
            <v>62.5</v>
          </cell>
          <cell r="CF121">
            <v>100</v>
          </cell>
          <cell r="CG121">
            <v>100</v>
          </cell>
          <cell r="CH121">
            <v>100</v>
          </cell>
          <cell r="CI121">
            <v>100</v>
          </cell>
          <cell r="CJ121">
            <v>100</v>
          </cell>
          <cell r="CK121">
            <v>100</v>
          </cell>
          <cell r="CL121">
            <v>100</v>
          </cell>
          <cell r="CM121">
            <v>100</v>
          </cell>
          <cell r="CN121">
            <v>100</v>
          </cell>
          <cell r="CO121">
            <v>691</v>
          </cell>
          <cell r="CP121">
            <v>727</v>
          </cell>
          <cell r="CQ121">
            <v>1418</v>
          </cell>
          <cell r="CR121">
            <v>64.978292329956588</v>
          </cell>
          <cell r="CS121">
            <v>61.623108665749662</v>
          </cell>
          <cell r="CT121">
            <v>63.258110014104375</v>
          </cell>
          <cell r="CU121">
            <v>55.861070911722145</v>
          </cell>
          <cell r="CV121">
            <v>54.607977991746907</v>
          </cell>
          <cell r="CW121">
            <v>55.218617771509173</v>
          </cell>
          <cell r="CX121">
            <v>95.9479015918958</v>
          </cell>
          <cell r="CY121">
            <v>92.02200825309491</v>
          </cell>
          <cell r="CZ121">
            <v>93.935119887165015</v>
          </cell>
          <cell r="DA121">
            <v>94.790159189580308</v>
          </cell>
          <cell r="DB121">
            <v>91.059147180192568</v>
          </cell>
          <cell r="DC121">
            <v>92.877291960507762</v>
          </cell>
          <cell r="DD121">
            <v>98.842257597684508</v>
          </cell>
          <cell r="DE121">
            <v>97.248968363136186</v>
          </cell>
          <cell r="DF121">
            <v>98.025387870239783</v>
          </cell>
          <cell r="DG121">
            <v>142</v>
          </cell>
          <cell r="DH121">
            <v>183</v>
          </cell>
          <cell r="DI121">
            <v>325</v>
          </cell>
          <cell r="DJ121">
            <v>32.394366197183103</v>
          </cell>
          <cell r="DK121">
            <v>21.311475409836063</v>
          </cell>
          <cell r="DL121">
            <v>26.153846153846157</v>
          </cell>
          <cell r="DM121">
            <v>18.30985915492958</v>
          </cell>
          <cell r="DN121">
            <v>13.661202185792352</v>
          </cell>
          <cell r="DO121">
            <v>15.692307692307692</v>
          </cell>
          <cell r="DP121">
            <v>94.366197183098592</v>
          </cell>
          <cell r="DQ121">
            <v>81.420765027322403</v>
          </cell>
          <cell r="DR121">
            <v>87.07692307692308</v>
          </cell>
          <cell r="DS121">
            <v>90.140845070422543</v>
          </cell>
          <cell r="DT121">
            <v>78.688524590163937</v>
          </cell>
          <cell r="DU121">
            <v>83.692307692307693</v>
          </cell>
          <cell r="DV121">
            <v>98.591549295774655</v>
          </cell>
          <cell r="DW121">
            <v>92.896174863387984</v>
          </cell>
          <cell r="DX121">
            <v>95.384615384615387</v>
          </cell>
        </row>
        <row r="122">
          <cell r="B122">
            <v>872</v>
          </cell>
          <cell r="C122">
            <v>802</v>
          </cell>
          <cell r="D122">
            <v>775</v>
          </cell>
          <cell r="E122">
            <v>1577</v>
          </cell>
          <cell r="F122">
            <v>75.187032418952612</v>
          </cell>
          <cell r="G122">
            <v>68.387096774193552</v>
          </cell>
          <cell r="H122">
            <v>71.845275840202916</v>
          </cell>
          <cell r="I122">
            <v>67.955112219451379</v>
          </cell>
          <cell r="J122">
            <v>62.064516129032256</v>
          </cell>
          <cell r="K122">
            <v>65.060240963855421</v>
          </cell>
          <cell r="L122">
            <v>98.129675810473813</v>
          </cell>
          <cell r="M122">
            <v>98.709677419354833</v>
          </cell>
          <cell r="N122">
            <v>98.414711477488908</v>
          </cell>
          <cell r="O122">
            <v>97.880299251870326</v>
          </cell>
          <cell r="P122">
            <v>98.193548387096769</v>
          </cell>
          <cell r="Q122">
            <v>98.034242232086243</v>
          </cell>
          <cell r="R122">
            <v>99.376558603491276</v>
          </cell>
          <cell r="S122">
            <v>99.741935483870975</v>
          </cell>
          <cell r="T122">
            <v>99.556119213696888</v>
          </cell>
          <cell r="U122">
            <v>40</v>
          </cell>
          <cell r="V122">
            <v>81</v>
          </cell>
          <cell r="W122">
            <v>121</v>
          </cell>
          <cell r="X122">
            <v>27.500000000000004</v>
          </cell>
          <cell r="Y122">
            <v>22.222222222222221</v>
          </cell>
          <cell r="Z122">
            <v>23.966942148760332</v>
          </cell>
          <cell r="AA122">
            <v>17.5</v>
          </cell>
          <cell r="AB122">
            <v>8.6419753086419746</v>
          </cell>
          <cell r="AC122">
            <v>11.570247933884298</v>
          </cell>
          <cell r="AD122">
            <v>90</v>
          </cell>
          <cell r="AE122">
            <v>87.654320987654316</v>
          </cell>
          <cell r="AF122">
            <v>88.429752066115711</v>
          </cell>
          <cell r="AG122">
            <v>90</v>
          </cell>
          <cell r="AH122">
            <v>86.419753086419746</v>
          </cell>
          <cell r="AI122">
            <v>87.603305785123965</v>
          </cell>
          <cell r="AJ122">
            <v>97.5</v>
          </cell>
          <cell r="AK122">
            <v>100</v>
          </cell>
          <cell r="AL122">
            <v>99.173553719008268</v>
          </cell>
          <cell r="AM122">
            <v>18</v>
          </cell>
          <cell r="AN122">
            <v>33</v>
          </cell>
          <cell r="AO122">
            <v>51</v>
          </cell>
          <cell r="AP122">
            <v>27.777777777777779</v>
          </cell>
          <cell r="AQ122">
            <v>12.121212121212121</v>
          </cell>
          <cell r="AR122">
            <v>17.647058823529413</v>
          </cell>
          <cell r="AS122">
            <v>27.777777777777779</v>
          </cell>
          <cell r="AT122">
            <v>6.0606060606060606</v>
          </cell>
          <cell r="AU122">
            <v>13.725490196078432</v>
          </cell>
          <cell r="AV122">
            <v>66.666666666666657</v>
          </cell>
          <cell r="AW122">
            <v>66.666666666666657</v>
          </cell>
          <cell r="AX122">
            <v>66.666666666666657</v>
          </cell>
          <cell r="AY122">
            <v>66.666666666666657</v>
          </cell>
          <cell r="AZ122">
            <v>63.636363636363633</v>
          </cell>
          <cell r="BA122">
            <v>64.705882352941174</v>
          </cell>
          <cell r="BB122">
            <v>94.444444444444443</v>
          </cell>
          <cell r="BC122">
            <v>90.909090909090907</v>
          </cell>
          <cell r="BD122">
            <v>92.156862745098039</v>
          </cell>
          <cell r="BE122">
            <v>18</v>
          </cell>
          <cell r="BF122">
            <v>57</v>
          </cell>
          <cell r="BG122">
            <v>75</v>
          </cell>
          <cell r="BH122">
            <v>16.666666666666664</v>
          </cell>
          <cell r="BI122">
            <v>7.0175438596491224</v>
          </cell>
          <cell r="BJ122">
            <v>9.3333333333333339</v>
          </cell>
          <cell r="BK122">
            <v>11.111111111111111</v>
          </cell>
          <cell r="BL122">
            <v>7.0175438596491224</v>
          </cell>
          <cell r="BM122">
            <v>8</v>
          </cell>
          <cell r="BN122">
            <v>55.555555555555557</v>
          </cell>
          <cell r="BO122">
            <v>54.385964912280706</v>
          </cell>
          <cell r="BP122">
            <v>54.666666666666664</v>
          </cell>
          <cell r="BQ122">
            <v>44.444444444444443</v>
          </cell>
          <cell r="BR122">
            <v>47.368421052631575</v>
          </cell>
          <cell r="BS122">
            <v>46.666666666666664</v>
          </cell>
          <cell r="BT122">
            <v>77.777777777777786</v>
          </cell>
          <cell r="BU122">
            <v>85.964912280701753</v>
          </cell>
          <cell r="BV122">
            <v>84</v>
          </cell>
          <cell r="BW122">
            <v>1</v>
          </cell>
          <cell r="BX122">
            <v>1</v>
          </cell>
          <cell r="BY122">
            <v>2</v>
          </cell>
          <cell r="BZ122">
            <v>0</v>
          </cell>
          <cell r="CA122">
            <v>0</v>
          </cell>
          <cell r="CB122">
            <v>0</v>
          </cell>
          <cell r="CC122">
            <v>0</v>
          </cell>
          <cell r="CD122">
            <v>0</v>
          </cell>
          <cell r="CE122">
            <v>0</v>
          </cell>
          <cell r="CF122">
            <v>0</v>
          </cell>
          <cell r="CG122">
            <v>100</v>
          </cell>
          <cell r="CH122">
            <v>50</v>
          </cell>
          <cell r="CI122">
            <v>0</v>
          </cell>
          <cell r="CJ122">
            <v>100</v>
          </cell>
          <cell r="CK122">
            <v>50</v>
          </cell>
          <cell r="CL122">
            <v>0</v>
          </cell>
          <cell r="CM122">
            <v>100</v>
          </cell>
          <cell r="CN122">
            <v>50</v>
          </cell>
          <cell r="CO122">
            <v>879</v>
          </cell>
          <cell r="CP122">
            <v>947</v>
          </cell>
          <cell r="CQ122">
            <v>1826</v>
          </cell>
          <cell r="CR122">
            <v>70.762229806598413</v>
          </cell>
          <cell r="CS122">
            <v>58.711721224920801</v>
          </cell>
          <cell r="CT122">
            <v>64.512595837897052</v>
          </cell>
          <cell r="CU122">
            <v>63.594994311717855</v>
          </cell>
          <cell r="CV122">
            <v>52.164730728616682</v>
          </cell>
          <cell r="CW122">
            <v>57.667031763417306</v>
          </cell>
          <cell r="CX122">
            <v>96.131968145620021</v>
          </cell>
          <cell r="CY122">
            <v>93.980992608236534</v>
          </cell>
          <cell r="CZ122">
            <v>95.016429353778747</v>
          </cell>
          <cell r="DA122">
            <v>95.676905574516496</v>
          </cell>
          <cell r="DB122">
            <v>92.925026399155229</v>
          </cell>
          <cell r="DC122">
            <v>94.249726177437026</v>
          </cell>
          <cell r="DD122">
            <v>98.634812286689424</v>
          </cell>
          <cell r="DE122">
            <v>98.627243928194304</v>
          </cell>
          <cell r="DF122">
            <v>98.630887185104058</v>
          </cell>
          <cell r="DG122">
            <v>58</v>
          </cell>
          <cell r="DH122">
            <v>114</v>
          </cell>
          <cell r="DI122">
            <v>172</v>
          </cell>
          <cell r="DJ122">
            <v>27.586206896551722</v>
          </cell>
          <cell r="DK122">
            <v>19.298245614035086</v>
          </cell>
          <cell r="DL122">
            <v>22.093023255813954</v>
          </cell>
          <cell r="DM122">
            <v>20.689655172413794</v>
          </cell>
          <cell r="DN122">
            <v>7.8947368421052628</v>
          </cell>
          <cell r="DO122">
            <v>12.209302325581394</v>
          </cell>
          <cell r="DP122">
            <v>82.758620689655174</v>
          </cell>
          <cell r="DQ122">
            <v>81.578947368421055</v>
          </cell>
          <cell r="DR122">
            <v>81.976744186046517</v>
          </cell>
          <cell r="DS122">
            <v>82.758620689655174</v>
          </cell>
          <cell r="DT122">
            <v>79.824561403508781</v>
          </cell>
          <cell r="DU122">
            <v>80.813953488372093</v>
          </cell>
          <cell r="DV122">
            <v>96.551724137931032</v>
          </cell>
          <cell r="DW122">
            <v>97.368421052631575</v>
          </cell>
          <cell r="DX122">
            <v>97.093023255813947</v>
          </cell>
        </row>
        <row r="123">
          <cell r="B123">
            <v>873</v>
          </cell>
          <cell r="C123">
            <v>2597</v>
          </cell>
          <cell r="D123">
            <v>2375</v>
          </cell>
          <cell r="E123">
            <v>4972</v>
          </cell>
          <cell r="F123">
            <v>70.388910281093558</v>
          </cell>
          <cell r="G123">
            <v>64.421052631578945</v>
          </cell>
          <cell r="H123">
            <v>67.538213998391001</v>
          </cell>
          <cell r="I123">
            <v>59.299191374663074</v>
          </cell>
          <cell r="J123">
            <v>54.315789473684205</v>
          </cell>
          <cell r="K123">
            <v>56.918744971842315</v>
          </cell>
          <cell r="L123">
            <v>97.343088178667685</v>
          </cell>
          <cell r="M123">
            <v>96.884210526315798</v>
          </cell>
          <cell r="N123">
            <v>97.123893805309734</v>
          </cell>
          <cell r="O123">
            <v>96.611474778590676</v>
          </cell>
          <cell r="P123">
            <v>95.578947368421055</v>
          </cell>
          <cell r="Q123">
            <v>96.11826226870474</v>
          </cell>
          <cell r="R123">
            <v>99.30689256834809</v>
          </cell>
          <cell r="S123">
            <v>99.2</v>
          </cell>
          <cell r="T123">
            <v>99.255832662912312</v>
          </cell>
          <cell r="U123">
            <v>135</v>
          </cell>
          <cell r="V123">
            <v>260</v>
          </cell>
          <cell r="W123">
            <v>395</v>
          </cell>
          <cell r="X123">
            <v>22.962962962962962</v>
          </cell>
          <cell r="Y123">
            <v>23.846153846153847</v>
          </cell>
          <cell r="Z123">
            <v>23.544303797468356</v>
          </cell>
          <cell r="AA123">
            <v>14.074074074074074</v>
          </cell>
          <cell r="AB123">
            <v>14.615384615384617</v>
          </cell>
          <cell r="AC123">
            <v>14.430379746835442</v>
          </cell>
          <cell r="AD123">
            <v>85.925925925925924</v>
          </cell>
          <cell r="AE123">
            <v>90.384615384615387</v>
          </cell>
          <cell r="AF123">
            <v>88.860759493670884</v>
          </cell>
          <cell r="AG123">
            <v>82.222222222222214</v>
          </cell>
          <cell r="AH123">
            <v>86.15384615384616</v>
          </cell>
          <cell r="AI123">
            <v>84.810126582278471</v>
          </cell>
          <cell r="AJ123">
            <v>98.518518518518519</v>
          </cell>
          <cell r="AK123">
            <v>98.846153846153854</v>
          </cell>
          <cell r="AL123">
            <v>98.734177215189874</v>
          </cell>
          <cell r="AM123">
            <v>76</v>
          </cell>
          <cell r="AN123">
            <v>133</v>
          </cell>
          <cell r="AO123">
            <v>209</v>
          </cell>
          <cell r="AP123">
            <v>9.2105263157894726</v>
          </cell>
          <cell r="AQ123">
            <v>14.285714285714285</v>
          </cell>
          <cell r="AR123">
            <v>12.440191387559809</v>
          </cell>
          <cell r="AS123">
            <v>5.2631578947368416</v>
          </cell>
          <cell r="AT123">
            <v>10.526315789473683</v>
          </cell>
          <cell r="AU123">
            <v>8.6124401913875595</v>
          </cell>
          <cell r="AV123">
            <v>68.421052631578945</v>
          </cell>
          <cell r="AW123">
            <v>66.917293233082702</v>
          </cell>
          <cell r="AX123">
            <v>67.464114832535884</v>
          </cell>
          <cell r="AY123">
            <v>64.473684210526315</v>
          </cell>
          <cell r="AZ123">
            <v>63.157894736842103</v>
          </cell>
          <cell r="BA123">
            <v>63.636363636363633</v>
          </cell>
          <cell r="BB123">
            <v>90.789473684210535</v>
          </cell>
          <cell r="BC123">
            <v>90.977443609022558</v>
          </cell>
          <cell r="BD123">
            <v>90.909090909090907</v>
          </cell>
          <cell r="BE123">
            <v>76</v>
          </cell>
          <cell r="BF123">
            <v>177</v>
          </cell>
          <cell r="BG123">
            <v>253</v>
          </cell>
          <cell r="BH123">
            <v>5.2631578947368416</v>
          </cell>
          <cell r="BI123">
            <v>15.819209039548024</v>
          </cell>
          <cell r="BJ123">
            <v>12.648221343873518</v>
          </cell>
          <cell r="BK123">
            <v>3.9473684210526314</v>
          </cell>
          <cell r="BL123">
            <v>9.0395480225988702</v>
          </cell>
          <cell r="BM123">
            <v>7.5098814229249005</v>
          </cell>
          <cell r="BN123">
            <v>46.05263157894737</v>
          </cell>
          <cell r="BO123">
            <v>60.451977401129945</v>
          </cell>
          <cell r="BP123">
            <v>56.126482213438734</v>
          </cell>
          <cell r="BQ123">
            <v>38.15789473684211</v>
          </cell>
          <cell r="BR123">
            <v>55.932203389830505</v>
          </cell>
          <cell r="BS123">
            <v>50.59288537549407</v>
          </cell>
          <cell r="BT123">
            <v>81.578947368421055</v>
          </cell>
          <cell r="BU123">
            <v>88.700564971751419</v>
          </cell>
          <cell r="BV123">
            <v>86.56126482213439</v>
          </cell>
          <cell r="BW123">
            <v>4</v>
          </cell>
          <cell r="BX123">
            <v>7</v>
          </cell>
          <cell r="BY123">
            <v>11</v>
          </cell>
          <cell r="BZ123">
            <v>100</v>
          </cell>
          <cell r="CA123">
            <v>57.142857142857139</v>
          </cell>
          <cell r="CB123">
            <v>72.727272727272734</v>
          </cell>
          <cell r="CC123">
            <v>75</v>
          </cell>
          <cell r="CD123">
            <v>57.142857142857139</v>
          </cell>
          <cell r="CE123">
            <v>63.636363636363633</v>
          </cell>
          <cell r="CF123">
            <v>100</v>
          </cell>
          <cell r="CG123">
            <v>85.714285714285708</v>
          </cell>
          <cell r="CH123">
            <v>90.909090909090907</v>
          </cell>
          <cell r="CI123">
            <v>100</v>
          </cell>
          <cell r="CJ123">
            <v>85.714285714285708</v>
          </cell>
          <cell r="CK123">
            <v>90.909090909090907</v>
          </cell>
          <cell r="CL123">
            <v>100</v>
          </cell>
          <cell r="CM123">
            <v>100</v>
          </cell>
          <cell r="CN123">
            <v>100</v>
          </cell>
          <cell r="CO123">
            <v>2888</v>
          </cell>
          <cell r="CP123">
            <v>2952</v>
          </cell>
          <cell r="CQ123">
            <v>5840</v>
          </cell>
          <cell r="CR123">
            <v>64.88919667590028</v>
          </cell>
          <cell r="CS123">
            <v>55.65718157181572</v>
          </cell>
          <cell r="CT123">
            <v>60.222602739726028</v>
          </cell>
          <cell r="CU123">
            <v>54.328254847645432</v>
          </cell>
          <cell r="CV123">
            <v>46.138211382113816</v>
          </cell>
          <cell r="CW123">
            <v>50.188356164383563</v>
          </cell>
          <cell r="CX123">
            <v>94.702216066481995</v>
          </cell>
          <cell r="CY123">
            <v>92.750677506775077</v>
          </cell>
          <cell r="CZ123">
            <v>93.715753424657535</v>
          </cell>
          <cell r="DA123">
            <v>93.559556786703595</v>
          </cell>
          <cell r="DB123">
            <v>90.887533875338761</v>
          </cell>
          <cell r="DC123">
            <v>92.208904109589042</v>
          </cell>
          <cell r="DD123">
            <v>98.5803324099723</v>
          </cell>
          <cell r="DE123">
            <v>98.170731707317074</v>
          </cell>
          <cell r="DF123">
            <v>98.373287671232873</v>
          </cell>
          <cell r="DG123">
            <v>211</v>
          </cell>
          <cell r="DH123">
            <v>393</v>
          </cell>
          <cell r="DI123">
            <v>604</v>
          </cell>
          <cell r="DJ123">
            <v>18.009478672985782</v>
          </cell>
          <cell r="DK123">
            <v>20.610687022900763</v>
          </cell>
          <cell r="DL123">
            <v>19.701986754966889</v>
          </cell>
          <cell r="DM123">
            <v>10.900473933649289</v>
          </cell>
          <cell r="DN123">
            <v>13.231552162849871</v>
          </cell>
          <cell r="DO123">
            <v>12.417218543046356</v>
          </cell>
          <cell r="DP123">
            <v>79.620853080568722</v>
          </cell>
          <cell r="DQ123">
            <v>82.44274809160305</v>
          </cell>
          <cell r="DR123">
            <v>81.456953642384107</v>
          </cell>
          <cell r="DS123">
            <v>75.829383886255926</v>
          </cell>
          <cell r="DT123">
            <v>78.371501272264638</v>
          </cell>
          <cell r="DU123">
            <v>77.483443708609272</v>
          </cell>
          <cell r="DV123">
            <v>95.73459715639811</v>
          </cell>
          <cell r="DW123">
            <v>96.18320610687023</v>
          </cell>
          <cell r="DX123">
            <v>96.026490066225165</v>
          </cell>
        </row>
        <row r="124">
          <cell r="B124">
            <v>874</v>
          </cell>
          <cell r="C124">
            <v>915</v>
          </cell>
          <cell r="D124">
            <v>789</v>
          </cell>
          <cell r="E124">
            <v>1704</v>
          </cell>
          <cell r="F124">
            <v>68.524590163934434</v>
          </cell>
          <cell r="G124">
            <v>67.807351077313044</v>
          </cell>
          <cell r="H124">
            <v>68.1924882629108</v>
          </cell>
          <cell r="I124">
            <v>47.759562841530055</v>
          </cell>
          <cell r="J124">
            <v>48.669201520912544</v>
          </cell>
          <cell r="K124">
            <v>48.18075117370892</v>
          </cell>
          <cell r="L124">
            <v>97.049180327868854</v>
          </cell>
          <cell r="M124">
            <v>96.451204055766794</v>
          </cell>
          <cell r="N124">
            <v>96.772300469483568</v>
          </cell>
          <cell r="O124">
            <v>95.519125683060111</v>
          </cell>
          <cell r="P124">
            <v>95.437262357414454</v>
          </cell>
          <cell r="Q124">
            <v>95.481220657276992</v>
          </cell>
          <cell r="R124">
            <v>99.453551912568301</v>
          </cell>
          <cell r="S124">
            <v>99.366286438529784</v>
          </cell>
          <cell r="T124">
            <v>99.413145539906097</v>
          </cell>
          <cell r="U124">
            <v>88</v>
          </cell>
          <cell r="V124">
            <v>117</v>
          </cell>
          <cell r="W124">
            <v>205</v>
          </cell>
          <cell r="X124">
            <v>29.545454545454547</v>
          </cell>
          <cell r="Y124">
            <v>34.188034188034187</v>
          </cell>
          <cell r="Z124">
            <v>32.195121951219512</v>
          </cell>
          <cell r="AA124">
            <v>14.772727272727273</v>
          </cell>
          <cell r="AB124">
            <v>11.965811965811966</v>
          </cell>
          <cell r="AC124">
            <v>13.170731707317074</v>
          </cell>
          <cell r="AD124">
            <v>81.818181818181827</v>
          </cell>
          <cell r="AE124">
            <v>85.470085470085465</v>
          </cell>
          <cell r="AF124">
            <v>83.902439024390247</v>
          </cell>
          <cell r="AG124">
            <v>79.545454545454547</v>
          </cell>
          <cell r="AH124">
            <v>83.760683760683762</v>
          </cell>
          <cell r="AI124">
            <v>81.951219512195124</v>
          </cell>
          <cell r="AJ124">
            <v>98.86363636363636</v>
          </cell>
          <cell r="AK124">
            <v>96.581196581196579</v>
          </cell>
          <cell r="AL124">
            <v>97.560975609756099</v>
          </cell>
          <cell r="AM124">
            <v>55</v>
          </cell>
          <cell r="AN124">
            <v>97</v>
          </cell>
          <cell r="AO124">
            <v>152</v>
          </cell>
          <cell r="AP124">
            <v>20</v>
          </cell>
          <cell r="AQ124">
            <v>24.742268041237114</v>
          </cell>
          <cell r="AR124">
            <v>23.026315789473685</v>
          </cell>
          <cell r="AS124">
            <v>9.0909090909090917</v>
          </cell>
          <cell r="AT124">
            <v>6.1855670103092786</v>
          </cell>
          <cell r="AU124">
            <v>7.2368421052631584</v>
          </cell>
          <cell r="AV124">
            <v>58.18181818181818</v>
          </cell>
          <cell r="AW124">
            <v>54.639175257731956</v>
          </cell>
          <cell r="AX124">
            <v>55.921052631578952</v>
          </cell>
          <cell r="AY124">
            <v>45.454545454545453</v>
          </cell>
          <cell r="AZ124">
            <v>51.546391752577314</v>
          </cell>
          <cell r="BA124">
            <v>49.34210526315789</v>
          </cell>
          <cell r="BB124">
            <v>83.636363636363626</v>
          </cell>
          <cell r="BC124">
            <v>93.814432989690715</v>
          </cell>
          <cell r="BD124">
            <v>90.131578947368425</v>
          </cell>
          <cell r="BE124">
            <v>37</v>
          </cell>
          <cell r="BF124">
            <v>88</v>
          </cell>
          <cell r="BG124">
            <v>125</v>
          </cell>
          <cell r="BH124">
            <v>10.810810810810811</v>
          </cell>
          <cell r="BI124">
            <v>9.0909090909090917</v>
          </cell>
          <cell r="BJ124">
            <v>9.6</v>
          </cell>
          <cell r="BK124">
            <v>2.7027027027027026</v>
          </cell>
          <cell r="BL124">
            <v>2.2727272727272729</v>
          </cell>
          <cell r="BM124">
            <v>2.4</v>
          </cell>
          <cell r="BN124">
            <v>32.432432432432435</v>
          </cell>
          <cell r="BO124">
            <v>29.545454545454547</v>
          </cell>
          <cell r="BP124">
            <v>30.4</v>
          </cell>
          <cell r="BQ124">
            <v>27.027027027027028</v>
          </cell>
          <cell r="BR124">
            <v>27.27272727272727</v>
          </cell>
          <cell r="BS124">
            <v>27.200000000000003</v>
          </cell>
          <cell r="BT124">
            <v>75.675675675675677</v>
          </cell>
          <cell r="BU124">
            <v>77.272727272727266</v>
          </cell>
          <cell r="BV124">
            <v>76.8</v>
          </cell>
          <cell r="BW124">
            <v>1</v>
          </cell>
          <cell r="BX124">
            <v>2</v>
          </cell>
          <cell r="BY124">
            <v>3</v>
          </cell>
          <cell r="BZ124">
            <v>0</v>
          </cell>
          <cell r="CA124">
            <v>50</v>
          </cell>
          <cell r="CB124">
            <v>33.333333333333329</v>
          </cell>
          <cell r="CC124">
            <v>0</v>
          </cell>
          <cell r="CD124">
            <v>50</v>
          </cell>
          <cell r="CE124">
            <v>33.333333333333329</v>
          </cell>
          <cell r="CF124">
            <v>0</v>
          </cell>
          <cell r="CG124">
            <v>50</v>
          </cell>
          <cell r="CH124">
            <v>33.333333333333329</v>
          </cell>
          <cell r="CI124">
            <v>0</v>
          </cell>
          <cell r="CJ124">
            <v>50</v>
          </cell>
          <cell r="CK124">
            <v>33.333333333333329</v>
          </cell>
          <cell r="CL124">
            <v>100</v>
          </cell>
          <cell r="CM124">
            <v>50</v>
          </cell>
          <cell r="CN124">
            <v>66.666666666666657</v>
          </cell>
          <cell r="CO124">
            <v>1096</v>
          </cell>
          <cell r="CP124">
            <v>1093</v>
          </cell>
          <cell r="CQ124">
            <v>2189</v>
          </cell>
          <cell r="CR124">
            <v>60.948905109489047</v>
          </cell>
          <cell r="CS124">
            <v>55.626715462031108</v>
          </cell>
          <cell r="CT124">
            <v>58.291457286432156</v>
          </cell>
          <cell r="CU124">
            <v>41.605839416058394</v>
          </cell>
          <cell r="CV124">
            <v>37.236962488563584</v>
          </cell>
          <cell r="CW124">
            <v>39.42439470077661</v>
          </cell>
          <cell r="CX124">
            <v>91.605839416058402</v>
          </cell>
          <cell r="CY124">
            <v>86.093321134492214</v>
          </cell>
          <cell r="CZ124">
            <v>88.853357697578801</v>
          </cell>
          <cell r="DA124">
            <v>89.324817518248182</v>
          </cell>
          <cell r="DB124">
            <v>84.720951509606593</v>
          </cell>
          <cell r="DC124">
            <v>87.026039287345824</v>
          </cell>
          <cell r="DD124">
            <v>97.810218978102199</v>
          </cell>
          <cell r="DE124">
            <v>96.706312900274469</v>
          </cell>
          <cell r="DF124">
            <v>97.259022384650535</v>
          </cell>
          <cell r="DG124">
            <v>143</v>
          </cell>
          <cell r="DH124">
            <v>214</v>
          </cell>
          <cell r="DI124">
            <v>357</v>
          </cell>
          <cell r="DJ124">
            <v>25.874125874125873</v>
          </cell>
          <cell r="DK124">
            <v>29.906542056074763</v>
          </cell>
          <cell r="DL124">
            <v>28.291316526610643</v>
          </cell>
          <cell r="DM124">
            <v>12.587412587412588</v>
          </cell>
          <cell r="DN124">
            <v>9.3457943925233646</v>
          </cell>
          <cell r="DO124">
            <v>10.644257703081232</v>
          </cell>
          <cell r="DP124">
            <v>72.727272727272734</v>
          </cell>
          <cell r="DQ124">
            <v>71.495327102803742</v>
          </cell>
          <cell r="DR124">
            <v>71.988795518207283</v>
          </cell>
          <cell r="DS124">
            <v>66.43356643356644</v>
          </cell>
          <cell r="DT124">
            <v>69.158878504672899</v>
          </cell>
          <cell r="DU124">
            <v>68.067226890756302</v>
          </cell>
          <cell r="DV124">
            <v>93.006993006993014</v>
          </cell>
          <cell r="DW124">
            <v>95.327102803738313</v>
          </cell>
          <cell r="DX124">
            <v>94.397759103641448</v>
          </cell>
        </row>
        <row r="125">
          <cell r="B125">
            <v>875</v>
          </cell>
          <cell r="C125">
            <v>3751</v>
          </cell>
          <cell r="D125">
            <v>3466</v>
          </cell>
          <cell r="E125">
            <v>7217</v>
          </cell>
          <cell r="F125">
            <v>71.980805118635033</v>
          </cell>
          <cell r="G125">
            <v>65.810732833237168</v>
          </cell>
          <cell r="H125">
            <v>69.017597339614795</v>
          </cell>
          <cell r="I125">
            <v>60.357238069848037</v>
          </cell>
          <cell r="J125">
            <v>53.462204270051942</v>
          </cell>
          <cell r="K125">
            <v>57.045863932381877</v>
          </cell>
          <cell r="L125">
            <v>96.74753399093575</v>
          </cell>
          <cell r="M125">
            <v>96.970571263704556</v>
          </cell>
          <cell r="N125">
            <v>96.854648746016352</v>
          </cell>
          <cell r="O125">
            <v>95.947747267395357</v>
          </cell>
          <cell r="P125">
            <v>96.018465089440269</v>
          </cell>
          <cell r="Q125">
            <v>95.981709851738955</v>
          </cell>
          <cell r="R125">
            <v>98.427086110370567</v>
          </cell>
          <cell r="S125">
            <v>99.278707443739179</v>
          </cell>
          <cell r="T125">
            <v>98.836081474296805</v>
          </cell>
          <cell r="U125">
            <v>176</v>
          </cell>
          <cell r="V125">
            <v>339</v>
          </cell>
          <cell r="W125">
            <v>515</v>
          </cell>
          <cell r="X125">
            <v>23.863636363636363</v>
          </cell>
          <cell r="Y125">
            <v>18.584070796460178</v>
          </cell>
          <cell r="Z125">
            <v>20.388349514563107</v>
          </cell>
          <cell r="AA125">
            <v>11.931818181818182</v>
          </cell>
          <cell r="AB125">
            <v>9.4395280235988199</v>
          </cell>
          <cell r="AC125">
            <v>10.291262135922331</v>
          </cell>
          <cell r="AD125">
            <v>81.25</v>
          </cell>
          <cell r="AE125">
            <v>85.545722713864308</v>
          </cell>
          <cell r="AF125">
            <v>84.077669902912618</v>
          </cell>
          <cell r="AG125">
            <v>78.977272727272734</v>
          </cell>
          <cell r="AH125">
            <v>81.710914454277287</v>
          </cell>
          <cell r="AI125">
            <v>80.776699029126206</v>
          </cell>
          <cell r="AJ125">
            <v>96.590909090909093</v>
          </cell>
          <cell r="AK125">
            <v>98.525073746312685</v>
          </cell>
          <cell r="AL125">
            <v>97.864077669902912</v>
          </cell>
          <cell r="AM125">
            <v>94</v>
          </cell>
          <cell r="AN125">
            <v>171</v>
          </cell>
          <cell r="AO125">
            <v>265</v>
          </cell>
          <cell r="AP125">
            <v>25.531914893617021</v>
          </cell>
          <cell r="AQ125">
            <v>18.71345029239766</v>
          </cell>
          <cell r="AR125">
            <v>21.132075471698116</v>
          </cell>
          <cell r="AS125">
            <v>19.148936170212767</v>
          </cell>
          <cell r="AT125">
            <v>11.695906432748536</v>
          </cell>
          <cell r="AU125">
            <v>14.339622641509434</v>
          </cell>
          <cell r="AV125">
            <v>62.765957446808507</v>
          </cell>
          <cell r="AW125">
            <v>65.497076023391813</v>
          </cell>
          <cell r="AX125">
            <v>64.528301886792448</v>
          </cell>
          <cell r="AY125">
            <v>59.574468085106382</v>
          </cell>
          <cell r="AZ125">
            <v>63.157894736842103</v>
          </cell>
          <cell r="BA125">
            <v>61.886792452830186</v>
          </cell>
          <cell r="BB125">
            <v>86.170212765957444</v>
          </cell>
          <cell r="BC125">
            <v>87.719298245614027</v>
          </cell>
          <cell r="BD125">
            <v>87.169811320754718</v>
          </cell>
          <cell r="BE125">
            <v>98</v>
          </cell>
          <cell r="BF125">
            <v>247</v>
          </cell>
          <cell r="BG125">
            <v>345</v>
          </cell>
          <cell r="BH125">
            <v>11.224489795918368</v>
          </cell>
          <cell r="BI125">
            <v>9.3117408906882595</v>
          </cell>
          <cell r="BJ125">
            <v>9.8550724637681171</v>
          </cell>
          <cell r="BK125">
            <v>5.1020408163265305</v>
          </cell>
          <cell r="BL125">
            <v>3.2388663967611335</v>
          </cell>
          <cell r="BM125">
            <v>3.7681159420289858</v>
          </cell>
          <cell r="BN125">
            <v>44.897959183673471</v>
          </cell>
          <cell r="BO125">
            <v>46.963562753036435</v>
          </cell>
          <cell r="BP125">
            <v>46.376811594202898</v>
          </cell>
          <cell r="BQ125">
            <v>33.673469387755098</v>
          </cell>
          <cell r="BR125">
            <v>38.866396761133601</v>
          </cell>
          <cell r="BS125">
            <v>37.391304347826086</v>
          </cell>
          <cell r="BT125">
            <v>78.571428571428569</v>
          </cell>
          <cell r="BU125">
            <v>78.542510121457482</v>
          </cell>
          <cell r="BV125">
            <v>78.550724637681157</v>
          </cell>
          <cell r="BW125">
            <v>8</v>
          </cell>
          <cell r="BX125">
            <v>11</v>
          </cell>
          <cell r="BY125">
            <v>19</v>
          </cell>
          <cell r="BZ125">
            <v>12.5</v>
          </cell>
          <cell r="CA125">
            <v>54.54545454545454</v>
          </cell>
          <cell r="CB125">
            <v>36.84210526315789</v>
          </cell>
          <cell r="CC125">
            <v>12.5</v>
          </cell>
          <cell r="CD125">
            <v>45.454545454545453</v>
          </cell>
          <cell r="CE125">
            <v>31.578947368421051</v>
          </cell>
          <cell r="CF125">
            <v>87.5</v>
          </cell>
          <cell r="CG125">
            <v>81.818181818181827</v>
          </cell>
          <cell r="CH125">
            <v>84.210526315789465</v>
          </cell>
          <cell r="CI125">
            <v>87.5</v>
          </cell>
          <cell r="CJ125">
            <v>72.727272727272734</v>
          </cell>
          <cell r="CK125">
            <v>78.94736842105263</v>
          </cell>
          <cell r="CL125">
            <v>87.5</v>
          </cell>
          <cell r="CM125">
            <v>100</v>
          </cell>
          <cell r="CN125">
            <v>94.73684210526315</v>
          </cell>
          <cell r="CO125">
            <v>4127</v>
          </cell>
          <cell r="CP125">
            <v>4234</v>
          </cell>
          <cell r="CQ125">
            <v>8361</v>
          </cell>
          <cell r="CR125">
            <v>67.312818027622967</v>
          </cell>
          <cell r="CS125">
            <v>56.802078412848367</v>
          </cell>
          <cell r="CT125">
            <v>61.990192560698475</v>
          </cell>
          <cell r="CU125">
            <v>55.948630966803968</v>
          </cell>
          <cell r="CV125">
            <v>45.299952763344351</v>
          </cell>
          <cell r="CW125">
            <v>50.55615357014711</v>
          </cell>
          <cell r="CX125">
            <v>94.06348437121396</v>
          </cell>
          <cell r="CY125">
            <v>91.828058573452992</v>
          </cell>
          <cell r="CZ125">
            <v>92.931467527807683</v>
          </cell>
          <cell r="DA125">
            <v>92.900411921492605</v>
          </cell>
          <cell r="DB125">
            <v>90.151157298063296</v>
          </cell>
          <cell r="DC125">
            <v>91.508192799904322</v>
          </cell>
          <cell r="DD125">
            <v>97.576932396413866</v>
          </cell>
          <cell r="DE125">
            <v>97.543693906471418</v>
          </cell>
          <cell r="DF125">
            <v>97.560100466451388</v>
          </cell>
          <cell r="DG125">
            <v>270</v>
          </cell>
          <cell r="DH125">
            <v>510</v>
          </cell>
          <cell r="DI125">
            <v>780</v>
          </cell>
          <cell r="DJ125">
            <v>24.444444444444443</v>
          </cell>
          <cell r="DK125">
            <v>18.627450980392158</v>
          </cell>
          <cell r="DL125">
            <v>20.641025641025639</v>
          </cell>
          <cell r="DM125">
            <v>14.444444444444443</v>
          </cell>
          <cell r="DN125">
            <v>10.196078431372548</v>
          </cell>
          <cell r="DO125">
            <v>11.666666666666666</v>
          </cell>
          <cell r="DP125">
            <v>74.81481481481481</v>
          </cell>
          <cell r="DQ125">
            <v>78.82352941176471</v>
          </cell>
          <cell r="DR125">
            <v>77.435897435897445</v>
          </cell>
          <cell r="DS125">
            <v>72.222222222222214</v>
          </cell>
          <cell r="DT125">
            <v>75.490196078431367</v>
          </cell>
          <cell r="DU125">
            <v>74.358974358974365</v>
          </cell>
          <cell r="DV125">
            <v>92.962962962962962</v>
          </cell>
          <cell r="DW125">
            <v>94.901960784313715</v>
          </cell>
          <cell r="DX125">
            <v>94.230769230769226</v>
          </cell>
        </row>
        <row r="126">
          <cell r="B126">
            <v>876</v>
          </cell>
          <cell r="C126">
            <v>615</v>
          </cell>
          <cell r="D126">
            <v>620</v>
          </cell>
          <cell r="E126">
            <v>1235</v>
          </cell>
          <cell r="F126">
            <v>63.414634146341463</v>
          </cell>
          <cell r="G126">
            <v>60.645161290322577</v>
          </cell>
          <cell r="H126">
            <v>62.024291497975703</v>
          </cell>
          <cell r="I126">
            <v>39.837398373983739</v>
          </cell>
          <cell r="J126">
            <v>40.645161290322577</v>
          </cell>
          <cell r="K126">
            <v>40.242914979757082</v>
          </cell>
          <cell r="L126">
            <v>95.284552845528452</v>
          </cell>
          <cell r="M126">
            <v>94.838709677419359</v>
          </cell>
          <cell r="N126">
            <v>95.060728744939269</v>
          </cell>
          <cell r="O126">
            <v>94.308943089430898</v>
          </cell>
          <cell r="P126">
            <v>92.41935483870968</v>
          </cell>
          <cell r="Q126">
            <v>93.360323886639677</v>
          </cell>
          <cell r="R126">
            <v>98.211382113821131</v>
          </cell>
          <cell r="S126">
            <v>99.032258064516128</v>
          </cell>
          <cell r="T126">
            <v>98.623481781376526</v>
          </cell>
          <cell r="U126">
            <v>42</v>
          </cell>
          <cell r="V126">
            <v>82</v>
          </cell>
          <cell r="W126">
            <v>124</v>
          </cell>
          <cell r="X126">
            <v>28.571428571428569</v>
          </cell>
          <cell r="Y126">
            <v>14.634146341463413</v>
          </cell>
          <cell r="Z126">
            <v>19.35483870967742</v>
          </cell>
          <cell r="AA126">
            <v>14.285714285714285</v>
          </cell>
          <cell r="AB126">
            <v>6.0975609756097562</v>
          </cell>
          <cell r="AC126">
            <v>8.870967741935484</v>
          </cell>
          <cell r="AD126">
            <v>83.333333333333343</v>
          </cell>
          <cell r="AE126">
            <v>84.146341463414629</v>
          </cell>
          <cell r="AF126">
            <v>83.870967741935488</v>
          </cell>
          <cell r="AG126">
            <v>76.19047619047619</v>
          </cell>
          <cell r="AH126">
            <v>76.829268292682926</v>
          </cell>
          <cell r="AI126">
            <v>76.612903225806448</v>
          </cell>
          <cell r="AJ126">
            <v>92.857142857142861</v>
          </cell>
          <cell r="AK126">
            <v>93.902439024390233</v>
          </cell>
          <cell r="AL126">
            <v>93.548387096774192</v>
          </cell>
          <cell r="AM126">
            <v>46</v>
          </cell>
          <cell r="AN126">
            <v>53</v>
          </cell>
          <cell r="AO126">
            <v>99</v>
          </cell>
          <cell r="AP126">
            <v>19.565217391304348</v>
          </cell>
          <cell r="AQ126">
            <v>18.867924528301888</v>
          </cell>
          <cell r="AR126">
            <v>19.19191919191919</v>
          </cell>
          <cell r="AS126">
            <v>4.3478260869565215</v>
          </cell>
          <cell r="AT126">
            <v>9.433962264150944</v>
          </cell>
          <cell r="AU126">
            <v>7.0707070707070701</v>
          </cell>
          <cell r="AV126">
            <v>65.217391304347828</v>
          </cell>
          <cell r="AW126">
            <v>62.264150943396224</v>
          </cell>
          <cell r="AX126">
            <v>63.636363636363633</v>
          </cell>
          <cell r="AY126">
            <v>60.869565217391312</v>
          </cell>
          <cell r="AZ126">
            <v>60.377358490566039</v>
          </cell>
          <cell r="BA126">
            <v>60.606060606060609</v>
          </cell>
          <cell r="BB126">
            <v>91.304347826086953</v>
          </cell>
          <cell r="BC126">
            <v>84.905660377358487</v>
          </cell>
          <cell r="BD126">
            <v>87.878787878787875</v>
          </cell>
          <cell r="BE126">
            <v>35</v>
          </cell>
          <cell r="BF126">
            <v>66</v>
          </cell>
          <cell r="BG126">
            <v>101</v>
          </cell>
          <cell r="BH126">
            <v>5.7142857142857144</v>
          </cell>
          <cell r="BI126">
            <v>13.636363636363635</v>
          </cell>
          <cell r="BJ126">
            <v>10.891089108910892</v>
          </cell>
          <cell r="BK126">
            <v>0</v>
          </cell>
          <cell r="BL126">
            <v>6.0606060606060606</v>
          </cell>
          <cell r="BM126">
            <v>3.9603960396039604</v>
          </cell>
          <cell r="BN126">
            <v>22.857142857142858</v>
          </cell>
          <cell r="BO126">
            <v>48.484848484848484</v>
          </cell>
          <cell r="BP126">
            <v>39.603960396039604</v>
          </cell>
          <cell r="BQ126">
            <v>20</v>
          </cell>
          <cell r="BR126">
            <v>46.969696969696969</v>
          </cell>
          <cell r="BS126">
            <v>37.623762376237622</v>
          </cell>
          <cell r="BT126">
            <v>74.285714285714292</v>
          </cell>
          <cell r="BU126">
            <v>87.878787878787875</v>
          </cell>
          <cell r="BV126">
            <v>83.168316831683171</v>
          </cell>
          <cell r="BW126">
            <v>0</v>
          </cell>
          <cell r="BX126">
            <v>1</v>
          </cell>
          <cell r="BY126">
            <v>1</v>
          </cell>
          <cell r="BZ126" t="e">
            <v>#DIV/0!</v>
          </cell>
          <cell r="CA126">
            <v>100</v>
          </cell>
          <cell r="CB126">
            <v>100</v>
          </cell>
          <cell r="CC126" t="e">
            <v>#DIV/0!</v>
          </cell>
          <cell r="CD126">
            <v>100</v>
          </cell>
          <cell r="CE126">
            <v>100</v>
          </cell>
          <cell r="CF126" t="e">
            <v>#DIV/0!</v>
          </cell>
          <cell r="CG126">
            <v>100</v>
          </cell>
          <cell r="CH126">
            <v>100</v>
          </cell>
          <cell r="CI126" t="e">
            <v>#DIV/0!</v>
          </cell>
          <cell r="CJ126">
            <v>100</v>
          </cell>
          <cell r="CK126">
            <v>100</v>
          </cell>
          <cell r="CL126" t="e">
            <v>#DIV/0!</v>
          </cell>
          <cell r="CM126">
            <v>100</v>
          </cell>
          <cell r="CN126">
            <v>100</v>
          </cell>
          <cell r="CO126">
            <v>738</v>
          </cell>
          <cell r="CP126">
            <v>822</v>
          </cell>
          <cell r="CQ126">
            <v>1560</v>
          </cell>
          <cell r="CR126">
            <v>55.962059620596207</v>
          </cell>
          <cell r="CS126">
            <v>49.635036496350367</v>
          </cell>
          <cell r="CT126">
            <v>52.628205128205131</v>
          </cell>
          <cell r="CU126">
            <v>34.281842818428181</v>
          </cell>
          <cell r="CV126">
            <v>32.481751824817515</v>
          </cell>
          <cell r="CW126">
            <v>33.333333333333329</v>
          </cell>
          <cell r="CX126">
            <v>89.295392953929536</v>
          </cell>
          <cell r="CY126">
            <v>87.956204379562038</v>
          </cell>
          <cell r="CZ126">
            <v>88.589743589743591</v>
          </cell>
          <cell r="DA126">
            <v>87.669376693766949</v>
          </cell>
          <cell r="DB126">
            <v>85.15815085158151</v>
          </cell>
          <cell r="DC126">
            <v>86.346153846153854</v>
          </cell>
          <cell r="DD126">
            <v>96.341463414634148</v>
          </cell>
          <cell r="DE126">
            <v>96.715328467153284</v>
          </cell>
          <cell r="DF126">
            <v>96.538461538461533</v>
          </cell>
          <cell r="DG126">
            <v>88</v>
          </cell>
          <cell r="DH126">
            <v>135</v>
          </cell>
          <cell r="DI126">
            <v>223</v>
          </cell>
          <cell r="DJ126">
            <v>23.863636363636363</v>
          </cell>
          <cell r="DK126">
            <v>16.296296296296298</v>
          </cell>
          <cell r="DL126">
            <v>19.282511210762333</v>
          </cell>
          <cell r="DM126">
            <v>9.0909090909090917</v>
          </cell>
          <cell r="DN126">
            <v>7.4074074074074066</v>
          </cell>
          <cell r="DO126">
            <v>8.071748878923767</v>
          </cell>
          <cell r="DP126">
            <v>73.86363636363636</v>
          </cell>
          <cell r="DQ126">
            <v>75.555555555555557</v>
          </cell>
          <cell r="DR126">
            <v>74.88789237668162</v>
          </cell>
          <cell r="DS126">
            <v>68.181818181818173</v>
          </cell>
          <cell r="DT126">
            <v>70.370370370370367</v>
          </cell>
          <cell r="DU126">
            <v>69.506726457399111</v>
          </cell>
          <cell r="DV126">
            <v>92.045454545454547</v>
          </cell>
          <cell r="DW126">
            <v>90.370370370370367</v>
          </cell>
          <cell r="DX126">
            <v>91.031390134529147</v>
          </cell>
        </row>
        <row r="127">
          <cell r="B127">
            <v>877</v>
          </cell>
          <cell r="C127">
            <v>1157</v>
          </cell>
          <cell r="D127">
            <v>988</v>
          </cell>
          <cell r="E127">
            <v>2145</v>
          </cell>
          <cell r="F127">
            <v>75.540190146931721</v>
          </cell>
          <cell r="G127">
            <v>71.963562753036442</v>
          </cell>
          <cell r="H127">
            <v>73.892773892773889</v>
          </cell>
          <cell r="I127">
            <v>57.649092480553158</v>
          </cell>
          <cell r="J127">
            <v>52.024291497975703</v>
          </cell>
          <cell r="K127">
            <v>55.058275058275065</v>
          </cell>
          <cell r="L127">
            <v>97.320656871218674</v>
          </cell>
          <cell r="M127">
            <v>98.076923076923066</v>
          </cell>
          <cell r="N127">
            <v>97.668997668997676</v>
          </cell>
          <cell r="O127">
            <v>96.629213483146074</v>
          </cell>
          <cell r="P127">
            <v>96.963562753036442</v>
          </cell>
          <cell r="Q127">
            <v>96.783216783216787</v>
          </cell>
          <cell r="R127">
            <v>99.481417458945558</v>
          </cell>
          <cell r="S127">
            <v>99.595141700404852</v>
          </cell>
          <cell r="T127">
            <v>99.533799533799538</v>
          </cell>
          <cell r="U127">
            <v>54</v>
          </cell>
          <cell r="V127">
            <v>126</v>
          </cell>
          <cell r="W127">
            <v>180</v>
          </cell>
          <cell r="X127">
            <v>25.925925925925924</v>
          </cell>
          <cell r="Y127">
            <v>28.571428571428569</v>
          </cell>
          <cell r="Z127">
            <v>27.777777777777779</v>
          </cell>
          <cell r="AA127">
            <v>12.962962962962962</v>
          </cell>
          <cell r="AB127">
            <v>13.492063492063492</v>
          </cell>
          <cell r="AC127">
            <v>13.333333333333334</v>
          </cell>
          <cell r="AD127">
            <v>74.074074074074076</v>
          </cell>
          <cell r="AE127">
            <v>78.571428571428569</v>
          </cell>
          <cell r="AF127">
            <v>77.222222222222229</v>
          </cell>
          <cell r="AG127">
            <v>72.222222222222214</v>
          </cell>
          <cell r="AH127">
            <v>76.19047619047619</v>
          </cell>
          <cell r="AI127">
            <v>75</v>
          </cell>
          <cell r="AJ127">
            <v>90.740740740740748</v>
          </cell>
          <cell r="AK127">
            <v>96.031746031746039</v>
          </cell>
          <cell r="AL127">
            <v>94.444444444444443</v>
          </cell>
          <cell r="AM127">
            <v>35</v>
          </cell>
          <cell r="AN127">
            <v>34</v>
          </cell>
          <cell r="AO127">
            <v>69</v>
          </cell>
          <cell r="AP127">
            <v>8.5714285714285712</v>
          </cell>
          <cell r="AQ127">
            <v>26.47058823529412</v>
          </cell>
          <cell r="AR127">
            <v>17.391304347826086</v>
          </cell>
          <cell r="AS127">
            <v>2.8571428571428572</v>
          </cell>
          <cell r="AT127">
            <v>11.76470588235294</v>
          </cell>
          <cell r="AU127">
            <v>7.2463768115942031</v>
          </cell>
          <cell r="AV127">
            <v>60</v>
          </cell>
          <cell r="AW127">
            <v>61.764705882352942</v>
          </cell>
          <cell r="AX127">
            <v>60.869565217391312</v>
          </cell>
          <cell r="AY127">
            <v>60</v>
          </cell>
          <cell r="AZ127">
            <v>61.764705882352942</v>
          </cell>
          <cell r="BA127">
            <v>60.869565217391312</v>
          </cell>
          <cell r="BB127">
            <v>97.142857142857139</v>
          </cell>
          <cell r="BC127">
            <v>88.235294117647058</v>
          </cell>
          <cell r="BD127">
            <v>92.753623188405797</v>
          </cell>
          <cell r="BE127">
            <v>25</v>
          </cell>
          <cell r="BF127">
            <v>81</v>
          </cell>
          <cell r="BG127">
            <v>106</v>
          </cell>
          <cell r="BH127">
            <v>16</v>
          </cell>
          <cell r="BI127">
            <v>14.814814814814813</v>
          </cell>
          <cell r="BJ127">
            <v>15.09433962264151</v>
          </cell>
          <cell r="BK127">
            <v>8</v>
          </cell>
          <cell r="BL127">
            <v>7.4074074074074066</v>
          </cell>
          <cell r="BM127">
            <v>7.5471698113207548</v>
          </cell>
          <cell r="BN127">
            <v>44</v>
          </cell>
          <cell r="BO127">
            <v>39.506172839506171</v>
          </cell>
          <cell r="BP127">
            <v>40.566037735849058</v>
          </cell>
          <cell r="BQ127">
            <v>44</v>
          </cell>
          <cell r="BR127">
            <v>37.037037037037038</v>
          </cell>
          <cell r="BS127">
            <v>38.679245283018872</v>
          </cell>
          <cell r="BT127">
            <v>84</v>
          </cell>
          <cell r="BU127">
            <v>90.123456790123456</v>
          </cell>
          <cell r="BV127">
            <v>88.679245283018872</v>
          </cell>
          <cell r="BW127">
            <v>2</v>
          </cell>
          <cell r="BX127">
            <v>3</v>
          </cell>
          <cell r="BY127">
            <v>5</v>
          </cell>
          <cell r="BZ127">
            <v>0</v>
          </cell>
          <cell r="CA127">
            <v>33.333333333333329</v>
          </cell>
          <cell r="CB127">
            <v>20</v>
          </cell>
          <cell r="CC127">
            <v>0</v>
          </cell>
          <cell r="CD127">
            <v>0</v>
          </cell>
          <cell r="CE127">
            <v>0</v>
          </cell>
          <cell r="CF127">
            <v>100</v>
          </cell>
          <cell r="CG127">
            <v>66.666666666666657</v>
          </cell>
          <cell r="CH127">
            <v>80</v>
          </cell>
          <cell r="CI127">
            <v>100</v>
          </cell>
          <cell r="CJ127">
            <v>66.666666666666657</v>
          </cell>
          <cell r="CK127">
            <v>80</v>
          </cell>
          <cell r="CL127">
            <v>100</v>
          </cell>
          <cell r="CM127">
            <v>66.666666666666657</v>
          </cell>
          <cell r="CN127">
            <v>80</v>
          </cell>
          <cell r="CO127">
            <v>1273</v>
          </cell>
          <cell r="CP127">
            <v>1232</v>
          </cell>
          <cell r="CQ127">
            <v>2505</v>
          </cell>
          <cell r="CR127">
            <v>70.306362922230946</v>
          </cell>
          <cell r="CS127">
            <v>62.418831168831169</v>
          </cell>
          <cell r="CT127">
            <v>66.427145708582842</v>
          </cell>
          <cell r="CU127">
            <v>53.181461115475258</v>
          </cell>
          <cell r="CV127">
            <v>43.912337662337663</v>
          </cell>
          <cell r="CW127">
            <v>48.622754491017965</v>
          </cell>
          <cell r="CX127">
            <v>94.265514532600164</v>
          </cell>
          <cell r="CY127">
            <v>91.152597402597408</v>
          </cell>
          <cell r="CZ127">
            <v>92.734530938123754</v>
          </cell>
          <cell r="DA127">
            <v>93.55852317360565</v>
          </cell>
          <cell r="DB127">
            <v>89.853896103896105</v>
          </cell>
          <cell r="DC127">
            <v>91.736526946107787</v>
          </cell>
          <cell r="DD127">
            <v>98.743126472898666</v>
          </cell>
          <cell r="DE127">
            <v>98.214285714285708</v>
          </cell>
          <cell r="DF127">
            <v>98.483033932135726</v>
          </cell>
          <cell r="DG127">
            <v>89</v>
          </cell>
          <cell r="DH127">
            <v>160</v>
          </cell>
          <cell r="DI127">
            <v>249</v>
          </cell>
          <cell r="DJ127">
            <v>19.101123595505616</v>
          </cell>
          <cell r="DK127">
            <v>28.125</v>
          </cell>
          <cell r="DL127">
            <v>24.899598393574294</v>
          </cell>
          <cell r="DM127">
            <v>8.9887640449438209</v>
          </cell>
          <cell r="DN127">
            <v>13.125</v>
          </cell>
          <cell r="DO127">
            <v>11.646586345381527</v>
          </cell>
          <cell r="DP127">
            <v>68.539325842696627</v>
          </cell>
          <cell r="DQ127">
            <v>75</v>
          </cell>
          <cell r="DR127">
            <v>72.690763052208837</v>
          </cell>
          <cell r="DS127">
            <v>67.415730337078656</v>
          </cell>
          <cell r="DT127">
            <v>73.125</v>
          </cell>
          <cell r="DU127">
            <v>71.084337349397586</v>
          </cell>
          <cell r="DV127">
            <v>93.258426966292134</v>
          </cell>
          <cell r="DW127">
            <v>94.375</v>
          </cell>
          <cell r="DX127">
            <v>93.975903614457835</v>
          </cell>
        </row>
        <row r="128">
          <cell r="B128">
            <v>878</v>
          </cell>
          <cell r="C128">
            <v>3641</v>
          </cell>
          <cell r="D128">
            <v>3201</v>
          </cell>
          <cell r="E128">
            <v>6842</v>
          </cell>
          <cell r="F128">
            <v>67.920900851414444</v>
          </cell>
          <cell r="G128">
            <v>61.480787253983124</v>
          </cell>
          <cell r="H128">
            <v>64.90792166033323</v>
          </cell>
          <cell r="I128">
            <v>55.451798956330677</v>
          </cell>
          <cell r="J128">
            <v>48.641049671977505</v>
          </cell>
          <cell r="K128">
            <v>52.265419467991812</v>
          </cell>
          <cell r="L128">
            <v>96.786597088711886</v>
          </cell>
          <cell r="M128">
            <v>95.751327710090592</v>
          </cell>
          <cell r="N128">
            <v>96.302250803858527</v>
          </cell>
          <cell r="O128">
            <v>95.687997802801434</v>
          </cell>
          <cell r="P128">
            <v>94.626679162761633</v>
          </cell>
          <cell r="Q128">
            <v>95.191464484068987</v>
          </cell>
          <cell r="R128">
            <v>99.313375446305969</v>
          </cell>
          <cell r="S128">
            <v>99.062792877225874</v>
          </cell>
          <cell r="T128">
            <v>99.19614147909968</v>
          </cell>
          <cell r="U128">
            <v>212</v>
          </cell>
          <cell r="V128">
            <v>421</v>
          </cell>
          <cell r="W128">
            <v>633</v>
          </cell>
          <cell r="X128">
            <v>15.566037735849056</v>
          </cell>
          <cell r="Y128">
            <v>19.952494061757719</v>
          </cell>
          <cell r="Z128">
            <v>18.48341232227488</v>
          </cell>
          <cell r="AA128">
            <v>8.9622641509433958</v>
          </cell>
          <cell r="AB128">
            <v>10.213776722090261</v>
          </cell>
          <cell r="AC128">
            <v>9.7946287519747237</v>
          </cell>
          <cell r="AD128">
            <v>73.584905660377359</v>
          </cell>
          <cell r="AE128">
            <v>77.197149643705458</v>
          </cell>
          <cell r="AF128">
            <v>75.98736176935229</v>
          </cell>
          <cell r="AG128">
            <v>69.339622641509436</v>
          </cell>
          <cell r="AH128">
            <v>69.833729216152022</v>
          </cell>
          <cell r="AI128">
            <v>69.66824644549763</v>
          </cell>
          <cell r="AJ128">
            <v>95.754716981132077</v>
          </cell>
          <cell r="AK128">
            <v>96.674584323040378</v>
          </cell>
          <cell r="AL128">
            <v>96.366508688783568</v>
          </cell>
          <cell r="AM128">
            <v>82</v>
          </cell>
          <cell r="AN128">
            <v>138</v>
          </cell>
          <cell r="AO128">
            <v>220</v>
          </cell>
          <cell r="AP128">
            <v>17.073170731707318</v>
          </cell>
          <cell r="AQ128">
            <v>10.144927536231885</v>
          </cell>
          <cell r="AR128">
            <v>12.727272727272727</v>
          </cell>
          <cell r="AS128">
            <v>14.634146341463413</v>
          </cell>
          <cell r="AT128">
            <v>5.0724637681159424</v>
          </cell>
          <cell r="AU128">
            <v>8.6363636363636367</v>
          </cell>
          <cell r="AV128">
            <v>60.975609756097562</v>
          </cell>
          <cell r="AW128">
            <v>47.10144927536232</v>
          </cell>
          <cell r="AX128">
            <v>52.272727272727273</v>
          </cell>
          <cell r="AY128">
            <v>54.878048780487809</v>
          </cell>
          <cell r="AZ128">
            <v>40.579710144927539</v>
          </cell>
          <cell r="BA128">
            <v>45.909090909090914</v>
          </cell>
          <cell r="BB128">
            <v>80.487804878048792</v>
          </cell>
          <cell r="BC128">
            <v>88.405797101449281</v>
          </cell>
          <cell r="BD128">
            <v>85.454545454545453</v>
          </cell>
          <cell r="BE128">
            <v>63</v>
          </cell>
          <cell r="BF128">
            <v>184</v>
          </cell>
          <cell r="BG128">
            <v>247</v>
          </cell>
          <cell r="BH128">
            <v>9.5238095238095237</v>
          </cell>
          <cell r="BI128">
            <v>10.869565217391305</v>
          </cell>
          <cell r="BJ128">
            <v>10.526315789473683</v>
          </cell>
          <cell r="BK128">
            <v>7.9365079365079358</v>
          </cell>
          <cell r="BL128">
            <v>4.8913043478260869</v>
          </cell>
          <cell r="BM128">
            <v>5.668016194331984</v>
          </cell>
          <cell r="BN128">
            <v>33.333333333333329</v>
          </cell>
          <cell r="BO128">
            <v>48.913043478260867</v>
          </cell>
          <cell r="BP128">
            <v>44.939271255060731</v>
          </cell>
          <cell r="BQ128">
            <v>30.158730158730158</v>
          </cell>
          <cell r="BR128">
            <v>42.391304347826086</v>
          </cell>
          <cell r="BS128">
            <v>39.271255060728741</v>
          </cell>
          <cell r="BT128">
            <v>73.015873015873012</v>
          </cell>
          <cell r="BU128">
            <v>85.869565217391312</v>
          </cell>
          <cell r="BV128">
            <v>82.591093117408903</v>
          </cell>
          <cell r="BW128">
            <v>7</v>
          </cell>
          <cell r="BX128">
            <v>7</v>
          </cell>
          <cell r="BY128">
            <v>14</v>
          </cell>
          <cell r="BZ128">
            <v>57.142857142857139</v>
          </cell>
          <cell r="CA128">
            <v>14.285714285714285</v>
          </cell>
          <cell r="CB128">
            <v>35.714285714285715</v>
          </cell>
          <cell r="CC128">
            <v>42.857142857142854</v>
          </cell>
          <cell r="CD128">
            <v>14.285714285714285</v>
          </cell>
          <cell r="CE128">
            <v>28.571428571428569</v>
          </cell>
          <cell r="CF128">
            <v>85.714285714285708</v>
          </cell>
          <cell r="CG128">
            <v>85.714285714285708</v>
          </cell>
          <cell r="CH128">
            <v>85.714285714285708</v>
          </cell>
          <cell r="CI128">
            <v>71.428571428571431</v>
          </cell>
          <cell r="CJ128">
            <v>85.714285714285708</v>
          </cell>
          <cell r="CK128">
            <v>78.571428571428569</v>
          </cell>
          <cell r="CL128">
            <v>100</v>
          </cell>
          <cell r="CM128">
            <v>100</v>
          </cell>
          <cell r="CN128">
            <v>100</v>
          </cell>
          <cell r="CO128">
            <v>4005</v>
          </cell>
          <cell r="CP128">
            <v>3951</v>
          </cell>
          <cell r="CQ128">
            <v>7956</v>
          </cell>
          <cell r="CR128">
            <v>63.17103620474407</v>
          </cell>
          <cell r="CS128">
            <v>52.82207036193369</v>
          </cell>
          <cell r="CT128">
            <v>58.0316742081448</v>
          </cell>
          <cell r="CU128">
            <v>51.385767790262172</v>
          </cell>
          <cell r="CV128">
            <v>40.926347760060743</v>
          </cell>
          <cell r="CW128">
            <v>46.191553544494724</v>
          </cell>
          <cell r="CX128">
            <v>93.807740324594263</v>
          </cell>
          <cell r="CY128">
            <v>89.875980764363447</v>
          </cell>
          <cell r="CZ128">
            <v>91.855203619909503</v>
          </cell>
          <cell r="DA128">
            <v>92.384519350811487</v>
          </cell>
          <cell r="DB128">
            <v>87.648696532523402</v>
          </cell>
          <cell r="DC128">
            <v>90.032679738562095</v>
          </cell>
          <cell r="DD128">
            <v>98.3270911360799</v>
          </cell>
          <cell r="DE128">
            <v>97.823335864338148</v>
          </cell>
          <cell r="DF128">
            <v>98.076923076923066</v>
          </cell>
          <cell r="DG128">
            <v>294</v>
          </cell>
          <cell r="DH128">
            <v>559</v>
          </cell>
          <cell r="DI128">
            <v>853</v>
          </cell>
          <cell r="DJ128">
            <v>15.986394557823131</v>
          </cell>
          <cell r="DK128">
            <v>17.531305903398927</v>
          </cell>
          <cell r="DL128">
            <v>16.998827667057444</v>
          </cell>
          <cell r="DM128">
            <v>10.544217687074831</v>
          </cell>
          <cell r="DN128">
            <v>8.9445438282647594</v>
          </cell>
          <cell r="DO128">
            <v>9.4958968347010551</v>
          </cell>
          <cell r="DP128">
            <v>70.068027210884352</v>
          </cell>
          <cell r="DQ128">
            <v>69.767441860465112</v>
          </cell>
          <cell r="DR128">
            <v>69.87104337631888</v>
          </cell>
          <cell r="DS128">
            <v>65.306122448979593</v>
          </cell>
          <cell r="DT128">
            <v>62.611806797853312</v>
          </cell>
          <cell r="DU128">
            <v>63.540445486518173</v>
          </cell>
          <cell r="DV128">
            <v>91.496598639455783</v>
          </cell>
          <cell r="DW128">
            <v>94.633273703041141</v>
          </cell>
          <cell r="DX128">
            <v>93.55216881594373</v>
          </cell>
        </row>
        <row r="129">
          <cell r="B129">
            <v>879</v>
          </cell>
          <cell r="C129">
            <v>1331</v>
          </cell>
          <cell r="D129">
            <v>1323</v>
          </cell>
          <cell r="E129">
            <v>2654</v>
          </cell>
          <cell r="F129">
            <v>70.09767092411721</v>
          </cell>
          <cell r="G129">
            <v>62.962962962962962</v>
          </cell>
          <cell r="H129">
            <v>66.541070082893754</v>
          </cell>
          <cell r="I129">
            <v>50.262960180315552</v>
          </cell>
          <cell r="J129">
            <v>46.787603930461074</v>
          </cell>
          <cell r="K129">
            <v>48.530519969856826</v>
          </cell>
          <cell r="L129">
            <v>96.243425995492117</v>
          </cell>
          <cell r="M129">
            <v>95.313681027966751</v>
          </cell>
          <cell r="N129">
            <v>95.779954785229833</v>
          </cell>
          <cell r="O129">
            <v>94.290007513148012</v>
          </cell>
          <cell r="P129">
            <v>94.255479969765688</v>
          </cell>
          <cell r="Q129">
            <v>94.272795779954791</v>
          </cell>
          <cell r="R129">
            <v>99.248685199098418</v>
          </cell>
          <cell r="S129">
            <v>99.168556311413454</v>
          </cell>
          <cell r="T129">
            <v>99.208741522230596</v>
          </cell>
          <cell r="U129">
            <v>102</v>
          </cell>
          <cell r="V129">
            <v>177</v>
          </cell>
          <cell r="W129">
            <v>279</v>
          </cell>
          <cell r="X129">
            <v>38.235294117647058</v>
          </cell>
          <cell r="Y129">
            <v>25.988700564971751</v>
          </cell>
          <cell r="Z129">
            <v>30.465949820788531</v>
          </cell>
          <cell r="AA129">
            <v>14.705882352941178</v>
          </cell>
          <cell r="AB129">
            <v>10.734463276836157</v>
          </cell>
          <cell r="AC129">
            <v>12.186379928315413</v>
          </cell>
          <cell r="AD129">
            <v>77.450980392156865</v>
          </cell>
          <cell r="AE129">
            <v>80.225988700564983</v>
          </cell>
          <cell r="AF129">
            <v>79.211469534050181</v>
          </cell>
          <cell r="AG129">
            <v>71.568627450980387</v>
          </cell>
          <cell r="AH129">
            <v>75.141242937853107</v>
          </cell>
          <cell r="AI129">
            <v>73.835125448028677</v>
          </cell>
          <cell r="AJ129">
            <v>99.019607843137265</v>
          </cell>
          <cell r="AK129">
            <v>97.175141242937855</v>
          </cell>
          <cell r="AL129">
            <v>97.849462365591393</v>
          </cell>
          <cell r="AM129">
            <v>34</v>
          </cell>
          <cell r="AN129">
            <v>54</v>
          </cell>
          <cell r="AO129">
            <v>88</v>
          </cell>
          <cell r="AP129">
            <v>35.294117647058826</v>
          </cell>
          <cell r="AQ129">
            <v>20.37037037037037</v>
          </cell>
          <cell r="AR129">
            <v>26.136363636363637</v>
          </cell>
          <cell r="AS129">
            <v>20.588235294117645</v>
          </cell>
          <cell r="AT129">
            <v>9.2592592592592595</v>
          </cell>
          <cell r="AU129">
            <v>13.636363636363635</v>
          </cell>
          <cell r="AV129">
            <v>67.64705882352942</v>
          </cell>
          <cell r="AW129">
            <v>51.851851851851848</v>
          </cell>
          <cell r="AX129">
            <v>57.95454545454546</v>
          </cell>
          <cell r="AY129">
            <v>67.64705882352942</v>
          </cell>
          <cell r="AZ129">
            <v>46.296296296296298</v>
          </cell>
          <cell r="BA129">
            <v>54.54545454545454</v>
          </cell>
          <cell r="BB129">
            <v>91.17647058823529</v>
          </cell>
          <cell r="BC129">
            <v>94.444444444444443</v>
          </cell>
          <cell r="BD129">
            <v>93.181818181818173</v>
          </cell>
          <cell r="BE129">
            <v>30</v>
          </cell>
          <cell r="BF129">
            <v>98</v>
          </cell>
          <cell r="BG129">
            <v>128</v>
          </cell>
          <cell r="BH129">
            <v>16.666666666666664</v>
          </cell>
          <cell r="BI129">
            <v>7.1428571428571423</v>
          </cell>
          <cell r="BJ129">
            <v>9.375</v>
          </cell>
          <cell r="BK129">
            <v>3.3333333333333335</v>
          </cell>
          <cell r="BL129">
            <v>4.0816326530612246</v>
          </cell>
          <cell r="BM129">
            <v>3.90625</v>
          </cell>
          <cell r="BN129">
            <v>20</v>
          </cell>
          <cell r="BO129">
            <v>29.591836734693878</v>
          </cell>
          <cell r="BP129">
            <v>27.34375</v>
          </cell>
          <cell r="BQ129">
            <v>20</v>
          </cell>
          <cell r="BR129">
            <v>24.489795918367346</v>
          </cell>
          <cell r="BS129">
            <v>23.4375</v>
          </cell>
          <cell r="BT129">
            <v>73.333333333333329</v>
          </cell>
          <cell r="BU129">
            <v>77.551020408163268</v>
          </cell>
          <cell r="BV129">
            <v>76.5625</v>
          </cell>
          <cell r="BW129">
            <v>2</v>
          </cell>
          <cell r="BX129">
            <v>2</v>
          </cell>
          <cell r="BY129">
            <v>4</v>
          </cell>
          <cell r="BZ129">
            <v>0</v>
          </cell>
          <cell r="CA129">
            <v>0</v>
          </cell>
          <cell r="CB129">
            <v>0</v>
          </cell>
          <cell r="CC129">
            <v>0</v>
          </cell>
          <cell r="CD129">
            <v>0</v>
          </cell>
          <cell r="CE129">
            <v>0</v>
          </cell>
          <cell r="CF129">
            <v>50</v>
          </cell>
          <cell r="CG129">
            <v>50</v>
          </cell>
          <cell r="CH129">
            <v>50</v>
          </cell>
          <cell r="CI129">
            <v>0</v>
          </cell>
          <cell r="CJ129">
            <v>50</v>
          </cell>
          <cell r="CK129">
            <v>25</v>
          </cell>
          <cell r="CL129">
            <v>100</v>
          </cell>
          <cell r="CM129">
            <v>100</v>
          </cell>
          <cell r="CN129">
            <v>100</v>
          </cell>
          <cell r="CO129">
            <v>1499</v>
          </cell>
          <cell r="CP129">
            <v>1654</v>
          </cell>
          <cell r="CQ129">
            <v>3153</v>
          </cell>
          <cell r="CR129">
            <v>65.977318212141427</v>
          </cell>
          <cell r="CS129">
            <v>54.232164449818619</v>
          </cell>
          <cell r="CT129">
            <v>59.816048208055818</v>
          </cell>
          <cell r="CU129">
            <v>46.164109406270846</v>
          </cell>
          <cell r="CV129">
            <v>39.117291414752117</v>
          </cell>
          <cell r="CW129">
            <v>42.467491278147797</v>
          </cell>
          <cell r="CX129">
            <v>92.728485657104727</v>
          </cell>
          <cell r="CY129">
            <v>88.331318016928662</v>
          </cell>
          <cell r="CZ129">
            <v>90.42182048842372</v>
          </cell>
          <cell r="DA129">
            <v>90.527018012008014</v>
          </cell>
          <cell r="DB129">
            <v>86.457073760580414</v>
          </cell>
          <cell r="DC129">
            <v>88.392007611798277</v>
          </cell>
          <cell r="DD129">
            <v>98.532354903268853</v>
          </cell>
          <cell r="DE129">
            <v>97.521160822249101</v>
          </cell>
          <cell r="DF129">
            <v>98.001902949571843</v>
          </cell>
          <cell r="DG129">
            <v>136</v>
          </cell>
          <cell r="DH129">
            <v>231</v>
          </cell>
          <cell r="DI129">
            <v>367</v>
          </cell>
          <cell r="DJ129">
            <v>37.5</v>
          </cell>
          <cell r="DK129">
            <v>24.675324675324674</v>
          </cell>
          <cell r="DL129">
            <v>29.427792915531338</v>
          </cell>
          <cell r="DM129">
            <v>16.176470588235293</v>
          </cell>
          <cell r="DN129">
            <v>10.38961038961039</v>
          </cell>
          <cell r="DO129">
            <v>12.534059945504087</v>
          </cell>
          <cell r="DP129">
            <v>75</v>
          </cell>
          <cell r="DQ129">
            <v>73.593073593073584</v>
          </cell>
          <cell r="DR129">
            <v>74.114441416893726</v>
          </cell>
          <cell r="DS129">
            <v>70.588235294117652</v>
          </cell>
          <cell r="DT129">
            <v>68.398268398268399</v>
          </cell>
          <cell r="DU129">
            <v>69.209809264305179</v>
          </cell>
          <cell r="DV129">
            <v>97.058823529411768</v>
          </cell>
          <cell r="DW129">
            <v>96.53679653679653</v>
          </cell>
          <cell r="DX129">
            <v>96.730245231607626</v>
          </cell>
        </row>
        <row r="130">
          <cell r="B130">
            <v>880</v>
          </cell>
          <cell r="C130">
            <v>598</v>
          </cell>
          <cell r="D130">
            <v>589</v>
          </cell>
          <cell r="E130">
            <v>1187</v>
          </cell>
          <cell r="F130">
            <v>67.725752508361197</v>
          </cell>
          <cell r="G130">
            <v>61.120543293718164</v>
          </cell>
          <cell r="H130">
            <v>64.448188711036224</v>
          </cell>
          <cell r="I130">
            <v>56.354515050167223</v>
          </cell>
          <cell r="J130">
            <v>53.310696095076402</v>
          </cell>
          <cell r="K130">
            <v>54.844144903117098</v>
          </cell>
          <cell r="L130">
            <v>98.160535117056853</v>
          </cell>
          <cell r="M130">
            <v>97.453310696095073</v>
          </cell>
          <cell r="N130">
            <v>97.809604043807923</v>
          </cell>
          <cell r="O130">
            <v>97.658862876254176</v>
          </cell>
          <cell r="P130">
            <v>96.095076400679119</v>
          </cell>
          <cell r="Q130">
            <v>96.882898062342036</v>
          </cell>
          <cell r="R130">
            <v>99.832775919732441</v>
          </cell>
          <cell r="S130">
            <v>98.981324278438038</v>
          </cell>
          <cell r="T130">
            <v>99.410278011794446</v>
          </cell>
          <cell r="U130">
            <v>58</v>
          </cell>
          <cell r="V130">
            <v>96</v>
          </cell>
          <cell r="W130">
            <v>154</v>
          </cell>
          <cell r="X130">
            <v>17.241379310344829</v>
          </cell>
          <cell r="Y130">
            <v>28.125</v>
          </cell>
          <cell r="Z130">
            <v>24.025974025974026</v>
          </cell>
          <cell r="AA130">
            <v>13.793103448275861</v>
          </cell>
          <cell r="AB130">
            <v>15.625</v>
          </cell>
          <cell r="AC130">
            <v>14.935064935064934</v>
          </cell>
          <cell r="AD130">
            <v>84.482758620689651</v>
          </cell>
          <cell r="AE130">
            <v>88.541666666666657</v>
          </cell>
          <cell r="AF130">
            <v>87.012987012987011</v>
          </cell>
          <cell r="AG130">
            <v>84.482758620689651</v>
          </cell>
          <cell r="AH130">
            <v>88.541666666666657</v>
          </cell>
          <cell r="AI130">
            <v>87.012987012987011</v>
          </cell>
          <cell r="AJ130">
            <v>94.827586206896555</v>
          </cell>
          <cell r="AK130">
            <v>97.916666666666657</v>
          </cell>
          <cell r="AL130">
            <v>96.753246753246756</v>
          </cell>
          <cell r="AM130">
            <v>20</v>
          </cell>
          <cell r="AN130">
            <v>55</v>
          </cell>
          <cell r="AO130">
            <v>75</v>
          </cell>
          <cell r="AP130">
            <v>10</v>
          </cell>
          <cell r="AQ130">
            <v>7.2727272727272725</v>
          </cell>
          <cell r="AR130">
            <v>8</v>
          </cell>
          <cell r="AS130">
            <v>10</v>
          </cell>
          <cell r="AT130">
            <v>5.4545454545454541</v>
          </cell>
          <cell r="AU130">
            <v>6.666666666666667</v>
          </cell>
          <cell r="AV130">
            <v>70</v>
          </cell>
          <cell r="AW130">
            <v>43.636363636363633</v>
          </cell>
          <cell r="AX130">
            <v>50.666666666666671</v>
          </cell>
          <cell r="AY130">
            <v>70</v>
          </cell>
          <cell r="AZ130">
            <v>41.818181818181813</v>
          </cell>
          <cell r="BA130">
            <v>49.333333333333336</v>
          </cell>
          <cell r="BB130">
            <v>90</v>
          </cell>
          <cell r="BC130">
            <v>94.545454545454547</v>
          </cell>
          <cell r="BD130">
            <v>93.333333333333329</v>
          </cell>
          <cell r="BE130">
            <v>17</v>
          </cell>
          <cell r="BF130">
            <v>60</v>
          </cell>
          <cell r="BG130">
            <v>77</v>
          </cell>
          <cell r="BH130">
            <v>5.8823529411764701</v>
          </cell>
          <cell r="BI130">
            <v>1.6666666666666667</v>
          </cell>
          <cell r="BJ130">
            <v>2.5974025974025974</v>
          </cell>
          <cell r="BK130">
            <v>0</v>
          </cell>
          <cell r="BL130">
            <v>0</v>
          </cell>
          <cell r="BM130">
            <v>0</v>
          </cell>
          <cell r="BN130">
            <v>23.52941176470588</v>
          </cell>
          <cell r="BO130">
            <v>23.333333333333332</v>
          </cell>
          <cell r="BP130">
            <v>23.376623376623375</v>
          </cell>
          <cell r="BQ130">
            <v>23.52941176470588</v>
          </cell>
          <cell r="BR130">
            <v>23.333333333333332</v>
          </cell>
          <cell r="BS130">
            <v>23.376623376623375</v>
          </cell>
          <cell r="BT130">
            <v>94.117647058823522</v>
          </cell>
          <cell r="BU130">
            <v>88.333333333333329</v>
          </cell>
          <cell r="BV130">
            <v>89.610389610389603</v>
          </cell>
          <cell r="BW130">
            <v>1</v>
          </cell>
          <cell r="BX130">
            <v>2</v>
          </cell>
          <cell r="BY130">
            <v>3</v>
          </cell>
          <cell r="BZ130">
            <v>100</v>
          </cell>
          <cell r="CA130">
            <v>0</v>
          </cell>
          <cell r="CB130">
            <v>33.333333333333329</v>
          </cell>
          <cell r="CC130">
            <v>100</v>
          </cell>
          <cell r="CD130">
            <v>0</v>
          </cell>
          <cell r="CE130">
            <v>33.333333333333329</v>
          </cell>
          <cell r="CF130">
            <v>100</v>
          </cell>
          <cell r="CG130">
            <v>50</v>
          </cell>
          <cell r="CH130">
            <v>66.666666666666657</v>
          </cell>
          <cell r="CI130">
            <v>100</v>
          </cell>
          <cell r="CJ130">
            <v>50</v>
          </cell>
          <cell r="CK130">
            <v>66.666666666666657</v>
          </cell>
          <cell r="CL130">
            <v>100</v>
          </cell>
          <cell r="CM130">
            <v>100</v>
          </cell>
          <cell r="CN130">
            <v>100</v>
          </cell>
          <cell r="CO130">
            <v>694</v>
          </cell>
          <cell r="CP130">
            <v>802</v>
          </cell>
          <cell r="CQ130">
            <v>1496</v>
          </cell>
          <cell r="CR130">
            <v>60.374639769452457</v>
          </cell>
          <cell r="CS130">
            <v>48.877805486284288</v>
          </cell>
          <cell r="CT130">
            <v>54.211229946524064</v>
          </cell>
          <cell r="CU130">
            <v>50.144092219020173</v>
          </cell>
          <cell r="CV130">
            <v>41.396508728179548</v>
          </cell>
          <cell r="CW130">
            <v>45.454545454545453</v>
          </cell>
          <cell r="CX130">
            <v>94.380403458213252</v>
          </cell>
          <cell r="CY130">
            <v>87.032418952618457</v>
          </cell>
          <cell r="CZ130">
            <v>90.441176470588232</v>
          </cell>
          <cell r="DA130">
            <v>93.948126801152739</v>
          </cell>
          <cell r="DB130">
            <v>85.910224438902745</v>
          </cell>
          <cell r="DC130">
            <v>89.639037433155082</v>
          </cell>
          <cell r="DD130">
            <v>98.991354466858795</v>
          </cell>
          <cell r="DE130">
            <v>97.755610972568576</v>
          </cell>
          <cell r="DF130">
            <v>98.328877005347593</v>
          </cell>
          <cell r="DG130">
            <v>78</v>
          </cell>
          <cell r="DH130">
            <v>151</v>
          </cell>
          <cell r="DI130">
            <v>229</v>
          </cell>
          <cell r="DJ130">
            <v>15.384615384615385</v>
          </cell>
          <cell r="DK130">
            <v>20.52980132450331</v>
          </cell>
          <cell r="DL130">
            <v>18.777292576419214</v>
          </cell>
          <cell r="DM130">
            <v>12.820512820512819</v>
          </cell>
          <cell r="DN130">
            <v>11.920529801324504</v>
          </cell>
          <cell r="DO130">
            <v>12.22707423580786</v>
          </cell>
          <cell r="DP130">
            <v>80.769230769230774</v>
          </cell>
          <cell r="DQ130">
            <v>72.185430463576168</v>
          </cell>
          <cell r="DR130">
            <v>75.109170305676855</v>
          </cell>
          <cell r="DS130">
            <v>80.769230769230774</v>
          </cell>
          <cell r="DT130">
            <v>71.523178807947019</v>
          </cell>
          <cell r="DU130">
            <v>74.672489082969435</v>
          </cell>
          <cell r="DV130">
            <v>93.589743589743591</v>
          </cell>
          <cell r="DW130">
            <v>96.688741721854313</v>
          </cell>
          <cell r="DX130">
            <v>95.633187772925766</v>
          </cell>
        </row>
        <row r="131">
          <cell r="B131">
            <v>881</v>
          </cell>
          <cell r="C131">
            <v>7317</v>
          </cell>
          <cell r="D131">
            <v>6752</v>
          </cell>
          <cell r="E131">
            <v>14069</v>
          </cell>
          <cell r="F131">
            <v>69.208692086920863</v>
          </cell>
          <cell r="G131">
            <v>62.485189573459721</v>
          </cell>
          <cell r="H131">
            <v>65.981946122681066</v>
          </cell>
          <cell r="I131">
            <v>53.888205548722155</v>
          </cell>
          <cell r="J131">
            <v>48.356042654028435</v>
          </cell>
          <cell r="K131">
            <v>51.233207761745682</v>
          </cell>
          <cell r="L131">
            <v>96.596965969659692</v>
          </cell>
          <cell r="M131">
            <v>95.482819905213262</v>
          </cell>
          <cell r="N131">
            <v>96.062264553273153</v>
          </cell>
          <cell r="O131">
            <v>95.530955309553107</v>
          </cell>
          <cell r="P131">
            <v>94.194312796208536</v>
          </cell>
          <cell r="Q131">
            <v>94.88947331011444</v>
          </cell>
          <cell r="R131">
            <v>99.002323356566905</v>
          </cell>
          <cell r="S131">
            <v>98.726303317535553</v>
          </cell>
          <cell r="T131">
            <v>98.869855711137973</v>
          </cell>
          <cell r="U131">
            <v>355</v>
          </cell>
          <cell r="V131">
            <v>727</v>
          </cell>
          <cell r="W131">
            <v>1082</v>
          </cell>
          <cell r="X131">
            <v>21.971830985915496</v>
          </cell>
          <cell r="Y131">
            <v>20.220082530949107</v>
          </cell>
          <cell r="Z131">
            <v>20.794824399260627</v>
          </cell>
          <cell r="AA131">
            <v>9.295774647887324</v>
          </cell>
          <cell r="AB131">
            <v>9.7661623108665747</v>
          </cell>
          <cell r="AC131">
            <v>9.611829944547134</v>
          </cell>
          <cell r="AD131">
            <v>83.098591549295776</v>
          </cell>
          <cell r="AE131">
            <v>79.917469050894084</v>
          </cell>
          <cell r="AF131">
            <v>80.961182994454717</v>
          </cell>
          <cell r="AG131">
            <v>79.718309859154928</v>
          </cell>
          <cell r="AH131">
            <v>76.753782668500691</v>
          </cell>
          <cell r="AI131">
            <v>77.726432532347502</v>
          </cell>
          <cell r="AJ131">
            <v>97.183098591549296</v>
          </cell>
          <cell r="AK131">
            <v>95.735900962861081</v>
          </cell>
          <cell r="AL131">
            <v>96.210720887245841</v>
          </cell>
          <cell r="AM131">
            <v>229</v>
          </cell>
          <cell r="AN131">
            <v>462</v>
          </cell>
          <cell r="AO131">
            <v>691</v>
          </cell>
          <cell r="AP131">
            <v>13.100436681222707</v>
          </cell>
          <cell r="AQ131">
            <v>9.0909090909090917</v>
          </cell>
          <cell r="AR131">
            <v>10.419681620839363</v>
          </cell>
          <cell r="AS131">
            <v>8.2969432314410483</v>
          </cell>
          <cell r="AT131">
            <v>4.7619047619047619</v>
          </cell>
          <cell r="AU131">
            <v>5.9334298118668594</v>
          </cell>
          <cell r="AV131">
            <v>62.008733624454152</v>
          </cell>
          <cell r="AW131">
            <v>51.94805194805194</v>
          </cell>
          <cell r="AX131">
            <v>55.282199710564392</v>
          </cell>
          <cell r="AY131">
            <v>57.641921397379917</v>
          </cell>
          <cell r="AZ131">
            <v>47.402597402597401</v>
          </cell>
          <cell r="BA131">
            <v>50.795947901591902</v>
          </cell>
          <cell r="BB131">
            <v>86.462882096069876</v>
          </cell>
          <cell r="BC131">
            <v>83.333333333333343</v>
          </cell>
          <cell r="BD131">
            <v>84.370477568740952</v>
          </cell>
          <cell r="BE131">
            <v>132</v>
          </cell>
          <cell r="BF131">
            <v>338</v>
          </cell>
          <cell r="BG131">
            <v>470</v>
          </cell>
          <cell r="BH131">
            <v>10.606060606060606</v>
          </cell>
          <cell r="BI131">
            <v>7.9881656804733732</v>
          </cell>
          <cell r="BJ131">
            <v>8.7234042553191493</v>
          </cell>
          <cell r="BK131">
            <v>3.7878787878787881</v>
          </cell>
          <cell r="BL131">
            <v>2.3668639053254439</v>
          </cell>
          <cell r="BM131">
            <v>2.7659574468085104</v>
          </cell>
          <cell r="BN131">
            <v>43.939393939393938</v>
          </cell>
          <cell r="BO131">
            <v>39.053254437869825</v>
          </cell>
          <cell r="BP131">
            <v>40.425531914893611</v>
          </cell>
          <cell r="BQ131">
            <v>38.636363636363633</v>
          </cell>
          <cell r="BR131">
            <v>35.502958579881657</v>
          </cell>
          <cell r="BS131">
            <v>36.382978723404257</v>
          </cell>
          <cell r="BT131">
            <v>76.515151515151516</v>
          </cell>
          <cell r="BU131">
            <v>83.431952662721898</v>
          </cell>
          <cell r="BV131">
            <v>81.489361702127667</v>
          </cell>
          <cell r="BW131">
            <v>9</v>
          </cell>
          <cell r="BX131">
            <v>25</v>
          </cell>
          <cell r="BY131">
            <v>34</v>
          </cell>
          <cell r="BZ131">
            <v>66.666666666666657</v>
          </cell>
          <cell r="CA131">
            <v>60</v>
          </cell>
          <cell r="CB131">
            <v>61.764705882352942</v>
          </cell>
          <cell r="CC131">
            <v>55.555555555555557</v>
          </cell>
          <cell r="CD131">
            <v>44</v>
          </cell>
          <cell r="CE131">
            <v>47.058823529411761</v>
          </cell>
          <cell r="CF131">
            <v>66.666666666666657</v>
          </cell>
          <cell r="CG131">
            <v>92</v>
          </cell>
          <cell r="CH131">
            <v>85.294117647058826</v>
          </cell>
          <cell r="CI131">
            <v>66.666666666666657</v>
          </cell>
          <cell r="CJ131">
            <v>92</v>
          </cell>
          <cell r="CK131">
            <v>85.294117647058826</v>
          </cell>
          <cell r="CL131">
            <v>88.888888888888886</v>
          </cell>
          <cell r="CM131">
            <v>96</v>
          </cell>
          <cell r="CN131">
            <v>94.117647058823522</v>
          </cell>
          <cell r="CO131">
            <v>8042</v>
          </cell>
          <cell r="CP131">
            <v>8304</v>
          </cell>
          <cell r="CQ131">
            <v>16346</v>
          </cell>
          <cell r="CR131">
            <v>64.561054464063659</v>
          </cell>
          <cell r="CS131">
            <v>53.588631984585746</v>
          </cell>
          <cell r="CT131">
            <v>58.98690811207635</v>
          </cell>
          <cell r="CU131">
            <v>49.80104451628948</v>
          </cell>
          <cell r="CV131">
            <v>40.667148362235068</v>
          </cell>
          <cell r="CW131">
            <v>45.160895631958894</v>
          </cell>
          <cell r="CX131">
            <v>94.118378512807752</v>
          </cell>
          <cell r="CY131">
            <v>89.390655105973025</v>
          </cell>
          <cell r="CZ131">
            <v>91.716627921203965</v>
          </cell>
          <cell r="DA131">
            <v>92.787863715493657</v>
          </cell>
          <cell r="DB131">
            <v>87.668593448940271</v>
          </cell>
          <cell r="DC131">
            <v>90.187201761898933</v>
          </cell>
          <cell r="DD131">
            <v>98.184531211141518</v>
          </cell>
          <cell r="DE131">
            <v>96.977360308285171</v>
          </cell>
          <cell r="DF131">
            <v>97.571271259023618</v>
          </cell>
          <cell r="DG131">
            <v>584</v>
          </cell>
          <cell r="DH131">
            <v>1189</v>
          </cell>
          <cell r="DI131">
            <v>1773</v>
          </cell>
          <cell r="DJ131">
            <v>18.493150684931507</v>
          </cell>
          <cell r="DK131">
            <v>15.895710681244744</v>
          </cell>
          <cell r="DL131">
            <v>16.751269035532996</v>
          </cell>
          <cell r="DM131">
            <v>8.9041095890410951</v>
          </cell>
          <cell r="DN131">
            <v>7.8216989066442393</v>
          </cell>
          <cell r="DO131">
            <v>8.178228990411732</v>
          </cell>
          <cell r="DP131">
            <v>74.828767123287676</v>
          </cell>
          <cell r="DQ131">
            <v>69.049621530698062</v>
          </cell>
          <cell r="DR131">
            <v>70.953186689227294</v>
          </cell>
          <cell r="DS131">
            <v>71.061643835616437</v>
          </cell>
          <cell r="DT131">
            <v>65.34903280067283</v>
          </cell>
          <cell r="DU131">
            <v>67.230682459108863</v>
          </cell>
          <cell r="DV131">
            <v>92.979452054794521</v>
          </cell>
          <cell r="DW131">
            <v>90.91673675357444</v>
          </cell>
          <cell r="DX131">
            <v>91.596164692611396</v>
          </cell>
        </row>
        <row r="132">
          <cell r="B132">
            <v>882</v>
          </cell>
          <cell r="C132">
            <v>936</v>
          </cell>
          <cell r="D132">
            <v>828</v>
          </cell>
          <cell r="E132">
            <v>1764</v>
          </cell>
          <cell r="F132">
            <v>75</v>
          </cell>
          <cell r="G132">
            <v>68.115942028985515</v>
          </cell>
          <cell r="H132">
            <v>71.768707482993193</v>
          </cell>
          <cell r="I132">
            <v>60.042735042735039</v>
          </cell>
          <cell r="J132">
            <v>55.434782608695656</v>
          </cell>
          <cell r="K132">
            <v>57.879818594104307</v>
          </cell>
          <cell r="L132">
            <v>96.688034188034194</v>
          </cell>
          <cell r="M132">
            <v>94.685990338164245</v>
          </cell>
          <cell r="N132">
            <v>95.748299319727892</v>
          </cell>
          <cell r="O132">
            <v>94.76495726495726</v>
          </cell>
          <cell r="P132">
            <v>93.59903381642512</v>
          </cell>
          <cell r="Q132">
            <v>94.217687074829939</v>
          </cell>
          <cell r="R132">
            <v>99.145299145299148</v>
          </cell>
          <cell r="S132">
            <v>98.792270531400959</v>
          </cell>
          <cell r="T132">
            <v>98.979591836734699</v>
          </cell>
          <cell r="U132">
            <v>54</v>
          </cell>
          <cell r="V132">
            <v>97</v>
          </cell>
          <cell r="W132">
            <v>151</v>
          </cell>
          <cell r="X132">
            <v>25.925925925925924</v>
          </cell>
          <cell r="Y132">
            <v>21.649484536082475</v>
          </cell>
          <cell r="Z132">
            <v>23.178807947019866</v>
          </cell>
          <cell r="AA132">
            <v>11.111111111111111</v>
          </cell>
          <cell r="AB132">
            <v>10.309278350515463</v>
          </cell>
          <cell r="AC132">
            <v>10.596026490066226</v>
          </cell>
          <cell r="AD132">
            <v>81.481481481481481</v>
          </cell>
          <cell r="AE132">
            <v>77.319587628865989</v>
          </cell>
          <cell r="AF132">
            <v>78.807947019867555</v>
          </cell>
          <cell r="AG132">
            <v>75.925925925925924</v>
          </cell>
          <cell r="AH132">
            <v>76.288659793814432</v>
          </cell>
          <cell r="AI132">
            <v>76.158940397350989</v>
          </cell>
          <cell r="AJ132">
            <v>92.592592592592595</v>
          </cell>
          <cell r="AK132">
            <v>95.876288659793815</v>
          </cell>
          <cell r="AL132">
            <v>94.701986754966882</v>
          </cell>
          <cell r="AM132">
            <v>29</v>
          </cell>
          <cell r="AN132">
            <v>67</v>
          </cell>
          <cell r="AO132">
            <v>96</v>
          </cell>
          <cell r="AP132">
            <v>13.793103448275861</v>
          </cell>
          <cell r="AQ132">
            <v>13.432835820895523</v>
          </cell>
          <cell r="AR132">
            <v>13.541666666666666</v>
          </cell>
          <cell r="AS132">
            <v>3.4482758620689653</v>
          </cell>
          <cell r="AT132">
            <v>4.4776119402985071</v>
          </cell>
          <cell r="AU132">
            <v>4.1666666666666661</v>
          </cell>
          <cell r="AV132">
            <v>65.517241379310349</v>
          </cell>
          <cell r="AW132">
            <v>62.68656716417911</v>
          </cell>
          <cell r="AX132">
            <v>63.541666666666664</v>
          </cell>
          <cell r="AY132">
            <v>62.068965517241381</v>
          </cell>
          <cell r="AZ132">
            <v>56.71641791044776</v>
          </cell>
          <cell r="BA132">
            <v>58.333333333333336</v>
          </cell>
          <cell r="BB132">
            <v>82.758620689655174</v>
          </cell>
          <cell r="BC132">
            <v>92.537313432835816</v>
          </cell>
          <cell r="BD132">
            <v>89.583333333333343</v>
          </cell>
          <cell r="BE132">
            <v>20</v>
          </cell>
          <cell r="BF132">
            <v>60</v>
          </cell>
          <cell r="BG132">
            <v>80</v>
          </cell>
          <cell r="BH132">
            <v>0</v>
          </cell>
          <cell r="BI132">
            <v>5</v>
          </cell>
          <cell r="BJ132">
            <v>3.75</v>
          </cell>
          <cell r="BK132">
            <v>0</v>
          </cell>
          <cell r="BL132">
            <v>1.6666666666666667</v>
          </cell>
          <cell r="BM132">
            <v>1.25</v>
          </cell>
          <cell r="BN132">
            <v>35</v>
          </cell>
          <cell r="BO132">
            <v>15</v>
          </cell>
          <cell r="BP132">
            <v>20</v>
          </cell>
          <cell r="BQ132">
            <v>35</v>
          </cell>
          <cell r="BR132">
            <v>15</v>
          </cell>
          <cell r="BS132">
            <v>20</v>
          </cell>
          <cell r="BT132">
            <v>60</v>
          </cell>
          <cell r="BU132">
            <v>63.333333333333329</v>
          </cell>
          <cell r="BV132">
            <v>62.5</v>
          </cell>
          <cell r="BW132">
            <v>3</v>
          </cell>
          <cell r="BX132">
            <v>5</v>
          </cell>
          <cell r="BY132">
            <v>8</v>
          </cell>
          <cell r="BZ132">
            <v>66.666666666666657</v>
          </cell>
          <cell r="CA132">
            <v>80</v>
          </cell>
          <cell r="CB132">
            <v>75</v>
          </cell>
          <cell r="CC132">
            <v>66.666666666666657</v>
          </cell>
          <cell r="CD132">
            <v>60</v>
          </cell>
          <cell r="CE132">
            <v>62.5</v>
          </cell>
          <cell r="CF132">
            <v>66.666666666666657</v>
          </cell>
          <cell r="CG132">
            <v>100</v>
          </cell>
          <cell r="CH132">
            <v>87.5</v>
          </cell>
          <cell r="CI132">
            <v>66.666666666666657</v>
          </cell>
          <cell r="CJ132">
            <v>100</v>
          </cell>
          <cell r="CK132">
            <v>87.5</v>
          </cell>
          <cell r="CL132">
            <v>66.666666666666657</v>
          </cell>
          <cell r="CM132">
            <v>100</v>
          </cell>
          <cell r="CN132">
            <v>87.5</v>
          </cell>
          <cell r="CO132">
            <v>1042</v>
          </cell>
          <cell r="CP132">
            <v>1057</v>
          </cell>
          <cell r="CQ132">
            <v>2099</v>
          </cell>
          <cell r="CR132">
            <v>69.289827255278311</v>
          </cell>
          <cell r="CS132">
            <v>56.859035004730373</v>
          </cell>
          <cell r="CT132">
            <v>63.030014292520242</v>
          </cell>
          <cell r="CU132">
            <v>54.798464491362765</v>
          </cell>
          <cell r="CV132">
            <v>45.033112582781456</v>
          </cell>
          <cell r="CW132">
            <v>49.880895664602193</v>
          </cell>
          <cell r="CX132">
            <v>93.76199616122841</v>
          </cell>
          <cell r="CY132">
            <v>86.565752128666034</v>
          </cell>
          <cell r="CZ132">
            <v>90.138161029061465</v>
          </cell>
          <cell r="DA132">
            <v>91.650671785028791</v>
          </cell>
          <cell r="DB132">
            <v>85.241248817407751</v>
          </cell>
          <cell r="DC132">
            <v>88.423058599333018</v>
          </cell>
          <cell r="DD132">
            <v>97.504798464491358</v>
          </cell>
          <cell r="DE132">
            <v>96.121097445600753</v>
          </cell>
          <cell r="DF132">
            <v>96.808003811338722</v>
          </cell>
          <cell r="DG132">
            <v>83</v>
          </cell>
          <cell r="DH132">
            <v>164</v>
          </cell>
          <cell r="DI132">
            <v>247</v>
          </cell>
          <cell r="DJ132">
            <v>21.686746987951807</v>
          </cell>
          <cell r="DK132">
            <v>18.292682926829269</v>
          </cell>
          <cell r="DL132">
            <v>19.4331983805668</v>
          </cell>
          <cell r="DM132">
            <v>8.4337349397590362</v>
          </cell>
          <cell r="DN132">
            <v>7.9268292682926829</v>
          </cell>
          <cell r="DO132">
            <v>8.097165991902834</v>
          </cell>
          <cell r="DP132">
            <v>75.903614457831324</v>
          </cell>
          <cell r="DQ132">
            <v>71.341463414634148</v>
          </cell>
          <cell r="DR132">
            <v>72.874493927125499</v>
          </cell>
          <cell r="DS132">
            <v>71.084337349397586</v>
          </cell>
          <cell r="DT132">
            <v>68.292682926829272</v>
          </cell>
          <cell r="DU132">
            <v>69.230769230769226</v>
          </cell>
          <cell r="DV132">
            <v>89.156626506024097</v>
          </cell>
          <cell r="DW132">
            <v>94.512195121951208</v>
          </cell>
          <cell r="DX132">
            <v>92.712550607287454</v>
          </cell>
        </row>
        <row r="133">
          <cell r="B133">
            <v>883</v>
          </cell>
          <cell r="C133">
            <v>772</v>
          </cell>
          <cell r="D133">
            <v>648</v>
          </cell>
          <cell r="E133">
            <v>1420</v>
          </cell>
          <cell r="F133">
            <v>69.300518134715034</v>
          </cell>
          <cell r="G133">
            <v>61.111111111111114</v>
          </cell>
          <cell r="H133">
            <v>65.563380281690144</v>
          </cell>
          <cell r="I133">
            <v>48.704663212435236</v>
          </cell>
          <cell r="J133">
            <v>41.512345679012348</v>
          </cell>
          <cell r="K133">
            <v>45.422535211267608</v>
          </cell>
          <cell r="L133">
            <v>96.243523316062181</v>
          </cell>
          <cell r="M133">
            <v>95.216049382716051</v>
          </cell>
          <cell r="N133">
            <v>95.774647887323937</v>
          </cell>
          <cell r="O133">
            <v>94.430051813471508</v>
          </cell>
          <cell r="P133">
            <v>90.586419753086417</v>
          </cell>
          <cell r="Q133">
            <v>92.676056338028161</v>
          </cell>
          <cell r="R133">
            <v>99.352331606217618</v>
          </cell>
          <cell r="S133">
            <v>99.382716049382708</v>
          </cell>
          <cell r="T133">
            <v>99.366197183098592</v>
          </cell>
          <cell r="U133">
            <v>44</v>
          </cell>
          <cell r="V133">
            <v>77</v>
          </cell>
          <cell r="W133">
            <v>121</v>
          </cell>
          <cell r="X133">
            <v>22.727272727272727</v>
          </cell>
          <cell r="Y133">
            <v>16.883116883116884</v>
          </cell>
          <cell r="Z133">
            <v>19.008264462809919</v>
          </cell>
          <cell r="AA133">
            <v>11.363636363636363</v>
          </cell>
          <cell r="AB133">
            <v>5.1948051948051948</v>
          </cell>
          <cell r="AC133">
            <v>7.4380165289256199</v>
          </cell>
          <cell r="AD133">
            <v>81.818181818181827</v>
          </cell>
          <cell r="AE133">
            <v>67.532467532467535</v>
          </cell>
          <cell r="AF133">
            <v>72.727272727272734</v>
          </cell>
          <cell r="AG133">
            <v>79.545454545454547</v>
          </cell>
          <cell r="AH133">
            <v>64.935064935064929</v>
          </cell>
          <cell r="AI133">
            <v>70.247933884297524</v>
          </cell>
          <cell r="AJ133">
            <v>97.727272727272734</v>
          </cell>
          <cell r="AK133">
            <v>97.402597402597408</v>
          </cell>
          <cell r="AL133">
            <v>97.52066115702479</v>
          </cell>
          <cell r="AM133">
            <v>42</v>
          </cell>
          <cell r="AN133">
            <v>76</v>
          </cell>
          <cell r="AO133">
            <v>118</v>
          </cell>
          <cell r="AP133">
            <v>26.190476190476193</v>
          </cell>
          <cell r="AQ133">
            <v>9.2105263157894726</v>
          </cell>
          <cell r="AR133">
            <v>15.254237288135593</v>
          </cell>
          <cell r="AS133">
            <v>16.666666666666664</v>
          </cell>
          <cell r="AT133">
            <v>3.9473684210526314</v>
          </cell>
          <cell r="AU133">
            <v>8.4745762711864394</v>
          </cell>
          <cell r="AV133">
            <v>61.904761904761905</v>
          </cell>
          <cell r="AW133">
            <v>61.842105263157897</v>
          </cell>
          <cell r="AX133">
            <v>61.864406779661017</v>
          </cell>
          <cell r="AY133">
            <v>61.904761904761905</v>
          </cell>
          <cell r="AZ133">
            <v>60.526315789473685</v>
          </cell>
          <cell r="BA133">
            <v>61.016949152542374</v>
          </cell>
          <cell r="BB133">
            <v>92.857142857142861</v>
          </cell>
          <cell r="BC133">
            <v>92.10526315789474</v>
          </cell>
          <cell r="BD133">
            <v>92.372881355932208</v>
          </cell>
          <cell r="BE133">
            <v>23</v>
          </cell>
          <cell r="BF133">
            <v>52</v>
          </cell>
          <cell r="BG133">
            <v>75</v>
          </cell>
          <cell r="BH133">
            <v>8.695652173913043</v>
          </cell>
          <cell r="BI133">
            <v>9.6153846153846168</v>
          </cell>
          <cell r="BJ133">
            <v>9.3333333333333339</v>
          </cell>
          <cell r="BK133">
            <v>4.3478260869565215</v>
          </cell>
          <cell r="BL133">
            <v>1.9230769230769231</v>
          </cell>
          <cell r="BM133">
            <v>2.666666666666667</v>
          </cell>
          <cell r="BN133">
            <v>52.173913043478258</v>
          </cell>
          <cell r="BO133">
            <v>32.692307692307693</v>
          </cell>
          <cell r="BP133">
            <v>38.666666666666664</v>
          </cell>
          <cell r="BQ133">
            <v>47.826086956521742</v>
          </cell>
          <cell r="BR133">
            <v>32.692307692307693</v>
          </cell>
          <cell r="BS133">
            <v>37.333333333333336</v>
          </cell>
          <cell r="BT133">
            <v>86.956521739130437</v>
          </cell>
          <cell r="BU133">
            <v>86.538461538461547</v>
          </cell>
          <cell r="BV133">
            <v>86.666666666666671</v>
          </cell>
          <cell r="BW133">
            <v>3</v>
          </cell>
          <cell r="BX133">
            <v>2</v>
          </cell>
          <cell r="BY133">
            <v>5</v>
          </cell>
          <cell r="BZ133">
            <v>100</v>
          </cell>
          <cell r="CA133">
            <v>0</v>
          </cell>
          <cell r="CB133">
            <v>60</v>
          </cell>
          <cell r="CC133">
            <v>100</v>
          </cell>
          <cell r="CD133">
            <v>0</v>
          </cell>
          <cell r="CE133">
            <v>60</v>
          </cell>
          <cell r="CF133">
            <v>100</v>
          </cell>
          <cell r="CG133">
            <v>50</v>
          </cell>
          <cell r="CH133">
            <v>80</v>
          </cell>
          <cell r="CI133">
            <v>100</v>
          </cell>
          <cell r="CJ133">
            <v>50</v>
          </cell>
          <cell r="CK133">
            <v>80</v>
          </cell>
          <cell r="CL133">
            <v>100</v>
          </cell>
          <cell r="CM133">
            <v>100</v>
          </cell>
          <cell r="CN133">
            <v>100</v>
          </cell>
          <cell r="CO133">
            <v>884</v>
          </cell>
          <cell r="CP133">
            <v>855</v>
          </cell>
          <cell r="CQ133">
            <v>1739</v>
          </cell>
          <cell r="CR133">
            <v>63.46153846153846</v>
          </cell>
          <cell r="CS133">
            <v>49.239766081871345</v>
          </cell>
          <cell r="CT133">
            <v>56.469235192639445</v>
          </cell>
          <cell r="CU133">
            <v>44.343891402714931</v>
          </cell>
          <cell r="CV133">
            <v>32.397660818713454</v>
          </cell>
          <cell r="CW133">
            <v>38.470385278895918</v>
          </cell>
          <cell r="CX133">
            <v>92.76018099547511</v>
          </cell>
          <cell r="CY133">
            <v>85.847953216374279</v>
          </cell>
          <cell r="CZ133">
            <v>89.361702127659569</v>
          </cell>
          <cell r="DA133">
            <v>90.950226244343895</v>
          </cell>
          <cell r="DB133">
            <v>81.988304093567251</v>
          </cell>
          <cell r="DC133">
            <v>86.543990799309938</v>
          </cell>
          <cell r="DD133">
            <v>98.642533936651589</v>
          </cell>
          <cell r="DE133">
            <v>97.777777777777771</v>
          </cell>
          <cell r="DF133">
            <v>98.217366302472684</v>
          </cell>
          <cell r="DG133">
            <v>86</v>
          </cell>
          <cell r="DH133">
            <v>153</v>
          </cell>
          <cell r="DI133">
            <v>239</v>
          </cell>
          <cell r="DJ133">
            <v>24.418604651162788</v>
          </cell>
          <cell r="DK133">
            <v>13.071895424836603</v>
          </cell>
          <cell r="DL133">
            <v>17.154811715481173</v>
          </cell>
          <cell r="DM133">
            <v>13.953488372093023</v>
          </cell>
          <cell r="DN133">
            <v>4.5751633986928102</v>
          </cell>
          <cell r="DO133">
            <v>7.9497907949790791</v>
          </cell>
          <cell r="DP133">
            <v>72.093023255813947</v>
          </cell>
          <cell r="DQ133">
            <v>64.705882352941174</v>
          </cell>
          <cell r="DR133">
            <v>67.36401673640168</v>
          </cell>
          <cell r="DS133">
            <v>70.930232558139537</v>
          </cell>
          <cell r="DT133">
            <v>62.745098039215684</v>
          </cell>
          <cell r="DU133">
            <v>65.690376569037653</v>
          </cell>
          <cell r="DV133">
            <v>95.348837209302332</v>
          </cell>
          <cell r="DW133">
            <v>94.77124183006535</v>
          </cell>
          <cell r="DX133">
            <v>94.979079497907946</v>
          </cell>
        </row>
        <row r="134">
          <cell r="B134">
            <v>884</v>
          </cell>
          <cell r="C134">
            <v>857</v>
          </cell>
          <cell r="D134">
            <v>789</v>
          </cell>
          <cell r="E134">
            <v>1646</v>
          </cell>
          <cell r="F134">
            <v>70.945157526254377</v>
          </cell>
          <cell r="G134">
            <v>71.229404309252217</v>
          </cell>
          <cell r="H134">
            <v>71.081409477521262</v>
          </cell>
          <cell r="I134">
            <v>57.642940490081685</v>
          </cell>
          <cell r="J134">
            <v>56.400506970849172</v>
          </cell>
          <cell r="K134">
            <v>57.047387606318345</v>
          </cell>
          <cell r="L134">
            <v>97.316219369894981</v>
          </cell>
          <cell r="M134">
            <v>97.591888466413181</v>
          </cell>
          <cell r="N134">
            <v>97.448359659781289</v>
          </cell>
          <cell r="O134">
            <v>96.849474912485405</v>
          </cell>
          <cell r="P134">
            <v>97.338403041825089</v>
          </cell>
          <cell r="Q134">
            <v>97.083839611178618</v>
          </cell>
          <cell r="R134">
            <v>99.416569428238049</v>
          </cell>
          <cell r="S134">
            <v>99.366286438529784</v>
          </cell>
          <cell r="T134">
            <v>99.392466585662206</v>
          </cell>
          <cell r="U134">
            <v>63</v>
          </cell>
          <cell r="V134">
            <v>98</v>
          </cell>
          <cell r="W134">
            <v>161</v>
          </cell>
          <cell r="X134">
            <v>28.571428571428569</v>
          </cell>
          <cell r="Y134">
            <v>31.632653061224492</v>
          </cell>
          <cell r="Z134">
            <v>30.434782608695656</v>
          </cell>
          <cell r="AA134">
            <v>12.698412698412698</v>
          </cell>
          <cell r="AB134">
            <v>17.346938775510203</v>
          </cell>
          <cell r="AC134">
            <v>15.527950310559005</v>
          </cell>
          <cell r="AD134">
            <v>90.476190476190482</v>
          </cell>
          <cell r="AE134">
            <v>91.83673469387756</v>
          </cell>
          <cell r="AF134">
            <v>91.304347826086953</v>
          </cell>
          <cell r="AG134">
            <v>87.301587301587304</v>
          </cell>
          <cell r="AH134">
            <v>89.795918367346943</v>
          </cell>
          <cell r="AI134">
            <v>88.81987577639751</v>
          </cell>
          <cell r="AJ134">
            <v>96.825396825396822</v>
          </cell>
          <cell r="AK134">
            <v>98.979591836734699</v>
          </cell>
          <cell r="AL134">
            <v>98.136645962732914</v>
          </cell>
          <cell r="AM134">
            <v>49</v>
          </cell>
          <cell r="AN134">
            <v>103</v>
          </cell>
          <cell r="AO134">
            <v>152</v>
          </cell>
          <cell r="AP134">
            <v>28.571428571428569</v>
          </cell>
          <cell r="AQ134">
            <v>22.330097087378643</v>
          </cell>
          <cell r="AR134">
            <v>24.342105263157894</v>
          </cell>
          <cell r="AS134">
            <v>18.367346938775512</v>
          </cell>
          <cell r="AT134">
            <v>9.7087378640776691</v>
          </cell>
          <cell r="AU134">
            <v>12.5</v>
          </cell>
          <cell r="AV134">
            <v>83.673469387755105</v>
          </cell>
          <cell r="AW134">
            <v>74.757281553398059</v>
          </cell>
          <cell r="AX134">
            <v>77.631578947368425</v>
          </cell>
          <cell r="AY134">
            <v>79.591836734693871</v>
          </cell>
          <cell r="AZ134">
            <v>71.844660194174764</v>
          </cell>
          <cell r="BA134">
            <v>74.342105263157904</v>
          </cell>
          <cell r="BB134">
            <v>100</v>
          </cell>
          <cell r="BC134">
            <v>95.145631067961162</v>
          </cell>
          <cell r="BD134">
            <v>96.710526315789465</v>
          </cell>
          <cell r="BE134">
            <v>27</v>
          </cell>
          <cell r="BF134">
            <v>69</v>
          </cell>
          <cell r="BG134">
            <v>96</v>
          </cell>
          <cell r="BH134">
            <v>7.4074074074074066</v>
          </cell>
          <cell r="BI134">
            <v>17.391304347826086</v>
          </cell>
          <cell r="BJ134">
            <v>14.583333333333334</v>
          </cell>
          <cell r="BK134">
            <v>3.7037037037037033</v>
          </cell>
          <cell r="BL134">
            <v>7.2463768115942031</v>
          </cell>
          <cell r="BM134">
            <v>6.25</v>
          </cell>
          <cell r="BN134">
            <v>37.037037037037038</v>
          </cell>
          <cell r="BO134">
            <v>52.173913043478258</v>
          </cell>
          <cell r="BP134">
            <v>47.916666666666671</v>
          </cell>
          <cell r="BQ134">
            <v>29.629629629629626</v>
          </cell>
          <cell r="BR134">
            <v>49.275362318840585</v>
          </cell>
          <cell r="BS134">
            <v>43.75</v>
          </cell>
          <cell r="BT134">
            <v>74.074074074074076</v>
          </cell>
          <cell r="BU134">
            <v>85.507246376811594</v>
          </cell>
          <cell r="BV134">
            <v>82.291666666666657</v>
          </cell>
          <cell r="BW134">
            <v>2</v>
          </cell>
          <cell r="BX134">
            <v>1</v>
          </cell>
          <cell r="BY134">
            <v>3</v>
          </cell>
          <cell r="BZ134">
            <v>100</v>
          </cell>
          <cell r="CA134">
            <v>0</v>
          </cell>
          <cell r="CB134">
            <v>66.666666666666657</v>
          </cell>
          <cell r="CC134">
            <v>100</v>
          </cell>
          <cell r="CD134">
            <v>0</v>
          </cell>
          <cell r="CE134">
            <v>66.666666666666657</v>
          </cell>
          <cell r="CF134">
            <v>100</v>
          </cell>
          <cell r="CG134">
            <v>0</v>
          </cell>
          <cell r="CH134">
            <v>66.666666666666657</v>
          </cell>
          <cell r="CI134">
            <v>100</v>
          </cell>
          <cell r="CJ134">
            <v>0</v>
          </cell>
          <cell r="CK134">
            <v>66.666666666666657</v>
          </cell>
          <cell r="CL134">
            <v>100</v>
          </cell>
          <cell r="CM134">
            <v>100</v>
          </cell>
          <cell r="CN134">
            <v>100</v>
          </cell>
          <cell r="CO134">
            <v>998</v>
          </cell>
          <cell r="CP134">
            <v>1060</v>
          </cell>
          <cell r="CQ134">
            <v>2058</v>
          </cell>
          <cell r="CR134">
            <v>64.529058116232463</v>
          </cell>
          <cell r="CS134">
            <v>59.245283018867923</v>
          </cell>
          <cell r="CT134">
            <v>61.807580174927111</v>
          </cell>
          <cell r="CU134">
            <v>51.503006012024045</v>
          </cell>
          <cell r="CV134">
            <v>45</v>
          </cell>
          <cell r="CW134">
            <v>48.153547133138972</v>
          </cell>
          <cell r="CX134">
            <v>94.589178356713418</v>
          </cell>
          <cell r="CY134">
            <v>91.79245283018868</v>
          </cell>
          <cell r="CZ134">
            <v>93.148688046647237</v>
          </cell>
          <cell r="DA134">
            <v>93.587174348697403</v>
          </cell>
          <cell r="DB134">
            <v>90.943396226415103</v>
          </cell>
          <cell r="DC134">
            <v>92.225461613216723</v>
          </cell>
          <cell r="DD134">
            <v>98.597194388777552</v>
          </cell>
          <cell r="DE134">
            <v>98.018867924528294</v>
          </cell>
          <cell r="DF134">
            <v>98.299319727891159</v>
          </cell>
          <cell r="DG134">
            <v>112</v>
          </cell>
          <cell r="DH134">
            <v>201</v>
          </cell>
          <cell r="DI134">
            <v>313</v>
          </cell>
          <cell r="DJ134">
            <v>28.571428571428569</v>
          </cell>
          <cell r="DK134">
            <v>26.865671641791046</v>
          </cell>
          <cell r="DL134">
            <v>27.476038338658149</v>
          </cell>
          <cell r="DM134">
            <v>15.178571428571427</v>
          </cell>
          <cell r="DN134">
            <v>13.432835820895523</v>
          </cell>
          <cell r="DO134">
            <v>14.057507987220447</v>
          </cell>
          <cell r="DP134">
            <v>87.5</v>
          </cell>
          <cell r="DQ134">
            <v>83.084577114427859</v>
          </cell>
          <cell r="DR134">
            <v>84.664536741214064</v>
          </cell>
          <cell r="DS134">
            <v>83.928571428571431</v>
          </cell>
          <cell r="DT134">
            <v>80.597014925373131</v>
          </cell>
          <cell r="DU134">
            <v>81.78913738019169</v>
          </cell>
          <cell r="DV134">
            <v>98.214285714285708</v>
          </cell>
          <cell r="DW134">
            <v>97.014925373134332</v>
          </cell>
          <cell r="DX134">
            <v>97.444089456869008</v>
          </cell>
        </row>
        <row r="135">
          <cell r="B135">
            <v>885</v>
          </cell>
          <cell r="C135">
            <v>2692</v>
          </cell>
          <cell r="D135">
            <v>2558</v>
          </cell>
          <cell r="E135">
            <v>5250</v>
          </cell>
          <cell r="F135">
            <v>69.910846953937593</v>
          </cell>
          <cell r="G135">
            <v>63.565285379202507</v>
          </cell>
          <cell r="H135">
            <v>66.819047619047623</v>
          </cell>
          <cell r="I135">
            <v>53.751857355126297</v>
          </cell>
          <cell r="J135">
            <v>48.045347928068807</v>
          </cell>
          <cell r="K135">
            <v>50.971428571428568</v>
          </cell>
          <cell r="L135">
            <v>96.47102526002972</v>
          </cell>
          <cell r="M135">
            <v>96.950742767787332</v>
          </cell>
          <cell r="N135">
            <v>96.704761904761909</v>
          </cell>
          <cell r="O135">
            <v>94.167904903417536</v>
          </cell>
          <cell r="P135">
            <v>94.644253322908526</v>
          </cell>
          <cell r="Q135">
            <v>94.399999999999991</v>
          </cell>
          <cell r="R135">
            <v>98.699851411589904</v>
          </cell>
          <cell r="S135">
            <v>99.374511336982025</v>
          </cell>
          <cell r="T135">
            <v>99.028571428571439</v>
          </cell>
          <cell r="U135">
            <v>238</v>
          </cell>
          <cell r="V135">
            <v>425</v>
          </cell>
          <cell r="W135">
            <v>663</v>
          </cell>
          <cell r="X135">
            <v>26.47058823529412</v>
          </cell>
          <cell r="Y135">
            <v>24</v>
          </cell>
          <cell r="Z135">
            <v>24.886877828054299</v>
          </cell>
          <cell r="AA135">
            <v>12.605042016806722</v>
          </cell>
          <cell r="AB135">
            <v>13.176470588235295</v>
          </cell>
          <cell r="AC135">
            <v>12.971342383107091</v>
          </cell>
          <cell r="AD135">
            <v>82.773109243697476</v>
          </cell>
          <cell r="AE135">
            <v>80.705882352941174</v>
          </cell>
          <cell r="AF135">
            <v>81.447963800904972</v>
          </cell>
          <cell r="AG135">
            <v>80.252100840336141</v>
          </cell>
          <cell r="AH135">
            <v>77.64705882352942</v>
          </cell>
          <cell r="AI135">
            <v>78.582202111613881</v>
          </cell>
          <cell r="AJ135">
            <v>96.21848739495799</v>
          </cell>
          <cell r="AK135">
            <v>96.470588235294116</v>
          </cell>
          <cell r="AL135">
            <v>96.380090497737555</v>
          </cell>
          <cell r="AM135">
            <v>94</v>
          </cell>
          <cell r="AN135">
            <v>199</v>
          </cell>
          <cell r="AO135">
            <v>293</v>
          </cell>
          <cell r="AP135">
            <v>22.340425531914892</v>
          </cell>
          <cell r="AQ135">
            <v>13.5678391959799</v>
          </cell>
          <cell r="AR135">
            <v>16.382252559726961</v>
          </cell>
          <cell r="AS135">
            <v>11.702127659574469</v>
          </cell>
          <cell r="AT135">
            <v>9.5477386934673358</v>
          </cell>
          <cell r="AU135">
            <v>10.238907849829351</v>
          </cell>
          <cell r="AV135">
            <v>71.276595744680847</v>
          </cell>
          <cell r="AW135">
            <v>64.824120603015075</v>
          </cell>
          <cell r="AX135">
            <v>66.89419795221842</v>
          </cell>
          <cell r="AY135">
            <v>65.957446808510639</v>
          </cell>
          <cell r="AZ135">
            <v>58.291457286432156</v>
          </cell>
          <cell r="BA135">
            <v>60.750853242320822</v>
          </cell>
          <cell r="BB135">
            <v>91.489361702127653</v>
          </cell>
          <cell r="BC135">
            <v>91.457286432160799</v>
          </cell>
          <cell r="BD135">
            <v>91.467576791808867</v>
          </cell>
          <cell r="BE135">
            <v>78</v>
          </cell>
          <cell r="BF135">
            <v>227</v>
          </cell>
          <cell r="BG135">
            <v>305</v>
          </cell>
          <cell r="BH135">
            <v>8.9743589743589745</v>
          </cell>
          <cell r="BI135">
            <v>11.013215859030836</v>
          </cell>
          <cell r="BJ135">
            <v>10.491803278688524</v>
          </cell>
          <cell r="BK135">
            <v>5.1282051282051277</v>
          </cell>
          <cell r="BL135">
            <v>5.286343612334802</v>
          </cell>
          <cell r="BM135">
            <v>5.2459016393442619</v>
          </cell>
          <cell r="BN135">
            <v>33.333333333333329</v>
          </cell>
          <cell r="BO135">
            <v>39.647577092511014</v>
          </cell>
          <cell r="BP135">
            <v>38.032786885245898</v>
          </cell>
          <cell r="BQ135">
            <v>28.205128205128204</v>
          </cell>
          <cell r="BR135">
            <v>35.242290748898682</v>
          </cell>
          <cell r="BS135">
            <v>33.442622950819676</v>
          </cell>
          <cell r="BT135">
            <v>84.615384615384613</v>
          </cell>
          <cell r="BU135">
            <v>81.497797356828201</v>
          </cell>
          <cell r="BV135">
            <v>82.295081967213108</v>
          </cell>
          <cell r="BW135">
            <v>2</v>
          </cell>
          <cell r="BX135">
            <v>3</v>
          </cell>
          <cell r="BY135">
            <v>5</v>
          </cell>
          <cell r="BZ135">
            <v>50</v>
          </cell>
          <cell r="CA135">
            <v>66.666666666666657</v>
          </cell>
          <cell r="CB135">
            <v>60</v>
          </cell>
          <cell r="CC135">
            <v>0</v>
          </cell>
          <cell r="CD135">
            <v>33.333333333333329</v>
          </cell>
          <cell r="CE135">
            <v>20</v>
          </cell>
          <cell r="CF135">
            <v>100</v>
          </cell>
          <cell r="CG135">
            <v>66.666666666666657</v>
          </cell>
          <cell r="CH135">
            <v>80</v>
          </cell>
          <cell r="CI135">
            <v>100</v>
          </cell>
          <cell r="CJ135">
            <v>66.666666666666657</v>
          </cell>
          <cell r="CK135">
            <v>80</v>
          </cell>
          <cell r="CL135">
            <v>100</v>
          </cell>
          <cell r="CM135">
            <v>100</v>
          </cell>
          <cell r="CN135">
            <v>100</v>
          </cell>
          <cell r="CO135">
            <v>3104</v>
          </cell>
          <cell r="CP135">
            <v>3412</v>
          </cell>
          <cell r="CQ135">
            <v>6516</v>
          </cell>
          <cell r="CR135">
            <v>63.595360824742265</v>
          </cell>
          <cell r="CS135">
            <v>52.227432590855805</v>
          </cell>
          <cell r="CT135">
            <v>57.642725598526702</v>
          </cell>
          <cell r="CU135">
            <v>48.067010309278352</v>
          </cell>
          <cell r="CV135">
            <v>38.599062133645958</v>
          </cell>
          <cell r="CW135">
            <v>43.109269490484955</v>
          </cell>
          <cell r="CX135">
            <v>93.073453608247419</v>
          </cell>
          <cell r="CY135">
            <v>89.214536928487689</v>
          </cell>
          <cell r="CZ135">
            <v>91.052793124616329</v>
          </cell>
          <cell r="DA135">
            <v>90.592783505154642</v>
          </cell>
          <cell r="DB135">
            <v>86.430246189917938</v>
          </cell>
          <cell r="DC135">
            <v>88.413136893799887</v>
          </cell>
          <cell r="DD135">
            <v>97.9381443298969</v>
          </cell>
          <cell r="DE135">
            <v>97.362250879249714</v>
          </cell>
          <cell r="DF135">
            <v>97.636586863106203</v>
          </cell>
          <cell r="DG135">
            <v>332</v>
          </cell>
          <cell r="DH135">
            <v>624</v>
          </cell>
          <cell r="DI135">
            <v>956</v>
          </cell>
          <cell r="DJ135">
            <v>25.301204819277107</v>
          </cell>
          <cell r="DK135">
            <v>20.673076923076923</v>
          </cell>
          <cell r="DL135">
            <v>22.280334728033473</v>
          </cell>
          <cell r="DM135">
            <v>12.349397590361445</v>
          </cell>
          <cell r="DN135">
            <v>12.01923076923077</v>
          </cell>
          <cell r="DO135">
            <v>12.133891213389122</v>
          </cell>
          <cell r="DP135">
            <v>79.518072289156621</v>
          </cell>
          <cell r="DQ135">
            <v>75.641025641025635</v>
          </cell>
          <cell r="DR135">
            <v>76.987447698744774</v>
          </cell>
          <cell r="DS135">
            <v>76.204819277108442</v>
          </cell>
          <cell r="DT135">
            <v>71.474358974358978</v>
          </cell>
          <cell r="DU135">
            <v>73.11715481171548</v>
          </cell>
          <cell r="DV135">
            <v>94.879518072289159</v>
          </cell>
          <cell r="DW135">
            <v>94.871794871794862</v>
          </cell>
          <cell r="DX135">
            <v>94.874476987447693</v>
          </cell>
        </row>
        <row r="136">
          <cell r="B136">
            <v>886</v>
          </cell>
          <cell r="C136">
            <v>6862</v>
          </cell>
          <cell r="D136">
            <v>6036</v>
          </cell>
          <cell r="E136">
            <v>12898</v>
          </cell>
          <cell r="F136">
            <v>75.109297580880209</v>
          </cell>
          <cell r="G136">
            <v>70.990722332670643</v>
          </cell>
          <cell r="H136">
            <v>73.181888664909295</v>
          </cell>
          <cell r="I136">
            <v>59.428737977266103</v>
          </cell>
          <cell r="J136">
            <v>55.119284294234596</v>
          </cell>
          <cell r="K136">
            <v>57.412001860753605</v>
          </cell>
          <cell r="L136">
            <v>97.478869134363151</v>
          </cell>
          <cell r="M136">
            <v>96.819085487077544</v>
          </cell>
          <cell r="N136">
            <v>97.170103892076284</v>
          </cell>
          <cell r="O136">
            <v>96.313028271640917</v>
          </cell>
          <cell r="P136">
            <v>95.907886017229941</v>
          </cell>
          <cell r="Q136">
            <v>96.123429989145606</v>
          </cell>
          <cell r="R136">
            <v>99.096473331390271</v>
          </cell>
          <cell r="S136">
            <v>99.221338634857531</v>
          </cell>
          <cell r="T136">
            <v>99.154907737633749</v>
          </cell>
          <cell r="U136">
            <v>783</v>
          </cell>
          <cell r="V136">
            <v>1301</v>
          </cell>
          <cell r="W136">
            <v>2084</v>
          </cell>
          <cell r="X136">
            <v>27.07535121328225</v>
          </cell>
          <cell r="Y136">
            <v>28.132205995388166</v>
          </cell>
          <cell r="Z136">
            <v>27.735124760076772</v>
          </cell>
          <cell r="AA136">
            <v>14.431673052362706</v>
          </cell>
          <cell r="AB136">
            <v>14.757878554957724</v>
          </cell>
          <cell r="AC136">
            <v>14.635316698656432</v>
          </cell>
          <cell r="AD136">
            <v>84.291187739463595</v>
          </cell>
          <cell r="AE136">
            <v>85.088393543428126</v>
          </cell>
          <cell r="AF136">
            <v>84.788867562380048</v>
          </cell>
          <cell r="AG136">
            <v>82.375478927203062</v>
          </cell>
          <cell r="AH136">
            <v>83.013066871637193</v>
          </cell>
          <cell r="AI136">
            <v>82.773512476007681</v>
          </cell>
          <cell r="AJ136">
            <v>96.040868454661549</v>
          </cell>
          <cell r="AK136">
            <v>97.156033820138362</v>
          </cell>
          <cell r="AL136">
            <v>96.737044145873313</v>
          </cell>
          <cell r="AM136">
            <v>418</v>
          </cell>
          <cell r="AN136">
            <v>613</v>
          </cell>
          <cell r="AO136">
            <v>1031</v>
          </cell>
          <cell r="AP136">
            <v>19.617224880382775</v>
          </cell>
          <cell r="AQ136">
            <v>15.497553017944535</v>
          </cell>
          <cell r="AR136">
            <v>17.167798254122211</v>
          </cell>
          <cell r="AS136">
            <v>9.5693779904306222</v>
          </cell>
          <cell r="AT136">
            <v>6.3621533442088101</v>
          </cell>
          <cell r="AU136">
            <v>7.6624636275460718</v>
          </cell>
          <cell r="AV136">
            <v>65.789473684210535</v>
          </cell>
          <cell r="AW136">
            <v>62.969004893964112</v>
          </cell>
          <cell r="AX136">
            <v>64.112512124151309</v>
          </cell>
          <cell r="AY136">
            <v>63.636363636363633</v>
          </cell>
          <cell r="AZ136">
            <v>59.706362153344209</v>
          </cell>
          <cell r="BA136">
            <v>61.299709020368574</v>
          </cell>
          <cell r="BB136">
            <v>90.909090909090907</v>
          </cell>
          <cell r="BC136">
            <v>87.112561174551388</v>
          </cell>
          <cell r="BD136">
            <v>88.651794374393788</v>
          </cell>
          <cell r="BE136">
            <v>207</v>
          </cell>
          <cell r="BF136">
            <v>479</v>
          </cell>
          <cell r="BG136">
            <v>686</v>
          </cell>
          <cell r="BH136">
            <v>7.7294685990338161</v>
          </cell>
          <cell r="BI136">
            <v>11.899791231732777</v>
          </cell>
          <cell r="BJ136">
            <v>10.641399416909621</v>
          </cell>
          <cell r="BK136">
            <v>3.3816425120772946</v>
          </cell>
          <cell r="BL136">
            <v>5.8455114822546967</v>
          </cell>
          <cell r="BM136">
            <v>5.1020408163265305</v>
          </cell>
          <cell r="BN136">
            <v>44.444444444444443</v>
          </cell>
          <cell r="BO136">
            <v>46.764091858037574</v>
          </cell>
          <cell r="BP136">
            <v>46.064139941690961</v>
          </cell>
          <cell r="BQ136">
            <v>39.613526570048307</v>
          </cell>
          <cell r="BR136">
            <v>41.753653444676409</v>
          </cell>
          <cell r="BS136">
            <v>41.10787172011662</v>
          </cell>
          <cell r="BT136">
            <v>88.888888888888886</v>
          </cell>
          <cell r="BU136">
            <v>84.759916492693108</v>
          </cell>
          <cell r="BV136">
            <v>86.005830903790098</v>
          </cell>
          <cell r="BW136">
            <v>15</v>
          </cell>
          <cell r="BX136">
            <v>17</v>
          </cell>
          <cell r="BY136">
            <v>32</v>
          </cell>
          <cell r="BZ136">
            <v>40</v>
          </cell>
          <cell r="CA136">
            <v>41.17647058823529</v>
          </cell>
          <cell r="CB136">
            <v>40.625</v>
          </cell>
          <cell r="CC136">
            <v>33.333333333333329</v>
          </cell>
          <cell r="CD136">
            <v>41.17647058823529</v>
          </cell>
          <cell r="CE136">
            <v>37.5</v>
          </cell>
          <cell r="CF136">
            <v>73.333333333333329</v>
          </cell>
          <cell r="CG136">
            <v>82.35294117647058</v>
          </cell>
          <cell r="CH136">
            <v>78.125</v>
          </cell>
          <cell r="CI136">
            <v>73.333333333333329</v>
          </cell>
          <cell r="CJ136">
            <v>82.35294117647058</v>
          </cell>
          <cell r="CK136">
            <v>78.125</v>
          </cell>
          <cell r="CL136">
            <v>93.333333333333329</v>
          </cell>
          <cell r="CM136">
            <v>88.235294117647058</v>
          </cell>
          <cell r="CN136">
            <v>90.625</v>
          </cell>
          <cell r="CO136">
            <v>8285</v>
          </cell>
          <cell r="CP136">
            <v>8446</v>
          </cell>
          <cell r="CQ136">
            <v>16731</v>
          </cell>
          <cell r="CR136">
            <v>66.022933011466506</v>
          </cell>
          <cell r="CS136">
            <v>56.950035519772669</v>
          </cell>
          <cell r="CT136">
            <v>61.4428306735999</v>
          </cell>
          <cell r="CU136">
            <v>51.213035606517799</v>
          </cell>
          <cell r="CV136">
            <v>42.54084773857447</v>
          </cell>
          <cell r="CW136">
            <v>46.8352160659853</v>
          </cell>
          <cell r="CX136">
            <v>93.26493663246832</v>
          </cell>
          <cell r="CY136">
            <v>89.687426000473607</v>
          </cell>
          <cell r="CZ136">
            <v>91.458968382045299</v>
          </cell>
          <cell r="DA136">
            <v>91.888955944477971</v>
          </cell>
          <cell r="DB136">
            <v>88.195595548188493</v>
          </cell>
          <cell r="DC136">
            <v>90.024505409120792</v>
          </cell>
          <cell r="DD136">
            <v>98.129149064574534</v>
          </cell>
          <cell r="DE136">
            <v>97.18209803457259</v>
          </cell>
          <cell r="DF136">
            <v>97.651066881836115</v>
          </cell>
          <cell r="DG136">
            <v>1201</v>
          </cell>
          <cell r="DH136">
            <v>1914</v>
          </cell>
          <cell r="DI136">
            <v>3115</v>
          </cell>
          <cell r="DJ136">
            <v>24.479600333055789</v>
          </cell>
          <cell r="DK136">
            <v>24.085684430512018</v>
          </cell>
          <cell r="DL136">
            <v>24.237560192616371</v>
          </cell>
          <cell r="DM136">
            <v>12.73938384679434</v>
          </cell>
          <cell r="DN136">
            <v>12.068965517241379</v>
          </cell>
          <cell r="DO136">
            <v>12.327447833065811</v>
          </cell>
          <cell r="DP136">
            <v>77.851790174854287</v>
          </cell>
          <cell r="DQ136">
            <v>78.004179728317652</v>
          </cell>
          <cell r="DR136">
            <v>77.945425361155699</v>
          </cell>
          <cell r="DS136">
            <v>75.853455453788513</v>
          </cell>
          <cell r="DT136">
            <v>75.548589341692789</v>
          </cell>
          <cell r="DU136">
            <v>75.666131621187802</v>
          </cell>
          <cell r="DV136">
            <v>94.254787676935891</v>
          </cell>
          <cell r="DW136">
            <v>93.939393939393938</v>
          </cell>
          <cell r="DX136">
            <v>94.060995184590695</v>
          </cell>
        </row>
        <row r="137">
          <cell r="B137">
            <v>887</v>
          </cell>
          <cell r="C137">
            <v>1320</v>
          </cell>
          <cell r="D137">
            <v>1223</v>
          </cell>
          <cell r="E137">
            <v>2543</v>
          </cell>
          <cell r="F137">
            <v>70</v>
          </cell>
          <cell r="G137">
            <v>69.910057236304169</v>
          </cell>
          <cell r="H137">
            <v>69.956744003145886</v>
          </cell>
          <cell r="I137">
            <v>57.045454545454547</v>
          </cell>
          <cell r="J137">
            <v>54.292722812755521</v>
          </cell>
          <cell r="K137">
            <v>55.721588674793551</v>
          </cell>
          <cell r="L137">
            <v>97.803030303030297</v>
          </cell>
          <cell r="M137">
            <v>96.484055600981193</v>
          </cell>
          <cell r="N137">
            <v>97.168698387731027</v>
          </cell>
          <cell r="O137">
            <v>97.5</v>
          </cell>
          <cell r="P137">
            <v>95.993458708094849</v>
          </cell>
          <cell r="Q137">
            <v>96.775462052693669</v>
          </cell>
          <cell r="R137">
            <v>99.545454545454547</v>
          </cell>
          <cell r="S137">
            <v>99.509403107113656</v>
          </cell>
          <cell r="T137">
            <v>99.528116397955174</v>
          </cell>
          <cell r="U137">
            <v>253</v>
          </cell>
          <cell r="V137">
            <v>307</v>
          </cell>
          <cell r="W137">
            <v>560</v>
          </cell>
          <cell r="X137">
            <v>23.715415019762844</v>
          </cell>
          <cell r="Y137">
            <v>19.54397394136808</v>
          </cell>
          <cell r="Z137">
            <v>21.428571428571427</v>
          </cell>
          <cell r="AA137">
            <v>12.648221343873518</v>
          </cell>
          <cell r="AB137">
            <v>12.703583061889251</v>
          </cell>
          <cell r="AC137">
            <v>12.678571428571427</v>
          </cell>
          <cell r="AD137">
            <v>90.118577075098813</v>
          </cell>
          <cell r="AE137">
            <v>86.644951140065146</v>
          </cell>
          <cell r="AF137">
            <v>88.214285714285708</v>
          </cell>
          <cell r="AG137">
            <v>90.118577075098813</v>
          </cell>
          <cell r="AH137">
            <v>84.364820846905545</v>
          </cell>
          <cell r="AI137">
            <v>86.964285714285722</v>
          </cell>
          <cell r="AJ137">
            <v>96.442687747035578</v>
          </cell>
          <cell r="AK137">
            <v>97.394136807817588</v>
          </cell>
          <cell r="AL137">
            <v>96.964285714285708</v>
          </cell>
          <cell r="AM137">
            <v>118</v>
          </cell>
          <cell r="AN137">
            <v>106</v>
          </cell>
          <cell r="AO137">
            <v>224</v>
          </cell>
          <cell r="AP137">
            <v>15.254237288135593</v>
          </cell>
          <cell r="AQ137">
            <v>10.377358490566039</v>
          </cell>
          <cell r="AR137">
            <v>12.946428571428573</v>
          </cell>
          <cell r="AS137">
            <v>11.016949152542372</v>
          </cell>
          <cell r="AT137">
            <v>5.6603773584905666</v>
          </cell>
          <cell r="AU137">
            <v>8.4821428571428577</v>
          </cell>
          <cell r="AV137">
            <v>73.728813559322035</v>
          </cell>
          <cell r="AW137">
            <v>60.377358490566039</v>
          </cell>
          <cell r="AX137">
            <v>67.410714285714292</v>
          </cell>
          <cell r="AY137">
            <v>71.186440677966104</v>
          </cell>
          <cell r="AZ137">
            <v>59.433962264150942</v>
          </cell>
          <cell r="BA137">
            <v>65.625</v>
          </cell>
          <cell r="BB137">
            <v>87.288135593220346</v>
          </cell>
          <cell r="BC137">
            <v>87.735849056603783</v>
          </cell>
          <cell r="BD137">
            <v>87.5</v>
          </cell>
          <cell r="BE137">
            <v>36</v>
          </cell>
          <cell r="BF137">
            <v>80</v>
          </cell>
          <cell r="BG137">
            <v>116</v>
          </cell>
          <cell r="BH137">
            <v>16.666666666666664</v>
          </cell>
          <cell r="BI137">
            <v>13.750000000000002</v>
          </cell>
          <cell r="BJ137">
            <v>14.655172413793101</v>
          </cell>
          <cell r="BK137">
            <v>8.3333333333333321</v>
          </cell>
          <cell r="BL137">
            <v>7.5</v>
          </cell>
          <cell r="BM137">
            <v>7.7586206896551726</v>
          </cell>
          <cell r="BN137">
            <v>58.333333333333336</v>
          </cell>
          <cell r="BO137">
            <v>56.25</v>
          </cell>
          <cell r="BP137">
            <v>56.896551724137936</v>
          </cell>
          <cell r="BQ137">
            <v>55.555555555555557</v>
          </cell>
          <cell r="BR137">
            <v>53.75</v>
          </cell>
          <cell r="BS137">
            <v>54.310344827586206</v>
          </cell>
          <cell r="BT137">
            <v>88.888888888888886</v>
          </cell>
          <cell r="BU137">
            <v>86.25</v>
          </cell>
          <cell r="BV137">
            <v>87.068965517241381</v>
          </cell>
          <cell r="BW137">
            <v>2</v>
          </cell>
          <cell r="BX137">
            <v>6</v>
          </cell>
          <cell r="BY137">
            <v>8</v>
          </cell>
          <cell r="BZ137">
            <v>50</v>
          </cell>
          <cell r="CA137">
            <v>16.666666666666664</v>
          </cell>
          <cell r="CB137">
            <v>25</v>
          </cell>
          <cell r="CC137">
            <v>50</v>
          </cell>
          <cell r="CD137">
            <v>16.666666666666664</v>
          </cell>
          <cell r="CE137">
            <v>25</v>
          </cell>
          <cell r="CF137">
            <v>100</v>
          </cell>
          <cell r="CG137">
            <v>83.333333333333343</v>
          </cell>
          <cell r="CH137">
            <v>87.5</v>
          </cell>
          <cell r="CI137">
            <v>100</v>
          </cell>
          <cell r="CJ137">
            <v>83.333333333333343</v>
          </cell>
          <cell r="CK137">
            <v>87.5</v>
          </cell>
          <cell r="CL137">
            <v>100</v>
          </cell>
          <cell r="CM137">
            <v>83.333333333333343</v>
          </cell>
          <cell r="CN137">
            <v>87.5</v>
          </cell>
          <cell r="CO137">
            <v>1729</v>
          </cell>
          <cell r="CP137">
            <v>1722</v>
          </cell>
          <cell r="CQ137">
            <v>3451</v>
          </cell>
          <cell r="CR137">
            <v>58.357432041642568</v>
          </cell>
          <cell r="CS137">
            <v>54.471544715447152</v>
          </cell>
          <cell r="CT137">
            <v>56.418429440741811</v>
          </cell>
          <cell r="CU137">
            <v>46.385193753614807</v>
          </cell>
          <cell r="CV137">
            <v>41.579558652729389</v>
          </cell>
          <cell r="CW137">
            <v>43.98725007244277</v>
          </cell>
          <cell r="CX137">
            <v>94.216310005783683</v>
          </cell>
          <cell r="CY137">
            <v>90.592334494773525</v>
          </cell>
          <cell r="CZ137">
            <v>92.407997681831361</v>
          </cell>
          <cell r="DA137">
            <v>93.753614806246389</v>
          </cell>
          <cell r="DB137">
            <v>89.663182346109167</v>
          </cell>
          <cell r="DC137">
            <v>91.71254708780063</v>
          </cell>
          <cell r="DD137">
            <v>98.033545401966464</v>
          </cell>
          <cell r="DE137">
            <v>97.735191637630663</v>
          </cell>
          <cell r="DF137">
            <v>97.884671109823245</v>
          </cell>
          <cell r="DG137">
            <v>371</v>
          </cell>
          <cell r="DH137">
            <v>413</v>
          </cell>
          <cell r="DI137">
            <v>784</v>
          </cell>
          <cell r="DJ137">
            <v>21.024258760107816</v>
          </cell>
          <cell r="DK137">
            <v>17.191283292978206</v>
          </cell>
          <cell r="DL137">
            <v>19.005102040816325</v>
          </cell>
          <cell r="DM137">
            <v>12.129380053908356</v>
          </cell>
          <cell r="DN137">
            <v>10.895883777239709</v>
          </cell>
          <cell r="DO137">
            <v>11.479591836734695</v>
          </cell>
          <cell r="DP137">
            <v>84.905660377358487</v>
          </cell>
          <cell r="DQ137">
            <v>79.903147699757866</v>
          </cell>
          <cell r="DR137">
            <v>82.270408163265301</v>
          </cell>
          <cell r="DS137">
            <v>84.097035040431265</v>
          </cell>
          <cell r="DT137">
            <v>77.966101694915253</v>
          </cell>
          <cell r="DU137">
            <v>80.867346938775512</v>
          </cell>
          <cell r="DV137">
            <v>93.530997304582215</v>
          </cell>
          <cell r="DW137">
            <v>94.915254237288138</v>
          </cell>
          <cell r="DX137">
            <v>94.260204081632651</v>
          </cell>
        </row>
        <row r="138">
          <cell r="B138">
            <v>888</v>
          </cell>
          <cell r="C138">
            <v>6445</v>
          </cell>
          <cell r="D138">
            <v>5992</v>
          </cell>
          <cell r="E138">
            <v>12437</v>
          </cell>
          <cell r="F138">
            <v>67.695888285492629</v>
          </cell>
          <cell r="G138">
            <v>62.099465954606138</v>
          </cell>
          <cell r="H138">
            <v>64.9995979737879</v>
          </cell>
          <cell r="I138">
            <v>54.476338246702873</v>
          </cell>
          <cell r="J138">
            <v>49.299065420560751</v>
          </cell>
          <cell r="K138">
            <v>51.981989225697511</v>
          </cell>
          <cell r="L138">
            <v>96.198603568657873</v>
          </cell>
          <cell r="M138">
            <v>95.27703604806409</v>
          </cell>
          <cell r="N138">
            <v>95.754603200128656</v>
          </cell>
          <cell r="O138">
            <v>94.600465477114042</v>
          </cell>
          <cell r="P138">
            <v>93.65821094793057</v>
          </cell>
          <cell r="Q138">
            <v>94.146498351692529</v>
          </cell>
          <cell r="R138">
            <v>98.463925523661757</v>
          </cell>
          <cell r="S138">
            <v>98.815086782376511</v>
          </cell>
          <cell r="T138">
            <v>98.633110878829299</v>
          </cell>
          <cell r="U138">
            <v>362</v>
          </cell>
          <cell r="V138">
            <v>634</v>
          </cell>
          <cell r="W138">
            <v>996</v>
          </cell>
          <cell r="X138">
            <v>19.337016574585636</v>
          </cell>
          <cell r="Y138">
            <v>22.082018927444793</v>
          </cell>
          <cell r="Z138">
            <v>21.084337349397593</v>
          </cell>
          <cell r="AA138">
            <v>7.7348066298342539</v>
          </cell>
          <cell r="AB138">
            <v>10.56782334384858</v>
          </cell>
          <cell r="AC138">
            <v>9.5381526104417684</v>
          </cell>
          <cell r="AD138">
            <v>76.795580110497241</v>
          </cell>
          <cell r="AE138">
            <v>79.652996845425875</v>
          </cell>
          <cell r="AF138">
            <v>78.614457831325296</v>
          </cell>
          <cell r="AG138">
            <v>72.928176795580114</v>
          </cell>
          <cell r="AH138">
            <v>75.078864353312298</v>
          </cell>
          <cell r="AI138">
            <v>74.297188755020088</v>
          </cell>
          <cell r="AJ138">
            <v>94.751381215469607</v>
          </cell>
          <cell r="AK138">
            <v>96.214511041009459</v>
          </cell>
          <cell r="AL138">
            <v>95.682730923694777</v>
          </cell>
          <cell r="AM138">
            <v>149</v>
          </cell>
          <cell r="AN138">
            <v>217</v>
          </cell>
          <cell r="AO138">
            <v>366</v>
          </cell>
          <cell r="AP138">
            <v>24.832214765100673</v>
          </cell>
          <cell r="AQ138">
            <v>18.894009216589861</v>
          </cell>
          <cell r="AR138">
            <v>21.311475409836063</v>
          </cell>
          <cell r="AS138">
            <v>14.76510067114094</v>
          </cell>
          <cell r="AT138">
            <v>10.138248847926267</v>
          </cell>
          <cell r="AU138">
            <v>12.021857923497267</v>
          </cell>
          <cell r="AV138">
            <v>65.771812080536918</v>
          </cell>
          <cell r="AW138">
            <v>62.21198156682027</v>
          </cell>
          <cell r="AX138">
            <v>63.661202185792355</v>
          </cell>
          <cell r="AY138">
            <v>65.100671140939596</v>
          </cell>
          <cell r="AZ138">
            <v>58.986175115207374</v>
          </cell>
          <cell r="BA138">
            <v>61.475409836065573</v>
          </cell>
          <cell r="BB138">
            <v>92.617449664429529</v>
          </cell>
          <cell r="BC138">
            <v>88.018433179723502</v>
          </cell>
          <cell r="BD138">
            <v>89.89071038251366</v>
          </cell>
          <cell r="BE138">
            <v>205</v>
          </cell>
          <cell r="BF138">
            <v>476</v>
          </cell>
          <cell r="BG138">
            <v>681</v>
          </cell>
          <cell r="BH138">
            <v>9.7560975609756095</v>
          </cell>
          <cell r="BI138">
            <v>11.76470588235294</v>
          </cell>
          <cell r="BJ138">
            <v>11.16005873715125</v>
          </cell>
          <cell r="BK138">
            <v>6.8292682926829276</v>
          </cell>
          <cell r="BL138">
            <v>5.46218487394958</v>
          </cell>
          <cell r="BM138">
            <v>5.8737151248164459</v>
          </cell>
          <cell r="BN138">
            <v>43.902439024390247</v>
          </cell>
          <cell r="BO138">
            <v>46.008403361344534</v>
          </cell>
          <cell r="BP138">
            <v>45.374449339207047</v>
          </cell>
          <cell r="BQ138">
            <v>40.975609756097562</v>
          </cell>
          <cell r="BR138">
            <v>41.386554621848738</v>
          </cell>
          <cell r="BS138">
            <v>41.262848751835534</v>
          </cell>
          <cell r="BT138">
            <v>83.414634146341456</v>
          </cell>
          <cell r="BU138">
            <v>84.663865546218489</v>
          </cell>
          <cell r="BV138">
            <v>84.287812041116013</v>
          </cell>
          <cell r="BW138">
            <v>7</v>
          </cell>
          <cell r="BX138">
            <v>17</v>
          </cell>
          <cell r="BY138">
            <v>24</v>
          </cell>
          <cell r="BZ138">
            <v>42.857142857142854</v>
          </cell>
          <cell r="CA138">
            <v>52.941176470588239</v>
          </cell>
          <cell r="CB138">
            <v>50</v>
          </cell>
          <cell r="CC138">
            <v>42.857142857142854</v>
          </cell>
          <cell r="CD138">
            <v>47.058823529411761</v>
          </cell>
          <cell r="CE138">
            <v>45.833333333333329</v>
          </cell>
          <cell r="CF138">
            <v>100</v>
          </cell>
          <cell r="CG138">
            <v>94.117647058823522</v>
          </cell>
          <cell r="CH138">
            <v>95.833333333333343</v>
          </cell>
          <cell r="CI138">
            <v>85.714285714285708</v>
          </cell>
          <cell r="CJ138">
            <v>88.235294117647058</v>
          </cell>
          <cell r="CK138">
            <v>87.5</v>
          </cell>
          <cell r="CL138">
            <v>100</v>
          </cell>
          <cell r="CM138">
            <v>94.117647058823522</v>
          </cell>
          <cell r="CN138">
            <v>95.833333333333343</v>
          </cell>
          <cell r="CO138">
            <v>7168</v>
          </cell>
          <cell r="CP138">
            <v>7336</v>
          </cell>
          <cell r="CQ138">
            <v>14504</v>
          </cell>
          <cell r="CR138">
            <v>62.681361607142861</v>
          </cell>
          <cell r="CS138">
            <v>54.075790621592148</v>
          </cell>
          <cell r="CT138">
            <v>58.328736900165467</v>
          </cell>
          <cell r="CU138">
            <v>49.916294642857146</v>
          </cell>
          <cell r="CV138">
            <v>41.943838604143949</v>
          </cell>
          <cell r="CW138">
            <v>45.883894098179809</v>
          </cell>
          <cell r="CX138">
            <v>93.094308035714292</v>
          </cell>
          <cell r="CY138">
            <v>89.749182115594323</v>
          </cell>
          <cell r="CZ138">
            <v>91.402371759514608</v>
          </cell>
          <cell r="DA138">
            <v>91.350446428571431</v>
          </cell>
          <cell r="DB138">
            <v>87.6226826608506</v>
          </cell>
          <cell r="DC138">
            <v>89.464975179260904</v>
          </cell>
          <cell r="DD138">
            <v>97.726004464285708</v>
          </cell>
          <cell r="DE138">
            <v>97.341875681570329</v>
          </cell>
          <cell r="DF138">
            <v>97.531715388858245</v>
          </cell>
          <cell r="DG138">
            <v>511</v>
          </cell>
          <cell r="DH138">
            <v>851</v>
          </cell>
          <cell r="DI138">
            <v>1362</v>
          </cell>
          <cell r="DJ138">
            <v>20.939334637964773</v>
          </cell>
          <cell r="DK138">
            <v>21.26909518213866</v>
          </cell>
          <cell r="DL138">
            <v>21.145374449339208</v>
          </cell>
          <cell r="DM138">
            <v>9.7847358121330714</v>
          </cell>
          <cell r="DN138">
            <v>10.458284371327849</v>
          </cell>
          <cell r="DO138">
            <v>10.205580029368576</v>
          </cell>
          <cell r="DP138">
            <v>73.581213307240702</v>
          </cell>
          <cell r="DQ138">
            <v>75.205640423031724</v>
          </cell>
          <cell r="DR138">
            <v>74.596182085168877</v>
          </cell>
          <cell r="DS138">
            <v>70.645792563600779</v>
          </cell>
          <cell r="DT138">
            <v>70.975323149236189</v>
          </cell>
          <cell r="DU138">
            <v>70.851688693098382</v>
          </cell>
          <cell r="DV138">
            <v>94.129158512720153</v>
          </cell>
          <cell r="DW138">
            <v>94.124559341950643</v>
          </cell>
          <cell r="DX138">
            <v>94.126284875183558</v>
          </cell>
        </row>
        <row r="139">
          <cell r="B139">
            <v>889</v>
          </cell>
          <cell r="C139">
            <v>705</v>
          </cell>
          <cell r="D139">
            <v>795</v>
          </cell>
          <cell r="E139">
            <v>1500</v>
          </cell>
          <cell r="F139">
            <v>66.099290780141843</v>
          </cell>
          <cell r="G139">
            <v>56.226415094339622</v>
          </cell>
          <cell r="H139">
            <v>60.866666666666667</v>
          </cell>
          <cell r="I139">
            <v>51.631205673758863</v>
          </cell>
          <cell r="J139">
            <v>42.138364779874216</v>
          </cell>
          <cell r="K139">
            <v>46.6</v>
          </cell>
          <cell r="L139">
            <v>95.177304964539005</v>
          </cell>
          <cell r="M139">
            <v>95.723270440251568</v>
          </cell>
          <cell r="N139">
            <v>95.466666666666669</v>
          </cell>
          <cell r="O139">
            <v>93.049645390070921</v>
          </cell>
          <cell r="P139">
            <v>93.584905660377359</v>
          </cell>
          <cell r="Q139">
            <v>93.333333333333329</v>
          </cell>
          <cell r="R139">
            <v>98.581560283687935</v>
          </cell>
          <cell r="S139">
            <v>99.371069182389931</v>
          </cell>
          <cell r="T139">
            <v>99</v>
          </cell>
          <cell r="U139">
            <v>76</v>
          </cell>
          <cell r="V139">
            <v>118</v>
          </cell>
          <cell r="W139">
            <v>194</v>
          </cell>
          <cell r="X139">
            <v>13.157894736842104</v>
          </cell>
          <cell r="Y139">
            <v>16.101694915254235</v>
          </cell>
          <cell r="Z139">
            <v>14.948453608247423</v>
          </cell>
          <cell r="AA139">
            <v>7.8947368421052628</v>
          </cell>
          <cell r="AB139">
            <v>5.9322033898305087</v>
          </cell>
          <cell r="AC139">
            <v>6.7010309278350517</v>
          </cell>
          <cell r="AD139">
            <v>80.26315789473685</v>
          </cell>
          <cell r="AE139">
            <v>83.898305084745758</v>
          </cell>
          <cell r="AF139">
            <v>82.474226804123703</v>
          </cell>
          <cell r="AG139">
            <v>78.94736842105263</v>
          </cell>
          <cell r="AH139">
            <v>77.118644067796609</v>
          </cell>
          <cell r="AI139">
            <v>77.835051546391753</v>
          </cell>
          <cell r="AJ139">
            <v>92.10526315789474</v>
          </cell>
          <cell r="AK139">
            <v>94.915254237288138</v>
          </cell>
          <cell r="AL139">
            <v>93.814432989690715</v>
          </cell>
          <cell r="AM139">
            <v>31</v>
          </cell>
          <cell r="AN139">
            <v>56</v>
          </cell>
          <cell r="AO139">
            <v>87</v>
          </cell>
          <cell r="AP139">
            <v>6.4516129032258061</v>
          </cell>
          <cell r="AQ139">
            <v>12.5</v>
          </cell>
          <cell r="AR139">
            <v>10.344827586206897</v>
          </cell>
          <cell r="AS139">
            <v>3.225806451612903</v>
          </cell>
          <cell r="AT139">
            <v>5.3571428571428568</v>
          </cell>
          <cell r="AU139">
            <v>4.5977011494252871</v>
          </cell>
          <cell r="AV139">
            <v>70.967741935483872</v>
          </cell>
          <cell r="AW139">
            <v>67.857142857142861</v>
          </cell>
          <cell r="AX139">
            <v>68.965517241379317</v>
          </cell>
          <cell r="AY139">
            <v>67.741935483870961</v>
          </cell>
          <cell r="AZ139">
            <v>64.285714285714292</v>
          </cell>
          <cell r="BA139">
            <v>65.517241379310349</v>
          </cell>
          <cell r="BB139">
            <v>96.774193548387103</v>
          </cell>
          <cell r="BC139">
            <v>83.928571428571431</v>
          </cell>
          <cell r="BD139">
            <v>88.505747126436788</v>
          </cell>
          <cell r="BE139">
            <v>31</v>
          </cell>
          <cell r="BF139">
            <v>46</v>
          </cell>
          <cell r="BG139">
            <v>77</v>
          </cell>
          <cell r="BH139">
            <v>22.58064516129032</v>
          </cell>
          <cell r="BI139">
            <v>4.3478260869565215</v>
          </cell>
          <cell r="BJ139">
            <v>11.688311688311687</v>
          </cell>
          <cell r="BK139">
            <v>9.67741935483871</v>
          </cell>
          <cell r="BL139">
            <v>0</v>
          </cell>
          <cell r="BM139">
            <v>3.8961038961038961</v>
          </cell>
          <cell r="BN139">
            <v>38.70967741935484</v>
          </cell>
          <cell r="BO139">
            <v>34.782608695652172</v>
          </cell>
          <cell r="BP139">
            <v>36.363636363636367</v>
          </cell>
          <cell r="BQ139">
            <v>35.483870967741936</v>
          </cell>
          <cell r="BR139">
            <v>30.434782608695656</v>
          </cell>
          <cell r="BS139">
            <v>32.467532467532465</v>
          </cell>
          <cell r="BT139">
            <v>80.645161290322577</v>
          </cell>
          <cell r="BU139">
            <v>84.782608695652172</v>
          </cell>
          <cell r="BV139">
            <v>83.116883116883116</v>
          </cell>
          <cell r="BW139">
            <v>4</v>
          </cell>
          <cell r="BX139">
            <v>3</v>
          </cell>
          <cell r="BY139">
            <v>7</v>
          </cell>
          <cell r="BZ139">
            <v>25</v>
          </cell>
          <cell r="CA139">
            <v>0</v>
          </cell>
          <cell r="CB139">
            <v>14.285714285714285</v>
          </cell>
          <cell r="CC139">
            <v>0</v>
          </cell>
          <cell r="CD139">
            <v>0</v>
          </cell>
          <cell r="CE139">
            <v>0</v>
          </cell>
          <cell r="CF139">
            <v>100</v>
          </cell>
          <cell r="CG139">
            <v>33.333333333333329</v>
          </cell>
          <cell r="CH139">
            <v>71.428571428571431</v>
          </cell>
          <cell r="CI139">
            <v>100</v>
          </cell>
          <cell r="CJ139">
            <v>33.333333333333329</v>
          </cell>
          <cell r="CK139">
            <v>71.428571428571431</v>
          </cell>
          <cell r="CL139">
            <v>100</v>
          </cell>
          <cell r="CM139">
            <v>66.666666666666657</v>
          </cell>
          <cell r="CN139">
            <v>85.714285714285708</v>
          </cell>
          <cell r="CO139">
            <v>847</v>
          </cell>
          <cell r="CP139">
            <v>1018</v>
          </cell>
          <cell r="CQ139">
            <v>1865</v>
          </cell>
          <cell r="CR139">
            <v>57.378984651711932</v>
          </cell>
          <cell r="CS139">
            <v>46.660117878192537</v>
          </cell>
          <cell r="CT139">
            <v>51.528150134048254</v>
          </cell>
          <cell r="CU139">
            <v>44.155844155844157</v>
          </cell>
          <cell r="CV139">
            <v>33.889980353634577</v>
          </cell>
          <cell r="CW139">
            <v>38.552278820375335</v>
          </cell>
          <cell r="CX139">
            <v>90.909090909090907</v>
          </cell>
          <cell r="CY139">
            <v>89.882121807465623</v>
          </cell>
          <cell r="CZ139">
            <v>90.348525469168905</v>
          </cell>
          <cell r="DA139">
            <v>88.783943329397871</v>
          </cell>
          <cell r="DB139">
            <v>87.033398821218071</v>
          </cell>
          <cell r="DC139">
            <v>87.828418230563003</v>
          </cell>
          <cell r="DD139">
            <v>97.284533648170012</v>
          </cell>
          <cell r="DE139">
            <v>97.249508840864436</v>
          </cell>
          <cell r="DF139">
            <v>97.265415549597861</v>
          </cell>
          <cell r="DG139">
            <v>107</v>
          </cell>
          <cell r="DH139">
            <v>174</v>
          </cell>
          <cell r="DI139">
            <v>281</v>
          </cell>
          <cell r="DJ139">
            <v>11.214953271028037</v>
          </cell>
          <cell r="DK139">
            <v>14.942528735632186</v>
          </cell>
          <cell r="DL139">
            <v>13.523131672597867</v>
          </cell>
          <cell r="DM139">
            <v>6.5420560747663545</v>
          </cell>
          <cell r="DN139">
            <v>5.7471264367816088</v>
          </cell>
          <cell r="DO139">
            <v>6.0498220640569391</v>
          </cell>
          <cell r="DP139">
            <v>77.570093457943926</v>
          </cell>
          <cell r="DQ139">
            <v>78.735632183908038</v>
          </cell>
          <cell r="DR139">
            <v>78.291814946619226</v>
          </cell>
          <cell r="DS139">
            <v>75.700934579439249</v>
          </cell>
          <cell r="DT139">
            <v>72.988505747126439</v>
          </cell>
          <cell r="DU139">
            <v>74.021352313167256</v>
          </cell>
          <cell r="DV139">
            <v>93.45794392523365</v>
          </cell>
          <cell r="DW139">
            <v>91.379310344827587</v>
          </cell>
          <cell r="DX139">
            <v>92.170818505338076</v>
          </cell>
        </row>
        <row r="140">
          <cell r="B140">
            <v>890</v>
          </cell>
          <cell r="C140">
            <v>730</v>
          </cell>
          <cell r="D140">
            <v>687</v>
          </cell>
          <cell r="E140">
            <v>1417</v>
          </cell>
          <cell r="F140">
            <v>59.315068493150683</v>
          </cell>
          <cell r="G140">
            <v>54.730713245997087</v>
          </cell>
          <cell r="H140">
            <v>57.092448835568099</v>
          </cell>
          <cell r="I140">
            <v>42.876712328767127</v>
          </cell>
          <cell r="J140">
            <v>38.282387190684133</v>
          </cell>
          <cell r="K140">
            <v>40.649258997882853</v>
          </cell>
          <cell r="L140">
            <v>94.657534246575352</v>
          </cell>
          <cell r="M140">
            <v>95.050946142649195</v>
          </cell>
          <cell r="N140">
            <v>94.848270995059991</v>
          </cell>
          <cell r="O140">
            <v>92.739726027397268</v>
          </cell>
          <cell r="P140">
            <v>93.158660844250363</v>
          </cell>
          <cell r="Q140">
            <v>92.942836979534221</v>
          </cell>
          <cell r="R140">
            <v>98.493150684931507</v>
          </cell>
          <cell r="S140">
            <v>99.126637554585145</v>
          </cell>
          <cell r="T140">
            <v>98.800282286520826</v>
          </cell>
          <cell r="U140">
            <v>57</v>
          </cell>
          <cell r="V140">
            <v>96</v>
          </cell>
          <cell r="W140">
            <v>153</v>
          </cell>
          <cell r="X140">
            <v>10.526315789473683</v>
          </cell>
          <cell r="Y140">
            <v>12.5</v>
          </cell>
          <cell r="Z140">
            <v>11.76470588235294</v>
          </cell>
          <cell r="AA140">
            <v>0</v>
          </cell>
          <cell r="AB140">
            <v>4.1666666666666661</v>
          </cell>
          <cell r="AC140">
            <v>2.6143790849673203</v>
          </cell>
          <cell r="AD140">
            <v>78.94736842105263</v>
          </cell>
          <cell r="AE140">
            <v>72.916666666666657</v>
          </cell>
          <cell r="AF140">
            <v>75.16339869281046</v>
          </cell>
          <cell r="AG140">
            <v>77.192982456140342</v>
          </cell>
          <cell r="AH140">
            <v>68.75</v>
          </cell>
          <cell r="AI140">
            <v>71.895424836601308</v>
          </cell>
          <cell r="AJ140">
            <v>96.491228070175438</v>
          </cell>
          <cell r="AK140">
            <v>96.875</v>
          </cell>
          <cell r="AL140">
            <v>96.732026143790847</v>
          </cell>
          <cell r="AM140">
            <v>28</v>
          </cell>
          <cell r="AN140">
            <v>33</v>
          </cell>
          <cell r="AO140">
            <v>61</v>
          </cell>
          <cell r="AP140">
            <v>21.428571428571427</v>
          </cell>
          <cell r="AQ140">
            <v>3.0303030303030303</v>
          </cell>
          <cell r="AR140">
            <v>11.475409836065573</v>
          </cell>
          <cell r="AS140">
            <v>7.1428571428571423</v>
          </cell>
          <cell r="AT140">
            <v>3.0303030303030303</v>
          </cell>
          <cell r="AU140">
            <v>4.918032786885246</v>
          </cell>
          <cell r="AV140">
            <v>78.571428571428569</v>
          </cell>
          <cell r="AW140">
            <v>57.575757575757578</v>
          </cell>
          <cell r="AX140">
            <v>67.213114754098356</v>
          </cell>
          <cell r="AY140">
            <v>78.571428571428569</v>
          </cell>
          <cell r="AZ140">
            <v>45.454545454545453</v>
          </cell>
          <cell r="BA140">
            <v>60.655737704918032</v>
          </cell>
          <cell r="BB140">
            <v>96.428571428571431</v>
          </cell>
          <cell r="BC140">
            <v>93.939393939393938</v>
          </cell>
          <cell r="BD140">
            <v>95.081967213114751</v>
          </cell>
          <cell r="BE140">
            <v>27</v>
          </cell>
          <cell r="BF140">
            <v>51</v>
          </cell>
          <cell r="BG140">
            <v>78</v>
          </cell>
          <cell r="BH140">
            <v>3.7037037037037033</v>
          </cell>
          <cell r="BI140">
            <v>3.9215686274509802</v>
          </cell>
          <cell r="BJ140">
            <v>3.8461538461538463</v>
          </cell>
          <cell r="BK140">
            <v>3.7037037037037033</v>
          </cell>
          <cell r="BL140">
            <v>1.9607843137254901</v>
          </cell>
          <cell r="BM140">
            <v>2.5641025641025639</v>
          </cell>
          <cell r="BN140">
            <v>40.74074074074074</v>
          </cell>
          <cell r="BO140">
            <v>41.17647058823529</v>
          </cell>
          <cell r="BP140">
            <v>41.025641025641022</v>
          </cell>
          <cell r="BQ140">
            <v>29.629629629629626</v>
          </cell>
          <cell r="BR140">
            <v>31.372549019607842</v>
          </cell>
          <cell r="BS140">
            <v>30.76923076923077</v>
          </cell>
          <cell r="BT140">
            <v>81.481481481481481</v>
          </cell>
          <cell r="BU140">
            <v>80.392156862745097</v>
          </cell>
          <cell r="BV140">
            <v>80.769230769230774</v>
          </cell>
          <cell r="BW140">
            <v>2</v>
          </cell>
          <cell r="BX140">
            <v>1</v>
          </cell>
          <cell r="BY140">
            <v>3</v>
          </cell>
          <cell r="BZ140">
            <v>0</v>
          </cell>
          <cell r="CA140">
            <v>0</v>
          </cell>
          <cell r="CB140">
            <v>0</v>
          </cell>
          <cell r="CC140">
            <v>0</v>
          </cell>
          <cell r="CD140">
            <v>0</v>
          </cell>
          <cell r="CE140">
            <v>0</v>
          </cell>
          <cell r="CF140">
            <v>50</v>
          </cell>
          <cell r="CG140">
            <v>0</v>
          </cell>
          <cell r="CH140">
            <v>33.333333333333329</v>
          </cell>
          <cell r="CI140">
            <v>50</v>
          </cell>
          <cell r="CJ140">
            <v>0</v>
          </cell>
          <cell r="CK140">
            <v>33.333333333333329</v>
          </cell>
          <cell r="CL140">
            <v>100</v>
          </cell>
          <cell r="CM140">
            <v>100</v>
          </cell>
          <cell r="CN140">
            <v>100</v>
          </cell>
          <cell r="CO140">
            <v>844</v>
          </cell>
          <cell r="CP140">
            <v>868</v>
          </cell>
          <cell r="CQ140">
            <v>1712</v>
          </cell>
          <cell r="CR140">
            <v>52.843601895734594</v>
          </cell>
          <cell r="CS140">
            <v>45.046082949308754</v>
          </cell>
          <cell r="CT140">
            <v>48.890186915887853</v>
          </cell>
          <cell r="CU140">
            <v>37.440758293838861</v>
          </cell>
          <cell r="CV140">
            <v>30.990783410138249</v>
          </cell>
          <cell r="CW140">
            <v>34.170560747663551</v>
          </cell>
          <cell r="CX140">
            <v>91.232227488151665</v>
          </cell>
          <cell r="CY140">
            <v>87.903225806451616</v>
          </cell>
          <cell r="CZ140">
            <v>89.544392523364493</v>
          </cell>
          <cell r="DA140">
            <v>89.099526066350705</v>
          </cell>
          <cell r="DB140">
            <v>84.907834101382491</v>
          </cell>
          <cell r="DC140">
            <v>86.974299065420553</v>
          </cell>
          <cell r="DD140">
            <v>97.748815165876778</v>
          </cell>
          <cell r="DE140">
            <v>97.58064516129032</v>
          </cell>
          <cell r="DF140">
            <v>97.663551401869171</v>
          </cell>
          <cell r="DG140">
            <v>85</v>
          </cell>
          <cell r="DH140">
            <v>129</v>
          </cell>
          <cell r="DI140">
            <v>214</v>
          </cell>
          <cell r="DJ140">
            <v>14.117647058823529</v>
          </cell>
          <cell r="DK140">
            <v>10.077519379844961</v>
          </cell>
          <cell r="DL140">
            <v>11.682242990654206</v>
          </cell>
          <cell r="DM140">
            <v>2.3529411764705883</v>
          </cell>
          <cell r="DN140">
            <v>3.8759689922480618</v>
          </cell>
          <cell r="DO140">
            <v>3.2710280373831773</v>
          </cell>
          <cell r="DP140">
            <v>78.82352941176471</v>
          </cell>
          <cell r="DQ140">
            <v>68.992248062015506</v>
          </cell>
          <cell r="DR140">
            <v>72.89719626168224</v>
          </cell>
          <cell r="DS140">
            <v>77.64705882352942</v>
          </cell>
          <cell r="DT140">
            <v>62.790697674418603</v>
          </cell>
          <cell r="DU140">
            <v>68.691588785046733</v>
          </cell>
          <cell r="DV140">
            <v>96.470588235294116</v>
          </cell>
          <cell r="DW140">
            <v>96.124031007751938</v>
          </cell>
          <cell r="DX140">
            <v>96.261682242990659</v>
          </cell>
        </row>
        <row r="141">
          <cell r="B141">
            <v>891</v>
          </cell>
          <cell r="C141">
            <v>4212</v>
          </cell>
          <cell r="D141">
            <v>3985</v>
          </cell>
          <cell r="E141">
            <v>8197</v>
          </cell>
          <cell r="F141">
            <v>60.565052231718894</v>
          </cell>
          <cell r="G141">
            <v>55.357590966122963</v>
          </cell>
          <cell r="H141">
            <v>58.033426863486639</v>
          </cell>
          <cell r="I141">
            <v>47.625830959164297</v>
          </cell>
          <cell r="J141">
            <v>43.789209535759099</v>
          </cell>
          <cell r="K141">
            <v>45.760644138099302</v>
          </cell>
          <cell r="L141">
            <v>95.679012345679013</v>
          </cell>
          <cell r="M141">
            <v>94.404015056461731</v>
          </cell>
          <cell r="N141">
            <v>95.059167988288394</v>
          </cell>
          <cell r="O141">
            <v>93.23361823361823</v>
          </cell>
          <cell r="P141">
            <v>91.894604767879557</v>
          </cell>
          <cell r="Q141">
            <v>92.582652189825538</v>
          </cell>
          <cell r="R141">
            <v>98.575498575498571</v>
          </cell>
          <cell r="S141">
            <v>98.519447929736515</v>
          </cell>
          <cell r="T141">
            <v>98.548249359521776</v>
          </cell>
          <cell r="U141">
            <v>348</v>
          </cell>
          <cell r="V141">
            <v>656</v>
          </cell>
          <cell r="W141">
            <v>1004</v>
          </cell>
          <cell r="X141">
            <v>15.517241379310345</v>
          </cell>
          <cell r="Y141">
            <v>12.804878048780488</v>
          </cell>
          <cell r="Z141">
            <v>13.745019920318724</v>
          </cell>
          <cell r="AA141">
            <v>8.0459770114942533</v>
          </cell>
          <cell r="AB141">
            <v>8.2317073170731714</v>
          </cell>
          <cell r="AC141">
            <v>8.1673306772908365</v>
          </cell>
          <cell r="AD141">
            <v>68.103448275862064</v>
          </cell>
          <cell r="AE141">
            <v>65.548780487804876</v>
          </cell>
          <cell r="AF141">
            <v>66.434262948207163</v>
          </cell>
          <cell r="AG141">
            <v>62.931034482758619</v>
          </cell>
          <cell r="AH141">
            <v>60.518292682926834</v>
          </cell>
          <cell r="AI141">
            <v>61.354581673306775</v>
          </cell>
          <cell r="AJ141">
            <v>93.390804597701148</v>
          </cell>
          <cell r="AK141">
            <v>90.548780487804876</v>
          </cell>
          <cell r="AL141">
            <v>91.533864541832671</v>
          </cell>
          <cell r="AM141">
            <v>57</v>
          </cell>
          <cell r="AN141">
            <v>216</v>
          </cell>
          <cell r="AO141">
            <v>273</v>
          </cell>
          <cell r="AP141">
            <v>10.526315789473683</v>
          </cell>
          <cell r="AQ141">
            <v>7.8703703703703702</v>
          </cell>
          <cell r="AR141">
            <v>8.4249084249084252</v>
          </cell>
          <cell r="AS141">
            <v>5.2631578947368416</v>
          </cell>
          <cell r="AT141">
            <v>5.0925925925925926</v>
          </cell>
          <cell r="AU141">
            <v>5.1282051282051277</v>
          </cell>
          <cell r="AV141">
            <v>31.578947368421051</v>
          </cell>
          <cell r="AW141">
            <v>33.796296296296298</v>
          </cell>
          <cell r="AX141">
            <v>33.333333333333329</v>
          </cell>
          <cell r="AY141">
            <v>31.578947368421051</v>
          </cell>
          <cell r="AZ141">
            <v>28.703703703703702</v>
          </cell>
          <cell r="BA141">
            <v>29.304029304029307</v>
          </cell>
          <cell r="BB141">
            <v>82.456140350877192</v>
          </cell>
          <cell r="BC141">
            <v>74.537037037037038</v>
          </cell>
          <cell r="BD141">
            <v>76.19047619047619</v>
          </cell>
          <cell r="BE141">
            <v>40</v>
          </cell>
          <cell r="BF141">
            <v>87</v>
          </cell>
          <cell r="BG141">
            <v>127</v>
          </cell>
          <cell r="BH141">
            <v>5</v>
          </cell>
          <cell r="BI141">
            <v>2.2988505747126435</v>
          </cell>
          <cell r="BJ141">
            <v>3.1496062992125982</v>
          </cell>
          <cell r="BK141">
            <v>2.5</v>
          </cell>
          <cell r="BL141">
            <v>2.2988505747126435</v>
          </cell>
          <cell r="BM141">
            <v>2.3622047244094486</v>
          </cell>
          <cell r="BN141">
            <v>20</v>
          </cell>
          <cell r="BO141">
            <v>18.390804597701148</v>
          </cell>
          <cell r="BP141">
            <v>18.897637795275589</v>
          </cell>
          <cell r="BQ141">
            <v>12.5</v>
          </cell>
          <cell r="BR141">
            <v>16.091954022988507</v>
          </cell>
          <cell r="BS141">
            <v>14.960629921259844</v>
          </cell>
          <cell r="BT141">
            <v>67.5</v>
          </cell>
          <cell r="BU141">
            <v>70.114942528735639</v>
          </cell>
          <cell r="BV141">
            <v>69.29133858267717</v>
          </cell>
          <cell r="BW141">
            <v>4</v>
          </cell>
          <cell r="BX141">
            <v>15</v>
          </cell>
          <cell r="BY141">
            <v>19</v>
          </cell>
          <cell r="BZ141">
            <v>0</v>
          </cell>
          <cell r="CA141">
            <v>40</v>
          </cell>
          <cell r="CB141">
            <v>31.578947368421051</v>
          </cell>
          <cell r="CC141">
            <v>0</v>
          </cell>
          <cell r="CD141">
            <v>33.333333333333329</v>
          </cell>
          <cell r="CE141">
            <v>26.315789473684209</v>
          </cell>
          <cell r="CF141">
            <v>50</v>
          </cell>
          <cell r="CG141">
            <v>66.666666666666657</v>
          </cell>
          <cell r="CH141">
            <v>63.157894736842103</v>
          </cell>
          <cell r="CI141">
            <v>50</v>
          </cell>
          <cell r="CJ141">
            <v>66.666666666666657</v>
          </cell>
          <cell r="CK141">
            <v>63.157894736842103</v>
          </cell>
          <cell r="CL141">
            <v>100</v>
          </cell>
          <cell r="CM141">
            <v>80</v>
          </cell>
          <cell r="CN141">
            <v>84.210526315789465</v>
          </cell>
          <cell r="CO141">
            <v>4661</v>
          </cell>
          <cell r="CP141">
            <v>4959</v>
          </cell>
          <cell r="CQ141">
            <v>9620</v>
          </cell>
          <cell r="CR141">
            <v>56.060931130658652</v>
          </cell>
          <cell r="CS141">
            <v>46.682798951401494</v>
          </cell>
          <cell r="CT141">
            <v>51.226611226611226</v>
          </cell>
          <cell r="CU141">
            <v>43.72452263462776</v>
          </cell>
          <cell r="CV141">
            <v>36.640451703972573</v>
          </cell>
          <cell r="CW141">
            <v>40.072765072765073</v>
          </cell>
          <cell r="CX141">
            <v>92.147607809482949</v>
          </cell>
          <cell r="CY141">
            <v>86.529542246420661</v>
          </cell>
          <cell r="CZ141">
            <v>89.251559251559257</v>
          </cell>
          <cell r="DA141">
            <v>89.487234499034543</v>
          </cell>
          <cell r="DB141">
            <v>83.585400282314978</v>
          </cell>
          <cell r="DC141">
            <v>86.444906444906451</v>
          </cell>
          <cell r="DD141">
            <v>97.725809912036041</v>
          </cell>
          <cell r="DE141">
            <v>95.866102036700951</v>
          </cell>
          <cell r="DF141">
            <v>96.767151767151773</v>
          </cell>
          <cell r="DG141">
            <v>405</v>
          </cell>
          <cell r="DH141">
            <v>872</v>
          </cell>
          <cell r="DI141">
            <v>1277</v>
          </cell>
          <cell r="DJ141">
            <v>14.814814814814813</v>
          </cell>
          <cell r="DK141">
            <v>11.582568807339449</v>
          </cell>
          <cell r="DL141">
            <v>12.607674236491778</v>
          </cell>
          <cell r="DM141">
            <v>7.6543209876543212</v>
          </cell>
          <cell r="DN141">
            <v>7.4541284403669721</v>
          </cell>
          <cell r="DO141">
            <v>7.5176194205168372</v>
          </cell>
          <cell r="DP141">
            <v>62.962962962962962</v>
          </cell>
          <cell r="DQ141">
            <v>57.683486238532112</v>
          </cell>
          <cell r="DR141">
            <v>59.357870007830847</v>
          </cell>
          <cell r="DS141">
            <v>58.518518518518512</v>
          </cell>
          <cell r="DT141">
            <v>52.637614678899084</v>
          </cell>
          <cell r="DU141">
            <v>54.502740798747062</v>
          </cell>
          <cell r="DV141">
            <v>91.851851851851848</v>
          </cell>
          <cell r="DW141">
            <v>86.582568807339456</v>
          </cell>
          <cell r="DX141">
            <v>88.253719655442438</v>
          </cell>
        </row>
        <row r="142">
          <cell r="B142">
            <v>892</v>
          </cell>
          <cell r="C142">
            <v>1050</v>
          </cell>
          <cell r="D142">
            <v>938</v>
          </cell>
          <cell r="E142">
            <v>1988</v>
          </cell>
          <cell r="F142">
            <v>55.523809523809518</v>
          </cell>
          <cell r="G142">
            <v>56.71641791044776</v>
          </cell>
          <cell r="H142">
            <v>56.08651911468813</v>
          </cell>
          <cell r="I142">
            <v>37.142857142857146</v>
          </cell>
          <cell r="J142">
            <v>37.100213219616208</v>
          </cell>
          <cell r="K142">
            <v>37.122736418511067</v>
          </cell>
          <cell r="L142">
            <v>91.61904761904762</v>
          </cell>
          <cell r="M142">
            <v>90.405117270788921</v>
          </cell>
          <cell r="N142">
            <v>91.046277665995973</v>
          </cell>
          <cell r="O142">
            <v>87.047619047619051</v>
          </cell>
          <cell r="P142">
            <v>85.714285714285708</v>
          </cell>
          <cell r="Q142">
            <v>86.418511066398395</v>
          </cell>
          <cell r="R142">
            <v>97.714285714285708</v>
          </cell>
          <cell r="S142">
            <v>96.908315565031984</v>
          </cell>
          <cell r="T142">
            <v>97.334004024144875</v>
          </cell>
          <cell r="U142">
            <v>213</v>
          </cell>
          <cell r="V142">
            <v>229</v>
          </cell>
          <cell r="W142">
            <v>442</v>
          </cell>
          <cell r="X142">
            <v>22.535211267605636</v>
          </cell>
          <cell r="Y142">
            <v>15.72052401746725</v>
          </cell>
          <cell r="Z142">
            <v>19.004524886877828</v>
          </cell>
          <cell r="AA142">
            <v>8.4507042253521121</v>
          </cell>
          <cell r="AB142">
            <v>6.5502183406113534</v>
          </cell>
          <cell r="AC142">
            <v>7.4660633484162897</v>
          </cell>
          <cell r="AD142">
            <v>72.300469483568079</v>
          </cell>
          <cell r="AE142">
            <v>58.515283842794766</v>
          </cell>
          <cell r="AF142">
            <v>65.158371040723978</v>
          </cell>
          <cell r="AG142">
            <v>65.727699530516432</v>
          </cell>
          <cell r="AH142">
            <v>52.401746724890828</v>
          </cell>
          <cell r="AI142">
            <v>58.82352941176471</v>
          </cell>
          <cell r="AJ142">
            <v>93.427230046948367</v>
          </cell>
          <cell r="AK142">
            <v>86.899563318777297</v>
          </cell>
          <cell r="AL142">
            <v>90.045248868778287</v>
          </cell>
          <cell r="AM142">
            <v>83</v>
          </cell>
          <cell r="AN142">
            <v>146</v>
          </cell>
          <cell r="AO142">
            <v>229</v>
          </cell>
          <cell r="AP142">
            <v>7.2289156626506017</v>
          </cell>
          <cell r="AQ142">
            <v>8.9041095890410951</v>
          </cell>
          <cell r="AR142">
            <v>8.2969432314410483</v>
          </cell>
          <cell r="AS142">
            <v>2.4096385542168677</v>
          </cell>
          <cell r="AT142">
            <v>2.054794520547945</v>
          </cell>
          <cell r="AU142">
            <v>2.1834061135371177</v>
          </cell>
          <cell r="AV142">
            <v>59.036144578313255</v>
          </cell>
          <cell r="AW142">
            <v>39.041095890410958</v>
          </cell>
          <cell r="AX142">
            <v>46.288209606986904</v>
          </cell>
          <cell r="AY142">
            <v>49.397590361445779</v>
          </cell>
          <cell r="AZ142">
            <v>30.136986301369863</v>
          </cell>
          <cell r="BA142">
            <v>37.117903930131</v>
          </cell>
          <cell r="BB142">
            <v>81.92771084337349</v>
          </cell>
          <cell r="BC142">
            <v>69.863013698630141</v>
          </cell>
          <cell r="BD142">
            <v>74.235807860262</v>
          </cell>
          <cell r="BE142">
            <v>14</v>
          </cell>
          <cell r="BF142">
            <v>46</v>
          </cell>
          <cell r="BG142">
            <v>60</v>
          </cell>
          <cell r="BH142">
            <v>0</v>
          </cell>
          <cell r="BI142">
            <v>4.3478260869565215</v>
          </cell>
          <cell r="BJ142">
            <v>3.3333333333333335</v>
          </cell>
          <cell r="BK142">
            <v>0</v>
          </cell>
          <cell r="BL142">
            <v>0</v>
          </cell>
          <cell r="BM142">
            <v>0</v>
          </cell>
          <cell r="BN142">
            <v>0</v>
          </cell>
          <cell r="BO142">
            <v>13.043478260869565</v>
          </cell>
          <cell r="BP142">
            <v>10</v>
          </cell>
          <cell r="BQ142">
            <v>0</v>
          </cell>
          <cell r="BR142">
            <v>8.695652173913043</v>
          </cell>
          <cell r="BS142">
            <v>6.666666666666667</v>
          </cell>
          <cell r="BT142">
            <v>35.714285714285715</v>
          </cell>
          <cell r="BU142">
            <v>45.652173913043477</v>
          </cell>
          <cell r="BV142">
            <v>43.333333333333336</v>
          </cell>
          <cell r="BW142">
            <v>5</v>
          </cell>
          <cell r="BX142">
            <v>3</v>
          </cell>
          <cell r="BY142">
            <v>8</v>
          </cell>
          <cell r="BZ142">
            <v>40</v>
          </cell>
          <cell r="CA142">
            <v>33.333333333333329</v>
          </cell>
          <cell r="CB142">
            <v>37.5</v>
          </cell>
          <cell r="CC142">
            <v>0</v>
          </cell>
          <cell r="CD142">
            <v>0</v>
          </cell>
          <cell r="CE142">
            <v>0</v>
          </cell>
          <cell r="CF142">
            <v>80</v>
          </cell>
          <cell r="CG142">
            <v>33.333333333333329</v>
          </cell>
          <cell r="CH142">
            <v>62.5</v>
          </cell>
          <cell r="CI142">
            <v>80</v>
          </cell>
          <cell r="CJ142">
            <v>33.333333333333329</v>
          </cell>
          <cell r="CK142">
            <v>62.5</v>
          </cell>
          <cell r="CL142">
            <v>80</v>
          </cell>
          <cell r="CM142">
            <v>100</v>
          </cell>
          <cell r="CN142">
            <v>87.5</v>
          </cell>
          <cell r="CO142">
            <v>1365</v>
          </cell>
          <cell r="CP142">
            <v>1362</v>
          </cell>
          <cell r="CQ142">
            <v>2727</v>
          </cell>
          <cell r="CR142">
            <v>46.81318681318681</v>
          </cell>
          <cell r="CS142">
            <v>42.878120411160062</v>
          </cell>
          <cell r="CT142">
            <v>44.847818115144847</v>
          </cell>
          <cell r="CU142">
            <v>30.036630036630036</v>
          </cell>
          <cell r="CV142">
            <v>26.872246696035241</v>
          </cell>
          <cell r="CW142">
            <v>28.456178951228456</v>
          </cell>
          <cell r="CX142">
            <v>85.641025641025635</v>
          </cell>
          <cell r="CY142">
            <v>76.798825256975036</v>
          </cell>
          <cell r="CZ142">
            <v>81.224789145581227</v>
          </cell>
          <cell r="DA142">
            <v>80.512820512820511</v>
          </cell>
          <cell r="DB142">
            <v>71.439060205580034</v>
          </cell>
          <cell r="DC142">
            <v>75.980931426475991</v>
          </cell>
          <cell r="DD142">
            <v>95.384615384615387</v>
          </cell>
          <cell r="DE142">
            <v>90.602055800293684</v>
          </cell>
          <cell r="DF142">
            <v>92.995966263292999</v>
          </cell>
          <cell r="DG142">
            <v>296</v>
          </cell>
          <cell r="DH142">
            <v>375</v>
          </cell>
          <cell r="DI142">
            <v>671</v>
          </cell>
          <cell r="DJ142">
            <v>18.243243243243242</v>
          </cell>
          <cell r="DK142">
            <v>13.066666666666665</v>
          </cell>
          <cell r="DL142">
            <v>15.350223546944857</v>
          </cell>
          <cell r="DM142">
            <v>6.756756756756757</v>
          </cell>
          <cell r="DN142">
            <v>4.8</v>
          </cell>
          <cell r="DO142">
            <v>5.6631892697466473</v>
          </cell>
          <cell r="DP142">
            <v>68.581081081081081</v>
          </cell>
          <cell r="DQ142">
            <v>50.93333333333333</v>
          </cell>
          <cell r="DR142">
            <v>58.718330849478392</v>
          </cell>
          <cell r="DS142">
            <v>61.148648648648653</v>
          </cell>
          <cell r="DT142">
            <v>43.733333333333334</v>
          </cell>
          <cell r="DU142">
            <v>51.415797317436663</v>
          </cell>
          <cell r="DV142">
            <v>90.202702702702695</v>
          </cell>
          <cell r="DW142">
            <v>80.266666666666666</v>
          </cell>
          <cell r="DX142">
            <v>84.649776453055139</v>
          </cell>
        </row>
        <row r="143">
          <cell r="B143">
            <v>893</v>
          </cell>
          <cell r="C143">
            <v>1546</v>
          </cell>
          <cell r="D143">
            <v>1430</v>
          </cell>
          <cell r="E143">
            <v>2976</v>
          </cell>
          <cell r="F143">
            <v>71.862871927554977</v>
          </cell>
          <cell r="G143">
            <v>67.902097902097907</v>
          </cell>
          <cell r="H143">
            <v>69.959677419354833</v>
          </cell>
          <cell r="I143">
            <v>59.637774902975416</v>
          </cell>
          <cell r="J143">
            <v>54.54545454545454</v>
          </cell>
          <cell r="K143">
            <v>57.19086021505376</v>
          </cell>
          <cell r="L143">
            <v>97.736093143596378</v>
          </cell>
          <cell r="M143">
            <v>96.853146853146853</v>
          </cell>
          <cell r="N143">
            <v>97.311827956989248</v>
          </cell>
          <cell r="O143">
            <v>97.153945666235444</v>
          </cell>
          <cell r="P143">
            <v>96.15384615384616</v>
          </cell>
          <cell r="Q143">
            <v>96.673387096774192</v>
          </cell>
          <cell r="R143">
            <v>99.223803363518755</v>
          </cell>
          <cell r="S143">
            <v>99.44055944055944</v>
          </cell>
          <cell r="T143">
            <v>99.327956989247312</v>
          </cell>
          <cell r="U143">
            <v>82</v>
          </cell>
          <cell r="V143">
            <v>193</v>
          </cell>
          <cell r="W143">
            <v>275</v>
          </cell>
          <cell r="X143">
            <v>23.170731707317074</v>
          </cell>
          <cell r="Y143">
            <v>18.134715025906736</v>
          </cell>
          <cell r="Z143">
            <v>19.636363636363637</v>
          </cell>
          <cell r="AA143">
            <v>13.414634146341465</v>
          </cell>
          <cell r="AB143">
            <v>8.8082901554404138</v>
          </cell>
          <cell r="AC143">
            <v>10.181818181818182</v>
          </cell>
          <cell r="AD143">
            <v>89.024390243902445</v>
          </cell>
          <cell r="AE143">
            <v>84.4559585492228</v>
          </cell>
          <cell r="AF143">
            <v>85.818181818181813</v>
          </cell>
          <cell r="AG143">
            <v>85.365853658536579</v>
          </cell>
          <cell r="AH143">
            <v>80.829015544041454</v>
          </cell>
          <cell r="AI143">
            <v>82.181818181818173</v>
          </cell>
          <cell r="AJ143">
            <v>98.780487804878049</v>
          </cell>
          <cell r="AK143">
            <v>97.409326424870471</v>
          </cell>
          <cell r="AL143">
            <v>97.818181818181813</v>
          </cell>
          <cell r="AM143">
            <v>26</v>
          </cell>
          <cell r="AN143">
            <v>77</v>
          </cell>
          <cell r="AO143">
            <v>103</v>
          </cell>
          <cell r="AP143">
            <v>42.307692307692307</v>
          </cell>
          <cell r="AQ143">
            <v>22.077922077922079</v>
          </cell>
          <cell r="AR143">
            <v>27.184466019417474</v>
          </cell>
          <cell r="AS143">
            <v>23.076923076923077</v>
          </cell>
          <cell r="AT143">
            <v>10.38961038961039</v>
          </cell>
          <cell r="AU143">
            <v>13.592233009708737</v>
          </cell>
          <cell r="AV143">
            <v>88.461538461538453</v>
          </cell>
          <cell r="AW143">
            <v>67.532467532467535</v>
          </cell>
          <cell r="AX143">
            <v>72.815533980582529</v>
          </cell>
          <cell r="AY143">
            <v>80.769230769230774</v>
          </cell>
          <cell r="AZ143">
            <v>63.636363636363633</v>
          </cell>
          <cell r="BA143">
            <v>67.961165048543691</v>
          </cell>
          <cell r="BB143">
            <v>96.15384615384616</v>
          </cell>
          <cell r="BC143">
            <v>92.20779220779221</v>
          </cell>
          <cell r="BD143">
            <v>93.203883495145632</v>
          </cell>
          <cell r="BE143">
            <v>32</v>
          </cell>
          <cell r="BF143">
            <v>84</v>
          </cell>
          <cell r="BG143">
            <v>116</v>
          </cell>
          <cell r="BH143">
            <v>9.375</v>
          </cell>
          <cell r="BI143">
            <v>8.3333333333333321</v>
          </cell>
          <cell r="BJ143">
            <v>8.6206896551724146</v>
          </cell>
          <cell r="BK143">
            <v>0</v>
          </cell>
          <cell r="BL143">
            <v>3.5714285714285712</v>
          </cell>
          <cell r="BM143">
            <v>2.5862068965517242</v>
          </cell>
          <cell r="BN143">
            <v>56.25</v>
          </cell>
          <cell r="BO143">
            <v>52.380952380952387</v>
          </cell>
          <cell r="BP143">
            <v>53.448275862068961</v>
          </cell>
          <cell r="BQ143">
            <v>50</v>
          </cell>
          <cell r="BR143">
            <v>45.238095238095241</v>
          </cell>
          <cell r="BS143">
            <v>46.551724137931032</v>
          </cell>
          <cell r="BT143">
            <v>81.25</v>
          </cell>
          <cell r="BU143">
            <v>84.523809523809518</v>
          </cell>
          <cell r="BV143">
            <v>83.620689655172413</v>
          </cell>
          <cell r="BW143">
            <v>2</v>
          </cell>
          <cell r="BX143">
            <v>5</v>
          </cell>
          <cell r="BY143">
            <v>7</v>
          </cell>
          <cell r="BZ143">
            <v>50</v>
          </cell>
          <cell r="CA143">
            <v>20</v>
          </cell>
          <cell r="CB143">
            <v>28.571428571428569</v>
          </cell>
          <cell r="CC143">
            <v>50</v>
          </cell>
          <cell r="CD143">
            <v>20</v>
          </cell>
          <cell r="CE143">
            <v>28.571428571428569</v>
          </cell>
          <cell r="CF143">
            <v>100</v>
          </cell>
          <cell r="CG143">
            <v>60</v>
          </cell>
          <cell r="CH143">
            <v>71.428571428571431</v>
          </cell>
          <cell r="CI143">
            <v>100</v>
          </cell>
          <cell r="CJ143">
            <v>60</v>
          </cell>
          <cell r="CK143">
            <v>71.428571428571431</v>
          </cell>
          <cell r="CL143">
            <v>100</v>
          </cell>
          <cell r="CM143">
            <v>80</v>
          </cell>
          <cell r="CN143">
            <v>85.714285714285708</v>
          </cell>
          <cell r="CO143">
            <v>1688</v>
          </cell>
          <cell r="CP143">
            <v>1789</v>
          </cell>
          <cell r="CQ143">
            <v>3477</v>
          </cell>
          <cell r="CR143">
            <v>67.83175355450237</v>
          </cell>
          <cell r="CS143">
            <v>57.629960871995536</v>
          </cell>
          <cell r="CT143">
            <v>62.582686223756113</v>
          </cell>
          <cell r="CU143">
            <v>55.687203791469194</v>
          </cell>
          <cell r="CV143">
            <v>45.22079373951928</v>
          </cell>
          <cell r="CW143">
            <v>50.30198446937014</v>
          </cell>
          <cell r="CX143">
            <v>96.386255924170612</v>
          </cell>
          <cell r="CY143">
            <v>92.062604807154841</v>
          </cell>
          <cell r="CZ143">
            <v>94.161633592177168</v>
          </cell>
          <cell r="DA143">
            <v>95.438388625592424</v>
          </cell>
          <cell r="DB143">
            <v>90.609278926774735</v>
          </cell>
          <cell r="DC143">
            <v>92.953695714696579</v>
          </cell>
          <cell r="DD143">
            <v>98.815165876777257</v>
          </cell>
          <cell r="DE143">
            <v>98.155394074902176</v>
          </cell>
          <cell r="DF143">
            <v>98.475697440322122</v>
          </cell>
          <cell r="DG143">
            <v>108</v>
          </cell>
          <cell r="DH143">
            <v>270</v>
          </cell>
          <cell r="DI143">
            <v>378</v>
          </cell>
          <cell r="DJ143">
            <v>27.777777777777779</v>
          </cell>
          <cell r="DK143">
            <v>19.25925925925926</v>
          </cell>
          <cell r="DL143">
            <v>21.693121693121693</v>
          </cell>
          <cell r="DM143">
            <v>15.74074074074074</v>
          </cell>
          <cell r="DN143">
            <v>9.2592592592592595</v>
          </cell>
          <cell r="DO143">
            <v>11.111111111111111</v>
          </cell>
          <cell r="DP143">
            <v>88.888888888888886</v>
          </cell>
          <cell r="DQ143">
            <v>79.629629629629633</v>
          </cell>
          <cell r="DR143">
            <v>82.275132275132279</v>
          </cell>
          <cell r="DS143">
            <v>84.259259259259252</v>
          </cell>
          <cell r="DT143">
            <v>75.925925925925924</v>
          </cell>
          <cell r="DU143">
            <v>78.306878306878303</v>
          </cell>
          <cell r="DV143">
            <v>98.148148148148152</v>
          </cell>
          <cell r="DW143">
            <v>95.925925925925924</v>
          </cell>
          <cell r="DX143">
            <v>96.560846560846556</v>
          </cell>
        </row>
        <row r="144">
          <cell r="B144">
            <v>894</v>
          </cell>
          <cell r="C144">
            <v>891</v>
          </cell>
          <cell r="D144">
            <v>889</v>
          </cell>
          <cell r="E144">
            <v>1780</v>
          </cell>
          <cell r="F144">
            <v>64.197530864197532</v>
          </cell>
          <cell r="G144">
            <v>63.779527559055119</v>
          </cell>
          <cell r="H144">
            <v>63.988764044943821</v>
          </cell>
          <cell r="I144">
            <v>46.913580246913575</v>
          </cell>
          <cell r="J144">
            <v>46.681664791901014</v>
          </cell>
          <cell r="K144">
            <v>46.797752808988761</v>
          </cell>
          <cell r="L144">
            <v>97.643097643097647</v>
          </cell>
          <cell r="M144">
            <v>97.300337457817776</v>
          </cell>
          <cell r="N144">
            <v>97.471910112359552</v>
          </cell>
          <cell r="O144">
            <v>95.51066217732884</v>
          </cell>
          <cell r="P144">
            <v>94.713160854893147</v>
          </cell>
          <cell r="Q144">
            <v>95.112359550561791</v>
          </cell>
          <cell r="R144">
            <v>99.214365881032549</v>
          </cell>
          <cell r="S144">
            <v>99.32508436445444</v>
          </cell>
          <cell r="T144">
            <v>99.269662921348313</v>
          </cell>
          <cell r="U144">
            <v>53</v>
          </cell>
          <cell r="V144">
            <v>110</v>
          </cell>
          <cell r="W144">
            <v>163</v>
          </cell>
          <cell r="X144">
            <v>7.5471698113207548</v>
          </cell>
          <cell r="Y144">
            <v>21.818181818181817</v>
          </cell>
          <cell r="Z144">
            <v>17.177914110429448</v>
          </cell>
          <cell r="AA144">
            <v>1.8867924528301887</v>
          </cell>
          <cell r="AB144">
            <v>8.1818181818181817</v>
          </cell>
          <cell r="AC144">
            <v>6.1349693251533743</v>
          </cell>
          <cell r="AD144">
            <v>79.245283018867923</v>
          </cell>
          <cell r="AE144">
            <v>78.181818181818187</v>
          </cell>
          <cell r="AF144">
            <v>78.527607361963192</v>
          </cell>
          <cell r="AG144">
            <v>73.584905660377359</v>
          </cell>
          <cell r="AH144">
            <v>73.636363636363626</v>
          </cell>
          <cell r="AI144">
            <v>73.619631901840492</v>
          </cell>
          <cell r="AJ144">
            <v>98.113207547169807</v>
          </cell>
          <cell r="AK144">
            <v>95.454545454545453</v>
          </cell>
          <cell r="AL144">
            <v>96.319018404907979</v>
          </cell>
          <cell r="AM144">
            <v>26</v>
          </cell>
          <cell r="AN144">
            <v>64</v>
          </cell>
          <cell r="AO144">
            <v>90</v>
          </cell>
          <cell r="AP144">
            <v>30.76923076923077</v>
          </cell>
          <cell r="AQ144">
            <v>28.125</v>
          </cell>
          <cell r="AR144">
            <v>28.888888888888886</v>
          </cell>
          <cell r="AS144">
            <v>23.076923076923077</v>
          </cell>
          <cell r="AT144">
            <v>14.0625</v>
          </cell>
          <cell r="AU144">
            <v>16.666666666666664</v>
          </cell>
          <cell r="AV144">
            <v>53.846153846153847</v>
          </cell>
          <cell r="AW144">
            <v>62.5</v>
          </cell>
          <cell r="AX144">
            <v>60</v>
          </cell>
          <cell r="AY144">
            <v>53.846153846153847</v>
          </cell>
          <cell r="AZ144">
            <v>59.375</v>
          </cell>
          <cell r="BA144">
            <v>57.777777777777771</v>
          </cell>
          <cell r="BB144">
            <v>76.923076923076934</v>
          </cell>
          <cell r="BC144">
            <v>89.0625</v>
          </cell>
          <cell r="BD144">
            <v>85.555555555555557</v>
          </cell>
          <cell r="BE144">
            <v>45</v>
          </cell>
          <cell r="BF144">
            <v>100</v>
          </cell>
          <cell r="BG144">
            <v>145</v>
          </cell>
          <cell r="BH144">
            <v>13.333333333333334</v>
          </cell>
          <cell r="BI144">
            <v>8</v>
          </cell>
          <cell r="BJ144">
            <v>9.6551724137931032</v>
          </cell>
          <cell r="BK144">
            <v>4.4444444444444446</v>
          </cell>
          <cell r="BL144">
            <v>1</v>
          </cell>
          <cell r="BM144">
            <v>2.0689655172413794</v>
          </cell>
          <cell r="BN144">
            <v>48.888888888888886</v>
          </cell>
          <cell r="BO144">
            <v>35</v>
          </cell>
          <cell r="BP144">
            <v>39.310344827586206</v>
          </cell>
          <cell r="BQ144">
            <v>42.222222222222221</v>
          </cell>
          <cell r="BR144">
            <v>32</v>
          </cell>
          <cell r="BS144">
            <v>35.172413793103445</v>
          </cell>
          <cell r="BT144">
            <v>82.222222222222214</v>
          </cell>
          <cell r="BU144">
            <v>70</v>
          </cell>
          <cell r="BV144">
            <v>73.793103448275872</v>
          </cell>
          <cell r="BW144">
            <v>2</v>
          </cell>
          <cell r="BX144">
            <v>2</v>
          </cell>
          <cell r="BY144">
            <v>4</v>
          </cell>
          <cell r="BZ144">
            <v>50</v>
          </cell>
          <cell r="CA144">
            <v>50</v>
          </cell>
          <cell r="CB144">
            <v>50</v>
          </cell>
          <cell r="CC144">
            <v>50</v>
          </cell>
          <cell r="CD144">
            <v>50</v>
          </cell>
          <cell r="CE144">
            <v>50</v>
          </cell>
          <cell r="CF144">
            <v>50</v>
          </cell>
          <cell r="CG144">
            <v>100</v>
          </cell>
          <cell r="CH144">
            <v>75</v>
          </cell>
          <cell r="CI144">
            <v>50</v>
          </cell>
          <cell r="CJ144">
            <v>100</v>
          </cell>
          <cell r="CK144">
            <v>75</v>
          </cell>
          <cell r="CL144">
            <v>100</v>
          </cell>
          <cell r="CM144">
            <v>100</v>
          </cell>
          <cell r="CN144">
            <v>100</v>
          </cell>
          <cell r="CO144">
            <v>1017</v>
          </cell>
          <cell r="CP144">
            <v>1165</v>
          </cell>
          <cell r="CQ144">
            <v>2182</v>
          </cell>
          <cell r="CR144">
            <v>58.112094395280231</v>
          </cell>
          <cell r="CS144">
            <v>53.047210300429185</v>
          </cell>
          <cell r="CT144">
            <v>55.407882676443634</v>
          </cell>
          <cell r="CU144">
            <v>42.084562438544737</v>
          </cell>
          <cell r="CV144">
            <v>37.339055793991413</v>
          </cell>
          <cell r="CW144">
            <v>39.550870760769932</v>
          </cell>
          <cell r="CX144">
            <v>93.313667649950844</v>
          </cell>
          <cell r="CY144">
            <v>88.240343347639481</v>
          </cell>
          <cell r="CZ144">
            <v>90.604949587534364</v>
          </cell>
          <cell r="DA144">
            <v>90.855457227138643</v>
          </cell>
          <cell r="DB144">
            <v>85.407725321888421</v>
          </cell>
          <cell r="DC144">
            <v>87.94683776351971</v>
          </cell>
          <cell r="DD144">
            <v>97.836774827925268</v>
          </cell>
          <cell r="DE144">
            <v>95.87982832618026</v>
          </cell>
          <cell r="DF144">
            <v>96.791934005499542</v>
          </cell>
          <cell r="DG144">
            <v>79</v>
          </cell>
          <cell r="DH144">
            <v>174</v>
          </cell>
          <cell r="DI144">
            <v>253</v>
          </cell>
          <cell r="DJ144">
            <v>15.18987341772152</v>
          </cell>
          <cell r="DK144">
            <v>24.137931034482758</v>
          </cell>
          <cell r="DL144">
            <v>21.343873517786559</v>
          </cell>
          <cell r="DM144">
            <v>8.8607594936708853</v>
          </cell>
          <cell r="DN144">
            <v>10.344827586206897</v>
          </cell>
          <cell r="DO144">
            <v>9.8814229249011856</v>
          </cell>
          <cell r="DP144">
            <v>70.886075949367083</v>
          </cell>
          <cell r="DQ144">
            <v>72.41379310344827</v>
          </cell>
          <cell r="DR144">
            <v>71.936758893280626</v>
          </cell>
          <cell r="DS144">
            <v>67.088607594936718</v>
          </cell>
          <cell r="DT144">
            <v>68.390804597701148</v>
          </cell>
          <cell r="DU144">
            <v>67.984189723320156</v>
          </cell>
          <cell r="DV144">
            <v>91.139240506329116</v>
          </cell>
          <cell r="DW144">
            <v>93.103448275862064</v>
          </cell>
          <cell r="DX144">
            <v>92.490118577075094</v>
          </cell>
        </row>
        <row r="145">
          <cell r="B145">
            <v>908</v>
          </cell>
          <cell r="C145">
            <v>2709</v>
          </cell>
          <cell r="D145">
            <v>2554</v>
          </cell>
          <cell r="E145">
            <v>5263</v>
          </cell>
          <cell r="F145">
            <v>66.777408637873762</v>
          </cell>
          <cell r="G145">
            <v>61.315583398590448</v>
          </cell>
          <cell r="H145">
            <v>64.126923807714235</v>
          </cell>
          <cell r="I145">
            <v>51.82724252491694</v>
          </cell>
          <cell r="J145">
            <v>47.533281127642915</v>
          </cell>
          <cell r="K145">
            <v>49.743492304769141</v>
          </cell>
          <cell r="L145">
            <v>96.419342930970842</v>
          </cell>
          <cell r="M145">
            <v>95.653876272513699</v>
          </cell>
          <cell r="N145">
            <v>96.047881436443092</v>
          </cell>
          <cell r="O145">
            <v>95.164267257290518</v>
          </cell>
          <cell r="P145">
            <v>94.753328112764294</v>
          </cell>
          <cell r="Q145">
            <v>94.964848945468361</v>
          </cell>
          <cell r="R145">
            <v>98.929494278331489</v>
          </cell>
          <cell r="S145">
            <v>98.786217697729057</v>
          </cell>
          <cell r="T145">
            <v>98.859965798973974</v>
          </cell>
          <cell r="U145">
            <v>142</v>
          </cell>
          <cell r="V145">
            <v>237</v>
          </cell>
          <cell r="W145">
            <v>379</v>
          </cell>
          <cell r="X145">
            <v>21.830985915492956</v>
          </cell>
          <cell r="Y145">
            <v>24.050632911392405</v>
          </cell>
          <cell r="Z145">
            <v>23.218997361477573</v>
          </cell>
          <cell r="AA145">
            <v>13.380281690140844</v>
          </cell>
          <cell r="AB145">
            <v>13.924050632911392</v>
          </cell>
          <cell r="AC145">
            <v>13.720316622691293</v>
          </cell>
          <cell r="AD145">
            <v>81.690140845070431</v>
          </cell>
          <cell r="AE145">
            <v>81.434599156118153</v>
          </cell>
          <cell r="AF145">
            <v>81.530343007915562</v>
          </cell>
          <cell r="AG145">
            <v>79.577464788732399</v>
          </cell>
          <cell r="AH145">
            <v>76.371308016877634</v>
          </cell>
          <cell r="AI145">
            <v>77.572559366754618</v>
          </cell>
          <cell r="AJ145">
            <v>96.478873239436624</v>
          </cell>
          <cell r="AK145">
            <v>97.468354430379748</v>
          </cell>
          <cell r="AL145">
            <v>97.097625329815301</v>
          </cell>
          <cell r="AM145">
            <v>97</v>
          </cell>
          <cell r="AN145">
            <v>210</v>
          </cell>
          <cell r="AO145">
            <v>307</v>
          </cell>
          <cell r="AP145">
            <v>14.432989690721648</v>
          </cell>
          <cell r="AQ145">
            <v>11.904761904761903</v>
          </cell>
          <cell r="AR145">
            <v>12.703583061889251</v>
          </cell>
          <cell r="AS145">
            <v>8.2474226804123703</v>
          </cell>
          <cell r="AT145">
            <v>5.2380952380952381</v>
          </cell>
          <cell r="AU145">
            <v>6.1889250814332248</v>
          </cell>
          <cell r="AV145">
            <v>64.948453608247419</v>
          </cell>
          <cell r="AW145">
            <v>64.285714285714292</v>
          </cell>
          <cell r="AX145">
            <v>64.495114006514655</v>
          </cell>
          <cell r="AY145">
            <v>60.824742268041234</v>
          </cell>
          <cell r="AZ145">
            <v>60</v>
          </cell>
          <cell r="BA145">
            <v>60.260586319218248</v>
          </cell>
          <cell r="BB145">
            <v>89.690721649484544</v>
          </cell>
          <cell r="BC145">
            <v>91.904761904761898</v>
          </cell>
          <cell r="BD145">
            <v>91.205211726384363</v>
          </cell>
          <cell r="BE145">
            <v>63</v>
          </cell>
          <cell r="BF145">
            <v>130</v>
          </cell>
          <cell r="BG145">
            <v>193</v>
          </cell>
          <cell r="BH145">
            <v>7.9365079365079358</v>
          </cell>
          <cell r="BI145">
            <v>10.76923076923077</v>
          </cell>
          <cell r="BJ145">
            <v>9.8445595854922274</v>
          </cell>
          <cell r="BK145">
            <v>4.7619047619047619</v>
          </cell>
          <cell r="BL145">
            <v>6.1538461538461542</v>
          </cell>
          <cell r="BM145">
            <v>5.6994818652849739</v>
          </cell>
          <cell r="BN145">
            <v>28.571428571428569</v>
          </cell>
          <cell r="BO145">
            <v>40</v>
          </cell>
          <cell r="BP145">
            <v>36.269430051813472</v>
          </cell>
          <cell r="BQ145">
            <v>25.396825396825395</v>
          </cell>
          <cell r="BR145">
            <v>33.846153846153847</v>
          </cell>
          <cell r="BS145">
            <v>31.088082901554404</v>
          </cell>
          <cell r="BT145">
            <v>74.603174603174608</v>
          </cell>
          <cell r="BU145">
            <v>76.923076923076934</v>
          </cell>
          <cell r="BV145">
            <v>76.165803108808291</v>
          </cell>
          <cell r="BW145">
            <v>6</v>
          </cell>
          <cell r="BX145">
            <v>3</v>
          </cell>
          <cell r="BY145">
            <v>9</v>
          </cell>
          <cell r="BZ145">
            <v>16.666666666666664</v>
          </cell>
          <cell r="CA145">
            <v>0</v>
          </cell>
          <cell r="CB145">
            <v>11.111111111111111</v>
          </cell>
          <cell r="CC145">
            <v>16.666666666666664</v>
          </cell>
          <cell r="CD145">
            <v>0</v>
          </cell>
          <cell r="CE145">
            <v>11.111111111111111</v>
          </cell>
          <cell r="CF145">
            <v>66.666666666666657</v>
          </cell>
          <cell r="CG145">
            <v>33.333333333333329</v>
          </cell>
          <cell r="CH145">
            <v>55.555555555555557</v>
          </cell>
          <cell r="CI145">
            <v>50</v>
          </cell>
          <cell r="CJ145">
            <v>33.333333333333329</v>
          </cell>
          <cell r="CK145">
            <v>44.444444444444443</v>
          </cell>
          <cell r="CL145">
            <v>100</v>
          </cell>
          <cell r="CM145">
            <v>66.666666666666657</v>
          </cell>
          <cell r="CN145">
            <v>88.888888888888886</v>
          </cell>
          <cell r="CO145">
            <v>3017</v>
          </cell>
          <cell r="CP145">
            <v>3134</v>
          </cell>
          <cell r="CQ145">
            <v>6151</v>
          </cell>
          <cell r="CR145">
            <v>61.650646337421279</v>
          </cell>
          <cell r="CS145">
            <v>53.031269942565409</v>
          </cell>
          <cell r="CT145">
            <v>57.258982279304185</v>
          </cell>
          <cell r="CU145">
            <v>47.563805104408353</v>
          </cell>
          <cell r="CV145">
            <v>40.395660497766436</v>
          </cell>
          <cell r="CW145">
            <v>43.911559096081938</v>
          </cell>
          <cell r="CX145">
            <v>93.23831620815379</v>
          </cell>
          <cell r="CY145">
            <v>90.108487555839176</v>
          </cell>
          <cell r="CZ145">
            <v>91.64363518127135</v>
          </cell>
          <cell r="DA145">
            <v>91.779913821677155</v>
          </cell>
          <cell r="DB145">
            <v>88.449266113592856</v>
          </cell>
          <cell r="DC145">
            <v>90.082913347423187</v>
          </cell>
          <cell r="DD145">
            <v>98.011269472986413</v>
          </cell>
          <cell r="DE145">
            <v>97.28781110402042</v>
          </cell>
          <cell r="DF145">
            <v>97.642659730125175</v>
          </cell>
          <cell r="DG145">
            <v>239</v>
          </cell>
          <cell r="DH145">
            <v>447</v>
          </cell>
          <cell r="DI145">
            <v>686</v>
          </cell>
          <cell r="DJ145">
            <v>18.828451882845187</v>
          </cell>
          <cell r="DK145">
            <v>18.344519015659955</v>
          </cell>
          <cell r="DL145">
            <v>18.513119533527696</v>
          </cell>
          <cell r="DM145">
            <v>11.297071129707113</v>
          </cell>
          <cell r="DN145">
            <v>9.8434004474272925</v>
          </cell>
          <cell r="DO145">
            <v>10.349854227405247</v>
          </cell>
          <cell r="DP145">
            <v>74.895397489539747</v>
          </cell>
          <cell r="DQ145">
            <v>73.378076062639821</v>
          </cell>
          <cell r="DR145">
            <v>73.906705539358597</v>
          </cell>
          <cell r="DS145">
            <v>71.96652719665272</v>
          </cell>
          <cell r="DT145">
            <v>68.680089485458623</v>
          </cell>
          <cell r="DU145">
            <v>69.825072886297377</v>
          </cell>
          <cell r="DV145">
            <v>93.723849372384933</v>
          </cell>
          <cell r="DW145">
            <v>94.854586129753912</v>
          </cell>
          <cell r="DX145">
            <v>94.460641399416915</v>
          </cell>
        </row>
        <row r="146">
          <cell r="B146">
            <v>909</v>
          </cell>
          <cell r="C146">
            <v>2722</v>
          </cell>
          <cell r="D146">
            <v>2603</v>
          </cell>
          <cell r="E146">
            <v>5325</v>
          </cell>
          <cell r="F146">
            <v>69.764878765613531</v>
          </cell>
          <cell r="G146">
            <v>60.507107184018437</v>
          </cell>
          <cell r="H146">
            <v>65.239436619718305</v>
          </cell>
          <cell r="I146">
            <v>55.180014695077148</v>
          </cell>
          <cell r="J146">
            <v>47.867844794467921</v>
          </cell>
          <cell r="K146">
            <v>51.605633802816897</v>
          </cell>
          <cell r="L146">
            <v>95.995591476855253</v>
          </cell>
          <cell r="M146">
            <v>95.159431425278527</v>
          </cell>
          <cell r="N146">
            <v>95.586854460093889</v>
          </cell>
          <cell r="O146">
            <v>94.893460690668633</v>
          </cell>
          <cell r="P146">
            <v>93.661160199769498</v>
          </cell>
          <cell r="Q146">
            <v>94.291079812206561</v>
          </cell>
          <cell r="R146">
            <v>98.714180749448929</v>
          </cell>
          <cell r="S146">
            <v>98.578563196311947</v>
          </cell>
          <cell r="T146">
            <v>98.647887323943664</v>
          </cell>
          <cell r="U146">
            <v>190</v>
          </cell>
          <cell r="V146">
            <v>307</v>
          </cell>
          <cell r="W146">
            <v>497</v>
          </cell>
          <cell r="X146">
            <v>16.315789473684212</v>
          </cell>
          <cell r="Y146">
            <v>12.37785016286645</v>
          </cell>
          <cell r="Z146">
            <v>13.883299798792756</v>
          </cell>
          <cell r="AA146">
            <v>6.8421052631578956</v>
          </cell>
          <cell r="AB146">
            <v>6.5146579804560263</v>
          </cell>
          <cell r="AC146">
            <v>6.6398390342052318</v>
          </cell>
          <cell r="AD146">
            <v>69.473684210526315</v>
          </cell>
          <cell r="AE146">
            <v>65.146579804560261</v>
          </cell>
          <cell r="AF146">
            <v>66.800804828973853</v>
          </cell>
          <cell r="AG146">
            <v>65.789473684210535</v>
          </cell>
          <cell r="AH146">
            <v>62.540716612377842</v>
          </cell>
          <cell r="AI146">
            <v>63.78269617706237</v>
          </cell>
          <cell r="AJ146">
            <v>92.631578947368425</v>
          </cell>
          <cell r="AK146">
            <v>87.622149837133549</v>
          </cell>
          <cell r="AL146">
            <v>89.537223340040242</v>
          </cell>
          <cell r="AM146">
            <v>56</v>
          </cell>
          <cell r="AN146">
            <v>113</v>
          </cell>
          <cell r="AO146">
            <v>169</v>
          </cell>
          <cell r="AP146">
            <v>10.714285714285714</v>
          </cell>
          <cell r="AQ146">
            <v>10.619469026548673</v>
          </cell>
          <cell r="AR146">
            <v>10.650887573964498</v>
          </cell>
          <cell r="AS146">
            <v>3.5714285714285712</v>
          </cell>
          <cell r="AT146">
            <v>6.1946902654867255</v>
          </cell>
          <cell r="AU146">
            <v>5.3254437869822491</v>
          </cell>
          <cell r="AV146">
            <v>60.714285714285708</v>
          </cell>
          <cell r="AW146">
            <v>39.823008849557525</v>
          </cell>
          <cell r="AX146">
            <v>46.745562130177518</v>
          </cell>
          <cell r="AY146">
            <v>51.785714285714292</v>
          </cell>
          <cell r="AZ146">
            <v>37.168141592920357</v>
          </cell>
          <cell r="BA146">
            <v>42.011834319526628</v>
          </cell>
          <cell r="BB146">
            <v>82.142857142857139</v>
          </cell>
          <cell r="BC146">
            <v>75.221238938053091</v>
          </cell>
          <cell r="BD146">
            <v>77.514792899408278</v>
          </cell>
          <cell r="BE146">
            <v>50</v>
          </cell>
          <cell r="BF146">
            <v>146</v>
          </cell>
          <cell r="BG146">
            <v>196</v>
          </cell>
          <cell r="BH146">
            <v>20</v>
          </cell>
          <cell r="BI146">
            <v>10.273972602739725</v>
          </cell>
          <cell r="BJ146">
            <v>12.755102040816327</v>
          </cell>
          <cell r="BK146">
            <v>12</v>
          </cell>
          <cell r="BL146">
            <v>5.4794520547945202</v>
          </cell>
          <cell r="BM146">
            <v>7.1428571428571423</v>
          </cell>
          <cell r="BN146">
            <v>48</v>
          </cell>
          <cell r="BO146">
            <v>39.041095890410958</v>
          </cell>
          <cell r="BP146">
            <v>41.326530612244902</v>
          </cell>
          <cell r="BQ146">
            <v>42</v>
          </cell>
          <cell r="BR146">
            <v>34.246575342465754</v>
          </cell>
          <cell r="BS146">
            <v>36.224489795918366</v>
          </cell>
          <cell r="BT146">
            <v>70</v>
          </cell>
          <cell r="BU146">
            <v>65.06849315068493</v>
          </cell>
          <cell r="BV146">
            <v>66.326530612244895</v>
          </cell>
          <cell r="BW146">
            <v>2</v>
          </cell>
          <cell r="BX146">
            <v>2</v>
          </cell>
          <cell r="BY146">
            <v>4</v>
          </cell>
          <cell r="BZ146">
            <v>50</v>
          </cell>
          <cell r="CA146">
            <v>50</v>
          </cell>
          <cell r="CB146">
            <v>50</v>
          </cell>
          <cell r="CC146">
            <v>50</v>
          </cell>
          <cell r="CD146">
            <v>50</v>
          </cell>
          <cell r="CE146">
            <v>50</v>
          </cell>
          <cell r="CF146">
            <v>100</v>
          </cell>
          <cell r="CG146">
            <v>100</v>
          </cell>
          <cell r="CH146">
            <v>100</v>
          </cell>
          <cell r="CI146">
            <v>100</v>
          </cell>
          <cell r="CJ146">
            <v>100</v>
          </cell>
          <cell r="CK146">
            <v>100</v>
          </cell>
          <cell r="CL146">
            <v>100</v>
          </cell>
          <cell r="CM146">
            <v>100</v>
          </cell>
          <cell r="CN146">
            <v>100</v>
          </cell>
          <cell r="CO146">
            <v>3020</v>
          </cell>
          <cell r="CP146">
            <v>3171</v>
          </cell>
          <cell r="CQ146">
            <v>6191</v>
          </cell>
          <cell r="CR146">
            <v>64.47019867549669</v>
          </cell>
          <cell r="CS146">
            <v>51.750236518448432</v>
          </cell>
          <cell r="CT146">
            <v>57.955096107252466</v>
          </cell>
          <cell r="CU146">
            <v>50.463576158940391</v>
          </cell>
          <cell r="CV146">
            <v>40.42888678650268</v>
          </cell>
          <cell r="CW146">
            <v>45.323857212082054</v>
          </cell>
          <cell r="CX146">
            <v>92.880794701986758</v>
          </cell>
          <cell r="CY146">
            <v>87.70104068117314</v>
          </cell>
          <cell r="CZ146">
            <v>90.227749959618791</v>
          </cell>
          <cell r="DA146">
            <v>91.390728476821195</v>
          </cell>
          <cell r="DB146">
            <v>85.9035004730369</v>
          </cell>
          <cell r="DC146">
            <v>88.58019706024875</v>
          </cell>
          <cell r="DD146">
            <v>97.549668874172184</v>
          </cell>
          <cell r="DE146">
            <v>95.143487858719638</v>
          </cell>
          <cell r="DF146">
            <v>96.317234695525769</v>
          </cell>
          <cell r="DG146">
            <v>246</v>
          </cell>
          <cell r="DH146">
            <v>420</v>
          </cell>
          <cell r="DI146">
            <v>666</v>
          </cell>
          <cell r="DJ146">
            <v>15.040650406504067</v>
          </cell>
          <cell r="DK146">
            <v>11.904761904761903</v>
          </cell>
          <cell r="DL146">
            <v>13.063063063063062</v>
          </cell>
          <cell r="DM146">
            <v>6.0975609756097562</v>
          </cell>
          <cell r="DN146">
            <v>6.4285714285714279</v>
          </cell>
          <cell r="DO146">
            <v>6.3063063063063058</v>
          </cell>
          <cell r="DP146">
            <v>67.479674796747972</v>
          </cell>
          <cell r="DQ146">
            <v>58.333333333333336</v>
          </cell>
          <cell r="DR146">
            <v>61.711711711711715</v>
          </cell>
          <cell r="DS146">
            <v>62.601626016260155</v>
          </cell>
          <cell r="DT146">
            <v>55.714285714285715</v>
          </cell>
          <cell r="DU146">
            <v>58.258258258258252</v>
          </cell>
          <cell r="DV146">
            <v>90.243902439024396</v>
          </cell>
          <cell r="DW146">
            <v>84.285714285714292</v>
          </cell>
          <cell r="DX146">
            <v>86.486486486486484</v>
          </cell>
        </row>
        <row r="147">
          <cell r="B147">
            <v>916</v>
          </cell>
          <cell r="C147">
            <v>3086</v>
          </cell>
          <cell r="D147">
            <v>2900</v>
          </cell>
          <cell r="E147">
            <v>5986</v>
          </cell>
          <cell r="F147">
            <v>74.497731691510054</v>
          </cell>
          <cell r="G147">
            <v>70.517241379310349</v>
          </cell>
          <cell r="H147">
            <v>72.569328433010355</v>
          </cell>
          <cell r="I147">
            <v>64.549578742709016</v>
          </cell>
          <cell r="J147">
            <v>59.379310344827587</v>
          </cell>
          <cell r="K147">
            <v>62.044771132642829</v>
          </cell>
          <cell r="L147">
            <v>97.342838626053137</v>
          </cell>
          <cell r="M147">
            <v>97.758620689655174</v>
          </cell>
          <cell r="N147">
            <v>97.544269963247572</v>
          </cell>
          <cell r="O147">
            <v>96.759559300064808</v>
          </cell>
          <cell r="P147">
            <v>97.103448275862064</v>
          </cell>
          <cell r="Q147">
            <v>96.926161042432341</v>
          </cell>
          <cell r="R147">
            <v>99.287103046014252</v>
          </cell>
          <cell r="S147">
            <v>99.482758620689665</v>
          </cell>
          <cell r="T147">
            <v>99.381891079184769</v>
          </cell>
          <cell r="U147">
            <v>221</v>
          </cell>
          <cell r="V147">
            <v>375</v>
          </cell>
          <cell r="W147">
            <v>596</v>
          </cell>
          <cell r="X147">
            <v>21.719457013574662</v>
          </cell>
          <cell r="Y147">
            <v>20.533333333333335</v>
          </cell>
          <cell r="Z147">
            <v>20.973154362416107</v>
          </cell>
          <cell r="AA147">
            <v>12.669683257918551</v>
          </cell>
          <cell r="AB147">
            <v>10.666666666666668</v>
          </cell>
          <cell r="AC147">
            <v>11.409395973154362</v>
          </cell>
          <cell r="AD147">
            <v>83.710407239819006</v>
          </cell>
          <cell r="AE147">
            <v>85.6</v>
          </cell>
          <cell r="AF147">
            <v>84.899328859060404</v>
          </cell>
          <cell r="AG147">
            <v>79.185520361990953</v>
          </cell>
          <cell r="AH147">
            <v>83.466666666666669</v>
          </cell>
          <cell r="AI147">
            <v>81.87919463087249</v>
          </cell>
          <cell r="AJ147">
            <v>97.285067873303163</v>
          </cell>
          <cell r="AK147">
            <v>98.666666666666671</v>
          </cell>
          <cell r="AL147">
            <v>98.154362416107389</v>
          </cell>
          <cell r="AM147">
            <v>63</v>
          </cell>
          <cell r="AN147">
            <v>144</v>
          </cell>
          <cell r="AO147">
            <v>207</v>
          </cell>
          <cell r="AP147">
            <v>19.047619047619047</v>
          </cell>
          <cell r="AQ147">
            <v>18.055555555555554</v>
          </cell>
          <cell r="AR147">
            <v>18.357487922705314</v>
          </cell>
          <cell r="AS147">
            <v>17.460317460317459</v>
          </cell>
          <cell r="AT147">
            <v>9.7222222222222232</v>
          </cell>
          <cell r="AU147">
            <v>12.077294685990339</v>
          </cell>
          <cell r="AV147">
            <v>74.603174603174608</v>
          </cell>
          <cell r="AW147">
            <v>64.583333333333343</v>
          </cell>
          <cell r="AX147">
            <v>67.632850241545896</v>
          </cell>
          <cell r="AY147">
            <v>71.428571428571431</v>
          </cell>
          <cell r="AZ147">
            <v>56.944444444444443</v>
          </cell>
          <cell r="BA147">
            <v>61.35265700483091</v>
          </cell>
          <cell r="BB147">
            <v>87.301587301587304</v>
          </cell>
          <cell r="BC147">
            <v>93.055555555555557</v>
          </cell>
          <cell r="BD147">
            <v>91.304347826086953</v>
          </cell>
          <cell r="BE147">
            <v>86</v>
          </cell>
          <cell r="BF147">
            <v>216</v>
          </cell>
          <cell r="BG147">
            <v>302</v>
          </cell>
          <cell r="BH147">
            <v>4.6511627906976747</v>
          </cell>
          <cell r="BI147">
            <v>7.8703703703703702</v>
          </cell>
          <cell r="BJ147">
            <v>6.9536423841059598</v>
          </cell>
          <cell r="BK147">
            <v>2.3255813953488373</v>
          </cell>
          <cell r="BL147">
            <v>3.7037037037037033</v>
          </cell>
          <cell r="BM147">
            <v>3.3112582781456954</v>
          </cell>
          <cell r="BN147">
            <v>41.860465116279073</v>
          </cell>
          <cell r="BO147">
            <v>47.222222222222221</v>
          </cell>
          <cell r="BP147">
            <v>45.695364238410598</v>
          </cell>
          <cell r="BQ147">
            <v>38.372093023255815</v>
          </cell>
          <cell r="BR147">
            <v>38.425925925925924</v>
          </cell>
          <cell r="BS147">
            <v>38.410596026490069</v>
          </cell>
          <cell r="BT147">
            <v>84.883720930232556</v>
          </cell>
          <cell r="BU147">
            <v>82.870370370370367</v>
          </cell>
          <cell r="BV147">
            <v>83.443708609271525</v>
          </cell>
          <cell r="BW147">
            <v>5</v>
          </cell>
          <cell r="BX147">
            <v>3</v>
          </cell>
          <cell r="BY147">
            <v>8</v>
          </cell>
          <cell r="BZ147">
            <v>60</v>
          </cell>
          <cell r="CA147">
            <v>66.666666666666657</v>
          </cell>
          <cell r="CB147">
            <v>62.5</v>
          </cell>
          <cell r="CC147">
            <v>60</v>
          </cell>
          <cell r="CD147">
            <v>33.333333333333329</v>
          </cell>
          <cell r="CE147">
            <v>50</v>
          </cell>
          <cell r="CF147">
            <v>80</v>
          </cell>
          <cell r="CG147">
            <v>66.666666666666657</v>
          </cell>
          <cell r="CH147">
            <v>75</v>
          </cell>
          <cell r="CI147">
            <v>80</v>
          </cell>
          <cell r="CJ147">
            <v>66.666666666666657</v>
          </cell>
          <cell r="CK147">
            <v>75</v>
          </cell>
          <cell r="CL147">
            <v>80</v>
          </cell>
          <cell r="CM147">
            <v>66.666666666666657</v>
          </cell>
          <cell r="CN147">
            <v>75</v>
          </cell>
          <cell r="CO147">
            <v>3461</v>
          </cell>
          <cell r="CP147">
            <v>3638</v>
          </cell>
          <cell r="CQ147">
            <v>7099</v>
          </cell>
          <cell r="CR147">
            <v>68.361745160358282</v>
          </cell>
          <cell r="CS147">
            <v>59.565695437053321</v>
          </cell>
          <cell r="CT147">
            <v>63.854063952669392</v>
          </cell>
          <cell r="CU147">
            <v>58.826928633342966</v>
          </cell>
          <cell r="CV147">
            <v>49.065420560747661</v>
          </cell>
          <cell r="CW147">
            <v>53.824482321453729</v>
          </cell>
          <cell r="CX147">
            <v>94.654724068188386</v>
          </cell>
          <cell r="CY147">
            <v>92.166025288620119</v>
          </cell>
          <cell r="CZ147">
            <v>93.379349204113254</v>
          </cell>
          <cell r="DA147">
            <v>93.701242415486846</v>
          </cell>
          <cell r="DB147">
            <v>90.599230346344157</v>
          </cell>
          <cell r="DC147">
            <v>92.111565009156209</v>
          </cell>
          <cell r="DD147">
            <v>98.555330829240106</v>
          </cell>
          <cell r="DE147">
            <v>98.130841121495322</v>
          </cell>
          <cell r="DF147">
            <v>98.337794055500765</v>
          </cell>
          <cell r="DG147">
            <v>284</v>
          </cell>
          <cell r="DH147">
            <v>519</v>
          </cell>
          <cell r="DI147">
            <v>803</v>
          </cell>
          <cell r="DJ147">
            <v>21.12676056338028</v>
          </cell>
          <cell r="DK147">
            <v>19.845857418111752</v>
          </cell>
          <cell r="DL147">
            <v>20.298879202988793</v>
          </cell>
          <cell r="DM147">
            <v>13.732394366197184</v>
          </cell>
          <cell r="DN147">
            <v>10.404624277456648</v>
          </cell>
          <cell r="DO147">
            <v>11.581569115815691</v>
          </cell>
          <cell r="DP147">
            <v>81.690140845070431</v>
          </cell>
          <cell r="DQ147">
            <v>79.76878612716763</v>
          </cell>
          <cell r="DR147">
            <v>80.448318804483193</v>
          </cell>
          <cell r="DS147">
            <v>77.464788732394368</v>
          </cell>
          <cell r="DT147">
            <v>76.107899807321772</v>
          </cell>
          <cell r="DU147">
            <v>76.587795765877956</v>
          </cell>
          <cell r="DV147">
            <v>95.070422535211264</v>
          </cell>
          <cell r="DW147">
            <v>97.109826589595372</v>
          </cell>
          <cell r="DX147">
            <v>96.388542963885428</v>
          </cell>
        </row>
        <row r="148">
          <cell r="B148">
            <v>919</v>
          </cell>
          <cell r="C148">
            <v>5723</v>
          </cell>
          <cell r="D148">
            <v>5275</v>
          </cell>
          <cell r="E148">
            <v>10998</v>
          </cell>
          <cell r="F148">
            <v>75.624672374628688</v>
          </cell>
          <cell r="G148">
            <v>69.763033175355446</v>
          </cell>
          <cell r="H148">
            <v>72.813238770685587</v>
          </cell>
          <cell r="I148">
            <v>64.406779661016941</v>
          </cell>
          <cell r="J148">
            <v>58.805687203791464</v>
          </cell>
          <cell r="K148">
            <v>61.720312784142571</v>
          </cell>
          <cell r="L148">
            <v>97.641097326576983</v>
          </cell>
          <cell r="M148">
            <v>96.834123222748815</v>
          </cell>
          <cell r="N148">
            <v>97.2540461902164</v>
          </cell>
          <cell r="O148">
            <v>96.819849729163025</v>
          </cell>
          <cell r="P148">
            <v>95.73459715639811</v>
          </cell>
          <cell r="Q148">
            <v>96.29932715039098</v>
          </cell>
          <cell r="R148">
            <v>99.458326052769536</v>
          </cell>
          <cell r="S148">
            <v>99.165876777251185</v>
          </cell>
          <cell r="T148">
            <v>99.318057828696126</v>
          </cell>
          <cell r="U148">
            <v>445</v>
          </cell>
          <cell r="V148">
            <v>693</v>
          </cell>
          <cell r="W148">
            <v>1138</v>
          </cell>
          <cell r="X148">
            <v>26.067415730337078</v>
          </cell>
          <cell r="Y148">
            <v>25.541125541125542</v>
          </cell>
          <cell r="Z148">
            <v>25.746924428822492</v>
          </cell>
          <cell r="AA148">
            <v>11.460674157303369</v>
          </cell>
          <cell r="AB148">
            <v>13.275613275613276</v>
          </cell>
          <cell r="AC148">
            <v>12.56590509666081</v>
          </cell>
          <cell r="AD148">
            <v>88.764044943820224</v>
          </cell>
          <cell r="AE148">
            <v>84.559884559884551</v>
          </cell>
          <cell r="AF148">
            <v>86.203866432337435</v>
          </cell>
          <cell r="AG148">
            <v>86.067415730337089</v>
          </cell>
          <cell r="AH148">
            <v>82.251082251082252</v>
          </cell>
          <cell r="AI148">
            <v>83.743409490333917</v>
          </cell>
          <cell r="AJ148">
            <v>99.550561797752806</v>
          </cell>
          <cell r="AK148">
            <v>95.959595959595958</v>
          </cell>
          <cell r="AL148">
            <v>97.363796133567661</v>
          </cell>
          <cell r="AM148">
            <v>188</v>
          </cell>
          <cell r="AN148">
            <v>377</v>
          </cell>
          <cell r="AO148">
            <v>565</v>
          </cell>
          <cell r="AP148">
            <v>20.212765957446805</v>
          </cell>
          <cell r="AQ148">
            <v>21.750663129973475</v>
          </cell>
          <cell r="AR148">
            <v>21.238938053097346</v>
          </cell>
          <cell r="AS148">
            <v>13.297872340425531</v>
          </cell>
          <cell r="AT148">
            <v>12.73209549071618</v>
          </cell>
          <cell r="AU148">
            <v>12.920353982300886</v>
          </cell>
          <cell r="AV148">
            <v>70.212765957446805</v>
          </cell>
          <cell r="AW148">
            <v>67.904509283819621</v>
          </cell>
          <cell r="AX148">
            <v>68.672566371681427</v>
          </cell>
          <cell r="AY148">
            <v>67.553191489361694</v>
          </cell>
          <cell r="AZ148">
            <v>63.925729442970827</v>
          </cell>
          <cell r="BA148">
            <v>65.13274336283186</v>
          </cell>
          <cell r="BB148">
            <v>93.61702127659575</v>
          </cell>
          <cell r="BC148">
            <v>91.777188328912459</v>
          </cell>
          <cell r="BD148">
            <v>92.389380530973455</v>
          </cell>
          <cell r="BE148">
            <v>114</v>
          </cell>
          <cell r="BF148">
            <v>277</v>
          </cell>
          <cell r="BG148">
            <v>391</v>
          </cell>
          <cell r="BH148">
            <v>13.157894736842104</v>
          </cell>
          <cell r="BI148">
            <v>12.274368231046932</v>
          </cell>
          <cell r="BJ148">
            <v>12.531969309462914</v>
          </cell>
          <cell r="BK148">
            <v>8.7719298245614024</v>
          </cell>
          <cell r="BL148">
            <v>8.6642599277978327</v>
          </cell>
          <cell r="BM148">
            <v>8.695652173913043</v>
          </cell>
          <cell r="BN148">
            <v>42.105263157894733</v>
          </cell>
          <cell r="BO148">
            <v>39.35018050541516</v>
          </cell>
          <cell r="BP148">
            <v>40.153452685421996</v>
          </cell>
          <cell r="BQ148">
            <v>41.228070175438596</v>
          </cell>
          <cell r="BR148">
            <v>37.184115523465707</v>
          </cell>
          <cell r="BS148">
            <v>38.363171355498721</v>
          </cell>
          <cell r="BT148">
            <v>83.333333333333343</v>
          </cell>
          <cell r="BU148">
            <v>82.671480144404327</v>
          </cell>
          <cell r="BV148">
            <v>82.864450127877248</v>
          </cell>
          <cell r="BW148">
            <v>10</v>
          </cell>
          <cell r="BX148">
            <v>14</v>
          </cell>
          <cell r="BY148">
            <v>24</v>
          </cell>
          <cell r="BZ148">
            <v>40</v>
          </cell>
          <cell r="CA148">
            <v>64.285714285714292</v>
          </cell>
          <cell r="CB148">
            <v>54.166666666666664</v>
          </cell>
          <cell r="CC148">
            <v>20</v>
          </cell>
          <cell r="CD148">
            <v>50</v>
          </cell>
          <cell r="CE148">
            <v>37.5</v>
          </cell>
          <cell r="CF148">
            <v>60</v>
          </cell>
          <cell r="CG148">
            <v>92.857142857142861</v>
          </cell>
          <cell r="CH148">
            <v>79.166666666666657</v>
          </cell>
          <cell r="CI148">
            <v>60</v>
          </cell>
          <cell r="CJ148">
            <v>92.857142857142861</v>
          </cell>
          <cell r="CK148">
            <v>79.166666666666657</v>
          </cell>
          <cell r="CL148">
            <v>90</v>
          </cell>
          <cell r="CM148">
            <v>92.857142857142861</v>
          </cell>
          <cell r="CN148">
            <v>91.666666666666657</v>
          </cell>
          <cell r="CO148">
            <v>6480</v>
          </cell>
          <cell r="CP148">
            <v>6636</v>
          </cell>
          <cell r="CQ148">
            <v>13116</v>
          </cell>
          <cell r="CR148">
            <v>69.459876543209873</v>
          </cell>
          <cell r="CS148">
            <v>60.006027727546716</v>
          </cell>
          <cell r="CT148">
            <v>64.676730710582504</v>
          </cell>
          <cell r="CU148">
            <v>58.24074074074074</v>
          </cell>
          <cell r="CV148">
            <v>49.321880650994579</v>
          </cell>
          <cell r="CW148">
            <v>53.728270814272648</v>
          </cell>
          <cell r="CX148">
            <v>95.200617283950621</v>
          </cell>
          <cell r="CY148">
            <v>91.500904159132006</v>
          </cell>
          <cell r="CZ148">
            <v>93.328758767917051</v>
          </cell>
          <cell r="DA148">
            <v>94.197530864197532</v>
          </cell>
          <cell r="DB148">
            <v>90.069318866787214</v>
          </cell>
          <cell r="DC148">
            <v>92.108874656907588</v>
          </cell>
          <cell r="DD148">
            <v>98.996913580246911</v>
          </cell>
          <cell r="DE148">
            <v>97.709463532248336</v>
          </cell>
          <cell r="DF148">
            <v>98.345532174443434</v>
          </cell>
          <cell r="DG148">
            <v>633</v>
          </cell>
          <cell r="DH148">
            <v>1070</v>
          </cell>
          <cell r="DI148">
            <v>1703</v>
          </cell>
          <cell r="DJ148">
            <v>24.328593996840443</v>
          </cell>
          <cell r="DK148">
            <v>24.205607476635514</v>
          </cell>
          <cell r="DL148">
            <v>24.251321197886082</v>
          </cell>
          <cell r="DM148">
            <v>12.006319115323855</v>
          </cell>
          <cell r="DN148">
            <v>13.084112149532709</v>
          </cell>
          <cell r="DO148">
            <v>12.68349970640047</v>
          </cell>
          <cell r="DP148">
            <v>83.254344391785153</v>
          </cell>
          <cell r="DQ148">
            <v>78.691588785046733</v>
          </cell>
          <cell r="DR148">
            <v>80.387551379917781</v>
          </cell>
          <cell r="DS148">
            <v>80.568720379146924</v>
          </cell>
          <cell r="DT148">
            <v>75.794392523364479</v>
          </cell>
          <cell r="DU148">
            <v>77.568995889606569</v>
          </cell>
          <cell r="DV148">
            <v>97.788309636650865</v>
          </cell>
          <cell r="DW148">
            <v>94.485981308411212</v>
          </cell>
          <cell r="DX148">
            <v>95.713446858485028</v>
          </cell>
        </row>
        <row r="149">
          <cell r="B149">
            <v>921</v>
          </cell>
          <cell r="C149">
            <v>713</v>
          </cell>
          <cell r="D149">
            <v>579</v>
          </cell>
          <cell r="E149">
            <v>1292</v>
          </cell>
          <cell r="F149">
            <v>55.539971949509116</v>
          </cell>
          <cell r="G149">
            <v>54.74956822107081</v>
          </cell>
          <cell r="H149">
            <v>55.185758513931894</v>
          </cell>
          <cell r="I149">
            <v>41.935483870967744</v>
          </cell>
          <cell r="J149">
            <v>44.905008635578589</v>
          </cell>
          <cell r="K149">
            <v>43.266253869969042</v>
          </cell>
          <cell r="L149">
            <v>92.56661991584852</v>
          </cell>
          <cell r="M149">
            <v>94.645941278065621</v>
          </cell>
          <cell r="N149">
            <v>93.498452012383908</v>
          </cell>
          <cell r="O149">
            <v>90.883590462833098</v>
          </cell>
          <cell r="P149">
            <v>92.573402417962001</v>
          </cell>
          <cell r="Q149">
            <v>91.640866873065022</v>
          </cell>
          <cell r="R149">
            <v>98.176718092566617</v>
          </cell>
          <cell r="S149">
            <v>98.445595854922274</v>
          </cell>
          <cell r="T149">
            <v>98.297213622291025</v>
          </cell>
          <cell r="U149">
            <v>38</v>
          </cell>
          <cell r="V149">
            <v>92</v>
          </cell>
          <cell r="W149">
            <v>130</v>
          </cell>
          <cell r="X149">
            <v>26.315789473684209</v>
          </cell>
          <cell r="Y149">
            <v>11.956521739130435</v>
          </cell>
          <cell r="Z149">
            <v>16.153846153846153</v>
          </cell>
          <cell r="AA149">
            <v>2.6315789473684208</v>
          </cell>
          <cell r="AB149">
            <v>9.7826086956521738</v>
          </cell>
          <cell r="AC149">
            <v>7.6923076923076925</v>
          </cell>
          <cell r="AD149">
            <v>86.842105263157904</v>
          </cell>
          <cell r="AE149">
            <v>84.782608695652172</v>
          </cell>
          <cell r="AF149">
            <v>85.384615384615387</v>
          </cell>
          <cell r="AG149">
            <v>84.210526315789465</v>
          </cell>
          <cell r="AH149">
            <v>78.260869565217391</v>
          </cell>
          <cell r="AI149">
            <v>80</v>
          </cell>
          <cell r="AJ149">
            <v>100</v>
          </cell>
          <cell r="AK149">
            <v>98.91304347826086</v>
          </cell>
          <cell r="AL149">
            <v>99.230769230769226</v>
          </cell>
          <cell r="AM149">
            <v>13</v>
          </cell>
          <cell r="AN149">
            <v>45</v>
          </cell>
          <cell r="AO149">
            <v>58</v>
          </cell>
          <cell r="AP149">
            <v>0</v>
          </cell>
          <cell r="AQ149">
            <v>13.333333333333334</v>
          </cell>
          <cell r="AR149">
            <v>10.344827586206897</v>
          </cell>
          <cell r="AS149">
            <v>0</v>
          </cell>
          <cell r="AT149">
            <v>4.4444444444444446</v>
          </cell>
          <cell r="AU149">
            <v>3.4482758620689653</v>
          </cell>
          <cell r="AV149">
            <v>76.923076923076934</v>
          </cell>
          <cell r="AW149">
            <v>57.777777777777771</v>
          </cell>
          <cell r="AX149">
            <v>62.068965517241381</v>
          </cell>
          <cell r="AY149">
            <v>76.923076923076934</v>
          </cell>
          <cell r="AZ149">
            <v>53.333333333333336</v>
          </cell>
          <cell r="BA149">
            <v>58.620689655172406</v>
          </cell>
          <cell r="BB149">
            <v>92.307692307692307</v>
          </cell>
          <cell r="BC149">
            <v>86.666666666666671</v>
          </cell>
          <cell r="BD149">
            <v>87.931034482758619</v>
          </cell>
          <cell r="BE149">
            <v>15</v>
          </cell>
          <cell r="BF149">
            <v>59</v>
          </cell>
          <cell r="BG149">
            <v>74</v>
          </cell>
          <cell r="BH149">
            <v>0</v>
          </cell>
          <cell r="BI149">
            <v>8.4745762711864394</v>
          </cell>
          <cell r="BJ149">
            <v>6.756756756756757</v>
          </cell>
          <cell r="BK149">
            <v>0</v>
          </cell>
          <cell r="BL149">
            <v>3.3898305084745761</v>
          </cell>
          <cell r="BM149">
            <v>2.7027027027027026</v>
          </cell>
          <cell r="BN149">
            <v>33.333333333333329</v>
          </cell>
          <cell r="BO149">
            <v>45.762711864406782</v>
          </cell>
          <cell r="BP149">
            <v>43.243243243243242</v>
          </cell>
          <cell r="BQ149">
            <v>33.333333333333329</v>
          </cell>
          <cell r="BR149">
            <v>42.372881355932201</v>
          </cell>
          <cell r="BS149">
            <v>40.54054054054054</v>
          </cell>
          <cell r="BT149">
            <v>93.333333333333329</v>
          </cell>
          <cell r="BU149">
            <v>72.881355932203391</v>
          </cell>
          <cell r="BV149">
            <v>77.027027027027032</v>
          </cell>
          <cell r="BW149">
            <v>0</v>
          </cell>
          <cell r="BX149">
            <v>1</v>
          </cell>
          <cell r="BY149">
            <v>1</v>
          </cell>
          <cell r="BZ149" t="e">
            <v>#DIV/0!</v>
          </cell>
          <cell r="CA149">
            <v>0</v>
          </cell>
          <cell r="CB149">
            <v>0</v>
          </cell>
          <cell r="CC149" t="e">
            <v>#DIV/0!</v>
          </cell>
          <cell r="CD149">
            <v>0</v>
          </cell>
          <cell r="CE149">
            <v>0</v>
          </cell>
          <cell r="CF149" t="e">
            <v>#DIV/0!</v>
          </cell>
          <cell r="CG149">
            <v>100</v>
          </cell>
          <cell r="CH149">
            <v>100</v>
          </cell>
          <cell r="CI149" t="e">
            <v>#DIV/0!</v>
          </cell>
          <cell r="CJ149">
            <v>0</v>
          </cell>
          <cell r="CK149">
            <v>0</v>
          </cell>
          <cell r="CL149" t="e">
            <v>#DIV/0!</v>
          </cell>
          <cell r="CM149">
            <v>100</v>
          </cell>
          <cell r="CN149">
            <v>100</v>
          </cell>
          <cell r="CO149">
            <v>779</v>
          </cell>
          <cell r="CP149">
            <v>776</v>
          </cell>
          <cell r="CQ149">
            <v>1555</v>
          </cell>
          <cell r="CR149">
            <v>52.118100128369704</v>
          </cell>
          <cell r="CS149">
            <v>43.685567010309278</v>
          </cell>
          <cell r="CT149">
            <v>47.90996784565916</v>
          </cell>
          <cell r="CU149">
            <v>38.510911424903718</v>
          </cell>
          <cell r="CV149">
            <v>35.180412371134025</v>
          </cell>
          <cell r="CW149">
            <v>36.848874598070744</v>
          </cell>
          <cell r="CX149">
            <v>90.885750962772789</v>
          </cell>
          <cell r="CY149">
            <v>87.628865979381445</v>
          </cell>
          <cell r="CZ149">
            <v>89.260450160771711</v>
          </cell>
          <cell r="DA149">
            <v>89.216944801026955</v>
          </cell>
          <cell r="DB149">
            <v>84.664948453608247</v>
          </cell>
          <cell r="DC149">
            <v>86.945337620578783</v>
          </cell>
          <cell r="DD149">
            <v>98.074454428754805</v>
          </cell>
          <cell r="DE149">
            <v>95.876288659793815</v>
          </cell>
          <cell r="DF149">
            <v>96.977491961414785</v>
          </cell>
          <cell r="DG149">
            <v>51</v>
          </cell>
          <cell r="DH149">
            <v>137</v>
          </cell>
          <cell r="DI149">
            <v>188</v>
          </cell>
          <cell r="DJ149">
            <v>19.607843137254903</v>
          </cell>
          <cell r="DK149">
            <v>12.408759124087592</v>
          </cell>
          <cell r="DL149">
            <v>14.361702127659576</v>
          </cell>
          <cell r="DM149">
            <v>1.9607843137254901</v>
          </cell>
          <cell r="DN149">
            <v>8.0291970802919703</v>
          </cell>
          <cell r="DO149">
            <v>6.3829787234042552</v>
          </cell>
          <cell r="DP149">
            <v>84.313725490196077</v>
          </cell>
          <cell r="DQ149">
            <v>75.912408759124077</v>
          </cell>
          <cell r="DR149">
            <v>78.191489361702125</v>
          </cell>
          <cell r="DS149">
            <v>82.35294117647058</v>
          </cell>
          <cell r="DT149">
            <v>70.072992700729927</v>
          </cell>
          <cell r="DU149">
            <v>73.40425531914893</v>
          </cell>
          <cell r="DV149">
            <v>98.039215686274503</v>
          </cell>
          <cell r="DW149">
            <v>94.890510948905103</v>
          </cell>
          <cell r="DX149">
            <v>95.744680851063833</v>
          </cell>
        </row>
        <row r="150">
          <cell r="B150">
            <v>925</v>
          </cell>
          <cell r="C150">
            <v>3658</v>
          </cell>
          <cell r="D150">
            <v>3388</v>
          </cell>
          <cell r="E150">
            <v>7046</v>
          </cell>
          <cell r="F150">
            <v>72.908693275013675</v>
          </cell>
          <cell r="G150">
            <v>69.037780401416754</v>
          </cell>
          <cell r="H150">
            <v>71.047402781720123</v>
          </cell>
          <cell r="I150">
            <v>57.92782941498087</v>
          </cell>
          <cell r="J150">
            <v>54.663518299881943</v>
          </cell>
          <cell r="K150">
            <v>56.358217428328125</v>
          </cell>
          <cell r="L150">
            <v>97.922361946418818</v>
          </cell>
          <cell r="M150">
            <v>97.373081463990559</v>
          </cell>
          <cell r="N150">
            <v>97.658245813227367</v>
          </cell>
          <cell r="O150">
            <v>96.965554948059051</v>
          </cell>
          <cell r="P150">
            <v>96.280991735537185</v>
          </cell>
          <cell r="Q150">
            <v>96.636389440817481</v>
          </cell>
          <cell r="R150">
            <v>99.535265172225266</v>
          </cell>
          <cell r="S150">
            <v>99.675324675324674</v>
          </cell>
          <cell r="T150">
            <v>99.602611410729494</v>
          </cell>
          <cell r="U150">
            <v>303</v>
          </cell>
          <cell r="V150">
            <v>418</v>
          </cell>
          <cell r="W150">
            <v>721</v>
          </cell>
          <cell r="X150">
            <v>18.811881188118811</v>
          </cell>
          <cell r="Y150">
            <v>22.727272727272727</v>
          </cell>
          <cell r="Z150">
            <v>21.081830790568652</v>
          </cell>
          <cell r="AA150">
            <v>9.2409240924092408</v>
          </cell>
          <cell r="AB150">
            <v>11.961722488038278</v>
          </cell>
          <cell r="AC150">
            <v>10.818307905686545</v>
          </cell>
          <cell r="AD150">
            <v>88.778877887788781</v>
          </cell>
          <cell r="AE150">
            <v>88.755980861244026</v>
          </cell>
          <cell r="AF150">
            <v>88.765603328710128</v>
          </cell>
          <cell r="AG150">
            <v>85.478547854785475</v>
          </cell>
          <cell r="AH150">
            <v>84.210526315789465</v>
          </cell>
          <cell r="AI150">
            <v>84.743411927877943</v>
          </cell>
          <cell r="AJ150">
            <v>97.029702970297024</v>
          </cell>
          <cell r="AK150">
            <v>98.803827751196167</v>
          </cell>
          <cell r="AL150">
            <v>98.05825242718447</v>
          </cell>
          <cell r="AM150">
            <v>108</v>
          </cell>
          <cell r="AN150">
            <v>197</v>
          </cell>
          <cell r="AO150">
            <v>305</v>
          </cell>
          <cell r="AP150">
            <v>14.814814814814813</v>
          </cell>
          <cell r="AQ150">
            <v>18.274111675126903</v>
          </cell>
          <cell r="AR150">
            <v>17.04918032786885</v>
          </cell>
          <cell r="AS150">
            <v>11.111111111111111</v>
          </cell>
          <cell r="AT150">
            <v>10.152284263959391</v>
          </cell>
          <cell r="AU150">
            <v>10.491803278688524</v>
          </cell>
          <cell r="AV150">
            <v>84.259259259259252</v>
          </cell>
          <cell r="AW150">
            <v>75.126903553299499</v>
          </cell>
          <cell r="AX150">
            <v>78.360655737704917</v>
          </cell>
          <cell r="AY150">
            <v>82.407407407407405</v>
          </cell>
          <cell r="AZ150">
            <v>72.588832487309645</v>
          </cell>
          <cell r="BA150">
            <v>76.065573770491795</v>
          </cell>
          <cell r="BB150">
            <v>96.296296296296291</v>
          </cell>
          <cell r="BC150">
            <v>95.431472081218274</v>
          </cell>
          <cell r="BD150">
            <v>95.73770491803279</v>
          </cell>
          <cell r="BE150">
            <v>127</v>
          </cell>
          <cell r="BF150">
            <v>233</v>
          </cell>
          <cell r="BG150">
            <v>360</v>
          </cell>
          <cell r="BH150">
            <v>13.385826771653544</v>
          </cell>
          <cell r="BI150">
            <v>7.7253218884120178</v>
          </cell>
          <cell r="BJ150">
            <v>9.7222222222222232</v>
          </cell>
          <cell r="BK150">
            <v>9.4488188976377945</v>
          </cell>
          <cell r="BL150">
            <v>4.2918454935622314</v>
          </cell>
          <cell r="BM150">
            <v>6.1111111111111107</v>
          </cell>
          <cell r="BN150">
            <v>54.330708661417326</v>
          </cell>
          <cell r="BO150">
            <v>42.489270386266092</v>
          </cell>
          <cell r="BP150">
            <v>46.666666666666664</v>
          </cell>
          <cell r="BQ150">
            <v>50.393700787401571</v>
          </cell>
          <cell r="BR150">
            <v>38.197424892703864</v>
          </cell>
          <cell r="BS150">
            <v>42.5</v>
          </cell>
          <cell r="BT150">
            <v>89.763779527559052</v>
          </cell>
          <cell r="BU150">
            <v>81.97424892703863</v>
          </cell>
          <cell r="BV150">
            <v>84.722222222222214</v>
          </cell>
          <cell r="BW150">
            <v>10</v>
          </cell>
          <cell r="BX150">
            <v>16</v>
          </cell>
          <cell r="BY150">
            <v>26</v>
          </cell>
          <cell r="BZ150">
            <v>30</v>
          </cell>
          <cell r="CA150">
            <v>56.25</v>
          </cell>
          <cell r="CB150">
            <v>46.153846153846153</v>
          </cell>
          <cell r="CC150">
            <v>20</v>
          </cell>
          <cell r="CD150">
            <v>43.75</v>
          </cell>
          <cell r="CE150">
            <v>34.615384615384613</v>
          </cell>
          <cell r="CF150">
            <v>100</v>
          </cell>
          <cell r="CG150">
            <v>87.5</v>
          </cell>
          <cell r="CH150">
            <v>92.307692307692307</v>
          </cell>
          <cell r="CI150">
            <v>100</v>
          </cell>
          <cell r="CJ150">
            <v>87.5</v>
          </cell>
          <cell r="CK150">
            <v>92.307692307692307</v>
          </cell>
          <cell r="CL150">
            <v>100</v>
          </cell>
          <cell r="CM150">
            <v>100</v>
          </cell>
          <cell r="CN150">
            <v>100</v>
          </cell>
          <cell r="CO150">
            <v>4206</v>
          </cell>
          <cell r="CP150">
            <v>4252</v>
          </cell>
          <cell r="CQ150">
            <v>8458</v>
          </cell>
          <cell r="CR150">
            <v>65.620542082738936</v>
          </cell>
          <cell r="CS150">
            <v>58.72530573847601</v>
          </cell>
          <cell r="CT150">
            <v>62.15417356349019</v>
          </cell>
          <cell r="CU150">
            <v>51.664289110794101</v>
          </cell>
          <cell r="CV150">
            <v>45.602069614299154</v>
          </cell>
          <cell r="CW150">
            <v>48.616694253960745</v>
          </cell>
          <cell r="CX150">
            <v>95.601521635758431</v>
          </cell>
          <cell r="CY150">
            <v>92.450611476952034</v>
          </cell>
          <cell r="CZ150">
            <v>94.017498226531089</v>
          </cell>
          <cell r="DA150">
            <v>94.365192582025685</v>
          </cell>
          <cell r="DB150">
            <v>90.780809031044214</v>
          </cell>
          <cell r="DC150">
            <v>92.563253724284706</v>
          </cell>
          <cell r="DD150">
            <v>98.977650974797911</v>
          </cell>
          <cell r="DE150">
            <v>98.424270931326433</v>
          </cell>
          <cell r="DF150">
            <v>98.699456136202414</v>
          </cell>
          <cell r="DG150">
            <v>411</v>
          </cell>
          <cell r="DH150">
            <v>615</v>
          </cell>
          <cell r="DI150">
            <v>1026</v>
          </cell>
          <cell r="DJ150">
            <v>17.761557177615572</v>
          </cell>
          <cell r="DK150">
            <v>21.300813008130081</v>
          </cell>
          <cell r="DL150">
            <v>19.883040935672515</v>
          </cell>
          <cell r="DM150">
            <v>9.7323600973236015</v>
          </cell>
          <cell r="DN150">
            <v>11.38211382113821</v>
          </cell>
          <cell r="DO150">
            <v>10.721247563352826</v>
          </cell>
          <cell r="DP150">
            <v>87.591240875912419</v>
          </cell>
          <cell r="DQ150">
            <v>84.390243902439025</v>
          </cell>
          <cell r="DR150">
            <v>85.672514619883046</v>
          </cell>
          <cell r="DS150">
            <v>84.671532846715323</v>
          </cell>
          <cell r="DT150">
            <v>80.487804878048792</v>
          </cell>
          <cell r="DU150">
            <v>82.163742690058484</v>
          </cell>
          <cell r="DV150">
            <v>96.836982968369838</v>
          </cell>
          <cell r="DW150">
            <v>97.723577235772368</v>
          </cell>
          <cell r="DX150">
            <v>97.368421052631575</v>
          </cell>
        </row>
        <row r="151">
          <cell r="B151">
            <v>926</v>
          </cell>
          <cell r="C151">
            <v>3674</v>
          </cell>
          <cell r="D151">
            <v>3487</v>
          </cell>
          <cell r="E151">
            <v>7161</v>
          </cell>
          <cell r="F151">
            <v>67.06586826347305</v>
          </cell>
          <cell r="G151">
            <v>62.57527960997993</v>
          </cell>
          <cell r="H151">
            <v>64.879206814690676</v>
          </cell>
          <cell r="I151">
            <v>55.906369080021776</v>
          </cell>
          <cell r="J151">
            <v>49.670203613421279</v>
          </cell>
          <cell r="K151">
            <v>52.869710934227065</v>
          </cell>
          <cell r="L151">
            <v>96.597713663581928</v>
          </cell>
          <cell r="M151">
            <v>96.443934614281616</v>
          </cell>
          <cell r="N151">
            <v>96.52283200670297</v>
          </cell>
          <cell r="O151">
            <v>96.189439303211756</v>
          </cell>
          <cell r="P151">
            <v>95.268138801261827</v>
          </cell>
          <cell r="Q151">
            <v>95.740818321463479</v>
          </cell>
          <cell r="R151">
            <v>98.720740337506811</v>
          </cell>
          <cell r="S151">
            <v>98.852882133639227</v>
          </cell>
          <cell r="T151">
            <v>98.785085881860084</v>
          </cell>
          <cell r="U151">
            <v>381</v>
          </cell>
          <cell r="V151">
            <v>635</v>
          </cell>
          <cell r="W151">
            <v>1016</v>
          </cell>
          <cell r="X151">
            <v>21.784776902887142</v>
          </cell>
          <cell r="Y151">
            <v>20.787401574803148</v>
          </cell>
          <cell r="Z151">
            <v>21.161417322834648</v>
          </cell>
          <cell r="AA151">
            <v>15.223097112860891</v>
          </cell>
          <cell r="AB151">
            <v>13.700787401574804</v>
          </cell>
          <cell r="AC151">
            <v>14.271653543307087</v>
          </cell>
          <cell r="AD151">
            <v>81.364829396325462</v>
          </cell>
          <cell r="AE151">
            <v>81.889763779527556</v>
          </cell>
          <cell r="AF151">
            <v>81.69291338582677</v>
          </cell>
          <cell r="AG151">
            <v>79.265091863517057</v>
          </cell>
          <cell r="AH151">
            <v>77.637795275590548</v>
          </cell>
          <cell r="AI151">
            <v>78.248031496062993</v>
          </cell>
          <cell r="AJ151">
            <v>94.225721784776908</v>
          </cell>
          <cell r="AK151">
            <v>95.905511811023629</v>
          </cell>
          <cell r="AL151">
            <v>95.275590551181097</v>
          </cell>
          <cell r="AM151">
            <v>159</v>
          </cell>
          <cell r="AN151">
            <v>248</v>
          </cell>
          <cell r="AO151">
            <v>407</v>
          </cell>
          <cell r="AP151">
            <v>16.981132075471699</v>
          </cell>
          <cell r="AQ151">
            <v>14.112903225806454</v>
          </cell>
          <cell r="AR151">
            <v>15.233415233415235</v>
          </cell>
          <cell r="AS151">
            <v>8.8050314465408803</v>
          </cell>
          <cell r="AT151">
            <v>8.064516129032258</v>
          </cell>
          <cell r="AU151">
            <v>8.3538083538083541</v>
          </cell>
          <cell r="AV151">
            <v>66.037735849056602</v>
          </cell>
          <cell r="AW151">
            <v>64.91935483870968</v>
          </cell>
          <cell r="AX151">
            <v>65.356265356265354</v>
          </cell>
          <cell r="AY151">
            <v>63.522012578616348</v>
          </cell>
          <cell r="AZ151">
            <v>60.887096774193552</v>
          </cell>
          <cell r="BA151">
            <v>61.91646191646192</v>
          </cell>
          <cell r="BB151">
            <v>87.421383647798748</v>
          </cell>
          <cell r="BC151">
            <v>91.129032258064512</v>
          </cell>
          <cell r="BD151">
            <v>89.680589680589691</v>
          </cell>
          <cell r="BE151">
            <v>108</v>
          </cell>
          <cell r="BF151">
            <v>249</v>
          </cell>
          <cell r="BG151">
            <v>357</v>
          </cell>
          <cell r="BH151">
            <v>6.481481481481481</v>
          </cell>
          <cell r="BI151">
            <v>9.6385542168674707</v>
          </cell>
          <cell r="BJ151">
            <v>8.6834733893557416</v>
          </cell>
          <cell r="BK151">
            <v>0.92592592592592582</v>
          </cell>
          <cell r="BL151">
            <v>4.4176706827309236</v>
          </cell>
          <cell r="BM151">
            <v>3.3613445378151261</v>
          </cell>
          <cell r="BN151">
            <v>35.185185185185183</v>
          </cell>
          <cell r="BO151">
            <v>43.775100401606423</v>
          </cell>
          <cell r="BP151">
            <v>41.17647058823529</v>
          </cell>
          <cell r="BQ151">
            <v>24.074074074074073</v>
          </cell>
          <cell r="BR151">
            <v>37.349397590361441</v>
          </cell>
          <cell r="BS151">
            <v>33.333333333333329</v>
          </cell>
          <cell r="BT151">
            <v>82.407407407407405</v>
          </cell>
          <cell r="BU151">
            <v>87.550200803212846</v>
          </cell>
          <cell r="BV151">
            <v>85.994397759103649</v>
          </cell>
          <cell r="BW151">
            <v>14</v>
          </cell>
          <cell r="BX151">
            <v>17</v>
          </cell>
          <cell r="BY151">
            <v>31</v>
          </cell>
          <cell r="BZ151">
            <v>50</v>
          </cell>
          <cell r="CA151">
            <v>58.82352941176471</v>
          </cell>
          <cell r="CB151">
            <v>54.838709677419352</v>
          </cell>
          <cell r="CC151">
            <v>42.857142857142854</v>
          </cell>
          <cell r="CD151">
            <v>52.941176470588239</v>
          </cell>
          <cell r="CE151">
            <v>48.387096774193552</v>
          </cell>
          <cell r="CF151">
            <v>78.571428571428569</v>
          </cell>
          <cell r="CG151">
            <v>70.588235294117652</v>
          </cell>
          <cell r="CH151">
            <v>74.193548387096769</v>
          </cell>
          <cell r="CI151">
            <v>78.571428571428569</v>
          </cell>
          <cell r="CJ151">
            <v>70.588235294117652</v>
          </cell>
          <cell r="CK151">
            <v>74.193548387096769</v>
          </cell>
          <cell r="CL151">
            <v>92.857142857142861</v>
          </cell>
          <cell r="CM151">
            <v>100</v>
          </cell>
          <cell r="CN151">
            <v>96.774193548387103</v>
          </cell>
          <cell r="CO151">
            <v>4336</v>
          </cell>
          <cell r="CP151">
            <v>4636</v>
          </cell>
          <cell r="CQ151">
            <v>8972</v>
          </cell>
          <cell r="CR151">
            <v>59.686346863468628</v>
          </cell>
          <cell r="CS151">
            <v>51.402070750647113</v>
          </cell>
          <cell r="CT151">
            <v>55.405706642888987</v>
          </cell>
          <cell r="CU151">
            <v>49.192804428044276</v>
          </cell>
          <cell r="CV151">
            <v>40.099223468507333</v>
          </cell>
          <cell r="CW151">
            <v>44.493981275078021</v>
          </cell>
          <cell r="CX151">
            <v>92.550738007380076</v>
          </cell>
          <cell r="CY151">
            <v>89.840379637618639</v>
          </cell>
          <cell r="CZ151">
            <v>91.150245207311627</v>
          </cell>
          <cell r="DA151">
            <v>91.651291512915137</v>
          </cell>
          <cell r="DB151">
            <v>87.812769628990509</v>
          </cell>
          <cell r="DC151">
            <v>89.667855550601871</v>
          </cell>
          <cell r="DD151">
            <v>97.486162361623613</v>
          </cell>
          <cell r="DE151">
            <v>97.433132010353745</v>
          </cell>
          <cell r="DF151">
            <v>97.458760588497555</v>
          </cell>
          <cell r="DG151">
            <v>540</v>
          </cell>
          <cell r="DH151">
            <v>883</v>
          </cell>
          <cell r="DI151">
            <v>1423</v>
          </cell>
          <cell r="DJ151">
            <v>20.37037037037037</v>
          </cell>
          <cell r="DK151">
            <v>18.912797281993203</v>
          </cell>
          <cell r="DL151">
            <v>19.465917076598735</v>
          </cell>
          <cell r="DM151">
            <v>13.333333333333334</v>
          </cell>
          <cell r="DN151">
            <v>12.117780294450736</v>
          </cell>
          <cell r="DO151">
            <v>12.57905832747716</v>
          </cell>
          <cell r="DP151">
            <v>76.851851851851848</v>
          </cell>
          <cell r="DQ151">
            <v>77.123442808607024</v>
          </cell>
          <cell r="DR151">
            <v>77.020379479971893</v>
          </cell>
          <cell r="DS151">
            <v>74.629629629629633</v>
          </cell>
          <cell r="DT151">
            <v>72.933182332955838</v>
          </cell>
          <cell r="DU151">
            <v>73.5769501054111</v>
          </cell>
          <cell r="DV151">
            <v>92.222222222222229</v>
          </cell>
          <cell r="DW151">
            <v>94.563986409966034</v>
          </cell>
          <cell r="DX151">
            <v>93.675333801827122</v>
          </cell>
        </row>
        <row r="152">
          <cell r="B152">
            <v>928</v>
          </cell>
          <cell r="C152">
            <v>3384</v>
          </cell>
          <cell r="D152">
            <v>3101</v>
          </cell>
          <cell r="E152">
            <v>6485</v>
          </cell>
          <cell r="F152">
            <v>68.144208037825067</v>
          </cell>
          <cell r="G152">
            <v>61.754272815220901</v>
          </cell>
          <cell r="H152">
            <v>65.088666152659982</v>
          </cell>
          <cell r="I152">
            <v>53.250591016548462</v>
          </cell>
          <cell r="J152">
            <v>48.629474363108677</v>
          </cell>
          <cell r="K152">
            <v>51.040863531225909</v>
          </cell>
          <cell r="L152">
            <v>96.690307328605201</v>
          </cell>
          <cell r="M152">
            <v>96.065785230570782</v>
          </cell>
          <cell r="N152">
            <v>96.391673091750192</v>
          </cell>
          <cell r="O152">
            <v>94.799054373522466</v>
          </cell>
          <cell r="P152">
            <v>94.324411480167697</v>
          </cell>
          <cell r="Q152">
            <v>94.572089437162688</v>
          </cell>
          <cell r="R152">
            <v>98.995271867612288</v>
          </cell>
          <cell r="S152">
            <v>99.161560786842955</v>
          </cell>
          <cell r="T152">
            <v>99.074787972243641</v>
          </cell>
          <cell r="U152">
            <v>345</v>
          </cell>
          <cell r="V152">
            <v>567</v>
          </cell>
          <cell r="W152">
            <v>912</v>
          </cell>
          <cell r="X152">
            <v>15.65217391304348</v>
          </cell>
          <cell r="Y152">
            <v>16.578483245149911</v>
          </cell>
          <cell r="Z152">
            <v>16.228070175438596</v>
          </cell>
          <cell r="AA152">
            <v>7.2463768115942031</v>
          </cell>
          <cell r="AB152">
            <v>9.7001763668430332</v>
          </cell>
          <cell r="AC152">
            <v>8.7719298245614024</v>
          </cell>
          <cell r="AD152">
            <v>81.739130434782609</v>
          </cell>
          <cell r="AE152">
            <v>79.717813051146379</v>
          </cell>
          <cell r="AF152">
            <v>80.482456140350877</v>
          </cell>
          <cell r="AG152">
            <v>77.391304347826079</v>
          </cell>
          <cell r="AH152">
            <v>74.250440917107582</v>
          </cell>
          <cell r="AI152">
            <v>75.438596491228068</v>
          </cell>
          <cell r="AJ152">
            <v>96.231884057971016</v>
          </cell>
          <cell r="AK152">
            <v>96.649029982363317</v>
          </cell>
          <cell r="AL152">
            <v>96.491228070175438</v>
          </cell>
          <cell r="AM152">
            <v>152</v>
          </cell>
          <cell r="AN152">
            <v>253</v>
          </cell>
          <cell r="AO152">
            <v>405</v>
          </cell>
          <cell r="AP152">
            <v>13.815789473684212</v>
          </cell>
          <cell r="AQ152">
            <v>7.5098814229249005</v>
          </cell>
          <cell r="AR152">
            <v>9.8765432098765427</v>
          </cell>
          <cell r="AS152">
            <v>7.2368421052631584</v>
          </cell>
          <cell r="AT152">
            <v>2.766798418972332</v>
          </cell>
          <cell r="AU152">
            <v>4.4444444444444446</v>
          </cell>
          <cell r="AV152">
            <v>46.05263157894737</v>
          </cell>
          <cell r="AW152">
            <v>56.126482213438734</v>
          </cell>
          <cell r="AX152">
            <v>52.345679012345684</v>
          </cell>
          <cell r="AY152">
            <v>44.736842105263158</v>
          </cell>
          <cell r="AZ152">
            <v>50.197628458498023</v>
          </cell>
          <cell r="BA152">
            <v>48.148148148148145</v>
          </cell>
          <cell r="BB152">
            <v>85.526315789473685</v>
          </cell>
          <cell r="BC152">
            <v>89.723320158102766</v>
          </cell>
          <cell r="BD152">
            <v>88.148148148148152</v>
          </cell>
          <cell r="BE152">
            <v>93</v>
          </cell>
          <cell r="BF152">
            <v>231</v>
          </cell>
          <cell r="BG152">
            <v>324</v>
          </cell>
          <cell r="BH152">
            <v>9.67741935483871</v>
          </cell>
          <cell r="BI152">
            <v>7.7922077922077921</v>
          </cell>
          <cell r="BJ152">
            <v>8.3333333333333321</v>
          </cell>
          <cell r="BK152">
            <v>2.1505376344086025</v>
          </cell>
          <cell r="BL152">
            <v>6.0606060606060606</v>
          </cell>
          <cell r="BM152">
            <v>4.9382716049382713</v>
          </cell>
          <cell r="BN152">
            <v>45.161290322580641</v>
          </cell>
          <cell r="BO152">
            <v>34.1991341991342</v>
          </cell>
          <cell r="BP152">
            <v>37.345679012345677</v>
          </cell>
          <cell r="BQ152">
            <v>39.784946236559136</v>
          </cell>
          <cell r="BR152">
            <v>30.303030303030305</v>
          </cell>
          <cell r="BS152">
            <v>33.024691358024697</v>
          </cell>
          <cell r="BT152">
            <v>83.870967741935488</v>
          </cell>
          <cell r="BU152">
            <v>86.147186147186147</v>
          </cell>
          <cell r="BV152">
            <v>85.493827160493822</v>
          </cell>
          <cell r="BW152">
            <v>10</v>
          </cell>
          <cell r="BX152">
            <v>8</v>
          </cell>
          <cell r="BY152">
            <v>18</v>
          </cell>
          <cell r="BZ152">
            <v>30</v>
          </cell>
          <cell r="CA152">
            <v>37.5</v>
          </cell>
          <cell r="CB152">
            <v>33.333333333333329</v>
          </cell>
          <cell r="CC152">
            <v>30</v>
          </cell>
          <cell r="CD152">
            <v>37.5</v>
          </cell>
          <cell r="CE152">
            <v>33.333333333333329</v>
          </cell>
          <cell r="CF152">
            <v>80</v>
          </cell>
          <cell r="CG152">
            <v>87.5</v>
          </cell>
          <cell r="CH152">
            <v>83.333333333333343</v>
          </cell>
          <cell r="CI152">
            <v>80</v>
          </cell>
          <cell r="CJ152">
            <v>87.5</v>
          </cell>
          <cell r="CK152">
            <v>83.333333333333343</v>
          </cell>
          <cell r="CL152">
            <v>90</v>
          </cell>
          <cell r="CM152">
            <v>100</v>
          </cell>
          <cell r="CN152">
            <v>94.444444444444443</v>
          </cell>
          <cell r="CO152">
            <v>3984</v>
          </cell>
          <cell r="CP152">
            <v>4160</v>
          </cell>
          <cell r="CQ152">
            <v>8144</v>
          </cell>
          <cell r="CR152">
            <v>60.065261044176708</v>
          </cell>
          <cell r="CS152">
            <v>49.254807692307693</v>
          </cell>
          <cell r="CT152">
            <v>54.543222003929273</v>
          </cell>
          <cell r="CU152">
            <v>46.260040160642568</v>
          </cell>
          <cell r="CV152">
            <v>38.14903846153846</v>
          </cell>
          <cell r="CW152">
            <v>42.116895874263264</v>
          </cell>
          <cell r="CX152">
            <v>92.218875502008032</v>
          </cell>
          <cell r="CY152">
            <v>87.956730769230774</v>
          </cell>
          <cell r="CZ152">
            <v>90.041748526522596</v>
          </cell>
          <cell r="DA152">
            <v>90.060240963855421</v>
          </cell>
          <cell r="DB152">
            <v>85.336538461538453</v>
          </cell>
          <cell r="DC152">
            <v>87.647347740667982</v>
          </cell>
          <cell r="DD152">
            <v>97.866465863453811</v>
          </cell>
          <cell r="DE152">
            <v>97.524038461538467</v>
          </cell>
          <cell r="DF152">
            <v>97.691552062868368</v>
          </cell>
          <cell r="DG152">
            <v>497</v>
          </cell>
          <cell r="DH152">
            <v>820</v>
          </cell>
          <cell r="DI152">
            <v>1317</v>
          </cell>
          <cell r="DJ152">
            <v>15.090543259557343</v>
          </cell>
          <cell r="DK152">
            <v>13.780487804878049</v>
          </cell>
          <cell r="DL152">
            <v>14.274867122247532</v>
          </cell>
          <cell r="DM152">
            <v>7.2434607645875255</v>
          </cell>
          <cell r="DN152">
            <v>7.5609756097560972</v>
          </cell>
          <cell r="DO152">
            <v>7.4411541381928625</v>
          </cell>
          <cell r="DP152">
            <v>70.82494969818913</v>
          </cell>
          <cell r="DQ152">
            <v>72.439024390243901</v>
          </cell>
          <cell r="DR152">
            <v>71.829916476841305</v>
          </cell>
          <cell r="DS152">
            <v>67.404426559356139</v>
          </cell>
          <cell r="DT152">
            <v>66.829268292682926</v>
          </cell>
          <cell r="DU152">
            <v>67.046317388003047</v>
          </cell>
          <cell r="DV152">
            <v>92.957746478873233</v>
          </cell>
          <cell r="DW152">
            <v>94.512195121951208</v>
          </cell>
          <cell r="DX152">
            <v>93.925588458618066</v>
          </cell>
        </row>
        <row r="153">
          <cell r="B153">
            <v>929</v>
          </cell>
          <cell r="C153">
            <v>1720</v>
          </cell>
          <cell r="D153">
            <v>1552</v>
          </cell>
          <cell r="E153">
            <v>3272</v>
          </cell>
          <cell r="F153">
            <v>72.325581395348834</v>
          </cell>
          <cell r="G153">
            <v>70.167525773195877</v>
          </cell>
          <cell r="H153">
            <v>71.301955990220051</v>
          </cell>
          <cell r="I153">
            <v>58.255813953488364</v>
          </cell>
          <cell r="J153">
            <v>55.605670103092784</v>
          </cell>
          <cell r="K153">
            <v>56.998777506112475</v>
          </cell>
          <cell r="L153">
            <v>96.918604651162781</v>
          </cell>
          <cell r="M153">
            <v>97.615979381443296</v>
          </cell>
          <cell r="N153">
            <v>97.249388753056238</v>
          </cell>
          <cell r="O153">
            <v>95.930232558139537</v>
          </cell>
          <cell r="P153">
            <v>96.842783505154642</v>
          </cell>
          <cell r="Q153">
            <v>96.363080684596582</v>
          </cell>
          <cell r="R153">
            <v>99.069767441860463</v>
          </cell>
          <cell r="S153">
            <v>99.291237113402062</v>
          </cell>
          <cell r="T153">
            <v>99.174816625916876</v>
          </cell>
          <cell r="U153">
            <v>130</v>
          </cell>
          <cell r="V153">
            <v>209</v>
          </cell>
          <cell r="W153">
            <v>339</v>
          </cell>
          <cell r="X153">
            <v>13.076923076923078</v>
          </cell>
          <cell r="Y153">
            <v>12.918660287081341</v>
          </cell>
          <cell r="Z153">
            <v>12.979351032448378</v>
          </cell>
          <cell r="AA153">
            <v>10</v>
          </cell>
          <cell r="AB153">
            <v>4.7846889952153111</v>
          </cell>
          <cell r="AC153">
            <v>6.7846607669616521</v>
          </cell>
          <cell r="AD153">
            <v>75.384615384615387</v>
          </cell>
          <cell r="AE153">
            <v>79.904306220095691</v>
          </cell>
          <cell r="AF153">
            <v>78.171091445427734</v>
          </cell>
          <cell r="AG153">
            <v>72.307692307692307</v>
          </cell>
          <cell r="AH153">
            <v>79.425837320574161</v>
          </cell>
          <cell r="AI153">
            <v>76.69616519174042</v>
          </cell>
          <cell r="AJ153">
            <v>94.615384615384613</v>
          </cell>
          <cell r="AK153">
            <v>93.779904306220089</v>
          </cell>
          <cell r="AL153">
            <v>94.100294985250727</v>
          </cell>
          <cell r="AM153">
            <v>47</v>
          </cell>
          <cell r="AN153">
            <v>92</v>
          </cell>
          <cell r="AO153">
            <v>139</v>
          </cell>
          <cell r="AP153">
            <v>19.148936170212767</v>
          </cell>
          <cell r="AQ153">
            <v>18.478260869565215</v>
          </cell>
          <cell r="AR153">
            <v>18.705035971223023</v>
          </cell>
          <cell r="AS153">
            <v>12.76595744680851</v>
          </cell>
          <cell r="AT153">
            <v>8.695652173913043</v>
          </cell>
          <cell r="AU153">
            <v>10.071942446043165</v>
          </cell>
          <cell r="AV153">
            <v>72.340425531914903</v>
          </cell>
          <cell r="AW153">
            <v>64.130434782608688</v>
          </cell>
          <cell r="AX153">
            <v>66.906474820143885</v>
          </cell>
          <cell r="AY153">
            <v>65.957446808510639</v>
          </cell>
          <cell r="AZ153">
            <v>59.782608695652172</v>
          </cell>
          <cell r="BA153">
            <v>61.870503597122308</v>
          </cell>
          <cell r="BB153">
            <v>89.361702127659569</v>
          </cell>
          <cell r="BC153">
            <v>94.565217391304344</v>
          </cell>
          <cell r="BD153">
            <v>92.805755395683448</v>
          </cell>
          <cell r="BE153">
            <v>43</v>
          </cell>
          <cell r="BF153">
            <v>115</v>
          </cell>
          <cell r="BG153">
            <v>158</v>
          </cell>
          <cell r="BH153">
            <v>13.953488372093023</v>
          </cell>
          <cell r="BI153">
            <v>11.304347826086957</v>
          </cell>
          <cell r="BJ153">
            <v>12.025316455696203</v>
          </cell>
          <cell r="BK153">
            <v>6.9767441860465116</v>
          </cell>
          <cell r="BL153">
            <v>6.0869565217391308</v>
          </cell>
          <cell r="BM153">
            <v>6.3291139240506329</v>
          </cell>
          <cell r="BN153">
            <v>44.186046511627907</v>
          </cell>
          <cell r="BO153">
            <v>40.869565217391305</v>
          </cell>
          <cell r="BP153">
            <v>41.77215189873418</v>
          </cell>
          <cell r="BQ153">
            <v>37.209302325581397</v>
          </cell>
          <cell r="BR153">
            <v>37.391304347826086</v>
          </cell>
          <cell r="BS153">
            <v>37.341772151898731</v>
          </cell>
          <cell r="BT153">
            <v>83.720930232558146</v>
          </cell>
          <cell r="BU153">
            <v>86.08695652173914</v>
          </cell>
          <cell r="BV153">
            <v>85.443037974683548</v>
          </cell>
          <cell r="BW153">
            <v>2</v>
          </cell>
          <cell r="BX153">
            <v>4</v>
          </cell>
          <cell r="BY153">
            <v>6</v>
          </cell>
          <cell r="BZ153">
            <v>50</v>
          </cell>
          <cell r="CA153">
            <v>75</v>
          </cell>
          <cell r="CB153">
            <v>66.666666666666657</v>
          </cell>
          <cell r="CC153">
            <v>50</v>
          </cell>
          <cell r="CD153">
            <v>25</v>
          </cell>
          <cell r="CE153">
            <v>33.333333333333329</v>
          </cell>
          <cell r="CF153">
            <v>50</v>
          </cell>
          <cell r="CG153">
            <v>75</v>
          </cell>
          <cell r="CH153">
            <v>66.666666666666657</v>
          </cell>
          <cell r="CI153">
            <v>50</v>
          </cell>
          <cell r="CJ153">
            <v>75</v>
          </cell>
          <cell r="CK153">
            <v>66.666666666666657</v>
          </cell>
          <cell r="CL153">
            <v>50</v>
          </cell>
          <cell r="CM153">
            <v>100</v>
          </cell>
          <cell r="CN153">
            <v>83.333333333333343</v>
          </cell>
          <cell r="CO153">
            <v>1942</v>
          </cell>
          <cell r="CP153">
            <v>1972</v>
          </cell>
          <cell r="CQ153">
            <v>3914</v>
          </cell>
          <cell r="CR153">
            <v>65.756951596292481</v>
          </cell>
          <cell r="CS153">
            <v>58.26572008113591</v>
          </cell>
          <cell r="CT153">
            <v>61.982626469085332</v>
          </cell>
          <cell r="CU153">
            <v>52.780638516992795</v>
          </cell>
          <cell r="CV153">
            <v>45.081135902636916</v>
          </cell>
          <cell r="CW153">
            <v>48.901379662749108</v>
          </cell>
          <cell r="CX153">
            <v>93.666323377960865</v>
          </cell>
          <cell r="CY153">
            <v>90.821501014198773</v>
          </cell>
          <cell r="CZ153">
            <v>92.233009708737868</v>
          </cell>
          <cell r="DA153">
            <v>92.276004119464474</v>
          </cell>
          <cell r="DB153">
            <v>89.756592292089252</v>
          </cell>
          <cell r="DC153">
            <v>91.006642820643847</v>
          </cell>
          <cell r="DD153">
            <v>98.146240988671479</v>
          </cell>
          <cell r="DE153">
            <v>97.718052738336709</v>
          </cell>
          <cell r="DF153">
            <v>97.930505876341329</v>
          </cell>
          <cell r="DG153">
            <v>177</v>
          </cell>
          <cell r="DH153">
            <v>301</v>
          </cell>
          <cell r="DI153">
            <v>478</v>
          </cell>
          <cell r="DJ153">
            <v>14.689265536723164</v>
          </cell>
          <cell r="DK153">
            <v>14.61794019933555</v>
          </cell>
          <cell r="DL153">
            <v>14.644351464435147</v>
          </cell>
          <cell r="DM153">
            <v>10.734463276836157</v>
          </cell>
          <cell r="DN153">
            <v>5.9800664451827243</v>
          </cell>
          <cell r="DO153">
            <v>7.7405857740585766</v>
          </cell>
          <cell r="DP153">
            <v>74.576271186440678</v>
          </cell>
          <cell r="DQ153">
            <v>75.083056478405325</v>
          </cell>
          <cell r="DR153">
            <v>74.895397489539747</v>
          </cell>
          <cell r="DS153">
            <v>70.621468926553675</v>
          </cell>
          <cell r="DT153">
            <v>73.421926910299007</v>
          </cell>
          <cell r="DU153">
            <v>72.38493723849372</v>
          </cell>
          <cell r="DV153">
            <v>93.220338983050837</v>
          </cell>
          <cell r="DW153">
            <v>94.019933554817285</v>
          </cell>
          <cell r="DX153">
            <v>93.723849372384933</v>
          </cell>
        </row>
        <row r="154">
          <cell r="B154">
            <v>931</v>
          </cell>
          <cell r="C154">
            <v>2775</v>
          </cell>
          <cell r="D154">
            <v>2594</v>
          </cell>
          <cell r="E154">
            <v>5369</v>
          </cell>
          <cell r="F154">
            <v>69.693693693693689</v>
          </cell>
          <cell r="G154">
            <v>63.80107941403238</v>
          </cell>
          <cell r="H154">
            <v>66.846712609424472</v>
          </cell>
          <cell r="I154">
            <v>58.846846846846844</v>
          </cell>
          <cell r="J154">
            <v>54.086353122590594</v>
          </cell>
          <cell r="K154">
            <v>56.546842987520954</v>
          </cell>
          <cell r="L154">
            <v>97.981981981981974</v>
          </cell>
          <cell r="M154">
            <v>97.879722436391674</v>
          </cell>
          <cell r="N154">
            <v>97.932575898677598</v>
          </cell>
          <cell r="O154">
            <v>97.153153153153156</v>
          </cell>
          <cell r="P154">
            <v>96.414803392444099</v>
          </cell>
          <cell r="Q154">
            <v>96.79642391506799</v>
          </cell>
          <cell r="R154">
            <v>99.567567567567579</v>
          </cell>
          <cell r="S154">
            <v>99.383191981495756</v>
          </cell>
          <cell r="T154">
            <v>99.478487614080834</v>
          </cell>
          <cell r="U154">
            <v>221</v>
          </cell>
          <cell r="V154">
            <v>391</v>
          </cell>
          <cell r="W154">
            <v>612</v>
          </cell>
          <cell r="X154">
            <v>15.384615384615385</v>
          </cell>
          <cell r="Y154">
            <v>15.34526854219949</v>
          </cell>
          <cell r="Z154">
            <v>15.359477124183007</v>
          </cell>
          <cell r="AA154">
            <v>9.502262443438914</v>
          </cell>
          <cell r="AB154">
            <v>10.230179028132993</v>
          </cell>
          <cell r="AC154">
            <v>9.9673202614379086</v>
          </cell>
          <cell r="AD154">
            <v>82.35294117647058</v>
          </cell>
          <cell r="AE154">
            <v>84.654731457800509</v>
          </cell>
          <cell r="AF154">
            <v>83.82352941176471</v>
          </cell>
          <cell r="AG154">
            <v>80.090497737556561</v>
          </cell>
          <cell r="AH154">
            <v>81.585677749360613</v>
          </cell>
          <cell r="AI154">
            <v>81.045751633986924</v>
          </cell>
          <cell r="AJ154">
            <v>97.737556561085967</v>
          </cell>
          <cell r="AK154">
            <v>96.930946291560105</v>
          </cell>
          <cell r="AL154">
            <v>97.222222222222214</v>
          </cell>
          <cell r="AM154">
            <v>127</v>
          </cell>
          <cell r="AN154">
            <v>210</v>
          </cell>
          <cell r="AO154">
            <v>337</v>
          </cell>
          <cell r="AP154">
            <v>3.9370078740157481</v>
          </cell>
          <cell r="AQ154">
            <v>5.7142857142857144</v>
          </cell>
          <cell r="AR154">
            <v>5.0445103857566762</v>
          </cell>
          <cell r="AS154">
            <v>3.1496062992125982</v>
          </cell>
          <cell r="AT154">
            <v>3.3333333333333335</v>
          </cell>
          <cell r="AU154">
            <v>3.2640949554896146</v>
          </cell>
          <cell r="AV154">
            <v>49.606299212598429</v>
          </cell>
          <cell r="AW154">
            <v>61.904761904761905</v>
          </cell>
          <cell r="AX154">
            <v>57.270029673590507</v>
          </cell>
          <cell r="AY154">
            <v>45.669291338582681</v>
          </cell>
          <cell r="AZ154">
            <v>56.666666666666664</v>
          </cell>
          <cell r="BA154">
            <v>52.52225519287834</v>
          </cell>
          <cell r="BB154">
            <v>86.614173228346459</v>
          </cell>
          <cell r="BC154">
            <v>93.333333333333329</v>
          </cell>
          <cell r="BD154">
            <v>90.801186943620181</v>
          </cell>
          <cell r="BE154">
            <v>72</v>
          </cell>
          <cell r="BF154">
            <v>179</v>
          </cell>
          <cell r="BG154">
            <v>251</v>
          </cell>
          <cell r="BH154">
            <v>5.5555555555555554</v>
          </cell>
          <cell r="BI154">
            <v>7.2625698324022352</v>
          </cell>
          <cell r="BJ154">
            <v>6.7729083665338639</v>
          </cell>
          <cell r="BK154">
            <v>4.1666666666666661</v>
          </cell>
          <cell r="BL154">
            <v>5.5865921787709496</v>
          </cell>
          <cell r="BM154">
            <v>5.1792828685258963</v>
          </cell>
          <cell r="BN154">
            <v>44.444444444444443</v>
          </cell>
          <cell r="BO154">
            <v>40.22346368715084</v>
          </cell>
          <cell r="BP154">
            <v>41.43426294820717</v>
          </cell>
          <cell r="BQ154">
            <v>29.166666666666668</v>
          </cell>
          <cell r="BR154">
            <v>32.960893854748605</v>
          </cell>
          <cell r="BS154">
            <v>31.872509960159363</v>
          </cell>
          <cell r="BT154">
            <v>75</v>
          </cell>
          <cell r="BU154">
            <v>75.41899441340783</v>
          </cell>
          <cell r="BV154">
            <v>75.298804780876495</v>
          </cell>
          <cell r="BW154">
            <v>4</v>
          </cell>
          <cell r="BX154">
            <v>6</v>
          </cell>
          <cell r="BY154">
            <v>10</v>
          </cell>
          <cell r="BZ154">
            <v>100</v>
          </cell>
          <cell r="CA154">
            <v>66.666666666666657</v>
          </cell>
          <cell r="CB154">
            <v>80</v>
          </cell>
          <cell r="CC154">
            <v>75</v>
          </cell>
          <cell r="CD154">
            <v>66.666666666666657</v>
          </cell>
          <cell r="CE154">
            <v>70</v>
          </cell>
          <cell r="CF154">
            <v>100</v>
          </cell>
          <cell r="CG154">
            <v>83.333333333333343</v>
          </cell>
          <cell r="CH154">
            <v>90</v>
          </cell>
          <cell r="CI154">
            <v>100</v>
          </cell>
          <cell r="CJ154">
            <v>83.333333333333343</v>
          </cell>
          <cell r="CK154">
            <v>90</v>
          </cell>
          <cell r="CL154">
            <v>100</v>
          </cell>
          <cell r="CM154">
            <v>100</v>
          </cell>
          <cell r="CN154">
            <v>100</v>
          </cell>
          <cell r="CO154">
            <v>3199</v>
          </cell>
          <cell r="CP154">
            <v>3380</v>
          </cell>
          <cell r="CQ154">
            <v>6579</v>
          </cell>
          <cell r="CR154">
            <v>61.925601750547045</v>
          </cell>
          <cell r="CS154">
            <v>51.597633136094679</v>
          </cell>
          <cell r="CT154">
            <v>56.619547043623655</v>
          </cell>
          <cell r="CU154">
            <v>52.016255079712415</v>
          </cell>
          <cell r="CV154">
            <v>43.31360946745562</v>
          </cell>
          <cell r="CW154">
            <v>47.545219638242891</v>
          </cell>
          <cell r="CX154">
            <v>93.779306033135356</v>
          </cell>
          <cell r="CY154">
            <v>91.035502958579883</v>
          </cell>
          <cell r="CZ154">
            <v>92.369661042711655</v>
          </cell>
          <cell r="DA154">
            <v>92.403876211316032</v>
          </cell>
          <cell r="DB154">
            <v>88.84615384615384</v>
          </cell>
          <cell r="DC154">
            <v>90.57607539139687</v>
          </cell>
          <cell r="DD154">
            <v>98.374492028758993</v>
          </cell>
          <cell r="DE154">
            <v>97.455621301775153</v>
          </cell>
          <cell r="DF154">
            <v>97.90241678066576</v>
          </cell>
          <cell r="DG154">
            <v>348</v>
          </cell>
          <cell r="DH154">
            <v>601</v>
          </cell>
          <cell r="DI154">
            <v>949</v>
          </cell>
          <cell r="DJ154">
            <v>11.206896551724139</v>
          </cell>
          <cell r="DK154">
            <v>11.980033277870216</v>
          </cell>
          <cell r="DL154">
            <v>11.696522655426765</v>
          </cell>
          <cell r="DM154">
            <v>7.1839080459770113</v>
          </cell>
          <cell r="DN154">
            <v>7.8202995008319469</v>
          </cell>
          <cell r="DO154">
            <v>7.5869336143308752</v>
          </cell>
          <cell r="DP154">
            <v>70.402298850574709</v>
          </cell>
          <cell r="DQ154">
            <v>76.705490848585683</v>
          </cell>
          <cell r="DR154">
            <v>74.394099051633304</v>
          </cell>
          <cell r="DS154">
            <v>67.52873563218391</v>
          </cell>
          <cell r="DT154">
            <v>72.878535773710482</v>
          </cell>
          <cell r="DU154">
            <v>70.916754478398317</v>
          </cell>
          <cell r="DV154">
            <v>93.678160919540232</v>
          </cell>
          <cell r="DW154">
            <v>95.673876871880196</v>
          </cell>
          <cell r="DX154">
            <v>94.942044257112741</v>
          </cell>
        </row>
        <row r="155">
          <cell r="B155">
            <v>933</v>
          </cell>
          <cell r="C155">
            <v>2626</v>
          </cell>
          <cell r="D155">
            <v>2537</v>
          </cell>
          <cell r="E155">
            <v>5163</v>
          </cell>
          <cell r="F155">
            <v>66.641279512566641</v>
          </cell>
          <cell r="G155">
            <v>59.992116673236104</v>
          </cell>
          <cell r="H155">
            <v>63.374007360061981</v>
          </cell>
          <cell r="I155">
            <v>53.046458492003048</v>
          </cell>
          <cell r="J155">
            <v>47.378793851005128</v>
          </cell>
          <cell r="K155">
            <v>50.261475886112727</v>
          </cell>
          <cell r="L155">
            <v>96.839299314546835</v>
          </cell>
          <cell r="M155">
            <v>96.452502956247528</v>
          </cell>
          <cell r="N155">
            <v>96.649234940925822</v>
          </cell>
          <cell r="O155">
            <v>95.734958111195738</v>
          </cell>
          <cell r="P155">
            <v>94.915254237288138</v>
          </cell>
          <cell r="Q155">
            <v>95.332171218283946</v>
          </cell>
          <cell r="R155">
            <v>99.238385376999233</v>
          </cell>
          <cell r="S155">
            <v>99.132834055971614</v>
          </cell>
          <cell r="T155">
            <v>99.186519465427082</v>
          </cell>
          <cell r="U155">
            <v>169</v>
          </cell>
          <cell r="V155">
            <v>341</v>
          </cell>
          <cell r="W155">
            <v>510</v>
          </cell>
          <cell r="X155">
            <v>15.384615384615385</v>
          </cell>
          <cell r="Y155">
            <v>14.95601173020528</v>
          </cell>
          <cell r="Z155">
            <v>15.098039215686274</v>
          </cell>
          <cell r="AA155">
            <v>10.650887573964498</v>
          </cell>
          <cell r="AB155">
            <v>5.8651026392961878</v>
          </cell>
          <cell r="AC155">
            <v>7.4509803921568629</v>
          </cell>
          <cell r="AD155">
            <v>68.639053254437869</v>
          </cell>
          <cell r="AE155">
            <v>66.568914956011724</v>
          </cell>
          <cell r="AF155">
            <v>67.254901960784323</v>
          </cell>
          <cell r="AG155">
            <v>65.088757396449708</v>
          </cell>
          <cell r="AH155">
            <v>61.583577712609973</v>
          </cell>
          <cell r="AI155">
            <v>62.745098039215684</v>
          </cell>
          <cell r="AJ155">
            <v>94.082840236686394</v>
          </cell>
          <cell r="AK155">
            <v>95.601173020527867</v>
          </cell>
          <cell r="AL155">
            <v>95.098039215686271</v>
          </cell>
          <cell r="AM155">
            <v>24</v>
          </cell>
          <cell r="AN155">
            <v>56</v>
          </cell>
          <cell r="AO155">
            <v>80</v>
          </cell>
          <cell r="AP155">
            <v>0</v>
          </cell>
          <cell r="AQ155">
            <v>3.5714285714285712</v>
          </cell>
          <cell r="AR155">
            <v>2.5</v>
          </cell>
          <cell r="AS155">
            <v>0</v>
          </cell>
          <cell r="AT155">
            <v>0</v>
          </cell>
          <cell r="AU155">
            <v>0</v>
          </cell>
          <cell r="AV155">
            <v>29.166666666666668</v>
          </cell>
          <cell r="AW155">
            <v>28.571428571428569</v>
          </cell>
          <cell r="AX155">
            <v>28.749999999999996</v>
          </cell>
          <cell r="AY155">
            <v>20.833333333333336</v>
          </cell>
          <cell r="AZ155">
            <v>25</v>
          </cell>
          <cell r="BA155">
            <v>23.75</v>
          </cell>
          <cell r="BB155">
            <v>83.333333333333343</v>
          </cell>
          <cell r="BC155">
            <v>83.928571428571431</v>
          </cell>
          <cell r="BD155">
            <v>83.75</v>
          </cell>
          <cell r="BE155">
            <v>53</v>
          </cell>
          <cell r="BF155">
            <v>134</v>
          </cell>
          <cell r="BG155">
            <v>187</v>
          </cell>
          <cell r="BH155">
            <v>7.5471698113207548</v>
          </cell>
          <cell r="BI155">
            <v>7.4626865671641784</v>
          </cell>
          <cell r="BJ155">
            <v>7.4866310160427805</v>
          </cell>
          <cell r="BK155">
            <v>7.5471698113207548</v>
          </cell>
          <cell r="BL155">
            <v>4.4776119402985071</v>
          </cell>
          <cell r="BM155">
            <v>5.3475935828877006</v>
          </cell>
          <cell r="BN155">
            <v>30.188679245283019</v>
          </cell>
          <cell r="BO155">
            <v>34.328358208955223</v>
          </cell>
          <cell r="BP155">
            <v>33.155080213903744</v>
          </cell>
          <cell r="BQ155">
            <v>30.188679245283019</v>
          </cell>
          <cell r="BR155">
            <v>26.865671641791046</v>
          </cell>
          <cell r="BS155">
            <v>27.807486631016044</v>
          </cell>
          <cell r="BT155">
            <v>69.811320754716974</v>
          </cell>
          <cell r="BU155">
            <v>76.865671641791039</v>
          </cell>
          <cell r="BV155">
            <v>74.866310160427801</v>
          </cell>
          <cell r="BW155">
            <v>3</v>
          </cell>
          <cell r="BX155">
            <v>4</v>
          </cell>
          <cell r="BY155">
            <v>7</v>
          </cell>
          <cell r="BZ155">
            <v>33.333333333333329</v>
          </cell>
          <cell r="CA155">
            <v>25</v>
          </cell>
          <cell r="CB155">
            <v>28.571428571428569</v>
          </cell>
          <cell r="CC155">
            <v>33.333333333333329</v>
          </cell>
          <cell r="CD155">
            <v>0</v>
          </cell>
          <cell r="CE155">
            <v>14.285714285714285</v>
          </cell>
          <cell r="CF155">
            <v>100</v>
          </cell>
          <cell r="CG155">
            <v>50</v>
          </cell>
          <cell r="CH155">
            <v>71.428571428571431</v>
          </cell>
          <cell r="CI155">
            <v>100</v>
          </cell>
          <cell r="CJ155">
            <v>50</v>
          </cell>
          <cell r="CK155">
            <v>71.428571428571431</v>
          </cell>
          <cell r="CL155">
            <v>100</v>
          </cell>
          <cell r="CM155">
            <v>75</v>
          </cell>
          <cell r="CN155">
            <v>85.714285714285708</v>
          </cell>
          <cell r="CO155">
            <v>2875</v>
          </cell>
          <cell r="CP155">
            <v>3072</v>
          </cell>
          <cell r="CQ155">
            <v>5947</v>
          </cell>
          <cell r="CR155">
            <v>61.947826086956525</v>
          </cell>
          <cell r="CS155">
            <v>51.627604166666664</v>
          </cell>
          <cell r="CT155">
            <v>56.616781570539764</v>
          </cell>
          <cell r="CU155">
            <v>49.252173913043478</v>
          </cell>
          <cell r="CV155">
            <v>39.973958333333329</v>
          </cell>
          <cell r="CW155">
            <v>44.459391289725914</v>
          </cell>
          <cell r="CX155">
            <v>93.391304347826093</v>
          </cell>
          <cell r="CY155">
            <v>89.127604166666657</v>
          </cell>
          <cell r="CZ155">
            <v>91.188834706574738</v>
          </cell>
          <cell r="DA155">
            <v>92.104347826086951</v>
          </cell>
          <cell r="DB155">
            <v>86.9140625</v>
          </cell>
          <cell r="DC155">
            <v>89.423238607701364</v>
          </cell>
          <cell r="DD155">
            <v>98.260869565217391</v>
          </cell>
          <cell r="DE155">
            <v>97.4609375</v>
          </cell>
          <cell r="DF155">
            <v>97.847654279468642</v>
          </cell>
          <cell r="DG155">
            <v>193</v>
          </cell>
          <cell r="DH155">
            <v>397</v>
          </cell>
          <cell r="DI155">
            <v>590</v>
          </cell>
          <cell r="DJ155">
            <v>13.471502590673575</v>
          </cell>
          <cell r="DK155">
            <v>13.350125944584383</v>
          </cell>
          <cell r="DL155">
            <v>13.389830508474576</v>
          </cell>
          <cell r="DM155">
            <v>9.3264248704663206</v>
          </cell>
          <cell r="DN155">
            <v>5.037783375314862</v>
          </cell>
          <cell r="DO155">
            <v>6.4406779661016946</v>
          </cell>
          <cell r="DP155">
            <v>63.730569948186535</v>
          </cell>
          <cell r="DQ155">
            <v>61.209068010075562</v>
          </cell>
          <cell r="DR155">
            <v>62.033898305084747</v>
          </cell>
          <cell r="DS155">
            <v>59.585492227979273</v>
          </cell>
          <cell r="DT155">
            <v>56.423173803526453</v>
          </cell>
          <cell r="DU155">
            <v>57.457627118644069</v>
          </cell>
          <cell r="DV155">
            <v>92.746113989637308</v>
          </cell>
          <cell r="DW155">
            <v>93.954659949622169</v>
          </cell>
          <cell r="DX155">
            <v>93.559322033898312</v>
          </cell>
        </row>
        <row r="156">
          <cell r="B156">
            <v>935</v>
          </cell>
          <cell r="C156">
            <v>3456</v>
          </cell>
          <cell r="D156">
            <v>3173</v>
          </cell>
          <cell r="E156">
            <v>6629</v>
          </cell>
          <cell r="F156">
            <v>69.878472222222214</v>
          </cell>
          <cell r="G156">
            <v>65.332492908919008</v>
          </cell>
          <cell r="H156">
            <v>67.70251923367023</v>
          </cell>
          <cell r="I156">
            <v>54.861111111111114</v>
          </cell>
          <cell r="J156">
            <v>51.276394579262529</v>
          </cell>
          <cell r="K156">
            <v>53.145270779906475</v>
          </cell>
          <cell r="L156">
            <v>97.309027777777786</v>
          </cell>
          <cell r="M156">
            <v>96.533249290891902</v>
          </cell>
          <cell r="N156">
            <v>96.937697993664202</v>
          </cell>
          <cell r="O156">
            <v>96.06481481481481</v>
          </cell>
          <cell r="P156">
            <v>95.272612669398043</v>
          </cell>
          <cell r="Q156">
            <v>95.685623774324938</v>
          </cell>
          <cell r="R156">
            <v>99.016203703703709</v>
          </cell>
          <cell r="S156">
            <v>99.023006618342251</v>
          </cell>
          <cell r="T156">
            <v>99.019459948710207</v>
          </cell>
          <cell r="U156">
            <v>223</v>
          </cell>
          <cell r="V156">
            <v>398</v>
          </cell>
          <cell r="W156">
            <v>621</v>
          </cell>
          <cell r="X156">
            <v>23.318385650224215</v>
          </cell>
          <cell r="Y156">
            <v>20.854271356783919</v>
          </cell>
          <cell r="Z156">
            <v>21.739130434782609</v>
          </cell>
          <cell r="AA156">
            <v>13.452914798206278</v>
          </cell>
          <cell r="AB156">
            <v>10.804020100502512</v>
          </cell>
          <cell r="AC156">
            <v>11.755233494363928</v>
          </cell>
          <cell r="AD156">
            <v>84.304932735426007</v>
          </cell>
          <cell r="AE156">
            <v>84.422110552763812</v>
          </cell>
          <cell r="AF156">
            <v>84.380032206119154</v>
          </cell>
          <cell r="AG156">
            <v>81.165919282511211</v>
          </cell>
          <cell r="AH156">
            <v>81.909547738693462</v>
          </cell>
          <cell r="AI156">
            <v>81.642512077294683</v>
          </cell>
          <cell r="AJ156">
            <v>97.757847533632287</v>
          </cell>
          <cell r="AK156">
            <v>96.482412060301499</v>
          </cell>
          <cell r="AL156">
            <v>96.940418679549111</v>
          </cell>
          <cell r="AM156">
            <v>95</v>
          </cell>
          <cell r="AN156">
            <v>203</v>
          </cell>
          <cell r="AO156">
            <v>298</v>
          </cell>
          <cell r="AP156">
            <v>12.631578947368421</v>
          </cell>
          <cell r="AQ156">
            <v>10.344827586206897</v>
          </cell>
          <cell r="AR156">
            <v>11.073825503355705</v>
          </cell>
          <cell r="AS156">
            <v>4.2105263157894735</v>
          </cell>
          <cell r="AT156">
            <v>5.4187192118226601</v>
          </cell>
          <cell r="AU156">
            <v>5.0335570469798654</v>
          </cell>
          <cell r="AV156">
            <v>72.631578947368425</v>
          </cell>
          <cell r="AW156">
            <v>61.083743842364534</v>
          </cell>
          <cell r="AX156">
            <v>64.765100671140942</v>
          </cell>
          <cell r="AY156">
            <v>65.26315789473685</v>
          </cell>
          <cell r="AZ156">
            <v>57.635467980295566</v>
          </cell>
          <cell r="BA156">
            <v>60.067114093959731</v>
          </cell>
          <cell r="BB156">
            <v>95.78947368421052</v>
          </cell>
          <cell r="BC156">
            <v>90.14778325123153</v>
          </cell>
          <cell r="BD156">
            <v>91.946308724832221</v>
          </cell>
          <cell r="BE156">
            <v>109</v>
          </cell>
          <cell r="BF156">
            <v>231</v>
          </cell>
          <cell r="BG156">
            <v>340</v>
          </cell>
          <cell r="BH156">
            <v>7.3394495412844041</v>
          </cell>
          <cell r="BI156">
            <v>9.0909090909090917</v>
          </cell>
          <cell r="BJ156">
            <v>8.5294117647058822</v>
          </cell>
          <cell r="BK156">
            <v>2.7522935779816518</v>
          </cell>
          <cell r="BL156">
            <v>3.8961038961038961</v>
          </cell>
          <cell r="BM156">
            <v>3.5294117647058822</v>
          </cell>
          <cell r="BN156">
            <v>50.458715596330272</v>
          </cell>
          <cell r="BO156">
            <v>47.186147186147188</v>
          </cell>
          <cell r="BP156">
            <v>48.235294117647058</v>
          </cell>
          <cell r="BQ156">
            <v>41.284403669724774</v>
          </cell>
          <cell r="BR156">
            <v>41.99134199134199</v>
          </cell>
          <cell r="BS156">
            <v>41.764705882352942</v>
          </cell>
          <cell r="BT156">
            <v>88.073394495412856</v>
          </cell>
          <cell r="BU156">
            <v>87.012987012987011</v>
          </cell>
          <cell r="BV156">
            <v>87.352941176470594</v>
          </cell>
          <cell r="BW156">
            <v>22</v>
          </cell>
          <cell r="BX156">
            <v>10</v>
          </cell>
          <cell r="BY156">
            <v>32</v>
          </cell>
          <cell r="BZ156">
            <v>59.090909090909093</v>
          </cell>
          <cell r="CA156">
            <v>40</v>
          </cell>
          <cell r="CB156">
            <v>53.125</v>
          </cell>
          <cell r="CC156">
            <v>45.454545454545453</v>
          </cell>
          <cell r="CD156">
            <v>40</v>
          </cell>
          <cell r="CE156">
            <v>43.75</v>
          </cell>
          <cell r="CF156">
            <v>90.909090909090907</v>
          </cell>
          <cell r="CG156">
            <v>60</v>
          </cell>
          <cell r="CH156">
            <v>81.25</v>
          </cell>
          <cell r="CI156">
            <v>90.909090909090907</v>
          </cell>
          <cell r="CJ156">
            <v>60</v>
          </cell>
          <cell r="CK156">
            <v>81.25</v>
          </cell>
          <cell r="CL156">
            <v>95.454545454545453</v>
          </cell>
          <cell r="CM156">
            <v>90</v>
          </cell>
          <cell r="CN156">
            <v>93.75</v>
          </cell>
          <cell r="CO156">
            <v>3905</v>
          </cell>
          <cell r="CP156">
            <v>4015</v>
          </cell>
          <cell r="CQ156">
            <v>7920</v>
          </cell>
          <cell r="CR156">
            <v>64.020486555697815</v>
          </cell>
          <cell r="CS156">
            <v>54.84433374844334</v>
          </cell>
          <cell r="CT156">
            <v>59.368686868686872</v>
          </cell>
          <cell r="CU156">
            <v>49.756722151088354</v>
          </cell>
          <cell r="CV156">
            <v>42.19178082191781</v>
          </cell>
          <cell r="CW156">
            <v>45.921717171717169</v>
          </cell>
          <cell r="CX156">
            <v>94.622279129321385</v>
          </cell>
          <cell r="CY156">
            <v>90.61021170610212</v>
          </cell>
          <cell r="CZ156">
            <v>92.588383838383834</v>
          </cell>
          <cell r="DA156">
            <v>92.906530089628674</v>
          </cell>
          <cell r="DB156">
            <v>88.891656288916565</v>
          </cell>
          <cell r="DC156">
            <v>90.871212121212125</v>
          </cell>
          <cell r="DD156">
            <v>98.540332906530097</v>
          </cell>
          <cell r="DE156">
            <v>97.608966376089668</v>
          </cell>
          <cell r="DF156">
            <v>98.068181818181827</v>
          </cell>
          <cell r="DG156">
            <v>318</v>
          </cell>
          <cell r="DH156">
            <v>601</v>
          </cell>
          <cell r="DI156">
            <v>919</v>
          </cell>
          <cell r="DJ156">
            <v>20.125786163522015</v>
          </cell>
          <cell r="DK156">
            <v>17.304492512479204</v>
          </cell>
          <cell r="DL156">
            <v>18.280739934711644</v>
          </cell>
          <cell r="DM156">
            <v>10.691823899371069</v>
          </cell>
          <cell r="DN156">
            <v>8.9850249584026631</v>
          </cell>
          <cell r="DO156">
            <v>9.5756256800870503</v>
          </cell>
          <cell r="DP156">
            <v>80.817610062893081</v>
          </cell>
          <cell r="DQ156">
            <v>76.539101497504163</v>
          </cell>
          <cell r="DR156">
            <v>78.019586507072901</v>
          </cell>
          <cell r="DS156">
            <v>76.415094339622641</v>
          </cell>
          <cell r="DT156">
            <v>73.710482529118138</v>
          </cell>
          <cell r="DU156">
            <v>74.646354733405872</v>
          </cell>
          <cell r="DV156">
            <v>97.169811320754718</v>
          </cell>
          <cell r="DW156">
            <v>94.342762063227951</v>
          </cell>
          <cell r="DX156">
            <v>95.321001088139283</v>
          </cell>
        </row>
        <row r="157">
          <cell r="B157">
            <v>936</v>
          </cell>
          <cell r="C157">
            <v>4464</v>
          </cell>
          <cell r="D157">
            <v>4141</v>
          </cell>
          <cell r="E157">
            <v>8605</v>
          </cell>
          <cell r="F157">
            <v>74.910394265232966</v>
          </cell>
          <cell r="G157">
            <v>70.755856073412218</v>
          </cell>
          <cell r="H157">
            <v>72.911098198721675</v>
          </cell>
          <cell r="I157">
            <v>63.844086021505376</v>
          </cell>
          <cell r="J157">
            <v>60.106254527891814</v>
          </cell>
          <cell r="K157">
            <v>62.045322486926203</v>
          </cell>
          <cell r="L157">
            <v>97.603046594982075</v>
          </cell>
          <cell r="M157">
            <v>97.874909442163727</v>
          </cell>
          <cell r="N157">
            <v>97.733875653689722</v>
          </cell>
          <cell r="O157">
            <v>96.572580645161281</v>
          </cell>
          <cell r="P157">
            <v>96.570876599855097</v>
          </cell>
          <cell r="Q157">
            <v>96.571760604299826</v>
          </cell>
          <cell r="R157">
            <v>99.283154121863802</v>
          </cell>
          <cell r="S157">
            <v>99.372132335184745</v>
          </cell>
          <cell r="T157">
            <v>99.32597327135386</v>
          </cell>
          <cell r="U157">
            <v>357</v>
          </cell>
          <cell r="V157">
            <v>616</v>
          </cell>
          <cell r="W157">
            <v>973</v>
          </cell>
          <cell r="X157">
            <v>27.450980392156865</v>
          </cell>
          <cell r="Y157">
            <v>27.597402597402599</v>
          </cell>
          <cell r="Z157">
            <v>27.543679342240495</v>
          </cell>
          <cell r="AA157">
            <v>17.086834733893557</v>
          </cell>
          <cell r="AB157">
            <v>16.233766233766232</v>
          </cell>
          <cell r="AC157">
            <v>16.546762589928058</v>
          </cell>
          <cell r="AD157">
            <v>91.596638655462186</v>
          </cell>
          <cell r="AE157">
            <v>88.311688311688314</v>
          </cell>
          <cell r="AF157">
            <v>89.5169578622816</v>
          </cell>
          <cell r="AG157">
            <v>88.515406162464984</v>
          </cell>
          <cell r="AH157">
            <v>84.902597402597408</v>
          </cell>
          <cell r="AI157">
            <v>86.228160328879753</v>
          </cell>
          <cell r="AJ157">
            <v>98.319327731092429</v>
          </cell>
          <cell r="AK157">
            <v>96.915584415584405</v>
          </cell>
          <cell r="AL157">
            <v>97.430626927029806</v>
          </cell>
          <cell r="AM157">
            <v>195</v>
          </cell>
          <cell r="AN157">
            <v>315</v>
          </cell>
          <cell r="AO157">
            <v>510</v>
          </cell>
          <cell r="AP157">
            <v>12.307692307692308</v>
          </cell>
          <cell r="AQ157">
            <v>12.698412698412698</v>
          </cell>
          <cell r="AR157">
            <v>12.549019607843137</v>
          </cell>
          <cell r="AS157">
            <v>7.6923076923076925</v>
          </cell>
          <cell r="AT157">
            <v>6.3492063492063489</v>
          </cell>
          <cell r="AU157">
            <v>6.8627450980392162</v>
          </cell>
          <cell r="AV157">
            <v>67.179487179487168</v>
          </cell>
          <cell r="AW157">
            <v>65.714285714285708</v>
          </cell>
          <cell r="AX157">
            <v>66.274509803921561</v>
          </cell>
          <cell r="AY157">
            <v>63.076923076923073</v>
          </cell>
          <cell r="AZ157">
            <v>62.222222222222221</v>
          </cell>
          <cell r="BA157">
            <v>62.549019607843135</v>
          </cell>
          <cell r="BB157">
            <v>90.256410256410263</v>
          </cell>
          <cell r="BC157">
            <v>88.888888888888886</v>
          </cell>
          <cell r="BD157">
            <v>89.411764705882362</v>
          </cell>
          <cell r="BE157">
            <v>116</v>
          </cell>
          <cell r="BF157">
            <v>329</v>
          </cell>
          <cell r="BG157">
            <v>445</v>
          </cell>
          <cell r="BH157">
            <v>7.7586206896551726</v>
          </cell>
          <cell r="BI157">
            <v>7.2948328267477196</v>
          </cell>
          <cell r="BJ157">
            <v>7.415730337078652</v>
          </cell>
          <cell r="BK157">
            <v>5.1724137931034484</v>
          </cell>
          <cell r="BL157">
            <v>4.86322188449848</v>
          </cell>
          <cell r="BM157">
            <v>4.9438202247191008</v>
          </cell>
          <cell r="BN157">
            <v>37.068965517241381</v>
          </cell>
          <cell r="BO157">
            <v>44.984802431610944</v>
          </cell>
          <cell r="BP157">
            <v>42.921348314606746</v>
          </cell>
          <cell r="BQ157">
            <v>35.344827586206897</v>
          </cell>
          <cell r="BR157">
            <v>41.641337386018236</v>
          </cell>
          <cell r="BS157">
            <v>40</v>
          </cell>
          <cell r="BT157">
            <v>84.482758620689651</v>
          </cell>
          <cell r="BU157">
            <v>86.930091185410333</v>
          </cell>
          <cell r="BV157">
            <v>86.292134831460672</v>
          </cell>
          <cell r="BW157">
            <v>10</v>
          </cell>
          <cell r="BX157">
            <v>11</v>
          </cell>
          <cell r="BY157">
            <v>21</v>
          </cell>
          <cell r="BZ157">
            <v>30</v>
          </cell>
          <cell r="CA157">
            <v>63.636363636363633</v>
          </cell>
          <cell r="CB157">
            <v>47.619047619047613</v>
          </cell>
          <cell r="CC157">
            <v>30</v>
          </cell>
          <cell r="CD157">
            <v>27.27272727272727</v>
          </cell>
          <cell r="CE157">
            <v>28.571428571428569</v>
          </cell>
          <cell r="CF157">
            <v>70</v>
          </cell>
          <cell r="CG157">
            <v>81.818181818181827</v>
          </cell>
          <cell r="CH157">
            <v>76.19047619047619</v>
          </cell>
          <cell r="CI157">
            <v>60</v>
          </cell>
          <cell r="CJ157">
            <v>81.818181818181827</v>
          </cell>
          <cell r="CK157">
            <v>71.428571428571431</v>
          </cell>
          <cell r="CL157">
            <v>100</v>
          </cell>
          <cell r="CM157">
            <v>100</v>
          </cell>
          <cell r="CN157">
            <v>100</v>
          </cell>
          <cell r="CO157">
            <v>5142</v>
          </cell>
          <cell r="CP157">
            <v>5412</v>
          </cell>
          <cell r="CQ157">
            <v>10554</v>
          </cell>
          <cell r="CR157">
            <v>67.6390509529366</v>
          </cell>
          <cell r="CS157">
            <v>58.592017738359203</v>
          </cell>
          <cell r="CT157">
            <v>62.999810498389245</v>
          </cell>
          <cell r="CU157">
            <v>57.078957604045122</v>
          </cell>
          <cell r="CV157">
            <v>48.558758314855879</v>
          </cell>
          <cell r="CW157">
            <v>52.709873033920786</v>
          </cell>
          <cell r="CX157">
            <v>94.612991054064565</v>
          </cell>
          <cell r="CY157">
            <v>91.666666666666657</v>
          </cell>
          <cell r="CZ157">
            <v>93.102141368201629</v>
          </cell>
          <cell r="DA157">
            <v>93.290548424737452</v>
          </cell>
          <cell r="DB157">
            <v>89.874353288987436</v>
          </cell>
          <cell r="DC157">
            <v>91.538753079401175</v>
          </cell>
          <cell r="DD157">
            <v>98.5414235705951</v>
          </cell>
          <cell r="DE157">
            <v>97.727272727272734</v>
          </cell>
          <cell r="DF157">
            <v>98.123934053439456</v>
          </cell>
          <cell r="DG157">
            <v>552</v>
          </cell>
          <cell r="DH157">
            <v>931</v>
          </cell>
          <cell r="DI157">
            <v>1483</v>
          </cell>
          <cell r="DJ157">
            <v>22.10144927536232</v>
          </cell>
          <cell r="DK157">
            <v>22.556390977443609</v>
          </cell>
          <cell r="DL157">
            <v>22.387053270397843</v>
          </cell>
          <cell r="DM157">
            <v>13.768115942028986</v>
          </cell>
          <cell r="DN157">
            <v>12.889366272824921</v>
          </cell>
          <cell r="DO157">
            <v>13.216453135536074</v>
          </cell>
          <cell r="DP157">
            <v>82.971014492753625</v>
          </cell>
          <cell r="DQ157">
            <v>80.66595059076262</v>
          </cell>
          <cell r="DR157">
            <v>81.523937963587329</v>
          </cell>
          <cell r="DS157">
            <v>79.528985507246375</v>
          </cell>
          <cell r="DT157">
            <v>77.22878625134264</v>
          </cell>
          <cell r="DU157">
            <v>78.084962913014152</v>
          </cell>
          <cell r="DV157">
            <v>95.471014492753625</v>
          </cell>
          <cell r="DW157">
            <v>94.19978517722879</v>
          </cell>
          <cell r="DX157">
            <v>94.672960215778829</v>
          </cell>
        </row>
        <row r="158">
          <cell r="B158">
            <v>937</v>
          </cell>
          <cell r="C158">
            <v>2616</v>
          </cell>
          <cell r="D158">
            <v>2484</v>
          </cell>
          <cell r="E158">
            <v>5100</v>
          </cell>
          <cell r="F158">
            <v>71.292048929663608</v>
          </cell>
          <cell r="G158">
            <v>64.251207729468589</v>
          </cell>
          <cell r="H158">
            <v>67.862745098039213</v>
          </cell>
          <cell r="I158">
            <v>59.785932721712541</v>
          </cell>
          <cell r="J158">
            <v>52.818035426731079</v>
          </cell>
          <cell r="K158">
            <v>56.392156862745104</v>
          </cell>
          <cell r="L158">
            <v>97.400611620795104</v>
          </cell>
          <cell r="M158">
            <v>96.900161030595811</v>
          </cell>
          <cell r="N158">
            <v>97.156862745098039</v>
          </cell>
          <cell r="O158">
            <v>96.86544342507645</v>
          </cell>
          <cell r="P158">
            <v>95.974235104669887</v>
          </cell>
          <cell r="Q158">
            <v>96.431372549019613</v>
          </cell>
          <cell r="R158">
            <v>99.235474006116206</v>
          </cell>
          <cell r="S158">
            <v>99.355877616747179</v>
          </cell>
          <cell r="T158">
            <v>99.294117647058826</v>
          </cell>
          <cell r="U158">
            <v>258</v>
          </cell>
          <cell r="V158">
            <v>389</v>
          </cell>
          <cell r="W158">
            <v>647</v>
          </cell>
          <cell r="X158">
            <v>21.705426356589147</v>
          </cell>
          <cell r="Y158">
            <v>21.85089974293059</v>
          </cell>
          <cell r="Z158">
            <v>21.792890262751158</v>
          </cell>
          <cell r="AA158">
            <v>13.565891472868216</v>
          </cell>
          <cell r="AB158">
            <v>14.138817480719796</v>
          </cell>
          <cell r="AC158">
            <v>13.910355486862441</v>
          </cell>
          <cell r="AD158">
            <v>87.596899224806208</v>
          </cell>
          <cell r="AE158">
            <v>86.375321336760919</v>
          </cell>
          <cell r="AF158">
            <v>86.862442040185471</v>
          </cell>
          <cell r="AG158">
            <v>86.434108527131784</v>
          </cell>
          <cell r="AH158">
            <v>85.604113110539842</v>
          </cell>
          <cell r="AI158">
            <v>85.935085007727977</v>
          </cell>
          <cell r="AJ158">
            <v>97.674418604651152</v>
          </cell>
          <cell r="AK158">
            <v>97.686375321336754</v>
          </cell>
          <cell r="AL158">
            <v>97.68160741885626</v>
          </cell>
          <cell r="AM158">
            <v>68</v>
          </cell>
          <cell r="AN158">
            <v>150</v>
          </cell>
          <cell r="AO158">
            <v>218</v>
          </cell>
          <cell r="AP158">
            <v>17.647058823529413</v>
          </cell>
          <cell r="AQ158">
            <v>16</v>
          </cell>
          <cell r="AR158">
            <v>16.513761467889911</v>
          </cell>
          <cell r="AS158">
            <v>13.23529411764706</v>
          </cell>
          <cell r="AT158">
            <v>10.666666666666668</v>
          </cell>
          <cell r="AU158">
            <v>11.467889908256881</v>
          </cell>
          <cell r="AV158">
            <v>64.705882352941174</v>
          </cell>
          <cell r="AW158">
            <v>69.333333333333343</v>
          </cell>
          <cell r="AX158">
            <v>67.889908256880744</v>
          </cell>
          <cell r="AY158">
            <v>61.764705882352942</v>
          </cell>
          <cell r="AZ158">
            <v>66</v>
          </cell>
          <cell r="BA158">
            <v>64.678899082568805</v>
          </cell>
          <cell r="BB158">
            <v>86.764705882352942</v>
          </cell>
          <cell r="BC158">
            <v>88.666666666666671</v>
          </cell>
          <cell r="BD158">
            <v>88.073394495412856</v>
          </cell>
          <cell r="BE158">
            <v>79</v>
          </cell>
          <cell r="BF158">
            <v>205</v>
          </cell>
          <cell r="BG158">
            <v>284</v>
          </cell>
          <cell r="BH158">
            <v>1.2658227848101267</v>
          </cell>
          <cell r="BI158">
            <v>10.24390243902439</v>
          </cell>
          <cell r="BJ158">
            <v>7.7464788732394361</v>
          </cell>
          <cell r="BK158">
            <v>0</v>
          </cell>
          <cell r="BL158">
            <v>4.3902439024390238</v>
          </cell>
          <cell r="BM158">
            <v>3.169014084507042</v>
          </cell>
          <cell r="BN158">
            <v>37.974683544303801</v>
          </cell>
          <cell r="BO158">
            <v>49.268292682926827</v>
          </cell>
          <cell r="BP158">
            <v>46.12676056338028</v>
          </cell>
          <cell r="BQ158">
            <v>29.11392405063291</v>
          </cell>
          <cell r="BR158">
            <v>45.365853658536587</v>
          </cell>
          <cell r="BS158">
            <v>40.845070422535215</v>
          </cell>
          <cell r="BT158">
            <v>78.48101265822784</v>
          </cell>
          <cell r="BU158">
            <v>86.829268292682926</v>
          </cell>
          <cell r="BV158">
            <v>84.507042253521121</v>
          </cell>
          <cell r="BW158">
            <v>4</v>
          </cell>
          <cell r="BX158">
            <v>5</v>
          </cell>
          <cell r="BY158">
            <v>9</v>
          </cell>
          <cell r="BZ158">
            <v>75</v>
          </cell>
          <cell r="CA158">
            <v>20</v>
          </cell>
          <cell r="CB158">
            <v>44.444444444444443</v>
          </cell>
          <cell r="CC158">
            <v>75</v>
          </cell>
          <cell r="CD158">
            <v>20</v>
          </cell>
          <cell r="CE158">
            <v>44.444444444444443</v>
          </cell>
          <cell r="CF158">
            <v>100</v>
          </cell>
          <cell r="CG158">
            <v>80</v>
          </cell>
          <cell r="CH158">
            <v>88.888888888888886</v>
          </cell>
          <cell r="CI158">
            <v>100</v>
          </cell>
          <cell r="CJ158">
            <v>80</v>
          </cell>
          <cell r="CK158">
            <v>88.888888888888886</v>
          </cell>
          <cell r="CL158">
            <v>100</v>
          </cell>
          <cell r="CM158">
            <v>100</v>
          </cell>
          <cell r="CN158">
            <v>100</v>
          </cell>
          <cell r="CO158">
            <v>3025</v>
          </cell>
          <cell r="CP158">
            <v>3233</v>
          </cell>
          <cell r="CQ158">
            <v>6258</v>
          </cell>
          <cell r="CR158">
            <v>64.033057851239676</v>
          </cell>
          <cell r="CS158">
            <v>53.417878131766159</v>
          </cell>
          <cell r="CT158">
            <v>58.549057206775323</v>
          </cell>
          <cell r="CU158">
            <v>53.256198347107443</v>
          </cell>
          <cell r="CV158">
            <v>43.086916176925456</v>
          </cell>
          <cell r="CW158">
            <v>48.002556727388942</v>
          </cell>
          <cell r="CX158">
            <v>94.280991735537185</v>
          </cell>
          <cell r="CY158">
            <v>91.308382307454366</v>
          </cell>
          <cell r="CZ158">
            <v>92.745286033876638</v>
          </cell>
          <cell r="DA158">
            <v>93.421487603305792</v>
          </cell>
          <cell r="DB158">
            <v>90.102072378595736</v>
          </cell>
          <cell r="DC158">
            <v>91.706615532118889</v>
          </cell>
          <cell r="DD158">
            <v>98.280991735537199</v>
          </cell>
          <cell r="DE158">
            <v>97.865759356634712</v>
          </cell>
          <cell r="DF158">
            <v>98.066474912112497</v>
          </cell>
          <cell r="DG158">
            <v>326</v>
          </cell>
          <cell r="DH158">
            <v>539</v>
          </cell>
          <cell r="DI158">
            <v>865</v>
          </cell>
          <cell r="DJ158">
            <v>20.858895705521473</v>
          </cell>
          <cell r="DK158">
            <v>20.222634508348794</v>
          </cell>
          <cell r="DL158">
            <v>20.462427745664741</v>
          </cell>
          <cell r="DM158">
            <v>13.496932515337424</v>
          </cell>
          <cell r="DN158">
            <v>13.172541743970315</v>
          </cell>
          <cell r="DO158">
            <v>13.294797687861271</v>
          </cell>
          <cell r="DP158">
            <v>82.822085889570545</v>
          </cell>
          <cell r="DQ158">
            <v>81.632653061224488</v>
          </cell>
          <cell r="DR158">
            <v>82.080924855491332</v>
          </cell>
          <cell r="DS158">
            <v>81.288343558282207</v>
          </cell>
          <cell r="DT158">
            <v>80.14842300556586</v>
          </cell>
          <cell r="DU158">
            <v>80.578034682080926</v>
          </cell>
          <cell r="DV158">
            <v>95.398773006134974</v>
          </cell>
          <cell r="DW158">
            <v>95.176252319109466</v>
          </cell>
          <cell r="DX158">
            <v>95.260115606936409</v>
          </cell>
        </row>
        <row r="159">
          <cell r="B159">
            <v>938</v>
          </cell>
          <cell r="C159">
            <v>3629</v>
          </cell>
          <cell r="D159">
            <v>3380</v>
          </cell>
          <cell r="E159">
            <v>7009</v>
          </cell>
          <cell r="F159">
            <v>71.755304491595481</v>
          </cell>
          <cell r="G159">
            <v>65.857988165680467</v>
          </cell>
          <cell r="H159">
            <v>68.911399629048361</v>
          </cell>
          <cell r="I159">
            <v>59.217415265913473</v>
          </cell>
          <cell r="J159">
            <v>54.171597633136095</v>
          </cell>
          <cell r="K159">
            <v>56.78413468397774</v>
          </cell>
          <cell r="L159">
            <v>97.905759162303667</v>
          </cell>
          <cell r="M159">
            <v>97.662721893491124</v>
          </cell>
          <cell r="N159">
            <v>97.788557568840062</v>
          </cell>
          <cell r="O159">
            <v>96.886194543951504</v>
          </cell>
          <cell r="P159">
            <v>96.597633136094672</v>
          </cell>
          <cell r="Q159">
            <v>96.747039520616354</v>
          </cell>
          <cell r="R159">
            <v>99.3937723890879</v>
          </cell>
          <cell r="S159">
            <v>99.526627218934919</v>
          </cell>
          <cell r="T159">
            <v>99.457839920102714</v>
          </cell>
          <cell r="U159">
            <v>286</v>
          </cell>
          <cell r="V159">
            <v>454</v>
          </cell>
          <cell r="W159">
            <v>740</v>
          </cell>
          <cell r="X159">
            <v>20.62937062937063</v>
          </cell>
          <cell r="Y159">
            <v>21.58590308370044</v>
          </cell>
          <cell r="Z159">
            <v>21.216216216216218</v>
          </cell>
          <cell r="AA159">
            <v>8.7412587412587417</v>
          </cell>
          <cell r="AB159">
            <v>10.79295154185022</v>
          </cell>
          <cell r="AC159">
            <v>10</v>
          </cell>
          <cell r="AD159">
            <v>91.258741258741267</v>
          </cell>
          <cell r="AE159">
            <v>84.36123348017621</v>
          </cell>
          <cell r="AF159">
            <v>87.027027027027032</v>
          </cell>
          <cell r="AG159">
            <v>89.510489510489506</v>
          </cell>
          <cell r="AH159">
            <v>81.057268722466958</v>
          </cell>
          <cell r="AI159">
            <v>84.324324324324323</v>
          </cell>
          <cell r="AJ159">
            <v>97.552447552447546</v>
          </cell>
          <cell r="AK159">
            <v>96.696035242290748</v>
          </cell>
          <cell r="AL159">
            <v>97.027027027027017</v>
          </cell>
          <cell r="AM159">
            <v>179</v>
          </cell>
          <cell r="AN159">
            <v>287</v>
          </cell>
          <cell r="AO159">
            <v>466</v>
          </cell>
          <cell r="AP159">
            <v>13.407821229050279</v>
          </cell>
          <cell r="AQ159">
            <v>12.195121951219512</v>
          </cell>
          <cell r="AR159">
            <v>12.660944206008583</v>
          </cell>
          <cell r="AS159">
            <v>7.2625698324022352</v>
          </cell>
          <cell r="AT159">
            <v>8.0139372822299642</v>
          </cell>
          <cell r="AU159">
            <v>7.7253218884120178</v>
          </cell>
          <cell r="AV159">
            <v>66.480446927374302</v>
          </cell>
          <cell r="AW159">
            <v>59.233449477351918</v>
          </cell>
          <cell r="AX159">
            <v>62.017167381974247</v>
          </cell>
          <cell r="AY159">
            <v>65.363128491620117</v>
          </cell>
          <cell r="AZ159">
            <v>55.052264808362374</v>
          </cell>
          <cell r="BA159">
            <v>59.012875536480692</v>
          </cell>
          <cell r="BB159">
            <v>89.385474860335194</v>
          </cell>
          <cell r="BC159">
            <v>88.501742160278738</v>
          </cell>
          <cell r="BD159">
            <v>88.841201716738198</v>
          </cell>
          <cell r="BE159">
            <v>111</v>
          </cell>
          <cell r="BF159">
            <v>289</v>
          </cell>
          <cell r="BG159">
            <v>400</v>
          </cell>
          <cell r="BH159">
            <v>5.4054054054054053</v>
          </cell>
          <cell r="BI159">
            <v>8.6505190311418687</v>
          </cell>
          <cell r="BJ159">
            <v>7.75</v>
          </cell>
          <cell r="BK159">
            <v>4.5045045045045047</v>
          </cell>
          <cell r="BL159">
            <v>3.8062283737024223</v>
          </cell>
          <cell r="BM159">
            <v>4</v>
          </cell>
          <cell r="BN159">
            <v>38.738738738738739</v>
          </cell>
          <cell r="BO159">
            <v>43.252595155709344</v>
          </cell>
          <cell r="BP159">
            <v>42</v>
          </cell>
          <cell r="BQ159">
            <v>34.234234234234236</v>
          </cell>
          <cell r="BR159">
            <v>40.13840830449827</v>
          </cell>
          <cell r="BS159">
            <v>38.5</v>
          </cell>
          <cell r="BT159">
            <v>85.585585585585591</v>
          </cell>
          <cell r="BU159">
            <v>86.505190311418687</v>
          </cell>
          <cell r="BV159">
            <v>86.25</v>
          </cell>
          <cell r="BW159">
            <v>8</v>
          </cell>
          <cell r="BX159">
            <v>7</v>
          </cell>
          <cell r="BY159">
            <v>15</v>
          </cell>
          <cell r="BZ159">
            <v>62.5</v>
          </cell>
          <cell r="CA159">
            <v>57.142857142857139</v>
          </cell>
          <cell r="CB159">
            <v>60</v>
          </cell>
          <cell r="CC159">
            <v>50</v>
          </cell>
          <cell r="CD159">
            <v>42.857142857142854</v>
          </cell>
          <cell r="CE159">
            <v>46.666666666666664</v>
          </cell>
          <cell r="CF159">
            <v>100</v>
          </cell>
          <cell r="CG159">
            <v>71.428571428571431</v>
          </cell>
          <cell r="CH159">
            <v>86.666666666666671</v>
          </cell>
          <cell r="CI159">
            <v>100</v>
          </cell>
          <cell r="CJ159">
            <v>71.428571428571431</v>
          </cell>
          <cell r="CK159">
            <v>86.666666666666671</v>
          </cell>
          <cell r="CL159">
            <v>100</v>
          </cell>
          <cell r="CM159">
            <v>85.714285714285708</v>
          </cell>
          <cell r="CN159">
            <v>93.333333333333329</v>
          </cell>
          <cell r="CO159">
            <v>4213</v>
          </cell>
          <cell r="CP159">
            <v>4417</v>
          </cell>
          <cell r="CQ159">
            <v>8630</v>
          </cell>
          <cell r="CR159">
            <v>64.039876572513649</v>
          </cell>
          <cell r="CS159">
            <v>54.063844238170702</v>
          </cell>
          <cell r="CT159">
            <v>58.933951332560831</v>
          </cell>
          <cell r="CU159">
            <v>52.124376928554469</v>
          </cell>
          <cell r="CV159">
            <v>43.40049807561693</v>
          </cell>
          <cell r="CW159">
            <v>47.659327925840095</v>
          </cell>
          <cell r="CX159">
            <v>94.564443389508668</v>
          </cell>
          <cell r="CY159">
            <v>90.196966266696847</v>
          </cell>
          <cell r="CZ159">
            <v>92.329084588644264</v>
          </cell>
          <cell r="DA159">
            <v>93.401376691193931</v>
          </cell>
          <cell r="DB159">
            <v>88.566900611274619</v>
          </cell>
          <cell r="DC159">
            <v>90.926998841251446</v>
          </cell>
          <cell r="DD159">
            <v>98.480892475670544</v>
          </cell>
          <cell r="DE159">
            <v>97.64546071994566</v>
          </cell>
          <cell r="DF159">
            <v>98.053302433371954</v>
          </cell>
          <cell r="DG159">
            <v>465</v>
          </cell>
          <cell r="DH159">
            <v>741</v>
          </cell>
          <cell r="DI159">
            <v>1206</v>
          </cell>
          <cell r="DJ159">
            <v>17.8494623655914</v>
          </cell>
          <cell r="DK159">
            <v>17.948717948717949</v>
          </cell>
          <cell r="DL159">
            <v>17.910447761194028</v>
          </cell>
          <cell r="DM159">
            <v>8.172043010752688</v>
          </cell>
          <cell r="DN159">
            <v>9.7165991902834001</v>
          </cell>
          <cell r="DO159">
            <v>9.1210613598673298</v>
          </cell>
          <cell r="DP159">
            <v>81.72043010752688</v>
          </cell>
          <cell r="DQ159">
            <v>74.628879892037787</v>
          </cell>
          <cell r="DR159">
            <v>77.363184079601993</v>
          </cell>
          <cell r="DS159">
            <v>80.215053763440864</v>
          </cell>
          <cell r="DT159">
            <v>70.985155195681514</v>
          </cell>
          <cell r="DU159">
            <v>74.543946932006634</v>
          </cell>
          <cell r="DV159">
            <v>94.408602150537632</v>
          </cell>
          <cell r="DW159">
            <v>93.522267206477736</v>
          </cell>
          <cell r="DX159">
            <v>93.864013266998342</v>
          </cell>
        </row>
        <row r="160">
          <cell r="B160" t="str">
            <v>Total</v>
          </cell>
          <cell r="C160">
            <v>251372</v>
          </cell>
          <cell r="D160">
            <v>231723</v>
          </cell>
          <cell r="E160">
            <v>483095</v>
          </cell>
          <cell r="F160">
            <v>69.133793739955124</v>
          </cell>
          <cell r="G160">
            <v>63.532752467385635</v>
          </cell>
          <cell r="H160">
            <v>66.447179126258817</v>
          </cell>
          <cell r="I160">
            <v>54.364845726652135</v>
          </cell>
          <cell r="J160">
            <v>49.527237261730598</v>
          </cell>
          <cell r="K160">
            <v>52.04442190459433</v>
          </cell>
          <cell r="L160">
            <v>96.425616218194548</v>
          </cell>
          <cell r="M160">
            <v>95.689681214208349</v>
          </cell>
          <cell r="N160">
            <v>96.072615117109478</v>
          </cell>
          <cell r="O160">
            <v>95.068265359705933</v>
          </cell>
          <cell r="P160">
            <v>94.133081308286179</v>
          </cell>
          <cell r="Q160">
            <v>94.61969177904966</v>
          </cell>
          <cell r="R160">
            <v>98.910777652244491</v>
          </cell>
          <cell r="S160">
            <v>98.86243488993324</v>
          </cell>
          <cell r="T160">
            <v>98.887589397530505</v>
          </cell>
          <cell r="U160">
            <v>22579</v>
          </cell>
          <cell r="V160">
            <v>35239</v>
          </cell>
          <cell r="W160">
            <v>57818</v>
          </cell>
          <cell r="X160">
            <v>22.950529252845563</v>
          </cell>
          <cell r="Y160">
            <v>21.294588382190188</v>
          </cell>
          <cell r="Z160">
            <v>21.941263966238889</v>
          </cell>
          <cell r="AA160">
            <v>11.284822179901678</v>
          </cell>
          <cell r="AB160">
            <v>10.63310536621357</v>
          </cell>
          <cell r="AC160">
            <v>10.887612854128474</v>
          </cell>
          <cell r="AD160">
            <v>82.412861508481328</v>
          </cell>
          <cell r="AE160">
            <v>79.63336076506144</v>
          </cell>
          <cell r="AF160">
            <v>80.718807291846829</v>
          </cell>
          <cell r="AG160">
            <v>79.077904247309448</v>
          </cell>
          <cell r="AH160">
            <v>76.069127954822775</v>
          </cell>
          <cell r="AI160">
            <v>77.24411083053721</v>
          </cell>
          <cell r="AJ160">
            <v>95.774835023694578</v>
          </cell>
          <cell r="AK160">
            <v>95.402820738386453</v>
          </cell>
          <cell r="AL160">
            <v>95.548099207859153</v>
          </cell>
          <cell r="AM160">
            <v>9603</v>
          </cell>
          <cell r="AN160">
            <v>16740</v>
          </cell>
          <cell r="AO160">
            <v>26343</v>
          </cell>
          <cell r="AP160">
            <v>17.192543996667709</v>
          </cell>
          <cell r="AQ160">
            <v>14.23536439665472</v>
          </cell>
          <cell r="AR160">
            <v>15.313365979577117</v>
          </cell>
          <cell r="AS160">
            <v>9.080495678433822</v>
          </cell>
          <cell r="AT160">
            <v>7.1744324970131421</v>
          </cell>
          <cell r="AU160">
            <v>7.8692631818699468</v>
          </cell>
          <cell r="AV160">
            <v>65.385816932208684</v>
          </cell>
          <cell r="AW160">
            <v>60.334528076463556</v>
          </cell>
          <cell r="AX160">
            <v>62.175910108947349</v>
          </cell>
          <cell r="AY160">
            <v>61.532854316359476</v>
          </cell>
          <cell r="AZ160">
            <v>56.081242532855434</v>
          </cell>
          <cell r="BA160">
            <v>58.068557111946248</v>
          </cell>
          <cell r="BB160">
            <v>88.930542538789965</v>
          </cell>
          <cell r="BC160">
            <v>87.54480286738351</v>
          </cell>
          <cell r="BD160">
            <v>88.049956345139123</v>
          </cell>
          <cell r="BE160">
            <v>6860</v>
          </cell>
          <cell r="BF160">
            <v>16844</v>
          </cell>
          <cell r="BG160">
            <v>23704</v>
          </cell>
          <cell r="BH160">
            <v>8.3819241982507293</v>
          </cell>
          <cell r="BI160">
            <v>8.8933744953692706</v>
          </cell>
          <cell r="BJ160">
            <v>8.7453594330070867</v>
          </cell>
          <cell r="BK160">
            <v>4.3294460641399422</v>
          </cell>
          <cell r="BL160">
            <v>4.363571598195203</v>
          </cell>
          <cell r="BM160">
            <v>4.3536955788052643</v>
          </cell>
          <cell r="BN160">
            <v>39.198250728862973</v>
          </cell>
          <cell r="BO160">
            <v>40.922583709332699</v>
          </cell>
          <cell r="BP160">
            <v>40.423557205534934</v>
          </cell>
          <cell r="BQ160">
            <v>34.169096209912539</v>
          </cell>
          <cell r="BR160">
            <v>36.570885775350277</v>
          </cell>
          <cell r="BS160">
            <v>35.875801552480596</v>
          </cell>
          <cell r="BT160">
            <v>80.612244897959187</v>
          </cell>
          <cell r="BU160">
            <v>81.957967228686769</v>
          </cell>
          <cell r="BV160">
            <v>81.568511643604452</v>
          </cell>
          <cell r="BW160">
            <v>714</v>
          </cell>
          <cell r="BX160">
            <v>811</v>
          </cell>
          <cell r="BY160">
            <v>1525</v>
          </cell>
          <cell r="BZ160">
            <v>47.899159663865547</v>
          </cell>
          <cell r="CA160">
            <v>42.293464858199755</v>
          </cell>
          <cell r="CB160">
            <v>44.918032786885249</v>
          </cell>
          <cell r="CC160">
            <v>35.434173669467789</v>
          </cell>
          <cell r="CD160">
            <v>31.442663378545006</v>
          </cell>
          <cell r="CE160">
            <v>33.311475409836063</v>
          </cell>
          <cell r="CF160">
            <v>84.593837535014003</v>
          </cell>
          <cell r="CG160">
            <v>77.435265104808877</v>
          </cell>
          <cell r="CH160">
            <v>80.786885245901644</v>
          </cell>
          <cell r="CI160">
            <v>81.652661064425772</v>
          </cell>
          <cell r="CJ160">
            <v>74.352651048088774</v>
          </cell>
          <cell r="CK160">
            <v>77.770491803278688</v>
          </cell>
          <cell r="CL160">
            <v>94.117647058823522</v>
          </cell>
          <cell r="CM160">
            <v>93.21824907521578</v>
          </cell>
          <cell r="CN160">
            <v>93.639344262295083</v>
          </cell>
          <cell r="CO160">
            <v>291128</v>
          </cell>
          <cell r="CP160">
            <v>301357</v>
          </cell>
          <cell r="CQ160">
            <v>592485</v>
          </cell>
          <cell r="CR160">
            <v>62.355046577450466</v>
          </cell>
          <cell r="CS160">
            <v>52.744087577192502</v>
          </cell>
          <cell r="CT160">
            <v>57.466602530021859</v>
          </cell>
          <cell r="CU160">
            <v>48.304525844302162</v>
          </cell>
          <cell r="CV160">
            <v>40.053491374018193</v>
          </cell>
          <cell r="CW160">
            <v>44.107783319408931</v>
          </cell>
          <cell r="CX160">
            <v>92.937470803220577</v>
          </cell>
          <cell r="CY160">
            <v>88.737942042162615</v>
          </cell>
          <cell r="CZ160">
            <v>90.801454889153305</v>
          </cell>
          <cell r="DA160">
            <v>91.254018850814759</v>
          </cell>
          <cell r="DB160">
            <v>86.636447801112965</v>
          </cell>
          <cell r="DC160">
            <v>88.905373131809242</v>
          </cell>
          <cell r="DD160">
            <v>97.895427440850753</v>
          </cell>
          <cell r="DE160">
            <v>96.869161824679693</v>
          </cell>
          <cell r="DF160">
            <v>97.373435614403732</v>
          </cell>
          <cell r="DG160">
            <v>32182</v>
          </cell>
          <cell r="DH160">
            <v>51979</v>
          </cell>
          <cell r="DI160">
            <v>84161</v>
          </cell>
          <cell r="DJ160">
            <v>21.232365918836614</v>
          </cell>
          <cell r="DK160">
            <v>19.021143153966026</v>
          </cell>
          <cell r="DL160">
            <v>19.866684093582538</v>
          </cell>
          <cell r="DM160">
            <v>10.627058604188678</v>
          </cell>
          <cell r="DN160">
            <v>9.5192289193712849</v>
          </cell>
          <cell r="DO160">
            <v>9.9428476372666683</v>
          </cell>
          <cell r="DP160">
            <v>77.332048971474748</v>
          </cell>
          <cell r="DQ160">
            <v>73.418111160276268</v>
          </cell>
          <cell r="DR160">
            <v>74.914746735423776</v>
          </cell>
          <cell r="DS160">
            <v>73.842520663725068</v>
          </cell>
          <cell r="DT160">
            <v>69.631966755805223</v>
          </cell>
          <cell r="DU160">
            <v>71.242024215491739</v>
          </cell>
          <cell r="DV160">
            <v>93.732521285190487</v>
          </cell>
          <cell r="DW160">
            <v>92.872121433655892</v>
          </cell>
          <cell r="DX160">
            <v>93.201126412471339</v>
          </cell>
        </row>
        <row r="161">
          <cell r="B161">
            <v>1</v>
          </cell>
          <cell r="C161">
            <v>13441</v>
          </cell>
          <cell r="D161">
            <v>12168</v>
          </cell>
          <cell r="E161">
            <v>25609</v>
          </cell>
          <cell r="F161">
            <v>69.131761029685293</v>
          </cell>
          <cell r="G161">
            <v>65.359960552268248</v>
          </cell>
          <cell r="H161">
            <v>67.339607169354522</v>
          </cell>
          <cell r="I161">
            <v>50.063239342310837</v>
          </cell>
          <cell r="J161">
            <v>46.942800788954635</v>
          </cell>
          <cell r="K161">
            <v>48.580577140848916</v>
          </cell>
          <cell r="L161">
            <v>95.372368127371473</v>
          </cell>
          <cell r="M161">
            <v>95.512820512820511</v>
          </cell>
          <cell r="N161">
            <v>95.439103440196803</v>
          </cell>
          <cell r="O161">
            <v>93.899263447660147</v>
          </cell>
          <cell r="P161">
            <v>93.934911242603548</v>
          </cell>
          <cell r="Q161">
            <v>93.916201335468003</v>
          </cell>
          <cell r="R161">
            <v>98.586414701287111</v>
          </cell>
          <cell r="S161">
            <v>98.742603550295854</v>
          </cell>
          <cell r="T161">
            <v>98.660627123276981</v>
          </cell>
          <cell r="U161">
            <v>1146</v>
          </cell>
          <cell r="V161">
            <v>1758</v>
          </cell>
          <cell r="W161">
            <v>2904</v>
          </cell>
          <cell r="X161">
            <v>23</v>
          </cell>
          <cell r="Y161">
            <v>24</v>
          </cell>
          <cell r="Z161">
            <v>25</v>
          </cell>
          <cell r="AA161">
            <v>26</v>
          </cell>
          <cell r="AB161">
            <v>27</v>
          </cell>
          <cell r="AC161">
            <v>28</v>
          </cell>
          <cell r="AD161">
            <v>29</v>
          </cell>
          <cell r="AE161">
            <v>30</v>
          </cell>
          <cell r="AF161">
            <v>31</v>
          </cell>
          <cell r="AG161">
            <v>32</v>
          </cell>
          <cell r="AH161">
            <v>33</v>
          </cell>
          <cell r="AI161">
            <v>34</v>
          </cell>
          <cell r="AJ161">
            <v>35</v>
          </cell>
          <cell r="AK161">
            <v>36</v>
          </cell>
          <cell r="AL161">
            <v>37</v>
          </cell>
          <cell r="AM161">
            <v>584</v>
          </cell>
          <cell r="AN161">
            <v>1203</v>
          </cell>
          <cell r="AO161">
            <v>1787</v>
          </cell>
          <cell r="AP161">
            <v>17.123287671232877</v>
          </cell>
          <cell r="AQ161">
            <v>15.128844555278469</v>
          </cell>
          <cell r="AR161">
            <v>15.780637940682709</v>
          </cell>
          <cell r="AS161">
            <v>6.8493150684931505</v>
          </cell>
          <cell r="AT161">
            <v>5.8187863674147966</v>
          </cell>
          <cell r="AU161">
            <v>6.1555679910464463</v>
          </cell>
          <cell r="AV161">
            <v>65.582191780821915</v>
          </cell>
          <cell r="AW161">
            <v>61.679135494596835</v>
          </cell>
          <cell r="AX161">
            <v>62.954672635702295</v>
          </cell>
          <cell r="AY161">
            <v>60.102739726027401</v>
          </cell>
          <cell r="AZ161">
            <v>57.439733998337495</v>
          </cell>
          <cell r="BA161">
            <v>58.310016787912701</v>
          </cell>
          <cell r="BB161">
            <v>87.328767123287676</v>
          </cell>
          <cell r="BC161">
            <v>87.364921030756435</v>
          </cell>
          <cell r="BD161">
            <v>87.353105763850024</v>
          </cell>
          <cell r="BE161">
            <v>390</v>
          </cell>
          <cell r="BF161">
            <v>943</v>
          </cell>
          <cell r="BG161">
            <v>1333</v>
          </cell>
          <cell r="BH161">
            <v>7.4358974358974361</v>
          </cell>
          <cell r="BI161">
            <v>7.7412513255567337</v>
          </cell>
          <cell r="BJ161">
            <v>7.6519129782445612</v>
          </cell>
          <cell r="BK161">
            <v>3.3333333333333335</v>
          </cell>
          <cell r="BL161">
            <v>3.0752916224814424</v>
          </cell>
          <cell r="BM161">
            <v>3.150787696924231</v>
          </cell>
          <cell r="BN161">
            <v>32.564102564102562</v>
          </cell>
          <cell r="BO161">
            <v>33.297985153764579</v>
          </cell>
          <cell r="BP161">
            <v>33.083270817704424</v>
          </cell>
          <cell r="BQ161">
            <v>25.641025641025639</v>
          </cell>
          <cell r="BR161">
            <v>29.374337221633084</v>
          </cell>
          <cell r="BS161">
            <v>28.28207051762941</v>
          </cell>
          <cell r="BT161">
            <v>76.923076923076934</v>
          </cell>
          <cell r="BU161">
            <v>77.306468716861076</v>
          </cell>
          <cell r="BV161">
            <v>77.194298574643653</v>
          </cell>
          <cell r="BW161">
            <v>74</v>
          </cell>
          <cell r="BX161">
            <v>75</v>
          </cell>
          <cell r="BY161">
            <v>76</v>
          </cell>
          <cell r="BZ161">
            <v>32.142857142857146</v>
          </cell>
          <cell r="CA161">
            <v>33.333333333333329</v>
          </cell>
          <cell r="CB161">
            <v>32.608695652173914</v>
          </cell>
          <cell r="CC161">
            <v>25</v>
          </cell>
          <cell r="CD161">
            <v>22.222222222222221</v>
          </cell>
          <cell r="CE161">
            <v>23.913043478260871</v>
          </cell>
          <cell r="CF161">
            <v>82.142857142857139</v>
          </cell>
          <cell r="CG161">
            <v>77.777777777777786</v>
          </cell>
          <cell r="CH161">
            <v>80.434782608695656</v>
          </cell>
          <cell r="CI161">
            <v>78.571428571428569</v>
          </cell>
          <cell r="CJ161">
            <v>72.222222222222214</v>
          </cell>
          <cell r="CK161">
            <v>76.08695652173914</v>
          </cell>
          <cell r="CL161">
            <v>85.714285714285708</v>
          </cell>
          <cell r="CM161">
            <v>90</v>
          </cell>
          <cell r="CN161">
            <v>91</v>
          </cell>
          <cell r="CO161">
            <v>92</v>
          </cell>
          <cell r="CP161">
            <v>93</v>
          </cell>
          <cell r="CQ161">
            <v>94</v>
          </cell>
          <cell r="CR161">
            <v>61.979601000705628</v>
          </cell>
          <cell r="CS161">
            <v>53.057799875699196</v>
          </cell>
          <cell r="CT161">
            <v>57.448151772467568</v>
          </cell>
          <cell r="CU161">
            <v>44.120854448649688</v>
          </cell>
          <cell r="CV161">
            <v>36.848974518334373</v>
          </cell>
          <cell r="CW161">
            <v>40.427412481454589</v>
          </cell>
          <cell r="CX161">
            <v>91.218166655975367</v>
          </cell>
          <cell r="CY161">
            <v>87.141081417029213</v>
          </cell>
          <cell r="CZ161">
            <v>89.147384702799954</v>
          </cell>
          <cell r="DA161">
            <v>89.325806658541282</v>
          </cell>
          <cell r="DB161">
            <v>85.003107520198881</v>
          </cell>
          <cell r="DC161">
            <v>87.130275576880578</v>
          </cell>
          <cell r="DD161">
            <v>97.203156071588936</v>
          </cell>
          <cell r="DE161">
            <v>96.065879428216277</v>
          </cell>
          <cell r="DF161">
            <v>96.625524795605926</v>
          </cell>
          <cell r="DG161">
            <v>110</v>
          </cell>
          <cell r="DH161">
            <v>111</v>
          </cell>
          <cell r="DI161">
            <v>112</v>
          </cell>
          <cell r="DJ161">
            <v>113</v>
          </cell>
          <cell r="DK161">
            <v>114</v>
          </cell>
          <cell r="DL161">
            <v>115</v>
          </cell>
          <cell r="DM161">
            <v>116</v>
          </cell>
          <cell r="DN161">
            <v>117</v>
          </cell>
          <cell r="DO161">
            <v>118</v>
          </cell>
          <cell r="DP161">
            <v>119</v>
          </cell>
          <cell r="DQ161">
            <v>120</v>
          </cell>
          <cell r="DR161">
            <v>121</v>
          </cell>
          <cell r="DS161">
            <v>122</v>
          </cell>
          <cell r="DT161">
            <v>123</v>
          </cell>
          <cell r="DU161">
            <v>124</v>
          </cell>
          <cell r="DV161">
            <v>125</v>
          </cell>
          <cell r="DW161">
            <v>126</v>
          </cell>
          <cell r="DX161">
            <v>127</v>
          </cell>
        </row>
        <row r="162">
          <cell r="B162" t="str">
            <v>North East</v>
          </cell>
          <cell r="C162">
            <v>13441</v>
          </cell>
          <cell r="D162">
            <v>12168</v>
          </cell>
          <cell r="E162">
            <v>25609</v>
          </cell>
          <cell r="F162">
            <v>69.131761029685293</v>
          </cell>
          <cell r="G162">
            <v>65.359960552268248</v>
          </cell>
          <cell r="H162">
            <v>67.339607169354522</v>
          </cell>
          <cell r="I162">
            <v>50.063239342310837</v>
          </cell>
          <cell r="J162">
            <v>46.942800788954635</v>
          </cell>
          <cell r="K162">
            <v>48.580577140848916</v>
          </cell>
          <cell r="L162">
            <v>95.372368127371473</v>
          </cell>
          <cell r="M162">
            <v>95.512820512820511</v>
          </cell>
          <cell r="N162">
            <v>95.439103440196803</v>
          </cell>
          <cell r="O162">
            <v>93.899263447660147</v>
          </cell>
          <cell r="P162">
            <v>93.934911242603548</v>
          </cell>
          <cell r="Q162">
            <v>93.916201335468003</v>
          </cell>
          <cell r="R162">
            <v>98.586414701287111</v>
          </cell>
          <cell r="S162">
            <v>98.742603550295854</v>
          </cell>
          <cell r="T162">
            <v>98.660627123276981</v>
          </cell>
          <cell r="U162">
            <v>1146</v>
          </cell>
          <cell r="V162">
            <v>1758</v>
          </cell>
          <cell r="W162">
            <v>2904</v>
          </cell>
          <cell r="X162">
            <v>20.244328097731241</v>
          </cell>
          <cell r="Y162">
            <v>18.373151308304891</v>
          </cell>
          <cell r="Z162">
            <v>19.111570247933884</v>
          </cell>
          <cell r="AA162">
            <v>7.7661431064572417</v>
          </cell>
          <cell r="AB162">
            <v>6.4846416382252556</v>
          </cell>
          <cell r="AC162">
            <v>6.9903581267217625</v>
          </cell>
          <cell r="AD162">
            <v>75.741710296684118</v>
          </cell>
          <cell r="AE162">
            <v>75.597269624573386</v>
          </cell>
          <cell r="AF162">
            <v>75.6542699724518</v>
          </cell>
          <cell r="AG162">
            <v>72.513089005235599</v>
          </cell>
          <cell r="AH162">
            <v>72.013651877133114</v>
          </cell>
          <cell r="AI162">
            <v>72.210743801652882</v>
          </cell>
          <cell r="AJ162">
            <v>93.193717277486911</v>
          </cell>
          <cell r="AK162">
            <v>93.572241183162689</v>
          </cell>
          <cell r="AL162">
            <v>93.4228650137741</v>
          </cell>
          <cell r="AM162">
            <v>584</v>
          </cell>
          <cell r="AN162">
            <v>1203</v>
          </cell>
          <cell r="AO162">
            <v>1787</v>
          </cell>
          <cell r="AP162">
            <v>17.123287671232877</v>
          </cell>
          <cell r="AQ162">
            <v>15.128844555278469</v>
          </cell>
          <cell r="AR162">
            <v>15.780637940682709</v>
          </cell>
          <cell r="AS162">
            <v>6.8493150684931505</v>
          </cell>
          <cell r="AT162">
            <v>5.8187863674147966</v>
          </cell>
          <cell r="AU162">
            <v>6.1555679910464463</v>
          </cell>
          <cell r="AV162">
            <v>65.582191780821915</v>
          </cell>
          <cell r="AW162">
            <v>61.679135494596835</v>
          </cell>
          <cell r="AX162">
            <v>62.954672635702295</v>
          </cell>
          <cell r="AY162">
            <v>60.102739726027401</v>
          </cell>
          <cell r="AZ162">
            <v>57.439733998337495</v>
          </cell>
          <cell r="BA162">
            <v>58.310016787912701</v>
          </cell>
          <cell r="BB162">
            <v>87.328767123287676</v>
          </cell>
          <cell r="BC162">
            <v>87.364921030756435</v>
          </cell>
          <cell r="BD162">
            <v>87.353105763850024</v>
          </cell>
          <cell r="BE162">
            <v>390</v>
          </cell>
          <cell r="BF162">
            <v>943</v>
          </cell>
          <cell r="BG162">
            <v>1333</v>
          </cell>
          <cell r="BH162">
            <v>7.4358974358974361</v>
          </cell>
          <cell r="BI162">
            <v>7.7412513255567337</v>
          </cell>
          <cell r="BJ162">
            <v>7.6519129782445612</v>
          </cell>
          <cell r="BK162">
            <v>3.3333333333333335</v>
          </cell>
          <cell r="BL162">
            <v>3.0752916224814424</v>
          </cell>
          <cell r="BM162">
            <v>3.150787696924231</v>
          </cell>
          <cell r="BN162">
            <v>32.564102564102562</v>
          </cell>
          <cell r="BO162">
            <v>33.297985153764579</v>
          </cell>
          <cell r="BP162">
            <v>33.083270817704424</v>
          </cell>
          <cell r="BQ162">
            <v>25.641025641025639</v>
          </cell>
          <cell r="BR162">
            <v>29.374337221633084</v>
          </cell>
          <cell r="BS162">
            <v>28.28207051762941</v>
          </cell>
          <cell r="BT162">
            <v>76.923076923076934</v>
          </cell>
          <cell r="BU162">
            <v>77.306468716861076</v>
          </cell>
          <cell r="BV162">
            <v>77.194298574643653</v>
          </cell>
          <cell r="BW162">
            <v>28</v>
          </cell>
          <cell r="BX162">
            <v>18</v>
          </cell>
          <cell r="BY162">
            <v>46</v>
          </cell>
          <cell r="BZ162">
            <v>32.142857142857146</v>
          </cell>
          <cell r="CA162">
            <v>33.333333333333329</v>
          </cell>
          <cell r="CB162">
            <v>32.608695652173914</v>
          </cell>
          <cell r="CC162">
            <v>25</v>
          </cell>
          <cell r="CD162">
            <v>22.222222222222221</v>
          </cell>
          <cell r="CE162">
            <v>23.913043478260871</v>
          </cell>
          <cell r="CF162">
            <v>82.142857142857139</v>
          </cell>
          <cell r="CG162">
            <v>77.777777777777786</v>
          </cell>
          <cell r="CH162">
            <v>80.434782608695656</v>
          </cell>
          <cell r="CI162">
            <v>78.571428571428569</v>
          </cell>
          <cell r="CJ162">
            <v>72.222222222222214</v>
          </cell>
          <cell r="CK162">
            <v>76.08695652173914</v>
          </cell>
          <cell r="CL162">
            <v>85.714285714285708</v>
          </cell>
          <cell r="CM162">
            <v>94.444444444444443</v>
          </cell>
          <cell r="CN162">
            <v>89.130434782608688</v>
          </cell>
          <cell r="CO162">
            <v>15589</v>
          </cell>
          <cell r="CP162">
            <v>16090</v>
          </cell>
          <cell r="CQ162">
            <v>31679</v>
          </cell>
          <cell r="CR162">
            <v>61.979601000705628</v>
          </cell>
          <cell r="CS162">
            <v>53.057799875699196</v>
          </cell>
          <cell r="CT162">
            <v>57.448151772467568</v>
          </cell>
          <cell r="CU162">
            <v>44.120854448649688</v>
          </cell>
          <cell r="CV162">
            <v>36.848974518334373</v>
          </cell>
          <cell r="CW162">
            <v>40.427412481454589</v>
          </cell>
          <cell r="CX162">
            <v>91.218166655975367</v>
          </cell>
          <cell r="CY162">
            <v>87.141081417029213</v>
          </cell>
          <cell r="CZ162">
            <v>89.147384702799954</v>
          </cell>
          <cell r="DA162">
            <v>89.325806658541282</v>
          </cell>
          <cell r="DB162">
            <v>85.003107520198881</v>
          </cell>
          <cell r="DC162">
            <v>87.130275576880578</v>
          </cell>
          <cell r="DD162">
            <v>97.203156071588936</v>
          </cell>
          <cell r="DE162">
            <v>96.065879428216277</v>
          </cell>
          <cell r="DF162">
            <v>96.625524795605926</v>
          </cell>
          <cell r="DG162">
            <v>1730</v>
          </cell>
          <cell r="DH162">
            <v>2961</v>
          </cell>
          <cell r="DI162">
            <v>4691</v>
          </cell>
          <cell r="DJ162">
            <v>19.190751445086704</v>
          </cell>
          <cell r="DK162">
            <v>17.05504896994259</v>
          </cell>
          <cell r="DL162">
            <v>17.84267746749094</v>
          </cell>
          <cell r="DM162">
            <v>7.4566473988439315</v>
          </cell>
          <cell r="DN162">
            <v>6.2141168524147252</v>
          </cell>
          <cell r="DO162">
            <v>6.6723513110211048</v>
          </cell>
          <cell r="DP162">
            <v>72.312138728323703</v>
          </cell>
          <cell r="DQ162">
            <v>69.942586963863562</v>
          </cell>
          <cell r="DR162">
            <v>70.816457045406096</v>
          </cell>
          <cell r="DS162">
            <v>68.32369942196533</v>
          </cell>
          <cell r="DT162">
            <v>66.092536305302261</v>
          </cell>
          <cell r="DU162">
            <v>66.915369857173317</v>
          </cell>
          <cell r="DV162">
            <v>91.213872832369944</v>
          </cell>
          <cell r="DW162">
            <v>91.050320837554878</v>
          </cell>
          <cell r="DX162">
            <v>91.110637390748238</v>
          </cell>
        </row>
        <row r="163">
          <cell r="B163" t="str">
            <v>North West</v>
          </cell>
          <cell r="C163">
            <v>33826</v>
          </cell>
          <cell r="D163">
            <v>31308</v>
          </cell>
          <cell r="E163">
            <v>65134</v>
          </cell>
          <cell r="F163">
            <v>67.578194288417194</v>
          </cell>
          <cell r="G163">
            <v>61.894723393381881</v>
          </cell>
          <cell r="H163">
            <v>64.846316823778665</v>
          </cell>
          <cell r="I163">
            <v>51.008100277892744</v>
          </cell>
          <cell r="J163">
            <v>46.400281078318642</v>
          </cell>
          <cell r="K163">
            <v>48.793256977922439</v>
          </cell>
          <cell r="L163">
            <v>95.754744870809432</v>
          </cell>
          <cell r="M163">
            <v>94.780886674332436</v>
          </cell>
          <cell r="N163">
            <v>95.286639850155069</v>
          </cell>
          <cell r="O163">
            <v>94.267723053272633</v>
          </cell>
          <cell r="P163">
            <v>93.151910054938043</v>
          </cell>
          <cell r="Q163">
            <v>93.731384530352813</v>
          </cell>
          <cell r="R163">
            <v>98.557322769467277</v>
          </cell>
          <cell r="S163">
            <v>98.517950683531367</v>
          </cell>
          <cell r="T163">
            <v>98.538397764608348</v>
          </cell>
          <cell r="U163">
            <v>2983</v>
          </cell>
          <cell r="V163">
            <v>4639</v>
          </cell>
          <cell r="W163">
            <v>7622</v>
          </cell>
          <cell r="X163">
            <v>20.918538384177001</v>
          </cell>
          <cell r="Y163">
            <v>19.508514766113386</v>
          </cell>
          <cell r="Z163">
            <v>20.06035161374967</v>
          </cell>
          <cell r="AA163">
            <v>8.7495809587663427</v>
          </cell>
          <cell r="AB163">
            <v>8.4285406337572759</v>
          </cell>
          <cell r="AC163">
            <v>8.5541852532143796</v>
          </cell>
          <cell r="AD163">
            <v>79.785450888367421</v>
          </cell>
          <cell r="AE163">
            <v>76.180211252425096</v>
          </cell>
          <cell r="AF163">
            <v>77.591183416426134</v>
          </cell>
          <cell r="AG163">
            <v>76.131411330874954</v>
          </cell>
          <cell r="AH163">
            <v>72.838973916792412</v>
          </cell>
          <cell r="AI163">
            <v>74.12752558383626</v>
          </cell>
          <cell r="AJ163">
            <v>94.435132417029834</v>
          </cell>
          <cell r="AK163">
            <v>93.921103686139247</v>
          </cell>
          <cell r="AL163">
            <v>94.122277617423251</v>
          </cell>
          <cell r="AM163">
            <v>1244</v>
          </cell>
          <cell r="AN163">
            <v>2118</v>
          </cell>
          <cell r="AO163">
            <v>3362</v>
          </cell>
          <cell r="AP163">
            <v>17.20257234726688</v>
          </cell>
          <cell r="AQ163">
            <v>14.778092540132201</v>
          </cell>
          <cell r="AR163">
            <v>15.675193337299225</v>
          </cell>
          <cell r="AS163">
            <v>8.0385852090032159</v>
          </cell>
          <cell r="AT163">
            <v>6.9405099150141645</v>
          </cell>
          <cell r="AU163">
            <v>7.3468173706127304</v>
          </cell>
          <cell r="AV163">
            <v>65.032154340836016</v>
          </cell>
          <cell r="AW163">
            <v>59.726156751652503</v>
          </cell>
          <cell r="AX163">
            <v>61.689470553242117</v>
          </cell>
          <cell r="AY163">
            <v>60.852090032154337</v>
          </cell>
          <cell r="AZ163">
            <v>55.335221907459861</v>
          </cell>
          <cell r="BA163">
            <v>57.376561570493756</v>
          </cell>
          <cell r="BB163">
            <v>87.700964630225073</v>
          </cell>
          <cell r="BC163">
            <v>85.269121813031163</v>
          </cell>
          <cell r="BD163">
            <v>86.16894705532421</v>
          </cell>
          <cell r="BE163">
            <v>1002</v>
          </cell>
          <cell r="BF163">
            <v>2369</v>
          </cell>
          <cell r="BG163">
            <v>3371</v>
          </cell>
          <cell r="BH163">
            <v>8.2834331337325349</v>
          </cell>
          <cell r="BI163">
            <v>9.4554664415365135</v>
          </cell>
          <cell r="BJ163">
            <v>9.107089884307328</v>
          </cell>
          <cell r="BK163">
            <v>4.6906187624750499</v>
          </cell>
          <cell r="BL163">
            <v>4.0523427606585054</v>
          </cell>
          <cell r="BM163">
            <v>4.2420646692376147</v>
          </cell>
          <cell r="BN163">
            <v>37.025948103792416</v>
          </cell>
          <cell r="BO163">
            <v>40.016884761502745</v>
          </cell>
          <cell r="BP163">
            <v>39.127855235835064</v>
          </cell>
          <cell r="BQ163">
            <v>32.035928143712574</v>
          </cell>
          <cell r="BR163">
            <v>36.048965808357956</v>
          </cell>
          <cell r="BS163">
            <v>34.85612577870068</v>
          </cell>
          <cell r="BT163">
            <v>80.638722554890222</v>
          </cell>
          <cell r="BU163">
            <v>81.004643309413254</v>
          </cell>
          <cell r="BV163">
            <v>80.895876594482345</v>
          </cell>
          <cell r="BW163">
            <v>75</v>
          </cell>
          <cell r="BX163">
            <v>94</v>
          </cell>
          <cell r="BY163">
            <v>169</v>
          </cell>
          <cell r="BZ163">
            <v>52</v>
          </cell>
          <cell r="CA163">
            <v>41.48936170212766</v>
          </cell>
          <cell r="CB163">
            <v>46.153846153846153</v>
          </cell>
          <cell r="CC163">
            <v>38.666666666666664</v>
          </cell>
          <cell r="CD163">
            <v>28.723404255319153</v>
          </cell>
          <cell r="CE163">
            <v>33.136094674556219</v>
          </cell>
          <cell r="CF163">
            <v>84</v>
          </cell>
          <cell r="CG163">
            <v>76.59574468085107</v>
          </cell>
          <cell r="CH163">
            <v>79.881656804733723</v>
          </cell>
          <cell r="CI163">
            <v>80</v>
          </cell>
          <cell r="CJ163">
            <v>73.40425531914893</v>
          </cell>
          <cell r="CK163">
            <v>76.331360946745562</v>
          </cell>
          <cell r="CL163">
            <v>94.666666666666671</v>
          </cell>
          <cell r="CM163">
            <v>91.489361702127653</v>
          </cell>
          <cell r="CN163">
            <v>92.899408284023664</v>
          </cell>
          <cell r="CO163">
            <v>39130</v>
          </cell>
          <cell r="CP163">
            <v>40528</v>
          </cell>
          <cell r="CQ163">
            <v>79658</v>
          </cell>
          <cell r="CR163">
            <v>60.871454127268073</v>
          </cell>
          <cell r="CS163">
            <v>51.468120805369132</v>
          </cell>
          <cell r="CT163">
            <v>56.087273092470312</v>
          </cell>
          <cell r="CU163">
            <v>45.210835675951955</v>
          </cell>
          <cell r="CV163">
            <v>37.475325700750098</v>
          </cell>
          <cell r="CW163">
            <v>41.275201486354163</v>
          </cell>
          <cell r="CX163">
            <v>92.034244824942505</v>
          </cell>
          <cell r="CY163">
            <v>87.576490327674691</v>
          </cell>
          <cell r="CZ163">
            <v>89.766250721835846</v>
          </cell>
          <cell r="DA163">
            <v>90.201891132123691</v>
          </cell>
          <cell r="DB163">
            <v>85.466837741808135</v>
          </cell>
          <cell r="DC163">
            <v>87.792814281051491</v>
          </cell>
          <cell r="DD163">
            <v>97.431638129312546</v>
          </cell>
          <cell r="DE163">
            <v>96.25937623371496</v>
          </cell>
          <cell r="DF163">
            <v>96.835220567927891</v>
          </cell>
          <cell r="DG163">
            <v>4227</v>
          </cell>
          <cell r="DH163">
            <v>6757</v>
          </cell>
          <cell r="DI163">
            <v>10984</v>
          </cell>
          <cell r="DJ163">
            <v>19.82493494203927</v>
          </cell>
          <cell r="DK163">
            <v>18.025751072961373</v>
          </cell>
          <cell r="DL163">
            <v>18.718135469774218</v>
          </cell>
          <cell r="DM163">
            <v>8.5403359356517612</v>
          </cell>
          <cell r="DN163">
            <v>7.962113363918899</v>
          </cell>
          <cell r="DO163">
            <v>8.184632192279679</v>
          </cell>
          <cell r="DP163">
            <v>75.443577004968063</v>
          </cell>
          <cell r="DQ163">
            <v>71.02264318484535</v>
          </cell>
          <cell r="DR163">
            <v>72.723962126729788</v>
          </cell>
          <cell r="DS163">
            <v>71.634729122308968</v>
          </cell>
          <cell r="DT163">
            <v>67.352375314488683</v>
          </cell>
          <cell r="DU163">
            <v>69.000364166059725</v>
          </cell>
          <cell r="DV163">
            <v>92.453276555476691</v>
          </cell>
          <cell r="DW163">
            <v>91.209116471807022</v>
          </cell>
          <cell r="DX163">
            <v>91.687909686817193</v>
          </cell>
        </row>
        <row r="164">
          <cell r="B164" t="str">
            <v>Yorkshire and the Humber</v>
          </cell>
          <cell r="C164">
            <v>26842</v>
          </cell>
          <cell r="D164">
            <v>24849</v>
          </cell>
          <cell r="E164">
            <v>51691</v>
          </cell>
          <cell r="F164">
            <v>66.064376723045967</v>
          </cell>
          <cell r="G164">
            <v>60.247897299690123</v>
          </cell>
          <cell r="H164">
            <v>63.268267203188181</v>
          </cell>
          <cell r="I164">
            <v>49.728038149169215</v>
          </cell>
          <cell r="J164">
            <v>45.345889170590361</v>
          </cell>
          <cell r="K164">
            <v>47.621442804356654</v>
          </cell>
          <cell r="L164">
            <v>95.067431636986811</v>
          </cell>
          <cell r="M164">
            <v>94.249265564006606</v>
          </cell>
          <cell r="N164">
            <v>94.674121220328487</v>
          </cell>
          <cell r="O164">
            <v>93.476641084866998</v>
          </cell>
          <cell r="P164">
            <v>92.442351804901605</v>
          </cell>
          <cell r="Q164">
            <v>92.979435491671666</v>
          </cell>
          <cell r="R164">
            <v>98.465092019968708</v>
          </cell>
          <cell r="S164">
            <v>98.253450843092281</v>
          </cell>
          <cell r="T164">
            <v>98.363351453831427</v>
          </cell>
          <cell r="U164">
            <v>2512</v>
          </cell>
          <cell r="V164">
            <v>3802</v>
          </cell>
          <cell r="W164">
            <v>6314</v>
          </cell>
          <cell r="X164">
            <v>19.227707006369428</v>
          </cell>
          <cell r="Y164">
            <v>17.622304050499736</v>
          </cell>
          <cell r="Z164">
            <v>18.261007285397529</v>
          </cell>
          <cell r="AA164">
            <v>9.2356687898089174</v>
          </cell>
          <cell r="AB164">
            <v>8.1799053129931618</v>
          </cell>
          <cell r="AC164">
            <v>8.5999366487171365</v>
          </cell>
          <cell r="AD164">
            <v>76.074840764331213</v>
          </cell>
          <cell r="AE164">
            <v>73.093108890057863</v>
          </cell>
          <cell r="AF164">
            <v>74.27937915742794</v>
          </cell>
          <cell r="AG164">
            <v>72.890127388535035</v>
          </cell>
          <cell r="AH164">
            <v>69.726459758022102</v>
          </cell>
          <cell r="AI164">
            <v>70.98511244852709</v>
          </cell>
          <cell r="AJ164">
            <v>94.42675159235668</v>
          </cell>
          <cell r="AK164">
            <v>93.661230931088895</v>
          </cell>
          <cell r="AL164">
            <v>93.965790307253727</v>
          </cell>
          <cell r="AM164">
            <v>909</v>
          </cell>
          <cell r="AN164">
            <v>1715</v>
          </cell>
          <cell r="AO164">
            <v>2624</v>
          </cell>
          <cell r="AP164">
            <v>14.631463146314633</v>
          </cell>
          <cell r="AQ164">
            <v>10.612244897959183</v>
          </cell>
          <cell r="AR164">
            <v>12.004573170731707</v>
          </cell>
          <cell r="AS164">
            <v>6.3806380638063809</v>
          </cell>
          <cell r="AT164">
            <v>5.3644314868804663</v>
          </cell>
          <cell r="AU164">
            <v>5.7164634146341466</v>
          </cell>
          <cell r="AV164">
            <v>57.755775577557756</v>
          </cell>
          <cell r="AW164">
            <v>50.37900874635568</v>
          </cell>
          <cell r="AX164">
            <v>52.934451219512191</v>
          </cell>
          <cell r="AY164">
            <v>53.685368536853687</v>
          </cell>
          <cell r="AZ164">
            <v>45.714285714285715</v>
          </cell>
          <cell r="BA164">
            <v>48.475609756097562</v>
          </cell>
          <cell r="BB164">
            <v>86.688668866886687</v>
          </cell>
          <cell r="BC164">
            <v>82.21574344023324</v>
          </cell>
          <cell r="BD164">
            <v>83.765243902439025</v>
          </cell>
          <cell r="BE164">
            <v>698</v>
          </cell>
          <cell r="BF164">
            <v>1622</v>
          </cell>
          <cell r="BG164">
            <v>2320</v>
          </cell>
          <cell r="BH164">
            <v>8.4527220630372497</v>
          </cell>
          <cell r="BI164">
            <v>6.9667077681874234</v>
          </cell>
          <cell r="BJ164">
            <v>7.4137931034482758</v>
          </cell>
          <cell r="BK164">
            <v>4.0114613180515759</v>
          </cell>
          <cell r="BL164">
            <v>3.5141800246609121</v>
          </cell>
          <cell r="BM164">
            <v>3.6637931034482754</v>
          </cell>
          <cell r="BN164">
            <v>35.386819484240689</v>
          </cell>
          <cell r="BO164">
            <v>35.388409371146736</v>
          </cell>
          <cell r="BP164">
            <v>35.387931034482762</v>
          </cell>
          <cell r="BQ164">
            <v>30.802292263610315</v>
          </cell>
          <cell r="BR164">
            <v>30.394574599260171</v>
          </cell>
          <cell r="BS164">
            <v>30.517241379310345</v>
          </cell>
          <cell r="BT164">
            <v>73.782234957020052</v>
          </cell>
          <cell r="BU164">
            <v>77.86683107274969</v>
          </cell>
          <cell r="BV164">
            <v>76.637931034482747</v>
          </cell>
          <cell r="BW164">
            <v>50</v>
          </cell>
          <cell r="BX164">
            <v>77</v>
          </cell>
          <cell r="BY164">
            <v>127</v>
          </cell>
          <cell r="BZ164">
            <v>42</v>
          </cell>
          <cell r="CA164">
            <v>40.259740259740262</v>
          </cell>
          <cell r="CB164">
            <v>40.944881889763778</v>
          </cell>
          <cell r="CC164">
            <v>34</v>
          </cell>
          <cell r="CD164">
            <v>24.675324675324674</v>
          </cell>
          <cell r="CE164">
            <v>28.346456692913385</v>
          </cell>
          <cell r="CF164">
            <v>78</v>
          </cell>
          <cell r="CG164">
            <v>70.129870129870127</v>
          </cell>
          <cell r="CH164">
            <v>73.228346456692918</v>
          </cell>
          <cell r="CI164">
            <v>74</v>
          </cell>
          <cell r="CJ164">
            <v>67.532467532467535</v>
          </cell>
          <cell r="CK164">
            <v>70.078740157480311</v>
          </cell>
          <cell r="CL164">
            <v>90</v>
          </cell>
          <cell r="CM164">
            <v>88.311688311688314</v>
          </cell>
          <cell r="CN164">
            <v>88.976377952755897</v>
          </cell>
          <cell r="CO164">
            <v>31011</v>
          </cell>
          <cell r="CP164">
            <v>32065</v>
          </cell>
          <cell r="CQ164">
            <v>63076</v>
          </cell>
          <cell r="CR164">
            <v>59.427299990326013</v>
          </cell>
          <cell r="CS164">
            <v>49.795727428660534</v>
          </cell>
          <cell r="CT164">
            <v>54.531041917686593</v>
          </cell>
          <cell r="CU164">
            <v>44.123053110186703</v>
          </cell>
          <cell r="CV164">
            <v>36.634960237018554</v>
          </cell>
          <cell r="CW164">
            <v>40.316443655273005</v>
          </cell>
          <cell r="CX164">
            <v>91.064460997710498</v>
          </cell>
          <cell r="CY164">
            <v>86.358958365819433</v>
          </cell>
          <cell r="CZ164">
            <v>88.672395205783488</v>
          </cell>
          <cell r="DA164">
            <v>89.200606236496725</v>
          </cell>
          <cell r="DB164">
            <v>84.051146109465151</v>
          </cell>
          <cell r="DC164">
            <v>86.582852431986808</v>
          </cell>
          <cell r="DD164">
            <v>97.223565831479149</v>
          </cell>
          <cell r="DE164">
            <v>95.796039295181671</v>
          </cell>
          <cell r="DF164">
            <v>96.497875578667006</v>
          </cell>
          <cell r="DG164">
            <v>3421</v>
          </cell>
          <cell r="DH164">
            <v>5517</v>
          </cell>
          <cell r="DI164">
            <v>8938</v>
          </cell>
          <cell r="DJ164">
            <v>18.006430868167204</v>
          </cell>
          <cell r="DK164">
            <v>15.443175638934203</v>
          </cell>
          <cell r="DL164">
            <v>16.424255985679125</v>
          </cell>
          <cell r="DM164">
            <v>8.4770534931306631</v>
          </cell>
          <cell r="DN164">
            <v>7.304694580387892</v>
          </cell>
          <cell r="DO164">
            <v>7.7534123965092867</v>
          </cell>
          <cell r="DP164">
            <v>71.207249342297573</v>
          </cell>
          <cell r="DQ164">
            <v>66.032263911546124</v>
          </cell>
          <cell r="DR164">
            <v>68.012978294920572</v>
          </cell>
          <cell r="DS164">
            <v>67.787196726103488</v>
          </cell>
          <cell r="DT164">
            <v>62.262098966829804</v>
          </cell>
          <cell r="DU164">
            <v>64.376818080107412</v>
          </cell>
          <cell r="DV164">
            <v>92.370651856182405</v>
          </cell>
          <cell r="DW164">
            <v>90.103317020119633</v>
          </cell>
          <cell r="DX164">
            <v>90.971134481987022</v>
          </cell>
        </row>
        <row r="165">
          <cell r="B165" t="str">
            <v>East Midlands</v>
          </cell>
          <cell r="C165">
            <v>22703</v>
          </cell>
          <cell r="D165">
            <v>21022</v>
          </cell>
          <cell r="E165">
            <v>43725</v>
          </cell>
          <cell r="F165">
            <v>66.687221953045849</v>
          </cell>
          <cell r="G165">
            <v>60.788697554942438</v>
          </cell>
          <cell r="H165">
            <v>63.851343624928539</v>
          </cell>
          <cell r="I165">
            <v>52.482050830286738</v>
          </cell>
          <cell r="J165">
            <v>47.616782418418801</v>
          </cell>
          <cell r="K165">
            <v>50.142938822184099</v>
          </cell>
          <cell r="L165">
            <v>96.264810817953574</v>
          </cell>
          <cell r="M165">
            <v>95.495195509466271</v>
          </cell>
          <cell r="N165">
            <v>95.894797026872496</v>
          </cell>
          <cell r="O165">
            <v>94.494119719860819</v>
          </cell>
          <cell r="P165">
            <v>93.52583008277044</v>
          </cell>
          <cell r="Q165">
            <v>94.028587764436821</v>
          </cell>
          <cell r="R165">
            <v>98.903228648196276</v>
          </cell>
          <cell r="S165">
            <v>98.982018837408418</v>
          </cell>
          <cell r="T165">
            <v>98.941109205260148</v>
          </cell>
          <cell r="U165">
            <v>1897</v>
          </cell>
          <cell r="V165">
            <v>3049</v>
          </cell>
          <cell r="W165">
            <v>4946</v>
          </cell>
          <cell r="X165">
            <v>18.555614127569847</v>
          </cell>
          <cell r="Y165">
            <v>16.562807477861593</v>
          </cell>
          <cell r="Z165">
            <v>17.327133036797413</v>
          </cell>
          <cell r="AA165">
            <v>9.5413811280969956</v>
          </cell>
          <cell r="AB165">
            <v>9.1177435224663839</v>
          </cell>
          <cell r="AC165">
            <v>9.280226445612616</v>
          </cell>
          <cell r="AD165">
            <v>79.546652609383244</v>
          </cell>
          <cell r="AE165">
            <v>75.860938012463095</v>
          </cell>
          <cell r="AF165">
            <v>77.274565305297202</v>
          </cell>
          <cell r="AG165">
            <v>75.118608328940425</v>
          </cell>
          <cell r="AH165">
            <v>70.842899311249582</v>
          </cell>
          <cell r="AI165">
            <v>72.482814395471081</v>
          </cell>
          <cell r="AJ165">
            <v>95.361096468107547</v>
          </cell>
          <cell r="AK165">
            <v>94.129222695965893</v>
          </cell>
          <cell r="AL165">
            <v>94.601698342094622</v>
          </cell>
          <cell r="AM165">
            <v>699</v>
          </cell>
          <cell r="AN165">
            <v>1373</v>
          </cell>
          <cell r="AO165">
            <v>2072</v>
          </cell>
          <cell r="AP165">
            <v>15.30758226037196</v>
          </cell>
          <cell r="AQ165">
            <v>12.090313182811361</v>
          </cell>
          <cell r="AR165">
            <v>13.175675675675674</v>
          </cell>
          <cell r="AS165">
            <v>8.297567954220316</v>
          </cell>
          <cell r="AT165">
            <v>6.0451565914056804</v>
          </cell>
          <cell r="AU165">
            <v>6.8050193050193055</v>
          </cell>
          <cell r="AV165">
            <v>61.802575107296143</v>
          </cell>
          <cell r="AW165">
            <v>56.445739257101238</v>
          </cell>
          <cell r="AX165">
            <v>58.252895752895753</v>
          </cell>
          <cell r="AY165">
            <v>58.798283261802574</v>
          </cell>
          <cell r="AZ165">
            <v>51.857246904588493</v>
          </cell>
          <cell r="BA165">
            <v>54.198841698841704</v>
          </cell>
          <cell r="BB165">
            <v>88.412017167381975</v>
          </cell>
          <cell r="BC165">
            <v>84.486525855790234</v>
          </cell>
          <cell r="BD165">
            <v>85.810810810810807</v>
          </cell>
          <cell r="BE165">
            <v>558</v>
          </cell>
          <cell r="BF165">
            <v>1363</v>
          </cell>
          <cell r="BG165">
            <v>1921</v>
          </cell>
          <cell r="BH165">
            <v>8.6021505376344098</v>
          </cell>
          <cell r="BI165">
            <v>7.1166544387380775</v>
          </cell>
          <cell r="BJ165">
            <v>7.5481520041644972</v>
          </cell>
          <cell r="BK165">
            <v>5.0179211469534053</v>
          </cell>
          <cell r="BL165">
            <v>3.7417461482024947</v>
          </cell>
          <cell r="BM165">
            <v>4.1124414367516922</v>
          </cell>
          <cell r="BN165">
            <v>41.756272401433691</v>
          </cell>
          <cell r="BO165">
            <v>40.278796771826855</v>
          </cell>
          <cell r="BP165">
            <v>40.707964601769916</v>
          </cell>
          <cell r="BQ165">
            <v>36.55913978494624</v>
          </cell>
          <cell r="BR165">
            <v>35.583272193690391</v>
          </cell>
          <cell r="BS165">
            <v>35.866736074960961</v>
          </cell>
          <cell r="BT165">
            <v>81.362007168458788</v>
          </cell>
          <cell r="BU165">
            <v>82.318415260454884</v>
          </cell>
          <cell r="BV165">
            <v>82.040603852160331</v>
          </cell>
          <cell r="BW165">
            <v>46</v>
          </cell>
          <cell r="BX165">
            <v>70</v>
          </cell>
          <cell r="BY165">
            <v>116</v>
          </cell>
          <cell r="BZ165">
            <v>32.608695652173914</v>
          </cell>
          <cell r="CA165">
            <v>40</v>
          </cell>
          <cell r="CB165">
            <v>37.068965517241381</v>
          </cell>
          <cell r="CC165">
            <v>23.913043478260871</v>
          </cell>
          <cell r="CD165">
            <v>32.857142857142854</v>
          </cell>
          <cell r="CE165">
            <v>29.310344827586203</v>
          </cell>
          <cell r="CF165">
            <v>82.608695652173907</v>
          </cell>
          <cell r="CG165">
            <v>71.428571428571431</v>
          </cell>
          <cell r="CH165">
            <v>75.862068965517238</v>
          </cell>
          <cell r="CI165">
            <v>80.434782608695656</v>
          </cell>
          <cell r="CJ165">
            <v>70</v>
          </cell>
          <cell r="CK165">
            <v>74.137931034482762</v>
          </cell>
          <cell r="CL165">
            <v>93.478260869565219</v>
          </cell>
          <cell r="CM165">
            <v>90</v>
          </cell>
          <cell r="CN165">
            <v>91.379310344827587</v>
          </cell>
          <cell r="CO165">
            <v>25903</v>
          </cell>
          <cell r="CP165">
            <v>26877</v>
          </cell>
          <cell r="CQ165">
            <v>52780</v>
          </cell>
          <cell r="CR165">
            <v>60.464038914411454</v>
          </cell>
          <cell r="CS165">
            <v>50.507869181828326</v>
          </cell>
          <cell r="CT165">
            <v>55.394088669950733</v>
          </cell>
          <cell r="CU165">
            <v>47.071767748909394</v>
          </cell>
          <cell r="CV165">
            <v>38.862224206570673</v>
          </cell>
          <cell r="CW165">
            <v>42.891246684350129</v>
          </cell>
          <cell r="CX165">
            <v>92.912017912983046</v>
          </cell>
          <cell r="CY165">
            <v>88.410164824943266</v>
          </cell>
          <cell r="CZ165">
            <v>90.619552860932174</v>
          </cell>
          <cell r="DA165">
            <v>90.838898969231366</v>
          </cell>
          <cell r="DB165">
            <v>85.82431074896752</v>
          </cell>
          <cell r="DC165">
            <v>88.285335354300869</v>
          </cell>
          <cell r="DD165">
            <v>97.973207736555608</v>
          </cell>
          <cell r="DE165">
            <v>96.822562041894557</v>
          </cell>
          <cell r="DF165">
            <v>97.387267904509287</v>
          </cell>
          <cell r="DG165">
            <v>2596</v>
          </cell>
          <cell r="DH165">
            <v>4422</v>
          </cell>
          <cell r="DI165">
            <v>7018</v>
          </cell>
          <cell r="DJ165">
            <v>17.681047765793529</v>
          </cell>
          <cell r="DK165">
            <v>15.17412935323383</v>
          </cell>
          <cell r="DL165">
            <v>16.101453405528641</v>
          </cell>
          <cell r="DM165">
            <v>9.2064714946070882</v>
          </cell>
          <cell r="DN165">
            <v>8.1637268204432392</v>
          </cell>
          <cell r="DO165">
            <v>8.5494442861214015</v>
          </cell>
          <cell r="DP165">
            <v>74.768875192604</v>
          </cell>
          <cell r="DQ165">
            <v>69.832654907281778</v>
          </cell>
          <cell r="DR165">
            <v>71.658592191507552</v>
          </cell>
          <cell r="DS165">
            <v>70.724191063174118</v>
          </cell>
          <cell r="DT165">
            <v>64.947987336047035</v>
          </cell>
          <cell r="DU165">
            <v>67.084639498432594</v>
          </cell>
          <cell r="DV165">
            <v>93.489984591679516</v>
          </cell>
          <cell r="DW165">
            <v>91.135232926277695</v>
          </cell>
          <cell r="DX165">
            <v>92.006269592476485</v>
          </cell>
        </row>
        <row r="166">
          <cell r="B166" t="str">
            <v>West Midlands</v>
          </cell>
          <cell r="C166">
            <v>28558</v>
          </cell>
          <cell r="D166">
            <v>26704</v>
          </cell>
          <cell r="E166">
            <v>55262</v>
          </cell>
          <cell r="F166">
            <v>68.261082708873161</v>
          </cell>
          <cell r="G166">
            <v>62.166716596764523</v>
          </cell>
          <cell r="H166">
            <v>65.316130433209068</v>
          </cell>
          <cell r="I166">
            <v>51.71580642902164</v>
          </cell>
          <cell r="J166">
            <v>46.431246255242655</v>
          </cell>
          <cell r="K166">
            <v>49.162172921718359</v>
          </cell>
          <cell r="L166">
            <v>96.515862455354011</v>
          </cell>
          <cell r="M166">
            <v>95.435140802875978</v>
          </cell>
          <cell r="N166">
            <v>95.993630342730995</v>
          </cell>
          <cell r="O166">
            <v>94.663491841165353</v>
          </cell>
          <cell r="P166">
            <v>93.461653684841224</v>
          </cell>
          <cell r="Q166">
            <v>94.082733162028148</v>
          </cell>
          <cell r="R166">
            <v>98.928496393304854</v>
          </cell>
          <cell r="S166">
            <v>98.876572798082691</v>
          </cell>
          <cell r="T166">
            <v>98.903405595164855</v>
          </cell>
          <cell r="U166">
            <v>2583</v>
          </cell>
          <cell r="V166">
            <v>4143</v>
          </cell>
          <cell r="W166">
            <v>6726</v>
          </cell>
          <cell r="X166">
            <v>21.525358110723964</v>
          </cell>
          <cell r="Y166">
            <v>19.744146753560223</v>
          </cell>
          <cell r="Z166">
            <v>20.428189116859947</v>
          </cell>
          <cell r="AA166">
            <v>8.9043747580332937</v>
          </cell>
          <cell r="AB166">
            <v>8.9790007241129626</v>
          </cell>
          <cell r="AC166">
            <v>8.9503419565863815</v>
          </cell>
          <cell r="AD166">
            <v>82.423538521099488</v>
          </cell>
          <cell r="AE166">
            <v>77.504223992276138</v>
          </cell>
          <cell r="AF166">
            <v>79.393398751115072</v>
          </cell>
          <cell r="AG166">
            <v>78.1262098335269</v>
          </cell>
          <cell r="AH166">
            <v>73.738836591841661</v>
          </cell>
          <cell r="AI166">
            <v>75.423728813559322</v>
          </cell>
          <cell r="AJ166">
            <v>95.54781262098335</v>
          </cell>
          <cell r="AK166">
            <v>94.665701182717825</v>
          </cell>
          <cell r="AL166">
            <v>95.004460303300618</v>
          </cell>
          <cell r="AM166">
            <v>842</v>
          </cell>
          <cell r="AN166">
            <v>1638</v>
          </cell>
          <cell r="AO166">
            <v>2480</v>
          </cell>
          <cell r="AP166">
            <v>20.071258907363422</v>
          </cell>
          <cell r="AQ166">
            <v>15.262515262515263</v>
          </cell>
          <cell r="AR166">
            <v>16.89516129032258</v>
          </cell>
          <cell r="AS166">
            <v>10.570071258907364</v>
          </cell>
          <cell r="AT166">
            <v>7.9365079365079358</v>
          </cell>
          <cell r="AU166">
            <v>8.8306451612903221</v>
          </cell>
          <cell r="AV166">
            <v>66.5083135391924</v>
          </cell>
          <cell r="AW166">
            <v>60.744810744810742</v>
          </cell>
          <cell r="AX166">
            <v>62.701612903225815</v>
          </cell>
          <cell r="AY166">
            <v>60.332541567695962</v>
          </cell>
          <cell r="AZ166">
            <v>55.677655677655679</v>
          </cell>
          <cell r="BA166">
            <v>57.258064516129039</v>
          </cell>
          <cell r="BB166">
            <v>89.786223277909741</v>
          </cell>
          <cell r="BC166">
            <v>88.583638583638574</v>
          </cell>
          <cell r="BD166">
            <v>88.991935483870961</v>
          </cell>
          <cell r="BE166">
            <v>895</v>
          </cell>
          <cell r="BF166">
            <v>2232</v>
          </cell>
          <cell r="BG166">
            <v>3127</v>
          </cell>
          <cell r="BH166">
            <v>8.8268156424581008</v>
          </cell>
          <cell r="BI166">
            <v>9.2293906810035846</v>
          </cell>
          <cell r="BJ166">
            <v>9.1141669331627764</v>
          </cell>
          <cell r="BK166">
            <v>3.3519553072625698</v>
          </cell>
          <cell r="BL166">
            <v>3.9874551971326166</v>
          </cell>
          <cell r="BM166">
            <v>3.8055644387591943</v>
          </cell>
          <cell r="BN166">
            <v>40.11173184357542</v>
          </cell>
          <cell r="BO166">
            <v>41.487455197132618</v>
          </cell>
          <cell r="BP166">
            <v>41.093700031979537</v>
          </cell>
          <cell r="BQ166">
            <v>34.07821229050279</v>
          </cell>
          <cell r="BR166">
            <v>36.648745519713259</v>
          </cell>
          <cell r="BS166">
            <v>35.913015669971223</v>
          </cell>
          <cell r="BT166">
            <v>82.122905027932958</v>
          </cell>
          <cell r="BU166">
            <v>83.870967741935488</v>
          </cell>
          <cell r="BV166">
            <v>83.370642788615285</v>
          </cell>
          <cell r="BW166">
            <v>59</v>
          </cell>
          <cell r="BX166">
            <v>88</v>
          </cell>
          <cell r="BY166">
            <v>147</v>
          </cell>
          <cell r="BZ166">
            <v>49.152542372881356</v>
          </cell>
          <cell r="CA166">
            <v>34.090909090909086</v>
          </cell>
          <cell r="CB166">
            <v>40.136054421768705</v>
          </cell>
          <cell r="CC166">
            <v>35.593220338983052</v>
          </cell>
          <cell r="CD166">
            <v>28.40909090909091</v>
          </cell>
          <cell r="CE166">
            <v>31.292517006802722</v>
          </cell>
          <cell r="CF166">
            <v>84.745762711864401</v>
          </cell>
          <cell r="CG166">
            <v>70.454545454545453</v>
          </cell>
          <cell r="CH166">
            <v>76.19047619047619</v>
          </cell>
          <cell r="CI166">
            <v>81.355932203389841</v>
          </cell>
          <cell r="CJ166">
            <v>65.909090909090907</v>
          </cell>
          <cell r="CK166">
            <v>72.10884353741497</v>
          </cell>
          <cell r="CL166">
            <v>94.915254237288138</v>
          </cell>
          <cell r="CM166">
            <v>96.590909090909093</v>
          </cell>
          <cell r="CN166">
            <v>95.918367346938766</v>
          </cell>
          <cell r="CO166">
            <v>32937</v>
          </cell>
          <cell r="CP166">
            <v>34805</v>
          </cell>
          <cell r="CQ166">
            <v>67742</v>
          </cell>
          <cell r="CR166">
            <v>61.714788839299274</v>
          </cell>
          <cell r="CS166">
            <v>51.443758080735527</v>
          </cell>
          <cell r="CT166">
            <v>56.437660535561399</v>
          </cell>
          <cell r="CU166">
            <v>45.963506087378939</v>
          </cell>
          <cell r="CV166">
            <v>37.394052578652492</v>
          </cell>
          <cell r="CW166">
            <v>41.560627085117062</v>
          </cell>
          <cell r="CX166">
            <v>93.089838175911581</v>
          </cell>
          <cell r="CY166">
            <v>88.145381410716851</v>
          </cell>
          <cell r="CZ166">
            <v>90.549437571964219</v>
          </cell>
          <cell r="DA166">
            <v>90.818835959559166</v>
          </cell>
          <cell r="DB166">
            <v>85.622755351242645</v>
          </cell>
          <cell r="DC166">
            <v>88.149154143662727</v>
          </cell>
          <cell r="DD166">
            <v>97.965813522785922</v>
          </cell>
          <cell r="DE166">
            <v>96.922855911506971</v>
          </cell>
          <cell r="DF166">
            <v>97.429954828614456</v>
          </cell>
          <cell r="DG166">
            <v>3425</v>
          </cell>
          <cell r="DH166">
            <v>5781</v>
          </cell>
          <cell r="DI166">
            <v>9206</v>
          </cell>
          <cell r="DJ166">
            <v>21.167883211678831</v>
          </cell>
          <cell r="DK166">
            <v>18.474312402698494</v>
          </cell>
          <cell r="DL166">
            <v>19.476428416250272</v>
          </cell>
          <cell r="DM166">
            <v>9.3138686131386859</v>
          </cell>
          <cell r="DN166">
            <v>8.6836187510811271</v>
          </cell>
          <cell r="DO166">
            <v>8.9180968933304356</v>
          </cell>
          <cell r="DP166">
            <v>78.510948905109487</v>
          </cell>
          <cell r="DQ166">
            <v>72.755578619615974</v>
          </cell>
          <cell r="DR166">
            <v>74.896806430588754</v>
          </cell>
          <cell r="DS166">
            <v>73.751824817518255</v>
          </cell>
          <cell r="DT166">
            <v>68.621345787925975</v>
          </cell>
          <cell r="DU166">
            <v>70.530089072344126</v>
          </cell>
          <cell r="DV166">
            <v>94.131386861313871</v>
          </cell>
          <cell r="DW166">
            <v>92.942397509081474</v>
          </cell>
          <cell r="DX166">
            <v>93.384749076689104</v>
          </cell>
        </row>
        <row r="167">
          <cell r="B167" t="str">
            <v>East of England</v>
          </cell>
          <cell r="C167">
            <v>26353</v>
          </cell>
          <cell r="D167">
            <v>24273</v>
          </cell>
          <cell r="E167">
            <v>50626</v>
          </cell>
          <cell r="F167">
            <v>70.371494706485024</v>
          </cell>
          <cell r="G167">
            <v>64.833353932352821</v>
          </cell>
          <cell r="H167">
            <v>67.716193260380038</v>
          </cell>
          <cell r="I167">
            <v>56.608355784920128</v>
          </cell>
          <cell r="J167">
            <v>51.641741853087794</v>
          </cell>
          <cell r="K167">
            <v>54.227076996009963</v>
          </cell>
          <cell r="L167">
            <v>96.945319318483669</v>
          </cell>
          <cell r="M167">
            <v>96.147983355992253</v>
          </cell>
          <cell r="N167">
            <v>96.563030853711524</v>
          </cell>
          <cell r="O167">
            <v>95.916973399612942</v>
          </cell>
          <cell r="P167">
            <v>94.804927285461218</v>
          </cell>
          <cell r="Q167">
            <v>95.383794888002214</v>
          </cell>
          <cell r="R167">
            <v>99.123439456608352</v>
          </cell>
          <cell r="S167">
            <v>98.982408437358387</v>
          </cell>
          <cell r="T167">
            <v>99.055821119582816</v>
          </cell>
          <cell r="U167">
            <v>1837</v>
          </cell>
          <cell r="V167">
            <v>3176</v>
          </cell>
          <cell r="W167">
            <v>5013</v>
          </cell>
          <cell r="X167">
            <v>23.298856831790964</v>
          </cell>
          <cell r="Y167">
            <v>22.071788413098236</v>
          </cell>
          <cell r="Z167">
            <v>22.521444244963096</v>
          </cell>
          <cell r="AA167">
            <v>11.976047904191617</v>
          </cell>
          <cell r="AB167">
            <v>11.649874055415617</v>
          </cell>
          <cell r="AC167">
            <v>11.769399561141034</v>
          </cell>
          <cell r="AD167">
            <v>83.886771910724008</v>
          </cell>
          <cell r="AE167">
            <v>82.021410579345087</v>
          </cell>
          <cell r="AF167">
            <v>82.704967085577493</v>
          </cell>
          <cell r="AG167">
            <v>80.78388677191073</v>
          </cell>
          <cell r="AH167">
            <v>78.809823677581875</v>
          </cell>
          <cell r="AI167">
            <v>79.533213644524238</v>
          </cell>
          <cell r="AJ167">
            <v>97.223734349482854</v>
          </cell>
          <cell r="AK167">
            <v>96.190176322418125</v>
          </cell>
          <cell r="AL167">
            <v>96.568920805904639</v>
          </cell>
          <cell r="AM167">
            <v>899</v>
          </cell>
          <cell r="AN167">
            <v>1715</v>
          </cell>
          <cell r="AO167">
            <v>2614</v>
          </cell>
          <cell r="AP167">
            <v>15.906562847608456</v>
          </cell>
          <cell r="AQ167">
            <v>14.052478134110787</v>
          </cell>
          <cell r="AR167">
            <v>14.690130068859986</v>
          </cell>
          <cell r="AS167">
            <v>9.1212458286985552</v>
          </cell>
          <cell r="AT167">
            <v>7.4052478134110782</v>
          </cell>
          <cell r="AU167">
            <v>7.9954093343534813</v>
          </cell>
          <cell r="AV167">
            <v>65.40600667408232</v>
          </cell>
          <cell r="AW167">
            <v>60.116618075801753</v>
          </cell>
          <cell r="AX167">
            <v>61.935730680948744</v>
          </cell>
          <cell r="AY167">
            <v>61.29032258064516</v>
          </cell>
          <cell r="AZ167">
            <v>56.268221574344025</v>
          </cell>
          <cell r="BA167">
            <v>57.995409334353475</v>
          </cell>
          <cell r="BB167">
            <v>89.321468298109011</v>
          </cell>
          <cell r="BC167">
            <v>89.096209912536438</v>
          </cell>
          <cell r="BD167">
            <v>89.17368018362663</v>
          </cell>
          <cell r="BE167">
            <v>643</v>
          </cell>
          <cell r="BF167">
            <v>1516</v>
          </cell>
          <cell r="BG167">
            <v>2159</v>
          </cell>
          <cell r="BH167">
            <v>9.1757387247278395</v>
          </cell>
          <cell r="BI167">
            <v>10.092348284960421</v>
          </cell>
          <cell r="BJ167">
            <v>9.8193608151922191</v>
          </cell>
          <cell r="BK167">
            <v>4.5101088646967336</v>
          </cell>
          <cell r="BL167">
            <v>4.8153034300791555</v>
          </cell>
          <cell r="BM167">
            <v>4.7244094488188972</v>
          </cell>
          <cell r="BN167">
            <v>42.768273716951789</v>
          </cell>
          <cell r="BO167">
            <v>41.754617414248017</v>
          </cell>
          <cell r="BP167">
            <v>42.05650764242705</v>
          </cell>
          <cell r="BQ167">
            <v>36.702954898911358</v>
          </cell>
          <cell r="BR167">
            <v>38.060686015831138</v>
          </cell>
          <cell r="BS167">
            <v>37.656322371468271</v>
          </cell>
          <cell r="BT167">
            <v>81.181959564541216</v>
          </cell>
          <cell r="BU167">
            <v>83.575197889182064</v>
          </cell>
          <cell r="BV167">
            <v>82.862436313107921</v>
          </cell>
          <cell r="BW167">
            <v>70</v>
          </cell>
          <cell r="BX167">
            <v>86</v>
          </cell>
          <cell r="BY167">
            <v>156</v>
          </cell>
          <cell r="BZ167">
            <v>57.142857142857139</v>
          </cell>
          <cell r="CA167">
            <v>54.651162790697668</v>
          </cell>
          <cell r="CB167">
            <v>55.769230769230774</v>
          </cell>
          <cell r="CC167">
            <v>45.714285714285715</v>
          </cell>
          <cell r="CD167">
            <v>45.348837209302324</v>
          </cell>
          <cell r="CE167">
            <v>45.512820512820511</v>
          </cell>
          <cell r="CF167">
            <v>80</v>
          </cell>
          <cell r="CG167">
            <v>81.395348837209298</v>
          </cell>
          <cell r="CH167">
            <v>80.769230769230774</v>
          </cell>
          <cell r="CI167">
            <v>80</v>
          </cell>
          <cell r="CJ167">
            <v>80.232558139534888</v>
          </cell>
          <cell r="CK167">
            <v>80.128205128205138</v>
          </cell>
          <cell r="CL167">
            <v>92.857142857142861</v>
          </cell>
          <cell r="CM167">
            <v>95.348837209302332</v>
          </cell>
          <cell r="CN167">
            <v>94.230769230769226</v>
          </cell>
          <cell r="CO167">
            <v>29802</v>
          </cell>
          <cell r="CP167">
            <v>30766</v>
          </cell>
          <cell r="CQ167">
            <v>60568</v>
          </cell>
          <cell r="CR167">
            <v>64.475538554459433</v>
          </cell>
          <cell r="CS167">
            <v>54.862510563609177</v>
          </cell>
          <cell r="CT167">
            <v>59.592524105138025</v>
          </cell>
          <cell r="CU167">
            <v>51.275082209247699</v>
          </cell>
          <cell r="CV167">
            <v>42.722485861015407</v>
          </cell>
          <cell r="CW167">
            <v>46.930722493726066</v>
          </cell>
          <cell r="CX167">
            <v>93.980269780551637</v>
          </cell>
          <cell r="CY167">
            <v>89.959695768055653</v>
          </cell>
          <cell r="CZ167">
            <v>91.937987055871091</v>
          </cell>
          <cell r="DA167">
            <v>92.624656063351452</v>
          </cell>
          <cell r="DB167">
            <v>88.16875771956056</v>
          </cell>
          <cell r="DC167">
            <v>90.36124686302999</v>
          </cell>
          <cell r="DD167">
            <v>98.30883833299778</v>
          </cell>
          <cell r="DE167">
            <v>97.373724241045309</v>
          </cell>
          <cell r="DF167">
            <v>97.83383965130102</v>
          </cell>
          <cell r="DG167">
            <v>2736</v>
          </cell>
          <cell r="DH167">
            <v>4891</v>
          </cell>
          <cell r="DI167">
            <v>7627</v>
          </cell>
          <cell r="DJ167">
            <v>20.869883040935672</v>
          </cell>
          <cell r="DK167">
            <v>19.259865058270293</v>
          </cell>
          <cell r="DL167">
            <v>19.837419693195226</v>
          </cell>
          <cell r="DM167">
            <v>11.038011695906432</v>
          </cell>
          <cell r="DN167">
            <v>10.161521161316704</v>
          </cell>
          <cell r="DO167">
            <v>10.475940736855907</v>
          </cell>
          <cell r="DP167">
            <v>77.814327485380119</v>
          </cell>
          <cell r="DQ167">
            <v>74.340625638928643</v>
          </cell>
          <cell r="DR167">
            <v>75.58673134915432</v>
          </cell>
          <cell r="DS167">
            <v>74.378654970760238</v>
          </cell>
          <cell r="DT167">
            <v>70.905745246370884</v>
          </cell>
          <cell r="DU167">
            <v>72.151566802150256</v>
          </cell>
          <cell r="DV167">
            <v>94.627192982456137</v>
          </cell>
          <cell r="DW167">
            <v>93.702719280310774</v>
          </cell>
          <cell r="DX167">
            <v>94.034351645470039</v>
          </cell>
        </row>
        <row r="168">
          <cell r="B168" t="str">
            <v>LONDON</v>
          </cell>
          <cell r="C168">
            <v>30041</v>
          </cell>
          <cell r="D168">
            <v>27120</v>
          </cell>
          <cell r="E168">
            <v>57161</v>
          </cell>
          <cell r="F168">
            <v>71.478978729070278</v>
          </cell>
          <cell r="G168">
            <v>65.435103244837762</v>
          </cell>
          <cell r="H168">
            <v>68.611465859589586</v>
          </cell>
          <cell r="I168">
            <v>58.340268299990015</v>
          </cell>
          <cell r="J168">
            <v>52.69911504424779</v>
          </cell>
          <cell r="K168">
            <v>55.663826735011632</v>
          </cell>
          <cell r="L168">
            <v>96.734462900702383</v>
          </cell>
          <cell r="M168">
            <v>95.814896755162238</v>
          </cell>
          <cell r="N168">
            <v>96.298175329332935</v>
          </cell>
          <cell r="O168">
            <v>95.546087014413644</v>
          </cell>
          <cell r="P168">
            <v>94.35471976401179</v>
          </cell>
          <cell r="Q168">
            <v>94.980843582162663</v>
          </cell>
          <cell r="R168">
            <v>99.091241969308612</v>
          </cell>
          <cell r="S168">
            <v>98.871681415929203</v>
          </cell>
          <cell r="T168">
            <v>98.987071604765489</v>
          </cell>
          <cell r="U168">
            <v>3952</v>
          </cell>
          <cell r="V168">
            <v>5269</v>
          </cell>
          <cell r="W168">
            <v>9221</v>
          </cell>
          <cell r="X168">
            <v>30.541497975708502</v>
          </cell>
          <cell r="Y168">
            <v>28.088821408236857</v>
          </cell>
          <cell r="Z168">
            <v>29.140006506886458</v>
          </cell>
          <cell r="AA168">
            <v>16.118421052631579</v>
          </cell>
          <cell r="AB168">
            <v>14.784589106092238</v>
          </cell>
          <cell r="AC168">
            <v>15.356252033402018</v>
          </cell>
          <cell r="AD168">
            <v>88.410931174089072</v>
          </cell>
          <cell r="AE168">
            <v>85.424179161131136</v>
          </cell>
          <cell r="AF168">
            <v>86.704262010627914</v>
          </cell>
          <cell r="AG168">
            <v>85.576923076923066</v>
          </cell>
          <cell r="AH168">
            <v>81.970013285253373</v>
          </cell>
          <cell r="AI168">
            <v>83.51588764776055</v>
          </cell>
          <cell r="AJ168">
            <v>96.659919028340084</v>
          </cell>
          <cell r="AK168">
            <v>96.621749857658003</v>
          </cell>
          <cell r="AL168">
            <v>96.638108665003799</v>
          </cell>
          <cell r="AM168">
            <v>1726</v>
          </cell>
          <cell r="AN168">
            <v>2389</v>
          </cell>
          <cell r="AO168">
            <v>4115</v>
          </cell>
          <cell r="AP168">
            <v>21.147161066048668</v>
          </cell>
          <cell r="AQ168">
            <v>19.213059857681039</v>
          </cell>
          <cell r="AR168">
            <v>20.024301336573512</v>
          </cell>
          <cell r="AS168">
            <v>10.776361529548089</v>
          </cell>
          <cell r="AT168">
            <v>9.9204688154039342</v>
          </cell>
          <cell r="AU168">
            <v>10.279465370595382</v>
          </cell>
          <cell r="AV168">
            <v>74.39165701042873</v>
          </cell>
          <cell r="AW168">
            <v>69.736291335286722</v>
          </cell>
          <cell r="AX168">
            <v>71.688942891859057</v>
          </cell>
          <cell r="AY168">
            <v>71.436848203939746</v>
          </cell>
          <cell r="AZ168">
            <v>66.010883214734193</v>
          </cell>
          <cell r="BA168">
            <v>68.286755771567428</v>
          </cell>
          <cell r="BB168">
            <v>92.236384704519111</v>
          </cell>
          <cell r="BC168">
            <v>91.084135621598989</v>
          </cell>
          <cell r="BD168">
            <v>91.567436208991495</v>
          </cell>
          <cell r="BE168">
            <v>949</v>
          </cell>
          <cell r="BF168">
            <v>2254</v>
          </cell>
          <cell r="BG168">
            <v>3203</v>
          </cell>
          <cell r="BH168">
            <v>9.4836670179135929</v>
          </cell>
          <cell r="BI168">
            <v>9.316770186335404</v>
          </cell>
          <cell r="BJ168">
            <v>9.3662191695285664</v>
          </cell>
          <cell r="BK168">
            <v>5.2687038988408856</v>
          </cell>
          <cell r="BL168">
            <v>5.3238686779059448</v>
          </cell>
          <cell r="BM168">
            <v>5.3075241960661881</v>
          </cell>
          <cell r="BN168">
            <v>44.0463645943098</v>
          </cell>
          <cell r="BO168">
            <v>44.409937888198755</v>
          </cell>
          <cell r="BP168">
            <v>44.30221667187012</v>
          </cell>
          <cell r="BQ168">
            <v>39.726027397260275</v>
          </cell>
          <cell r="BR168">
            <v>41.437444543034609</v>
          </cell>
          <cell r="BS168">
            <v>40.93037777083984</v>
          </cell>
          <cell r="BT168">
            <v>83.034773445732341</v>
          </cell>
          <cell r="BU168">
            <v>81.765749778172136</v>
          </cell>
          <cell r="BV168">
            <v>82.141742116765542</v>
          </cell>
          <cell r="BW168">
            <v>234</v>
          </cell>
          <cell r="BX168">
            <v>208</v>
          </cell>
          <cell r="BY168">
            <v>442</v>
          </cell>
          <cell r="BZ168">
            <v>52.564102564102569</v>
          </cell>
          <cell r="CA168">
            <v>39.903846153846153</v>
          </cell>
          <cell r="CB168">
            <v>46.606334841628957</v>
          </cell>
          <cell r="CC168">
            <v>34.188034188034187</v>
          </cell>
          <cell r="CD168">
            <v>27.403846153846157</v>
          </cell>
          <cell r="CE168">
            <v>30.995475113122172</v>
          </cell>
          <cell r="CF168">
            <v>88.888888888888886</v>
          </cell>
          <cell r="CG168">
            <v>80.288461538461547</v>
          </cell>
          <cell r="CH168">
            <v>84.841628959276022</v>
          </cell>
          <cell r="CI168">
            <v>86.324786324786331</v>
          </cell>
          <cell r="CJ168">
            <v>76.923076923076934</v>
          </cell>
          <cell r="CK168">
            <v>81.900452488687776</v>
          </cell>
          <cell r="CL168">
            <v>96.15384615384616</v>
          </cell>
          <cell r="CM168">
            <v>94.230769230769226</v>
          </cell>
          <cell r="CN168">
            <v>95.248868778280539</v>
          </cell>
          <cell r="CO168">
            <v>36902</v>
          </cell>
          <cell r="CP168">
            <v>37240</v>
          </cell>
          <cell r="CQ168">
            <v>74142</v>
          </cell>
          <cell r="CR168">
            <v>63.02639423337488</v>
          </cell>
          <cell r="CS168">
            <v>53.646616541353389</v>
          </cell>
          <cell r="CT168">
            <v>58.315125030347168</v>
          </cell>
          <cell r="CU168">
            <v>50.07587664625224</v>
          </cell>
          <cell r="CV168">
            <v>41.58163265306122</v>
          </cell>
          <cell r="CW168">
            <v>45.809392786814492</v>
          </cell>
          <cell r="CX168">
            <v>93.393312015608913</v>
          </cell>
          <cell r="CY168">
            <v>89.473684210526315</v>
          </cell>
          <cell r="CZ168">
            <v>91.424563675109923</v>
          </cell>
          <cell r="DA168">
            <v>91.856809929001145</v>
          </cell>
          <cell r="DB168">
            <v>87.48388829215898</v>
          </cell>
          <cell r="DC168">
            <v>89.660381430228469</v>
          </cell>
          <cell r="DD168">
            <v>98.078694921684459</v>
          </cell>
          <cell r="DE168">
            <v>96.992481203007515</v>
          </cell>
          <cell r="DF168">
            <v>97.533112136171127</v>
          </cell>
          <cell r="DG168">
            <v>5678</v>
          </cell>
          <cell r="DH168">
            <v>7658</v>
          </cell>
          <cell r="DI168">
            <v>13336</v>
          </cell>
          <cell r="DJ168">
            <v>27.685804860866504</v>
          </cell>
          <cell r="DK168">
            <v>25.319926873857401</v>
          </cell>
          <cell r="DL168">
            <v>26.327234553089383</v>
          </cell>
          <cell r="DM168">
            <v>14.494540331102501</v>
          </cell>
          <cell r="DN168">
            <v>13.267171585270304</v>
          </cell>
          <cell r="DO168">
            <v>13.789742051589682</v>
          </cell>
          <cell r="DP168">
            <v>84.149348362099332</v>
          </cell>
          <cell r="DQ168">
            <v>80.530164533820837</v>
          </cell>
          <cell r="DR168">
            <v>82.07108578284344</v>
          </cell>
          <cell r="DS168">
            <v>81.278619232123987</v>
          </cell>
          <cell r="DT168">
            <v>76.991381561765465</v>
          </cell>
          <cell r="DU168">
            <v>78.816736652669462</v>
          </cell>
          <cell r="DV168">
            <v>95.315251849242685</v>
          </cell>
          <cell r="DW168">
            <v>94.894228258030822</v>
          </cell>
          <cell r="DX168">
            <v>95.073485302939403</v>
          </cell>
        </row>
        <row r="169">
          <cell r="B169" t="str">
            <v>Inner London</v>
          </cell>
          <cell r="C169">
            <v>9142</v>
          </cell>
          <cell r="D169">
            <v>7699</v>
          </cell>
          <cell r="E169">
            <v>16841</v>
          </cell>
          <cell r="F169">
            <v>67.961058849267118</v>
          </cell>
          <cell r="G169">
            <v>59.709053123782304</v>
          </cell>
          <cell r="H169">
            <v>64.188587376046556</v>
          </cell>
          <cell r="I169">
            <v>52.876832203019028</v>
          </cell>
          <cell r="J169">
            <v>45.343551110533838</v>
          </cell>
          <cell r="K169">
            <v>49.43293153613206</v>
          </cell>
          <cell r="L169">
            <v>95.898052942463352</v>
          </cell>
          <cell r="M169">
            <v>94.246005974801932</v>
          </cell>
          <cell r="N169">
            <v>95.142806246659944</v>
          </cell>
          <cell r="O169">
            <v>94.246335593961945</v>
          </cell>
          <cell r="P169">
            <v>92.50552019742824</v>
          </cell>
          <cell r="Q169">
            <v>93.450507689567132</v>
          </cell>
          <cell r="R169">
            <v>98.873331874863268</v>
          </cell>
          <cell r="S169">
            <v>98.454344720093516</v>
          </cell>
          <cell r="T169">
            <v>98.681788492369819</v>
          </cell>
          <cell r="U169">
            <v>1545</v>
          </cell>
          <cell r="V169">
            <v>1876</v>
          </cell>
          <cell r="W169">
            <v>3421</v>
          </cell>
          <cell r="X169">
            <v>34.95145631067961</v>
          </cell>
          <cell r="Y169">
            <v>29.264392324093819</v>
          </cell>
          <cell r="Z169">
            <v>31.832797427652732</v>
          </cell>
          <cell r="AA169">
            <v>17.216828478964402</v>
          </cell>
          <cell r="AB169">
            <v>14.125799573560768</v>
          </cell>
          <cell r="AC169">
            <v>15.521777258111664</v>
          </cell>
          <cell r="AD169">
            <v>89.838187702265373</v>
          </cell>
          <cell r="AE169">
            <v>84.488272921108745</v>
          </cell>
          <cell r="AF169">
            <v>86.904413914060214</v>
          </cell>
          <cell r="AG169">
            <v>86.925566343042078</v>
          </cell>
          <cell r="AH169">
            <v>81.076759061833698</v>
          </cell>
          <cell r="AI169">
            <v>83.718211049400765</v>
          </cell>
          <cell r="AJ169">
            <v>97.087378640776706</v>
          </cell>
          <cell r="AK169">
            <v>96.748400852878476</v>
          </cell>
          <cell r="AL169">
            <v>96.90149079216603</v>
          </cell>
          <cell r="AM169">
            <v>712</v>
          </cell>
          <cell r="AN169">
            <v>900</v>
          </cell>
          <cell r="AO169">
            <v>1612</v>
          </cell>
          <cell r="AP169">
            <v>23.735955056179776</v>
          </cell>
          <cell r="AQ169">
            <v>23.222222222222221</v>
          </cell>
          <cell r="AR169">
            <v>23.449131513647643</v>
          </cell>
          <cell r="AS169">
            <v>11.095505617977528</v>
          </cell>
          <cell r="AT169">
            <v>10.333333333333334</v>
          </cell>
          <cell r="AU169">
            <v>10.669975186104217</v>
          </cell>
          <cell r="AV169">
            <v>78.230337078651687</v>
          </cell>
          <cell r="AW169">
            <v>69.555555555555557</v>
          </cell>
          <cell r="AX169">
            <v>73.387096774193552</v>
          </cell>
          <cell r="AY169">
            <v>74.297752808988761</v>
          </cell>
          <cell r="AZ169">
            <v>65.666666666666657</v>
          </cell>
          <cell r="BA169">
            <v>69.478908188585606</v>
          </cell>
          <cell r="BB169">
            <v>95.224719101123597</v>
          </cell>
          <cell r="BC169">
            <v>91.333333333333329</v>
          </cell>
          <cell r="BD169">
            <v>93.052109181141446</v>
          </cell>
          <cell r="BE169">
            <v>331</v>
          </cell>
          <cell r="BF169">
            <v>825</v>
          </cell>
          <cell r="BG169">
            <v>1156</v>
          </cell>
          <cell r="BH169">
            <v>6.0422960725075532</v>
          </cell>
          <cell r="BI169">
            <v>6.787878787878789</v>
          </cell>
          <cell r="BJ169">
            <v>6.5743944636678195</v>
          </cell>
          <cell r="BK169">
            <v>2.416918429003021</v>
          </cell>
          <cell r="BL169">
            <v>4.2424242424242431</v>
          </cell>
          <cell r="BM169">
            <v>3.7197231833910034</v>
          </cell>
          <cell r="BN169">
            <v>42.900302114803623</v>
          </cell>
          <cell r="BO169">
            <v>39.757575757575758</v>
          </cell>
          <cell r="BP169">
            <v>40.65743944636678</v>
          </cell>
          <cell r="BQ169">
            <v>38.066465256797585</v>
          </cell>
          <cell r="BR169">
            <v>36.606060606060609</v>
          </cell>
          <cell r="BS169">
            <v>37.024221453287197</v>
          </cell>
          <cell r="BT169">
            <v>83.383685800604241</v>
          </cell>
          <cell r="BU169">
            <v>80.606060606060609</v>
          </cell>
          <cell r="BV169">
            <v>81.401384083044974</v>
          </cell>
          <cell r="BW169">
            <v>125</v>
          </cell>
          <cell r="BX169">
            <v>93</v>
          </cell>
          <cell r="BY169">
            <v>218</v>
          </cell>
          <cell r="BZ169">
            <v>62.4</v>
          </cell>
          <cell r="CA169">
            <v>34.408602150537639</v>
          </cell>
          <cell r="CB169">
            <v>50.458715596330272</v>
          </cell>
          <cell r="CC169">
            <v>36</v>
          </cell>
          <cell r="CD169">
            <v>19.35483870967742</v>
          </cell>
          <cell r="CE169">
            <v>28.899082568807337</v>
          </cell>
          <cell r="CF169">
            <v>87.2</v>
          </cell>
          <cell r="CG169">
            <v>75.268817204301072</v>
          </cell>
          <cell r="CH169">
            <v>82.110091743119256</v>
          </cell>
          <cell r="CI169">
            <v>83.2</v>
          </cell>
          <cell r="CJ169">
            <v>72.043010752688176</v>
          </cell>
          <cell r="CK169">
            <v>78.440366972477065</v>
          </cell>
          <cell r="CL169">
            <v>97.6</v>
          </cell>
          <cell r="CM169">
            <v>92.473118279569889</v>
          </cell>
          <cell r="CN169">
            <v>95.412844036697251</v>
          </cell>
          <cell r="CO169">
            <v>11855</v>
          </cell>
          <cell r="CP169">
            <v>11393</v>
          </cell>
          <cell r="CQ169">
            <v>23248</v>
          </cell>
          <cell r="CR169">
            <v>59.215520877266982</v>
          </cell>
          <cell r="CS169">
            <v>47.774949530413416</v>
          </cell>
          <cell r="CT169">
            <v>53.608912594631796</v>
          </cell>
          <cell r="CU169">
            <v>44.133277098270774</v>
          </cell>
          <cell r="CV169">
            <v>34.249100324760818</v>
          </cell>
          <cell r="CW169">
            <v>39.289401238816239</v>
          </cell>
          <cell r="CX169">
            <v>92.475748629270356</v>
          </cell>
          <cell r="CY169">
            <v>86.588255946633893</v>
          </cell>
          <cell r="CZ169">
            <v>89.590502408809357</v>
          </cell>
          <cell r="DA169">
            <v>90.409110080134965</v>
          </cell>
          <cell r="DB169">
            <v>84.288598262090758</v>
          </cell>
          <cell r="DC169">
            <v>87.409669649002069</v>
          </cell>
          <cell r="DD169">
            <v>97.975537747785751</v>
          </cell>
          <cell r="DE169">
            <v>96.269639252172396</v>
          </cell>
          <cell r="DF169">
            <v>97.139538885065377</v>
          </cell>
          <cell r="DG169">
            <v>2257</v>
          </cell>
          <cell r="DH169">
            <v>2776</v>
          </cell>
          <cell r="DI169">
            <v>5033</v>
          </cell>
          <cell r="DJ169">
            <v>31.41338059370846</v>
          </cell>
          <cell r="DK169">
            <v>27.305475504322768</v>
          </cell>
          <cell r="DL169">
            <v>29.147625670574211</v>
          </cell>
          <cell r="DM169">
            <v>15.285777580859547</v>
          </cell>
          <cell r="DN169">
            <v>12.896253602305475</v>
          </cell>
          <cell r="DO169">
            <v>13.967812437909796</v>
          </cell>
          <cell r="DP169">
            <v>86.176340274700934</v>
          </cell>
          <cell r="DQ169">
            <v>79.646974063400577</v>
          </cell>
          <cell r="DR169">
            <v>82.575004967216373</v>
          </cell>
          <cell r="DS169">
            <v>82.941958351794426</v>
          </cell>
          <cell r="DT169">
            <v>76.080691642651303</v>
          </cell>
          <cell r="DU169">
            <v>79.157560103318104</v>
          </cell>
          <cell r="DV169">
            <v>96.499778466991586</v>
          </cell>
          <cell r="DW169">
            <v>94.992795389048993</v>
          </cell>
          <cell r="DX169">
            <v>95.668587323663829</v>
          </cell>
        </row>
        <row r="170">
          <cell r="B170" t="str">
            <v>Outer London</v>
          </cell>
          <cell r="C170">
            <v>20899</v>
          </cell>
          <cell r="D170">
            <v>19421</v>
          </cell>
          <cell r="E170">
            <v>40320</v>
          </cell>
          <cell r="F170">
            <v>73.01784774391119</v>
          </cell>
          <cell r="G170">
            <v>67.705061531332063</v>
          </cell>
          <cell r="H170">
            <v>70.458829365079367</v>
          </cell>
          <cell r="I170">
            <v>60.730178477439111</v>
          </cell>
          <cell r="J170">
            <v>55.615055867360077</v>
          </cell>
          <cell r="K170">
            <v>58.266369047619051</v>
          </cell>
          <cell r="L170">
            <v>97.100339729173641</v>
          </cell>
          <cell r="M170">
            <v>96.43684671232171</v>
          </cell>
          <cell r="N170">
            <v>96.780753968253961</v>
          </cell>
          <cell r="O170">
            <v>96.114646633810224</v>
          </cell>
          <cell r="P170">
            <v>95.087791565830798</v>
          </cell>
          <cell r="Q170">
            <v>95.620039682539684</v>
          </cell>
          <cell r="R170">
            <v>99.186563950428251</v>
          </cell>
          <cell r="S170">
            <v>99.037124761855722</v>
          </cell>
          <cell r="T170">
            <v>99.114583333333329</v>
          </cell>
          <cell r="U170">
            <v>2407</v>
          </cell>
          <cell r="V170">
            <v>3393</v>
          </cell>
          <cell r="W170">
            <v>5800</v>
          </cell>
          <cell r="X170">
            <v>27.710843373493976</v>
          </cell>
          <cell r="Y170">
            <v>27.43884468022399</v>
          </cell>
          <cell r="Z170">
            <v>27.551724137931032</v>
          </cell>
          <cell r="AA170">
            <v>15.413377648525135</v>
          </cell>
          <cell r="AB170">
            <v>15.148835838491012</v>
          </cell>
          <cell r="AC170">
            <v>15.258620689655173</v>
          </cell>
          <cell r="AD170">
            <v>87.494806813460741</v>
          </cell>
          <cell r="AE170">
            <v>85.941644562334218</v>
          </cell>
          <cell r="AF170">
            <v>86.586206896551715</v>
          </cell>
          <cell r="AG170">
            <v>84.711258828417115</v>
          </cell>
          <cell r="AH170">
            <v>82.463896256999703</v>
          </cell>
          <cell r="AI170">
            <v>83.396551724137936</v>
          </cell>
          <cell r="AJ170">
            <v>96.385542168674704</v>
          </cell>
          <cell r="AK170">
            <v>96.551724137931032</v>
          </cell>
          <cell r="AL170">
            <v>96.482758620689651</v>
          </cell>
          <cell r="AM170">
            <v>1014</v>
          </cell>
          <cell r="AN170">
            <v>1489</v>
          </cell>
          <cell r="AO170">
            <v>2503</v>
          </cell>
          <cell r="AP170">
            <v>19.329388560157788</v>
          </cell>
          <cell r="AQ170">
            <v>16.789791806581597</v>
          </cell>
          <cell r="AR170">
            <v>17.81861765880943</v>
          </cell>
          <cell r="AS170">
            <v>10.552268244575936</v>
          </cell>
          <cell r="AT170">
            <v>9.6709200805909994</v>
          </cell>
          <cell r="AU170">
            <v>10.027966440271674</v>
          </cell>
          <cell r="AV170">
            <v>71.696252465483241</v>
          </cell>
          <cell r="AW170">
            <v>69.845533915379448</v>
          </cell>
          <cell r="AX170">
            <v>70.595285657211349</v>
          </cell>
          <cell r="AY170">
            <v>69.42800788954635</v>
          </cell>
          <cell r="AZ170">
            <v>66.218938885157826</v>
          </cell>
          <cell r="BA170">
            <v>67.518977227327198</v>
          </cell>
          <cell r="BB170">
            <v>90.138067061143985</v>
          </cell>
          <cell r="BC170">
            <v>90.933512424445937</v>
          </cell>
          <cell r="BD170">
            <v>90.611266480223733</v>
          </cell>
          <cell r="BE170">
            <v>618</v>
          </cell>
          <cell r="BF170">
            <v>1429</v>
          </cell>
          <cell r="BG170">
            <v>2047</v>
          </cell>
          <cell r="BH170">
            <v>11.326860841423949</v>
          </cell>
          <cell r="BI170">
            <v>10.776766969909026</v>
          </cell>
          <cell r="BJ170">
            <v>10.942843185148998</v>
          </cell>
          <cell r="BK170">
            <v>6.7961165048543686</v>
          </cell>
          <cell r="BL170">
            <v>5.948215535339398</v>
          </cell>
          <cell r="BM170">
            <v>6.2042012701514411</v>
          </cell>
          <cell r="BN170">
            <v>44.660194174757287</v>
          </cell>
          <cell r="BO170">
            <v>47.095871238628412</v>
          </cell>
          <cell r="BP170">
            <v>46.360527601367856</v>
          </cell>
          <cell r="BQ170">
            <v>40.614886731391586</v>
          </cell>
          <cell r="BR170">
            <v>44.226731980405873</v>
          </cell>
          <cell r="BS170">
            <v>43.136297020029311</v>
          </cell>
          <cell r="BT170">
            <v>82.84789644012946</v>
          </cell>
          <cell r="BU170">
            <v>82.435269419174247</v>
          </cell>
          <cell r="BV170">
            <v>82.55984367366878</v>
          </cell>
          <cell r="BW170">
            <v>109</v>
          </cell>
          <cell r="BX170">
            <v>115</v>
          </cell>
          <cell r="BY170">
            <v>224</v>
          </cell>
          <cell r="BZ170">
            <v>41.284403669724774</v>
          </cell>
          <cell r="CA170">
            <v>44.347826086956523</v>
          </cell>
          <cell r="CB170">
            <v>42.857142857142854</v>
          </cell>
          <cell r="CC170">
            <v>32.11009174311927</v>
          </cell>
          <cell r="CD170">
            <v>33.913043478260867</v>
          </cell>
          <cell r="CE170">
            <v>33.035714285714285</v>
          </cell>
          <cell r="CF170">
            <v>90.825688073394488</v>
          </cell>
          <cell r="CG170">
            <v>84.34782608695653</v>
          </cell>
          <cell r="CH170">
            <v>87.5</v>
          </cell>
          <cell r="CI170">
            <v>89.908256880733944</v>
          </cell>
          <cell r="CJ170">
            <v>80.869565217391298</v>
          </cell>
          <cell r="CK170">
            <v>85.267857142857139</v>
          </cell>
          <cell r="CL170">
            <v>94.495412844036693</v>
          </cell>
          <cell r="CM170">
            <v>95.652173913043484</v>
          </cell>
          <cell r="CN170">
            <v>95.089285714285708</v>
          </cell>
          <cell r="CO170">
            <v>25047</v>
          </cell>
          <cell r="CP170">
            <v>25847</v>
          </cell>
          <cell r="CQ170">
            <v>50894</v>
          </cell>
          <cell r="CR170">
            <v>64.830119375573929</v>
          </cell>
          <cell r="CS170">
            <v>56.2347661237281</v>
          </cell>
          <cell r="CT170">
            <v>60.464887806028209</v>
          </cell>
          <cell r="CU170">
            <v>52.888569489360002</v>
          </cell>
          <cell r="CV170">
            <v>44.813711455874952</v>
          </cell>
          <cell r="CW170">
            <v>48.787676346917117</v>
          </cell>
          <cell r="CX170">
            <v>93.827604104283949</v>
          </cell>
          <cell r="CY170">
            <v>90.745541068595969</v>
          </cell>
          <cell r="CZ170">
            <v>92.262349196368916</v>
          </cell>
          <cell r="DA170">
            <v>92.542021000519028</v>
          </cell>
          <cell r="DB170">
            <v>88.892327929740404</v>
          </cell>
          <cell r="DC170">
            <v>90.68848980233426</v>
          </cell>
          <cell r="DD170">
            <v>98.12752026190762</v>
          </cell>
          <cell r="DE170">
            <v>97.311099934228338</v>
          </cell>
          <cell r="DF170">
            <v>97.712893464848506</v>
          </cell>
          <cell r="DG170">
            <v>3421</v>
          </cell>
          <cell r="DH170">
            <v>4882</v>
          </cell>
          <cell r="DI170">
            <v>8303</v>
          </cell>
          <cell r="DJ170">
            <v>25.22654194679918</v>
          </cell>
          <cell r="DK170">
            <v>24.190905366653013</v>
          </cell>
          <cell r="DL170">
            <v>24.617608093460195</v>
          </cell>
          <cell r="DM170">
            <v>13.97252265419468</v>
          </cell>
          <cell r="DN170">
            <v>13.478082752970094</v>
          </cell>
          <cell r="DO170">
            <v>13.681801758400578</v>
          </cell>
          <cell r="DP170">
            <v>82.812043262204043</v>
          </cell>
          <cell r="DQ170">
            <v>81.032363785333885</v>
          </cell>
          <cell r="DR170">
            <v>81.765626881849926</v>
          </cell>
          <cell r="DS170">
            <v>80.181233557439342</v>
          </cell>
          <cell r="DT170">
            <v>77.509217533797624</v>
          </cell>
          <cell r="DU170">
            <v>78.610140912923043</v>
          </cell>
          <cell r="DV170">
            <v>94.533762057877809</v>
          </cell>
          <cell r="DW170">
            <v>94.838181073330603</v>
          </cell>
          <cell r="DX170">
            <v>94.712754426111047</v>
          </cell>
        </row>
        <row r="171">
          <cell r="B171" t="str">
            <v>SOUTH EAST</v>
          </cell>
          <cell r="C171">
            <v>38400</v>
          </cell>
          <cell r="D171">
            <v>35265</v>
          </cell>
          <cell r="E171">
            <v>73665</v>
          </cell>
          <cell r="F171">
            <v>72.143229166666671</v>
          </cell>
          <cell r="G171">
            <v>67.415284276194527</v>
          </cell>
          <cell r="H171">
            <v>69.879861535328857</v>
          </cell>
          <cell r="I171">
            <v>59.098958333333329</v>
          </cell>
          <cell r="J171">
            <v>54.892953353183039</v>
          </cell>
          <cell r="K171">
            <v>57.085454422045743</v>
          </cell>
          <cell r="L171">
            <v>97.505208333333343</v>
          </cell>
          <cell r="M171">
            <v>97.116120799659726</v>
          </cell>
          <cell r="N171">
            <v>97.31894386750831</v>
          </cell>
          <cell r="O171">
            <v>96.513020833333329</v>
          </cell>
          <cell r="P171">
            <v>95.902452856940315</v>
          </cell>
          <cell r="Q171">
            <v>96.220728975768694</v>
          </cell>
          <cell r="R171">
            <v>99.299479166666671</v>
          </cell>
          <cell r="S171">
            <v>99.296753154685945</v>
          </cell>
          <cell r="T171">
            <v>99.298174166836347</v>
          </cell>
          <cell r="U171">
            <v>3627</v>
          </cell>
          <cell r="V171">
            <v>5769</v>
          </cell>
          <cell r="W171">
            <v>9396</v>
          </cell>
          <cell r="X171">
            <v>23.269920044113594</v>
          </cell>
          <cell r="Y171">
            <v>23.435604090830299</v>
          </cell>
          <cell r="Z171">
            <v>23.371647509578544</v>
          </cell>
          <cell r="AA171">
            <v>12.351805900192996</v>
          </cell>
          <cell r="AB171">
            <v>12.844513780551223</v>
          </cell>
          <cell r="AC171">
            <v>12.654320987654321</v>
          </cell>
          <cell r="AD171">
            <v>86.683209263854422</v>
          </cell>
          <cell r="AE171">
            <v>84.850060669093423</v>
          </cell>
          <cell r="AF171">
            <v>85.557684120902508</v>
          </cell>
          <cell r="AG171">
            <v>84.201819685690651</v>
          </cell>
          <cell r="AH171">
            <v>81.989946264517243</v>
          </cell>
          <cell r="AI171">
            <v>82.843763303533407</v>
          </cell>
          <cell r="AJ171">
            <v>97.077474496829325</v>
          </cell>
          <cell r="AK171">
            <v>97.070549488646208</v>
          </cell>
          <cell r="AL171">
            <v>97.073222647935282</v>
          </cell>
          <cell r="AM171">
            <v>1812</v>
          </cell>
          <cell r="AN171">
            <v>2958</v>
          </cell>
          <cell r="AO171">
            <v>4770</v>
          </cell>
          <cell r="AP171">
            <v>15.011037527593817</v>
          </cell>
          <cell r="AQ171">
            <v>12.001352265043948</v>
          </cell>
          <cell r="AR171">
            <v>13.144654088050315</v>
          </cell>
          <cell r="AS171">
            <v>8.7748344370860938</v>
          </cell>
          <cell r="AT171">
            <v>5.983772819472617</v>
          </cell>
          <cell r="AU171">
            <v>7.0440251572327046</v>
          </cell>
          <cell r="AV171">
            <v>63.410596026490062</v>
          </cell>
          <cell r="AW171">
            <v>60.953346855983767</v>
          </cell>
          <cell r="AX171">
            <v>61.886792452830186</v>
          </cell>
          <cell r="AY171">
            <v>60.651214128035328</v>
          </cell>
          <cell r="AZ171">
            <v>57.2684246112238</v>
          </cell>
          <cell r="BA171">
            <v>58.55345911949685</v>
          </cell>
          <cell r="BB171">
            <v>89.348785871964679</v>
          </cell>
          <cell r="BC171">
            <v>88.167680865449626</v>
          </cell>
          <cell r="BD171">
            <v>88.616352201257868</v>
          </cell>
          <cell r="BE171">
            <v>981</v>
          </cell>
          <cell r="BF171">
            <v>2567</v>
          </cell>
          <cell r="BG171">
            <v>3548</v>
          </cell>
          <cell r="BH171">
            <v>6.9317023445463812</v>
          </cell>
          <cell r="BI171">
            <v>10.206466692637321</v>
          </cell>
          <cell r="BJ171">
            <v>9.3010146561443054</v>
          </cell>
          <cell r="BK171">
            <v>3.9755351681957185</v>
          </cell>
          <cell r="BL171">
            <v>5.5317491234904557</v>
          </cell>
          <cell r="BM171">
            <v>5.1014656144306647</v>
          </cell>
          <cell r="BN171">
            <v>39.14373088685015</v>
          </cell>
          <cell r="BO171">
            <v>43.396961433580053</v>
          </cell>
          <cell r="BP171">
            <v>42.220969560315666</v>
          </cell>
          <cell r="BQ171">
            <v>34.760448521916409</v>
          </cell>
          <cell r="BR171">
            <v>39.072847682119203</v>
          </cell>
          <cell r="BS171">
            <v>37.880496054114992</v>
          </cell>
          <cell r="BT171">
            <v>83.384301732925579</v>
          </cell>
          <cell r="BU171">
            <v>84.807167900272702</v>
          </cell>
          <cell r="BV171">
            <v>84.413754227733932</v>
          </cell>
          <cell r="BW171">
            <v>92</v>
          </cell>
          <cell r="BX171">
            <v>101</v>
          </cell>
          <cell r="BY171">
            <v>193</v>
          </cell>
          <cell r="BZ171">
            <v>50</v>
          </cell>
          <cell r="CA171">
            <v>44.554455445544555</v>
          </cell>
          <cell r="CB171">
            <v>47.150259067357517</v>
          </cell>
          <cell r="CC171">
            <v>41.304347826086953</v>
          </cell>
          <cell r="CD171">
            <v>34.653465346534652</v>
          </cell>
          <cell r="CE171">
            <v>37.823834196891191</v>
          </cell>
          <cell r="CF171">
            <v>84.782608695652172</v>
          </cell>
          <cell r="CG171">
            <v>83.168316831683171</v>
          </cell>
          <cell r="CH171">
            <v>83.937823834196891</v>
          </cell>
          <cell r="CI171">
            <v>81.521739130434781</v>
          </cell>
          <cell r="CJ171">
            <v>79.207920792079207</v>
          </cell>
          <cell r="CK171">
            <v>80.310880829015545</v>
          </cell>
          <cell r="CL171">
            <v>94.565217391304344</v>
          </cell>
          <cell r="CM171">
            <v>94.059405940594047</v>
          </cell>
          <cell r="CN171">
            <v>94.300518134715034</v>
          </cell>
          <cell r="CO171">
            <v>44912</v>
          </cell>
          <cell r="CP171">
            <v>46660</v>
          </cell>
          <cell r="CQ171">
            <v>91572</v>
          </cell>
          <cell r="CR171">
            <v>64.421535447096545</v>
          </cell>
          <cell r="CS171">
            <v>55.267895413630519</v>
          </cell>
          <cell r="CT171">
            <v>59.757349408116021</v>
          </cell>
          <cell r="CU171">
            <v>52.052903455646593</v>
          </cell>
          <cell r="CV171">
            <v>43.834119159879982</v>
          </cell>
          <cell r="CW171">
            <v>47.865067924693136</v>
          </cell>
          <cell r="CX171">
            <v>93.954845030281447</v>
          </cell>
          <cell r="CY171">
            <v>90.321474496356629</v>
          </cell>
          <cell r="CZ171">
            <v>92.103481413532521</v>
          </cell>
          <cell r="DA171">
            <v>92.692376202351269</v>
          </cell>
          <cell r="DB171">
            <v>88.570510072867549</v>
          </cell>
          <cell r="DC171">
            <v>90.592102389376663</v>
          </cell>
          <cell r="DD171">
            <v>98.361239757748493</v>
          </cell>
          <cell r="DE171">
            <v>97.507501071581657</v>
          </cell>
          <cell r="DF171">
            <v>97.926221989254358</v>
          </cell>
          <cell r="DG171">
            <v>5439</v>
          </cell>
          <cell r="DH171">
            <v>8727</v>
          </cell>
          <cell r="DI171">
            <v>14166</v>
          </cell>
          <cell r="DJ171">
            <v>20.518477661334806</v>
          </cell>
          <cell r="DK171">
            <v>19.559986249570301</v>
          </cell>
          <cell r="DL171">
            <v>19.927996611605252</v>
          </cell>
          <cell r="DM171">
            <v>11.160139731568302</v>
          </cell>
          <cell r="DN171">
            <v>10.519078721210038</v>
          </cell>
          <cell r="DO171">
            <v>10.765212480587321</v>
          </cell>
          <cell r="DP171">
            <v>78.929950358521779</v>
          </cell>
          <cell r="DQ171">
            <v>76.750315114013972</v>
          </cell>
          <cell r="DR171">
            <v>77.58718057320344</v>
          </cell>
          <cell r="DS171">
            <v>76.355947784519216</v>
          </cell>
          <cell r="DT171">
            <v>73.61063366563539</v>
          </cell>
          <cell r="DU171">
            <v>74.664690103063663</v>
          </cell>
          <cell r="DV171">
            <v>94.50266593123736</v>
          </cell>
          <cell r="DW171">
            <v>94.052939154348564</v>
          </cell>
          <cell r="DX171">
            <v>94.225610616970215</v>
          </cell>
        </row>
        <row r="172">
          <cell r="B172" t="str">
            <v>SOUTH WEST</v>
          </cell>
          <cell r="C172">
            <v>25355</v>
          </cell>
          <cell r="D172">
            <v>23658</v>
          </cell>
          <cell r="E172">
            <v>49013</v>
          </cell>
          <cell r="F172">
            <v>68.802997436403075</v>
          </cell>
          <cell r="G172">
            <v>62.689153774621701</v>
          </cell>
          <cell r="H172">
            <v>65.851916838389812</v>
          </cell>
          <cell r="I172">
            <v>55.768093078288302</v>
          </cell>
          <cell r="J172">
            <v>50.211344999577314</v>
          </cell>
          <cell r="K172">
            <v>53.085915981474308</v>
          </cell>
          <cell r="L172">
            <v>96.706763951883261</v>
          </cell>
          <cell r="M172">
            <v>95.967537408064928</v>
          </cell>
          <cell r="N172">
            <v>96.349947972986755</v>
          </cell>
          <cell r="O172">
            <v>95.535397357523166</v>
          </cell>
          <cell r="P172">
            <v>94.674106010651798</v>
          </cell>
          <cell r="Q172">
            <v>95.119662130455183</v>
          </cell>
          <cell r="R172">
            <v>99.029777164267401</v>
          </cell>
          <cell r="S172">
            <v>99.02358610195283</v>
          </cell>
          <cell r="T172">
            <v>99.026788811131738</v>
          </cell>
          <cell r="U172">
            <v>1718</v>
          </cell>
          <cell r="V172">
            <v>3024</v>
          </cell>
          <cell r="W172">
            <v>4742</v>
          </cell>
          <cell r="X172">
            <v>22.351571594877765</v>
          </cell>
          <cell r="Y172">
            <v>20.634920634920633</v>
          </cell>
          <cell r="Z172">
            <v>21.256853648249685</v>
          </cell>
          <cell r="AA172">
            <v>12.456344586728754</v>
          </cell>
          <cell r="AB172">
            <v>10.515873015873016</v>
          </cell>
          <cell r="AC172">
            <v>11.218894981020666</v>
          </cell>
          <cell r="AD172">
            <v>78.928987194412102</v>
          </cell>
          <cell r="AE172">
            <v>78.240740740740748</v>
          </cell>
          <cell r="AF172">
            <v>78.490088570223534</v>
          </cell>
          <cell r="AG172">
            <v>75.261932479627475</v>
          </cell>
          <cell r="AH172">
            <v>74.074074074074076</v>
          </cell>
          <cell r="AI172">
            <v>74.504428511176727</v>
          </cell>
          <cell r="AJ172">
            <v>95.925494761350407</v>
          </cell>
          <cell r="AK172">
            <v>96.461640211640216</v>
          </cell>
          <cell r="AL172">
            <v>96.26739772247997</v>
          </cell>
          <cell r="AM172">
            <v>741</v>
          </cell>
          <cell r="AN172">
            <v>1349</v>
          </cell>
          <cell r="AO172">
            <v>2090</v>
          </cell>
          <cell r="AP172">
            <v>15.519568151147098</v>
          </cell>
          <cell r="AQ172">
            <v>14.084507042253522</v>
          </cell>
          <cell r="AR172">
            <v>14.593301435406699</v>
          </cell>
          <cell r="AS172">
            <v>10.121457489878543</v>
          </cell>
          <cell r="AT172">
            <v>8.0059303187546327</v>
          </cell>
          <cell r="AU172">
            <v>8.7559808612440193</v>
          </cell>
          <cell r="AV172">
            <v>60.593792172739533</v>
          </cell>
          <cell r="AW172">
            <v>57.524091919940702</v>
          </cell>
          <cell r="AX172">
            <v>58.612440191387563</v>
          </cell>
          <cell r="AY172">
            <v>56.140350877192979</v>
          </cell>
          <cell r="AZ172">
            <v>52.40919199406968</v>
          </cell>
          <cell r="BA172">
            <v>53.732057416267942</v>
          </cell>
          <cell r="BB172">
            <v>85.425101214574894</v>
          </cell>
          <cell r="BC172">
            <v>89.992587101556708</v>
          </cell>
          <cell r="BD172">
            <v>88.373205741626791</v>
          </cell>
          <cell r="BE172">
            <v>588</v>
          </cell>
          <cell r="BF172">
            <v>1573</v>
          </cell>
          <cell r="BG172">
            <v>2161</v>
          </cell>
          <cell r="BH172">
            <v>8.1632653061224492</v>
          </cell>
          <cell r="BI172">
            <v>8.0101716465352837</v>
          </cell>
          <cell r="BJ172">
            <v>8.051827857473393</v>
          </cell>
          <cell r="BK172">
            <v>4.7619047619047619</v>
          </cell>
          <cell r="BL172">
            <v>4.0686586141131595</v>
          </cell>
          <cell r="BM172">
            <v>4.2572882924571962</v>
          </cell>
          <cell r="BN172">
            <v>34.523809523809526</v>
          </cell>
          <cell r="BO172">
            <v>40.813731722822631</v>
          </cell>
          <cell r="BP172">
            <v>39.10226746876446</v>
          </cell>
          <cell r="BQ172">
            <v>31.802721088435376</v>
          </cell>
          <cell r="BR172">
            <v>35.282898919262557</v>
          </cell>
          <cell r="BS172">
            <v>34.335955576122167</v>
          </cell>
          <cell r="BT172">
            <v>78.571428571428569</v>
          </cell>
          <cell r="BU172">
            <v>81.691036236490774</v>
          </cell>
          <cell r="BV172">
            <v>80.842202683942617</v>
          </cell>
          <cell r="BW172">
            <v>49</v>
          </cell>
          <cell r="BX172">
            <v>53</v>
          </cell>
          <cell r="BY172">
            <v>102</v>
          </cell>
          <cell r="BZ172">
            <v>38.775510204081634</v>
          </cell>
          <cell r="CA172">
            <v>47.169811320754718</v>
          </cell>
          <cell r="CB172">
            <v>43.137254901960787</v>
          </cell>
          <cell r="CC172">
            <v>34.693877551020407</v>
          </cell>
          <cell r="CD172">
            <v>33.962264150943398</v>
          </cell>
          <cell r="CE172">
            <v>34.313725490196077</v>
          </cell>
          <cell r="CF172">
            <v>79.591836734693871</v>
          </cell>
          <cell r="CG172">
            <v>79.245283018867923</v>
          </cell>
          <cell r="CH172">
            <v>79.411764705882348</v>
          </cell>
          <cell r="CI172">
            <v>73.469387755102048</v>
          </cell>
          <cell r="CJ172">
            <v>77.358490566037744</v>
          </cell>
          <cell r="CK172">
            <v>75.490196078431367</v>
          </cell>
          <cell r="CL172">
            <v>93.877551020408163</v>
          </cell>
          <cell r="CM172">
            <v>92.452830188679243</v>
          </cell>
          <cell r="CN172">
            <v>93.137254901960787</v>
          </cell>
          <cell r="CO172">
            <v>28451</v>
          </cell>
          <cell r="CP172">
            <v>29657</v>
          </cell>
          <cell r="CQ172">
            <v>58108</v>
          </cell>
          <cell r="CR172">
            <v>63.305331974271553</v>
          </cell>
          <cell r="CS172">
            <v>53.262298951343702</v>
          </cell>
          <cell r="CT172">
            <v>58.179596613203003</v>
          </cell>
          <cell r="CU172">
            <v>50.873431513830795</v>
          </cell>
          <cell r="CV172">
            <v>41.76754223286239</v>
          </cell>
          <cell r="CW172">
            <v>46.225992978591592</v>
          </cell>
          <cell r="CX172">
            <v>93.378088643632921</v>
          </cell>
          <cell r="CY172">
            <v>89.456114913848324</v>
          </cell>
          <cell r="CZ172">
            <v>91.376402560748943</v>
          </cell>
          <cell r="DA172">
            <v>91.929984886295728</v>
          </cell>
          <cell r="DB172">
            <v>87.470074518663381</v>
          </cell>
          <cell r="DC172">
            <v>89.653748193019894</v>
          </cell>
          <cell r="DD172">
            <v>98.056307335418794</v>
          </cell>
          <cell r="DE172">
            <v>97.420507805914298</v>
          </cell>
          <cell r="DF172">
            <v>97.731809733599505</v>
          </cell>
          <cell r="DG172">
            <v>2459</v>
          </cell>
          <cell r="DH172">
            <v>4373</v>
          </cell>
          <cell r="DI172">
            <v>6832</v>
          </cell>
          <cell r="DJ172">
            <v>20.292801952013011</v>
          </cell>
          <cell r="DK172">
            <v>18.614223645094903</v>
          </cell>
          <cell r="DL172">
            <v>19.218384074941454</v>
          </cell>
          <cell r="DM172">
            <v>11.752745018300121</v>
          </cell>
          <cell r="DN172">
            <v>9.7415961582437696</v>
          </cell>
          <cell r="DO172">
            <v>10.465456674473069</v>
          </cell>
          <cell r="DP172">
            <v>73.40382269215128</v>
          </cell>
          <cell r="DQ172">
            <v>71.849988566201688</v>
          </cell>
          <cell r="DR172">
            <v>72.409250585480095</v>
          </cell>
          <cell r="DS172">
            <v>69.499796665311095</v>
          </cell>
          <cell r="DT172">
            <v>67.390807226160533</v>
          </cell>
          <cell r="DU172">
            <v>68.149882903981265</v>
          </cell>
          <cell r="DV172">
            <v>92.761285075233829</v>
          </cell>
          <cell r="DW172">
            <v>94.466041619025845</v>
          </cell>
          <cell r="DX172">
            <v>93.852459016393439</v>
          </cell>
        </row>
      </sheetData>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A1_2008"/>
      <sheetName val="TableA1_2009"/>
      <sheetName val="TableA1_2010"/>
      <sheetName val="TableA1_2011"/>
      <sheetName val="TableA1_2012"/>
      <sheetName val="Table A1"/>
      <sheetName val="TableA2_2008"/>
      <sheetName val="TableA2_2009"/>
      <sheetName val="TableA2_2010"/>
      <sheetName val="TableA2_2011"/>
      <sheetName val="TableA2_2012"/>
      <sheetName val="Table A2"/>
      <sheetName val="TableA3_2008"/>
      <sheetName val="TableA3_2009"/>
      <sheetName val="TableA3_2010"/>
      <sheetName val="TableA3_2011"/>
      <sheetName val="TableA3_2012"/>
      <sheetName val="Table A3"/>
      <sheetName val="TableA4_2008"/>
      <sheetName val="TableA4_2009"/>
      <sheetName val="TableA4_2010"/>
      <sheetName val="TableA4_2011"/>
      <sheetName val="TableA4_2012"/>
      <sheetName val="Table A4"/>
      <sheetName val="Table B1"/>
      <sheetName val="Table B2"/>
      <sheetName val="Table_A1"/>
      <sheetName val="Table_A2"/>
      <sheetName val="Table_A3"/>
      <sheetName val="Table_A4"/>
      <sheetName val="Table_B1"/>
      <sheetName val="Table_B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O9" t="str">
            <v>NORTH EAST</v>
          </cell>
          <cell r="P9">
            <v>27712</v>
          </cell>
          <cell r="Q9">
            <v>16002</v>
          </cell>
        </row>
        <row r="11">
          <cell r="O11" t="str">
            <v>00EJ</v>
          </cell>
          <cell r="P11">
            <v>5446</v>
          </cell>
          <cell r="Q11">
            <v>4265</v>
          </cell>
        </row>
        <row r="13">
          <cell r="O13" t="str">
            <v>20UB</v>
          </cell>
          <cell r="P13">
            <v>603</v>
          </cell>
          <cell r="Q13">
            <v>582</v>
          </cell>
        </row>
        <row r="14">
          <cell r="O14" t="str">
            <v>20UD</v>
          </cell>
          <cell r="P14">
            <v>947</v>
          </cell>
          <cell r="Q14">
            <v>843</v>
          </cell>
        </row>
        <row r="15">
          <cell r="O15" t="str">
            <v>20UE</v>
          </cell>
          <cell r="P15">
            <v>807</v>
          </cell>
          <cell r="Q15">
            <v>661</v>
          </cell>
        </row>
        <row r="16">
          <cell r="O16" t="str">
            <v>20UF</v>
          </cell>
          <cell r="P16">
            <v>1107</v>
          </cell>
          <cell r="Q16">
            <v>667</v>
          </cell>
        </row>
        <row r="17">
          <cell r="O17" t="str">
            <v>20UG</v>
          </cell>
          <cell r="P17">
            <v>1012</v>
          </cell>
          <cell r="Q17">
            <v>742</v>
          </cell>
        </row>
        <row r="18">
          <cell r="O18" t="str">
            <v>20UH</v>
          </cell>
          <cell r="P18">
            <v>242</v>
          </cell>
          <cell r="Q18">
            <v>146</v>
          </cell>
        </row>
        <row r="19">
          <cell r="O19" t="str">
            <v>20UJ</v>
          </cell>
          <cell r="P19">
            <v>728</v>
          </cell>
          <cell r="Q19">
            <v>624</v>
          </cell>
        </row>
        <row r="21">
          <cell r="O21" t="str">
            <v>00EH</v>
          </cell>
          <cell r="P21">
            <v>1206</v>
          </cell>
          <cell r="Q21">
            <v>601</v>
          </cell>
        </row>
        <row r="22">
          <cell r="O22" t="str">
            <v>00EB</v>
          </cell>
          <cell r="P22">
            <v>1114</v>
          </cell>
          <cell r="Q22">
            <v>5</v>
          </cell>
        </row>
        <row r="23">
          <cell r="O23" t="str">
            <v>00EC</v>
          </cell>
          <cell r="P23">
            <v>1611</v>
          </cell>
          <cell r="Q23">
            <v>432</v>
          </cell>
        </row>
        <row r="24">
          <cell r="O24" t="str">
            <v>00EM</v>
          </cell>
          <cell r="P24">
            <v>3392</v>
          </cell>
          <cell r="Q24">
            <v>3146</v>
          </cell>
        </row>
        <row r="26">
          <cell r="O26" t="str">
            <v>35UB</v>
          </cell>
          <cell r="P26">
            <v>381</v>
          </cell>
          <cell r="Q26">
            <v>380</v>
          </cell>
        </row>
        <row r="27">
          <cell r="O27" t="str">
            <v>35UC</v>
          </cell>
          <cell r="P27">
            <v>244</v>
          </cell>
          <cell r="Q27">
            <v>244</v>
          </cell>
        </row>
        <row r="28">
          <cell r="O28" t="str">
            <v>35UD</v>
          </cell>
          <cell r="P28">
            <v>942</v>
          </cell>
          <cell r="Q28">
            <v>849</v>
          </cell>
        </row>
        <row r="29">
          <cell r="O29" t="str">
            <v>35UE</v>
          </cell>
          <cell r="P29">
            <v>514</v>
          </cell>
          <cell r="Q29">
            <v>491</v>
          </cell>
        </row>
        <row r="30">
          <cell r="O30" t="str">
            <v>35UF</v>
          </cell>
          <cell r="P30">
            <v>615</v>
          </cell>
          <cell r="Q30">
            <v>610</v>
          </cell>
        </row>
        <row r="31">
          <cell r="O31" t="str">
            <v>35UG</v>
          </cell>
          <cell r="P31">
            <v>696</v>
          </cell>
          <cell r="Q31">
            <v>572</v>
          </cell>
        </row>
        <row r="33">
          <cell r="O33" t="str">
            <v>00EE</v>
          </cell>
          <cell r="P33">
            <v>1548</v>
          </cell>
          <cell r="Q33">
            <v>296</v>
          </cell>
        </row>
        <row r="34">
          <cell r="O34" t="str">
            <v>00EF</v>
          </cell>
          <cell r="P34">
            <v>2237</v>
          </cell>
          <cell r="Q34">
            <v>1242</v>
          </cell>
        </row>
        <row r="36">
          <cell r="O36" t="str">
            <v>2D</v>
          </cell>
        </row>
        <row r="37">
          <cell r="O37" t="str">
            <v>00CH</v>
          </cell>
          <cell r="P37">
            <v>1962</v>
          </cell>
          <cell r="Q37">
            <v>1152</v>
          </cell>
        </row>
        <row r="38">
          <cell r="O38" t="str">
            <v>00CJ</v>
          </cell>
          <cell r="P38">
            <v>2544</v>
          </cell>
          <cell r="Q38">
            <v>1231</v>
          </cell>
        </row>
        <row r="39">
          <cell r="O39" t="str">
            <v>00CK</v>
          </cell>
          <cell r="P39">
            <v>2074</v>
          </cell>
          <cell r="Q39">
            <v>289</v>
          </cell>
        </row>
        <row r="40">
          <cell r="O40" t="str">
            <v>00CL</v>
          </cell>
          <cell r="P40">
            <v>1581</v>
          </cell>
          <cell r="Q40">
            <v>1383</v>
          </cell>
        </row>
        <row r="41">
          <cell r="O41" t="str">
            <v>00CM</v>
          </cell>
          <cell r="P41">
            <v>2997</v>
          </cell>
          <cell r="Q41">
            <v>1960</v>
          </cell>
        </row>
        <row r="43">
          <cell r="O43" t="str">
            <v>NORTH WEST</v>
          </cell>
          <cell r="P43">
            <v>77659</v>
          </cell>
          <cell r="Q43">
            <v>52419</v>
          </cell>
        </row>
        <row r="45">
          <cell r="O45" t="str">
            <v>00EX</v>
          </cell>
          <cell r="P45">
            <v>1965</v>
          </cell>
          <cell r="Q45">
            <v>1027</v>
          </cell>
        </row>
        <row r="46">
          <cell r="O46" t="str">
            <v>00EY</v>
          </cell>
          <cell r="P46">
            <v>1618</v>
          </cell>
          <cell r="Q46">
            <v>753</v>
          </cell>
        </row>
        <row r="47">
          <cell r="O47" t="str">
            <v>00EQ</v>
          </cell>
          <cell r="P47">
            <v>3878</v>
          </cell>
          <cell r="Q47">
            <v>2873</v>
          </cell>
        </row>
        <row r="49">
          <cell r="O49" t="str">
            <v>13UC</v>
          </cell>
          <cell r="P49">
            <v>1056</v>
          </cell>
          <cell r="Q49">
            <v>702</v>
          </cell>
        </row>
        <row r="50">
          <cell r="O50" t="str">
            <v>13UD</v>
          </cell>
          <cell r="P50">
            <v>1344</v>
          </cell>
          <cell r="Q50">
            <v>948</v>
          </cell>
        </row>
        <row r="51">
          <cell r="O51" t="str">
            <v>13UG</v>
          </cell>
          <cell r="P51">
            <v>1478</v>
          </cell>
          <cell r="Q51">
            <v>1223</v>
          </cell>
        </row>
        <row r="53">
          <cell r="O53" t="str">
            <v>00EW</v>
          </cell>
          <cell r="P53">
            <v>3467</v>
          </cell>
          <cell r="Q53">
            <v>2583</v>
          </cell>
        </row>
        <row r="55">
          <cell r="O55" t="str">
            <v>13UB</v>
          </cell>
          <cell r="P55">
            <v>1144</v>
          </cell>
          <cell r="Q55">
            <v>826</v>
          </cell>
        </row>
        <row r="56">
          <cell r="O56" t="str">
            <v>13UE</v>
          </cell>
          <cell r="P56">
            <v>922</v>
          </cell>
          <cell r="Q56">
            <v>538</v>
          </cell>
        </row>
        <row r="57">
          <cell r="O57" t="str">
            <v>13UH</v>
          </cell>
          <cell r="P57">
            <v>1401</v>
          </cell>
          <cell r="Q57">
            <v>1219</v>
          </cell>
        </row>
        <row r="59">
          <cell r="O59" t="str">
            <v>00ET</v>
          </cell>
          <cell r="P59">
            <v>1501</v>
          </cell>
          <cell r="Q59">
            <v>1494</v>
          </cell>
        </row>
        <row r="60">
          <cell r="O60" t="str">
            <v>00EU</v>
          </cell>
          <cell r="P60">
            <v>2380</v>
          </cell>
          <cell r="Q60">
            <v>2154</v>
          </cell>
        </row>
        <row r="62">
          <cell r="O62">
            <v>16</v>
          </cell>
        </row>
        <row r="63">
          <cell r="O63" t="str">
            <v>16UB</v>
          </cell>
          <cell r="P63">
            <v>1077</v>
          </cell>
          <cell r="Q63">
            <v>516</v>
          </cell>
        </row>
        <row r="64">
          <cell r="O64" t="str">
            <v>16UC</v>
          </cell>
          <cell r="P64">
            <v>797</v>
          </cell>
          <cell r="Q64">
            <v>374</v>
          </cell>
        </row>
        <row r="65">
          <cell r="O65" t="str">
            <v>16UD</v>
          </cell>
          <cell r="P65">
            <v>1025</v>
          </cell>
          <cell r="Q65">
            <v>799</v>
          </cell>
        </row>
        <row r="66">
          <cell r="O66" t="str">
            <v>16UE</v>
          </cell>
          <cell r="P66">
            <v>751</v>
          </cell>
          <cell r="Q66">
            <v>535</v>
          </cell>
        </row>
        <row r="67">
          <cell r="O67" t="str">
            <v>16UF</v>
          </cell>
          <cell r="P67">
            <v>528</v>
          </cell>
          <cell r="Q67">
            <v>309</v>
          </cell>
        </row>
        <row r="68">
          <cell r="O68" t="str">
            <v>16UG</v>
          </cell>
          <cell r="P68">
            <v>994</v>
          </cell>
          <cell r="Q68">
            <v>764</v>
          </cell>
        </row>
        <row r="70">
          <cell r="O70" t="str">
            <v>2A</v>
          </cell>
        </row>
        <row r="71">
          <cell r="O71" t="str">
            <v>00BL</v>
          </cell>
          <cell r="P71">
            <v>3288</v>
          </cell>
          <cell r="Q71">
            <v>2904</v>
          </cell>
        </row>
        <row r="72">
          <cell r="O72" t="str">
            <v>00BM</v>
          </cell>
          <cell r="P72">
            <v>2144</v>
          </cell>
          <cell r="Q72">
            <v>1612</v>
          </cell>
        </row>
        <row r="73">
          <cell r="O73" t="str">
            <v>00BN</v>
          </cell>
          <cell r="P73">
            <v>4967</v>
          </cell>
          <cell r="Q73">
            <v>2622</v>
          </cell>
        </row>
        <row r="74">
          <cell r="O74" t="str">
            <v>00BP</v>
          </cell>
          <cell r="P74">
            <v>2913</v>
          </cell>
          <cell r="Q74">
            <v>1383</v>
          </cell>
        </row>
        <row r="75">
          <cell r="O75" t="str">
            <v>00BQ</v>
          </cell>
          <cell r="P75">
            <v>2603</v>
          </cell>
          <cell r="Q75">
            <v>2082</v>
          </cell>
        </row>
        <row r="76">
          <cell r="O76" t="str">
            <v>00BR</v>
          </cell>
          <cell r="P76">
            <v>2337</v>
          </cell>
          <cell r="Q76">
            <v>1311</v>
          </cell>
        </row>
        <row r="77">
          <cell r="O77" t="str">
            <v>00BS</v>
          </cell>
          <cell r="P77">
            <v>2913</v>
          </cell>
          <cell r="Q77">
            <v>2159</v>
          </cell>
        </row>
        <row r="78">
          <cell r="O78" t="str">
            <v>00BT</v>
          </cell>
          <cell r="P78">
            <v>2576</v>
          </cell>
          <cell r="Q78">
            <v>2098</v>
          </cell>
        </row>
        <row r="79">
          <cell r="O79" t="str">
            <v>00BU</v>
          </cell>
          <cell r="P79">
            <v>2546</v>
          </cell>
          <cell r="Q79">
            <v>2195</v>
          </cell>
        </row>
        <row r="80">
          <cell r="O80" t="str">
            <v>00BW</v>
          </cell>
          <cell r="P80">
            <v>3528</v>
          </cell>
          <cell r="Q80">
            <v>2007</v>
          </cell>
        </row>
        <row r="82">
          <cell r="O82">
            <v>30</v>
          </cell>
        </row>
        <row r="83">
          <cell r="O83" t="str">
            <v>30UD</v>
          </cell>
          <cell r="P83">
            <v>1057</v>
          </cell>
          <cell r="Q83">
            <v>531</v>
          </cell>
        </row>
        <row r="84">
          <cell r="O84" t="str">
            <v>30UE</v>
          </cell>
          <cell r="P84">
            <v>1112</v>
          </cell>
          <cell r="Q84">
            <v>702</v>
          </cell>
        </row>
        <row r="85">
          <cell r="O85" t="str">
            <v>30UF</v>
          </cell>
          <cell r="P85">
            <v>680</v>
          </cell>
          <cell r="Q85">
            <v>475</v>
          </cell>
        </row>
        <row r="86">
          <cell r="O86" t="str">
            <v>30UG</v>
          </cell>
          <cell r="P86">
            <v>994</v>
          </cell>
          <cell r="Q86">
            <v>866</v>
          </cell>
        </row>
        <row r="87">
          <cell r="O87" t="str">
            <v>30UH</v>
          </cell>
          <cell r="P87">
            <v>1447</v>
          </cell>
          <cell r="Q87">
            <v>396</v>
          </cell>
        </row>
        <row r="88">
          <cell r="O88" t="str">
            <v>30UJ</v>
          </cell>
          <cell r="P88">
            <v>1058</v>
          </cell>
          <cell r="Q88">
            <v>591</v>
          </cell>
        </row>
        <row r="89">
          <cell r="O89" t="str">
            <v>30UK</v>
          </cell>
          <cell r="P89">
            <v>1477</v>
          </cell>
          <cell r="Q89">
            <v>464</v>
          </cell>
        </row>
        <row r="90">
          <cell r="O90" t="str">
            <v>30UL</v>
          </cell>
          <cell r="P90">
            <v>639</v>
          </cell>
          <cell r="Q90">
            <v>542</v>
          </cell>
        </row>
        <row r="91">
          <cell r="O91" t="str">
            <v>30UM</v>
          </cell>
          <cell r="P91">
            <v>794</v>
          </cell>
          <cell r="Q91">
            <v>601</v>
          </cell>
        </row>
        <row r="92">
          <cell r="O92" t="str">
            <v>30UN</v>
          </cell>
          <cell r="P92">
            <v>1255</v>
          </cell>
          <cell r="Q92">
            <v>178</v>
          </cell>
        </row>
        <row r="93">
          <cell r="O93" t="str">
            <v>30UP</v>
          </cell>
          <cell r="P93">
            <v>1255</v>
          </cell>
          <cell r="Q93">
            <v>793</v>
          </cell>
        </row>
        <row r="94">
          <cell r="O94" t="str">
            <v>30UQ</v>
          </cell>
          <cell r="P94">
            <v>1069</v>
          </cell>
          <cell r="Q94">
            <v>503</v>
          </cell>
        </row>
        <row r="96">
          <cell r="O96" t="str">
            <v>2B</v>
          </cell>
        </row>
        <row r="97">
          <cell r="O97" t="str">
            <v>00BX</v>
          </cell>
          <cell r="P97">
            <v>1864</v>
          </cell>
          <cell r="Q97">
            <v>1761</v>
          </cell>
        </row>
        <row r="98">
          <cell r="O98" t="str">
            <v>00BY</v>
          </cell>
          <cell r="P98">
            <v>4636</v>
          </cell>
          <cell r="Q98">
            <v>3346</v>
          </cell>
        </row>
        <row r="99">
          <cell r="O99" t="str">
            <v>00CA</v>
          </cell>
          <cell r="P99">
            <v>2914</v>
          </cell>
          <cell r="Q99">
            <v>531</v>
          </cell>
        </row>
        <row r="100">
          <cell r="O100" t="str">
            <v>00BZ</v>
          </cell>
          <cell r="P100">
            <v>2027</v>
          </cell>
          <cell r="Q100">
            <v>2004</v>
          </cell>
        </row>
        <row r="101">
          <cell r="O101" t="str">
            <v>00CB</v>
          </cell>
          <cell r="P101">
            <v>3585</v>
          </cell>
          <cell r="Q101">
            <v>3581</v>
          </cell>
        </row>
        <row r="103">
          <cell r="O103" t="str">
            <v>YORKSHIRE AND THE HUMBER</v>
          </cell>
          <cell r="P103">
            <v>57403</v>
          </cell>
          <cell r="Q103">
            <v>35046</v>
          </cell>
        </row>
        <row r="105">
          <cell r="O105" t="str">
            <v>00FB</v>
          </cell>
          <cell r="P105">
            <v>3562</v>
          </cell>
          <cell r="Q105">
            <v>2068</v>
          </cell>
        </row>
        <row r="106">
          <cell r="O106" t="str">
            <v>00FA</v>
          </cell>
          <cell r="P106">
            <v>2664</v>
          </cell>
          <cell r="Q106">
            <v>1665</v>
          </cell>
        </row>
        <row r="107">
          <cell r="O107" t="str">
            <v>00FC</v>
          </cell>
          <cell r="P107">
            <v>1858</v>
          </cell>
          <cell r="Q107">
            <v>1141</v>
          </cell>
        </row>
        <row r="108">
          <cell r="O108" t="str">
            <v>00FD</v>
          </cell>
          <cell r="P108">
            <v>1780</v>
          </cell>
          <cell r="Q108">
            <v>1046</v>
          </cell>
        </row>
        <row r="109">
          <cell r="O109" t="str">
            <v>00FF</v>
          </cell>
          <cell r="P109">
            <v>1766</v>
          </cell>
          <cell r="Q109">
            <v>1521</v>
          </cell>
        </row>
        <row r="111">
          <cell r="O111">
            <v>36</v>
          </cell>
        </row>
        <row r="112">
          <cell r="O112" t="str">
            <v>36UB</v>
          </cell>
          <cell r="P112">
            <v>575</v>
          </cell>
          <cell r="Q112">
            <v>556</v>
          </cell>
        </row>
        <row r="113">
          <cell r="O113" t="str">
            <v>36UC</v>
          </cell>
          <cell r="P113">
            <v>920</v>
          </cell>
          <cell r="Q113">
            <v>799</v>
          </cell>
        </row>
        <row r="114">
          <cell r="O114" t="str">
            <v>36UD</v>
          </cell>
          <cell r="P114">
            <v>1516</v>
          </cell>
          <cell r="Q114">
            <v>901</v>
          </cell>
        </row>
        <row r="115">
          <cell r="O115" t="str">
            <v>36UE</v>
          </cell>
          <cell r="P115">
            <v>546</v>
          </cell>
          <cell r="Q115">
            <v>475</v>
          </cell>
        </row>
        <row r="116">
          <cell r="O116" t="str">
            <v>36UF</v>
          </cell>
          <cell r="P116">
            <v>484</v>
          </cell>
          <cell r="Q116">
            <v>329</v>
          </cell>
        </row>
        <row r="117">
          <cell r="O117" t="str">
            <v>36UG</v>
          </cell>
          <cell r="P117">
            <v>1053</v>
          </cell>
          <cell r="Q117">
            <v>239</v>
          </cell>
        </row>
        <row r="118">
          <cell r="O118" t="str">
            <v>36UH</v>
          </cell>
          <cell r="P118">
            <v>911</v>
          </cell>
          <cell r="Q118">
            <v>597</v>
          </cell>
        </row>
        <row r="120">
          <cell r="O120" t="str">
            <v>2C</v>
          </cell>
        </row>
        <row r="121">
          <cell r="O121" t="str">
            <v>00CC</v>
          </cell>
          <cell r="P121">
            <v>2548</v>
          </cell>
          <cell r="Q121">
            <v>1253</v>
          </cell>
        </row>
        <row r="122">
          <cell r="O122" t="str">
            <v>00CE</v>
          </cell>
          <cell r="P122">
            <v>3342</v>
          </cell>
          <cell r="Q122">
            <v>2623</v>
          </cell>
        </row>
        <row r="123">
          <cell r="O123" t="str">
            <v>00CF</v>
          </cell>
          <cell r="P123">
            <v>3006</v>
          </cell>
          <cell r="Q123">
            <v>2862</v>
          </cell>
        </row>
        <row r="124">
          <cell r="O124" t="str">
            <v>00CG</v>
          </cell>
          <cell r="P124">
            <v>5485</v>
          </cell>
          <cell r="Q124">
            <v>4272</v>
          </cell>
        </row>
        <row r="126">
          <cell r="O126" t="str">
            <v>2F</v>
          </cell>
        </row>
        <row r="127">
          <cell r="O127" t="str">
            <v>00CX</v>
          </cell>
          <cell r="P127">
            <v>6708</v>
          </cell>
          <cell r="Q127">
            <v>3005</v>
          </cell>
        </row>
        <row r="128">
          <cell r="O128" t="str">
            <v>00CY</v>
          </cell>
          <cell r="P128">
            <v>2420</v>
          </cell>
          <cell r="Q128">
            <v>1270</v>
          </cell>
        </row>
        <row r="129">
          <cell r="O129" t="str">
            <v>00CZ</v>
          </cell>
          <cell r="P129">
            <v>4918</v>
          </cell>
          <cell r="Q129">
            <v>2640</v>
          </cell>
        </row>
        <row r="130">
          <cell r="O130" t="str">
            <v>00DA</v>
          </cell>
          <cell r="P130">
            <v>7674</v>
          </cell>
          <cell r="Q130">
            <v>4371</v>
          </cell>
        </row>
        <row r="131">
          <cell r="O131" t="str">
            <v>00DB</v>
          </cell>
          <cell r="P131">
            <v>3667</v>
          </cell>
          <cell r="Q131">
            <v>1413</v>
          </cell>
        </row>
        <row r="133">
          <cell r="O133" t="str">
            <v>EAST MIDLANDS</v>
          </cell>
          <cell r="P133">
            <v>49078</v>
          </cell>
          <cell r="Q133">
            <v>38382</v>
          </cell>
        </row>
        <row r="135">
          <cell r="O135" t="str">
            <v>00FK</v>
          </cell>
          <cell r="P135">
            <v>2814</v>
          </cell>
          <cell r="Q135">
            <v>1725</v>
          </cell>
        </row>
        <row r="136">
          <cell r="O136" t="str">
            <v>00FN</v>
          </cell>
          <cell r="P136">
            <v>3678</v>
          </cell>
          <cell r="Q136">
            <v>2808</v>
          </cell>
        </row>
        <row r="137">
          <cell r="O137" t="str">
            <v>00FY</v>
          </cell>
          <cell r="P137">
            <v>2945</v>
          </cell>
          <cell r="Q137">
            <v>2120</v>
          </cell>
        </row>
        <row r="138">
          <cell r="O138" t="str">
            <v>00FP</v>
          </cell>
          <cell r="P138">
            <v>324</v>
          </cell>
          <cell r="Q138">
            <v>61</v>
          </cell>
        </row>
        <row r="140">
          <cell r="O140">
            <v>17</v>
          </cell>
        </row>
        <row r="141">
          <cell r="O141" t="str">
            <v>17UB</v>
          </cell>
          <cell r="P141">
            <v>1400</v>
          </cell>
          <cell r="Q141">
            <v>1216</v>
          </cell>
        </row>
        <row r="142">
          <cell r="O142" t="str">
            <v>17UC</v>
          </cell>
          <cell r="P142">
            <v>825</v>
          </cell>
          <cell r="Q142">
            <v>702</v>
          </cell>
        </row>
        <row r="143">
          <cell r="O143" t="str">
            <v>17UD</v>
          </cell>
          <cell r="P143">
            <v>1143</v>
          </cell>
          <cell r="Q143">
            <v>811</v>
          </cell>
        </row>
        <row r="144">
          <cell r="O144" t="str">
            <v>17UF</v>
          </cell>
          <cell r="P144">
            <v>757</v>
          </cell>
          <cell r="Q144">
            <v>749</v>
          </cell>
        </row>
        <row r="145">
          <cell r="O145" t="str">
            <v>17UG</v>
          </cell>
          <cell r="P145">
            <v>1163</v>
          </cell>
          <cell r="Q145">
            <v>883</v>
          </cell>
        </row>
        <row r="146">
          <cell r="O146" t="str">
            <v>17UH</v>
          </cell>
          <cell r="P146">
            <v>1014</v>
          </cell>
          <cell r="Q146">
            <v>747</v>
          </cell>
        </row>
        <row r="147">
          <cell r="O147" t="str">
            <v>17UJ</v>
          </cell>
          <cell r="P147">
            <v>972</v>
          </cell>
          <cell r="Q147">
            <v>818</v>
          </cell>
        </row>
        <row r="148">
          <cell r="O148" t="str">
            <v>17UK</v>
          </cell>
          <cell r="P148">
            <v>1101</v>
          </cell>
          <cell r="Q148">
            <v>976</v>
          </cell>
        </row>
        <row r="150">
          <cell r="O150">
            <v>31</v>
          </cell>
        </row>
        <row r="151">
          <cell r="O151" t="str">
            <v>31UB</v>
          </cell>
          <cell r="P151">
            <v>1084</v>
          </cell>
          <cell r="Q151">
            <v>858</v>
          </cell>
        </row>
        <row r="152">
          <cell r="O152" t="str">
            <v>31UC</v>
          </cell>
          <cell r="P152">
            <v>1603</v>
          </cell>
          <cell r="Q152">
            <v>1170</v>
          </cell>
        </row>
        <row r="153">
          <cell r="O153" t="str">
            <v>31UD</v>
          </cell>
          <cell r="P153">
            <v>1000</v>
          </cell>
          <cell r="Q153">
            <v>766</v>
          </cell>
        </row>
        <row r="154">
          <cell r="O154" t="str">
            <v>31UE</v>
          </cell>
          <cell r="P154">
            <v>1115</v>
          </cell>
          <cell r="Q154">
            <v>830</v>
          </cell>
        </row>
        <row r="155">
          <cell r="O155" t="str">
            <v>31UG</v>
          </cell>
          <cell r="P155">
            <v>518</v>
          </cell>
          <cell r="Q155">
            <v>509</v>
          </cell>
        </row>
        <row r="156">
          <cell r="O156" t="str">
            <v>31UH</v>
          </cell>
          <cell r="P156">
            <v>1052</v>
          </cell>
          <cell r="Q156">
            <v>909</v>
          </cell>
        </row>
        <row r="157">
          <cell r="O157" t="str">
            <v>31UJ</v>
          </cell>
          <cell r="P157">
            <v>616</v>
          </cell>
          <cell r="Q157">
            <v>610</v>
          </cell>
        </row>
        <row r="159">
          <cell r="O159">
            <v>32</v>
          </cell>
        </row>
        <row r="160">
          <cell r="O160" t="str">
            <v>32UB</v>
          </cell>
          <cell r="P160">
            <v>683</v>
          </cell>
          <cell r="Q160">
            <v>490</v>
          </cell>
        </row>
        <row r="161">
          <cell r="O161" t="str">
            <v>32UC</v>
          </cell>
          <cell r="P161">
            <v>1381</v>
          </cell>
          <cell r="Q161">
            <v>1272</v>
          </cell>
        </row>
        <row r="162">
          <cell r="O162" t="str">
            <v>32UD</v>
          </cell>
          <cell r="P162">
            <v>900</v>
          </cell>
          <cell r="Q162">
            <v>831</v>
          </cell>
        </row>
        <row r="163">
          <cell r="O163" t="str">
            <v>32UE</v>
          </cell>
          <cell r="P163">
            <v>1237</v>
          </cell>
          <cell r="Q163">
            <v>1199</v>
          </cell>
        </row>
        <row r="164">
          <cell r="O164" t="str">
            <v>32UF</v>
          </cell>
          <cell r="P164">
            <v>921</v>
          </cell>
          <cell r="Q164">
            <v>859</v>
          </cell>
        </row>
        <row r="165">
          <cell r="O165" t="str">
            <v>32UG</v>
          </cell>
          <cell r="P165">
            <v>1469</v>
          </cell>
          <cell r="Q165">
            <v>1419</v>
          </cell>
        </row>
        <row r="166">
          <cell r="O166" t="str">
            <v>32UH</v>
          </cell>
          <cell r="P166">
            <v>1039</v>
          </cell>
          <cell r="Q166">
            <v>810</v>
          </cell>
        </row>
        <row r="168">
          <cell r="O168">
            <v>34</v>
          </cell>
        </row>
        <row r="169">
          <cell r="O169" t="str">
            <v>34UB</v>
          </cell>
          <cell r="P169">
            <v>744</v>
          </cell>
          <cell r="Q169">
            <v>444</v>
          </cell>
        </row>
        <row r="170">
          <cell r="O170" t="str">
            <v>34UC</v>
          </cell>
          <cell r="P170">
            <v>897</v>
          </cell>
          <cell r="Q170">
            <v>619</v>
          </cell>
        </row>
        <row r="171">
          <cell r="O171" t="str">
            <v>34UD</v>
          </cell>
          <cell r="P171">
            <v>974</v>
          </cell>
          <cell r="Q171">
            <v>757</v>
          </cell>
        </row>
        <row r="172">
          <cell r="O172" t="str">
            <v>34UE</v>
          </cell>
          <cell r="P172">
            <v>1072</v>
          </cell>
          <cell r="Q172">
            <v>998</v>
          </cell>
        </row>
        <row r="173">
          <cell r="O173" t="str">
            <v>34UF</v>
          </cell>
          <cell r="P173">
            <v>2390</v>
          </cell>
          <cell r="Q173">
            <v>1444</v>
          </cell>
        </row>
        <row r="174">
          <cell r="O174" t="str">
            <v>34UG</v>
          </cell>
          <cell r="P174">
            <v>993</v>
          </cell>
          <cell r="Q174">
            <v>864</v>
          </cell>
        </row>
        <row r="175">
          <cell r="O175" t="str">
            <v>34UH</v>
          </cell>
          <cell r="P175">
            <v>906</v>
          </cell>
          <cell r="Q175">
            <v>853</v>
          </cell>
        </row>
        <row r="177">
          <cell r="O177">
            <v>37</v>
          </cell>
        </row>
        <row r="178">
          <cell r="O178" t="str">
            <v>37UB</v>
          </cell>
          <cell r="P178">
            <v>1374</v>
          </cell>
          <cell r="Q178">
            <v>955</v>
          </cell>
        </row>
        <row r="179">
          <cell r="O179" t="str">
            <v>37UC</v>
          </cell>
          <cell r="P179">
            <v>1227</v>
          </cell>
          <cell r="Q179">
            <v>957</v>
          </cell>
        </row>
        <row r="180">
          <cell r="O180" t="str">
            <v>37UD</v>
          </cell>
          <cell r="P180">
            <v>1033</v>
          </cell>
          <cell r="Q180">
            <v>575</v>
          </cell>
        </row>
        <row r="181">
          <cell r="O181" t="str">
            <v>37UE</v>
          </cell>
          <cell r="P181">
            <v>1192</v>
          </cell>
          <cell r="Q181">
            <v>1099</v>
          </cell>
        </row>
        <row r="182">
          <cell r="O182" t="str">
            <v>37UF</v>
          </cell>
          <cell r="P182">
            <v>1073</v>
          </cell>
          <cell r="Q182">
            <v>634</v>
          </cell>
        </row>
        <row r="183">
          <cell r="O183" t="str">
            <v>37UG</v>
          </cell>
          <cell r="P183">
            <v>1306</v>
          </cell>
          <cell r="Q183">
            <v>1191</v>
          </cell>
        </row>
        <row r="184">
          <cell r="O184" t="str">
            <v>37UJ</v>
          </cell>
          <cell r="P184">
            <v>1143</v>
          </cell>
          <cell r="Q184">
            <v>844</v>
          </cell>
        </row>
        <row r="186">
          <cell r="O186" t="str">
            <v>WEST MIDLANDS</v>
          </cell>
          <cell r="P186">
            <v>62358</v>
          </cell>
          <cell r="Q186">
            <v>43034</v>
          </cell>
        </row>
        <row r="188">
          <cell r="O188" t="str">
            <v>00GA</v>
          </cell>
          <cell r="P188">
            <v>1868</v>
          </cell>
          <cell r="Q188">
            <v>1702</v>
          </cell>
        </row>
        <row r="189">
          <cell r="O189" t="str">
            <v>00GG</v>
          </cell>
          <cell r="P189">
            <v>2867</v>
          </cell>
          <cell r="Q189">
            <v>2674</v>
          </cell>
        </row>
        <row r="191">
          <cell r="O191" t="str">
            <v>39UB</v>
          </cell>
          <cell r="P191">
            <v>477</v>
          </cell>
          <cell r="Q191">
            <v>433</v>
          </cell>
        </row>
        <row r="192">
          <cell r="O192" t="str">
            <v>39UC</v>
          </cell>
          <cell r="P192">
            <v>615</v>
          </cell>
          <cell r="Q192">
            <v>604</v>
          </cell>
        </row>
        <row r="193">
          <cell r="O193" t="str">
            <v>39UD</v>
          </cell>
          <cell r="P193">
            <v>392</v>
          </cell>
          <cell r="Q193">
            <v>376</v>
          </cell>
        </row>
        <row r="194">
          <cell r="O194" t="str">
            <v>39UE</v>
          </cell>
          <cell r="P194">
            <v>961</v>
          </cell>
          <cell r="Q194">
            <v>872</v>
          </cell>
        </row>
        <row r="195">
          <cell r="O195" t="str">
            <v>39UF</v>
          </cell>
          <cell r="P195">
            <v>422</v>
          </cell>
          <cell r="Q195">
            <v>389</v>
          </cell>
        </row>
        <row r="197">
          <cell r="O197" t="str">
            <v>00GL</v>
          </cell>
          <cell r="P197">
            <v>2736</v>
          </cell>
          <cell r="Q197">
            <v>769</v>
          </cell>
        </row>
        <row r="198">
          <cell r="O198" t="str">
            <v>00GF</v>
          </cell>
          <cell r="P198">
            <v>1988</v>
          </cell>
          <cell r="Q198">
            <v>1153</v>
          </cell>
        </row>
        <row r="200">
          <cell r="O200">
            <v>41</v>
          </cell>
        </row>
        <row r="201">
          <cell r="O201" t="str">
            <v>41UB</v>
          </cell>
          <cell r="P201">
            <v>1036</v>
          </cell>
          <cell r="Q201">
            <v>1005</v>
          </cell>
        </row>
        <row r="202">
          <cell r="O202" t="str">
            <v>41UC</v>
          </cell>
          <cell r="P202">
            <v>1195</v>
          </cell>
          <cell r="Q202">
            <v>618</v>
          </cell>
        </row>
        <row r="203">
          <cell r="O203" t="str">
            <v>41UD</v>
          </cell>
          <cell r="P203">
            <v>1068</v>
          </cell>
          <cell r="Q203">
            <v>980</v>
          </cell>
        </row>
        <row r="204">
          <cell r="O204" t="str">
            <v>41UE</v>
          </cell>
          <cell r="P204">
            <v>1232</v>
          </cell>
          <cell r="Q204">
            <v>1107</v>
          </cell>
        </row>
        <row r="205">
          <cell r="O205" t="str">
            <v>41UF</v>
          </cell>
          <cell r="P205">
            <v>1071</v>
          </cell>
          <cell r="Q205">
            <v>996</v>
          </cell>
        </row>
        <row r="206">
          <cell r="O206" t="str">
            <v>41UG</v>
          </cell>
          <cell r="P206">
            <v>1242</v>
          </cell>
          <cell r="Q206">
            <v>1175</v>
          </cell>
        </row>
        <row r="207">
          <cell r="O207" t="str">
            <v>41UH</v>
          </cell>
          <cell r="P207">
            <v>1004</v>
          </cell>
          <cell r="Q207">
            <v>882</v>
          </cell>
        </row>
        <row r="208">
          <cell r="O208" t="str">
            <v>41UK</v>
          </cell>
          <cell r="P208">
            <v>891</v>
          </cell>
          <cell r="Q208">
            <v>232</v>
          </cell>
        </row>
        <row r="210">
          <cell r="O210">
            <v>44</v>
          </cell>
        </row>
        <row r="211">
          <cell r="O211" t="str">
            <v>44UB</v>
          </cell>
          <cell r="P211">
            <v>683</v>
          </cell>
          <cell r="Q211">
            <v>403</v>
          </cell>
        </row>
        <row r="212">
          <cell r="O212" t="str">
            <v>44UC</v>
          </cell>
          <cell r="P212">
            <v>1384</v>
          </cell>
          <cell r="Q212">
            <v>1097</v>
          </cell>
        </row>
        <row r="213">
          <cell r="O213" t="str">
            <v>44UD</v>
          </cell>
          <cell r="P213">
            <v>1067</v>
          </cell>
          <cell r="Q213">
            <v>1059</v>
          </cell>
        </row>
        <row r="214">
          <cell r="O214" t="str">
            <v>44UE</v>
          </cell>
          <cell r="P214">
            <v>1187</v>
          </cell>
          <cell r="Q214">
            <v>1108</v>
          </cell>
        </row>
        <row r="215">
          <cell r="O215" t="str">
            <v>44UF</v>
          </cell>
          <cell r="P215">
            <v>1224</v>
          </cell>
          <cell r="Q215">
            <v>1180</v>
          </cell>
        </row>
        <row r="217">
          <cell r="O217" t="str">
            <v>2E</v>
          </cell>
        </row>
        <row r="218">
          <cell r="O218" t="str">
            <v>00CN</v>
          </cell>
          <cell r="P218">
            <v>13449</v>
          </cell>
          <cell r="Q218">
            <v>6062</v>
          </cell>
        </row>
        <row r="219">
          <cell r="O219" t="str">
            <v>00CQ</v>
          </cell>
          <cell r="P219">
            <v>3506</v>
          </cell>
          <cell r="Q219">
            <v>3037</v>
          </cell>
        </row>
        <row r="220">
          <cell r="O220" t="str">
            <v>00CR</v>
          </cell>
          <cell r="P220">
            <v>3482</v>
          </cell>
          <cell r="Q220">
            <v>1322</v>
          </cell>
        </row>
        <row r="221">
          <cell r="O221" t="str">
            <v>00CS</v>
          </cell>
          <cell r="P221">
            <v>3760</v>
          </cell>
          <cell r="Q221">
            <v>2160</v>
          </cell>
        </row>
        <row r="222">
          <cell r="O222" t="str">
            <v>00CT</v>
          </cell>
          <cell r="P222">
            <v>2390</v>
          </cell>
          <cell r="Q222">
            <v>2263</v>
          </cell>
        </row>
        <row r="223">
          <cell r="O223" t="str">
            <v>00CU</v>
          </cell>
          <cell r="P223">
            <v>3278</v>
          </cell>
          <cell r="Q223">
            <v>2466</v>
          </cell>
        </row>
        <row r="224">
          <cell r="O224" t="str">
            <v>00CW</v>
          </cell>
          <cell r="P224">
            <v>2906</v>
          </cell>
          <cell r="Q224">
            <v>2029</v>
          </cell>
        </row>
        <row r="226">
          <cell r="O226">
            <v>47</v>
          </cell>
        </row>
        <row r="227">
          <cell r="O227" t="str">
            <v>47UB</v>
          </cell>
          <cell r="P227">
            <v>951</v>
          </cell>
          <cell r="Q227">
            <v>886</v>
          </cell>
        </row>
        <row r="228">
          <cell r="O228" t="str">
            <v>47UC</v>
          </cell>
          <cell r="P228">
            <v>739</v>
          </cell>
          <cell r="Q228">
            <v>709</v>
          </cell>
        </row>
        <row r="229">
          <cell r="O229" t="str">
            <v>47UD</v>
          </cell>
          <cell r="P229">
            <v>945</v>
          </cell>
          <cell r="Q229">
            <v>940</v>
          </cell>
        </row>
        <row r="230">
          <cell r="O230" t="str">
            <v>47UE</v>
          </cell>
          <cell r="P230">
            <v>1007</v>
          </cell>
          <cell r="Q230">
            <v>843</v>
          </cell>
        </row>
        <row r="231">
          <cell r="O231" t="str">
            <v>47UF</v>
          </cell>
          <cell r="P231">
            <v>1195</v>
          </cell>
          <cell r="Q231">
            <v>1183</v>
          </cell>
        </row>
        <row r="232">
          <cell r="O232" t="str">
            <v>47UG</v>
          </cell>
          <cell r="P232">
            <v>1007</v>
          </cell>
          <cell r="Q232">
            <v>994</v>
          </cell>
        </row>
        <row r="234">
          <cell r="O234" t="str">
            <v>EAST OF ENGLAND</v>
          </cell>
          <cell r="P234">
            <v>62377</v>
          </cell>
          <cell r="Q234">
            <v>53768</v>
          </cell>
        </row>
        <row r="236">
          <cell r="O236" t="str">
            <v>00KB</v>
          </cell>
          <cell r="P236">
            <v>1758</v>
          </cell>
          <cell r="Q236">
            <v>1751</v>
          </cell>
        </row>
        <row r="238">
          <cell r="O238" t="str">
            <v>09UD</v>
          </cell>
          <cell r="P238">
            <v>1758</v>
          </cell>
          <cell r="Q238">
            <v>1751</v>
          </cell>
        </row>
        <row r="240">
          <cell r="O240" t="str">
            <v>00KC</v>
          </cell>
          <cell r="P240">
            <v>2835</v>
          </cell>
          <cell r="Q240">
            <v>2670</v>
          </cell>
        </row>
        <row r="242">
          <cell r="O242" t="str">
            <v>09UC</v>
          </cell>
          <cell r="P242">
            <v>1506</v>
          </cell>
          <cell r="Q242">
            <v>1497</v>
          </cell>
        </row>
        <row r="243">
          <cell r="O243" t="str">
            <v>09UE</v>
          </cell>
          <cell r="P243">
            <v>1329</v>
          </cell>
          <cell r="Q243">
            <v>1173</v>
          </cell>
        </row>
        <row r="245">
          <cell r="O245" t="str">
            <v>00KA</v>
          </cell>
          <cell r="P245">
            <v>2562</v>
          </cell>
          <cell r="Q245">
            <v>2253</v>
          </cell>
        </row>
        <row r="246">
          <cell r="O246" t="str">
            <v>00JA</v>
          </cell>
          <cell r="P246">
            <v>2136</v>
          </cell>
          <cell r="Q246">
            <v>2003</v>
          </cell>
        </row>
        <row r="247">
          <cell r="O247" t="str">
            <v>00KF</v>
          </cell>
          <cell r="P247">
            <v>1901</v>
          </cell>
          <cell r="Q247">
            <v>969</v>
          </cell>
        </row>
        <row r="248">
          <cell r="O248" t="str">
            <v>00KG</v>
          </cell>
          <cell r="P248">
            <v>1981</v>
          </cell>
          <cell r="Q248">
            <v>1930</v>
          </cell>
        </row>
        <row r="250">
          <cell r="O250">
            <v>12</v>
          </cell>
        </row>
        <row r="251">
          <cell r="O251" t="str">
            <v>12UB</v>
          </cell>
          <cell r="P251">
            <v>789</v>
          </cell>
          <cell r="Q251">
            <v>717</v>
          </cell>
        </row>
        <row r="252">
          <cell r="O252" t="str">
            <v>12UC</v>
          </cell>
          <cell r="P252">
            <v>863</v>
          </cell>
          <cell r="Q252">
            <v>862</v>
          </cell>
        </row>
        <row r="253">
          <cell r="O253" t="str">
            <v>12UD</v>
          </cell>
          <cell r="P253">
            <v>1029</v>
          </cell>
          <cell r="Q253">
            <v>1001</v>
          </cell>
        </row>
        <row r="254">
          <cell r="O254" t="str">
            <v>12UE</v>
          </cell>
          <cell r="P254">
            <v>1898</v>
          </cell>
          <cell r="Q254">
            <v>1822</v>
          </cell>
        </row>
        <row r="255">
          <cell r="O255" t="str">
            <v>12UG</v>
          </cell>
          <cell r="P255">
            <v>1493</v>
          </cell>
          <cell r="Q255">
            <v>1398</v>
          </cell>
        </row>
        <row r="257">
          <cell r="O257">
            <v>22</v>
          </cell>
        </row>
        <row r="258">
          <cell r="O258" t="str">
            <v>22UB</v>
          </cell>
          <cell r="P258">
            <v>2139</v>
          </cell>
          <cell r="Q258">
            <v>1810</v>
          </cell>
        </row>
        <row r="259">
          <cell r="O259" t="str">
            <v>22UC</v>
          </cell>
          <cell r="P259">
            <v>1612</v>
          </cell>
          <cell r="Q259">
            <v>1472</v>
          </cell>
        </row>
        <row r="260">
          <cell r="O260" t="str">
            <v>22UD</v>
          </cell>
          <cell r="P260">
            <v>757</v>
          </cell>
          <cell r="Q260">
            <v>681</v>
          </cell>
        </row>
        <row r="261">
          <cell r="O261" t="str">
            <v>22UE</v>
          </cell>
          <cell r="P261">
            <v>1068</v>
          </cell>
          <cell r="Q261">
            <v>947</v>
          </cell>
        </row>
        <row r="262">
          <cell r="O262" t="str">
            <v>22UF</v>
          </cell>
          <cell r="P262">
            <v>1683</v>
          </cell>
          <cell r="Q262">
            <v>1676</v>
          </cell>
        </row>
        <row r="263">
          <cell r="O263" t="str">
            <v>22UG</v>
          </cell>
          <cell r="P263">
            <v>1743</v>
          </cell>
          <cell r="Q263">
            <v>1719</v>
          </cell>
        </row>
        <row r="264">
          <cell r="O264" t="str">
            <v>22UH</v>
          </cell>
          <cell r="P264">
            <v>1171</v>
          </cell>
          <cell r="Q264">
            <v>762</v>
          </cell>
        </row>
        <row r="265">
          <cell r="O265" t="str">
            <v>22UJ</v>
          </cell>
          <cell r="P265">
            <v>963</v>
          </cell>
          <cell r="Q265">
            <v>850</v>
          </cell>
        </row>
        <row r="266">
          <cell r="O266" t="str">
            <v>22UK</v>
          </cell>
          <cell r="P266">
            <v>739</v>
          </cell>
          <cell r="Q266">
            <v>675</v>
          </cell>
        </row>
        <row r="267">
          <cell r="O267" t="str">
            <v>22UL</v>
          </cell>
          <cell r="P267">
            <v>931</v>
          </cell>
          <cell r="Q267">
            <v>914</v>
          </cell>
        </row>
        <row r="268">
          <cell r="O268" t="str">
            <v>22UN</v>
          </cell>
          <cell r="P268">
            <v>1550</v>
          </cell>
          <cell r="Q268">
            <v>1489</v>
          </cell>
        </row>
        <row r="269">
          <cell r="O269" t="str">
            <v>22UQ</v>
          </cell>
          <cell r="P269">
            <v>848</v>
          </cell>
          <cell r="Q269">
            <v>631</v>
          </cell>
        </row>
        <row r="271">
          <cell r="O271">
            <v>26</v>
          </cell>
        </row>
        <row r="272">
          <cell r="O272" t="str">
            <v>26UB</v>
          </cell>
          <cell r="P272">
            <v>1074</v>
          </cell>
          <cell r="Q272">
            <v>886</v>
          </cell>
        </row>
        <row r="273">
          <cell r="O273" t="str">
            <v>26UC</v>
          </cell>
          <cell r="P273">
            <v>1541</v>
          </cell>
          <cell r="Q273">
            <v>1209</v>
          </cell>
        </row>
        <row r="274">
          <cell r="O274" t="str">
            <v>26UD</v>
          </cell>
          <cell r="P274">
            <v>1537</v>
          </cell>
          <cell r="Q274">
            <v>1076</v>
          </cell>
        </row>
        <row r="275">
          <cell r="O275" t="str">
            <v>26UE</v>
          </cell>
          <cell r="P275">
            <v>1046</v>
          </cell>
          <cell r="Q275">
            <v>731</v>
          </cell>
        </row>
        <row r="276">
          <cell r="O276" t="str">
            <v>26UF</v>
          </cell>
          <cell r="P276">
            <v>1415</v>
          </cell>
          <cell r="Q276">
            <v>1013</v>
          </cell>
        </row>
        <row r="277">
          <cell r="O277" t="str">
            <v>26UG</v>
          </cell>
          <cell r="P277">
            <v>1599</v>
          </cell>
          <cell r="Q277">
            <v>1348</v>
          </cell>
        </row>
        <row r="278">
          <cell r="O278" t="str">
            <v>26UH</v>
          </cell>
          <cell r="P278">
            <v>963</v>
          </cell>
          <cell r="Q278">
            <v>468</v>
          </cell>
        </row>
        <row r="279">
          <cell r="O279" t="str">
            <v>26UJ</v>
          </cell>
          <cell r="P279">
            <v>950</v>
          </cell>
          <cell r="Q279">
            <v>939</v>
          </cell>
        </row>
        <row r="280">
          <cell r="O280" t="str">
            <v>26UK</v>
          </cell>
          <cell r="P280">
            <v>934</v>
          </cell>
          <cell r="Q280">
            <v>931</v>
          </cell>
        </row>
        <row r="281">
          <cell r="O281" t="str">
            <v>26UL</v>
          </cell>
          <cell r="P281">
            <v>1080</v>
          </cell>
          <cell r="Q281">
            <v>1044</v>
          </cell>
        </row>
        <row r="283">
          <cell r="O283">
            <v>33</v>
          </cell>
        </row>
        <row r="284">
          <cell r="O284" t="str">
            <v>33UB</v>
          </cell>
          <cell r="P284">
            <v>1301</v>
          </cell>
          <cell r="Q284">
            <v>949</v>
          </cell>
        </row>
        <row r="285">
          <cell r="O285" t="str">
            <v>33UC</v>
          </cell>
          <cell r="P285">
            <v>1327</v>
          </cell>
          <cell r="Q285">
            <v>1011</v>
          </cell>
        </row>
        <row r="286">
          <cell r="O286" t="str">
            <v>33UD</v>
          </cell>
          <cell r="P286">
            <v>1076</v>
          </cell>
          <cell r="Q286">
            <v>963</v>
          </cell>
        </row>
        <row r="287">
          <cell r="O287" t="str">
            <v>33UE</v>
          </cell>
          <cell r="P287">
            <v>1433</v>
          </cell>
          <cell r="Q287">
            <v>1097</v>
          </cell>
        </row>
        <row r="288">
          <cell r="O288" t="str">
            <v>33UF</v>
          </cell>
          <cell r="P288">
            <v>830</v>
          </cell>
          <cell r="Q288">
            <v>465</v>
          </cell>
        </row>
        <row r="289">
          <cell r="O289" t="str">
            <v>33UG</v>
          </cell>
          <cell r="P289">
            <v>1148</v>
          </cell>
          <cell r="Q289">
            <v>600</v>
          </cell>
        </row>
        <row r="290">
          <cell r="O290" t="str">
            <v>33UH</v>
          </cell>
          <cell r="P290">
            <v>1278</v>
          </cell>
          <cell r="Q290">
            <v>1052</v>
          </cell>
        </row>
        <row r="292">
          <cell r="O292">
            <v>42</v>
          </cell>
        </row>
        <row r="293">
          <cell r="O293" t="str">
            <v>42UB</v>
          </cell>
          <cell r="P293">
            <v>952</v>
          </cell>
          <cell r="Q293">
            <v>865</v>
          </cell>
        </row>
        <row r="294">
          <cell r="O294" t="str">
            <v>42UC</v>
          </cell>
          <cell r="P294">
            <v>434</v>
          </cell>
          <cell r="Q294">
            <v>342</v>
          </cell>
        </row>
        <row r="295">
          <cell r="O295" t="str">
            <v>42UD</v>
          </cell>
          <cell r="P295">
            <v>1356</v>
          </cell>
          <cell r="Q295">
            <v>1267</v>
          </cell>
        </row>
        <row r="296">
          <cell r="O296" t="str">
            <v>42UE</v>
          </cell>
          <cell r="P296">
            <v>1073</v>
          </cell>
          <cell r="Q296">
            <v>1028</v>
          </cell>
        </row>
        <row r="297">
          <cell r="O297" t="str">
            <v>42UF</v>
          </cell>
          <cell r="P297">
            <v>1105</v>
          </cell>
          <cell r="Q297">
            <v>1035</v>
          </cell>
        </row>
        <row r="298">
          <cell r="O298" t="str">
            <v>42UG</v>
          </cell>
          <cell r="P298">
            <v>1327</v>
          </cell>
          <cell r="Q298">
            <v>1312</v>
          </cell>
        </row>
        <row r="299">
          <cell r="O299" t="str">
            <v>42UH</v>
          </cell>
          <cell r="P299">
            <v>1149</v>
          </cell>
          <cell r="Q299">
            <v>1135</v>
          </cell>
        </row>
        <row r="301">
          <cell r="O301" t="str">
            <v>LONDON</v>
          </cell>
          <cell r="P301">
            <v>78524</v>
          </cell>
          <cell r="Q301">
            <v>54932</v>
          </cell>
        </row>
        <row r="303">
          <cell r="O303" t="str">
            <v>1B</v>
          </cell>
        </row>
        <row r="304">
          <cell r="O304" t="str">
            <v>00AG</v>
          </cell>
          <cell r="P304">
            <v>1393</v>
          </cell>
          <cell r="Q304">
            <v>1228</v>
          </cell>
        </row>
        <row r="305">
          <cell r="O305" t="str">
            <v>00AA</v>
          </cell>
          <cell r="P305">
            <v>18</v>
          </cell>
          <cell r="Q305">
            <v>4</v>
          </cell>
        </row>
        <row r="306">
          <cell r="O306" t="str">
            <v>00AM</v>
          </cell>
          <cell r="P306">
            <v>2246</v>
          </cell>
          <cell r="Q306">
            <v>1854</v>
          </cell>
        </row>
        <row r="307">
          <cell r="O307" t="str">
            <v>00AN</v>
          </cell>
          <cell r="P307">
            <v>1148</v>
          </cell>
          <cell r="Q307">
            <v>763</v>
          </cell>
        </row>
        <row r="308">
          <cell r="O308" t="str">
            <v>00AP</v>
          </cell>
          <cell r="P308">
            <v>2417</v>
          </cell>
          <cell r="Q308">
            <v>861</v>
          </cell>
        </row>
        <row r="309">
          <cell r="O309" t="str">
            <v>00AU</v>
          </cell>
          <cell r="P309">
            <v>1604</v>
          </cell>
          <cell r="Q309">
            <v>1566</v>
          </cell>
        </row>
        <row r="310">
          <cell r="O310" t="str">
            <v>00AW</v>
          </cell>
          <cell r="P310">
            <v>663</v>
          </cell>
          <cell r="Q310">
            <v>291</v>
          </cell>
        </row>
        <row r="311">
          <cell r="O311" t="str">
            <v>00AY</v>
          </cell>
          <cell r="P311">
            <v>2523</v>
          </cell>
          <cell r="Q311">
            <v>2003</v>
          </cell>
        </row>
        <row r="312">
          <cell r="O312" t="str">
            <v>00AZ</v>
          </cell>
          <cell r="P312">
            <v>2727</v>
          </cell>
          <cell r="Q312">
            <v>1788</v>
          </cell>
        </row>
        <row r="313">
          <cell r="O313" t="str">
            <v>00BB</v>
          </cell>
          <cell r="P313">
            <v>3719</v>
          </cell>
          <cell r="Q313">
            <v>2328</v>
          </cell>
        </row>
        <row r="314">
          <cell r="O314" t="str">
            <v>00BE</v>
          </cell>
          <cell r="P314">
            <v>2547</v>
          </cell>
          <cell r="Q314">
            <v>2283</v>
          </cell>
        </row>
        <row r="315">
          <cell r="O315" t="str">
            <v>00BG</v>
          </cell>
          <cell r="P315">
            <v>2548</v>
          </cell>
          <cell r="Q315">
            <v>1402</v>
          </cell>
        </row>
        <row r="316">
          <cell r="O316" t="str">
            <v>00BJ</v>
          </cell>
          <cell r="P316">
            <v>2020</v>
          </cell>
          <cell r="Q316">
            <v>1862</v>
          </cell>
        </row>
        <row r="317">
          <cell r="O317" t="str">
            <v>00BK</v>
          </cell>
          <cell r="P317">
            <v>1182</v>
          </cell>
          <cell r="Q317">
            <v>965</v>
          </cell>
        </row>
        <row r="319">
          <cell r="O319" t="str">
            <v>1C</v>
          </cell>
        </row>
        <row r="320">
          <cell r="O320" t="str">
            <v>00AB</v>
          </cell>
          <cell r="P320">
            <v>2336</v>
          </cell>
          <cell r="Q320">
            <v>1230</v>
          </cell>
        </row>
        <row r="321">
          <cell r="O321" t="str">
            <v>00AC</v>
          </cell>
          <cell r="P321">
            <v>3450</v>
          </cell>
          <cell r="Q321">
            <v>1884</v>
          </cell>
        </row>
        <row r="322">
          <cell r="O322" t="str">
            <v>00AD</v>
          </cell>
          <cell r="P322">
            <v>2830</v>
          </cell>
          <cell r="Q322">
            <v>2290</v>
          </cell>
        </row>
        <row r="323">
          <cell r="O323" t="str">
            <v>00AE</v>
          </cell>
          <cell r="P323">
            <v>2925</v>
          </cell>
          <cell r="Q323">
            <v>2766</v>
          </cell>
        </row>
        <row r="324">
          <cell r="O324" t="str">
            <v>00AF</v>
          </cell>
          <cell r="P324">
            <v>3247</v>
          </cell>
          <cell r="Q324">
            <v>2574</v>
          </cell>
        </row>
        <row r="325">
          <cell r="O325" t="str">
            <v>00AH</v>
          </cell>
          <cell r="P325">
            <v>3843</v>
          </cell>
          <cell r="Q325">
            <v>2440</v>
          </cell>
        </row>
        <row r="326">
          <cell r="O326" t="str">
            <v>00AJ</v>
          </cell>
          <cell r="P326">
            <v>3328</v>
          </cell>
          <cell r="Q326">
            <v>2538</v>
          </cell>
        </row>
        <row r="327">
          <cell r="O327" t="str">
            <v>00AK</v>
          </cell>
          <cell r="P327">
            <v>3645</v>
          </cell>
          <cell r="Q327">
            <v>2263</v>
          </cell>
        </row>
        <row r="328">
          <cell r="O328" t="str">
            <v>00AL</v>
          </cell>
          <cell r="P328">
            <v>2673</v>
          </cell>
          <cell r="Q328">
            <v>1363</v>
          </cell>
        </row>
        <row r="329">
          <cell r="O329" t="str">
            <v>00AQ</v>
          </cell>
          <cell r="P329">
            <v>2373</v>
          </cell>
          <cell r="Q329">
            <v>2274</v>
          </cell>
        </row>
        <row r="330">
          <cell r="O330" t="str">
            <v>00AR</v>
          </cell>
          <cell r="P330">
            <v>2747</v>
          </cell>
          <cell r="Q330">
            <v>1440</v>
          </cell>
        </row>
        <row r="331">
          <cell r="O331" t="str">
            <v>00AS</v>
          </cell>
          <cell r="P331">
            <v>3090</v>
          </cell>
          <cell r="Q331">
            <v>2799</v>
          </cell>
        </row>
        <row r="332">
          <cell r="O332" t="str">
            <v>00AT</v>
          </cell>
          <cell r="P332">
            <v>2576</v>
          </cell>
          <cell r="Q332">
            <v>1364</v>
          </cell>
        </row>
        <row r="333">
          <cell r="O333" t="str">
            <v>00AX</v>
          </cell>
          <cell r="P333">
            <v>1493</v>
          </cell>
          <cell r="Q333">
            <v>1418</v>
          </cell>
        </row>
        <row r="334">
          <cell r="O334" t="str">
            <v>00BA</v>
          </cell>
          <cell r="P334">
            <v>1718</v>
          </cell>
          <cell r="Q334">
            <v>1366</v>
          </cell>
        </row>
        <row r="335">
          <cell r="O335" t="str">
            <v>00BC</v>
          </cell>
          <cell r="P335">
            <v>3174</v>
          </cell>
          <cell r="Q335">
            <v>1363</v>
          </cell>
        </row>
        <row r="336">
          <cell r="O336" t="str">
            <v>00BD</v>
          </cell>
          <cell r="P336">
            <v>1538</v>
          </cell>
          <cell r="Q336">
            <v>1081</v>
          </cell>
        </row>
        <row r="337">
          <cell r="O337" t="str">
            <v>00BF</v>
          </cell>
          <cell r="P337">
            <v>2074</v>
          </cell>
          <cell r="Q337">
            <v>1963</v>
          </cell>
        </row>
        <row r="338">
          <cell r="O338" t="str">
            <v>00BH</v>
          </cell>
          <cell r="P338">
            <v>2709</v>
          </cell>
          <cell r="Q338">
            <v>1318</v>
          </cell>
        </row>
        <row r="340">
          <cell r="O340" t="str">
            <v>SOUTH EAST</v>
          </cell>
          <cell r="P340">
            <v>88330</v>
          </cell>
          <cell r="Q340">
            <v>71743</v>
          </cell>
        </row>
        <row r="342">
          <cell r="O342" t="str">
            <v>00MA</v>
          </cell>
          <cell r="P342">
            <v>1170</v>
          </cell>
          <cell r="Q342">
            <v>1149</v>
          </cell>
        </row>
        <row r="343">
          <cell r="O343" t="str">
            <v>00ML</v>
          </cell>
          <cell r="P343">
            <v>2266</v>
          </cell>
          <cell r="Q343">
            <v>687</v>
          </cell>
        </row>
        <row r="344">
          <cell r="O344" t="str">
            <v>00MW</v>
          </cell>
          <cell r="P344">
            <v>1410</v>
          </cell>
          <cell r="Q344">
            <v>1409</v>
          </cell>
        </row>
        <row r="345">
          <cell r="O345" t="str">
            <v>00LC</v>
          </cell>
          <cell r="P345">
            <v>3163</v>
          </cell>
          <cell r="Q345">
            <v>3072</v>
          </cell>
        </row>
        <row r="346">
          <cell r="O346" t="str">
            <v>00MG</v>
          </cell>
          <cell r="P346">
            <v>3058</v>
          </cell>
          <cell r="Q346">
            <v>2192</v>
          </cell>
        </row>
        <row r="347">
          <cell r="O347" t="str">
            <v>00MR</v>
          </cell>
          <cell r="P347">
            <v>1872</v>
          </cell>
          <cell r="Q347">
            <v>1444</v>
          </cell>
        </row>
        <row r="348">
          <cell r="O348" t="str">
            <v>00MC</v>
          </cell>
          <cell r="P348">
            <v>1504</v>
          </cell>
          <cell r="Q348">
            <v>1230</v>
          </cell>
        </row>
        <row r="349">
          <cell r="O349" t="str">
            <v>00MD</v>
          </cell>
          <cell r="P349">
            <v>1578</v>
          </cell>
          <cell r="Q349">
            <v>1438</v>
          </cell>
        </row>
        <row r="350">
          <cell r="O350" t="str">
            <v>00MS</v>
          </cell>
          <cell r="P350">
            <v>2106</v>
          </cell>
          <cell r="Q350">
            <v>1986</v>
          </cell>
        </row>
        <row r="351">
          <cell r="O351" t="str">
            <v>00MB</v>
          </cell>
          <cell r="P351">
            <v>1690</v>
          </cell>
          <cell r="Q351">
            <v>1175</v>
          </cell>
        </row>
        <row r="352">
          <cell r="O352" t="str">
            <v>00ME</v>
          </cell>
          <cell r="P352">
            <v>1358</v>
          </cell>
          <cell r="Q352">
            <v>1318</v>
          </cell>
        </row>
        <row r="353">
          <cell r="O353" t="str">
            <v>00MF</v>
          </cell>
          <cell r="P353">
            <v>1716</v>
          </cell>
          <cell r="Q353">
            <v>1202</v>
          </cell>
        </row>
        <row r="355">
          <cell r="O355">
            <v>11</v>
          </cell>
        </row>
        <row r="356">
          <cell r="O356" t="str">
            <v>11UB</v>
          </cell>
          <cell r="P356">
            <v>2011</v>
          </cell>
          <cell r="Q356">
            <v>1735</v>
          </cell>
        </row>
        <row r="357">
          <cell r="O357" t="str">
            <v>11UC</v>
          </cell>
          <cell r="P357">
            <v>1006</v>
          </cell>
          <cell r="Q357">
            <v>929</v>
          </cell>
        </row>
        <row r="358">
          <cell r="O358" t="str">
            <v>11UE</v>
          </cell>
          <cell r="P358">
            <v>598</v>
          </cell>
          <cell r="Q358">
            <v>448</v>
          </cell>
        </row>
        <row r="359">
          <cell r="O359" t="str">
            <v>11UF</v>
          </cell>
          <cell r="P359">
            <v>1882</v>
          </cell>
          <cell r="Q359">
            <v>1449</v>
          </cell>
        </row>
        <row r="361">
          <cell r="O361">
            <v>21</v>
          </cell>
        </row>
        <row r="362">
          <cell r="O362" t="str">
            <v>21UC</v>
          </cell>
          <cell r="P362">
            <v>947</v>
          </cell>
          <cell r="Q362">
            <v>403</v>
          </cell>
        </row>
        <row r="363">
          <cell r="O363" t="str">
            <v>21UD</v>
          </cell>
          <cell r="P363">
            <v>1000</v>
          </cell>
          <cell r="Q363">
            <v>829</v>
          </cell>
        </row>
        <row r="364">
          <cell r="O364" t="str">
            <v>21UF</v>
          </cell>
          <cell r="P364">
            <v>931</v>
          </cell>
          <cell r="Q364">
            <v>656</v>
          </cell>
        </row>
        <row r="365">
          <cell r="O365" t="str">
            <v>21UG</v>
          </cell>
          <cell r="P365">
            <v>853</v>
          </cell>
          <cell r="Q365">
            <v>536</v>
          </cell>
        </row>
        <row r="366">
          <cell r="O366" t="str">
            <v>21UH</v>
          </cell>
          <cell r="P366">
            <v>1522</v>
          </cell>
          <cell r="Q366">
            <v>1340</v>
          </cell>
        </row>
        <row r="368">
          <cell r="O368">
            <v>24</v>
          </cell>
        </row>
        <row r="369">
          <cell r="O369" t="str">
            <v>24UB</v>
          </cell>
          <cell r="P369">
            <v>1942</v>
          </cell>
          <cell r="Q369">
            <v>1935</v>
          </cell>
        </row>
        <row r="370">
          <cell r="O370" t="str">
            <v>24UC</v>
          </cell>
          <cell r="P370">
            <v>1151</v>
          </cell>
          <cell r="Q370">
            <v>1056</v>
          </cell>
        </row>
        <row r="371">
          <cell r="O371" t="str">
            <v>24UD</v>
          </cell>
          <cell r="P371">
            <v>1390</v>
          </cell>
          <cell r="Q371">
            <v>1241</v>
          </cell>
        </row>
        <row r="372">
          <cell r="O372" t="str">
            <v>24UE</v>
          </cell>
          <cell r="P372">
            <v>1192</v>
          </cell>
          <cell r="Q372">
            <v>1105</v>
          </cell>
        </row>
        <row r="373">
          <cell r="O373" t="str">
            <v>24UF</v>
          </cell>
          <cell r="P373">
            <v>932</v>
          </cell>
          <cell r="Q373">
            <v>836</v>
          </cell>
        </row>
        <row r="374">
          <cell r="O374" t="str">
            <v>24UG</v>
          </cell>
          <cell r="P374">
            <v>1037</v>
          </cell>
          <cell r="Q374">
            <v>923</v>
          </cell>
        </row>
        <row r="375">
          <cell r="O375" t="str">
            <v>24UH</v>
          </cell>
          <cell r="P375">
            <v>1287</v>
          </cell>
          <cell r="Q375">
            <v>862</v>
          </cell>
        </row>
        <row r="376">
          <cell r="O376" t="str">
            <v>24UJ</v>
          </cell>
          <cell r="P376">
            <v>1764</v>
          </cell>
          <cell r="Q376">
            <v>1004</v>
          </cell>
        </row>
        <row r="377">
          <cell r="O377" t="str">
            <v>24UL</v>
          </cell>
          <cell r="P377">
            <v>1029</v>
          </cell>
          <cell r="Q377">
            <v>1008</v>
          </cell>
        </row>
        <row r="378">
          <cell r="O378" t="str">
            <v>24UN</v>
          </cell>
          <cell r="P378">
            <v>1186</v>
          </cell>
          <cell r="Q378">
            <v>1121</v>
          </cell>
        </row>
        <row r="379">
          <cell r="O379" t="str">
            <v>24UP</v>
          </cell>
          <cell r="P379">
            <v>1046</v>
          </cell>
          <cell r="Q379">
            <v>979</v>
          </cell>
        </row>
        <row r="381">
          <cell r="O381">
            <v>29</v>
          </cell>
        </row>
        <row r="382">
          <cell r="O382" t="str">
            <v>29UB</v>
          </cell>
          <cell r="P382">
            <v>1446</v>
          </cell>
          <cell r="Q382">
            <v>1424</v>
          </cell>
        </row>
        <row r="383">
          <cell r="O383" t="str">
            <v>29UC</v>
          </cell>
          <cell r="P383">
            <v>1438</v>
          </cell>
          <cell r="Q383">
            <v>1408</v>
          </cell>
        </row>
        <row r="384">
          <cell r="O384" t="str">
            <v>29UD</v>
          </cell>
          <cell r="P384">
            <v>1095</v>
          </cell>
          <cell r="Q384">
            <v>989</v>
          </cell>
        </row>
        <row r="385">
          <cell r="O385" t="str">
            <v>29UE</v>
          </cell>
          <cell r="P385">
            <v>1122</v>
          </cell>
          <cell r="Q385">
            <v>981</v>
          </cell>
        </row>
        <row r="386">
          <cell r="O386" t="str">
            <v>29UG</v>
          </cell>
          <cell r="P386">
            <v>1133</v>
          </cell>
          <cell r="Q386">
            <v>1126</v>
          </cell>
        </row>
        <row r="387">
          <cell r="O387" t="str">
            <v>29UH</v>
          </cell>
          <cell r="P387">
            <v>1658</v>
          </cell>
          <cell r="Q387">
            <v>1656</v>
          </cell>
        </row>
        <row r="388">
          <cell r="O388" t="str">
            <v>29UK</v>
          </cell>
          <cell r="P388">
            <v>1162</v>
          </cell>
          <cell r="Q388">
            <v>1138</v>
          </cell>
        </row>
        <row r="389">
          <cell r="O389" t="str">
            <v>29UL</v>
          </cell>
          <cell r="P389">
            <v>1163</v>
          </cell>
          <cell r="Q389">
            <v>1160</v>
          </cell>
        </row>
        <row r="390">
          <cell r="O390" t="str">
            <v>29UM</v>
          </cell>
          <cell r="P390">
            <v>1600</v>
          </cell>
          <cell r="Q390">
            <v>1421</v>
          </cell>
        </row>
        <row r="391">
          <cell r="O391" t="str">
            <v>29UN</v>
          </cell>
          <cell r="P391">
            <v>1462</v>
          </cell>
          <cell r="Q391">
            <v>1334</v>
          </cell>
        </row>
        <row r="392">
          <cell r="O392" t="str">
            <v>29UP</v>
          </cell>
          <cell r="P392">
            <v>1331</v>
          </cell>
          <cell r="Q392">
            <v>1282</v>
          </cell>
        </row>
        <row r="393">
          <cell r="O393" t="str">
            <v>29UQ</v>
          </cell>
          <cell r="P393">
            <v>1072</v>
          </cell>
          <cell r="Q393">
            <v>974</v>
          </cell>
        </row>
        <row r="395">
          <cell r="O395">
            <v>38</v>
          </cell>
        </row>
        <row r="396">
          <cell r="O396" t="str">
            <v>38UB</v>
          </cell>
          <cell r="P396">
            <v>1585</v>
          </cell>
          <cell r="Q396">
            <v>1321</v>
          </cell>
        </row>
        <row r="397">
          <cell r="O397" t="str">
            <v>38UC</v>
          </cell>
          <cell r="P397">
            <v>1120</v>
          </cell>
          <cell r="Q397">
            <v>821</v>
          </cell>
        </row>
        <row r="398">
          <cell r="O398" t="str">
            <v>38UD</v>
          </cell>
          <cell r="P398">
            <v>1357</v>
          </cell>
          <cell r="Q398">
            <v>1021</v>
          </cell>
        </row>
        <row r="399">
          <cell r="O399" t="str">
            <v>38UE</v>
          </cell>
          <cell r="P399">
            <v>1170</v>
          </cell>
          <cell r="Q399">
            <v>891</v>
          </cell>
        </row>
        <row r="400">
          <cell r="O400" t="str">
            <v>38UF</v>
          </cell>
          <cell r="P400">
            <v>1083</v>
          </cell>
          <cell r="Q400">
            <v>895</v>
          </cell>
        </row>
        <row r="402">
          <cell r="O402">
            <v>43</v>
          </cell>
        </row>
        <row r="403">
          <cell r="O403" t="str">
            <v>43UB</v>
          </cell>
          <cell r="P403">
            <v>1106</v>
          </cell>
          <cell r="Q403">
            <v>908</v>
          </cell>
        </row>
        <row r="404">
          <cell r="O404" t="str">
            <v>43UC</v>
          </cell>
          <cell r="P404">
            <v>844</v>
          </cell>
          <cell r="Q404">
            <v>403</v>
          </cell>
        </row>
        <row r="405">
          <cell r="O405" t="str">
            <v>43UD</v>
          </cell>
          <cell r="P405">
            <v>1190</v>
          </cell>
          <cell r="Q405">
            <v>624</v>
          </cell>
        </row>
        <row r="406">
          <cell r="O406" t="str">
            <v>43UE</v>
          </cell>
          <cell r="P406">
            <v>822</v>
          </cell>
          <cell r="Q406">
            <v>777</v>
          </cell>
        </row>
        <row r="407">
          <cell r="O407" t="str">
            <v>43UF</v>
          </cell>
          <cell r="P407">
            <v>1343</v>
          </cell>
          <cell r="Q407">
            <v>1163</v>
          </cell>
        </row>
        <row r="408">
          <cell r="O408" t="str">
            <v>43UG</v>
          </cell>
          <cell r="P408">
            <v>690</v>
          </cell>
          <cell r="Q408">
            <v>441</v>
          </cell>
        </row>
        <row r="409">
          <cell r="O409" t="str">
            <v>43UH</v>
          </cell>
          <cell r="P409">
            <v>968</v>
          </cell>
          <cell r="Q409">
            <v>941</v>
          </cell>
        </row>
        <row r="410">
          <cell r="O410" t="str">
            <v>43UJ</v>
          </cell>
          <cell r="P410">
            <v>914</v>
          </cell>
          <cell r="Q410">
            <v>276</v>
          </cell>
        </row>
        <row r="411">
          <cell r="O411" t="str">
            <v>43UK</v>
          </cell>
          <cell r="P411">
            <v>780</v>
          </cell>
          <cell r="Q411">
            <v>740</v>
          </cell>
        </row>
        <row r="412">
          <cell r="O412" t="str">
            <v>43UL</v>
          </cell>
          <cell r="P412">
            <v>1148</v>
          </cell>
          <cell r="Q412">
            <v>808</v>
          </cell>
        </row>
        <row r="413">
          <cell r="O413" t="str">
            <v>43UM</v>
          </cell>
          <cell r="P413">
            <v>920</v>
          </cell>
          <cell r="Q413">
            <v>897</v>
          </cell>
        </row>
        <row r="415">
          <cell r="O415">
            <v>45</v>
          </cell>
        </row>
        <row r="416">
          <cell r="O416" t="str">
            <v>45UB</v>
          </cell>
          <cell r="P416">
            <v>618</v>
          </cell>
          <cell r="Q416">
            <v>123</v>
          </cell>
        </row>
        <row r="417">
          <cell r="O417" t="str">
            <v>45UC</v>
          </cell>
          <cell r="P417">
            <v>1424</v>
          </cell>
          <cell r="Q417">
            <v>933</v>
          </cell>
        </row>
        <row r="418">
          <cell r="O418" t="str">
            <v>45UD</v>
          </cell>
          <cell r="P418">
            <v>974</v>
          </cell>
          <cell r="Q418">
            <v>809</v>
          </cell>
        </row>
        <row r="419">
          <cell r="O419" t="str">
            <v>45UE</v>
          </cell>
          <cell r="P419">
            <v>1145</v>
          </cell>
          <cell r="Q419">
            <v>801</v>
          </cell>
        </row>
        <row r="420">
          <cell r="O420" t="str">
            <v>45UF</v>
          </cell>
          <cell r="P420">
            <v>1408</v>
          </cell>
          <cell r="Q420">
            <v>825</v>
          </cell>
        </row>
        <row r="421">
          <cell r="O421" t="str">
            <v>45UG</v>
          </cell>
          <cell r="P421">
            <v>1429</v>
          </cell>
          <cell r="Q421">
            <v>741</v>
          </cell>
        </row>
        <row r="422">
          <cell r="O422" t="str">
            <v>45UH</v>
          </cell>
          <cell r="P422">
            <v>1013</v>
          </cell>
          <cell r="Q422">
            <v>994</v>
          </cell>
        </row>
        <row r="424">
          <cell r="O424" t="str">
            <v>SOUTH WEST</v>
          </cell>
          <cell r="P424">
            <v>53725</v>
          </cell>
          <cell r="Q424">
            <v>42056</v>
          </cell>
        </row>
        <row r="426">
          <cell r="O426" t="str">
            <v>00HA</v>
          </cell>
          <cell r="P426">
            <v>1661</v>
          </cell>
          <cell r="Q426">
            <v>948</v>
          </cell>
        </row>
        <row r="427">
          <cell r="O427" t="str">
            <v>00HN</v>
          </cell>
          <cell r="P427">
            <v>1438</v>
          </cell>
          <cell r="Q427">
            <v>1432</v>
          </cell>
        </row>
        <row r="428">
          <cell r="O428" t="str">
            <v>00HB</v>
          </cell>
          <cell r="P428">
            <v>3800</v>
          </cell>
          <cell r="Q428">
            <v>2980</v>
          </cell>
        </row>
        <row r="429">
          <cell r="O429" t="str">
            <v>00HE</v>
          </cell>
          <cell r="P429">
            <v>5523</v>
          </cell>
          <cell r="Q429">
            <v>2925</v>
          </cell>
        </row>
        <row r="431">
          <cell r="O431" t="str">
            <v>15UB</v>
          </cell>
          <cell r="P431">
            <v>860</v>
          </cell>
          <cell r="Q431">
            <v>340</v>
          </cell>
        </row>
        <row r="432">
          <cell r="O432" t="str">
            <v>15UC</v>
          </cell>
          <cell r="P432">
            <v>910</v>
          </cell>
          <cell r="Q432">
            <v>448</v>
          </cell>
        </row>
        <row r="433">
          <cell r="O433" t="str">
            <v>15UD</v>
          </cell>
          <cell r="P433">
            <v>1087</v>
          </cell>
          <cell r="Q433">
            <v>670</v>
          </cell>
        </row>
        <row r="434">
          <cell r="O434" t="str">
            <v>15UE</v>
          </cell>
          <cell r="P434">
            <v>889</v>
          </cell>
          <cell r="Q434">
            <v>488</v>
          </cell>
        </row>
        <row r="435">
          <cell r="O435" t="str">
            <v>15UF</v>
          </cell>
          <cell r="P435">
            <v>658</v>
          </cell>
          <cell r="Q435">
            <v>238</v>
          </cell>
        </row>
        <row r="436">
          <cell r="O436" t="str">
            <v>15UG</v>
          </cell>
          <cell r="P436">
            <v>1119</v>
          </cell>
          <cell r="Q436">
            <v>741</v>
          </cell>
        </row>
        <row r="438">
          <cell r="O438" t="str">
            <v>00HF</v>
          </cell>
          <cell r="P438">
            <v>21</v>
          </cell>
          <cell r="Q438">
            <v>21</v>
          </cell>
        </row>
        <row r="439">
          <cell r="O439" t="str">
            <v>00HC</v>
          </cell>
          <cell r="P439">
            <v>2203</v>
          </cell>
          <cell r="Q439">
            <v>1970</v>
          </cell>
        </row>
        <row r="440">
          <cell r="O440" t="str">
            <v>00HG</v>
          </cell>
          <cell r="P440">
            <v>2596</v>
          </cell>
          <cell r="Q440">
            <v>1862</v>
          </cell>
        </row>
        <row r="441">
          <cell r="O441" t="str">
            <v>00HP</v>
          </cell>
          <cell r="P441">
            <v>1416</v>
          </cell>
          <cell r="Q441">
            <v>1361</v>
          </cell>
        </row>
        <row r="442">
          <cell r="O442" t="str">
            <v>00HD</v>
          </cell>
          <cell r="P442">
            <v>2933</v>
          </cell>
          <cell r="Q442">
            <v>1148</v>
          </cell>
        </row>
        <row r="443">
          <cell r="O443" t="str">
            <v>00HX</v>
          </cell>
          <cell r="P443">
            <v>2419</v>
          </cell>
          <cell r="Q443">
            <v>2262</v>
          </cell>
        </row>
        <row r="444">
          <cell r="O444" t="str">
            <v>00HH</v>
          </cell>
          <cell r="P444">
            <v>1399</v>
          </cell>
          <cell r="Q444">
            <v>453</v>
          </cell>
        </row>
        <row r="445">
          <cell r="O445" t="str">
            <v>00HY</v>
          </cell>
          <cell r="P445">
            <v>5046</v>
          </cell>
          <cell r="Q445">
            <v>4733</v>
          </cell>
        </row>
        <row r="447">
          <cell r="O447" t="str">
            <v>46UB</v>
          </cell>
          <cell r="P447">
            <v>878</v>
          </cell>
          <cell r="Q447">
            <v>878</v>
          </cell>
        </row>
        <row r="448">
          <cell r="O448" t="str">
            <v>46UC</v>
          </cell>
          <cell r="P448">
            <v>1554</v>
          </cell>
          <cell r="Q448">
            <v>1535</v>
          </cell>
        </row>
        <row r="449">
          <cell r="O449" t="str">
            <v>46UD</v>
          </cell>
          <cell r="P449">
            <v>1127</v>
          </cell>
          <cell r="Q449">
            <v>1115</v>
          </cell>
        </row>
        <row r="450">
          <cell r="O450" t="str">
            <v>46UF</v>
          </cell>
          <cell r="P450">
            <v>1487</v>
          </cell>
          <cell r="Q450">
            <v>1205</v>
          </cell>
        </row>
        <row r="452">
          <cell r="O452">
            <v>18</v>
          </cell>
        </row>
        <row r="453">
          <cell r="O453" t="str">
            <v>18UB</v>
          </cell>
          <cell r="P453">
            <v>1254</v>
          </cell>
          <cell r="Q453">
            <v>1144</v>
          </cell>
        </row>
        <row r="454">
          <cell r="O454" t="str">
            <v>18UC</v>
          </cell>
          <cell r="P454">
            <v>997</v>
          </cell>
          <cell r="Q454">
            <v>948</v>
          </cell>
        </row>
        <row r="455">
          <cell r="O455" t="str">
            <v>18UD</v>
          </cell>
          <cell r="P455">
            <v>890</v>
          </cell>
          <cell r="Q455">
            <v>799</v>
          </cell>
        </row>
        <row r="456">
          <cell r="O456" t="str">
            <v>18UE</v>
          </cell>
          <cell r="P456">
            <v>1016</v>
          </cell>
          <cell r="Q456">
            <v>946</v>
          </cell>
        </row>
        <row r="457">
          <cell r="O457" t="str">
            <v>18UG</v>
          </cell>
          <cell r="P457">
            <v>856</v>
          </cell>
          <cell r="Q457">
            <v>840</v>
          </cell>
        </row>
        <row r="458">
          <cell r="O458" t="str">
            <v>18UH</v>
          </cell>
          <cell r="P458">
            <v>1347</v>
          </cell>
          <cell r="Q458">
            <v>969</v>
          </cell>
        </row>
        <row r="459">
          <cell r="O459" t="str">
            <v>18UK</v>
          </cell>
          <cell r="P459">
            <v>646</v>
          </cell>
          <cell r="Q459">
            <v>640</v>
          </cell>
        </row>
        <row r="460">
          <cell r="O460" t="str">
            <v>18UL</v>
          </cell>
          <cell r="P460">
            <v>540</v>
          </cell>
          <cell r="Q460">
            <v>534</v>
          </cell>
        </row>
        <row r="462">
          <cell r="O462">
            <v>19</v>
          </cell>
        </row>
        <row r="463">
          <cell r="O463" t="str">
            <v>19UC</v>
          </cell>
          <cell r="P463">
            <v>451</v>
          </cell>
          <cell r="Q463">
            <v>439</v>
          </cell>
        </row>
        <row r="464">
          <cell r="O464" t="str">
            <v>19UD</v>
          </cell>
          <cell r="P464">
            <v>852</v>
          </cell>
          <cell r="Q464">
            <v>840</v>
          </cell>
        </row>
        <row r="465">
          <cell r="O465" t="str">
            <v>19UE</v>
          </cell>
          <cell r="P465">
            <v>660</v>
          </cell>
          <cell r="Q465">
            <v>564</v>
          </cell>
        </row>
        <row r="466">
          <cell r="O466" t="str">
            <v>19UG</v>
          </cell>
          <cell r="P466">
            <v>455</v>
          </cell>
          <cell r="Q466">
            <v>404</v>
          </cell>
        </row>
        <row r="467">
          <cell r="O467" t="str">
            <v>19UH</v>
          </cell>
          <cell r="P467">
            <v>969</v>
          </cell>
          <cell r="Q467">
            <v>826</v>
          </cell>
        </row>
        <row r="468">
          <cell r="O468" t="str">
            <v>19UJ</v>
          </cell>
          <cell r="P468">
            <v>660</v>
          </cell>
          <cell r="Q468">
            <v>231</v>
          </cell>
        </row>
        <row r="470">
          <cell r="O470">
            <v>23</v>
          </cell>
        </row>
        <row r="471">
          <cell r="O471" t="str">
            <v>23UB</v>
          </cell>
          <cell r="P471">
            <v>1011</v>
          </cell>
          <cell r="Q471">
            <v>943</v>
          </cell>
        </row>
        <row r="472">
          <cell r="O472" t="str">
            <v>23UC</v>
          </cell>
          <cell r="P472">
            <v>825</v>
          </cell>
          <cell r="Q472">
            <v>760</v>
          </cell>
        </row>
        <row r="473">
          <cell r="O473" t="str">
            <v>23UD</v>
          </cell>
          <cell r="P473">
            <v>852</v>
          </cell>
          <cell r="Q473">
            <v>481</v>
          </cell>
        </row>
        <row r="474">
          <cell r="O474" t="str">
            <v>23UE</v>
          </cell>
          <cell r="P474">
            <v>1456</v>
          </cell>
          <cell r="Q474">
            <v>1242</v>
          </cell>
        </row>
        <row r="475">
          <cell r="O475" t="str">
            <v>23UF</v>
          </cell>
          <cell r="P475">
            <v>1213</v>
          </cell>
          <cell r="Q475">
            <v>975</v>
          </cell>
        </row>
        <row r="476">
          <cell r="O476" t="str">
            <v>23UG</v>
          </cell>
          <cell r="P476">
            <v>858</v>
          </cell>
          <cell r="Q476">
            <v>720</v>
          </cell>
        </row>
        <row r="478">
          <cell r="O478">
            <v>40</v>
          </cell>
        </row>
        <row r="479">
          <cell r="O479" t="str">
            <v>40UB</v>
          </cell>
          <cell r="P479">
            <v>1108</v>
          </cell>
          <cell r="Q479">
            <v>903</v>
          </cell>
        </row>
        <row r="480">
          <cell r="O480" t="str">
            <v>40UC</v>
          </cell>
          <cell r="P480">
            <v>1244</v>
          </cell>
          <cell r="Q480">
            <v>1149</v>
          </cell>
        </row>
        <row r="481">
          <cell r="O481" t="str">
            <v>40UD</v>
          </cell>
          <cell r="P481">
            <v>1647</v>
          </cell>
          <cell r="Q481">
            <v>1447</v>
          </cell>
        </row>
        <row r="482">
          <cell r="O482" t="str">
            <v>40UE</v>
          </cell>
          <cell r="P482">
            <v>1107</v>
          </cell>
          <cell r="Q482">
            <v>1047</v>
          </cell>
        </row>
        <row r="483">
          <cell r="O483" t="str">
            <v>40UF</v>
          </cell>
          <cell r="P483">
            <v>356</v>
          </cell>
          <cell r="Q483">
            <v>170</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sheetData sheetId="7"/>
      <sheetData sheetId="8"/>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ow r="5">
          <cell r="B5" t="str">
            <v>202</v>
          </cell>
          <cell r="C5">
            <v>2.4514383782705473</v>
          </cell>
          <cell r="D5">
            <v>0.37611570339461109</v>
          </cell>
          <cell r="E5">
            <v>0.28424208907529047</v>
          </cell>
          <cell r="F5">
            <v>0.14273383950732407</v>
          </cell>
          <cell r="G5">
            <v>0.389430834076882</v>
          </cell>
          <cell r="H5">
            <v>3.6439608443246549</v>
          </cell>
          <cell r="I5"/>
          <cell r="K5">
            <v>0.77015681153539695</v>
          </cell>
          <cell r="L5">
            <v>0.50141356816590255</v>
          </cell>
          <cell r="M5">
            <v>1.2715703797012994</v>
          </cell>
          <cell r="N5"/>
          <cell r="P5">
            <v>6.9891518952271275E-2</v>
          </cell>
          <cell r="Q5">
            <v>5.2440344654869915E-2</v>
          </cell>
          <cell r="R5">
            <v>0.12233186360714118</v>
          </cell>
          <cell r="S5"/>
          <cell r="U5">
            <v>1.8869200255398366E-3</v>
          </cell>
          <cell r="V5">
            <v>3.9334663914871525E-5</v>
          </cell>
          <cell r="W5">
            <v>5.348246022752752E-2</v>
          </cell>
          <cell r="X5">
            <v>2.5485607194731769E-2</v>
          </cell>
          <cell r="Y5">
            <v>8.0894322111714004E-2</v>
          </cell>
          <cell r="Z5"/>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cell r="U6">
            <v>0.2820579945713601</v>
          </cell>
          <cell r="V6">
            <v>0.22095649903821268</v>
          </cell>
          <cell r="W6">
            <v>0.91649878751001645</v>
          </cell>
          <cell r="X6">
            <v>2.1588792465594793</v>
          </cell>
          <cell r="Y6">
            <v>3.5783925276790685</v>
          </cell>
          <cell r="Z6"/>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cell r="K7">
            <v>2.095536904034179E-2</v>
          </cell>
          <cell r="L7">
            <v>1.7752114507275988E-2</v>
          </cell>
          <cell r="M7">
            <v>3.8707483547617778E-2</v>
          </cell>
          <cell r="N7"/>
          <cell r="P7">
            <v>6.5397202971171308E-4</v>
          </cell>
          <cell r="Q7">
            <v>4.7514343017210304E-4</v>
          </cell>
          <cell r="R7">
            <v>1.1291154598838161E-3</v>
          </cell>
          <cell r="S7"/>
          <cell r="U7">
            <v>1.1742481907760569E-2</v>
          </cell>
          <cell r="V7">
            <v>0.49205902454062311</v>
          </cell>
          <cell r="W7">
            <v>0.25895159137508994</v>
          </cell>
          <cell r="X7">
            <v>3.3864548716554074E-2</v>
          </cell>
          <cell r="Y7">
            <v>0.79661764654002776</v>
          </cell>
          <cell r="Z7"/>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cell r="K8">
            <v>3.498747954683231E-2</v>
          </cell>
          <cell r="L8">
            <v>3.5642007225428436E-2</v>
          </cell>
          <cell r="M8">
            <v>7.0629486772260747E-2</v>
          </cell>
          <cell r="N8"/>
          <cell r="P8">
            <v>1.2408771973847426</v>
          </cell>
          <cell r="Q8">
            <v>0.99420813386820583</v>
          </cell>
          <cell r="R8">
            <v>2.2350853312529484</v>
          </cell>
          <cell r="S8"/>
          <cell r="U8">
            <v>0.42720513627763257</v>
          </cell>
          <cell r="V8">
            <v>0.70906493601632825</v>
          </cell>
          <cell r="W8">
            <v>0.25190718021943709</v>
          </cell>
          <cell r="X8">
            <v>2.159170415762723E-2</v>
          </cell>
          <cell r="Y8">
            <v>1.409768956671025</v>
          </cell>
          <cell r="Z8"/>
          <cell r="AC8">
            <v>0.12797317303593544</v>
          </cell>
          <cell r="AD8">
            <v>0.12353112901319852</v>
          </cell>
          <cell r="AE8">
            <v>0.25150430204913399</v>
          </cell>
        </row>
        <row r="9">
          <cell r="B9" t="str">
            <v>206</v>
          </cell>
          <cell r="C9">
            <v>0</v>
          </cell>
          <cell r="D9">
            <v>0</v>
          </cell>
          <cell r="E9">
            <v>0</v>
          </cell>
          <cell r="F9">
            <v>0</v>
          </cell>
          <cell r="G9">
            <v>0</v>
          </cell>
          <cell r="H9">
            <v>0</v>
          </cell>
          <cell r="I9"/>
          <cell r="K9">
            <v>0</v>
          </cell>
          <cell r="L9">
            <v>0</v>
          </cell>
          <cell r="M9">
            <v>0</v>
          </cell>
          <cell r="N9"/>
          <cell r="P9">
            <v>0</v>
          </cell>
          <cell r="Q9">
            <v>0</v>
          </cell>
          <cell r="R9">
            <v>0</v>
          </cell>
          <cell r="S9"/>
          <cell r="U9">
            <v>0</v>
          </cell>
          <cell r="V9">
            <v>0</v>
          </cell>
          <cell r="W9">
            <v>0</v>
          </cell>
          <cell r="X9">
            <v>0</v>
          </cell>
          <cell r="Y9">
            <v>0</v>
          </cell>
          <cell r="Z9"/>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cell r="K10">
            <v>2.6887401119359156E-3</v>
          </cell>
          <cell r="L10">
            <v>2.0771619307375631E-3</v>
          </cell>
          <cell r="M10">
            <v>4.7659020426734783E-3</v>
          </cell>
          <cell r="N10"/>
          <cell r="P10">
            <v>0.51429606349647183</v>
          </cell>
          <cell r="Q10">
            <v>0.2921500324399206</v>
          </cell>
          <cell r="R10">
            <v>0.80644609593639238</v>
          </cell>
          <cell r="S10"/>
          <cell r="U10">
            <v>0.11096014492753623</v>
          </cell>
          <cell r="V10">
            <v>1.7644814951281427</v>
          </cell>
          <cell r="W10">
            <v>9.6279453810510056E-3</v>
          </cell>
          <cell r="X10">
            <v>1.176817083882302</v>
          </cell>
          <cell r="Y10">
            <v>3.0618866693190316</v>
          </cell>
          <cell r="Z10"/>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cell r="P11">
            <v>0.49727170407020516</v>
          </cell>
          <cell r="Q11">
            <v>0.27152218281103252</v>
          </cell>
          <cell r="R11">
            <v>0.76879388688123762</v>
          </cell>
          <cell r="S11"/>
          <cell r="U11">
            <v>1.2398399209386914</v>
          </cell>
          <cell r="V11">
            <v>0.88538128935405369</v>
          </cell>
          <cell r="W11">
            <v>0.49155088045896794</v>
          </cell>
          <cell r="X11">
            <v>1.9032304786992826</v>
          </cell>
          <cell r="Y11">
            <v>4.5200025694509964</v>
          </cell>
          <cell r="Z11"/>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cell r="K12">
            <v>5.3852086668293928E-2</v>
          </cell>
          <cell r="L12">
            <v>0.12335576502835979</v>
          </cell>
          <cell r="M12">
            <v>0.17720785169665371</v>
          </cell>
          <cell r="N12"/>
          <cell r="P12">
            <v>6.2178780325858801E-2</v>
          </cell>
          <cell r="Q12">
            <v>2.3336859928521726E-2</v>
          </cell>
          <cell r="R12">
            <v>8.5515640254380521E-2</v>
          </cell>
          <cell r="S12"/>
          <cell r="U12">
            <v>1.2190398559603473</v>
          </cell>
          <cell r="V12">
            <v>0.80279792659266591</v>
          </cell>
          <cell r="W12">
            <v>1.363640247721513</v>
          </cell>
          <cell r="X12">
            <v>0.50113718919231931</v>
          </cell>
          <cell r="Y12">
            <v>3.8866152194668455</v>
          </cell>
          <cell r="Z12"/>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cell r="K13">
            <v>0.13953022843632187</v>
          </cell>
          <cell r="L13">
            <v>0.18188119201157696</v>
          </cell>
          <cell r="M13">
            <v>0.32141142044789883</v>
          </cell>
          <cell r="N13"/>
          <cell r="P13">
            <v>1.2725819979805207E-4</v>
          </cell>
          <cell r="Q13">
            <v>6.4020335281345683E-5</v>
          </cell>
          <cell r="R13">
            <v>1.9127853507939775E-4</v>
          </cell>
          <cell r="S13"/>
          <cell r="U13">
            <v>5.2829697409839205E-4</v>
          </cell>
          <cell r="V13">
            <v>6.7932494982556012E-3</v>
          </cell>
          <cell r="W13">
            <v>0.17048264091560386</v>
          </cell>
          <cell r="X13">
            <v>0.39076356465429346</v>
          </cell>
          <cell r="Y13">
            <v>0.5685677520422513</v>
          </cell>
          <cell r="Z13"/>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cell r="P14">
            <v>0.14145935678094959</v>
          </cell>
          <cell r="Q14">
            <v>0.18012733862595251</v>
          </cell>
          <cell r="R14">
            <v>0.3215866954069021</v>
          </cell>
          <cell r="S14"/>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cell r="K15">
            <v>2.6161288071621273E-2</v>
          </cell>
          <cell r="L15">
            <v>3.3388618704852782E-2</v>
          </cell>
          <cell r="M15">
            <v>5.9549906776474051E-2</v>
          </cell>
          <cell r="N15"/>
          <cell r="P15">
            <v>1.8837404585034545E-3</v>
          </cell>
          <cell r="Q15">
            <v>7.8304505333885732E-4</v>
          </cell>
          <cell r="R15">
            <v>2.6667855118423117E-3</v>
          </cell>
          <cell r="S15"/>
          <cell r="U15">
            <v>1.2673425351994864E-2</v>
          </cell>
          <cell r="V15">
            <v>8.2512839695061527E-2</v>
          </cell>
          <cell r="W15">
            <v>0.23909910018734296</v>
          </cell>
          <cell r="X15">
            <v>7.819642682445159E-2</v>
          </cell>
          <cell r="Y15">
            <v>0.41248179205885094</v>
          </cell>
          <cell r="Z15"/>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cell r="K16">
            <v>3.0555308673352255</v>
          </cell>
          <cell r="L16">
            <v>1.106943817208266</v>
          </cell>
          <cell r="M16">
            <v>4.1624746845434917</v>
          </cell>
          <cell r="N16"/>
          <cell r="P16">
            <v>1.6845144518855377</v>
          </cell>
          <cell r="Q16">
            <v>1.0593545538707378</v>
          </cell>
          <cell r="R16">
            <v>2.7438690057562756</v>
          </cell>
          <cell r="S16"/>
          <cell r="U16">
            <v>0.65967053405928466</v>
          </cell>
          <cell r="V16">
            <v>1.4224285487043127</v>
          </cell>
          <cell r="W16">
            <v>0.57804426245490892</v>
          </cell>
          <cell r="X16">
            <v>3.5335387046411538E-4</v>
          </cell>
          <cell r="Y16">
            <v>2.66049669908897</v>
          </cell>
          <cell r="Z16"/>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cell r="P17">
            <v>0.77223602468254049</v>
          </cell>
          <cell r="Q17">
            <v>0.29118592420062489</v>
          </cell>
          <cell r="R17">
            <v>1.0634219488831653</v>
          </cell>
          <cell r="S17"/>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cell r="K18">
            <v>4.0940596664338615</v>
          </cell>
          <cell r="L18">
            <v>5.6786710784948209</v>
          </cell>
          <cell r="M18">
            <v>9.7727307449286833</v>
          </cell>
          <cell r="N18"/>
          <cell r="P18">
            <v>0.34436230357669323</v>
          </cell>
          <cell r="Q18">
            <v>8.7651226363583024E-2</v>
          </cell>
          <cell r="R18">
            <v>0.43201352994027625</v>
          </cell>
          <cell r="S18"/>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cell r="K19">
            <v>0.25631209351331685</v>
          </cell>
          <cell r="L19">
            <v>2.153021585511834</v>
          </cell>
          <cell r="M19">
            <v>2.4093336790251509</v>
          </cell>
          <cell r="N19"/>
          <cell r="P19">
            <v>0.23606749937285454</v>
          </cell>
          <cell r="Q19">
            <v>3.321599773181267E-2</v>
          </cell>
          <cell r="R19">
            <v>0.2692834971046672</v>
          </cell>
          <cell r="S19"/>
          <cell r="U19">
            <v>0.71688006807511329</v>
          </cell>
          <cell r="V19">
            <v>5.4417403216538975</v>
          </cell>
          <cell r="W19">
            <v>3.6750761688159281E-5</v>
          </cell>
          <cell r="X19">
            <v>0.68878007840211175</v>
          </cell>
          <cell r="Y19">
            <v>6.8474372188928108</v>
          </cell>
          <cell r="Z19"/>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cell r="K20">
            <v>3.1382285616808813E-3</v>
          </cell>
          <cell r="L20">
            <v>1.7766073535586708E-3</v>
          </cell>
          <cell r="M20">
            <v>4.9148359152395519E-3</v>
          </cell>
          <cell r="N20"/>
          <cell r="P20">
            <v>5.7391829305299014E-2</v>
          </cell>
          <cell r="Q20">
            <v>2.2771947423219214E-2</v>
          </cell>
          <cell r="R20">
            <v>8.0163776728518224E-2</v>
          </cell>
          <cell r="S20"/>
          <cell r="U20">
            <v>7.861501432393312E-3</v>
          </cell>
          <cell r="V20">
            <v>2.7481711456203311E-3</v>
          </cell>
          <cell r="W20">
            <v>2.2199418457719703E-3</v>
          </cell>
          <cell r="X20">
            <v>3.6555606356905308E-2</v>
          </cell>
          <cell r="Y20">
            <v>4.9385220780690922E-2</v>
          </cell>
          <cell r="Z20"/>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cell r="K21">
            <v>0.16379039248784044</v>
          </cell>
          <cell r="L21">
            <v>2.0249247716440388</v>
          </cell>
          <cell r="M21">
            <v>2.1887151641318794</v>
          </cell>
          <cell r="N21"/>
          <cell r="P21">
            <v>4.1501421001195906</v>
          </cell>
          <cell r="Q21">
            <v>0.57945380265821411</v>
          </cell>
          <cell r="R21">
            <v>4.7295959027778043</v>
          </cell>
          <cell r="S21"/>
          <cell r="U21">
            <v>0.91669496567313069</v>
          </cell>
          <cell r="V21">
            <v>1.6921989294701978</v>
          </cell>
          <cell r="W21">
            <v>1.9706649527737088</v>
          </cell>
          <cell r="X21">
            <v>3.7676085274898394E-2</v>
          </cell>
          <cell r="Y21">
            <v>4.617234933191936</v>
          </cell>
          <cell r="Z21"/>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cell r="K22">
            <v>6.7891387063458448E-3</v>
          </cell>
          <cell r="L22">
            <v>1.8718038671224433E-2</v>
          </cell>
          <cell r="M22">
            <v>2.550717737757028E-2</v>
          </cell>
          <cell r="N22"/>
          <cell r="P22">
            <v>0.15985684353396809</v>
          </cell>
          <cell r="Q22">
            <v>4.4946199232112745E-2</v>
          </cell>
          <cell r="R22">
            <v>0.20480304276608083</v>
          </cell>
          <cell r="S22"/>
          <cell r="U22">
            <v>0.4099047951555066</v>
          </cell>
          <cell r="V22">
            <v>1.0838977383233337</v>
          </cell>
          <cell r="W22">
            <v>0.12595960910512283</v>
          </cell>
          <cell r="X22">
            <v>2.4229964050302387E-3</v>
          </cell>
          <cell r="Y22">
            <v>1.6221851389889932</v>
          </cell>
          <cell r="Z22"/>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cell r="P23">
            <v>5.0738055133729754E-2</v>
          </cell>
          <cell r="Q23">
            <v>1.7448744792423702E-2</v>
          </cell>
          <cell r="R23">
            <v>6.8186799926153452E-2</v>
          </cell>
          <cell r="S23"/>
          <cell r="U23">
            <v>5.4081542455527092E-2</v>
          </cell>
          <cell r="V23">
            <v>0.22588260958160122</v>
          </cell>
          <cell r="W23">
            <v>0.29825090796893799</v>
          </cell>
          <cell r="X23">
            <v>0.75790309705664327</v>
          </cell>
          <cell r="Y23">
            <v>1.3361181570627094</v>
          </cell>
          <cell r="Z23"/>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cell r="K25">
            <v>1.2879082273256239</v>
          </cell>
          <cell r="L25">
            <v>1.0124292195734128</v>
          </cell>
          <cell r="M25">
            <v>2.3003374468990367</v>
          </cell>
          <cell r="N25"/>
          <cell r="P25">
            <v>0.15082956259426678</v>
          </cell>
          <cell r="Q25">
            <v>7.5414781297135955E-2</v>
          </cell>
          <cell r="R25">
            <v>0.22624434389140274</v>
          </cell>
          <cell r="S25"/>
          <cell r="U25">
            <v>0.92536587087283229</v>
          </cell>
          <cell r="V25">
            <v>0.15867639715122614</v>
          </cell>
          <cell r="W25">
            <v>2.2614496514543414</v>
          </cell>
          <cell r="X25">
            <v>1.1168958346149485</v>
          </cell>
          <cell r="Y25">
            <v>4.4623877540933483</v>
          </cell>
          <cell r="Z25"/>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cell r="K26">
            <v>0.19364919440277398</v>
          </cell>
          <cell r="L26">
            <v>0.18543568860428764</v>
          </cell>
          <cell r="M26">
            <v>0.37908488300706161</v>
          </cell>
          <cell r="N26"/>
          <cell r="P26">
            <v>0.18294077514158144</v>
          </cell>
          <cell r="Q26">
            <v>3.7799197270979204E-2</v>
          </cell>
          <cell r="R26">
            <v>0.22073997241256066</v>
          </cell>
          <cell r="S26"/>
          <cell r="U26">
            <v>1.3510600338472393E-3</v>
          </cell>
          <cell r="V26">
            <v>3.4490477552812609E-3</v>
          </cell>
          <cell r="W26">
            <v>8.1989365524966704E-2</v>
          </cell>
          <cell r="X26">
            <v>3.52956401000903E-2</v>
          </cell>
          <cell r="Y26">
            <v>0.1220851134141855</v>
          </cell>
          <cell r="Z26"/>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cell r="K27">
            <v>0.26642884135741923</v>
          </cell>
          <cell r="L27">
            <v>3.3800673903553031</v>
          </cell>
          <cell r="M27">
            <v>3.6464962317127223</v>
          </cell>
          <cell r="N27"/>
          <cell r="P27">
            <v>5.5998455614195857</v>
          </cell>
          <cell r="Q27">
            <v>0.75941846236893951</v>
          </cell>
          <cell r="R27">
            <v>6.3592640237885254</v>
          </cell>
          <cell r="S27"/>
          <cell r="U27">
            <v>0.38078392679730078</v>
          </cell>
          <cell r="V27">
            <v>4.4847075866573313E-2</v>
          </cell>
          <cell r="W27">
            <v>0.86590410455359823</v>
          </cell>
          <cell r="X27">
            <v>2.1469513311909956</v>
          </cell>
          <cell r="Y27">
            <v>3.4384864384084679</v>
          </cell>
          <cell r="Z27"/>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cell r="K28">
            <v>1.1760087028003934</v>
          </cell>
          <cell r="L28">
            <v>2.3220341808834744</v>
          </cell>
          <cell r="M28">
            <v>3.4980428836838677</v>
          </cell>
          <cell r="N28"/>
          <cell r="P28">
            <v>0.2561276414207902</v>
          </cell>
          <cell r="Q28">
            <v>5.9599509833934368E-2</v>
          </cell>
          <cell r="R28">
            <v>0.31572715125472456</v>
          </cell>
          <cell r="S28"/>
          <cell r="U28">
            <v>1.9703626313023049E-3</v>
          </cell>
          <cell r="V28">
            <v>0.25754310176506001</v>
          </cell>
          <cell r="W28">
            <v>9.0425187810475437E-3</v>
          </cell>
          <cell r="X28">
            <v>1.2282360850742904</v>
          </cell>
          <cell r="Y28">
            <v>1.4967920682517002</v>
          </cell>
          <cell r="Z28"/>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cell r="U29">
            <v>0.92580688194210015</v>
          </cell>
          <cell r="V29">
            <v>0.91147807546487969</v>
          </cell>
          <cell r="W29">
            <v>0.79382383174066407</v>
          </cell>
          <cell r="X29">
            <v>0.36295710187890085</v>
          </cell>
          <cell r="Y29">
            <v>2.994065891026545</v>
          </cell>
          <cell r="Z29"/>
          <cell r="AC29">
            <v>7.1359638553917708E-3</v>
          </cell>
          <cell r="AD29">
            <v>6.5922713711714436E-3</v>
          </cell>
          <cell r="AE29">
            <v>1.3728235226563214E-2</v>
          </cell>
        </row>
        <row r="30">
          <cell r="B30" t="str">
            <v>314</v>
          </cell>
          <cell r="C30">
            <v>0</v>
          </cell>
          <cell r="D30">
            <v>0</v>
          </cell>
          <cell r="E30">
            <v>0</v>
          </cell>
          <cell r="F30">
            <v>0</v>
          </cell>
          <cell r="G30">
            <v>0</v>
          </cell>
          <cell r="H30">
            <v>0</v>
          </cell>
          <cell r="I30"/>
          <cell r="K30">
            <v>0</v>
          </cell>
          <cell r="L30">
            <v>0</v>
          </cell>
          <cell r="M30">
            <v>0</v>
          </cell>
          <cell r="N30"/>
          <cell r="P30">
            <v>0</v>
          </cell>
          <cell r="Q30">
            <v>0</v>
          </cell>
          <cell r="R30">
            <v>0</v>
          </cell>
          <cell r="S30"/>
          <cell r="U30">
            <v>0</v>
          </cell>
          <cell r="V30">
            <v>0</v>
          </cell>
          <cell r="W30">
            <v>0</v>
          </cell>
          <cell r="X30">
            <v>0</v>
          </cell>
          <cell r="Y30">
            <v>0</v>
          </cell>
          <cell r="Z30"/>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cell r="K31">
            <v>0.15794094650749013</v>
          </cell>
          <cell r="L31">
            <v>0.28943123530679604</v>
          </cell>
          <cell r="M31">
            <v>0.44737218181428617</v>
          </cell>
          <cell r="N31"/>
          <cell r="P31">
            <v>0.2153226308594261</v>
          </cell>
          <cell r="Q31">
            <v>3.9162706686512082E-2</v>
          </cell>
          <cell r="R31">
            <v>0.25448533754593816</v>
          </cell>
          <cell r="S31"/>
          <cell r="U31">
            <v>5.2544873046325479E-3</v>
          </cell>
          <cell r="V31">
            <v>0.10282335597762751</v>
          </cell>
          <cell r="W31">
            <v>0.19151537371825936</v>
          </cell>
          <cell r="X31">
            <v>0.72652134023253767</v>
          </cell>
          <cell r="Y31">
            <v>1.0261145572330572</v>
          </cell>
          <cell r="Z31"/>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cell r="U32">
            <v>0.49575541326937639</v>
          </cell>
          <cell r="V32">
            <v>4.2352909339862709E-2</v>
          </cell>
          <cell r="W32">
            <v>3.2070713265495812</v>
          </cell>
          <cell r="X32">
            <v>2.4869265720798436E-2</v>
          </cell>
          <cell r="Y32">
            <v>3.7700489148796188</v>
          </cell>
          <cell r="Z32"/>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cell r="K33">
            <v>0.45014046178044737</v>
          </cell>
          <cell r="L33">
            <v>0.32299972496905971</v>
          </cell>
          <cell r="M33">
            <v>0.77314018674950713</v>
          </cell>
          <cell r="N33"/>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cell r="K34">
            <v>0.42360152477392793</v>
          </cell>
          <cell r="L34">
            <v>1.989685337863222</v>
          </cell>
          <cell r="M34">
            <v>2.41328686263715</v>
          </cell>
          <cell r="N34"/>
          <cell r="P34">
            <v>6.0251472112616437E-2</v>
          </cell>
          <cell r="Q34">
            <v>7.1700408272214423E-3</v>
          </cell>
          <cell r="R34">
            <v>6.7421512939837877E-2</v>
          </cell>
          <cell r="S34"/>
          <cell r="U34">
            <v>1.5979948360817398E-5</v>
          </cell>
          <cell r="V34">
            <v>0.16348849100512269</v>
          </cell>
          <cell r="W34">
            <v>0.2977114680135739</v>
          </cell>
          <cell r="X34">
            <v>1.3338455809955874</v>
          </cell>
          <cell r="Y34">
            <v>1.7950615199626447</v>
          </cell>
          <cell r="Z34"/>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cell r="K35">
            <v>1.0132159905660893E-2</v>
          </cell>
          <cell r="L35">
            <v>5.4094288931550154E-2</v>
          </cell>
          <cell r="M35">
            <v>6.4226448837211042E-2</v>
          </cell>
          <cell r="N35"/>
          <cell r="P35">
            <v>0.95919692891627029</v>
          </cell>
          <cell r="Q35">
            <v>0.140482623442718</v>
          </cell>
          <cell r="R35">
            <v>1.0996795523589884</v>
          </cell>
          <cell r="S35"/>
          <cell r="U35">
            <v>9.69378592012511E-2</v>
          </cell>
          <cell r="V35">
            <v>1.4491078395590232E-2</v>
          </cell>
          <cell r="W35">
            <v>6.0642842261891837E-2</v>
          </cell>
          <cell r="X35">
            <v>0.78776420399457048</v>
          </cell>
          <cell r="Y35">
            <v>0.95983598385330371</v>
          </cell>
          <cell r="Z35"/>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cell r="K36">
            <v>0.64189495298360988</v>
          </cell>
          <cell r="L36">
            <v>0.66626454117585021</v>
          </cell>
          <cell r="M36">
            <v>1.3081594941594601</v>
          </cell>
          <cell r="N36"/>
          <cell r="P36">
            <v>0.50867724387117663</v>
          </cell>
          <cell r="Q36">
            <v>0.18559845384488874</v>
          </cell>
          <cell r="R36">
            <v>0.69427569771606534</v>
          </cell>
          <cell r="S36"/>
          <cell r="U36">
            <v>1.2410131478227712E-2</v>
          </cell>
          <cell r="V36">
            <v>0.35450905428026519</v>
          </cell>
          <cell r="W36">
            <v>0.43290956775419098</v>
          </cell>
          <cell r="X36">
            <v>0.2449031600407745</v>
          </cell>
          <cell r="Y36">
            <v>1.0447319135534583</v>
          </cell>
          <cell r="Z36"/>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cell r="P37">
            <v>1.1998896214855501</v>
          </cell>
          <cell r="Q37">
            <v>0.60657884807815254</v>
          </cell>
          <cell r="R37">
            <v>1.8064684695637028</v>
          </cell>
          <cell r="S37"/>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cell r="K38">
            <v>1.4305529332670091</v>
          </cell>
          <cell r="L38">
            <v>4.1839316686137504</v>
          </cell>
          <cell r="M38">
            <v>5.6144846018807595</v>
          </cell>
          <cell r="N38"/>
          <cell r="P38">
            <v>0.84291137069663735</v>
          </cell>
          <cell r="Q38">
            <v>0.25090312896923045</v>
          </cell>
          <cell r="R38">
            <v>1.0938144996658679</v>
          </cell>
          <cell r="S38"/>
          <cell r="U38">
            <v>0.3649057095217153</v>
          </cell>
          <cell r="V38">
            <v>9.878996898140753E-2</v>
          </cell>
          <cell r="W38">
            <v>0.42271377506376601</v>
          </cell>
          <cell r="X38">
            <v>0.97649668969616055</v>
          </cell>
          <cell r="Y38">
            <v>1.8629061432630494</v>
          </cell>
          <cell r="Z38"/>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cell r="K39">
            <v>1.7417026964662428E-2</v>
          </cell>
          <cell r="L39">
            <v>0.15502116265232496</v>
          </cell>
          <cell r="M39">
            <v>0.1724381896169874</v>
          </cell>
          <cell r="N39"/>
          <cell r="P39">
            <v>4.6056802451971279</v>
          </cell>
          <cell r="Q39">
            <v>1.0736587475948125</v>
          </cell>
          <cell r="R39">
            <v>5.6793389927919407</v>
          </cell>
          <cell r="S39"/>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cell r="K40">
            <v>1.0837807613430535</v>
          </cell>
          <cell r="L40">
            <v>3.2175832699808633</v>
          </cell>
          <cell r="M40">
            <v>4.3013640313239172</v>
          </cell>
          <cell r="N40"/>
          <cell r="P40">
            <v>3.8475961940261413E-2</v>
          </cell>
          <cell r="Q40">
            <v>1.2540211331552311E-2</v>
          </cell>
          <cell r="R40">
            <v>5.1016173271813722E-2</v>
          </cell>
          <cell r="S40"/>
          <cell r="U40">
            <v>4.978514385043515E-2</v>
          </cell>
          <cell r="V40">
            <v>7.3786946602040437E-2</v>
          </cell>
          <cell r="W40">
            <v>0.53438527193232677</v>
          </cell>
          <cell r="X40">
            <v>0.69388203593085995</v>
          </cell>
          <cell r="Y40">
            <v>1.3518393983156622</v>
          </cell>
          <cell r="Z40"/>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cell r="K41">
            <v>1.1209935766278387E-2</v>
          </cell>
          <cell r="L41">
            <v>0.22009751931350185</v>
          </cell>
          <cell r="M41">
            <v>0.23130745507978023</v>
          </cell>
          <cell r="N41"/>
          <cell r="P41">
            <v>0.32830942204436098</v>
          </cell>
          <cell r="Q41">
            <v>4.5243535565845365E-2</v>
          </cell>
          <cell r="R41">
            <v>0.37355295761020635</v>
          </cell>
          <cell r="S41"/>
          <cell r="U41">
            <v>0.15867594388547959</v>
          </cell>
          <cell r="V41">
            <v>0.1494655183477569</v>
          </cell>
          <cell r="W41">
            <v>0.54155954462268663</v>
          </cell>
          <cell r="X41">
            <v>7.7515202911745767E-2</v>
          </cell>
          <cell r="Y41">
            <v>0.92721620976766883</v>
          </cell>
          <cell r="Z41"/>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cell r="K42">
            <v>1.0259911600213836</v>
          </cell>
          <cell r="L42">
            <v>4.3166305292671918</v>
          </cell>
          <cell r="M42">
            <v>5.3426216892885758</v>
          </cell>
          <cell r="N42"/>
          <cell r="P42">
            <v>1.2508093505210592E-2</v>
          </cell>
          <cell r="Q42">
            <v>4.3312981189336337E-3</v>
          </cell>
          <cell r="R42">
            <v>1.6839391624144225E-2</v>
          </cell>
          <cell r="S42"/>
          <cell r="U42">
            <v>1.2754531727864919E-2</v>
          </cell>
          <cell r="V42">
            <v>0.55371168085964328</v>
          </cell>
          <cell r="W42">
            <v>0.15045894853430353</v>
          </cell>
          <cell r="X42">
            <v>2.3220737537679872</v>
          </cell>
          <cell r="Y42">
            <v>3.0389989148897989</v>
          </cell>
          <cell r="Z42"/>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cell r="U43">
            <v>3.9023278555388681E-2</v>
          </cell>
          <cell r="V43">
            <v>0.64158350164349687</v>
          </cell>
          <cell r="W43">
            <v>1.9868039664378336</v>
          </cell>
          <cell r="X43">
            <v>0.79317625458996321</v>
          </cell>
          <cell r="Y43">
            <v>3.4605870012266822</v>
          </cell>
          <cell r="Z43"/>
          <cell r="AC43">
            <v>0.1604894585452406</v>
          </cell>
          <cell r="AD43">
            <v>0.15759374312388305</v>
          </cell>
          <cell r="AE43">
            <v>0.31808320166912363</v>
          </cell>
        </row>
        <row r="44">
          <cell r="B44" t="str">
            <v>340</v>
          </cell>
          <cell r="C44">
            <v>0</v>
          </cell>
          <cell r="D44">
            <v>0</v>
          </cell>
          <cell r="E44">
            <v>0</v>
          </cell>
          <cell r="F44">
            <v>0</v>
          </cell>
          <cell r="G44">
            <v>0</v>
          </cell>
          <cell r="H44">
            <v>0</v>
          </cell>
          <cell r="I44"/>
          <cell r="K44">
            <v>0</v>
          </cell>
          <cell r="L44">
            <v>0</v>
          </cell>
          <cell r="M44">
            <v>0</v>
          </cell>
          <cell r="N44"/>
          <cell r="P44">
            <v>0</v>
          </cell>
          <cell r="Q44">
            <v>0</v>
          </cell>
          <cell r="R44">
            <v>0</v>
          </cell>
          <cell r="S44"/>
          <cell r="U44">
            <v>0</v>
          </cell>
          <cell r="V44">
            <v>0</v>
          </cell>
          <cell r="W44">
            <v>0</v>
          </cell>
          <cell r="X44">
            <v>0</v>
          </cell>
          <cell r="Y44">
            <v>0</v>
          </cell>
          <cell r="Z44"/>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cell r="K45">
            <v>6.8344238495990722E-2</v>
          </cell>
          <cell r="L45">
            <v>0.95203088911290679</v>
          </cell>
          <cell r="M45">
            <v>1.0203751276088975</v>
          </cell>
          <cell r="N45"/>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cell r="AC45">
            <v>2.06062759617812E-2</v>
          </cell>
          <cell r="AD45">
            <v>2.0623813217918886E-2</v>
          </cell>
          <cell r="AE45">
            <v>4.1230089179700086E-2</v>
          </cell>
        </row>
        <row r="46">
          <cell r="B46" t="str">
            <v>342</v>
          </cell>
          <cell r="C46">
            <v>0</v>
          </cell>
          <cell r="D46">
            <v>0</v>
          </cell>
          <cell r="E46">
            <v>0</v>
          </cell>
          <cell r="F46">
            <v>0</v>
          </cell>
          <cell r="G46">
            <v>0</v>
          </cell>
          <cell r="H46">
            <v>0</v>
          </cell>
          <cell r="I46"/>
          <cell r="K46">
            <v>0</v>
          </cell>
          <cell r="L46">
            <v>0</v>
          </cell>
          <cell r="M46">
            <v>0</v>
          </cell>
          <cell r="N46"/>
          <cell r="P46">
            <v>0</v>
          </cell>
          <cell r="Q46">
            <v>0</v>
          </cell>
          <cell r="R46">
            <v>0</v>
          </cell>
          <cell r="S46"/>
          <cell r="U46">
            <v>0</v>
          </cell>
          <cell r="V46">
            <v>0</v>
          </cell>
          <cell r="W46">
            <v>0</v>
          </cell>
          <cell r="X46">
            <v>0</v>
          </cell>
          <cell r="Y46">
            <v>0</v>
          </cell>
          <cell r="Z46"/>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cell r="K47">
            <v>2.354134577837438E-3</v>
          </cell>
          <cell r="L47">
            <v>0.15671045860195018</v>
          </cell>
          <cell r="M47">
            <v>0.15906459317978761</v>
          </cell>
          <cell r="N47"/>
          <cell r="P47">
            <v>3.252876385579885</v>
          </cell>
          <cell r="Q47">
            <v>0.67994244090608646</v>
          </cell>
          <cell r="R47">
            <v>3.9328188264859714</v>
          </cell>
          <cell r="S47"/>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cell r="K48">
            <v>0</v>
          </cell>
          <cell r="L48">
            <v>0</v>
          </cell>
          <cell r="M48">
            <v>0</v>
          </cell>
          <cell r="N48"/>
          <cell r="P48">
            <v>0</v>
          </cell>
          <cell r="Q48">
            <v>0</v>
          </cell>
          <cell r="R48">
            <v>0</v>
          </cell>
          <cell r="S48"/>
          <cell r="U48">
            <v>0</v>
          </cell>
          <cell r="V48">
            <v>0</v>
          </cell>
          <cell r="W48">
            <v>0</v>
          </cell>
          <cell r="X48">
            <v>0</v>
          </cell>
          <cell r="Y48">
            <v>0</v>
          </cell>
          <cell r="Z48"/>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cell r="K49">
            <v>0.19902556565914481</v>
          </cell>
          <cell r="L49">
            <v>0.69320469127539597</v>
          </cell>
          <cell r="M49">
            <v>0.89223025693454083</v>
          </cell>
          <cell r="N49"/>
          <cell r="P49">
            <v>0.10068043769382171</v>
          </cell>
          <cell r="Q49">
            <v>2.7854402391336318E-2</v>
          </cell>
          <cell r="R49">
            <v>0.12853484008515803</v>
          </cell>
          <cell r="S49"/>
          <cell r="U49">
            <v>5.1395981856477866E-3</v>
          </cell>
          <cell r="V49">
            <v>5.6866313937223789E-4</v>
          </cell>
          <cell r="W49">
            <v>7.652563749528242E-2</v>
          </cell>
          <cell r="X49">
            <v>1.5534369471497708E-2</v>
          </cell>
          <cell r="Y49">
            <v>9.7768268291800159E-2</v>
          </cell>
          <cell r="Z49"/>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cell r="K50">
            <v>0.52744154222816753</v>
          </cell>
          <cell r="L50">
            <v>3.341069355424612</v>
          </cell>
          <cell r="M50">
            <v>3.8685108976527793</v>
          </cell>
          <cell r="N50"/>
          <cell r="P50">
            <v>2.2494944462906288</v>
          </cell>
          <cell r="Q50">
            <v>0.43803286917107487</v>
          </cell>
          <cell r="R50">
            <v>2.6875273154617036</v>
          </cell>
          <cell r="S50"/>
          <cell r="U50">
            <v>2.4639870725428413E-2</v>
          </cell>
          <cell r="V50">
            <v>0.14995598711537209</v>
          </cell>
          <cell r="W50">
            <v>2.627866855497289E-4</v>
          </cell>
          <cell r="X50">
            <v>2.4806247064348936E-4</v>
          </cell>
          <cell r="Y50">
            <v>0.17510670699699371</v>
          </cell>
          <cell r="Z50"/>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cell r="P51">
            <v>2.1580165191504366E-2</v>
          </cell>
          <cell r="Q51">
            <v>1.2709832306793881E-2</v>
          </cell>
          <cell r="R51">
            <v>3.4289997498298246E-2</v>
          </cell>
          <cell r="S51"/>
          <cell r="U51">
            <v>5.8514848281448974E-4</v>
          </cell>
          <cell r="V51">
            <v>1.1911559125172728</v>
          </cell>
          <cell r="W51">
            <v>0.1525655420796565</v>
          </cell>
          <cell r="X51">
            <v>4.0355152760487671</v>
          </cell>
          <cell r="Y51">
            <v>5.3798218791285111</v>
          </cell>
          <cell r="Z51"/>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cell r="K52">
            <v>2.9104066340978769</v>
          </cell>
          <cell r="L52">
            <v>6.8083308607283755</v>
          </cell>
          <cell r="M52">
            <v>9.7187374948262519</v>
          </cell>
          <cell r="N52"/>
          <cell r="P52">
            <v>3.7370088213226484</v>
          </cell>
          <cell r="Q52">
            <v>1.1415458018744931</v>
          </cell>
          <cell r="R52">
            <v>4.8785546231971413</v>
          </cell>
          <cell r="S52"/>
          <cell r="U52">
            <v>1.7801044328896694E-3</v>
          </cell>
          <cell r="V52">
            <v>5.7922617605373782E-2</v>
          </cell>
          <cell r="W52">
            <v>4.4877173348059575E-4</v>
          </cell>
          <cell r="X52">
            <v>0.13711035141967842</v>
          </cell>
          <cell r="Y52">
            <v>0.19726184519142248</v>
          </cell>
          <cell r="Z52"/>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cell r="K53">
            <v>2.9069712659410505</v>
          </cell>
          <cell r="L53">
            <v>8.8478953819828536</v>
          </cell>
          <cell r="M53">
            <v>11.754866647923905</v>
          </cell>
          <cell r="N53" t="str">
            <v>DANGER</v>
          </cell>
          <cell r="P53">
            <v>0.34532038006073101</v>
          </cell>
          <cell r="Q53">
            <v>0.11374842688506574</v>
          </cell>
          <cell r="R53">
            <v>0.45906880694579677</v>
          </cell>
          <cell r="S53"/>
          <cell r="U53">
            <v>3.3464719925102866E-2</v>
          </cell>
          <cell r="V53">
            <v>2.5621265255061395E-3</v>
          </cell>
          <cell r="W53">
            <v>0.3113363294578948</v>
          </cell>
          <cell r="X53">
            <v>1.183806853049855E-2</v>
          </cell>
          <cell r="Y53">
            <v>0.35920124443900237</v>
          </cell>
          <cell r="Z53"/>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cell r="K54">
            <v>0.10470264179775356</v>
          </cell>
          <cell r="L54">
            <v>0.98203857134442774</v>
          </cell>
          <cell r="M54">
            <v>1.0867412131421812</v>
          </cell>
          <cell r="N54"/>
          <cell r="P54">
            <v>2.3457578520089473</v>
          </cell>
          <cell r="Q54">
            <v>0.87698138873622156</v>
          </cell>
          <cell r="R54">
            <v>3.2227392407451689</v>
          </cell>
          <cell r="S54"/>
          <cell r="U54">
            <v>5.6411934083393282E-2</v>
          </cell>
          <cell r="V54">
            <v>0.15514964748398999</v>
          </cell>
          <cell r="W54">
            <v>1.7678421433391633</v>
          </cell>
          <cell r="X54">
            <v>2.0994175312190754E-3</v>
          </cell>
          <cell r="Y54">
            <v>1.9815031424377656</v>
          </cell>
          <cell r="Z54"/>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cell r="K55">
            <v>0.49664923462316835</v>
          </cell>
          <cell r="L55">
            <v>6.708398686202746</v>
          </cell>
          <cell r="M55">
            <v>7.2050479208259146</v>
          </cell>
          <cell r="N55"/>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cell r="K56">
            <v>0.42906005279413639</v>
          </cell>
          <cell r="L56">
            <v>3.9610824073954825</v>
          </cell>
          <cell r="M56">
            <v>4.3901424601896188</v>
          </cell>
          <cell r="N56"/>
          <cell r="P56">
            <v>0.96808728815632639</v>
          </cell>
          <cell r="Q56">
            <v>0.21791236850262263</v>
          </cell>
          <cell r="R56">
            <v>1.185999656658949</v>
          </cell>
          <cell r="S56"/>
          <cell r="U56">
            <v>2.0220857104972498E-2</v>
          </cell>
          <cell r="V56">
            <v>2.5442308724572652E-2</v>
          </cell>
          <cell r="W56">
            <v>0.16488673113746705</v>
          </cell>
          <cell r="X56">
            <v>1.2180227032315523</v>
          </cell>
          <cell r="Y56">
            <v>1.4285726001985646</v>
          </cell>
          <cell r="Z56"/>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cell r="K57">
            <v>2.5473854813819242E-2</v>
          </cell>
          <cell r="L57">
            <v>0.18180544152156589</v>
          </cell>
          <cell r="M57">
            <v>0.20727929633538514</v>
          </cell>
          <cell r="N57"/>
          <cell r="P57">
            <v>2.6511281529249642E-2</v>
          </cell>
          <cell r="Q57">
            <v>3.687703895285728E-3</v>
          </cell>
          <cell r="R57">
            <v>3.019898542453537E-2</v>
          </cell>
          <cell r="S57"/>
          <cell r="U57">
            <v>3.0369895840752169E-3</v>
          </cell>
          <cell r="V57">
            <v>0.3590593959688384</v>
          </cell>
          <cell r="W57">
            <v>0.23815604814130489</v>
          </cell>
          <cell r="X57">
            <v>0.38786809187355659</v>
          </cell>
          <cell r="Y57">
            <v>0.98812052556777519</v>
          </cell>
          <cell r="Z57"/>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cell r="K58">
            <v>5.7089399690111481E-2</v>
          </cell>
          <cell r="L58">
            <v>2.4090317054419192</v>
          </cell>
          <cell r="M58">
            <v>2.4661211051320309</v>
          </cell>
          <cell r="N58"/>
          <cell r="P58">
            <v>2.8641701043187019E-2</v>
          </cell>
          <cell r="Q58">
            <v>5.8921762656039458E-3</v>
          </cell>
          <cell r="R58">
            <v>3.4533877308790963E-2</v>
          </cell>
          <cell r="S58"/>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cell r="K59">
            <v>2.1214731342461397E-5</v>
          </cell>
          <cell r="L59">
            <v>1.2176269058895529E-3</v>
          </cell>
          <cell r="M59">
            <v>1.2388416372320144E-3</v>
          </cell>
          <cell r="N59"/>
          <cell r="P59">
            <v>2.7381877882932422</v>
          </cell>
          <cell r="Q59">
            <v>0.7519591845008281</v>
          </cell>
          <cell r="R59">
            <v>3.4901469727940704</v>
          </cell>
          <cell r="S59"/>
          <cell r="U59">
            <v>0.66819201250455296</v>
          </cell>
          <cell r="V59">
            <v>0.26528152208501143</v>
          </cell>
          <cell r="W59">
            <v>0.57452222546187193</v>
          </cell>
          <cell r="X59">
            <v>2.0997847043499727</v>
          </cell>
          <cell r="Y59">
            <v>3.6077804644014089</v>
          </cell>
          <cell r="Z59"/>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cell r="K60">
            <v>1.1764289140244014E-4</v>
          </cell>
          <cell r="L60">
            <v>2.3923203169372133E-3</v>
          </cell>
          <cell r="M60">
            <v>2.5099632083396533E-3</v>
          </cell>
          <cell r="N60"/>
          <cell r="P60">
            <v>1.0337576337002254</v>
          </cell>
          <cell r="Q60">
            <v>0.27800487776344784</v>
          </cell>
          <cell r="R60">
            <v>1.3117625114636733</v>
          </cell>
          <cell r="S60"/>
          <cell r="U60">
            <v>0.32471648894706179</v>
          </cell>
          <cell r="V60">
            <v>2.1113032950204911</v>
          </cell>
          <cell r="W60">
            <v>0.13566976170734088</v>
          </cell>
          <cell r="X60">
            <v>1.2372902266980768</v>
          </cell>
          <cell r="Y60">
            <v>3.8089797723729708</v>
          </cell>
          <cell r="Z60"/>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cell r="K61">
            <v>0.72373907825817796</v>
          </cell>
          <cell r="L61">
            <v>8.8916515328861383</v>
          </cell>
          <cell r="M61">
            <v>9.615390611144317</v>
          </cell>
          <cell r="N61"/>
          <cell r="P61">
            <v>0.35468783909900697</v>
          </cell>
          <cell r="Q61">
            <v>8.9177830775908878E-2</v>
          </cell>
          <cell r="R61">
            <v>0.44386566987491582</v>
          </cell>
          <cell r="S61"/>
          <cell r="U61">
            <v>1.2267690632425233E-2</v>
          </cell>
          <cell r="V61">
            <v>9.5607776757956689E-2</v>
          </cell>
          <cell r="W61">
            <v>7.3504292663539609E-3</v>
          </cell>
          <cell r="X61">
            <v>5.5840204779780055E-5</v>
          </cell>
          <cell r="Y61">
            <v>0.11528173686151566</v>
          </cell>
          <cell r="Z61"/>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cell r="K62">
            <v>2.0473198145252035E-3</v>
          </cell>
          <cell r="L62">
            <v>1.0723390700881489E-2</v>
          </cell>
          <cell r="M62">
            <v>1.2770710515406692E-2</v>
          </cell>
          <cell r="N62"/>
          <cell r="P62">
            <v>0.24896755487896363</v>
          </cell>
          <cell r="Q62">
            <v>6.2497094641599589E-2</v>
          </cell>
          <cell r="R62">
            <v>0.31146464952056324</v>
          </cell>
          <cell r="S62"/>
          <cell r="U62">
            <v>0.19417027996379296</v>
          </cell>
          <cell r="V62">
            <v>0.12524286849080268</v>
          </cell>
          <cell r="W62">
            <v>0.98637210772881911</v>
          </cell>
          <cell r="X62">
            <v>0.48649092618736361</v>
          </cell>
          <cell r="Y62">
            <v>1.7922761823707782</v>
          </cell>
          <cell r="Z62"/>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cell r="U64">
            <v>1.0097620564114493</v>
          </cell>
          <cell r="V64">
            <v>0.85258012850636622</v>
          </cell>
          <cell r="W64">
            <v>0.53235970455398529</v>
          </cell>
          <cell r="X64">
            <v>4.2653159494589428</v>
          </cell>
          <cell r="Y64">
            <v>6.6600178389307434</v>
          </cell>
          <cell r="Z64"/>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cell r="U65">
            <v>0.10131957214541287</v>
          </cell>
          <cell r="V65">
            <v>0.89053513936154138</v>
          </cell>
          <cell r="W65">
            <v>0.91434639632952608</v>
          </cell>
          <cell r="X65">
            <v>2.5293333984766364</v>
          </cell>
          <cell r="Y65">
            <v>4.4355345063131164</v>
          </cell>
          <cell r="Z65"/>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cell r="K67">
            <v>5.0678376547401711E-2</v>
          </cell>
          <cell r="L67">
            <v>1.0024011089969014</v>
          </cell>
          <cell r="M67">
            <v>1.0530794855443031</v>
          </cell>
          <cell r="N67"/>
          <cell r="P67">
            <v>0.95863284061631926</v>
          </cell>
          <cell r="Q67">
            <v>0.20125296226166509</v>
          </cell>
          <cell r="R67">
            <v>1.1598858028779844</v>
          </cell>
          <cell r="S67"/>
          <cell r="U67">
            <v>0.71157232607856347</v>
          </cell>
          <cell r="V67">
            <v>0.51017683141127901</v>
          </cell>
          <cell r="W67">
            <v>0.73587940893329484</v>
          </cell>
          <cell r="X67">
            <v>1.8177414562080092</v>
          </cell>
          <cell r="Y67">
            <v>3.7753700226311464</v>
          </cell>
          <cell r="Z67"/>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cell r="K68">
            <v>3.9787704137806063E-4</v>
          </cell>
          <cell r="L68">
            <v>1.2191201220978233E-2</v>
          </cell>
          <cell r="M68">
            <v>1.2589078262356293E-2</v>
          </cell>
          <cell r="N68"/>
          <cell r="P68">
            <v>4.3878156301795448</v>
          </cell>
          <cell r="Q68">
            <v>1.1662424282841173</v>
          </cell>
          <cell r="R68">
            <v>5.5540580584636619</v>
          </cell>
          <cell r="S68"/>
          <cell r="U68">
            <v>0.44801007002569032</v>
          </cell>
          <cell r="V68">
            <v>0.93211826093135075</v>
          </cell>
          <cell r="W68">
            <v>1.1798341159264127</v>
          </cell>
          <cell r="X68">
            <v>4.3279741325934671</v>
          </cell>
          <cell r="Y68">
            <v>6.8879365794769214</v>
          </cell>
          <cell r="Z68"/>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cell r="K69">
            <v>2.1403352623480764E-2</v>
          </cell>
          <cell r="L69">
            <v>0.10081717132301378</v>
          </cell>
          <cell r="M69">
            <v>0.12222052394649455</v>
          </cell>
          <cell r="N69"/>
          <cell r="P69">
            <v>1.3557443245008169</v>
          </cell>
          <cell r="Q69">
            <v>0.5038188461562948</v>
          </cell>
          <cell r="R69">
            <v>1.8595631706571116</v>
          </cell>
          <cell r="S69"/>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cell r="K70">
            <v>1.6292106941371194E-3</v>
          </cell>
          <cell r="L70">
            <v>5.2703672930974638E-2</v>
          </cell>
          <cell r="M70">
            <v>5.4332883625111759E-2</v>
          </cell>
          <cell r="N70"/>
          <cell r="P70">
            <v>1.4999870927336619E-2</v>
          </cell>
          <cell r="Q70">
            <v>2.5933965351224875E-3</v>
          </cell>
          <cell r="R70">
            <v>1.7593267462459108E-2</v>
          </cell>
          <cell r="S70"/>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cell r="K71">
            <v>1.9101334481890788E-3</v>
          </cell>
          <cell r="L71">
            <v>6.0071747829774431E-2</v>
          </cell>
          <cell r="M71">
            <v>6.1981881277963509E-2</v>
          </cell>
          <cell r="N71"/>
          <cell r="P71">
            <v>0.21079591802983294</v>
          </cell>
          <cell r="Q71">
            <v>8.0285749649624413E-2</v>
          </cell>
          <cell r="R71">
            <v>0.29108166767945737</v>
          </cell>
          <cell r="S71"/>
          <cell r="U71">
            <v>0.1908373931037966</v>
          </cell>
          <cell r="V71">
            <v>0.45306874929782093</v>
          </cell>
          <cell r="W71">
            <v>0.40144240646725121</v>
          </cell>
          <cell r="X71">
            <v>0.23499764921693159</v>
          </cell>
          <cell r="Y71">
            <v>1.2803461980858004</v>
          </cell>
          <cell r="Z71"/>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cell r="K72">
            <v>8.1585397469765619E-2</v>
          </cell>
          <cell r="L72">
            <v>2.2540879815218564</v>
          </cell>
          <cell r="M72">
            <v>2.335673378991622</v>
          </cell>
          <cell r="N72"/>
          <cell r="P72">
            <v>4.4118076732424814E-2</v>
          </cell>
          <cell r="Q72">
            <v>1.322397369185537E-2</v>
          </cell>
          <cell r="R72">
            <v>5.7342050424280186E-2</v>
          </cell>
          <cell r="S72"/>
          <cell r="U72">
            <v>3.5094647734079677E-5</v>
          </cell>
          <cell r="V72">
            <v>2.3197412167629626E-2</v>
          </cell>
          <cell r="W72">
            <v>0.10109342132728258</v>
          </cell>
          <cell r="X72">
            <v>0.95698613836681334</v>
          </cell>
          <cell r="Y72">
            <v>1.0813120665094595</v>
          </cell>
          <cell r="Z72"/>
          <cell r="AC72">
            <v>0.15865733041962857</v>
          </cell>
          <cell r="AD72">
            <v>0.1418829871153533</v>
          </cell>
          <cell r="AE72">
            <v>0.30054031753498189</v>
          </cell>
        </row>
        <row r="73">
          <cell r="B73" t="str">
            <v>420</v>
          </cell>
          <cell r="G73">
            <v>0</v>
          </cell>
          <cell r="H73">
            <v>0</v>
          </cell>
          <cell r="I73"/>
          <cell r="K73">
            <v>0</v>
          </cell>
          <cell r="M73">
            <v>0</v>
          </cell>
          <cell r="N73"/>
          <cell r="Q73">
            <v>0</v>
          </cell>
          <cell r="R73">
            <v>0</v>
          </cell>
          <cell r="S73"/>
          <cell r="U73">
            <v>0</v>
          </cell>
          <cell r="W73">
            <v>0</v>
          </cell>
          <cell r="Y73">
            <v>0</v>
          </cell>
          <cell r="Z73"/>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cell r="K74">
            <v>6.7115602583538254E-3</v>
          </cell>
          <cell r="L74">
            <v>0.2753417595989508</v>
          </cell>
          <cell r="M74">
            <v>0.28205331985730464</v>
          </cell>
          <cell r="N74"/>
          <cell r="P74">
            <v>4.0312021579062467</v>
          </cell>
          <cell r="Q74">
            <v>0.4651387105276425</v>
          </cell>
          <cell r="R74">
            <v>4.4963408684338892</v>
          </cell>
          <cell r="S74"/>
          <cell r="U74">
            <v>0.51782532453701913</v>
          </cell>
          <cell r="V74">
            <v>0.52790104205608235</v>
          </cell>
          <cell r="W74">
            <v>1.2044346416892397</v>
          </cell>
          <cell r="X74">
            <v>1.6297026687887708E-2</v>
          </cell>
          <cell r="Y74">
            <v>2.266458034970229</v>
          </cell>
          <cell r="Z74"/>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cell r="K75">
            <v>7.8933632348793907E-3</v>
          </cell>
          <cell r="L75">
            <v>5.1070060129670948E-2</v>
          </cell>
          <cell r="M75">
            <v>5.8963423364550335E-2</v>
          </cell>
          <cell r="N75"/>
          <cell r="P75">
            <v>2.4375716611365759</v>
          </cell>
          <cell r="Q75">
            <v>0.69513137498527622</v>
          </cell>
          <cell r="R75">
            <v>3.132703036121852</v>
          </cell>
          <cell r="S75"/>
          <cell r="U75">
            <v>0.56299253567191876</v>
          </cell>
          <cell r="V75">
            <v>0.354405565443209</v>
          </cell>
          <cell r="W75">
            <v>8.0570009805527789E-4</v>
          </cell>
          <cell r="X75">
            <v>4.5372268951859178</v>
          </cell>
          <cell r="Y75">
            <v>5.4554306963991008</v>
          </cell>
          <cell r="Z75"/>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cell r="K76">
            <v>3.8618383790216572E-3</v>
          </cell>
          <cell r="L76">
            <v>0.11988736497228601</v>
          </cell>
          <cell r="M76">
            <v>0.12374920335130767</v>
          </cell>
          <cell r="N76"/>
          <cell r="P76">
            <v>8.3855851098938325E-2</v>
          </cell>
          <cell r="Q76">
            <v>1.0373919723579584E-2</v>
          </cell>
          <cell r="R76">
            <v>9.4229770822517905E-2</v>
          </cell>
          <cell r="S76"/>
          <cell r="U76">
            <v>1.247688433204913E-3</v>
          </cell>
          <cell r="V76">
            <v>3.3155332027682526E-3</v>
          </cell>
          <cell r="W76">
            <v>0.11800521906212968</v>
          </cell>
          <cell r="X76">
            <v>0.10814478168448211</v>
          </cell>
          <cell r="Y76">
            <v>0.23071322238258496</v>
          </cell>
          <cell r="Z76"/>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cell r="K77">
            <v>9.1294517929415252E-3</v>
          </cell>
          <cell r="L77">
            <v>0.27830710259511815</v>
          </cell>
          <cell r="M77">
            <v>0.28743655438805965</v>
          </cell>
          <cell r="N77"/>
          <cell r="P77">
            <v>0.11516207202845476</v>
          </cell>
          <cell r="Q77">
            <v>1.153274159940312E-2</v>
          </cell>
          <cell r="R77">
            <v>0.12669481362785787</v>
          </cell>
          <cell r="S77"/>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cell r="K80">
            <v>1.461905240376785E-3</v>
          </cell>
          <cell r="L80">
            <v>2.9219363122259017E-2</v>
          </cell>
          <cell r="M80">
            <v>3.0681268362635801E-2</v>
          </cell>
          <cell r="N80"/>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cell r="K81">
            <v>0.10733474778695845</v>
          </cell>
          <cell r="L81">
            <v>2.2660691953981362</v>
          </cell>
          <cell r="M81">
            <v>2.3734039431850946</v>
          </cell>
          <cell r="N81"/>
          <cell r="P81">
            <v>3.1896721891955586</v>
          </cell>
          <cell r="Q81">
            <v>0.62343410761247464</v>
          </cell>
          <cell r="R81">
            <v>3.8131062968080331</v>
          </cell>
          <cell r="S81"/>
          <cell r="U81">
            <v>0.23382146026415979</v>
          </cell>
          <cell r="V81">
            <v>2.7407223368920416E-2</v>
          </cell>
          <cell r="W81">
            <v>4.3266264120690554</v>
          </cell>
          <cell r="X81">
            <v>1.6784019042842799</v>
          </cell>
          <cell r="Y81">
            <v>6.2662569999864157</v>
          </cell>
          <cell r="Z81"/>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cell r="K82">
            <v>8.8572365068489978E-4</v>
          </cell>
          <cell r="L82">
            <v>0.13394126107917687</v>
          </cell>
          <cell r="M82">
            <v>0.13482698472986177</v>
          </cell>
          <cell r="N82"/>
          <cell r="P82">
            <v>4.2584391656942309</v>
          </cell>
          <cell r="Q82">
            <v>1.4482082385645743</v>
          </cell>
          <cell r="R82">
            <v>5.7066474042588053</v>
          </cell>
          <cell r="S82"/>
          <cell r="U82">
            <v>0.38168963367625425</v>
          </cell>
          <cell r="V82">
            <v>1.2896665509608256</v>
          </cell>
          <cell r="W82">
            <v>1.8191610048518259</v>
          </cell>
          <cell r="X82">
            <v>2.0346320028579341</v>
          </cell>
          <cell r="Y82">
            <v>5.5251491923468397</v>
          </cell>
          <cell r="Z82"/>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cell r="K83">
            <v>2.5886161019489937E-4</v>
          </cell>
          <cell r="L83">
            <v>0.42534703443956112</v>
          </cell>
          <cell r="M83">
            <v>0.42560589604975602</v>
          </cell>
          <cell r="N83"/>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cell r="K84">
            <v>3.7897843672590158E-2</v>
          </cell>
          <cell r="L84">
            <v>3.0854308565555053</v>
          </cell>
          <cell r="M84">
            <v>3.1233287002280954</v>
          </cell>
          <cell r="N84"/>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cell r="K86">
            <v>9.8886770488583645E-2</v>
          </cell>
          <cell r="L86">
            <v>0.33067581323807377</v>
          </cell>
          <cell r="M86">
            <v>0.4295625837266574</v>
          </cell>
          <cell r="N86"/>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cell r="K87">
            <v>4.4966712060672133E-2</v>
          </cell>
          <cell r="L87">
            <v>0.32930519109797057</v>
          </cell>
          <cell r="M87">
            <v>0.37427190315864273</v>
          </cell>
          <cell r="N87"/>
          <cell r="P87">
            <v>0.27888296989012434</v>
          </cell>
          <cell r="Q87">
            <v>6.2456605699364821E-2</v>
          </cell>
          <cell r="R87">
            <v>0.34133957558948919</v>
          </cell>
          <cell r="S87"/>
          <cell r="U87">
            <v>3.2114418844544079E-2</v>
          </cell>
          <cell r="V87">
            <v>1.3696970050069419</v>
          </cell>
          <cell r="W87">
            <v>7.7385550666711503E-2</v>
          </cell>
          <cell r="X87">
            <v>0.4875591979310121</v>
          </cell>
          <cell r="Y87">
            <v>1.9667561724492097</v>
          </cell>
          <cell r="Z87"/>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cell r="K88">
            <v>0.15446485279379443</v>
          </cell>
          <cell r="L88">
            <v>7.5826942311191586E-3</v>
          </cell>
          <cell r="M88">
            <v>0.16204754702491359</v>
          </cell>
          <cell r="N88"/>
          <cell r="P88">
            <v>6.4137839822233228E-2</v>
          </cell>
          <cell r="Q88">
            <v>2.6198965789613156E-3</v>
          </cell>
          <cell r="R88">
            <v>6.6757736401194548E-2</v>
          </cell>
          <cell r="S88"/>
          <cell r="U88">
            <v>0.43115049382853371</v>
          </cell>
          <cell r="V88">
            <v>1.6950222572815381</v>
          </cell>
          <cell r="W88">
            <v>0.48062115143223794</v>
          </cell>
          <cell r="X88">
            <v>5.62741866026933E-3</v>
          </cell>
          <cell r="Y88">
            <v>2.6124213212025791</v>
          </cell>
          <cell r="Z88"/>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cell r="K89">
            <v>0.23615289004997081</v>
          </cell>
          <cell r="L89">
            <v>4.7597160043269535E-3</v>
          </cell>
          <cell r="M89">
            <v>0.24091260605429776</v>
          </cell>
          <cell r="N89"/>
          <cell r="P89">
            <v>3.7694943702358172E-3</v>
          </cell>
          <cell r="Q89">
            <v>3.1224005792260669E-2</v>
          </cell>
          <cell r="R89">
            <v>3.4993500162496485E-2</v>
          </cell>
          <cell r="S89"/>
          <cell r="U89">
            <v>3.0367780072123724E-2</v>
          </cell>
          <cell r="V89">
            <v>3.9929821787475072E-3</v>
          </cell>
          <cell r="W89">
            <v>1.177035791496493E-3</v>
          </cell>
          <cell r="X89">
            <v>1.1659886579233425E-2</v>
          </cell>
          <cell r="Y89">
            <v>4.7197684621601149E-2</v>
          </cell>
          <cell r="Z89"/>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cell r="K90">
            <v>3.5818552384543186E-2</v>
          </cell>
          <cell r="L90">
            <v>0.14920601213422485</v>
          </cell>
          <cell r="M90">
            <v>0.18502456451876803</v>
          </cell>
          <cell r="N90"/>
          <cell r="P90">
            <v>2.8560120669832812E-4</v>
          </cell>
          <cell r="Q90">
            <v>1.3323715158611015E-2</v>
          </cell>
          <cell r="R90">
            <v>1.3609316365309343E-2</v>
          </cell>
          <cell r="S90"/>
          <cell r="U90">
            <v>8.2687182177249834E-3</v>
          </cell>
          <cell r="V90">
            <v>1.5965394147565343E-2</v>
          </cell>
          <cell r="W90">
            <v>6.6740906988087137E-3</v>
          </cell>
          <cell r="X90">
            <v>2.6585984891129805E-2</v>
          </cell>
          <cell r="Y90">
            <v>5.7494187955228843E-2</v>
          </cell>
          <cell r="Z90"/>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cell r="K91">
            <v>0.89381880176901252</v>
          </cell>
          <cell r="L91">
            <v>4.0942882770747229</v>
          </cell>
          <cell r="M91">
            <v>4.9881070788437354</v>
          </cell>
          <cell r="N91"/>
          <cell r="P91">
            <v>0.59722677364072618</v>
          </cell>
          <cell r="Q91">
            <v>0.13583123838379155</v>
          </cell>
          <cell r="R91">
            <v>0.7330580120245177</v>
          </cell>
          <cell r="S91"/>
          <cell r="U91">
            <v>0.20704157762604417</v>
          </cell>
          <cell r="V91">
            <v>1.8622385972078759E-2</v>
          </cell>
          <cell r="W91">
            <v>0.21524561728807554</v>
          </cell>
          <cell r="X91">
            <v>0.17100896645390629</v>
          </cell>
          <cell r="Y91">
            <v>0.61191854734010476</v>
          </cell>
          <cell r="Z91"/>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cell r="K92">
            <v>0.47753333708434564</v>
          </cell>
          <cell r="L92">
            <v>5.2578930915911259</v>
          </cell>
          <cell r="M92">
            <v>5.7354264286754715</v>
          </cell>
          <cell r="N92"/>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cell r="K93">
            <v>1.1065775094111786E-2</v>
          </cell>
          <cell r="L93">
            <v>9.665650199424447E-2</v>
          </cell>
          <cell r="M93">
            <v>0.10772227708835626</v>
          </cell>
          <cell r="N93"/>
          <cell r="P93">
            <v>3.501405685027815</v>
          </cell>
          <cell r="Q93">
            <v>0.41598768566086725</v>
          </cell>
          <cell r="R93">
            <v>3.9173933706886821</v>
          </cell>
          <cell r="S93"/>
          <cell r="U93">
            <v>0.59424096428362783</v>
          </cell>
          <cell r="V93">
            <v>1.2449350206124954</v>
          </cell>
          <cell r="W93">
            <v>0.86147618403652948</v>
          </cell>
          <cell r="X93">
            <v>0.96251393751587144</v>
          </cell>
          <cell r="Y93">
            <v>3.6631661064485241</v>
          </cell>
          <cell r="Z93"/>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cell r="P94">
            <v>0.72713261279504149</v>
          </cell>
          <cell r="Q94">
            <v>0.26861809718793322</v>
          </cell>
          <cell r="R94">
            <v>0.99575070998297477</v>
          </cell>
          <cell r="S94"/>
          <cell r="U94">
            <v>2.8041079832012782E-2</v>
          </cell>
          <cell r="V94">
            <v>0.11368563763936297</v>
          </cell>
          <cell r="W94">
            <v>7.2229882879776011E-2</v>
          </cell>
          <cell r="X94">
            <v>0.7379973939355936</v>
          </cell>
          <cell r="Y94">
            <v>0.95195399428674543</v>
          </cell>
          <cell r="Z94"/>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cell r="K95">
            <v>0.12675308074397193</v>
          </cell>
          <cell r="L95">
            <v>4.9428595028430306E-2</v>
          </cell>
          <cell r="M95">
            <v>0.17618167577240224</v>
          </cell>
          <cell r="N95"/>
          <cell r="P95">
            <v>0.3042725142239302</v>
          </cell>
          <cell r="Q95">
            <v>3.662328156210468E-3</v>
          </cell>
          <cell r="R95">
            <v>0.30793484238014068</v>
          </cell>
          <cell r="S95"/>
          <cell r="U95">
            <v>0.15713151214589682</v>
          </cell>
          <cell r="V95">
            <v>1.0557202242352253</v>
          </cell>
          <cell r="W95">
            <v>1.2353650604781821</v>
          </cell>
          <cell r="X95">
            <v>2.4065801125324304</v>
          </cell>
          <cell r="Y95">
            <v>4.8547969093917347</v>
          </cell>
          <cell r="Z95"/>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cell r="K96">
            <v>0.1401673975061164</v>
          </cell>
          <cell r="L96">
            <v>0.18016982753043681</v>
          </cell>
          <cell r="M96">
            <v>0.32033722503655321</v>
          </cell>
          <cell r="N96"/>
          <cell r="P96">
            <v>2.2241788018043051E-3</v>
          </cell>
          <cell r="Q96">
            <v>1.7744450120658231E-3</v>
          </cell>
          <cell r="R96">
            <v>3.9986238138701282E-3</v>
          </cell>
          <cell r="S96"/>
          <cell r="U96">
            <v>1.376523556180086E-2</v>
          </cell>
          <cell r="V96">
            <v>1.0184928229825313E-2</v>
          </cell>
          <cell r="W96">
            <v>0.2600002217712884</v>
          </cell>
          <cell r="X96">
            <v>4.5683406702667689E-3</v>
          </cell>
          <cell r="Y96">
            <v>0.28851872623318137</v>
          </cell>
          <cell r="Z96"/>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cell r="K97">
            <v>8.800745122537082E-2</v>
          </cell>
          <cell r="L97">
            <v>8.3136190087433528E-3</v>
          </cell>
          <cell r="M97">
            <v>9.6321070234114167E-2</v>
          </cell>
          <cell r="N97"/>
          <cell r="P97">
            <v>1.1621229012533259E-2</v>
          </cell>
          <cell r="Q97">
            <v>5.5268403094490909E-2</v>
          </cell>
          <cell r="R97">
            <v>6.6889632107024172E-2</v>
          </cell>
          <cell r="S97"/>
          <cell r="U97">
            <v>5.0358659054312568E-2</v>
          </cell>
          <cell r="V97">
            <v>9.4140963706182638E-3</v>
          </cell>
          <cell r="W97">
            <v>5.044874610091908E-3</v>
          </cell>
          <cell r="X97">
            <v>2.0720020720020947E-3</v>
          </cell>
          <cell r="Y97">
            <v>6.6889632107024824E-2</v>
          </cell>
          <cell r="Z97"/>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cell r="K98">
            <v>3.7421097164158532E-4</v>
          </cell>
          <cell r="L98">
            <v>0.63724155466762833</v>
          </cell>
          <cell r="M98">
            <v>0.63761576563926992</v>
          </cell>
          <cell r="N98"/>
          <cell r="P98">
            <v>0.31705076616655242</v>
          </cell>
          <cell r="Q98">
            <v>4.9624179981911265E-2</v>
          </cell>
          <cell r="R98">
            <v>0.36667494614846369</v>
          </cell>
          <cell r="S98"/>
          <cell r="U98">
            <v>4.2222176947121326E-2</v>
          </cell>
          <cell r="V98">
            <v>1.7829823351044827E-2</v>
          </cell>
          <cell r="W98">
            <v>7.3570401543085209E-2</v>
          </cell>
          <cell r="X98">
            <v>0.30568536305796878</v>
          </cell>
          <cell r="Y98">
            <v>0.43930776489922013</v>
          </cell>
          <cell r="Z98"/>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cell r="K99">
            <v>3.4016300311095704E-2</v>
          </cell>
          <cell r="L99">
            <v>1.0187445836758953</v>
          </cell>
          <cell r="M99">
            <v>1.0527608839869909</v>
          </cell>
          <cell r="N99"/>
          <cell r="P99">
            <v>4.00122119888103</v>
          </cell>
          <cell r="Q99">
            <v>0.89559760936492416</v>
          </cell>
          <cell r="R99">
            <v>4.8968188082459543</v>
          </cell>
          <cell r="S99"/>
          <cell r="U99">
            <v>0.136016540923692</v>
          </cell>
          <cell r="V99">
            <v>5.4015668514310562E-2</v>
          </cell>
          <cell r="W99">
            <v>0.19828280015714975</v>
          </cell>
          <cell r="X99">
            <v>2.8645438791221491</v>
          </cell>
          <cell r="Y99">
            <v>3.2528588887173013</v>
          </cell>
          <cell r="Z99"/>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cell r="K100">
            <v>8.7257508974305981E-2</v>
          </cell>
          <cell r="L100">
            <v>4.9714077699834425</v>
          </cell>
          <cell r="M100">
            <v>5.0586652789577489</v>
          </cell>
          <cell r="N100"/>
          <cell r="P100">
            <v>3.6800553022510485</v>
          </cell>
          <cell r="Q100">
            <v>0.25391041727906016</v>
          </cell>
          <cell r="R100">
            <v>3.9339657195301085</v>
          </cell>
          <cell r="S100"/>
          <cell r="U100">
            <v>0.27024202884070725</v>
          </cell>
          <cell r="V100">
            <v>2.2138706562816131</v>
          </cell>
          <cell r="W100">
            <v>0.18024014483792924</v>
          </cell>
          <cell r="X100">
            <v>3.2436121384173351E-2</v>
          </cell>
          <cell r="Y100">
            <v>2.696788951344423</v>
          </cell>
          <cell r="Z100"/>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cell r="K101">
            <v>8.2549963207682268E-3</v>
          </cell>
          <cell r="L101">
            <v>0.75055650351842063</v>
          </cell>
          <cell r="M101">
            <v>0.75881149983918883</v>
          </cell>
          <cell r="N101"/>
          <cell r="P101">
            <v>1.9702133582559733</v>
          </cell>
          <cell r="Q101">
            <v>0.31992535394482802</v>
          </cell>
          <cell r="R101">
            <v>2.2901387122008012</v>
          </cell>
          <cell r="S101"/>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cell r="K102">
            <v>0.30485909150922758</v>
          </cell>
          <cell r="L102">
            <v>2.6124544413935618</v>
          </cell>
          <cell r="M102">
            <v>2.9173135329027895</v>
          </cell>
          <cell r="N102"/>
          <cell r="P102">
            <v>1.5693296021162657</v>
          </cell>
          <cell r="Q102">
            <v>1.901152544745302E-2</v>
          </cell>
          <cell r="R102">
            <v>1.5883411275637187</v>
          </cell>
          <cell r="S102"/>
          <cell r="U102">
            <v>6.2527689708981343E-2</v>
          </cell>
          <cell r="V102">
            <v>0.55321175619746354</v>
          </cell>
          <cell r="W102">
            <v>9.8908797254446651E-2</v>
          </cell>
          <cell r="X102">
            <v>3.5069535772181522</v>
          </cell>
          <cell r="Y102">
            <v>4.2216018203790435</v>
          </cell>
          <cell r="Z102"/>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cell r="K103">
            <v>0.30970870583361182</v>
          </cell>
          <cell r="L103">
            <v>3.7237307592631148</v>
          </cell>
          <cell r="M103">
            <v>4.0334394650967269</v>
          </cell>
          <cell r="N103"/>
          <cell r="P103">
            <v>1.6896127822613523</v>
          </cell>
          <cell r="Q103">
            <v>0.26601536857551084</v>
          </cell>
          <cell r="R103">
            <v>1.9556281508368631</v>
          </cell>
          <cell r="S103"/>
          <cell r="U103">
            <v>0.23175994485777598</v>
          </cell>
          <cell r="V103">
            <v>0.41522732113696076</v>
          </cell>
          <cell r="W103">
            <v>0.80648575395790922</v>
          </cell>
          <cell r="X103">
            <v>5.855206840115132</v>
          </cell>
          <cell r="Y103">
            <v>7.3086798600677785</v>
          </cell>
          <cell r="Z103"/>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cell r="K104">
            <v>9.8440171353945463E-2</v>
          </cell>
          <cell r="L104">
            <v>6.485947626944329E-8</v>
          </cell>
          <cell r="M104">
            <v>9.8440236213421739E-2</v>
          </cell>
          <cell r="N104"/>
          <cell r="P104">
            <v>7.3787480057765443E-3</v>
          </cell>
          <cell r="Q104">
            <v>1.0936051342781914E-2</v>
          </cell>
          <cell r="R104">
            <v>1.831479934855846E-2</v>
          </cell>
          <cell r="S104"/>
          <cell r="U104">
            <v>1.7237192301617153E-2</v>
          </cell>
          <cell r="V104">
            <v>1.3039419231304276E-2</v>
          </cell>
          <cell r="W104">
            <v>7.7802302792722134E-7</v>
          </cell>
          <cell r="X104">
            <v>4.1529768933211975E-2</v>
          </cell>
          <cell r="Y104">
            <v>7.1807158489161332E-2</v>
          </cell>
          <cell r="Z104"/>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cell r="K105">
            <v>0.56112234094833813</v>
          </cell>
          <cell r="L105">
            <v>5.063793480467913</v>
          </cell>
          <cell r="M105">
            <v>5.6249158214162511</v>
          </cell>
          <cell r="N105"/>
          <cell r="P105">
            <v>3.6540599009461244E-3</v>
          </cell>
          <cell r="Q105">
            <v>2.5501987948858017E-2</v>
          </cell>
          <cell r="R105">
            <v>2.9156047849804141E-2</v>
          </cell>
          <cell r="S105"/>
          <cell r="U105">
            <v>5.6542166738042911E-3</v>
          </cell>
          <cell r="V105">
            <v>9.6753017735649663E-3</v>
          </cell>
          <cell r="W105">
            <v>2.26446277224433E-2</v>
          </cell>
          <cell r="X105">
            <v>0.39387302532530827</v>
          </cell>
          <cell r="Y105">
            <v>0.43184717149512081</v>
          </cell>
          <cell r="Z105"/>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cell r="K106">
            <v>2.7554133105268575</v>
          </cell>
          <cell r="L106">
            <v>5.1167880673392725</v>
          </cell>
          <cell r="M106">
            <v>7.8722013778661299</v>
          </cell>
          <cell r="N106"/>
          <cell r="P106">
            <v>2.672398002625627E-3</v>
          </cell>
          <cell r="Q106">
            <v>1.0911095246131425E-2</v>
          </cell>
          <cell r="R106">
            <v>1.3583493248757052E-2</v>
          </cell>
          <cell r="S106"/>
          <cell r="U106">
            <v>0.12181204438180269</v>
          </cell>
          <cell r="V106">
            <v>0.8777932945632525</v>
          </cell>
          <cell r="W106">
            <v>1.5358073096939158E-2</v>
          </cell>
          <cell r="X106">
            <v>2.2143685270107939E-3</v>
          </cell>
          <cell r="Y106">
            <v>1.0171777805690052</v>
          </cell>
          <cell r="Z106"/>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cell r="K107">
            <v>6.6063652329041705E-6</v>
          </cell>
          <cell r="L107">
            <v>3.1144293240823069E-4</v>
          </cell>
          <cell r="M107">
            <v>3.1804929764113487E-4</v>
          </cell>
          <cell r="N107"/>
          <cell r="P107">
            <v>0.63951230343769561</v>
          </cell>
          <cell r="Q107">
            <v>2.9790945812315089E-2</v>
          </cell>
          <cell r="R107">
            <v>0.66930324925001072</v>
          </cell>
          <cell r="S107"/>
          <cell r="U107">
            <v>1.3817919893618311</v>
          </cell>
          <cell r="V107">
            <v>3.8469706074623411</v>
          </cell>
          <cell r="W107">
            <v>0.50412675838977317</v>
          </cell>
          <cell r="X107">
            <v>0.16110616810065737</v>
          </cell>
          <cell r="Y107">
            <v>5.8939955233146026</v>
          </cell>
          <cell r="Z107"/>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cell r="U108">
            <v>0.29556337535369348</v>
          </cell>
          <cell r="V108">
            <v>3.9631417597217791</v>
          </cell>
          <cell r="W108">
            <v>5.3608315282859852E-3</v>
          </cell>
          <cell r="X108">
            <v>0.4942967236623752</v>
          </cell>
          <cell r="Y108">
            <v>4.758362690266134</v>
          </cell>
          <cell r="Z108"/>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cell r="K109">
            <v>1.0787702859556914</v>
          </cell>
          <cell r="L109">
            <v>6.6290461731238208</v>
          </cell>
          <cell r="M109">
            <v>7.7078164590795124</v>
          </cell>
          <cell r="N109"/>
          <cell r="P109">
            <v>3.2056447958632051</v>
          </cell>
          <cell r="Q109">
            <v>1.2907318677185577</v>
          </cell>
          <cell r="R109">
            <v>4.4963766635817626</v>
          </cell>
          <cell r="S109"/>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cell r="K110">
            <v>1.1527209315565315E-2</v>
          </cell>
          <cell r="L110">
            <v>0.25773324497841787</v>
          </cell>
          <cell r="M110">
            <v>0.26926045429398321</v>
          </cell>
          <cell r="N110"/>
          <cell r="P110">
            <v>1.3661999559840112</v>
          </cell>
          <cell r="Q110">
            <v>6.4943801563453529E-2</v>
          </cell>
          <cell r="R110">
            <v>1.4311437575474648</v>
          </cell>
          <cell r="S110"/>
          <cell r="U110">
            <v>9.0150845468742788E-2</v>
          </cell>
          <cell r="V110">
            <v>0.16625597382359278</v>
          </cell>
          <cell r="W110">
            <v>0.60892308462580425</v>
          </cell>
          <cell r="X110">
            <v>5.1245909972490135E-3</v>
          </cell>
          <cell r="Y110">
            <v>0.87045449491538884</v>
          </cell>
          <cell r="Z110"/>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cell r="K111">
            <v>3.7063775186041481E-2</v>
          </cell>
          <cell r="L111">
            <v>0.14188939651948423</v>
          </cell>
          <cell r="M111">
            <v>0.17895317170552572</v>
          </cell>
          <cell r="N111"/>
          <cell r="P111">
            <v>5.1375581793083172E-2</v>
          </cell>
          <cell r="Q111">
            <v>1.9967981266978789E-3</v>
          </cell>
          <cell r="R111">
            <v>5.3372379919781054E-2</v>
          </cell>
          <cell r="S111"/>
          <cell r="U111">
            <v>7.7333069342547869E-2</v>
          </cell>
          <cell r="V111">
            <v>0.14813621427539261</v>
          </cell>
          <cell r="W111">
            <v>2.022734675109572E-3</v>
          </cell>
          <cell r="X111">
            <v>5.8347917062963446E-2</v>
          </cell>
          <cell r="Y111">
            <v>0.28583993535601354</v>
          </cell>
          <cell r="Z111"/>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cell r="K112">
            <v>1.2879777615796818E-2</v>
          </cell>
          <cell r="L112">
            <v>1.1923419972194927E-3</v>
          </cell>
          <cell r="M112">
            <v>1.4072119613016311E-2</v>
          </cell>
          <cell r="N112"/>
          <cell r="P112">
            <v>2.0589176774786395E-3</v>
          </cell>
          <cell r="Q112">
            <v>1.9928769217859223E-2</v>
          </cell>
          <cell r="R112">
            <v>2.1987686895337862E-2</v>
          </cell>
          <cell r="S112"/>
          <cell r="U112">
            <v>1.5869205117925972E-2</v>
          </cell>
          <cell r="V112">
            <v>3.1660715229152071E-3</v>
          </cell>
          <cell r="W112">
            <v>2.0394939258044208E-3</v>
          </cell>
          <cell r="X112">
            <v>9.1291632869338485E-4</v>
          </cell>
          <cell r="Y112">
            <v>2.1987686895338983E-2</v>
          </cell>
          <cell r="Z112"/>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cell r="K113">
            <v>0.13403311170137616</v>
          </cell>
          <cell r="L113">
            <v>3.3263546036770841E-2</v>
          </cell>
          <cell r="M113">
            <v>0.167296657738147</v>
          </cell>
          <cell r="N113"/>
          <cell r="P113">
            <v>2.8274740263742642E-2</v>
          </cell>
          <cell r="Q113">
            <v>4.8031032257706031E-2</v>
          </cell>
          <cell r="R113">
            <v>7.630577252144867E-2</v>
          </cell>
          <cell r="S113"/>
          <cell r="U113">
            <v>3.7570256587048843E-2</v>
          </cell>
          <cell r="V113">
            <v>8.9583462194514201E-5</v>
          </cell>
          <cell r="W113">
            <v>2.9218086825605224E-6</v>
          </cell>
          <cell r="X113">
            <v>2.9021858846047535E-5</v>
          </cell>
          <cell r="Y113">
            <v>3.7691783716771968E-2</v>
          </cell>
          <cell r="Z113"/>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cell r="K114">
            <v>1.3418435734828397E-2</v>
          </cell>
          <cell r="L114">
            <v>0.17267594604099423</v>
          </cell>
          <cell r="M114">
            <v>0.18609438177582263</v>
          </cell>
          <cell r="N114"/>
          <cell r="P114">
            <v>2.9016242991540375</v>
          </cell>
          <cell r="Q114">
            <v>0.2588959647065513</v>
          </cell>
          <cell r="R114">
            <v>3.1605202638605889</v>
          </cell>
          <cell r="S114"/>
          <cell r="U114">
            <v>0.74569809750342508</v>
          </cell>
          <cell r="V114">
            <v>0.28480869899865091</v>
          </cell>
          <cell r="W114">
            <v>4.3997509726289419</v>
          </cell>
          <cell r="X114">
            <v>1.3994714650967176E-2</v>
          </cell>
          <cell r="Y114">
            <v>5.4442524837819848</v>
          </cell>
          <cell r="Z114"/>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cell r="K115">
            <v>0.16181486880466361</v>
          </cell>
          <cell r="L115">
            <v>0.92016534391534244</v>
          </cell>
          <cell r="M115">
            <v>1.081980212720006</v>
          </cell>
          <cell r="N115"/>
          <cell r="P115">
            <v>3.0312901253882147</v>
          </cell>
          <cell r="Q115">
            <v>0.72257148826044981</v>
          </cell>
          <cell r="R115">
            <v>3.7538616136486644</v>
          </cell>
          <cell r="S115"/>
          <cell r="U115">
            <v>0.11852479307855374</v>
          </cell>
          <cell r="V115">
            <v>0.10163637424666817</v>
          </cell>
          <cell r="W115">
            <v>0.18214869281045776</v>
          </cell>
          <cell r="X115">
            <v>0.17504767092021983</v>
          </cell>
          <cell r="Y115">
            <v>0.57735753105589949</v>
          </cell>
          <cell r="Z115"/>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cell r="K116">
            <v>0.94983996482884203</v>
          </cell>
          <cell r="L116">
            <v>0.51980603205713927</v>
          </cell>
          <cell r="M116">
            <v>1.4696459968859812</v>
          </cell>
          <cell r="N116"/>
          <cell r="P116">
            <v>0.40668854296372964</v>
          </cell>
          <cell r="Q116">
            <v>0.31439789333052959</v>
          </cell>
          <cell r="R116">
            <v>0.72108643629425928</v>
          </cell>
          <cell r="S116"/>
          <cell r="U116">
            <v>0.11838598760851642</v>
          </cell>
          <cell r="V116">
            <v>0.10475681722197573</v>
          </cell>
          <cell r="W116">
            <v>0.17003438880972047</v>
          </cell>
          <cell r="X116">
            <v>5.4298735965296926E-2</v>
          </cell>
          <cell r="Y116">
            <v>0.44747592960550958</v>
          </cell>
          <cell r="Z116"/>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cell r="K117">
            <v>1.4699808052092294E-3</v>
          </cell>
          <cell r="L117">
            <v>0.16687526074259373</v>
          </cell>
          <cell r="M117">
            <v>0.16834524154780298</v>
          </cell>
          <cell r="N117"/>
          <cell r="P117">
            <v>1.3001721260778822</v>
          </cell>
          <cell r="Q117">
            <v>1.6324845718400479E-2</v>
          </cell>
          <cell r="R117">
            <v>1.3164969717962827</v>
          </cell>
          <cell r="S117"/>
          <cell r="U117">
            <v>0.26500311590340259</v>
          </cell>
          <cell r="V117">
            <v>2.4624670190098796</v>
          </cell>
          <cell r="W117">
            <v>0.67318623757542939</v>
          </cell>
          <cell r="X117">
            <v>9.3534148128558356E-3</v>
          </cell>
          <cell r="Y117">
            <v>3.4100097873015676</v>
          </cell>
          <cell r="Z117"/>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cell r="K118">
            <v>1.2193429969493831E-2</v>
          </cell>
          <cell r="L118">
            <v>5.5563287530412613E-2</v>
          </cell>
          <cell r="M118">
            <v>6.7756717499906444E-2</v>
          </cell>
          <cell r="N118"/>
          <cell r="P118">
            <v>0.10493414441526089</v>
          </cell>
          <cell r="Q118">
            <v>0.12909022470824374</v>
          </cell>
          <cell r="R118">
            <v>0.23402436912350463</v>
          </cell>
          <cell r="S118"/>
          <cell r="U118">
            <v>4.3246367574831836E-2</v>
          </cell>
          <cell r="V118">
            <v>3.3892570841267455E-2</v>
          </cell>
          <cell r="W118">
            <v>5.3054834919124515E-2</v>
          </cell>
          <cell r="X118">
            <v>0.160528601646413</v>
          </cell>
          <cell r="Y118">
            <v>0.29072237498163678</v>
          </cell>
          <cell r="Z118"/>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cell r="P119">
            <v>0.14626032490962509</v>
          </cell>
          <cell r="Q119">
            <v>0.19194291204600458</v>
          </cell>
          <cell r="R119">
            <v>0.3382032369556297</v>
          </cell>
          <cell r="S119"/>
          <cell r="U119">
            <v>2.8992400875240111E-2</v>
          </cell>
          <cell r="V119">
            <v>2.5585605953859888E-4</v>
          </cell>
          <cell r="W119">
            <v>0.10459457007873364</v>
          </cell>
          <cell r="X119">
            <v>4.0742170026290933E-4</v>
          </cell>
          <cell r="Y119">
            <v>0.13425024871377528</v>
          </cell>
          <cell r="Z119"/>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cell r="K120">
            <v>0</v>
          </cell>
          <cell r="L120">
            <v>0</v>
          </cell>
          <cell r="M120">
            <v>0</v>
          </cell>
          <cell r="N120"/>
          <cell r="P120">
            <v>0</v>
          </cell>
          <cell r="Q120">
            <v>0</v>
          </cell>
          <cell r="R120">
            <v>0</v>
          </cell>
          <cell r="S120"/>
          <cell r="U120">
            <v>0</v>
          </cell>
          <cell r="V120">
            <v>0</v>
          </cell>
          <cell r="W120">
            <v>0</v>
          </cell>
          <cell r="X120">
            <v>0</v>
          </cell>
          <cell r="Y120">
            <v>0</v>
          </cell>
          <cell r="Z120"/>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cell r="K121">
            <v>7.7579552468625367E-4</v>
          </cell>
          <cell r="L121">
            <v>7.8693391441545801E-2</v>
          </cell>
          <cell r="M121">
            <v>7.946918696623205E-2</v>
          </cell>
          <cell r="N121"/>
          <cell r="P121">
            <v>3.6243163125698467E-5</v>
          </cell>
          <cell r="Q121">
            <v>4.9669956578166814E-3</v>
          </cell>
          <cell r="R121">
            <v>5.0032388209423802E-3</v>
          </cell>
          <cell r="S121"/>
          <cell r="U121">
            <v>3.527877688873958E-2</v>
          </cell>
          <cell r="V121">
            <v>2.9859856575935209E-4</v>
          </cell>
          <cell r="W121">
            <v>0.6090620445617444</v>
          </cell>
          <cell r="X121">
            <v>1.0990287579350562E-2</v>
          </cell>
          <cell r="Y121">
            <v>0.65562970759559391</v>
          </cell>
          <cell r="Z121"/>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cell r="K122">
            <v>1.9751491530067816E-2</v>
          </cell>
          <cell r="L122">
            <v>2.3965733132651924E-3</v>
          </cell>
          <cell r="M122">
            <v>2.214806484333301E-2</v>
          </cell>
          <cell r="N122"/>
          <cell r="P122">
            <v>0.13955745224703972</v>
          </cell>
          <cell r="Q122">
            <v>4.2947601523793774E-4</v>
          </cell>
          <cell r="R122">
            <v>0.13998692826227765</v>
          </cell>
          <cell r="S122"/>
          <cell r="U122">
            <v>1.5886623659358147E-2</v>
          </cell>
          <cell r="V122">
            <v>0.12164954549160295</v>
          </cell>
          <cell r="W122">
            <v>8.0641869207996097E-2</v>
          </cell>
          <cell r="X122">
            <v>4.2160169708063806E-2</v>
          </cell>
          <cell r="Y122">
            <v>0.26033820806702102</v>
          </cell>
          <cell r="Z122"/>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cell r="K123">
            <v>0.18661426730757491</v>
          </cell>
          <cell r="L123">
            <v>5.6009382482217864</v>
          </cell>
          <cell r="M123">
            <v>5.7875525155293612</v>
          </cell>
          <cell r="N123"/>
          <cell r="P123">
            <v>1.2180711032819121E-2</v>
          </cell>
          <cell r="Q123">
            <v>6.9411245803763016E-4</v>
          </cell>
          <cell r="R123">
            <v>1.2874823490856752E-2</v>
          </cell>
          <cell r="S123"/>
          <cell r="U123">
            <v>8.06869174938767E-2</v>
          </cell>
          <cell r="V123">
            <v>0.28106327188490809</v>
          </cell>
          <cell r="W123">
            <v>0.57562696910323496</v>
          </cell>
          <cell r="X123">
            <v>1.2582436106242159</v>
          </cell>
          <cell r="Y123">
            <v>2.1956207691062355</v>
          </cell>
          <cell r="Z123"/>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cell r="K124">
            <v>1.1752527290398867E-3</v>
          </cell>
          <cell r="L124">
            <v>0.24663950466780013</v>
          </cell>
          <cell r="M124">
            <v>0.24781475739684003</v>
          </cell>
          <cell r="N124"/>
          <cell r="P124">
            <v>1.5118857450971912</v>
          </cell>
          <cell r="Q124">
            <v>0.38197640435363306</v>
          </cell>
          <cell r="R124">
            <v>1.8938621494508243</v>
          </cell>
          <cell r="S124"/>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cell r="K125">
            <v>8.1441252374109513E-2</v>
          </cell>
          <cell r="L125">
            <v>5.695766559552809E-2</v>
          </cell>
          <cell r="M125">
            <v>0.1383989179696376</v>
          </cell>
          <cell r="N125"/>
          <cell r="P125">
            <v>0.27207685196135062</v>
          </cell>
          <cell r="Q125">
            <v>1.5233678304632337E-2</v>
          </cell>
          <cell r="R125">
            <v>0.28731053026598297</v>
          </cell>
          <cell r="S125"/>
          <cell r="U125">
            <v>6.7075251668484881E-2</v>
          </cell>
          <cell r="V125">
            <v>0.5285890733187113</v>
          </cell>
          <cell r="W125">
            <v>0.50741707513195311</v>
          </cell>
          <cell r="X125">
            <v>0.17058960163251274</v>
          </cell>
          <cell r="Y125">
            <v>1.2736710017516621</v>
          </cell>
          <cell r="Z125"/>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cell r="K126">
            <v>2.4743282849237061E-2</v>
          </cell>
          <cell r="L126">
            <v>0.30433695772285829</v>
          </cell>
          <cell r="M126">
            <v>0.32908024057209534</v>
          </cell>
          <cell r="N126"/>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cell r="K127">
            <v>3.8412480376766332E-2</v>
          </cell>
          <cell r="L127">
            <v>3.7750196232339342E-3</v>
          </cell>
          <cell r="M127">
            <v>4.2187500000000266E-2</v>
          </cell>
          <cell r="N127"/>
          <cell r="P127">
            <v>4.0289031190101059E-3</v>
          </cell>
          <cell r="Q127">
            <v>2.1491930214322399E-2</v>
          </cell>
          <cell r="R127">
            <v>2.5520833333332507E-2</v>
          </cell>
          <cell r="S127"/>
          <cell r="U127">
            <v>1.7182871580415492E-2</v>
          </cell>
          <cell r="V127">
            <v>4.2423549398851196E-3</v>
          </cell>
          <cell r="W127">
            <v>3.0550291862695071E-3</v>
          </cell>
          <cell r="X127">
            <v>1.0405776267642473E-3</v>
          </cell>
          <cell r="Y127">
            <v>2.5520833333334367E-2</v>
          </cell>
          <cell r="Z127"/>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cell r="K128">
            <v>6.0866411563699076E-2</v>
          </cell>
          <cell r="L128">
            <v>0.17368645663878648</v>
          </cell>
          <cell r="M128">
            <v>0.23455286820248555</v>
          </cell>
          <cell r="N128"/>
          <cell r="P128">
            <v>0.10490605487123805</v>
          </cell>
          <cell r="Q128">
            <v>7.0692486938796067E-2</v>
          </cell>
          <cell r="R128">
            <v>0.17559854181003412</v>
          </cell>
          <cell r="S128"/>
          <cell r="U128">
            <v>5.8502542522683714E-8</v>
          </cell>
          <cell r="V128">
            <v>0.28042305349534508</v>
          </cell>
          <cell r="W128">
            <v>1.4871928605938503E-3</v>
          </cell>
          <cell r="X128">
            <v>6.1863174763008566E-2</v>
          </cell>
          <cell r="Y128">
            <v>0.34377347962149002</v>
          </cell>
          <cell r="Z128"/>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cell r="K129">
            <v>2.1604660788285084E-2</v>
          </cell>
          <cell r="L129">
            <v>1.7627446888353728</v>
          </cell>
          <cell r="M129">
            <v>1.784349349623658</v>
          </cell>
          <cell r="N129"/>
          <cell r="P129">
            <v>0.11679511269816009</v>
          </cell>
          <cell r="Q129">
            <v>5.9138096866387276E-2</v>
          </cell>
          <cell r="R129">
            <v>0.17593320956454736</v>
          </cell>
          <cell r="S129"/>
          <cell r="U129">
            <v>1.0159699051363011E-2</v>
          </cell>
          <cell r="V129">
            <v>0.10808379931319714</v>
          </cell>
          <cell r="W129">
            <v>8.4532978638945429E-3</v>
          </cell>
          <cell r="X129">
            <v>0.7941577595805448</v>
          </cell>
          <cell r="Y129">
            <v>0.92085455580899955</v>
          </cell>
          <cell r="Z129"/>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cell r="K130">
            <v>0.19054456535062531</v>
          </cell>
          <cell r="L130">
            <v>0.3639737274501576</v>
          </cell>
          <cell r="M130">
            <v>0.55451829280078291</v>
          </cell>
          <cell r="N130"/>
          <cell r="P130">
            <v>0.72955829442973208</v>
          </cell>
          <cell r="Q130">
            <v>2.2995119787125192E-3</v>
          </cell>
          <cell r="R130">
            <v>0.73185780640844456</v>
          </cell>
          <cell r="S130"/>
          <cell r="U130">
            <v>0.10059332863621079</v>
          </cell>
          <cell r="V130">
            <v>0.8222862066141311</v>
          </cell>
          <cell r="W130">
            <v>0.47853493292342242</v>
          </cell>
          <cell r="X130">
            <v>0.12532955188258754</v>
          </cell>
          <cell r="Y130">
            <v>1.5267440200563516</v>
          </cell>
          <cell r="Z130"/>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cell r="K131">
            <v>9.2619648211829289E-4</v>
          </cell>
          <cell r="L131">
            <v>0.21501920175723468</v>
          </cell>
          <cell r="M131">
            <v>0.21594539823935296</v>
          </cell>
          <cell r="N131"/>
          <cell r="P131">
            <v>1.2728613596487734</v>
          </cell>
          <cell r="Q131">
            <v>0.12168498295031749</v>
          </cell>
          <cell r="R131">
            <v>1.3945463425990909</v>
          </cell>
          <cell r="S131"/>
          <cell r="U131">
            <v>9.9151555505419264E-2</v>
          </cell>
          <cell r="V131">
            <v>0.5046879933891445</v>
          </cell>
          <cell r="W131">
            <v>2.065875628389182E-2</v>
          </cell>
          <cell r="X131">
            <v>2.4782075473387451E-3</v>
          </cell>
          <cell r="Y131">
            <v>0.62697651272579435</v>
          </cell>
          <cell r="Z131"/>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cell r="U133">
            <v>1.6526100492271778</v>
          </cell>
          <cell r="V133">
            <v>0.41039127426743988</v>
          </cell>
          <cell r="W133">
            <v>4.0311833688699386</v>
          </cell>
          <cell r="X133">
            <v>0.95669571073465987</v>
          </cell>
          <cell r="Y133">
            <v>7.0508804030992156</v>
          </cell>
          <cell r="Z133"/>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cell r="K134">
            <v>5.1287816753834627E-2</v>
          </cell>
          <cell r="L134">
            <v>0.75819336782526781</v>
          </cell>
          <cell r="M134">
            <v>0.80948118457910245</v>
          </cell>
          <cell r="N134"/>
          <cell r="P134">
            <v>0.46432781706777559</v>
          </cell>
          <cell r="Q134">
            <v>0.11202225614941895</v>
          </cell>
          <cell r="R134">
            <v>0.57635007321719456</v>
          </cell>
          <cell r="S134"/>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cell r="K135">
            <v>1.1631574778535353E-3</v>
          </cell>
          <cell r="L135">
            <v>0.68242583328878903</v>
          </cell>
          <cell r="M135">
            <v>0.68358899076664259</v>
          </cell>
          <cell r="N135"/>
          <cell r="P135">
            <v>0.93606055742384253</v>
          </cell>
          <cell r="Q135">
            <v>5.4506861919319798E-2</v>
          </cell>
          <cell r="R135">
            <v>0.99056741934316228</v>
          </cell>
          <cell r="S135"/>
          <cell r="U135">
            <v>0.13752343459043845</v>
          </cell>
          <cell r="V135">
            <v>1.1147039181549985</v>
          </cell>
          <cell r="W135">
            <v>0.92604007221142148</v>
          </cell>
          <cell r="X135">
            <v>2.7096895879867176</v>
          </cell>
          <cell r="Y135">
            <v>4.8879570129435752</v>
          </cell>
          <cell r="Z135"/>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cell r="K136">
            <v>0.72669302931533142</v>
          </cell>
          <cell r="L136">
            <v>3.2220921011535681</v>
          </cell>
          <cell r="M136">
            <v>3.9487851304688997</v>
          </cell>
          <cell r="N136"/>
          <cell r="P136">
            <v>0.1178493866004163</v>
          </cell>
          <cell r="Q136">
            <v>1.0939729312953891E-2</v>
          </cell>
          <cell r="R136">
            <v>0.12878911591337019</v>
          </cell>
          <cell r="S136"/>
          <cell r="U136">
            <v>0.66787890280319506</v>
          </cell>
          <cell r="V136">
            <v>3.1808482302036918</v>
          </cell>
          <cell r="W136">
            <v>0.1204968279535846</v>
          </cell>
          <cell r="X136">
            <v>0.25938765699200628</v>
          </cell>
          <cell r="Y136">
            <v>4.2286116179524775</v>
          </cell>
          <cell r="Z136"/>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cell r="K137">
            <v>3.9720502098938994E-2</v>
          </cell>
          <cell r="L137">
            <v>4.9713054658349153E-2</v>
          </cell>
          <cell r="M137">
            <v>8.9433556757288146E-2</v>
          </cell>
          <cell r="N137"/>
          <cell r="P137">
            <v>3.8260661251937923E-3</v>
          </cell>
          <cell r="Q137">
            <v>1.9806453365323402E-2</v>
          </cell>
          <cell r="R137">
            <v>2.3632519490517194E-2</v>
          </cell>
          <cell r="S137"/>
          <cell r="U137">
            <v>6.018689284015151E-2</v>
          </cell>
          <cell r="V137">
            <v>0.13428189033258867</v>
          </cell>
          <cell r="W137">
            <v>9.719292127582263E-2</v>
          </cell>
          <cell r="X137">
            <v>2.3356921835108093E-2</v>
          </cell>
          <cell r="Y137">
            <v>0.31501862628367089</v>
          </cell>
          <cell r="Z137"/>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cell r="K138">
            <v>3.8421730720992683E-2</v>
          </cell>
          <cell r="L138">
            <v>0.43609560526362939</v>
          </cell>
          <cell r="M138">
            <v>0.47451733598462209</v>
          </cell>
          <cell r="N138"/>
          <cell r="P138">
            <v>2.8712680468875842</v>
          </cell>
          <cell r="Q138">
            <v>0.68855415517664709</v>
          </cell>
          <cell r="R138">
            <v>3.5598222020642312</v>
          </cell>
          <cell r="S138"/>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cell r="K139">
            <v>1.7421099251413628E-4</v>
          </cell>
          <cell r="L139">
            <v>0.83518079540142542</v>
          </cell>
          <cell r="M139">
            <v>0.83535500639393956</v>
          </cell>
          <cell r="N139"/>
          <cell r="P139">
            <v>1.4469437921987429</v>
          </cell>
          <cell r="Q139">
            <v>4.7701804802469751E-2</v>
          </cell>
          <cell r="R139">
            <v>1.4946455970012127</v>
          </cell>
          <cell r="S139"/>
          <cell r="U139">
            <v>6.6132074355215897E-2</v>
          </cell>
          <cell r="V139">
            <v>1.7970510473214862</v>
          </cell>
          <cell r="W139">
            <v>0.11033508188637701</v>
          </cell>
          <cell r="X139">
            <v>1.3242481586168373E-2</v>
          </cell>
          <cell r="Y139">
            <v>1.9867606851492476</v>
          </cell>
          <cell r="Z139"/>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cell r="K140">
            <v>5.314167793417006E-4</v>
          </cell>
          <cell r="L140">
            <v>0.15147389491188226</v>
          </cell>
          <cell r="M140">
            <v>0.15200531169122397</v>
          </cell>
          <cell r="N140"/>
          <cell r="P140">
            <v>3.9570109470886031E-2</v>
          </cell>
          <cell r="Q140">
            <v>2.2329612620454006E-2</v>
          </cell>
          <cell r="R140">
            <v>6.1899722091340037E-2</v>
          </cell>
          <cell r="S140"/>
          <cell r="U140">
            <v>3.0396111165630602E-3</v>
          </cell>
          <cell r="V140">
            <v>0.10389077835998047</v>
          </cell>
          <cell r="W140">
            <v>1.7771918248154683</v>
          </cell>
          <cell r="X140">
            <v>0.63771877590048798</v>
          </cell>
          <cell r="Y140">
            <v>2.5218409901924996</v>
          </cell>
          <cell r="Z140"/>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cell r="K141">
            <v>1.8413520120689895E-2</v>
          </cell>
          <cell r="L141">
            <v>4.1870715901917481E-2</v>
          </cell>
          <cell r="M141">
            <v>6.0284236022607379E-2</v>
          </cell>
          <cell r="N141"/>
          <cell r="P141">
            <v>1.2427392293530595</v>
          </cell>
          <cell r="Q141">
            <v>0.31078105478380236</v>
          </cell>
          <cell r="R141">
            <v>1.5535202841368618</v>
          </cell>
          <cell r="S141"/>
          <cell r="U141">
            <v>0.30608401590860546</v>
          </cell>
          <cell r="V141">
            <v>9.3237732690012391E-4</v>
          </cell>
          <cell r="W141">
            <v>0.77372152068977218</v>
          </cell>
          <cell r="X141">
            <v>0.54023388500526037</v>
          </cell>
          <cell r="Y141">
            <v>1.6209717989305381</v>
          </cell>
          <cell r="Z141"/>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cell r="K142">
            <v>2.0357643369534748E-2</v>
          </cell>
          <cell r="L142">
            <v>0.21790165605452719</v>
          </cell>
          <cell r="M142">
            <v>0.23825929942406193</v>
          </cell>
          <cell r="N142"/>
          <cell r="P142">
            <v>1.9342408235134796</v>
          </cell>
          <cell r="Q142">
            <v>0.16903656135924697</v>
          </cell>
          <cell r="R142">
            <v>2.1032773848727264</v>
          </cell>
          <cell r="S142"/>
          <cell r="U142">
            <v>1.8411008081592795E-2</v>
          </cell>
          <cell r="V142">
            <v>1.0547207998360055</v>
          </cell>
          <cell r="W142">
            <v>6.2920469261107267E-2</v>
          </cell>
          <cell r="X142">
            <v>0.4114374721851346</v>
          </cell>
          <cell r="Y142">
            <v>1.54748974936384</v>
          </cell>
          <cell r="Z142"/>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cell r="K143">
            <v>0.17767500697067601</v>
          </cell>
          <cell r="L143">
            <v>1.5395530496884735</v>
          </cell>
          <cell r="M143">
            <v>1.7172280566591496</v>
          </cell>
          <cell r="N143"/>
          <cell r="P143">
            <v>0.60282927102340378</v>
          </cell>
          <cell r="Q143">
            <v>1.7975885567928604E-2</v>
          </cell>
          <cell r="R143">
            <v>0.6208051565913324</v>
          </cell>
          <cell r="S143"/>
          <cell r="U143">
            <v>1.8193470754813059E-2</v>
          </cell>
          <cell r="V143">
            <v>0.34480294488114771</v>
          </cell>
          <cell r="W143">
            <v>0.28285006201900376</v>
          </cell>
          <cell r="X143">
            <v>0.25823677921172716</v>
          </cell>
          <cell r="Y143">
            <v>0.90408325686669166</v>
          </cell>
          <cell r="Z143"/>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cell r="K144">
            <v>9.7094707767967331E-2</v>
          </cell>
          <cell r="L144">
            <v>2.5538544639782827E-2</v>
          </cell>
          <cell r="M144">
            <v>0.12263325240775017</v>
          </cell>
          <cell r="N144"/>
          <cell r="P144">
            <v>3.5193728306548553</v>
          </cell>
          <cell r="Q144">
            <v>0.3160351314257972</v>
          </cell>
          <cell r="R144">
            <v>3.8354079620806525</v>
          </cell>
          <cell r="S144"/>
          <cell r="U144">
            <v>7.1285927274297597E-2</v>
          </cell>
          <cell r="V144">
            <v>0.66401340473258164</v>
          </cell>
          <cell r="W144">
            <v>1.3890814944223995</v>
          </cell>
          <cell r="X144">
            <v>2.4125595232985595</v>
          </cell>
          <cell r="Y144">
            <v>4.5369403497278382</v>
          </cell>
          <cell r="Z144"/>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cell r="K145">
            <v>1.0968779541576136E-2</v>
          </cell>
          <cell r="L145">
            <v>2.2786146612157441E-4</v>
          </cell>
          <cell r="M145">
            <v>1.1196641007697711E-2</v>
          </cell>
          <cell r="N145"/>
          <cell r="P145">
            <v>4.0895672268102621E-3</v>
          </cell>
          <cell r="Q145">
            <v>2.1102875040509304E-2</v>
          </cell>
          <cell r="R145">
            <v>2.5192442267319565E-2</v>
          </cell>
          <cell r="S145"/>
          <cell r="U145">
            <v>1.9686574702220357E-2</v>
          </cell>
          <cell r="V145">
            <v>3.168972006922018E-3</v>
          </cell>
          <cell r="W145">
            <v>1.6464491432611863E-3</v>
          </cell>
          <cell r="X145">
            <v>6.9044641491600427E-4</v>
          </cell>
          <cell r="Y145">
            <v>2.5192442267319565E-2</v>
          </cell>
          <cell r="Z145"/>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cell r="K146">
            <v>2.4211912753992353E-2</v>
          </cell>
          <cell r="L146">
            <v>2.6434347406935755E-4</v>
          </cell>
          <cell r="M146">
            <v>2.447625622806171E-2</v>
          </cell>
          <cell r="N146"/>
          <cell r="P146">
            <v>0.86598910659425155</v>
          </cell>
          <cell r="Q146">
            <v>2.1048813195610867E-2</v>
          </cell>
          <cell r="R146">
            <v>0.88703791978986246</v>
          </cell>
          <cell r="S146"/>
          <cell r="U146">
            <v>0.10456399545497377</v>
          </cell>
          <cell r="V146">
            <v>2.1336897233881137E-2</v>
          </cell>
          <cell r="W146">
            <v>0.81238214973136436</v>
          </cell>
          <cell r="X146">
            <v>0.20434988707345725</v>
          </cell>
          <cell r="Y146">
            <v>1.1426329294936766</v>
          </cell>
          <cell r="Z146"/>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cell r="K147">
            <v>0.23953526635410005</v>
          </cell>
          <cell r="L147">
            <v>10.035352414463388</v>
          </cell>
          <cell r="M147">
            <v>10.274887680817487</v>
          </cell>
          <cell r="N147"/>
          <cell r="P147">
            <v>8.782258157927705E-3</v>
          </cell>
          <cell r="Q147">
            <v>1.2851103564993978E-2</v>
          </cell>
          <cell r="R147">
            <v>2.1633361722921685E-2</v>
          </cell>
          <cell r="S147"/>
          <cell r="U147">
            <v>0.28035870235838739</v>
          </cell>
          <cell r="V147">
            <v>0.27014884534706868</v>
          </cell>
          <cell r="W147">
            <v>4.1708759825227803E-3</v>
          </cell>
          <cell r="X147">
            <v>0.18347763379683321</v>
          </cell>
          <cell r="Y147">
            <v>0.73815605748481206</v>
          </cell>
          <cell r="Z147"/>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cell r="K148">
            <v>0.40531160451682346</v>
          </cell>
          <cell r="L148">
            <v>8.7159934124426233</v>
          </cell>
          <cell r="M148">
            <v>9.1213050169594467</v>
          </cell>
          <cell r="N148"/>
          <cell r="P148">
            <v>5.5012274306168631</v>
          </cell>
          <cell r="Q148">
            <v>0.46285765553238073</v>
          </cell>
          <cell r="R148">
            <v>5.964085086149244</v>
          </cell>
          <cell r="S148"/>
          <cell r="U148">
            <v>0.41478383660758306</v>
          </cell>
          <cell r="V148">
            <v>0.19406636342485253</v>
          </cell>
          <cell r="W148">
            <v>1.4864068756309503</v>
          </cell>
          <cell r="X148">
            <v>0.9200495343897086</v>
          </cell>
          <cell r="Y148">
            <v>3.0153066100530945</v>
          </cell>
          <cell r="Z148"/>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cell r="K149">
            <v>1.1624034375007201E-2</v>
          </cell>
          <cell r="L149">
            <v>3.8403007715017257E-2</v>
          </cell>
          <cell r="M149">
            <v>5.0027042090024454E-2</v>
          </cell>
          <cell r="N149"/>
          <cell r="P149">
            <v>2.875650491610112</v>
          </cell>
          <cell r="Q149">
            <v>0.33152981499628653</v>
          </cell>
          <cell r="R149">
            <v>3.2071803066063986</v>
          </cell>
          <cell r="S149"/>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cell r="K150">
            <v>0.13916782952986315</v>
          </cell>
          <cell r="L150">
            <v>5.0137196854494315</v>
          </cell>
          <cell r="M150">
            <v>5.1528875149792945</v>
          </cell>
          <cell r="N150"/>
          <cell r="P150">
            <v>4.0925274213738358</v>
          </cell>
          <cell r="Q150">
            <v>0.170280239529779</v>
          </cell>
          <cell r="R150">
            <v>4.262807660903615</v>
          </cell>
          <cell r="S150"/>
          <cell r="U150">
            <v>0.51686992626565187</v>
          </cell>
          <cell r="V150">
            <v>0.83047507069588589</v>
          </cell>
          <cell r="W150">
            <v>1.3989814454687237</v>
          </cell>
          <cell r="X150">
            <v>1.6514365342761221</v>
          </cell>
          <cell r="Y150">
            <v>4.3977629767063835</v>
          </cell>
          <cell r="Z150"/>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cell r="K151">
            <v>1.58154072668565E-3</v>
          </cell>
          <cell r="L151">
            <v>1.2835202986091387</v>
          </cell>
          <cell r="M151">
            <v>1.2851018393358244</v>
          </cell>
          <cell r="N151"/>
          <cell r="P151">
            <v>0.31631031562443745</v>
          </cell>
          <cell r="Q151">
            <v>9.4895663255120265E-5</v>
          </cell>
          <cell r="R151">
            <v>0.31640521128769256</v>
          </cell>
          <cell r="S151"/>
          <cell r="U151">
            <v>0.11089053168814426</v>
          </cell>
          <cell r="V151">
            <v>4.3295933193941545E-2</v>
          </cell>
          <cell r="W151">
            <v>4.7533297599618121E-2</v>
          </cell>
          <cell r="X151">
            <v>0.59152132621083331</v>
          </cell>
          <cell r="Y151">
            <v>0.79324108869253718</v>
          </cell>
          <cell r="Z151"/>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cell r="K152">
            <v>7.2141396402518515E-2</v>
          </cell>
          <cell r="L152">
            <v>8.9068118992108786E-2</v>
          </cell>
          <cell r="M152">
            <v>0.1612095153946273</v>
          </cell>
          <cell r="N152"/>
          <cell r="P152">
            <v>0.14806796344746584</v>
          </cell>
          <cell r="Q152">
            <v>0.10970184813466846</v>
          </cell>
          <cell r="R152">
            <v>0.2577698115821343</v>
          </cell>
          <cell r="S152"/>
          <cell r="U152">
            <v>4.9614696044172332E-2</v>
          </cell>
          <cell r="V152">
            <v>4.1602131504222444E-4</v>
          </cell>
          <cell r="W152">
            <v>1.3940284860898385E-2</v>
          </cell>
          <cell r="X152">
            <v>5.7289574126155082E-2</v>
          </cell>
          <cell r="Y152">
            <v>0.12126057634626802</v>
          </cell>
          <cell r="Z152"/>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cell r="K153">
            <v>2.2644561327849689E-2</v>
          </cell>
          <cell r="L153">
            <v>0.35599063984542328</v>
          </cell>
          <cell r="M153">
            <v>0.37863520117327298</v>
          </cell>
          <cell r="N153"/>
          <cell r="P153">
            <v>1.1061826807189639</v>
          </cell>
          <cell r="Q153">
            <v>0.35532007931161291</v>
          </cell>
          <cell r="R153">
            <v>1.4615027600305768</v>
          </cell>
          <cell r="S153"/>
          <cell r="U153">
            <v>0.55141123466739728</v>
          </cell>
          <cell r="V153">
            <v>0.76367076792099553</v>
          </cell>
          <cell r="W153">
            <v>3.1682242132109767E-2</v>
          </cell>
          <cell r="X153">
            <v>8.4084489344073074E-2</v>
          </cell>
          <cell r="Y153">
            <v>1.4308487340645757</v>
          </cell>
          <cell r="Z153"/>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cell r="K154">
            <v>0.34495724501395486</v>
          </cell>
          <cell r="L154">
            <v>2.2807072088059233</v>
          </cell>
          <cell r="M154">
            <v>2.6256644538198781</v>
          </cell>
          <cell r="N154"/>
          <cell r="P154">
            <v>0.5159242219053376</v>
          </cell>
          <cell r="Q154">
            <v>4.1854266256707174E-3</v>
          </cell>
          <cell r="R154">
            <v>0.52010964853100827</v>
          </cell>
          <cell r="S154"/>
          <cell r="U154">
            <v>2.2348651081092507E-3</v>
          </cell>
          <cell r="V154">
            <v>0.67983554294669934</v>
          </cell>
          <cell r="W154">
            <v>8.4344268959214805E-4</v>
          </cell>
          <cell r="X154">
            <v>0.17481773525351066</v>
          </cell>
          <cell r="Y154">
            <v>0.85773158599791133</v>
          </cell>
          <cell r="Z154"/>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cell r="K155">
            <v>0.4656733944027161</v>
          </cell>
          <cell r="L155">
            <v>3.0870836431031847</v>
          </cell>
          <cell r="M155">
            <v>3.5527570375059008</v>
          </cell>
          <cell r="N155"/>
          <cell r="P155">
            <v>4.180814383944746</v>
          </cell>
          <cell r="Q155">
            <v>0.48529423898509766</v>
          </cell>
          <cell r="R155">
            <v>4.6661086229298441</v>
          </cell>
          <cell r="S155"/>
          <cell r="U155">
            <v>0.50168109014639395</v>
          </cell>
          <cell r="V155">
            <v>9.2840657127070111E-2</v>
          </cell>
          <cell r="W155">
            <v>1.1321607783925014E-2</v>
          </cell>
          <cell r="X155">
            <v>6.022601266219497</v>
          </cell>
          <cell r="Y155">
            <v>6.6284446212768859</v>
          </cell>
          <cell r="Z155"/>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ow r="5">
          <cell r="B5" t="str">
            <v>202</v>
          </cell>
          <cell r="C5">
            <v>2.4514383782705473</v>
          </cell>
          <cell r="D5">
            <v>0.37611570339461109</v>
          </cell>
          <cell r="E5">
            <v>0.28424208907529047</v>
          </cell>
          <cell r="F5">
            <v>0.14273383950732407</v>
          </cell>
          <cell r="G5">
            <v>0.389430834076882</v>
          </cell>
          <cell r="H5">
            <v>3.6439608443246549</v>
          </cell>
          <cell r="I5"/>
          <cell r="K5">
            <v>0.77015681153539695</v>
          </cell>
          <cell r="L5">
            <v>0.50141356816590255</v>
          </cell>
          <cell r="M5">
            <v>1.2715703797012994</v>
          </cell>
          <cell r="N5"/>
          <cell r="P5">
            <v>6.9891518952271275E-2</v>
          </cell>
          <cell r="Q5">
            <v>5.2440344654869915E-2</v>
          </cell>
          <cell r="R5">
            <v>0.12233186360714118</v>
          </cell>
          <cell r="S5"/>
          <cell r="U5">
            <v>1.8869200255398366E-3</v>
          </cell>
          <cell r="V5">
            <v>3.9334663914871525E-5</v>
          </cell>
          <cell r="W5">
            <v>5.348246022752752E-2</v>
          </cell>
          <cell r="X5">
            <v>2.5485607194731769E-2</v>
          </cell>
          <cell r="Y5">
            <v>8.0894322111714004E-2</v>
          </cell>
          <cell r="Z5"/>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cell r="U6">
            <v>0.2820579945713601</v>
          </cell>
          <cell r="V6">
            <v>0.22095649903821268</v>
          </cell>
          <cell r="W6">
            <v>0.91649878751001645</v>
          </cell>
          <cell r="X6">
            <v>2.1588792465594793</v>
          </cell>
          <cell r="Y6">
            <v>3.5783925276790685</v>
          </cell>
          <cell r="Z6"/>
        </row>
        <row r="7">
          <cell r="B7" t="str">
            <v>204</v>
          </cell>
          <cell r="C7">
            <v>1.0620603552890302</v>
          </cell>
          <cell r="D7">
            <v>4.2011649673253928E-3</v>
          </cell>
          <cell r="E7">
            <v>6.2455226366858053E-2</v>
          </cell>
          <cell r="F7">
            <v>7.3000633143606289E-2</v>
          </cell>
          <cell r="G7">
            <v>0.29852077121674059</v>
          </cell>
          <cell r="H7">
            <v>1.5002381509835607</v>
          </cell>
          <cell r="I7"/>
          <cell r="K7">
            <v>2.095536904034179E-2</v>
          </cell>
          <cell r="L7">
            <v>1.7752114507275988E-2</v>
          </cell>
          <cell r="M7">
            <v>3.8707483547617778E-2</v>
          </cell>
          <cell r="N7"/>
          <cell r="P7">
            <v>6.5397202971171308E-4</v>
          </cell>
          <cell r="Q7">
            <v>4.7514343017210304E-4</v>
          </cell>
          <cell r="R7">
            <v>1.1291154598838161E-3</v>
          </cell>
          <cell r="S7"/>
          <cell r="U7">
            <v>1.1742481907760569E-2</v>
          </cell>
          <cell r="V7">
            <v>0.49205902454062311</v>
          </cell>
          <cell r="W7">
            <v>0.25895159137508994</v>
          </cell>
          <cell r="X7">
            <v>3.3864548716554074E-2</v>
          </cell>
          <cell r="Y7">
            <v>0.79661764654002776</v>
          </cell>
          <cell r="Z7"/>
        </row>
        <row r="8">
          <cell r="B8" t="str">
            <v>205</v>
          </cell>
          <cell r="C8">
            <v>4.8678989998720258E-2</v>
          </cell>
          <cell r="D8">
            <v>0.59428950506055611</v>
          </cell>
          <cell r="E8">
            <v>1.8722688461046294E-3</v>
          </cell>
          <cell r="F8">
            <v>5.9374392268911943E-3</v>
          </cell>
          <cell r="G8">
            <v>0.67590214084935052</v>
          </cell>
          <cell r="H8">
            <v>1.3266803439816226</v>
          </cell>
          <cell r="I8"/>
          <cell r="K8">
            <v>3.498747954683231E-2</v>
          </cell>
          <cell r="L8">
            <v>3.5642007225428436E-2</v>
          </cell>
          <cell r="M8">
            <v>7.0629486772260747E-2</v>
          </cell>
          <cell r="N8"/>
          <cell r="P8">
            <v>1.2408771973847426</v>
          </cell>
          <cell r="Q8">
            <v>0.99420813386820583</v>
          </cell>
          <cell r="R8">
            <v>2.2350853312529484</v>
          </cell>
          <cell r="S8"/>
          <cell r="U8">
            <v>0.42720513627763257</v>
          </cell>
          <cell r="V8">
            <v>0.70906493601632825</v>
          </cell>
          <cell r="W8">
            <v>0.25190718021943709</v>
          </cell>
          <cell r="X8">
            <v>2.159170415762723E-2</v>
          </cell>
          <cell r="Y8">
            <v>1.409768956671025</v>
          </cell>
          <cell r="Z8"/>
        </row>
        <row r="9">
          <cell r="B9" t="str">
            <v>206</v>
          </cell>
          <cell r="C9">
            <v>0</v>
          </cell>
          <cell r="D9">
            <v>0</v>
          </cell>
          <cell r="E9">
            <v>0</v>
          </cell>
          <cell r="F9">
            <v>0</v>
          </cell>
          <cell r="G9">
            <v>0</v>
          </cell>
          <cell r="H9">
            <v>0</v>
          </cell>
          <cell r="I9"/>
          <cell r="K9">
            <v>0</v>
          </cell>
          <cell r="L9">
            <v>0</v>
          </cell>
          <cell r="M9">
            <v>0</v>
          </cell>
          <cell r="N9"/>
          <cell r="P9">
            <v>0</v>
          </cell>
          <cell r="Q9">
            <v>0</v>
          </cell>
          <cell r="R9">
            <v>0</v>
          </cell>
          <cell r="S9"/>
          <cell r="U9">
            <v>0</v>
          </cell>
          <cell r="V9">
            <v>0</v>
          </cell>
          <cell r="W9">
            <v>0</v>
          </cell>
          <cell r="X9">
            <v>0</v>
          </cell>
          <cell r="Y9">
            <v>0</v>
          </cell>
          <cell r="Z9"/>
        </row>
        <row r="10">
          <cell r="B10" t="str">
            <v>207</v>
          </cell>
          <cell r="C10">
            <v>0.3383964872336967</v>
          </cell>
          <cell r="D10">
            <v>3.2118738594943737</v>
          </cell>
          <cell r="E10">
            <v>6.0887949260042304E-2</v>
          </cell>
          <cell r="F10">
            <v>0.75433784736110354</v>
          </cell>
          <cell r="G10">
            <v>0.2239461629761505</v>
          </cell>
          <cell r="H10">
            <v>4.5894423063253669</v>
          </cell>
          <cell r="I10"/>
          <cell r="K10">
            <v>2.6887401119359156E-3</v>
          </cell>
          <cell r="L10">
            <v>2.0771619307375631E-3</v>
          </cell>
          <cell r="M10">
            <v>4.7659020426734783E-3</v>
          </cell>
          <cell r="N10"/>
          <cell r="P10">
            <v>0.51429606349647183</v>
          </cell>
          <cell r="Q10">
            <v>0.2921500324399206</v>
          </cell>
          <cell r="R10">
            <v>0.80644609593639238</v>
          </cell>
          <cell r="S10"/>
          <cell r="U10">
            <v>0.11096014492753623</v>
          </cell>
          <cell r="V10">
            <v>1.7644814951281427</v>
          </cell>
          <cell r="W10">
            <v>9.6279453810510056E-3</v>
          </cell>
          <cell r="X10">
            <v>1.176817083882302</v>
          </cell>
          <cell r="Y10">
            <v>3.0618866693190316</v>
          </cell>
          <cell r="Z10"/>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cell r="P11">
            <v>0.49727170407020516</v>
          </cell>
          <cell r="Q11">
            <v>0.27152218281103252</v>
          </cell>
          <cell r="R11">
            <v>0.76879388688123762</v>
          </cell>
          <cell r="S11"/>
          <cell r="U11">
            <v>1.2398399209386914</v>
          </cell>
          <cell r="V11">
            <v>0.88538128935405369</v>
          </cell>
          <cell r="W11">
            <v>0.49155088045896794</v>
          </cell>
          <cell r="X11">
            <v>1.9032304786992826</v>
          </cell>
          <cell r="Y11">
            <v>4.5200025694509964</v>
          </cell>
          <cell r="Z11"/>
        </row>
        <row r="12">
          <cell r="B12" t="str">
            <v>209</v>
          </cell>
          <cell r="C12">
            <v>0.22277591937017355</v>
          </cell>
          <cell r="D12">
            <v>0.41714933833127404</v>
          </cell>
          <cell r="E12">
            <v>0.52138867639603892</v>
          </cell>
          <cell r="F12">
            <v>0.6904103028045333</v>
          </cell>
          <cell r="G12">
            <v>2.2281726848147505</v>
          </cell>
          <cell r="H12">
            <v>4.0798969217167702</v>
          </cell>
          <cell r="I12"/>
          <cell r="K12">
            <v>5.3852086668293928E-2</v>
          </cell>
          <cell r="L12">
            <v>0.12335576502835979</v>
          </cell>
          <cell r="M12">
            <v>0.17720785169665371</v>
          </cell>
          <cell r="N12"/>
          <cell r="P12">
            <v>6.2178780325858801E-2</v>
          </cell>
          <cell r="Q12">
            <v>2.3336859928521726E-2</v>
          </cell>
          <cell r="R12">
            <v>8.5515640254380521E-2</v>
          </cell>
          <cell r="S12"/>
          <cell r="U12">
            <v>1.2190398559603473</v>
          </cell>
          <cell r="V12">
            <v>0.80279792659266591</v>
          </cell>
          <cell r="W12">
            <v>1.363640247721513</v>
          </cell>
          <cell r="X12">
            <v>0.50113718919231931</v>
          </cell>
          <cell r="Y12">
            <v>3.8866152194668455</v>
          </cell>
          <cell r="Z12"/>
        </row>
        <row r="13">
          <cell r="B13" t="str">
            <v>210</v>
          </cell>
          <cell r="C13">
            <v>0.334916907479899</v>
          </cell>
          <cell r="D13">
            <v>3.913943198582949E-2</v>
          </cell>
          <cell r="E13">
            <v>9.0779964090726251E-2</v>
          </cell>
          <cell r="F13">
            <v>8.5561670565455744E-2</v>
          </cell>
          <cell r="G13">
            <v>5.6471835311052251E-2</v>
          </cell>
          <cell r="H13">
            <v>0.60686980943296276</v>
          </cell>
          <cell r="I13"/>
          <cell r="K13">
            <v>0.13953022843632187</v>
          </cell>
          <cell r="L13">
            <v>0.18188119201157696</v>
          </cell>
          <cell r="M13">
            <v>0.32141142044789883</v>
          </cell>
          <cell r="N13"/>
          <cell r="P13">
            <v>1.2725819979805207E-4</v>
          </cell>
          <cell r="Q13">
            <v>6.4020335281345683E-5</v>
          </cell>
          <cell r="R13">
            <v>1.9127853507939775E-4</v>
          </cell>
          <cell r="S13"/>
          <cell r="U13">
            <v>5.2829697409839205E-4</v>
          </cell>
          <cell r="V13">
            <v>6.7932494982556012E-3</v>
          </cell>
          <cell r="W13">
            <v>0.17048264091560386</v>
          </cell>
          <cell r="X13">
            <v>0.39076356465429346</v>
          </cell>
          <cell r="Y13">
            <v>0.5685677520422513</v>
          </cell>
          <cell r="Z13"/>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cell r="P14">
            <v>0.14145935678094959</v>
          </cell>
          <cell r="Q14">
            <v>0.18012733862595251</v>
          </cell>
          <cell r="R14">
            <v>0.3215866954069021</v>
          </cell>
          <cell r="S14"/>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cell r="K15">
            <v>2.6161288071621273E-2</v>
          </cell>
          <cell r="L15">
            <v>3.3388618704852782E-2</v>
          </cell>
          <cell r="M15">
            <v>5.9549906776474051E-2</v>
          </cell>
          <cell r="N15"/>
          <cell r="P15">
            <v>1.8837404585034545E-3</v>
          </cell>
          <cell r="Q15">
            <v>7.8304505333885732E-4</v>
          </cell>
          <cell r="R15">
            <v>2.6667855118423117E-3</v>
          </cell>
          <cell r="S15"/>
          <cell r="U15">
            <v>1.2673425351994864E-2</v>
          </cell>
          <cell r="V15">
            <v>8.2512839695061527E-2</v>
          </cell>
          <cell r="W15">
            <v>0.23909910018734296</v>
          </cell>
          <cell r="X15">
            <v>7.819642682445159E-2</v>
          </cell>
          <cell r="Y15">
            <v>0.41248179205885094</v>
          </cell>
          <cell r="Z15"/>
        </row>
        <row r="16">
          <cell r="B16" t="str">
            <v>213</v>
          </cell>
          <cell r="C16">
            <v>5.8494823778061722E-3</v>
          </cell>
          <cell r="D16">
            <v>0.15369516103478192</v>
          </cell>
          <cell r="E16">
            <v>0.21669750865982884</v>
          </cell>
          <cell r="F16">
            <v>0.53648327682001407</v>
          </cell>
          <cell r="G16">
            <v>2.3289146722852937E-2</v>
          </cell>
          <cell r="H16">
            <v>0.93601457561528401</v>
          </cell>
          <cell r="I16"/>
          <cell r="K16">
            <v>1.7182754141825567E-2</v>
          </cell>
          <cell r="L16">
            <v>6.1466762783771523E-3</v>
          </cell>
          <cell r="M16">
            <v>2.3329430420202718E-2</v>
          </cell>
          <cell r="N16"/>
          <cell r="P16">
            <v>1.3595219821335446E-2</v>
          </cell>
          <cell r="Q16">
            <v>8.528061154674034E-3</v>
          </cell>
          <cell r="R16">
            <v>2.212328097600948E-2</v>
          </cell>
          <cell r="S16"/>
          <cell r="U16">
            <v>0.27273942228523651</v>
          </cell>
          <cell r="V16">
            <v>0.98015603031259646</v>
          </cell>
          <cell r="W16">
            <v>0.16707813592653178</v>
          </cell>
          <cell r="X16">
            <v>5.8069123664479659E-2</v>
          </cell>
          <cell r="Y16">
            <v>1.4780427121888446</v>
          </cell>
          <cell r="Z16"/>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cell r="P17">
            <v>0.77223602468254049</v>
          </cell>
          <cell r="Q17">
            <v>0.29118592420062489</v>
          </cell>
          <cell r="R17">
            <v>1.0634219488831653</v>
          </cell>
          <cell r="S17"/>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cell r="K18">
            <v>4.0940596664338615</v>
          </cell>
          <cell r="L18">
            <v>5.6786710784948209</v>
          </cell>
          <cell r="M18">
            <v>9.7727307449286833</v>
          </cell>
          <cell r="N18"/>
          <cell r="P18">
            <v>0.34436230357669323</v>
          </cell>
          <cell r="Q18">
            <v>8.7651226363583024E-2</v>
          </cell>
          <cell r="R18">
            <v>0.43201352994027625</v>
          </cell>
          <cell r="S18"/>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cell r="K19">
            <v>2.1858151356705834E-2</v>
          </cell>
          <cell r="L19">
            <v>0.18382705290989193</v>
          </cell>
          <cell r="M19">
            <v>0.20568520426659775</v>
          </cell>
          <cell r="N19"/>
          <cell r="P19">
            <v>1.371274297115276</v>
          </cell>
          <cell r="Q19">
            <v>0.18944512377817468</v>
          </cell>
          <cell r="R19">
            <v>1.5607194208934507</v>
          </cell>
          <cell r="S19"/>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cell r="K20">
            <v>3.1382285616808813E-3</v>
          </cell>
          <cell r="L20">
            <v>1.7766073535586708E-3</v>
          </cell>
          <cell r="M20">
            <v>4.9148359152395519E-3</v>
          </cell>
          <cell r="N20"/>
          <cell r="P20">
            <v>5.7391829305299014E-2</v>
          </cell>
          <cell r="Q20">
            <v>2.2771947423219214E-2</v>
          </cell>
          <cell r="R20">
            <v>8.0163776728518224E-2</v>
          </cell>
          <cell r="S20"/>
          <cell r="U20">
            <v>7.861501432393312E-3</v>
          </cell>
          <cell r="V20">
            <v>2.7481711456203311E-3</v>
          </cell>
          <cell r="W20">
            <v>2.2199418457719703E-3</v>
          </cell>
          <cell r="X20">
            <v>3.6555606356905308E-2</v>
          </cell>
          <cell r="Y20">
            <v>4.9385220780690922E-2</v>
          </cell>
          <cell r="Z20"/>
        </row>
        <row r="21">
          <cell r="B21" t="str">
            <v>305</v>
          </cell>
          <cell r="C21">
            <v>4.0227949777818371E-2</v>
          </cell>
          <cell r="D21">
            <v>1.5048857926966781</v>
          </cell>
          <cell r="E21">
            <v>0.26555306372269799</v>
          </cell>
          <cell r="F21">
            <v>2.1412288025584121</v>
          </cell>
          <cell r="G21">
            <v>0.59506366678449141</v>
          </cell>
          <cell r="H21">
            <v>4.5469592755400976</v>
          </cell>
          <cell r="I21"/>
          <cell r="K21">
            <v>0.16379039248784044</v>
          </cell>
          <cell r="L21">
            <v>2.0249247716440388</v>
          </cell>
          <cell r="M21">
            <v>2.1887151641318794</v>
          </cell>
          <cell r="N21"/>
          <cell r="P21">
            <v>4.1501421001195906</v>
          </cell>
          <cell r="Q21">
            <v>0.57945380265821411</v>
          </cell>
          <cell r="R21">
            <v>4.7295959027778043</v>
          </cell>
          <cell r="S21"/>
          <cell r="U21">
            <v>0.91669496567313069</v>
          </cell>
          <cell r="V21">
            <v>1.6921989294701978</v>
          </cell>
          <cell r="W21">
            <v>1.9706649527737088</v>
          </cell>
          <cell r="X21">
            <v>3.7676085274898394E-2</v>
          </cell>
          <cell r="Y21">
            <v>4.617234933191936</v>
          </cell>
          <cell r="Z21"/>
        </row>
        <row r="22">
          <cell r="B22" t="str">
            <v>306</v>
          </cell>
          <cell r="C22">
            <v>0.5185724952320333</v>
          </cell>
          <cell r="D22">
            <v>0.10817391584230977</v>
          </cell>
          <cell r="E22">
            <v>0.90627807526652704</v>
          </cell>
          <cell r="F22">
            <v>0.68291621164630723</v>
          </cell>
          <cell r="G22">
            <v>0.21091963748208381</v>
          </cell>
          <cell r="H22">
            <v>2.4268603354692608</v>
          </cell>
          <cell r="I22"/>
          <cell r="K22">
            <v>6.7891387063458448E-3</v>
          </cell>
          <cell r="L22">
            <v>1.8718038671224433E-2</v>
          </cell>
          <cell r="M22">
            <v>2.550717737757028E-2</v>
          </cell>
          <cell r="N22"/>
          <cell r="P22">
            <v>0.15985684353396809</v>
          </cell>
          <cell r="Q22">
            <v>4.4946199232112745E-2</v>
          </cell>
          <cell r="R22">
            <v>0.20480304276608083</v>
          </cell>
          <cell r="S22"/>
          <cell r="U22">
            <v>0.4099047951555066</v>
          </cell>
          <cell r="V22">
            <v>1.0838977383233337</v>
          </cell>
          <cell r="W22">
            <v>0.12595960910512283</v>
          </cell>
          <cell r="X22">
            <v>2.4229964050302387E-3</v>
          </cell>
          <cell r="Y22">
            <v>1.6221851389889932</v>
          </cell>
          <cell r="Z22"/>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cell r="P23">
            <v>5.0738055133729754E-2</v>
          </cell>
          <cell r="Q23">
            <v>1.7448744792423702E-2</v>
          </cell>
          <cell r="R23">
            <v>6.8186799926153452E-2</v>
          </cell>
          <cell r="S23"/>
          <cell r="U23">
            <v>5.4081542455527092E-2</v>
          </cell>
          <cell r="V23">
            <v>0.22588260958160122</v>
          </cell>
          <cell r="W23">
            <v>0.29825090796893799</v>
          </cell>
          <cell r="X23">
            <v>0.75790309705664327</v>
          </cell>
          <cell r="Y23">
            <v>1.3361181570627094</v>
          </cell>
          <cell r="Z23"/>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row>
        <row r="25">
          <cell r="B25" t="str">
            <v>309</v>
          </cell>
          <cell r="C25">
            <v>8.2207022112959294</v>
          </cell>
          <cell r="D25">
            <v>0.1104193333500765</v>
          </cell>
          <cell r="E25">
            <v>0.45393832476096391</v>
          </cell>
          <cell r="F25">
            <v>3.3485636721172351E-4</v>
          </cell>
          <cell r="G25">
            <v>0.87622264845099584</v>
          </cell>
          <cell r="H25">
            <v>9.6616173742251785</v>
          </cell>
          <cell r="I25"/>
          <cell r="K25">
            <v>1.2879082273256239</v>
          </cell>
          <cell r="L25">
            <v>1.0124292195734128</v>
          </cell>
          <cell r="M25">
            <v>2.3003374468990367</v>
          </cell>
          <cell r="N25"/>
          <cell r="P25">
            <v>0.15082956259426678</v>
          </cell>
          <cell r="Q25">
            <v>7.5414781297135955E-2</v>
          </cell>
          <cell r="R25">
            <v>0.22624434389140274</v>
          </cell>
          <cell r="S25"/>
          <cell r="U25">
            <v>0.92536587087283229</v>
          </cell>
          <cell r="V25">
            <v>0.15867639715122614</v>
          </cell>
          <cell r="W25">
            <v>2.2614496514543414</v>
          </cell>
          <cell r="X25">
            <v>1.1168958346149485</v>
          </cell>
          <cell r="Y25">
            <v>4.4623877540933483</v>
          </cell>
          <cell r="Z25"/>
        </row>
        <row r="26">
          <cell r="B26" t="str">
            <v>310</v>
          </cell>
          <cell r="C26">
            <v>2.4527530902032666E-2</v>
          </cell>
          <cell r="D26">
            <v>7.0783537624148716E-4</v>
          </cell>
          <cell r="E26">
            <v>3.9986706520571187E-2</v>
          </cell>
          <cell r="F26">
            <v>1.6141941772754379E-4</v>
          </cell>
          <cell r="G26">
            <v>3.2701660888911771E-2</v>
          </cell>
          <cell r="H26">
            <v>9.8085153105484657E-2</v>
          </cell>
          <cell r="I26"/>
          <cell r="K26">
            <v>0.19364919440277398</v>
          </cell>
          <cell r="L26">
            <v>0.18543568860428764</v>
          </cell>
          <cell r="M26">
            <v>0.37908488300706161</v>
          </cell>
          <cell r="N26"/>
          <cell r="P26">
            <v>0.18294077514158144</v>
          </cell>
          <cell r="Q26">
            <v>3.7799197270979204E-2</v>
          </cell>
          <cell r="R26">
            <v>0.22073997241256066</v>
          </cell>
          <cell r="S26"/>
          <cell r="U26">
            <v>1.3510600338472393E-3</v>
          </cell>
          <cell r="V26">
            <v>3.4490477552812609E-3</v>
          </cell>
          <cell r="W26">
            <v>8.1989365524966704E-2</v>
          </cell>
          <cell r="X26">
            <v>3.52956401000903E-2</v>
          </cell>
          <cell r="Y26">
            <v>0.1220851134141855</v>
          </cell>
          <cell r="Z26"/>
        </row>
        <row r="27">
          <cell r="B27" t="str">
            <v>311</v>
          </cell>
          <cell r="C27">
            <v>4.0324504891434739E-3</v>
          </cell>
          <cell r="D27">
            <v>2.9195613231630499</v>
          </cell>
          <cell r="E27">
            <v>1.6381508617126963</v>
          </cell>
          <cell r="F27">
            <v>0.69535310279197515</v>
          </cell>
          <cell r="G27">
            <v>0.30964006373482772</v>
          </cell>
          <cell r="H27">
            <v>5.5667378018916924</v>
          </cell>
          <cell r="I27"/>
          <cell r="K27">
            <v>0.26642884135741923</v>
          </cell>
          <cell r="L27">
            <v>3.3800673903553031</v>
          </cell>
          <cell r="M27">
            <v>3.6464962317127223</v>
          </cell>
          <cell r="N27"/>
          <cell r="P27">
            <v>5.5998455614195857</v>
          </cell>
          <cell r="Q27">
            <v>0.75941846236893951</v>
          </cell>
          <cell r="R27">
            <v>6.3592640237885254</v>
          </cell>
          <cell r="S27"/>
          <cell r="U27">
            <v>0.38078392679730078</v>
          </cell>
          <cell r="V27">
            <v>4.4847075866573313E-2</v>
          </cell>
          <cell r="W27">
            <v>0.86590410455359823</v>
          </cell>
          <cell r="X27">
            <v>2.1469513311909956</v>
          </cell>
          <cell r="Y27">
            <v>3.4384864384084679</v>
          </cell>
          <cell r="Z27"/>
        </row>
        <row r="28">
          <cell r="B28" t="str">
            <v>312</v>
          </cell>
          <cell r="C28">
            <v>1.545899714772466</v>
          </cell>
          <cell r="D28">
            <v>4.4873152086470941E-2</v>
          </cell>
          <cell r="E28">
            <v>1.7046501405982632E-2</v>
          </cell>
          <cell r="F28">
            <v>0.31657057908336239</v>
          </cell>
          <cell r="G28">
            <v>1.1053001835693732</v>
          </cell>
          <cell r="H28">
            <v>3.0296901309176549</v>
          </cell>
          <cell r="I28"/>
          <cell r="K28">
            <v>1.1760087028003934</v>
          </cell>
          <cell r="L28">
            <v>2.3220341808834744</v>
          </cell>
          <cell r="M28">
            <v>3.4980428836838677</v>
          </cell>
          <cell r="N28"/>
          <cell r="P28">
            <v>0.2561276414207902</v>
          </cell>
          <cell r="Q28">
            <v>5.9599509833934368E-2</v>
          </cell>
          <cell r="R28">
            <v>0.31572715125472456</v>
          </cell>
          <cell r="S28"/>
          <cell r="U28">
            <v>1.9703626313023049E-3</v>
          </cell>
          <cell r="V28">
            <v>0.25754310176506001</v>
          </cell>
          <cell r="W28">
            <v>9.0425187810475437E-3</v>
          </cell>
          <cell r="X28">
            <v>1.2282360850742904</v>
          </cell>
          <cell r="Y28">
            <v>1.4967920682517002</v>
          </cell>
          <cell r="Z28"/>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cell r="U29">
            <v>0.92580688194210015</v>
          </cell>
          <cell r="V29">
            <v>0.91147807546487969</v>
          </cell>
          <cell r="W29">
            <v>0.79382383174066407</v>
          </cell>
          <cell r="X29">
            <v>0.36295710187890085</v>
          </cell>
          <cell r="Y29">
            <v>2.994065891026545</v>
          </cell>
          <cell r="Z29"/>
        </row>
        <row r="30">
          <cell r="B30" t="str">
            <v>314</v>
          </cell>
          <cell r="C30">
            <v>0</v>
          </cell>
          <cell r="D30">
            <v>0</v>
          </cell>
          <cell r="E30">
            <v>0</v>
          </cell>
          <cell r="F30">
            <v>0</v>
          </cell>
          <cell r="G30">
            <v>0</v>
          </cell>
          <cell r="H30">
            <v>0</v>
          </cell>
          <cell r="I30"/>
          <cell r="K30">
            <v>0</v>
          </cell>
          <cell r="L30">
            <v>0</v>
          </cell>
          <cell r="M30">
            <v>0</v>
          </cell>
          <cell r="N30"/>
          <cell r="P30">
            <v>0</v>
          </cell>
          <cell r="Q30">
            <v>0</v>
          </cell>
          <cell r="R30">
            <v>0</v>
          </cell>
          <cell r="S30"/>
          <cell r="U30">
            <v>0</v>
          </cell>
          <cell r="V30">
            <v>0</v>
          </cell>
          <cell r="W30">
            <v>0</v>
          </cell>
          <cell r="X30">
            <v>0</v>
          </cell>
          <cell r="Y30">
            <v>0</v>
          </cell>
          <cell r="Z30"/>
        </row>
        <row r="31">
          <cell r="B31" t="str">
            <v>315</v>
          </cell>
          <cell r="C31">
            <v>0.18126501847889978</v>
          </cell>
          <cell r="D31">
            <v>1.5450272267226159</v>
          </cell>
          <cell r="E31">
            <v>4.5846681889084848E-2</v>
          </cell>
          <cell r="F31">
            <v>0.27856395776472082</v>
          </cell>
          <cell r="G31">
            <v>6.7855050813578177E-2</v>
          </cell>
          <cell r="H31">
            <v>2.1185579356688993</v>
          </cell>
          <cell r="I31"/>
          <cell r="K31">
            <v>0.15794094650749013</v>
          </cell>
          <cell r="L31">
            <v>0.28943123530679604</v>
          </cell>
          <cell r="M31">
            <v>0.44737218181428617</v>
          </cell>
          <cell r="N31"/>
          <cell r="P31">
            <v>0.2153226308594261</v>
          </cell>
          <cell r="Q31">
            <v>3.9162706686512082E-2</v>
          </cell>
          <cell r="R31">
            <v>0.25448533754593816</v>
          </cell>
          <cell r="S31"/>
          <cell r="U31">
            <v>5.2544873046325479E-3</v>
          </cell>
          <cell r="V31">
            <v>0.10282335597762751</v>
          </cell>
          <cell r="W31">
            <v>0.19151537371825936</v>
          </cell>
          <cell r="X31">
            <v>0.72652134023253767</v>
          </cell>
          <cell r="Y31">
            <v>1.0261145572330572</v>
          </cell>
          <cell r="Z31"/>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cell r="U32">
            <v>0.49575541326937639</v>
          </cell>
          <cell r="V32">
            <v>4.2352909339862709E-2</v>
          </cell>
          <cell r="W32">
            <v>3.2070713265495812</v>
          </cell>
          <cell r="X32">
            <v>2.4869265720798436E-2</v>
          </cell>
          <cell r="Y32">
            <v>3.7700489148796188</v>
          </cell>
          <cell r="Z32"/>
        </row>
        <row r="33">
          <cell r="B33" t="str">
            <v>317</v>
          </cell>
          <cell r="C33">
            <v>0.37927089018895876</v>
          </cell>
          <cell r="D33">
            <v>0.52571177750281228</v>
          </cell>
          <cell r="E33">
            <v>0.83796205180191841</v>
          </cell>
          <cell r="F33">
            <v>1.9929532878973319</v>
          </cell>
          <cell r="G33">
            <v>0.27110173235651558</v>
          </cell>
          <cell r="H33">
            <v>4.0069997397475374</v>
          </cell>
          <cell r="I33"/>
          <cell r="K33">
            <v>0.45014046178044737</v>
          </cell>
          <cell r="L33">
            <v>0.32299972496905971</v>
          </cell>
          <cell r="M33">
            <v>0.77314018674950713</v>
          </cell>
          <cell r="N33"/>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cell r="K34">
            <v>0.42360152477392793</v>
          </cell>
          <cell r="L34">
            <v>1.989685337863222</v>
          </cell>
          <cell r="M34">
            <v>2.41328686263715</v>
          </cell>
          <cell r="N34"/>
          <cell r="P34">
            <v>6.0251472112616437E-2</v>
          </cell>
          <cell r="Q34">
            <v>7.1700408272214423E-3</v>
          </cell>
          <cell r="R34">
            <v>6.7421512939837877E-2</v>
          </cell>
          <cell r="S34"/>
          <cell r="U34">
            <v>1.5979948360817398E-5</v>
          </cell>
          <cell r="V34">
            <v>0.16348849100512269</v>
          </cell>
          <cell r="W34">
            <v>0.2977114680135739</v>
          </cell>
          <cell r="X34">
            <v>1.3338455809955874</v>
          </cell>
          <cell r="Y34">
            <v>1.7950615199626447</v>
          </cell>
          <cell r="Z34"/>
        </row>
        <row r="35">
          <cell r="B35" t="str">
            <v>319</v>
          </cell>
          <cell r="C35">
            <v>1.8174842673854347E-2</v>
          </cell>
          <cell r="D35">
            <v>6.1631963317168061E-2</v>
          </cell>
          <cell r="E35">
            <v>6.7222294152818442E-3</v>
          </cell>
          <cell r="F35">
            <v>1.7455004827150421E-3</v>
          </cell>
          <cell r="G35">
            <v>7.5656490259516573E-7</v>
          </cell>
          <cell r="H35">
            <v>8.8275292453921905E-2</v>
          </cell>
          <cell r="I35"/>
          <cell r="K35">
            <v>1.0132159905660893E-2</v>
          </cell>
          <cell r="L35">
            <v>5.4094288931550154E-2</v>
          </cell>
          <cell r="M35">
            <v>6.4226448837211042E-2</v>
          </cell>
          <cell r="N35"/>
          <cell r="P35">
            <v>0.95919692891627029</v>
          </cell>
          <cell r="Q35">
            <v>0.140482623442718</v>
          </cell>
          <cell r="R35">
            <v>1.0996795523589884</v>
          </cell>
          <cell r="S35"/>
          <cell r="U35">
            <v>9.69378592012511E-2</v>
          </cell>
          <cell r="V35">
            <v>1.4491078395590232E-2</v>
          </cell>
          <cell r="W35">
            <v>6.0642842261891837E-2</v>
          </cell>
          <cell r="X35">
            <v>0.78776420399457048</v>
          </cell>
          <cell r="Y35">
            <v>0.95983598385330371</v>
          </cell>
          <cell r="Z35"/>
        </row>
        <row r="36">
          <cell r="B36" t="str">
            <v>320</v>
          </cell>
          <cell r="C36">
            <v>3.0079300414841801</v>
          </cell>
          <cell r="D36">
            <v>4.0660239337421764</v>
          </cell>
          <cell r="E36">
            <v>0.29023669415660003</v>
          </cell>
          <cell r="F36">
            <v>0.32922239927823826</v>
          </cell>
          <cell r="G36">
            <v>7.3151012263972068E-2</v>
          </cell>
          <cell r="H36">
            <v>7.7665640809251668</v>
          </cell>
          <cell r="I36"/>
          <cell r="K36">
            <v>0.64189495298360988</v>
          </cell>
          <cell r="L36">
            <v>0.66626454117585021</v>
          </cell>
          <cell r="M36">
            <v>1.3081594941594601</v>
          </cell>
          <cell r="N36"/>
          <cell r="P36">
            <v>0.50867724387117663</v>
          </cell>
          <cell r="Q36">
            <v>0.18559845384488874</v>
          </cell>
          <cell r="R36">
            <v>0.69427569771606534</v>
          </cell>
          <cell r="S36"/>
          <cell r="U36">
            <v>1.2410131478227712E-2</v>
          </cell>
          <cell r="V36">
            <v>0.35450905428026519</v>
          </cell>
          <cell r="W36">
            <v>0.43290956775419098</v>
          </cell>
          <cell r="X36">
            <v>0.2449031600407745</v>
          </cell>
          <cell r="Y36">
            <v>1.0447319135534583</v>
          </cell>
          <cell r="Z36"/>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cell r="P37">
            <v>1.1998896214855501</v>
          </cell>
          <cell r="Q37">
            <v>0.60657884807815254</v>
          </cell>
          <cell r="R37">
            <v>1.8064684695637028</v>
          </cell>
          <cell r="S37"/>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cell r="K38">
            <v>1.4305529332670091</v>
          </cell>
          <cell r="L38">
            <v>4.1839316686137504</v>
          </cell>
          <cell r="M38">
            <v>5.6144846018807595</v>
          </cell>
          <cell r="N38"/>
          <cell r="P38">
            <v>0.84291137069663735</v>
          </cell>
          <cell r="Q38">
            <v>0.25090312896923045</v>
          </cell>
          <cell r="R38">
            <v>1.0938144996658679</v>
          </cell>
          <cell r="S38"/>
          <cell r="U38">
            <v>0.3649057095217153</v>
          </cell>
          <cell r="V38">
            <v>9.878996898140753E-2</v>
          </cell>
          <cell r="W38">
            <v>0.42271377506376601</v>
          </cell>
          <cell r="X38">
            <v>0.97649668969616055</v>
          </cell>
          <cell r="Y38">
            <v>1.8629061432630494</v>
          </cell>
          <cell r="Z38"/>
        </row>
        <row r="39">
          <cell r="B39" t="str">
            <v>332</v>
          </cell>
          <cell r="C39">
            <v>0.57491673110093211</v>
          </cell>
          <cell r="D39">
            <v>0.15488997626480547</v>
          </cell>
          <cell r="E39">
            <v>0.43364200778701484</v>
          </cell>
          <cell r="F39">
            <v>5.7652682442071099E-2</v>
          </cell>
          <cell r="G39">
            <v>8.3453692885470301E-3</v>
          </cell>
          <cell r="H39">
            <v>1.2294467668833706</v>
          </cell>
          <cell r="I39"/>
          <cell r="K39">
            <v>1.7417026964662428E-2</v>
          </cell>
          <cell r="L39">
            <v>0.15502116265232496</v>
          </cell>
          <cell r="M39">
            <v>0.1724381896169874</v>
          </cell>
          <cell r="N39"/>
          <cell r="P39">
            <v>4.6056802451971279</v>
          </cell>
          <cell r="Q39">
            <v>1.0736587475948125</v>
          </cell>
          <cell r="R39">
            <v>5.6793389927919407</v>
          </cell>
          <cell r="S39"/>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cell r="K40">
            <v>1.0837807613430535</v>
          </cell>
          <cell r="L40">
            <v>3.2175832699808633</v>
          </cell>
          <cell r="M40">
            <v>4.3013640313239172</v>
          </cell>
          <cell r="N40"/>
          <cell r="P40">
            <v>3.8475961940261413E-2</v>
          </cell>
          <cell r="Q40">
            <v>1.2540211331552311E-2</v>
          </cell>
          <cell r="R40">
            <v>5.1016173271813722E-2</v>
          </cell>
          <cell r="S40"/>
          <cell r="U40">
            <v>4.978514385043515E-2</v>
          </cell>
          <cell r="V40">
            <v>7.3786946602040437E-2</v>
          </cell>
          <cell r="W40">
            <v>0.53438527193232677</v>
          </cell>
          <cell r="X40">
            <v>0.69388203593085995</v>
          </cell>
          <cell r="Y40">
            <v>1.3518393983156622</v>
          </cell>
          <cell r="Z40"/>
        </row>
        <row r="41">
          <cell r="B41" t="str">
            <v>334</v>
          </cell>
          <cell r="C41">
            <v>5.2429252229185934</v>
          </cell>
          <cell r="D41">
            <v>0.20799032000966827</v>
          </cell>
          <cell r="E41">
            <v>0.96518355561217306</v>
          </cell>
          <cell r="F41">
            <v>0.53342708141658846</v>
          </cell>
          <cell r="G41">
            <v>0.87758188910896628</v>
          </cell>
          <cell r="H41">
            <v>7.8271080690659893</v>
          </cell>
          <cell r="I41"/>
          <cell r="K41">
            <v>0.18979720344458223</v>
          </cell>
          <cell r="L41">
            <v>3.6709556666232719</v>
          </cell>
          <cell r="M41">
            <v>3.8607528700678539</v>
          </cell>
          <cell r="N41"/>
          <cell r="P41">
            <v>3.798901347831049E-2</v>
          </cell>
          <cell r="Q41">
            <v>5.1638894623891596E-3</v>
          </cell>
          <cell r="R41">
            <v>4.315290294069965E-2</v>
          </cell>
          <cell r="S41"/>
          <cell r="U41">
            <v>0.42082634036241295</v>
          </cell>
          <cell r="V41">
            <v>9.5990485898741259E-3</v>
          </cell>
          <cell r="W41">
            <v>0.60838820471847943</v>
          </cell>
          <cell r="X41">
            <v>3.7012094259800685</v>
          </cell>
          <cell r="Y41">
            <v>4.7400230196508346</v>
          </cell>
          <cell r="Z41"/>
        </row>
        <row r="42">
          <cell r="B42" t="str">
            <v>335</v>
          </cell>
          <cell r="C42">
            <v>3.7762713462480857</v>
          </cell>
          <cell r="D42">
            <v>8.7861315458100161E-3</v>
          </cell>
          <cell r="E42">
            <v>0.63355731985353991</v>
          </cell>
          <cell r="F42">
            <v>7.2818420795060549E-6</v>
          </cell>
          <cell r="G42">
            <v>0.94958765317860638</v>
          </cell>
          <cell r="H42">
            <v>5.368209732668122</v>
          </cell>
          <cell r="I42"/>
          <cell r="K42">
            <v>1.0259911600213836</v>
          </cell>
          <cell r="L42">
            <v>4.3166305292671918</v>
          </cell>
          <cell r="M42">
            <v>5.3426216892885758</v>
          </cell>
          <cell r="N42"/>
          <cell r="P42">
            <v>1.2508093505210592E-2</v>
          </cell>
          <cell r="Q42">
            <v>4.3312981189336337E-3</v>
          </cell>
          <cell r="R42">
            <v>1.6839391624144225E-2</v>
          </cell>
          <cell r="S42"/>
          <cell r="U42">
            <v>1.2754531727864919E-2</v>
          </cell>
          <cell r="V42">
            <v>0.55371168085964328</v>
          </cell>
          <cell r="W42">
            <v>0.15045894853430353</v>
          </cell>
          <cell r="X42">
            <v>2.3220737537679872</v>
          </cell>
          <cell r="Y42">
            <v>3.0389989148897989</v>
          </cell>
          <cell r="Z42"/>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cell r="U43">
            <v>3.9023278555388681E-2</v>
          </cell>
          <cell r="V43">
            <v>0.64158350164349687</v>
          </cell>
          <cell r="W43">
            <v>1.9868039664378336</v>
          </cell>
          <cell r="X43">
            <v>0.79317625458996321</v>
          </cell>
          <cell r="Y43">
            <v>3.4605870012266822</v>
          </cell>
          <cell r="Z43"/>
        </row>
        <row r="44">
          <cell r="B44" t="str">
            <v>340</v>
          </cell>
          <cell r="C44">
            <v>0</v>
          </cell>
          <cell r="D44">
            <v>0</v>
          </cell>
          <cell r="E44">
            <v>0</v>
          </cell>
          <cell r="F44">
            <v>0</v>
          </cell>
          <cell r="G44">
            <v>0</v>
          </cell>
          <cell r="H44">
            <v>0</v>
          </cell>
          <cell r="I44"/>
          <cell r="K44">
            <v>0</v>
          </cell>
          <cell r="L44">
            <v>0</v>
          </cell>
          <cell r="M44">
            <v>0</v>
          </cell>
          <cell r="N44"/>
          <cell r="P44">
            <v>0</v>
          </cell>
          <cell r="Q44">
            <v>0</v>
          </cell>
          <cell r="R44">
            <v>0</v>
          </cell>
          <cell r="S44"/>
          <cell r="U44">
            <v>0</v>
          </cell>
          <cell r="V44">
            <v>0</v>
          </cell>
          <cell r="W44">
            <v>0</v>
          </cell>
          <cell r="X44">
            <v>0</v>
          </cell>
          <cell r="Y44">
            <v>0</v>
          </cell>
          <cell r="Z44"/>
        </row>
        <row r="45">
          <cell r="B45" t="str">
            <v>341</v>
          </cell>
          <cell r="C45">
            <v>2.1543844583247083</v>
          </cell>
          <cell r="D45">
            <v>1.3084466763001898</v>
          </cell>
          <cell r="E45">
            <v>0.42072255538135223</v>
          </cell>
          <cell r="F45">
            <v>0.2245207002671081</v>
          </cell>
          <cell r="G45">
            <v>0.34234388356088619</v>
          </cell>
          <cell r="H45">
            <v>4.450418273834245</v>
          </cell>
          <cell r="I45"/>
          <cell r="K45">
            <v>2.6179315715682095E-2</v>
          </cell>
          <cell r="L45">
            <v>0.3644966265029812</v>
          </cell>
          <cell r="M45">
            <v>0.39067594221866331</v>
          </cell>
          <cell r="N45"/>
          <cell r="P45">
            <v>1.6466553753125122</v>
          </cell>
          <cell r="Q45">
            <v>0.76529578015625566</v>
          </cell>
          <cell r="R45">
            <v>2.4119511554687678</v>
          </cell>
          <cell r="S45"/>
          <cell r="U45">
            <v>2.5206533058932622E-5</v>
          </cell>
          <cell r="V45">
            <v>0.91006914705100039</v>
          </cell>
          <cell r="W45">
            <v>0.18152870972181179</v>
          </cell>
          <cell r="X45">
            <v>3.6389767297826237</v>
          </cell>
          <cell r="Y45">
            <v>4.7305997930884942</v>
          </cell>
          <cell r="Z45"/>
        </row>
        <row r="46">
          <cell r="B46" t="str">
            <v>342</v>
          </cell>
          <cell r="C46">
            <v>0</v>
          </cell>
          <cell r="D46">
            <v>0</v>
          </cell>
          <cell r="E46">
            <v>0</v>
          </cell>
          <cell r="F46">
            <v>0</v>
          </cell>
          <cell r="G46">
            <v>0</v>
          </cell>
          <cell r="H46">
            <v>0</v>
          </cell>
          <cell r="I46"/>
          <cell r="K46">
            <v>0</v>
          </cell>
          <cell r="L46">
            <v>0</v>
          </cell>
          <cell r="M46">
            <v>0</v>
          </cell>
          <cell r="N46"/>
          <cell r="P46">
            <v>0</v>
          </cell>
          <cell r="Q46">
            <v>0</v>
          </cell>
          <cell r="R46">
            <v>0</v>
          </cell>
          <cell r="S46"/>
          <cell r="U46">
            <v>0</v>
          </cell>
          <cell r="V46">
            <v>0</v>
          </cell>
          <cell r="W46">
            <v>0</v>
          </cell>
          <cell r="X46">
            <v>0</v>
          </cell>
          <cell r="Y46">
            <v>0</v>
          </cell>
          <cell r="Z46"/>
        </row>
        <row r="47">
          <cell r="B47" t="str">
            <v>343</v>
          </cell>
          <cell r="C47">
            <v>0.10793229978242294</v>
          </cell>
          <cell r="D47">
            <v>2.4473231318650921E-3</v>
          </cell>
          <cell r="E47">
            <v>0.2294984078656464</v>
          </cell>
          <cell r="F47">
            <v>0.64039984074667144</v>
          </cell>
          <cell r="G47">
            <v>2.6541017127857747E-3</v>
          </cell>
          <cell r="H47">
            <v>0.98293197323939163</v>
          </cell>
          <cell r="I47"/>
          <cell r="K47">
            <v>2.354134577837438E-3</v>
          </cell>
          <cell r="L47">
            <v>0.15671045860195018</v>
          </cell>
          <cell r="M47">
            <v>0.15906459317978761</v>
          </cell>
          <cell r="N47"/>
          <cell r="P47">
            <v>3.252876385579885</v>
          </cell>
          <cell r="Q47">
            <v>0.67994244090608646</v>
          </cell>
          <cell r="R47">
            <v>3.9328188264859714</v>
          </cell>
          <cell r="S47"/>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cell r="K48">
            <v>0</v>
          </cell>
          <cell r="L48">
            <v>0</v>
          </cell>
          <cell r="M48">
            <v>0</v>
          </cell>
          <cell r="N48"/>
          <cell r="P48">
            <v>0</v>
          </cell>
          <cell r="Q48">
            <v>0</v>
          </cell>
          <cell r="R48">
            <v>0</v>
          </cell>
          <cell r="S48"/>
          <cell r="U48">
            <v>0</v>
          </cell>
          <cell r="V48">
            <v>0</v>
          </cell>
          <cell r="W48">
            <v>0</v>
          </cell>
          <cell r="X48">
            <v>0</v>
          </cell>
          <cell r="Y48">
            <v>0</v>
          </cell>
          <cell r="Z48"/>
        </row>
        <row r="49">
          <cell r="B49" t="str">
            <v>350</v>
          </cell>
          <cell r="C49">
            <v>0.89941075348800426</v>
          </cell>
          <cell r="D49">
            <v>0.12334090379184931</v>
          </cell>
          <cell r="E49">
            <v>2.1834264274763621E-2</v>
          </cell>
          <cell r="F49">
            <v>2.0463344692780405E-6</v>
          </cell>
          <cell r="G49">
            <v>0.30154503482647255</v>
          </cell>
          <cell r="H49">
            <v>1.3461330027155589</v>
          </cell>
          <cell r="I49"/>
          <cell r="K49">
            <v>0.19902556565914481</v>
          </cell>
          <cell r="L49">
            <v>0.69320469127539597</v>
          </cell>
          <cell r="M49">
            <v>0.89223025693454083</v>
          </cell>
          <cell r="N49"/>
          <cell r="P49">
            <v>0.10068043769382171</v>
          </cell>
          <cell r="Q49">
            <v>2.7854402391336318E-2</v>
          </cell>
          <cell r="R49">
            <v>0.12853484008515803</v>
          </cell>
          <cell r="S49"/>
          <cell r="U49">
            <v>5.1395981856477866E-3</v>
          </cell>
          <cell r="V49">
            <v>5.6866313937223789E-4</v>
          </cell>
          <cell r="W49">
            <v>7.652563749528242E-2</v>
          </cell>
          <cell r="X49">
            <v>1.5534369471497708E-2</v>
          </cell>
          <cell r="Y49">
            <v>9.7768268291800159E-2</v>
          </cell>
          <cell r="Z49"/>
        </row>
        <row r="50">
          <cell r="B50" t="str">
            <v>351</v>
          </cell>
          <cell r="C50">
            <v>7.2076442966761398</v>
          </cell>
          <cell r="D50">
            <v>0.37907965356741252</v>
          </cell>
          <cell r="E50">
            <v>0.27583190420862075</v>
          </cell>
          <cell r="F50">
            <v>0.28865503608313803</v>
          </cell>
          <cell r="G50">
            <v>1.381971180114473</v>
          </cell>
          <cell r="H50">
            <v>9.5331820706497847</v>
          </cell>
          <cell r="I50"/>
          <cell r="K50">
            <v>0.52744154222816753</v>
          </cell>
          <cell r="L50">
            <v>3.341069355424612</v>
          </cell>
          <cell r="M50">
            <v>3.8685108976527793</v>
          </cell>
          <cell r="N50"/>
          <cell r="P50">
            <v>2.2494944462906288</v>
          </cell>
          <cell r="Q50">
            <v>0.43803286917107487</v>
          </cell>
          <cell r="R50">
            <v>2.6875273154617036</v>
          </cell>
          <cell r="S50"/>
          <cell r="U50">
            <v>2.4639870725428413E-2</v>
          </cell>
          <cell r="V50">
            <v>0.14995598711537209</v>
          </cell>
          <cell r="W50">
            <v>2.627866855497289E-4</v>
          </cell>
          <cell r="X50">
            <v>2.4806247064348936E-4</v>
          </cell>
          <cell r="Y50">
            <v>0.17510670699699371</v>
          </cell>
          <cell r="Z50"/>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cell r="P51">
            <v>2.1580165191504366E-2</v>
          </cell>
          <cell r="Q51">
            <v>1.2709832306793881E-2</v>
          </cell>
          <cell r="R51">
            <v>3.4289997498298246E-2</v>
          </cell>
          <cell r="S51"/>
          <cell r="U51">
            <v>5.8514848281448974E-4</v>
          </cell>
          <cell r="V51">
            <v>1.1911559125172728</v>
          </cell>
          <cell r="W51">
            <v>0.1525655420796565</v>
          </cell>
          <cell r="X51">
            <v>4.0355152760487671</v>
          </cell>
          <cell r="Y51">
            <v>5.3798218791285111</v>
          </cell>
          <cell r="Z51"/>
        </row>
        <row r="52">
          <cell r="B52" t="str">
            <v>353</v>
          </cell>
          <cell r="C52">
            <v>4.0293621996580606</v>
          </cell>
          <cell r="D52">
            <v>8.660722672141169E-2</v>
          </cell>
          <cell r="E52">
            <v>0.21971217386656131</v>
          </cell>
          <cell r="F52">
            <v>3.1603187406095032E-6</v>
          </cell>
          <cell r="G52">
            <v>1.9314410122035897</v>
          </cell>
          <cell r="H52">
            <v>6.267125772768364</v>
          </cell>
          <cell r="I52"/>
          <cell r="K52">
            <v>2.9104066340978769</v>
          </cell>
          <cell r="L52">
            <v>6.8083308607283755</v>
          </cell>
          <cell r="M52">
            <v>9.7187374948262519</v>
          </cell>
          <cell r="N52"/>
          <cell r="P52">
            <v>3.7370088213226484</v>
          </cell>
          <cell r="Q52">
            <v>1.1415458018744931</v>
          </cell>
          <cell r="R52">
            <v>4.8785546231971413</v>
          </cell>
          <cell r="S52"/>
          <cell r="U52">
            <v>1.7801044328896694E-3</v>
          </cell>
          <cell r="V52">
            <v>5.7922617605373782E-2</v>
          </cell>
          <cell r="W52">
            <v>4.4877173348059575E-4</v>
          </cell>
          <cell r="X52">
            <v>0.13711035141967842</v>
          </cell>
          <cell r="Y52">
            <v>0.19726184519142248</v>
          </cell>
          <cell r="Z52"/>
        </row>
        <row r="53">
          <cell r="B53" t="str">
            <v>354</v>
          </cell>
          <cell r="C53">
            <v>8.5576005957576307</v>
          </cell>
          <cell r="D53">
            <v>4.0502541667273802E-2</v>
          </cell>
          <cell r="E53">
            <v>0.42246660873617314</v>
          </cell>
          <cell r="F53">
            <v>0.28170724833093658</v>
          </cell>
          <cell r="G53">
            <v>2.4005834526948533</v>
          </cell>
          <cell r="H53">
            <v>11.702860447186868</v>
          </cell>
          <cell r="I53"/>
          <cell r="K53">
            <v>2.9069712659410505</v>
          </cell>
          <cell r="L53">
            <v>8.8478953819828536</v>
          </cell>
          <cell r="M53">
            <v>11.754866647923905</v>
          </cell>
          <cell r="N53" t="str">
            <v>DANGER</v>
          </cell>
          <cell r="P53">
            <v>0.34532038006073101</v>
          </cell>
          <cell r="Q53">
            <v>0.11374842688506574</v>
          </cell>
          <cell r="R53">
            <v>0.45906880694579677</v>
          </cell>
          <cell r="S53"/>
          <cell r="U53">
            <v>3.3464719925102866E-2</v>
          </cell>
          <cell r="V53">
            <v>2.5621265255061395E-3</v>
          </cell>
          <cell r="W53">
            <v>0.3113363294578948</v>
          </cell>
          <cell r="X53">
            <v>1.183806853049855E-2</v>
          </cell>
          <cell r="Y53">
            <v>0.35920124443900237</v>
          </cell>
          <cell r="Z53"/>
        </row>
        <row r="54">
          <cell r="B54" t="str">
            <v>355</v>
          </cell>
          <cell r="C54">
            <v>5.0786420595521999E-2</v>
          </cell>
          <cell r="D54">
            <v>8.6466434101280187E-2</v>
          </cell>
          <cell r="E54">
            <v>0.6176205156991369</v>
          </cell>
          <cell r="F54">
            <v>2.5802088495220001</v>
          </cell>
          <cell r="G54">
            <v>0.17118212464530477</v>
          </cell>
          <cell r="H54">
            <v>3.506264344563244</v>
          </cell>
          <cell r="I54"/>
          <cell r="K54">
            <v>0.10470264179775356</v>
          </cell>
          <cell r="L54">
            <v>0.98203857134442774</v>
          </cell>
          <cell r="M54">
            <v>1.0867412131421812</v>
          </cell>
          <cell r="N54"/>
          <cell r="P54">
            <v>2.3457578520089473</v>
          </cell>
          <cell r="Q54">
            <v>0.87698138873622156</v>
          </cell>
          <cell r="R54">
            <v>3.2227392407451689</v>
          </cell>
          <cell r="S54"/>
          <cell r="U54">
            <v>5.6411934083393282E-2</v>
          </cell>
          <cell r="V54">
            <v>0.15514964748398999</v>
          </cell>
          <cell r="W54">
            <v>1.7678421433391633</v>
          </cell>
          <cell r="X54">
            <v>2.0994175312190754E-3</v>
          </cell>
          <cell r="Y54">
            <v>1.9815031424377656</v>
          </cell>
          <cell r="Z54"/>
        </row>
        <row r="55">
          <cell r="B55" t="str">
            <v>356</v>
          </cell>
          <cell r="C55">
            <v>6.1453005318994567</v>
          </cell>
          <cell r="D55">
            <v>0.41306303964356783</v>
          </cell>
          <cell r="E55">
            <v>1.1719565833630452E-2</v>
          </cell>
          <cell r="F55">
            <v>7.1663732881002756E-3</v>
          </cell>
          <cell r="G55">
            <v>0.29905522143644758</v>
          </cell>
          <cell r="H55">
            <v>6.8763047321012039</v>
          </cell>
          <cell r="I55"/>
          <cell r="K55">
            <v>0.49664923462316835</v>
          </cell>
          <cell r="L55">
            <v>6.708398686202746</v>
          </cell>
          <cell r="M55">
            <v>7.2050479208259146</v>
          </cell>
          <cell r="N55"/>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row>
        <row r="56">
          <cell r="B56" t="str">
            <v>357</v>
          </cell>
          <cell r="C56">
            <v>5.2358406255221928</v>
          </cell>
          <cell r="D56">
            <v>0.25546245965883169</v>
          </cell>
          <cell r="E56">
            <v>6.0995033428130438E-2</v>
          </cell>
          <cell r="F56">
            <v>3.0984593401209891E-3</v>
          </cell>
          <cell r="G56">
            <v>0.43711334255975431</v>
          </cell>
          <cell r="H56">
            <v>5.99250992050903</v>
          </cell>
          <cell r="I56"/>
          <cell r="K56">
            <v>0.42906005279413639</v>
          </cell>
          <cell r="L56">
            <v>3.9610824073954825</v>
          </cell>
          <cell r="M56">
            <v>4.3901424601896188</v>
          </cell>
          <cell r="N56"/>
          <cell r="P56">
            <v>0.96808728815632639</v>
          </cell>
          <cell r="Q56">
            <v>0.21791236850262263</v>
          </cell>
          <cell r="R56">
            <v>1.185999656658949</v>
          </cell>
          <cell r="S56"/>
          <cell r="U56">
            <v>2.0220857104972498E-2</v>
          </cell>
          <cell r="V56">
            <v>2.5442308724572652E-2</v>
          </cell>
          <cell r="W56">
            <v>0.16488673113746705</v>
          </cell>
          <cell r="X56">
            <v>1.2180227032315523</v>
          </cell>
          <cell r="Y56">
            <v>1.4285726001985646</v>
          </cell>
          <cell r="Z56"/>
        </row>
        <row r="57">
          <cell r="B57" t="str">
            <v>358</v>
          </cell>
          <cell r="C57">
            <v>9.760351982735177E-2</v>
          </cell>
          <cell r="D57">
            <v>0.72155372453977973</v>
          </cell>
          <cell r="E57">
            <v>5.761560245244852E-3</v>
          </cell>
          <cell r="F57">
            <v>0.19703085606354026</v>
          </cell>
          <cell r="G57">
            <v>9.9030992202051959E-4</v>
          </cell>
          <cell r="H57">
            <v>1.0229399705979372</v>
          </cell>
          <cell r="I57"/>
          <cell r="K57">
            <v>2.5473854813819242E-2</v>
          </cell>
          <cell r="L57">
            <v>0.18180544152156589</v>
          </cell>
          <cell r="M57">
            <v>0.20727929633538514</v>
          </cell>
          <cell r="N57"/>
          <cell r="P57">
            <v>2.6511281529249642E-2</v>
          </cell>
          <cell r="Q57">
            <v>3.687703895285728E-3</v>
          </cell>
          <cell r="R57">
            <v>3.019898542453537E-2</v>
          </cell>
          <cell r="S57"/>
          <cell r="U57">
            <v>3.0369895840752169E-3</v>
          </cell>
          <cell r="V57">
            <v>0.3590593959688384</v>
          </cell>
          <cell r="W57">
            <v>0.23815604814130489</v>
          </cell>
          <cell r="X57">
            <v>0.38786809187355659</v>
          </cell>
          <cell r="Y57">
            <v>0.98812052556777519</v>
          </cell>
          <cell r="Z57"/>
        </row>
        <row r="58">
          <cell r="B58" t="str">
            <v>359</v>
          </cell>
          <cell r="C58">
            <v>0.30581335940582377</v>
          </cell>
          <cell r="D58">
            <v>2.2483193128261418</v>
          </cell>
          <cell r="E58">
            <v>1.6961406544720508</v>
          </cell>
          <cell r="F58">
            <v>0.20049896123460095</v>
          </cell>
          <cell r="G58">
            <v>5.30388038690609E-3</v>
          </cell>
          <cell r="H58">
            <v>4.4560761683255237</v>
          </cell>
          <cell r="I58"/>
          <cell r="K58">
            <v>5.7089399690111481E-2</v>
          </cell>
          <cell r="L58">
            <v>2.4090317054419192</v>
          </cell>
          <cell r="M58">
            <v>2.4661211051320309</v>
          </cell>
          <cell r="N58"/>
          <cell r="P58">
            <v>2.8641701043187019E-2</v>
          </cell>
          <cell r="Q58">
            <v>5.8921762656039458E-3</v>
          </cell>
          <cell r="R58">
            <v>3.4533877308790963E-2</v>
          </cell>
          <cell r="S58"/>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cell r="K59">
            <v>2.1214731342461397E-5</v>
          </cell>
          <cell r="L59">
            <v>1.2176269058895529E-3</v>
          </cell>
          <cell r="M59">
            <v>1.2388416372320144E-3</v>
          </cell>
          <cell r="N59"/>
          <cell r="P59">
            <v>2.7381877882932422</v>
          </cell>
          <cell r="Q59">
            <v>0.7519591845008281</v>
          </cell>
          <cell r="R59">
            <v>3.4901469727940704</v>
          </cell>
          <cell r="S59"/>
          <cell r="U59">
            <v>0.66819201250455296</v>
          </cell>
          <cell r="V59">
            <v>0.26528152208501143</v>
          </cell>
          <cell r="W59">
            <v>0.57452222546187193</v>
          </cell>
          <cell r="X59">
            <v>2.0997847043499727</v>
          </cell>
          <cell r="Y59">
            <v>3.6077804644014089</v>
          </cell>
          <cell r="Z59"/>
        </row>
        <row r="60">
          <cell r="B60" t="str">
            <v>371</v>
          </cell>
          <cell r="C60">
            <v>5.6343276692298189E-3</v>
          </cell>
          <cell r="D60">
            <v>0.18016384641354038</v>
          </cell>
          <cell r="E60">
            <v>0.29901736458302319</v>
          </cell>
          <cell r="F60">
            <v>0.10116108376801375</v>
          </cell>
          <cell r="G60">
            <v>1.4578270568176836E-2</v>
          </cell>
          <cell r="H60">
            <v>0.60055489300198406</v>
          </cell>
          <cell r="I60"/>
          <cell r="K60">
            <v>1.1764289140244014E-4</v>
          </cell>
          <cell r="L60">
            <v>2.3923203169372133E-3</v>
          </cell>
          <cell r="M60">
            <v>2.5099632083396533E-3</v>
          </cell>
          <cell r="N60"/>
          <cell r="P60">
            <v>1.0337576337002254</v>
          </cell>
          <cell r="Q60">
            <v>0.27800487776344784</v>
          </cell>
          <cell r="R60">
            <v>1.3117625114636733</v>
          </cell>
          <cell r="S60"/>
          <cell r="U60">
            <v>0.32471648894706179</v>
          </cell>
          <cell r="V60">
            <v>2.1113032950204911</v>
          </cell>
          <cell r="W60">
            <v>0.13566976170734088</v>
          </cell>
          <cell r="X60">
            <v>1.2372902266980768</v>
          </cell>
          <cell r="Y60">
            <v>3.8089797723729708</v>
          </cell>
          <cell r="Z60"/>
        </row>
        <row r="61">
          <cell r="B61" t="str">
            <v>372</v>
          </cell>
          <cell r="C61">
            <v>5.8450834009318191</v>
          </cell>
          <cell r="D61">
            <v>0.24914240371116408</v>
          </cell>
          <cell r="E61">
            <v>6.9009841622054303E-3</v>
          </cell>
          <cell r="F61">
            <v>1.3612296888110892E-2</v>
          </cell>
          <cell r="G61">
            <v>0.44125292964272067</v>
          </cell>
          <cell r="H61">
            <v>6.5559920153360203</v>
          </cell>
          <cell r="I61"/>
          <cell r="K61">
            <v>0.72373907825817796</v>
          </cell>
          <cell r="L61">
            <v>8.8916515328861383</v>
          </cell>
          <cell r="M61">
            <v>9.615390611144317</v>
          </cell>
          <cell r="N61"/>
          <cell r="P61">
            <v>0.35468783909900697</v>
          </cell>
          <cell r="Q61">
            <v>8.9177830775908878E-2</v>
          </cell>
          <cell r="R61">
            <v>0.44386566987491582</v>
          </cell>
          <cell r="S61"/>
          <cell r="U61">
            <v>1.2267690632425233E-2</v>
          </cell>
          <cell r="V61">
            <v>9.5607776757956689E-2</v>
          </cell>
          <cell r="W61">
            <v>7.3504292663539609E-3</v>
          </cell>
          <cell r="X61">
            <v>5.5840204779780055E-5</v>
          </cell>
          <cell r="Y61">
            <v>0.11528173686151566</v>
          </cell>
          <cell r="Z61"/>
        </row>
        <row r="62">
          <cell r="B62" t="str">
            <v>373</v>
          </cell>
          <cell r="C62">
            <v>3.3112803303092096E-2</v>
          </cell>
          <cell r="D62">
            <v>1.7535489463855241</v>
          </cell>
          <cell r="E62">
            <v>6.4143139340145053E-2</v>
          </cell>
          <cell r="F62">
            <v>1.1286431935939596</v>
          </cell>
          <cell r="G62">
            <v>0.30554426421911329</v>
          </cell>
          <cell r="H62">
            <v>3.2849923468418343</v>
          </cell>
          <cell r="I62"/>
          <cell r="K62">
            <v>2.0473198145252035E-3</v>
          </cell>
          <cell r="L62">
            <v>1.0723390700881489E-2</v>
          </cell>
          <cell r="M62">
            <v>1.2770710515406692E-2</v>
          </cell>
          <cell r="N62"/>
          <cell r="P62">
            <v>0.24896755487896363</v>
          </cell>
          <cell r="Q62">
            <v>6.2497094641599589E-2</v>
          </cell>
          <cell r="R62">
            <v>0.31146464952056324</v>
          </cell>
          <cell r="S62"/>
          <cell r="U62">
            <v>0.19417027996379296</v>
          </cell>
          <cell r="V62">
            <v>0.12524286849080268</v>
          </cell>
          <cell r="W62">
            <v>0.98637210772881911</v>
          </cell>
          <cell r="X62">
            <v>0.48649092618736361</v>
          </cell>
          <cell r="Y62">
            <v>1.7922761823707782</v>
          </cell>
          <cell r="Z62"/>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cell r="K64">
            <v>2.4980091433054113E-4</v>
          </cell>
          <cell r="L64">
            <v>1.4656340908549921E-3</v>
          </cell>
          <cell r="M64">
            <v>1.7154350051855332E-3</v>
          </cell>
          <cell r="N64"/>
          <cell r="P64">
            <v>0.36817431826796471</v>
          </cell>
          <cell r="Q64">
            <v>7.1589450774326824E-2</v>
          </cell>
          <cell r="R64">
            <v>0.43976376904229153</v>
          </cell>
          <cell r="S64"/>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cell r="U65">
            <v>0.10131957214541287</v>
          </cell>
          <cell r="V65">
            <v>0.89053513936154138</v>
          </cell>
          <cell r="W65">
            <v>0.91434639632952608</v>
          </cell>
          <cell r="X65">
            <v>2.5293333984766364</v>
          </cell>
          <cell r="Y65">
            <v>4.4355345063131164</v>
          </cell>
          <cell r="Z65"/>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cell r="K67">
            <v>5.0678376547401711E-2</v>
          </cell>
          <cell r="L67">
            <v>1.0024011089969014</v>
          </cell>
          <cell r="M67">
            <v>1.0530794855443031</v>
          </cell>
          <cell r="N67"/>
          <cell r="P67">
            <v>0.95863284061631926</v>
          </cell>
          <cell r="Q67">
            <v>0.20125296226166509</v>
          </cell>
          <cell r="R67">
            <v>1.1598858028779844</v>
          </cell>
          <cell r="S67"/>
          <cell r="U67">
            <v>0.71157232607856347</v>
          </cell>
          <cell r="V67">
            <v>0.51017683141127901</v>
          </cell>
          <cell r="W67">
            <v>0.73587940893329484</v>
          </cell>
          <cell r="X67">
            <v>1.8177414562080092</v>
          </cell>
          <cell r="Y67">
            <v>3.7753700226311464</v>
          </cell>
          <cell r="Z67"/>
        </row>
        <row r="68">
          <cell r="B68" t="str">
            <v>390</v>
          </cell>
          <cell r="C68">
            <v>0.67322226140668773</v>
          </cell>
          <cell r="D68">
            <v>1.2959326768728942E-2</v>
          </cell>
          <cell r="E68">
            <v>1.7537046499744506</v>
          </cell>
          <cell r="F68">
            <v>6.11066245966598E-3</v>
          </cell>
          <cell r="G68">
            <v>2.2301056461047266E-2</v>
          </cell>
          <cell r="H68">
            <v>2.4682979570705803</v>
          </cell>
          <cell r="I68"/>
          <cell r="K68">
            <v>3.9787704137806063E-4</v>
          </cell>
          <cell r="L68">
            <v>1.2191201220978233E-2</v>
          </cell>
          <cell r="M68">
            <v>1.2589078262356293E-2</v>
          </cell>
          <cell r="N68"/>
          <cell r="P68">
            <v>4.3878156301795448</v>
          </cell>
          <cell r="Q68">
            <v>1.1662424282841173</v>
          </cell>
          <cell r="R68">
            <v>5.5540580584636619</v>
          </cell>
          <cell r="S68"/>
          <cell r="U68">
            <v>0.44801007002569032</v>
          </cell>
          <cell r="V68">
            <v>0.93211826093135075</v>
          </cell>
          <cell r="W68">
            <v>1.1798341159264127</v>
          </cell>
          <cell r="X68">
            <v>4.3279741325934671</v>
          </cell>
          <cell r="Y68">
            <v>6.8879365794769214</v>
          </cell>
          <cell r="Z68"/>
        </row>
        <row r="69">
          <cell r="B69" t="str">
            <v>391</v>
          </cell>
          <cell r="C69">
            <v>3.7075073153022289E-2</v>
          </cell>
          <cell r="D69">
            <v>0.69727325209696422</v>
          </cell>
          <cell r="E69">
            <v>1.5023615812766087</v>
          </cell>
          <cell r="F69">
            <v>2.1371950734145009E-2</v>
          </cell>
          <cell r="G69">
            <v>0.11709222698453275</v>
          </cell>
          <cell r="H69">
            <v>2.3751740842452733</v>
          </cell>
          <cell r="I69"/>
          <cell r="K69">
            <v>2.1403352623480764E-2</v>
          </cell>
          <cell r="L69">
            <v>0.10081717132301378</v>
          </cell>
          <cell r="M69">
            <v>0.12222052394649455</v>
          </cell>
          <cell r="N69"/>
          <cell r="P69">
            <v>1.3557443245008169</v>
          </cell>
          <cell r="Q69">
            <v>0.5038188461562948</v>
          </cell>
          <cell r="R69">
            <v>1.8595631706571116</v>
          </cell>
          <cell r="S69"/>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cell r="K70">
            <v>1.7778245318746365E-3</v>
          </cell>
          <cell r="L70">
            <v>5.7482993197278981E-2</v>
          </cell>
          <cell r="M70">
            <v>5.926081772915362E-2</v>
          </cell>
          <cell r="N70"/>
          <cell r="P70">
            <v>2.0839590371000017E-2</v>
          </cell>
          <cell r="Q70">
            <v>3.605063066411892E-3</v>
          </cell>
          <cell r="R70">
            <v>2.4444653437411909E-2</v>
          </cell>
          <cell r="S70"/>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cell r="K71">
            <v>1.7817755160848521E-3</v>
          </cell>
          <cell r="L71">
            <v>5.5791845847412549E-2</v>
          </cell>
          <cell r="M71">
            <v>5.7573621363497404E-2</v>
          </cell>
          <cell r="N71"/>
          <cell r="P71">
            <v>3.2347805915443453</v>
          </cell>
          <cell r="Q71">
            <v>1.2151973270188792</v>
          </cell>
          <cell r="R71">
            <v>4.4499779185632242</v>
          </cell>
          <cell r="S71"/>
          <cell r="U71">
            <v>6.6943369228209801E-2</v>
          </cell>
          <cell r="V71">
            <v>1.1053888875142521E-2</v>
          </cell>
          <cell r="W71">
            <v>2.0247738907257218</v>
          </cell>
          <cell r="X71">
            <v>2.4415139136635307</v>
          </cell>
          <cell r="Y71">
            <v>4.5442850624926052</v>
          </cell>
          <cell r="Z71"/>
        </row>
        <row r="72">
          <cell r="B72" t="str">
            <v>394</v>
          </cell>
          <cell r="C72">
            <v>3.003164011723706</v>
          </cell>
          <cell r="D72">
            <v>0.19300564961646965</v>
          </cell>
          <cell r="E72">
            <v>0.55540679494305456</v>
          </cell>
          <cell r="F72">
            <v>0.55897485270925351</v>
          </cell>
          <cell r="G72">
            <v>0.14772460990223943</v>
          </cell>
          <cell r="H72">
            <v>4.4582759188947225</v>
          </cell>
          <cell r="I72"/>
          <cell r="K72">
            <v>8.1585397469765619E-2</v>
          </cell>
          <cell r="L72">
            <v>2.2540879815218564</v>
          </cell>
          <cell r="M72">
            <v>2.335673378991622</v>
          </cell>
          <cell r="N72"/>
          <cell r="P72">
            <v>4.4118076732424814E-2</v>
          </cell>
          <cell r="Q72">
            <v>1.322397369185537E-2</v>
          </cell>
          <cell r="R72">
            <v>5.7342050424280186E-2</v>
          </cell>
          <cell r="S72"/>
          <cell r="U72">
            <v>3.5094647734079677E-5</v>
          </cell>
          <cell r="V72">
            <v>2.3197412167629626E-2</v>
          </cell>
          <cell r="W72">
            <v>0.10109342132728258</v>
          </cell>
          <cell r="X72">
            <v>0.95698613836681334</v>
          </cell>
          <cell r="Y72">
            <v>1.0813120665094595</v>
          </cell>
          <cell r="Z72"/>
        </row>
        <row r="73">
          <cell r="B73" t="str">
            <v>420</v>
          </cell>
          <cell r="G73">
            <v>0</v>
          </cell>
          <cell r="H73">
            <v>0</v>
          </cell>
          <cell r="I73"/>
          <cell r="K73">
            <v>0</v>
          </cell>
          <cell r="M73">
            <v>0</v>
          </cell>
          <cell r="N73"/>
          <cell r="Q73">
            <v>0</v>
          </cell>
          <cell r="R73">
            <v>0</v>
          </cell>
          <cell r="S73"/>
          <cell r="U73">
            <v>0</v>
          </cell>
          <cell r="W73">
            <v>0</v>
          </cell>
          <cell r="Y73">
            <v>0</v>
          </cell>
          <cell r="Z73"/>
        </row>
        <row r="74">
          <cell r="B74" t="str">
            <v>800</v>
          </cell>
          <cell r="C74">
            <v>1.1913446895916691E-2</v>
          </cell>
          <cell r="D74">
            <v>0.7072380210362299</v>
          </cell>
          <cell r="F74">
            <v>0.22816765990600793</v>
          </cell>
          <cell r="G74">
            <v>3.146141245934287E-2</v>
          </cell>
          <cell r="H74">
            <v>0.97878054029749739</v>
          </cell>
          <cell r="I74"/>
          <cell r="K74">
            <v>6.7115602583538254E-3</v>
          </cell>
          <cell r="L74">
            <v>0.2753417595989508</v>
          </cell>
          <cell r="M74">
            <v>0.28205331985730464</v>
          </cell>
          <cell r="N74"/>
          <cell r="P74">
            <v>4.0312021579062467</v>
          </cell>
          <cell r="Q74">
            <v>0.4651387105276425</v>
          </cell>
          <cell r="R74">
            <v>4.4963408684338892</v>
          </cell>
          <cell r="S74"/>
          <cell r="U74">
            <v>0.51782532453701913</v>
          </cell>
          <cell r="V74">
            <v>0.52790104205608235</v>
          </cell>
          <cell r="W74">
            <v>1.2044346416892397</v>
          </cell>
          <cell r="X74">
            <v>1.6297026687887708E-2</v>
          </cell>
          <cell r="Y74">
            <v>2.266458034970229</v>
          </cell>
          <cell r="Z74"/>
        </row>
        <row r="75">
          <cell r="B75" t="str">
            <v>801</v>
          </cell>
          <cell r="C75">
            <v>2.3174476943739149E-2</v>
          </cell>
          <cell r="D75">
            <v>3.2084161596970882E-2</v>
          </cell>
          <cell r="E75">
            <v>1.0871626165041131E-2</v>
          </cell>
          <cell r="F75">
            <v>1.1249036367833283</v>
          </cell>
          <cell r="G75">
            <v>0.11491539792281838</v>
          </cell>
          <cell r="H75">
            <v>1.3059492994118977</v>
          </cell>
          <cell r="I75"/>
          <cell r="K75">
            <v>7.8933632348793907E-3</v>
          </cell>
          <cell r="L75">
            <v>5.1070060129670948E-2</v>
          </cell>
          <cell r="M75">
            <v>5.8963423364550335E-2</v>
          </cell>
          <cell r="N75"/>
          <cell r="P75">
            <v>2.4375716611365759</v>
          </cell>
          <cell r="Q75">
            <v>0.69513137498527622</v>
          </cell>
          <cell r="R75">
            <v>3.132703036121852</v>
          </cell>
          <cell r="S75"/>
          <cell r="U75">
            <v>0.56299253567191876</v>
          </cell>
          <cell r="V75">
            <v>0.354405565443209</v>
          </cell>
          <cell r="W75">
            <v>8.0570009805527789E-4</v>
          </cell>
          <cell r="X75">
            <v>4.5372268951859178</v>
          </cell>
          <cell r="Y75">
            <v>5.4554306963991008</v>
          </cell>
          <cell r="Z75"/>
        </row>
        <row r="76">
          <cell r="B76" t="str">
            <v>802</v>
          </cell>
          <cell r="C76">
            <v>1.9882680298890534E-2</v>
          </cell>
          <cell r="D76">
            <v>9.1480326902013728E-2</v>
          </cell>
          <cell r="E76">
            <v>0.24791817476843284</v>
          </cell>
          <cell r="F76">
            <v>0.11881838643284401</v>
          </cell>
          <cell r="G76">
            <v>7.1829746685139898E-3</v>
          </cell>
          <cell r="H76">
            <v>0.48528254307069513</v>
          </cell>
          <cell r="I76"/>
          <cell r="K76">
            <v>3.8618383790216572E-3</v>
          </cell>
          <cell r="L76">
            <v>0.11988736497228601</v>
          </cell>
          <cell r="M76">
            <v>0.12374920335130767</v>
          </cell>
          <cell r="N76"/>
          <cell r="P76">
            <v>8.3855851098938325E-2</v>
          </cell>
          <cell r="Q76">
            <v>1.0373919723579584E-2</v>
          </cell>
          <cell r="R76">
            <v>9.4229770822517905E-2</v>
          </cell>
          <cell r="S76"/>
          <cell r="U76">
            <v>1.247688433204913E-3</v>
          </cell>
          <cell r="V76">
            <v>3.3155332027682526E-3</v>
          </cell>
          <cell r="W76">
            <v>0.11800521906212968</v>
          </cell>
          <cell r="X76">
            <v>0.10814478168448211</v>
          </cell>
          <cell r="Y76">
            <v>0.23071322238258496</v>
          </cell>
          <cell r="Z76"/>
        </row>
        <row r="77">
          <cell r="B77" t="str">
            <v>803</v>
          </cell>
          <cell r="C77">
            <v>0.37777904924130618</v>
          </cell>
          <cell r="D77">
            <v>6.3889588821304653</v>
          </cell>
          <cell r="E77">
            <v>1.4082145876681119E-2</v>
          </cell>
          <cell r="F77">
            <v>0.17834522642290096</v>
          </cell>
          <cell r="G77">
            <v>4.7076613810181425E-2</v>
          </cell>
          <cell r="H77">
            <v>7.0062419174815354</v>
          </cell>
          <cell r="I77"/>
          <cell r="K77">
            <v>9.1294517929415252E-3</v>
          </cell>
          <cell r="L77">
            <v>0.27830710259511815</v>
          </cell>
          <cell r="M77">
            <v>0.28743655438805965</v>
          </cell>
          <cell r="N77"/>
          <cell r="P77">
            <v>0.11516207202845476</v>
          </cell>
          <cell r="Q77">
            <v>1.153274159940312E-2</v>
          </cell>
          <cell r="R77">
            <v>0.12669481362785787</v>
          </cell>
          <cell r="S77"/>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cell r="K80">
            <v>2.7979296803389697E-4</v>
          </cell>
          <cell r="L80">
            <v>2.7437197927821105E-2</v>
          </cell>
          <cell r="M80">
            <v>2.7716990895855002E-2</v>
          </cell>
          <cell r="N80"/>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cell r="K81">
            <v>0.12625841929714207</v>
          </cell>
          <cell r="L81">
            <v>2.2482486595852862</v>
          </cell>
          <cell r="M81">
            <v>2.3745070788824281</v>
          </cell>
          <cell r="N81"/>
          <cell r="P81">
            <v>3.108087051118205</v>
          </cell>
          <cell r="Q81">
            <v>0.70793420758180858</v>
          </cell>
          <cell r="R81">
            <v>3.8160212587000135</v>
          </cell>
          <cell r="S81"/>
          <cell r="U81">
            <v>0.28479482879905399</v>
          </cell>
          <cell r="V81">
            <v>2.1698864791729531E-2</v>
          </cell>
          <cell r="W81">
            <v>4.2603633611609864</v>
          </cell>
          <cell r="X81">
            <v>1.7062588793182278</v>
          </cell>
          <cell r="Y81">
            <v>6.273115934069998</v>
          </cell>
          <cell r="Z81"/>
        </row>
        <row r="82">
          <cell r="B82" t="str">
            <v>810</v>
          </cell>
          <cell r="C82">
            <v>0.26267739678824886</v>
          </cell>
          <cell r="D82">
            <v>0.21067176207005364</v>
          </cell>
          <cell r="E82">
            <v>0.55591265310887561</v>
          </cell>
          <cell r="F82">
            <v>5.9228117235390759E-2</v>
          </cell>
          <cell r="G82">
            <v>2.2742684663710055E-3</v>
          </cell>
          <cell r="H82">
            <v>1.0907641976689399</v>
          </cell>
          <cell r="I82"/>
          <cell r="K82">
            <v>7.5072994661244423E-3</v>
          </cell>
          <cell r="L82">
            <v>0.11325035901946262</v>
          </cell>
          <cell r="M82">
            <v>0.12075765848558706</v>
          </cell>
          <cell r="N82"/>
          <cell r="P82">
            <v>4.0034413192517624</v>
          </cell>
          <cell r="Q82">
            <v>1.7052495997677692</v>
          </cell>
          <cell r="R82">
            <v>5.7086909190195314</v>
          </cell>
          <cell r="S82"/>
          <cell r="U82">
            <v>0.51655605110523917</v>
          </cell>
          <cell r="V82">
            <v>1.1844717322102587</v>
          </cell>
          <cell r="W82">
            <v>1.7197606260955476</v>
          </cell>
          <cell r="X82">
            <v>2.1058794330004074</v>
          </cell>
          <cell r="Y82">
            <v>5.5266678424114524</v>
          </cell>
          <cell r="Z82"/>
        </row>
        <row r="83">
          <cell r="B83" t="str">
            <v>811</v>
          </cell>
          <cell r="C83">
            <v>5.9852730313646898</v>
          </cell>
          <cell r="D83">
            <v>0.56128674431503056</v>
          </cell>
          <cell r="E83">
            <v>0.2777337507316528</v>
          </cell>
          <cell r="F83">
            <v>0.98051338637175534</v>
          </cell>
          <cell r="G83">
            <v>5.2708962975695573E-3</v>
          </cell>
          <cell r="H83">
            <v>7.8100778090806982</v>
          </cell>
          <cell r="I83"/>
          <cell r="K83">
            <v>5.204522732088949E-3</v>
          </cell>
          <cell r="L83">
            <v>0.41335476098853924</v>
          </cell>
          <cell r="M83">
            <v>0.41855928372062817</v>
          </cell>
          <cell r="N83"/>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row>
        <row r="84">
          <cell r="B84" t="str">
            <v>812</v>
          </cell>
          <cell r="C84">
            <v>7.3829365079364944E-4</v>
          </cell>
          <cell r="D84">
            <v>0.9680166666666663</v>
          </cell>
          <cell r="F84">
            <v>0.7392096899224806</v>
          </cell>
          <cell r="G84">
            <v>6.9571319867180476E-3</v>
          </cell>
          <cell r="H84">
            <v>1.7149217822266587</v>
          </cell>
          <cell r="I84"/>
          <cell r="K84">
            <v>7.9498999905819059E-2</v>
          </cell>
          <cell r="L84">
            <v>3.0441492047270109</v>
          </cell>
          <cell r="M84">
            <v>3.12364820463283</v>
          </cell>
          <cell r="N84"/>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row>
        <row r="86">
          <cell r="B86" t="str">
            <v>815</v>
          </cell>
          <cell r="C86">
            <v>0.72162934776125498</v>
          </cell>
          <cell r="D86">
            <v>1.077158202019139E-2</v>
          </cell>
          <cell r="E86">
            <v>0.11629587400598891</v>
          </cell>
          <cell r="F86">
            <v>0.44592781610154936</v>
          </cell>
          <cell r="G86">
            <v>2.2425146996547608E-2</v>
          </cell>
          <cell r="H86">
            <v>1.3170497668855321</v>
          </cell>
          <cell r="I86"/>
          <cell r="K86">
            <v>8.7182484050117859E-3</v>
          </cell>
          <cell r="L86">
            <v>0.37210495004000865</v>
          </cell>
          <cell r="M86">
            <v>0.38082319844502044</v>
          </cell>
          <cell r="N86"/>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row>
        <row r="87">
          <cell r="B87" t="str">
            <v>816</v>
          </cell>
          <cell r="C87">
            <v>9.7028705724358066E-2</v>
          </cell>
          <cell r="D87">
            <v>2.5312173138260161E-2</v>
          </cell>
          <cell r="E87">
            <v>2.5312173138260161E-2</v>
          </cell>
          <cell r="F87">
            <v>1.0214987197084403E-2</v>
          </cell>
          <cell r="G87">
            <v>1.2468439786101724E-3</v>
          </cell>
          <cell r="H87">
            <v>0.15911488317657296</v>
          </cell>
          <cell r="I87"/>
          <cell r="K87">
            <v>1.2753499464255639E-2</v>
          </cell>
          <cell r="L87">
            <v>0.35223950901277029</v>
          </cell>
          <cell r="M87">
            <v>0.36499300847702593</v>
          </cell>
          <cell r="N87"/>
          <cell r="P87">
            <v>0.30457182483339751</v>
          </cell>
          <cell r="Q87">
            <v>3.1668018484207E-2</v>
          </cell>
          <cell r="R87">
            <v>0.33623984331760448</v>
          </cell>
          <cell r="S87"/>
          <cell r="U87">
            <v>6.1294835411923564E-2</v>
          </cell>
          <cell r="V87">
            <v>1.3119495959493064</v>
          </cell>
          <cell r="W87">
            <v>8.7528604118993478E-2</v>
          </cell>
          <cell r="X87">
            <v>0.50400121146856924</v>
          </cell>
          <cell r="Y87">
            <v>1.9647742469487928</v>
          </cell>
          <cell r="Z87"/>
        </row>
        <row r="88">
          <cell r="B88" t="str">
            <v>821</v>
          </cell>
          <cell r="C88">
            <v>2.9074870505416801E-2</v>
          </cell>
          <cell r="D88">
            <v>9.886313669950679E-3</v>
          </cell>
          <cell r="E88">
            <v>8.6687654779871365E-2</v>
          </cell>
          <cell r="F88">
            <v>9.9956381744819925E-2</v>
          </cell>
          <cell r="G88">
            <v>9.7470746785414554E-5</v>
          </cell>
          <cell r="H88">
            <v>0.22570269144684421</v>
          </cell>
          <cell r="I88"/>
          <cell r="K88">
            <v>4.9508276473885476E-2</v>
          </cell>
          <cell r="L88">
            <v>5.9435717329327793E-2</v>
          </cell>
          <cell r="M88">
            <v>0.10894399380321326</v>
          </cell>
          <cell r="N88"/>
          <cell r="P88">
            <v>2.9323157897114406E-2</v>
          </cell>
          <cell r="Q88">
            <v>9.2023996300638882E-3</v>
          </cell>
          <cell r="R88">
            <v>3.8525557527178296E-2</v>
          </cell>
          <cell r="S88"/>
          <cell r="U88">
            <v>0.64343617998353686</v>
          </cell>
          <cell r="V88">
            <v>1.5305725141443456</v>
          </cell>
          <cell r="W88">
            <v>0.41696165484463049</v>
          </cell>
          <cell r="X88">
            <v>2.2780943695808239E-3</v>
          </cell>
          <cell r="Y88">
            <v>2.5932484433420941</v>
          </cell>
          <cell r="Z88"/>
        </row>
        <row r="89">
          <cell r="B89" t="str">
            <v>822</v>
          </cell>
          <cell r="C89">
            <v>1.2030549272129504E-2</v>
          </cell>
          <cell r="D89">
            <v>3.7226605294891921E-3</v>
          </cell>
          <cell r="E89">
            <v>1.3619489742033704E-4</v>
          </cell>
          <cell r="F89">
            <v>1.5148191059348934E-2</v>
          </cell>
          <cell r="G89">
            <v>8.7631223602080617E-4</v>
          </cell>
          <cell r="H89">
            <v>3.1913907994408776E-2</v>
          </cell>
          <cell r="I89"/>
          <cell r="K89">
            <v>3.5410956834120919E-3</v>
          </cell>
          <cell r="L89">
            <v>1.6599584181546903E-2</v>
          </cell>
          <cell r="M89">
            <v>2.0140679864958995E-2</v>
          </cell>
          <cell r="N89"/>
          <cell r="P89">
            <v>1.3044149428836123E-2</v>
          </cell>
          <cell r="Q89">
            <v>2.1100829958414025E-3</v>
          </cell>
          <cell r="R89">
            <v>1.5154232424677526E-2</v>
          </cell>
          <cell r="S89"/>
          <cell r="U89">
            <v>2.4847382712778437E-3</v>
          </cell>
          <cell r="V89">
            <v>1.3817517972047211E-2</v>
          </cell>
          <cell r="W89">
            <v>4.0730743275811674E-3</v>
          </cell>
          <cell r="X89">
            <v>7.0236767268191617E-3</v>
          </cell>
          <cell r="Y89">
            <v>2.7399007297725382E-2</v>
          </cell>
          <cell r="Z89"/>
        </row>
        <row r="90">
          <cell r="B90" t="str">
            <v>823</v>
          </cell>
          <cell r="C90">
            <v>0.74705492680803864</v>
          </cell>
          <cell r="D90">
            <v>1.5510806449969454</v>
          </cell>
          <cell r="E90">
            <v>4.3135020975771099E-3</v>
          </cell>
          <cell r="F90">
            <v>0.290670276268789</v>
          </cell>
          <cell r="G90">
            <v>0.16336442791594513</v>
          </cell>
          <cell r="H90">
            <v>2.7564837780872953</v>
          </cell>
          <cell r="I90"/>
          <cell r="K90">
            <v>3.1166052537031355E-3</v>
          </cell>
          <cell r="L90">
            <v>0.16418041261015243</v>
          </cell>
          <cell r="M90">
            <v>0.16729701786385556</v>
          </cell>
          <cell r="N90"/>
          <cell r="P90">
            <v>2.455143046942399E-4</v>
          </cell>
          <cell r="Q90">
            <v>2.1177951473630533E-5</v>
          </cell>
          <cell r="R90">
            <v>2.6669225616787046E-4</v>
          </cell>
          <cell r="S90"/>
          <cell r="U90">
            <v>1.4715512511851613E-4</v>
          </cell>
          <cell r="V90">
            <v>7.2971223506566457E-3</v>
          </cell>
          <cell r="W90">
            <v>3.1930138939467571E-3</v>
          </cell>
          <cell r="X90">
            <v>3.3612084225822972E-2</v>
          </cell>
          <cell r="Y90">
            <v>4.4249375595544892E-2</v>
          </cell>
          <cell r="Z90"/>
        </row>
        <row r="91">
          <cell r="B91" t="str">
            <v>825</v>
          </cell>
          <cell r="C91">
            <v>3.9686253298818812</v>
          </cell>
          <cell r="D91">
            <v>0.5413779281287262</v>
          </cell>
          <cell r="E91">
            <v>0.19925987216629704</v>
          </cell>
          <cell r="F91">
            <v>0.19922623509593507</v>
          </cell>
          <cell r="G91">
            <v>0.63650707351221203</v>
          </cell>
          <cell r="H91">
            <v>5.5449964387850521</v>
          </cell>
          <cell r="I91"/>
          <cell r="K91">
            <v>0.63138903120029322</v>
          </cell>
          <cell r="L91">
            <v>4.3422632231335632</v>
          </cell>
          <cell r="M91">
            <v>4.9736522543338566</v>
          </cell>
          <cell r="N91"/>
          <cell r="P91">
            <v>0.66360209693510908</v>
          </cell>
          <cell r="Q91">
            <v>4.4770371511762865E-2</v>
          </cell>
          <cell r="R91">
            <v>0.70837246844687196</v>
          </cell>
          <cell r="S91"/>
          <cell r="U91">
            <v>9.690084377092742E-2</v>
          </cell>
          <cell r="V91">
            <v>3.6728250085172727E-2</v>
          </cell>
          <cell r="W91">
            <v>0.2526050696637821</v>
          </cell>
          <cell r="X91">
            <v>0.20070757595590197</v>
          </cell>
          <cell r="Y91">
            <v>0.58694173947578421</v>
          </cell>
          <cell r="Z91"/>
        </row>
        <row r="92">
          <cell r="B92" t="str">
            <v>826</v>
          </cell>
          <cell r="C92">
            <v>4.336160202318121E-3</v>
          </cell>
          <cell r="D92">
            <v>2.8284583126839404</v>
          </cell>
          <cell r="E92">
            <v>0.28759433143890312</v>
          </cell>
          <cell r="F92">
            <v>0.37507261356353983</v>
          </cell>
          <cell r="G92">
            <v>0.1180487465241674</v>
          </cell>
          <cell r="H92">
            <v>3.6135101644128684</v>
          </cell>
          <cell r="I92"/>
          <cell r="K92">
            <v>0.86947451531805697</v>
          </cell>
          <cell r="L92">
            <v>4.8306253706619717</v>
          </cell>
          <cell r="M92">
            <v>5.7000998859800287</v>
          </cell>
          <cell r="N92"/>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row>
        <row r="93">
          <cell r="B93" t="str">
            <v>830</v>
          </cell>
          <cell r="C93">
            <v>1.5444807081091568E-3</v>
          </cell>
          <cell r="D93">
            <v>0.39092128920047509</v>
          </cell>
          <cell r="E93">
            <v>4.1345501462801623E-3</v>
          </cell>
          <cell r="F93">
            <v>0.12379833120218936</v>
          </cell>
          <cell r="G93">
            <v>7.8571205838150974E-3</v>
          </cell>
          <cell r="H93">
            <v>0.5282557718408688</v>
          </cell>
          <cell r="I93"/>
          <cell r="K93">
            <v>1.1380516420582741E-3</v>
          </cell>
          <cell r="L93">
            <v>0.10150686420294476</v>
          </cell>
          <cell r="M93">
            <v>0.10264491584500303</v>
          </cell>
          <cell r="N93"/>
          <cell r="P93">
            <v>3.355330533382169</v>
          </cell>
          <cell r="Q93">
            <v>0.55549050114791498</v>
          </cell>
          <cell r="R93">
            <v>3.910821034530084</v>
          </cell>
          <cell r="S93"/>
          <cell r="U93">
            <v>0.75163682365155626</v>
          </cell>
          <cell r="V93">
            <v>1.167401830209039</v>
          </cell>
          <cell r="W93">
            <v>0.80845284769132697</v>
          </cell>
          <cell r="X93">
            <v>0.92877352658595891</v>
          </cell>
          <cell r="Y93">
            <v>3.6562650281378812</v>
          </cell>
          <cell r="Z93"/>
        </row>
        <row r="94">
          <cell r="B94" t="str">
            <v>831</v>
          </cell>
          <cell r="C94">
            <v>5.8747258254758696</v>
          </cell>
          <cell r="D94">
            <v>1.0387448006888522</v>
          </cell>
          <cell r="E94">
            <v>0.14228340945660239</v>
          </cell>
          <cell r="F94">
            <v>2.8414048737446351</v>
          </cell>
          <cell r="G94">
            <v>3.2677362721388405</v>
          </cell>
          <cell r="H94">
            <v>13.1648951815048</v>
          </cell>
          <cell r="I94"/>
          <cell r="K94">
            <v>0.72783927986094965</v>
          </cell>
          <cell r="L94">
            <v>3.1593917343684912</v>
          </cell>
          <cell r="M94">
            <v>3.8872310142294406</v>
          </cell>
          <cell r="N94"/>
          <cell r="P94">
            <v>0.78553500005505095</v>
          </cell>
          <cell r="Q94">
            <v>0.2067561311764573</v>
          </cell>
          <cell r="R94">
            <v>0.99229113123150825</v>
          </cell>
          <cell r="S94"/>
          <cell r="U94">
            <v>1.0967194132431359E-2</v>
          </cell>
          <cell r="V94">
            <v>9.59386244398584E-2</v>
          </cell>
          <cell r="W94">
            <v>8.2374488055253797E-2</v>
          </cell>
          <cell r="X94">
            <v>0.75913851043414948</v>
          </cell>
          <cell r="Y94">
            <v>0.94841881706169306</v>
          </cell>
          <cell r="Z94"/>
        </row>
        <row r="95">
          <cell r="B95" t="str">
            <v>835</v>
          </cell>
          <cell r="C95">
            <v>0.16093414054460328</v>
          </cell>
          <cell r="D95">
            <v>8.0171258365837689E-2</v>
          </cell>
          <cell r="E95">
            <v>2.314191792927988E-2</v>
          </cell>
          <cell r="F95">
            <v>0.17405668869939289</v>
          </cell>
          <cell r="G95">
            <v>7.4761306846192789E-3</v>
          </cell>
          <cell r="H95">
            <v>0.44578013622373303</v>
          </cell>
          <cell r="I95"/>
          <cell r="K95">
            <v>3.9855203450744951E-4</v>
          </cell>
          <cell r="L95">
            <v>3.297408056924328E-2</v>
          </cell>
          <cell r="M95">
            <v>3.3372632603750729E-2</v>
          </cell>
          <cell r="N95"/>
          <cell r="P95">
            <v>0.27244552112565951</v>
          </cell>
          <cell r="Q95">
            <v>2.537908118766324E-2</v>
          </cell>
          <cell r="R95">
            <v>0.29782460231332275</v>
          </cell>
          <cell r="S95"/>
          <cell r="U95">
            <v>9.4965508782600738E-2</v>
          </cell>
          <cell r="V95">
            <v>0.98211276014778881</v>
          </cell>
          <cell r="W95">
            <v>1.3141182752016609</v>
          </cell>
          <cell r="X95">
            <v>2.4615662567506043</v>
          </cell>
          <cell r="Y95">
            <v>4.8527628008826547</v>
          </cell>
          <cell r="Z95"/>
        </row>
        <row r="96">
          <cell r="B96" t="str">
            <v>836</v>
          </cell>
          <cell r="C96">
            <v>2.436372639621914E-3</v>
          </cell>
          <cell r="D96">
            <v>4.604960855342205E-3</v>
          </cell>
          <cell r="E96">
            <v>1.1512402138355513E-3</v>
          </cell>
          <cell r="F96">
            <v>2.0481437752531587E-2</v>
          </cell>
          <cell r="G96">
            <v>6.8101344940479426E-4</v>
          </cell>
          <cell r="H96">
            <v>2.9355024910736053E-2</v>
          </cell>
          <cell r="I96"/>
          <cell r="K96">
            <v>4.5277384437418227E-3</v>
          </cell>
          <cell r="L96">
            <v>0.1149491147758247</v>
          </cell>
          <cell r="M96">
            <v>0.11947685321956653</v>
          </cell>
          <cell r="N96"/>
          <cell r="P96">
            <v>7.3019155812882347E-4</v>
          </cell>
          <cell r="Q96">
            <v>1.0770165212088048E-4</v>
          </cell>
          <cell r="R96">
            <v>8.3789321024970397E-4</v>
          </cell>
          <cell r="S96"/>
          <cell r="U96">
            <v>2.7909175965388732E-2</v>
          </cell>
          <cell r="V96">
            <v>6.7238300941351399E-3</v>
          </cell>
          <cell r="W96">
            <v>0.24507822042747257</v>
          </cell>
          <cell r="X96">
            <v>6.0973156230377168E-3</v>
          </cell>
          <cell r="Y96">
            <v>0.28580854211003415</v>
          </cell>
          <cell r="Z96"/>
        </row>
        <row r="97">
          <cell r="B97" t="str">
            <v>837</v>
          </cell>
          <cell r="C97">
            <v>0</v>
          </cell>
          <cell r="D97">
            <v>0</v>
          </cell>
          <cell r="E97">
            <v>0</v>
          </cell>
          <cell r="F97">
            <v>0</v>
          </cell>
          <cell r="G97">
            <v>0</v>
          </cell>
          <cell r="H97">
            <v>0</v>
          </cell>
          <cell r="I97"/>
          <cell r="K97">
            <v>0</v>
          </cell>
          <cell r="L97">
            <v>0</v>
          </cell>
          <cell r="M97">
            <v>0</v>
          </cell>
          <cell r="N97"/>
          <cell r="P97">
            <v>0</v>
          </cell>
          <cell r="Q97">
            <v>0</v>
          </cell>
          <cell r="R97">
            <v>0</v>
          </cell>
          <cell r="S97"/>
          <cell r="U97">
            <v>0</v>
          </cell>
          <cell r="V97">
            <v>0</v>
          </cell>
          <cell r="W97">
            <v>0</v>
          </cell>
          <cell r="X97">
            <v>0</v>
          </cell>
          <cell r="Y97">
            <v>0</v>
          </cell>
          <cell r="Z97"/>
        </row>
        <row r="98">
          <cell r="B98" t="str">
            <v>840</v>
          </cell>
          <cell r="C98">
            <v>0.2215996762562123</v>
          </cell>
          <cell r="D98">
            <v>0.35493423055030182</v>
          </cell>
          <cell r="E98">
            <v>0.60162417665819101</v>
          </cell>
          <cell r="F98">
            <v>0.22686489114584232</v>
          </cell>
          <cell r="G98">
            <v>9.033944996836317E-3</v>
          </cell>
          <cell r="H98">
            <v>1.414056919607384</v>
          </cell>
          <cell r="I98"/>
          <cell r="K98">
            <v>9.1811459072570437E-3</v>
          </cell>
          <cell r="L98">
            <v>0.62325855870405944</v>
          </cell>
          <cell r="M98">
            <v>0.63243970461131649</v>
          </cell>
          <cell r="N98"/>
          <cell r="P98">
            <v>0.27688251331274316</v>
          </cell>
          <cell r="Q98">
            <v>8.4294894803148918E-2</v>
          </cell>
          <cell r="R98">
            <v>0.36117740811589205</v>
          </cell>
          <cell r="S98"/>
          <cell r="U98">
            <v>7.2779978292952241E-2</v>
          </cell>
          <cell r="V98">
            <v>1.0831225720709639E-2</v>
          </cell>
          <cell r="W98">
            <v>5.9594338522954746E-2</v>
          </cell>
          <cell r="X98">
            <v>0.29069086470348837</v>
          </cell>
          <cell r="Y98">
            <v>0.43389640724010503</v>
          </cell>
          <cell r="Z98"/>
        </row>
        <row r="99">
          <cell r="B99" t="str">
            <v>841</v>
          </cell>
          <cell r="C99">
            <v>2.9925207779220835</v>
          </cell>
          <cell r="D99">
            <v>0.50208125000864456</v>
          </cell>
          <cell r="F99">
            <v>0.75562393931975369</v>
          </cell>
          <cell r="G99">
            <v>6.8067294857722003E-3</v>
          </cell>
          <cell r="H99">
            <v>4.2570326967362542</v>
          </cell>
          <cell r="I99"/>
          <cell r="K99">
            <v>3.4016300311095704E-2</v>
          </cell>
          <cell r="L99">
            <v>1.0187445836758953</v>
          </cell>
          <cell r="M99">
            <v>1.0527608839869909</v>
          </cell>
          <cell r="N99"/>
          <cell r="P99">
            <v>3.935652581576333</v>
          </cell>
          <cell r="Q99">
            <v>0.96765011819748559</v>
          </cell>
          <cell r="R99">
            <v>4.9033026997738185</v>
          </cell>
          <cell r="S99"/>
          <cell r="U99">
            <v>0.16317972106893508</v>
          </cell>
          <cell r="V99">
            <v>6.1464755437195692E-2</v>
          </cell>
          <cell r="W99">
            <v>0.18744973456027175</v>
          </cell>
          <cell r="X99">
            <v>2.844513194936618</v>
          </cell>
          <cell r="Y99">
            <v>3.2566074060030203</v>
          </cell>
          <cell r="Z99"/>
        </row>
        <row r="100">
          <cell r="B100" t="str">
            <v>845</v>
          </cell>
          <cell r="C100">
            <v>9.9519579108557003E-4</v>
          </cell>
          <cell r="D100">
            <v>0.21062142947446397</v>
          </cell>
          <cell r="E100">
            <v>1.7232839243079653E-2</v>
          </cell>
          <cell r="F100">
            <v>0.37337500424763698</v>
          </cell>
          <cell r="G100">
            <v>2.6812060212347361E-2</v>
          </cell>
          <cell r="H100">
            <v>0.62903652896861351</v>
          </cell>
          <cell r="I100"/>
          <cell r="K100">
            <v>7.2024610718783591E-2</v>
          </cell>
          <cell r="L100">
            <v>1.8847068291753133</v>
          </cell>
          <cell r="M100">
            <v>1.9567314398940969</v>
          </cell>
          <cell r="N100"/>
          <cell r="P100">
            <v>0.34105346735867476</v>
          </cell>
          <cell r="Q100">
            <v>4.8378509466738148E-2</v>
          </cell>
          <cell r="R100">
            <v>0.38943197682541292</v>
          </cell>
          <cell r="S100"/>
          <cell r="U100">
            <v>9.3181517721103637E-3</v>
          </cell>
          <cell r="V100">
            <v>0.99978735019297171</v>
          </cell>
          <cell r="W100">
            <v>0.70881903132245561</v>
          </cell>
          <cell r="X100">
            <v>1.2775009249586478</v>
          </cell>
          <cell r="Y100">
            <v>2.9954254582461854</v>
          </cell>
          <cell r="Z100"/>
        </row>
        <row r="101">
          <cell r="B101" t="str">
            <v>846</v>
          </cell>
          <cell r="C101">
            <v>1.9299218669327949</v>
          </cell>
          <cell r="D101">
            <v>2.9744750926307174E-2</v>
          </cell>
          <cell r="E101">
            <v>0.14002048419002092</v>
          </cell>
          <cell r="F101">
            <v>8.8306729968345848E-2</v>
          </cell>
          <cell r="G101">
            <v>8.3052042807369081E-2</v>
          </cell>
          <cell r="H101">
            <v>2.2710458748248379</v>
          </cell>
          <cell r="I101"/>
          <cell r="K101">
            <v>5.5689843120526446E-2</v>
          </cell>
          <cell r="L101">
            <v>0.68473193473193394</v>
          </cell>
          <cell r="M101">
            <v>0.74042177785246044</v>
          </cell>
          <cell r="N101"/>
          <cell r="P101">
            <v>1.8881104315428505</v>
          </cell>
          <cell r="Q101">
            <v>0.40284904080561962</v>
          </cell>
          <cell r="R101">
            <v>2.2909594723484701</v>
          </cell>
          <cell r="S101"/>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cell r="K102">
            <v>0.10345140049725417</v>
          </cell>
          <cell r="L102">
            <v>2.7646775849424481</v>
          </cell>
          <cell r="M102">
            <v>2.8681289854397023</v>
          </cell>
          <cell r="N102"/>
          <cell r="P102">
            <v>1.3731416721621399</v>
          </cell>
          <cell r="Q102">
            <v>0.15003525281935803</v>
          </cell>
          <cell r="R102">
            <v>1.5231769249814979</v>
          </cell>
          <cell r="S102"/>
          <cell r="U102">
            <v>4.2768918191914872E-4</v>
          </cell>
          <cell r="V102">
            <v>0.41652871180607592</v>
          </cell>
          <cell r="W102">
            <v>6.191315595210177E-2</v>
          </cell>
          <cell r="X102">
            <v>3.6838279641349749</v>
          </cell>
          <cell r="Y102">
            <v>4.1626975210750716</v>
          </cell>
          <cell r="Z102"/>
        </row>
        <row r="103">
          <cell r="B103" t="str">
            <v>851</v>
          </cell>
          <cell r="C103">
            <v>0.88104121160139104</v>
          </cell>
          <cell r="D103">
            <v>0.42186961896927383</v>
          </cell>
          <cell r="E103">
            <v>8.4373923793854819E-2</v>
          </cell>
          <cell r="F103">
            <v>0.43305164405062718</v>
          </cell>
          <cell r="G103">
            <v>5.9871725892099131E-2</v>
          </cell>
          <cell r="H103">
            <v>1.8802081243072459</v>
          </cell>
          <cell r="I103"/>
          <cell r="K103">
            <v>0.43124464116066191</v>
          </cell>
          <cell r="L103">
            <v>3.6022873259142036</v>
          </cell>
          <cell r="M103">
            <v>4.0335319670748655</v>
          </cell>
          <cell r="N103"/>
          <cell r="P103">
            <v>1.5765738370134967</v>
          </cell>
          <cell r="Q103">
            <v>0.3733990666610934</v>
          </cell>
          <cell r="R103">
            <v>1.9499729036745901</v>
          </cell>
          <cell r="S103"/>
          <cell r="U103">
            <v>0.32522939645768811</v>
          </cell>
          <cell r="V103">
            <v>0.35817871656931594</v>
          </cell>
          <cell r="W103">
            <v>0.85742626956580859</v>
          </cell>
          <cell r="X103">
            <v>5.7769981188582777</v>
          </cell>
          <cell r="Y103">
            <v>7.3178325014510905</v>
          </cell>
          <cell r="Z103"/>
        </row>
        <row r="104">
          <cell r="B104" t="str">
            <v>852</v>
          </cell>
          <cell r="C104">
            <v>1.7876583254957772E-3</v>
          </cell>
          <cell r="D104">
            <v>7.3693468769754564E-2</v>
          </cell>
          <cell r="E104">
            <v>5.1436504486125724E-2</v>
          </cell>
          <cell r="F104">
            <v>5.5457691444252388E-2</v>
          </cell>
          <cell r="G104">
            <v>7.4847508412412593E-6</v>
          </cell>
          <cell r="H104">
            <v>0.1823828077764697</v>
          </cell>
          <cell r="I104"/>
          <cell r="K104">
            <v>2.6079175619696158E-3</v>
          </cell>
          <cell r="L104">
            <v>1.349541294245595E-2</v>
          </cell>
          <cell r="M104">
            <v>1.6103330504425566E-2</v>
          </cell>
          <cell r="N104"/>
          <cell r="P104">
            <v>5.9272984091028494E-4</v>
          </cell>
          <cell r="Q104">
            <v>1.6330668773169678E-4</v>
          </cell>
          <cell r="R104">
            <v>7.5603652864198172E-4</v>
          </cell>
          <cell r="S104"/>
          <cell r="U104">
            <v>2.998238566522673E-4</v>
          </cell>
          <cell r="V104">
            <v>3.2721410140333167E-3</v>
          </cell>
          <cell r="W104">
            <v>1.0000724749004914E-3</v>
          </cell>
          <cell r="X104">
            <v>4.9833380904307355E-2</v>
          </cell>
          <cell r="Y104">
            <v>5.4405418249893429E-2</v>
          </cell>
          <cell r="Z104"/>
        </row>
        <row r="105">
          <cell r="B105" t="str">
            <v>855</v>
          </cell>
          <cell r="C105">
            <v>8.8388445308908814</v>
          </cell>
          <cell r="D105">
            <v>8.8509828333355314E-2</v>
          </cell>
          <cell r="E105">
            <v>6.2769372260973427E-2</v>
          </cell>
          <cell r="F105">
            <v>3.2074428302709582E-2</v>
          </cell>
          <cell r="G105">
            <v>0.71821413098073206</v>
          </cell>
          <cell r="H105">
            <v>9.7404122907686528</v>
          </cell>
          <cell r="I105"/>
          <cell r="K105">
            <v>0.90597260832292659</v>
          </cell>
          <cell r="L105">
            <v>12.647529557279576</v>
          </cell>
          <cell r="M105">
            <v>13.553502165602502</v>
          </cell>
          <cell r="N105" t="str">
            <v>DANGER</v>
          </cell>
          <cell r="P105">
            <v>0.42107090180590456</v>
          </cell>
          <cell r="Q105">
            <v>4.1064290377624477E-2</v>
          </cell>
          <cell r="R105">
            <v>0.46213519218352905</v>
          </cell>
          <cell r="S105"/>
          <cell r="U105">
            <v>8.0594449540096584E-3</v>
          </cell>
          <cell r="V105">
            <v>0.11160873037027476</v>
          </cell>
          <cell r="W105">
            <v>3.9126963268383649E-2</v>
          </cell>
          <cell r="X105">
            <v>1.2953446081278119E-3</v>
          </cell>
          <cell r="Y105">
            <v>0.16009048320079589</v>
          </cell>
          <cell r="Z105"/>
        </row>
        <row r="106">
          <cell r="B106" t="str">
            <v>856</v>
          </cell>
          <cell r="C106">
            <v>2.7200419080430143</v>
          </cell>
          <cell r="D106">
            <v>1.6693672374883979</v>
          </cell>
          <cell r="E106">
            <v>0.14582611042864915</v>
          </cell>
          <cell r="F106">
            <v>5.1181376326007874E-2</v>
          </cell>
          <cell r="G106">
            <v>5.2349853015847083</v>
          </cell>
          <cell r="H106">
            <v>9.8214019338707779</v>
          </cell>
          <cell r="I106"/>
          <cell r="K106">
            <v>3.686397123864479</v>
          </cell>
          <cell r="L106">
            <v>4.1167772281787043</v>
          </cell>
          <cell r="M106">
            <v>7.8031743520431833</v>
          </cell>
          <cell r="N106"/>
          <cell r="P106">
            <v>3.3761488749076906E-5</v>
          </cell>
          <cell r="Q106">
            <v>1.0908148810834018E-5</v>
          </cell>
          <cell r="R106">
            <v>4.4669637559910928E-5</v>
          </cell>
          <cell r="S106"/>
          <cell r="U106">
            <v>0.20158092149967713</v>
          </cell>
          <cell r="V106">
            <v>0.79545598101061554</v>
          </cell>
          <cell r="W106">
            <v>8.0940074758302817E-3</v>
          </cell>
          <cell r="X106">
            <v>7.7776643038253012E-4</v>
          </cell>
          <cell r="Y106">
            <v>1.0059086764165055</v>
          </cell>
          <cell r="Z106"/>
        </row>
        <row r="107">
          <cell r="B107" t="str">
            <v>857</v>
          </cell>
          <cell r="C107">
            <v>0.14626865671641792</v>
          </cell>
          <cell r="D107">
            <v>0.43880597014925377</v>
          </cell>
          <cell r="E107">
            <v>0.29253731343283584</v>
          </cell>
          <cell r="F107">
            <v>2.8614757843435878</v>
          </cell>
          <cell r="G107">
            <v>1.931236436546991E-2</v>
          </cell>
          <cell r="H107">
            <v>3.7584000890075653</v>
          </cell>
          <cell r="I107"/>
          <cell r="K107">
            <v>6.6063652329041705E-6</v>
          </cell>
          <cell r="L107">
            <v>3.1144293240823069E-4</v>
          </cell>
          <cell r="M107">
            <v>3.1804929764113487E-4</v>
          </cell>
          <cell r="N107"/>
          <cell r="P107">
            <v>0.63951230343769561</v>
          </cell>
          <cell r="Q107">
            <v>2.9790945812315089E-2</v>
          </cell>
          <cell r="R107">
            <v>0.66930324925001072</v>
          </cell>
          <cell r="S107"/>
          <cell r="U107">
            <v>1.3817919893618311</v>
          </cell>
          <cell r="V107">
            <v>3.8469706074623411</v>
          </cell>
          <cell r="W107">
            <v>0.50412675838977317</v>
          </cell>
          <cell r="X107">
            <v>0.16110616810065737</v>
          </cell>
          <cell r="Y107">
            <v>5.8939955233146026</v>
          </cell>
          <cell r="Z107"/>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cell r="U108">
            <v>0.3816229947011458</v>
          </cell>
          <cell r="V108">
            <v>3.8572937657026567</v>
          </cell>
          <cell r="W108">
            <v>2.7996286813434085E-3</v>
          </cell>
          <cell r="X108">
            <v>0.51446025197951417</v>
          </cell>
          <cell r="Y108">
            <v>4.75617664106466</v>
          </cell>
          <cell r="Z108"/>
        </row>
        <row r="109">
          <cell r="B109" t="str">
            <v>861</v>
          </cell>
          <cell r="C109">
            <v>1.2631044361642783</v>
          </cell>
          <cell r="D109">
            <v>0.48779033362523805</v>
          </cell>
          <cell r="E109">
            <v>0.61534619733783336</v>
          </cell>
          <cell r="F109">
            <v>1.191116976724909</v>
          </cell>
          <cell r="G109">
            <v>0.14199310284499661</v>
          </cell>
          <cell r="H109">
            <v>3.6993510466972555</v>
          </cell>
          <cell r="I109"/>
          <cell r="K109">
            <v>1.0044439515508794</v>
          </cell>
          <cell r="L109">
            <v>6.7140707793931949</v>
          </cell>
          <cell r="M109">
            <v>7.718514730944074</v>
          </cell>
          <cell r="N109"/>
          <cell r="P109">
            <v>3.2855814821115095</v>
          </cell>
          <cell r="Q109">
            <v>1.2163715397853803</v>
          </cell>
          <cell r="R109">
            <v>4.50195302189689</v>
          </cell>
          <cell r="S109"/>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cell r="K110">
            <v>6.272317238798922E-3</v>
          </cell>
          <cell r="L110">
            <v>0.22790979578893017</v>
          </cell>
          <cell r="M110">
            <v>0.23418211302772909</v>
          </cell>
          <cell r="N110"/>
          <cell r="P110">
            <v>1.2987545528433075</v>
          </cell>
          <cell r="Q110">
            <v>0.12413730087325268</v>
          </cell>
          <cell r="R110">
            <v>1.4228918537165602</v>
          </cell>
          <cell r="S110"/>
          <cell r="U110">
            <v>0.15113417281629338</v>
          </cell>
          <cell r="V110">
            <v>0.1376364657886113</v>
          </cell>
          <cell r="W110">
            <v>0.56452960889043546</v>
          </cell>
          <cell r="X110">
            <v>8.0715169933745726E-3</v>
          </cell>
          <cell r="Y110">
            <v>0.86137176448871478</v>
          </cell>
          <cell r="Z110"/>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cell r="K111">
            <v>1.7599507294792156E-2</v>
          </cell>
          <cell r="L111">
            <v>0.15759226863967268</v>
          </cell>
          <cell r="M111">
            <v>0.17519177593446483</v>
          </cell>
          <cell r="N111"/>
          <cell r="P111">
            <v>4.4606479688946023E-2</v>
          </cell>
          <cell r="Q111">
            <v>7.0363332649712252E-3</v>
          </cell>
          <cell r="R111">
            <v>5.1642812953917247E-2</v>
          </cell>
          <cell r="S111"/>
          <cell r="U111">
            <v>5.8245848613398835E-2</v>
          </cell>
          <cell r="V111">
            <v>0.16075709644415609</v>
          </cell>
          <cell r="W111">
            <v>3.0403766724514253E-3</v>
          </cell>
          <cell r="X111">
            <v>6.2273592688963021E-2</v>
          </cell>
          <cell r="Y111">
            <v>0.28431691441896939</v>
          </cell>
          <cell r="Z111"/>
        </row>
        <row r="112">
          <cell r="B112" t="str">
            <v>867</v>
          </cell>
          <cell r="C112">
            <v>0</v>
          </cell>
          <cell r="D112">
            <v>0</v>
          </cell>
          <cell r="E112">
            <v>0</v>
          </cell>
          <cell r="F112">
            <v>0</v>
          </cell>
          <cell r="G112">
            <v>0</v>
          </cell>
          <cell r="H112">
            <v>0</v>
          </cell>
          <cell r="I112"/>
          <cell r="K112">
            <v>0</v>
          </cell>
          <cell r="L112">
            <v>0</v>
          </cell>
          <cell r="M112">
            <v>0</v>
          </cell>
          <cell r="N112"/>
          <cell r="P112">
            <v>0</v>
          </cell>
          <cell r="Q112">
            <v>0</v>
          </cell>
          <cell r="R112">
            <v>0</v>
          </cell>
          <cell r="S112"/>
          <cell r="U112">
            <v>0</v>
          </cell>
          <cell r="V112">
            <v>0</v>
          </cell>
          <cell r="W112">
            <v>0</v>
          </cell>
          <cell r="X112">
            <v>0</v>
          </cell>
          <cell r="Y112">
            <v>0</v>
          </cell>
          <cell r="Z112"/>
        </row>
        <row r="113">
          <cell r="B113" t="str">
            <v>868</v>
          </cell>
          <cell r="C113">
            <v>7.1423583835209817E-2</v>
          </cell>
          <cell r="D113">
            <v>5.1322335689971141E-3</v>
          </cell>
          <cell r="E113">
            <v>1.2830583922492785E-3</v>
          </cell>
          <cell r="F113">
            <v>1.2879547491468225E-3</v>
          </cell>
          <cell r="G113">
            <v>1.071188679030502E-2</v>
          </cell>
          <cell r="H113">
            <v>8.983871733590805E-2</v>
          </cell>
          <cell r="I113"/>
          <cell r="K113">
            <v>1.3103053041488018E-2</v>
          </cell>
          <cell r="L113">
            <v>8.1088003638952702E-2</v>
          </cell>
          <cell r="M113">
            <v>9.4191056680440727E-2</v>
          </cell>
          <cell r="N113"/>
          <cell r="P113">
            <v>4.6004113970218127E-2</v>
          </cell>
          <cell r="Q113">
            <v>3.9546123207836337E-3</v>
          </cell>
          <cell r="R113">
            <v>4.9958726291001759E-2</v>
          </cell>
          <cell r="S113"/>
          <cell r="U113">
            <v>3.0533926252678395E-3</v>
          </cell>
          <cell r="V113">
            <v>5.0577543704520061E-3</v>
          </cell>
          <cell r="W113">
            <v>2.2381094109912691E-3</v>
          </cell>
          <cell r="X113">
            <v>8.2373613311557958E-4</v>
          </cell>
          <cell r="Y113">
            <v>1.1172992539826695E-2</v>
          </cell>
          <cell r="Z113"/>
        </row>
        <row r="114">
          <cell r="B114" t="str">
            <v>869</v>
          </cell>
          <cell r="C114">
            <v>0.61433431290097018</v>
          </cell>
          <cell r="D114">
            <v>4.2389371691139766E-2</v>
          </cell>
          <cell r="E114">
            <v>4.2389371691139766E-2</v>
          </cell>
          <cell r="F114">
            <v>1.1405461098055312</v>
          </cell>
          <cell r="G114">
            <v>0.11545731695135356</v>
          </cell>
          <cell r="H114">
            <v>1.9551164830401344</v>
          </cell>
          <cell r="I114"/>
          <cell r="K114">
            <v>7.6902097394388148E-3</v>
          </cell>
          <cell r="L114">
            <v>0.1777292917559328</v>
          </cell>
          <cell r="M114">
            <v>0.18541950149537162</v>
          </cell>
          <cell r="N114"/>
          <cell r="P114">
            <v>2.8744976530944588</v>
          </cell>
          <cell r="Q114">
            <v>0.28781408693848282</v>
          </cell>
          <cell r="R114">
            <v>3.1623117400329415</v>
          </cell>
          <cell r="S114"/>
          <cell r="U114">
            <v>0.78992327150728747</v>
          </cell>
          <cell r="V114">
            <v>0.27425300392441615</v>
          </cell>
          <cell r="W114">
            <v>4.3683024967329214</v>
          </cell>
          <cell r="X114">
            <v>1.5458829763114891E-2</v>
          </cell>
          <cell r="Y114">
            <v>5.4479376019277401</v>
          </cell>
          <cell r="Z114"/>
        </row>
        <row r="115">
          <cell r="B115" t="str">
            <v>870</v>
          </cell>
          <cell r="C115">
            <v>0.57868501370500858</v>
          </cell>
          <cell r="D115">
            <v>0.94658928896117278</v>
          </cell>
          <cell r="E115">
            <v>0.17703906310563389</v>
          </cell>
          <cell r="F115">
            <v>0.31639720399645233</v>
          </cell>
          <cell r="G115">
            <v>0.6757721453964004</v>
          </cell>
          <cell r="H115">
            <v>2.6944827151646682</v>
          </cell>
          <cell r="I115"/>
          <cell r="K115">
            <v>0.23259503407450499</v>
          </cell>
          <cell r="L115">
            <v>0.84423382738154351</v>
          </cell>
          <cell r="M115">
            <v>1.0768288614560486</v>
          </cell>
          <cell r="N115"/>
          <cell r="P115">
            <v>2.9870539321008578</v>
          </cell>
          <cell r="Q115">
            <v>0.76926868388350866</v>
          </cell>
          <cell r="R115">
            <v>3.7563226159843666</v>
          </cell>
          <cell r="S115"/>
          <cell r="U115">
            <v>0.13694123155495999</v>
          </cell>
          <cell r="V115">
            <v>9.4624688773875421E-2</v>
          </cell>
          <cell r="W115">
            <v>0.17494611785733055</v>
          </cell>
          <cell r="X115">
            <v>0.17046779629337616</v>
          </cell>
          <cell r="Y115">
            <v>0.57697983447954215</v>
          </cell>
          <cell r="Z115"/>
        </row>
        <row r="116">
          <cell r="B116" t="str">
            <v>871</v>
          </cell>
          <cell r="C116">
            <v>0.14287917838991826</v>
          </cell>
          <cell r="D116">
            <v>0.44017683193338852</v>
          </cell>
          <cell r="E116">
            <v>1.3679795137109872E-2</v>
          </cell>
          <cell r="F116">
            <v>5.4785446579969206E-2</v>
          </cell>
          <cell r="G116">
            <v>2.3729397220877697E-2</v>
          </cell>
          <cell r="H116">
            <v>0.67525064926126355</v>
          </cell>
          <cell r="I116"/>
          <cell r="K116">
            <v>0.78538220359287403</v>
          </cell>
          <cell r="L116">
            <v>0.67183296933848258</v>
          </cell>
          <cell r="M116">
            <v>1.4572151729313565</v>
          </cell>
          <cell r="N116"/>
          <cell r="P116">
            <v>0.54107338394076987</v>
          </cell>
          <cell r="Q116">
            <v>0.1389182686487328</v>
          </cell>
          <cell r="R116">
            <v>0.67999165258950267</v>
          </cell>
          <cell r="S116"/>
          <cell r="U116">
            <v>2.9148769179282174E-2</v>
          </cell>
          <cell r="V116">
            <v>0.1782101253071153</v>
          </cell>
          <cell r="W116">
            <v>0.12369804949140703</v>
          </cell>
          <cell r="X116">
            <v>7.3779470763093019E-2</v>
          </cell>
          <cell r="Y116">
            <v>0.40483641474089749</v>
          </cell>
          <cell r="Z116"/>
        </row>
        <row r="117">
          <cell r="B117" t="str">
            <v>872</v>
          </cell>
          <cell r="C117">
            <v>1.2373095703756302E-2</v>
          </cell>
          <cell r="D117">
            <v>0.1663014813495392</v>
          </cell>
          <cell r="E117">
            <v>9.4548289517777759E-2</v>
          </cell>
          <cell r="F117">
            <v>1.0235183771995691</v>
          </cell>
          <cell r="G117">
            <v>8.8028843809888138E-2</v>
          </cell>
          <cell r="H117">
            <v>1.3847700875805304</v>
          </cell>
          <cell r="I117"/>
          <cell r="K117">
            <v>1.4679760632285762E-2</v>
          </cell>
          <cell r="L117">
            <v>0.12602730670484333</v>
          </cell>
          <cell r="M117">
            <v>0.14070706733712909</v>
          </cell>
          <cell r="N117"/>
          <cell r="P117">
            <v>1.2319161813976764</v>
          </cell>
          <cell r="Q117">
            <v>7.0044472213114606E-2</v>
          </cell>
          <cell r="R117">
            <v>1.3019606536107911</v>
          </cell>
          <cell r="S117"/>
          <cell r="U117">
            <v>0.15247646366058862</v>
          </cell>
          <cell r="V117">
            <v>2.6241217110610449</v>
          </cell>
          <cell r="W117">
            <v>0.62202568123341462</v>
          </cell>
          <cell r="X117">
            <v>5.1113054084815871E-3</v>
          </cell>
          <cell r="Y117">
            <v>3.4037351613635294</v>
          </cell>
          <cell r="Z117"/>
        </row>
        <row r="118">
          <cell r="B118" t="str">
            <v>873</v>
          </cell>
          <cell r="C118">
            <v>3.4562557849428508E-5</v>
          </cell>
          <cell r="D118">
            <v>2.1957028214884336E-2</v>
          </cell>
          <cell r="E118">
            <v>0.10840637486261682</v>
          </cell>
          <cell r="F118">
            <v>0.11981891254935689</v>
          </cell>
          <cell r="G118">
            <v>2.8757686108843417E-3</v>
          </cell>
          <cell r="H118">
            <v>0.25309264679559185</v>
          </cell>
          <cell r="I118"/>
          <cell r="K118">
            <v>2.7824983838966601E-3</v>
          </cell>
          <cell r="L118">
            <v>3.6421372194726048E-2</v>
          </cell>
          <cell r="M118">
            <v>3.9203870578622707E-2</v>
          </cell>
          <cell r="N118"/>
          <cell r="P118">
            <v>0.16064020027501452</v>
          </cell>
          <cell r="Q118">
            <v>1.9026262787674827E-2</v>
          </cell>
          <cell r="R118">
            <v>0.17966646306268935</v>
          </cell>
          <cell r="S118"/>
          <cell r="U118">
            <v>3.4950316681052078E-5</v>
          </cell>
          <cell r="V118">
            <v>9.2019306297839911E-3</v>
          </cell>
          <cell r="W118">
            <v>2.7495654047919885E-2</v>
          </cell>
          <cell r="X118">
            <v>0.19980541074191119</v>
          </cell>
          <cell r="Y118">
            <v>0.23653794573629611</v>
          </cell>
          <cell r="Z118"/>
        </row>
        <row r="119">
          <cell r="B119" t="str">
            <v>874</v>
          </cell>
          <cell r="C119">
            <v>10.948304698584344</v>
          </cell>
          <cell r="D119">
            <v>0.27885763266578389</v>
          </cell>
          <cell r="E119">
            <v>8.8526232592312133E-3</v>
          </cell>
          <cell r="F119">
            <v>0.41164698155425256</v>
          </cell>
          <cell r="G119">
            <v>1.5946209629598445</v>
          </cell>
          <cell r="H119">
            <v>13.242282899023456</v>
          </cell>
          <cell r="I119"/>
          <cell r="K119">
            <v>2.0015731732505264</v>
          </cell>
          <cell r="L119">
            <v>5.7327287401112628</v>
          </cell>
          <cell r="M119">
            <v>7.7343019133617892</v>
          </cell>
          <cell r="N119"/>
          <cell r="P119">
            <v>0.23355126437102455</v>
          </cell>
          <cell r="Q119">
            <v>4.8158829813176443E-2</v>
          </cell>
          <cell r="R119">
            <v>0.28171009418420101</v>
          </cell>
          <cell r="S119"/>
          <cell r="U119">
            <v>1.0108286487473617E-3</v>
          </cell>
          <cell r="V119">
            <v>1.2412800506530389E-2</v>
          </cell>
          <cell r="W119">
            <v>6.2305468387847569E-2</v>
          </cell>
          <cell r="X119">
            <v>9.4733264264039961E-4</v>
          </cell>
          <cell r="Y119">
            <v>7.6676430185765712E-2</v>
          </cell>
          <cell r="Z119"/>
        </row>
        <row r="120">
          <cell r="B120" t="str">
            <v>876</v>
          </cell>
          <cell r="C120">
            <v>0</v>
          </cell>
          <cell r="D120">
            <v>0</v>
          </cell>
          <cell r="E120">
            <v>0</v>
          </cell>
          <cell r="F120">
            <v>0</v>
          </cell>
          <cell r="G120">
            <v>0</v>
          </cell>
          <cell r="H120">
            <v>0</v>
          </cell>
          <cell r="I120"/>
          <cell r="K120">
            <v>0</v>
          </cell>
          <cell r="L120">
            <v>0</v>
          </cell>
          <cell r="M120">
            <v>0</v>
          </cell>
          <cell r="N120"/>
          <cell r="P120">
            <v>0</v>
          </cell>
          <cell r="Q120">
            <v>0</v>
          </cell>
          <cell r="R120">
            <v>0</v>
          </cell>
          <cell r="S120"/>
          <cell r="U120">
            <v>0</v>
          </cell>
          <cell r="V120">
            <v>0</v>
          </cell>
          <cell r="W120">
            <v>0</v>
          </cell>
          <cell r="X120">
            <v>0</v>
          </cell>
          <cell r="Y120">
            <v>0</v>
          </cell>
          <cell r="Z120"/>
        </row>
        <row r="121">
          <cell r="B121" t="str">
            <v>877</v>
          </cell>
          <cell r="C121">
            <v>1.1010717465640776E-2</v>
          </cell>
          <cell r="D121">
            <v>0.12375827294883136</v>
          </cell>
          <cell r="E121">
            <v>1.9239768842962794E-2</v>
          </cell>
          <cell r="F121">
            <v>5.4288865688163192E-2</v>
          </cell>
          <cell r="G121">
            <v>4.4548697271897513E-3</v>
          </cell>
          <cell r="H121">
            <v>0.21275249467278787</v>
          </cell>
          <cell r="I121"/>
          <cell r="K121">
            <v>2.3914489382927825E-3</v>
          </cell>
          <cell r="L121">
            <v>7.66574043233577E-2</v>
          </cell>
          <cell r="M121">
            <v>7.9048853261650481E-2</v>
          </cell>
          <cell r="N121"/>
          <cell r="P121">
            <v>7.9037776762331559E-4</v>
          </cell>
          <cell r="Q121">
            <v>1.0637554896015293E-4</v>
          </cell>
          <cell r="R121">
            <v>8.9675331658346856E-4</v>
          </cell>
          <cell r="S121"/>
          <cell r="U121">
            <v>5.9676242836106883E-2</v>
          </cell>
          <cell r="V121">
            <v>1.5569535466677753E-3</v>
          </cell>
          <cell r="W121">
            <v>0.582464030161018</v>
          </cell>
          <cell r="X121">
            <v>8.7180793711725164E-3</v>
          </cell>
          <cell r="Y121">
            <v>0.65241530591496522</v>
          </cell>
          <cell r="Z121"/>
        </row>
        <row r="122">
          <cell r="B122" t="str">
            <v>878</v>
          </cell>
          <cell r="C122">
            <v>5.8718210088625766E-2</v>
          </cell>
          <cell r="D122">
            <v>0.12941532013481916</v>
          </cell>
          <cell r="E122">
            <v>0.33131541140190085</v>
          </cell>
          <cell r="F122">
            <v>0.25824953907530279</v>
          </cell>
          <cell r="G122">
            <v>4.640392788203395E-3</v>
          </cell>
          <cell r="H122">
            <v>0.782338873488852</v>
          </cell>
          <cell r="I122"/>
          <cell r="K122">
            <v>9.1921635597602046E-5</v>
          </cell>
          <cell r="L122">
            <v>4.5678924783034208E-3</v>
          </cell>
          <cell r="M122">
            <v>4.6598141139010231E-3</v>
          </cell>
          <cell r="N122"/>
          <cell r="P122">
            <v>0.10605853653942697</v>
          </cell>
          <cell r="Q122">
            <v>1.3314232270233159E-2</v>
          </cell>
          <cell r="R122">
            <v>0.11937276880966013</v>
          </cell>
          <cell r="S122"/>
          <cell r="U122">
            <v>6.2609684736750437E-2</v>
          </cell>
          <cell r="V122">
            <v>8.6437847517524841E-2</v>
          </cell>
          <cell r="W122">
            <v>5.916923288013845E-2</v>
          </cell>
          <cell r="X122">
            <v>3.1716468786724863E-2</v>
          </cell>
          <cell r="Y122">
            <v>0.23993323392113858</v>
          </cell>
          <cell r="Z122"/>
        </row>
        <row r="123">
          <cell r="B123" t="str">
            <v>879</v>
          </cell>
          <cell r="C123">
            <v>6.1940603925336686E-2</v>
          </cell>
          <cell r="D123">
            <v>0.17196565097328456</v>
          </cell>
          <cell r="E123">
            <v>0.12293177560353125</v>
          </cell>
          <cell r="F123">
            <v>0.35806093821361046</v>
          </cell>
          <cell r="G123">
            <v>1.4042563237307461E-2</v>
          </cell>
          <cell r="H123">
            <v>0.72894153195307043</v>
          </cell>
          <cell r="I123"/>
          <cell r="K123">
            <v>0.20694952569437913</v>
          </cell>
          <cell r="L123">
            <v>5.5831866663139484</v>
          </cell>
          <cell r="M123">
            <v>5.7901361920083279</v>
          </cell>
          <cell r="N123"/>
          <cell r="P123">
            <v>1.0098518085244134E-2</v>
          </cell>
          <cell r="Q123">
            <v>2.2435880950303394E-3</v>
          </cell>
          <cell r="R123">
            <v>1.2342106180274473E-2</v>
          </cell>
          <cell r="S123"/>
          <cell r="U123">
            <v>6.980254803738549E-2</v>
          </cell>
          <cell r="V123">
            <v>0.29082211624462634</v>
          </cell>
          <cell r="W123">
            <v>0.56632547313363801</v>
          </cell>
          <cell r="X123">
            <v>1.2693158668600979</v>
          </cell>
          <cell r="Y123">
            <v>2.1962660042757478</v>
          </cell>
          <cell r="Z123"/>
        </row>
        <row r="124">
          <cell r="B124" t="str">
            <v>880</v>
          </cell>
          <cell r="C124">
            <v>0.28841496452160525</v>
          </cell>
          <cell r="D124">
            <v>0.48186600834255566</v>
          </cell>
          <cell r="E124">
            <v>4.3042478930790821E-2</v>
          </cell>
          <cell r="F124">
            <v>3.3953740920626106E-2</v>
          </cell>
          <cell r="G124">
            <v>1.091703620008757E-5</v>
          </cell>
          <cell r="H124">
            <v>0.84728810975177782</v>
          </cell>
          <cell r="I124"/>
          <cell r="K124">
            <v>6.7410702558654504E-3</v>
          </cell>
          <cell r="L124">
            <v>0.23930799408322043</v>
          </cell>
          <cell r="M124">
            <v>0.24604906433908588</v>
          </cell>
          <cell r="N124"/>
          <cell r="P124">
            <v>1.5656347003356013</v>
          </cell>
          <cell r="Q124">
            <v>0.33032571707167963</v>
          </cell>
          <cell r="R124">
            <v>1.8959604174072808</v>
          </cell>
          <cell r="S124"/>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cell r="K125">
            <v>2.614797617552205E-3</v>
          </cell>
          <cell r="L125">
            <v>6.5133044244363225E-2</v>
          </cell>
          <cell r="M125">
            <v>6.7747841861915431E-2</v>
          </cell>
          <cell r="N125"/>
          <cell r="P125">
            <v>8.7494457607430742E-2</v>
          </cell>
          <cell r="Q125">
            <v>1.1239612520873904E-2</v>
          </cell>
          <cell r="R125">
            <v>9.8734070128304652E-2</v>
          </cell>
          <cell r="S125"/>
          <cell r="U125">
            <v>3.672985036136267E-2</v>
          </cell>
          <cell r="V125">
            <v>2.8168701122414711E-2</v>
          </cell>
          <cell r="W125">
            <v>0.14917825751990424</v>
          </cell>
          <cell r="X125">
            <v>1.0597058911534449E-3</v>
          </cell>
          <cell r="Y125">
            <v>0.21513651489483507</v>
          </cell>
          <cell r="Z125"/>
        </row>
        <row r="126">
          <cell r="B126" t="str">
            <v>882</v>
          </cell>
          <cell r="C126">
            <v>7.2847510373443988E-2</v>
          </cell>
          <cell r="D126">
            <v>1.0377766251728913</v>
          </cell>
          <cell r="E126">
            <v>0.3323817693371634</v>
          </cell>
          <cell r="F126">
            <v>0.20558969039259475</v>
          </cell>
          <cell r="G126">
            <v>7.0159546490564228E-3</v>
          </cell>
          <cell r="H126">
            <v>1.6556115499251498</v>
          </cell>
          <cell r="I126"/>
          <cell r="K126">
            <v>3.5209051799132418E-2</v>
          </cell>
          <cell r="L126">
            <v>0.29318306594278026</v>
          </cell>
          <cell r="M126">
            <v>0.32839211774191268</v>
          </cell>
          <cell r="N126"/>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cell r="K127">
            <v>0</v>
          </cell>
          <cell r="L127">
            <v>0</v>
          </cell>
          <cell r="M127">
            <v>0</v>
          </cell>
          <cell r="N127"/>
          <cell r="P127">
            <v>0</v>
          </cell>
          <cell r="Q127">
            <v>0</v>
          </cell>
          <cell r="R127">
            <v>0</v>
          </cell>
          <cell r="S127"/>
          <cell r="U127">
            <v>0</v>
          </cell>
          <cell r="V127">
            <v>0</v>
          </cell>
          <cell r="W127">
            <v>0</v>
          </cell>
          <cell r="X127">
            <v>0</v>
          </cell>
          <cell r="Y127">
            <v>0</v>
          </cell>
          <cell r="Z127"/>
        </row>
        <row r="128">
          <cell r="B128" t="str">
            <v>884</v>
          </cell>
          <cell r="C128">
            <v>6.6400039500320904E-2</v>
          </cell>
          <cell r="D128">
            <v>2.4900014812620299E-2</v>
          </cell>
          <cell r="E128">
            <v>1.6600009875080226E-2</v>
          </cell>
          <cell r="F128">
            <v>1.3651310916901192E-2</v>
          </cell>
          <cell r="G128">
            <v>1.8077699502164113E-3</v>
          </cell>
          <cell r="H128">
            <v>0.12335914505513904</v>
          </cell>
          <cell r="I128"/>
          <cell r="K128">
            <v>6.6655442111566224E-3</v>
          </cell>
          <cell r="L128">
            <v>0.20051268241758119</v>
          </cell>
          <cell r="M128">
            <v>0.2071782266287378</v>
          </cell>
          <cell r="N128"/>
          <cell r="P128">
            <v>0.13845169116477651</v>
          </cell>
          <cell r="Q128">
            <v>1.6958284065744813E-2</v>
          </cell>
          <cell r="R128">
            <v>0.15540997523052133</v>
          </cell>
          <cell r="S128"/>
          <cell r="U128">
            <v>1.4617684455733118E-2</v>
          </cell>
          <cell r="V128">
            <v>0.22770086335928336</v>
          </cell>
          <cell r="W128">
            <v>8.6184403285134992E-3</v>
          </cell>
          <cell r="X128">
            <v>7.3230853625694203E-2</v>
          </cell>
          <cell r="Y128">
            <v>0.32416784176922414</v>
          </cell>
          <cell r="Z128"/>
        </row>
        <row r="129">
          <cell r="B129" t="str">
            <v>885</v>
          </cell>
          <cell r="C129">
            <v>2.4667223253292621</v>
          </cell>
          <cell r="D129">
            <v>2.1265937040846009E-3</v>
          </cell>
          <cell r="E129">
            <v>1.242164132721912E-2</v>
          </cell>
          <cell r="F129">
            <v>5.4652912740788193E-2</v>
          </cell>
          <cell r="G129">
            <v>9.79134474269545E-2</v>
          </cell>
          <cell r="H129">
            <v>2.6338369205283083</v>
          </cell>
          <cell r="I129"/>
          <cell r="K129">
            <v>7.056114604537024E-2</v>
          </cell>
          <cell r="L129">
            <v>1.702057557651016</v>
          </cell>
          <cell r="M129">
            <v>1.7726187036963863</v>
          </cell>
          <cell r="N129"/>
          <cell r="P129">
            <v>0.14426029178427241</v>
          </cell>
          <cell r="Q129">
            <v>2.0368504862907623E-2</v>
          </cell>
          <cell r="R129">
            <v>0.16462879664718003</v>
          </cell>
          <cell r="S129"/>
          <cell r="U129">
            <v>6.4348217086273316E-5</v>
          </cell>
          <cell r="V129">
            <v>0.13198120575571076</v>
          </cell>
          <cell r="W129">
            <v>1.6757945981448877E-2</v>
          </cell>
          <cell r="X129">
            <v>0.76182292445624711</v>
          </cell>
          <cell r="Y129">
            <v>0.91062642441049302</v>
          </cell>
          <cell r="Z129"/>
        </row>
        <row r="130">
          <cell r="B130" t="str">
            <v>886</v>
          </cell>
          <cell r="C130">
            <v>0.30851888288206342</v>
          </cell>
          <cell r="D130">
            <v>4.4518608382289299E-2</v>
          </cell>
          <cell r="E130">
            <v>5.1878463056260656E-3</v>
          </cell>
          <cell r="F130">
            <v>8.9008099517870701E-3</v>
          </cell>
          <cell r="G130">
            <v>1.9647651741600526E-2</v>
          </cell>
          <cell r="H130">
            <v>0.38677379926336636</v>
          </cell>
          <cell r="I130"/>
          <cell r="K130">
            <v>2.7827672891710283E-2</v>
          </cell>
          <cell r="L130">
            <v>0.45057082179912644</v>
          </cell>
          <cell r="M130">
            <v>0.47839849469083673</v>
          </cell>
          <cell r="N130"/>
          <cell r="P130">
            <v>0.57065483098371128</v>
          </cell>
          <cell r="Q130">
            <v>8.9528487434757067E-2</v>
          </cell>
          <cell r="R130">
            <v>0.66018331841846833</v>
          </cell>
          <cell r="S130"/>
          <cell r="U130">
            <v>0.29509001629339471</v>
          </cell>
          <cell r="V130">
            <v>0.62869593549023806</v>
          </cell>
          <cell r="W130">
            <v>0.37237645704061478</v>
          </cell>
          <cell r="X130">
            <v>0.1604142519553336</v>
          </cell>
          <cell r="Y130">
            <v>1.4565766607795811</v>
          </cell>
          <cell r="Z130"/>
        </row>
        <row r="131">
          <cell r="B131" t="str">
            <v>887</v>
          </cell>
          <cell r="C131">
            <v>8.6291497492362965E-2</v>
          </cell>
          <cell r="D131">
            <v>1.0457330560352911E-2</v>
          </cell>
          <cell r="E131">
            <v>3.1265035323320201E-3</v>
          </cell>
          <cell r="F131">
            <v>2.8467247048252994E-3</v>
          </cell>
          <cell r="G131">
            <v>1.4730146184765032E-3</v>
          </cell>
          <cell r="H131">
            <v>0.10419507090834969</v>
          </cell>
          <cell r="I131"/>
          <cell r="K131">
            <v>1.7903967528901922E-2</v>
          </cell>
          <cell r="L131">
            <v>0.18675913954966897</v>
          </cell>
          <cell r="M131">
            <v>0.20466310707857088</v>
          </cell>
          <cell r="N131"/>
          <cell r="P131">
            <v>1.2012411981512132</v>
          </cell>
          <cell r="Q131">
            <v>0.18744642872249892</v>
          </cell>
          <cell r="R131">
            <v>1.3886876268737121</v>
          </cell>
          <cell r="S131"/>
          <cell r="U131">
            <v>0.15107504314459413</v>
          </cell>
          <cell r="V131">
            <v>0.45147510234706506</v>
          </cell>
          <cell r="W131">
            <v>1.2908894083552705E-2</v>
          </cell>
          <cell r="X131">
            <v>4.411487633399447E-3</v>
          </cell>
          <cell r="Y131">
            <v>0.61987052720861135</v>
          </cell>
          <cell r="Z131"/>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cell r="U133">
            <v>1.5861921240068713</v>
          </cell>
          <cell r="V133">
            <v>0.42702777193129293</v>
          </cell>
          <cell r="W133">
            <v>4.076409031632914</v>
          </cell>
          <cell r="X133">
            <v>0.9673084128685786</v>
          </cell>
          <cell r="Y133">
            <v>7.0569373404396565</v>
          </cell>
          <cell r="Z133"/>
        </row>
        <row r="134">
          <cell r="B134" t="str">
            <v>890</v>
          </cell>
          <cell r="C134">
            <v>1.7768054396187718</v>
          </cell>
          <cell r="D134">
            <v>5.4525856829104108E-3</v>
          </cell>
          <cell r="E134">
            <v>1.0905171365820822E-2</v>
          </cell>
          <cell r="F134">
            <v>0.31119512588258225</v>
          </cell>
          <cell r="G134">
            <v>8.0628265543067831E-2</v>
          </cell>
          <cell r="H134">
            <v>2.1849865880931532</v>
          </cell>
          <cell r="I134"/>
          <cell r="K134">
            <v>2.4352485291597881E-2</v>
          </cell>
          <cell r="L134">
            <v>0.78872232975032852</v>
          </cell>
          <cell r="M134">
            <v>0.81307481504192636</v>
          </cell>
          <cell r="N134"/>
          <cell r="P134">
            <v>0.45169967454546889</v>
          </cell>
          <cell r="Q134">
            <v>0.171006031931633</v>
          </cell>
          <cell r="R134">
            <v>0.62270570647710188</v>
          </cell>
          <cell r="S134"/>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cell r="K135">
            <v>2.1146911130560053E-2</v>
          </cell>
          <cell r="L135">
            <v>0.65062526576126523</v>
          </cell>
          <cell r="M135">
            <v>0.67177217689182522</v>
          </cell>
          <cell r="N135"/>
          <cell r="P135">
            <v>0.84195475324254276</v>
          </cell>
          <cell r="Q135">
            <v>0.13122420141533561</v>
          </cell>
          <cell r="R135">
            <v>0.9731789546578784</v>
          </cell>
          <cell r="S135"/>
          <cell r="U135">
            <v>0.24288737464840074</v>
          </cell>
          <cell r="V135">
            <v>1.0033512825200308</v>
          </cell>
          <cell r="W135">
            <v>0.86641895551398151</v>
          </cell>
          <cell r="X135">
            <v>2.7646815113070238</v>
          </cell>
          <cell r="Y135">
            <v>4.8773391239894366</v>
          </cell>
          <cell r="Z135"/>
        </row>
        <row r="136">
          <cell r="B136" t="str">
            <v>892</v>
          </cell>
          <cell r="C136">
            <v>2.595584356576945</v>
          </cell>
          <cell r="D136">
            <v>1.9705310618461795</v>
          </cell>
          <cell r="E136">
            <v>5.1137578145308039E-3</v>
          </cell>
          <cell r="F136">
            <v>0.2959636769165932</v>
          </cell>
          <cell r="G136">
            <v>1.2157411134699696</v>
          </cell>
          <cell r="H136">
            <v>6.0829339666242186</v>
          </cell>
          <cell r="I136"/>
          <cell r="K136">
            <v>0.86612887561783669</v>
          </cell>
          <cell r="L136">
            <v>3.0825580480063288</v>
          </cell>
          <cell r="M136">
            <v>3.9486869236241655</v>
          </cell>
          <cell r="N136"/>
          <cell r="P136">
            <v>7.9177497110839684E-2</v>
          </cell>
          <cell r="Q136">
            <v>3.7930057929422951E-2</v>
          </cell>
          <cell r="R136">
            <v>0.11710755504026263</v>
          </cell>
          <cell r="S136"/>
          <cell r="U136">
            <v>0.82100572709274566</v>
          </cell>
          <cell r="V136">
            <v>2.9897750562359651</v>
          </cell>
          <cell r="W136">
            <v>0.14259359889661485</v>
          </cell>
          <cell r="X136">
            <v>0.27338738349202418</v>
          </cell>
          <cell r="Y136">
            <v>4.2267617657173497</v>
          </cell>
          <cell r="Z136"/>
        </row>
        <row r="137">
          <cell r="B137" t="str">
            <v>893</v>
          </cell>
          <cell r="C137">
            <v>5.3392658509454856E-2</v>
          </cell>
          <cell r="D137">
            <v>8.8987764182425072E-3</v>
          </cell>
          <cell r="E137">
            <v>9.8109010011123543E-2</v>
          </cell>
          <cell r="F137">
            <v>3.0898529230009623E-3</v>
          </cell>
          <cell r="G137">
            <v>1.136733727400843E-4</v>
          </cell>
          <cell r="H137">
            <v>0.16360397123456197</v>
          </cell>
          <cell r="I137"/>
          <cell r="K137">
            <v>7.8442798698287615E-4</v>
          </cell>
          <cell r="L137">
            <v>5.9100455966626282E-2</v>
          </cell>
          <cell r="M137">
            <v>5.9884883953609157E-2</v>
          </cell>
          <cell r="N137"/>
          <cell r="P137">
            <v>1.1500713002081458E-4</v>
          </cell>
          <cell r="Q137">
            <v>1.4403762309676284E-5</v>
          </cell>
          <cell r="R137">
            <v>1.2941089233049085E-4</v>
          </cell>
          <cell r="S137"/>
          <cell r="U137">
            <v>1.3180167168541474E-2</v>
          </cell>
          <cell r="V137">
            <v>0.17671982141789533</v>
          </cell>
          <cell r="W137">
            <v>6.8326112059385463E-2</v>
          </cell>
          <cell r="X137">
            <v>3.4148013302772118E-2</v>
          </cell>
          <cell r="Y137">
            <v>0.29237411394859442</v>
          </cell>
          <cell r="Z137"/>
        </row>
        <row r="138">
          <cell r="B138" t="str">
            <v>894</v>
          </cell>
          <cell r="C138">
            <v>0.40504844267222828</v>
          </cell>
          <cell r="D138">
            <v>0.53089300076524215</v>
          </cell>
          <cell r="E138">
            <v>0.61225897467932677</v>
          </cell>
          <cell r="F138">
            <v>2.5095810399594604E-2</v>
          </cell>
          <cell r="G138">
            <v>2.4764712519079666E-5</v>
          </cell>
          <cell r="H138">
            <v>1.5733209932289109</v>
          </cell>
          <cell r="I138"/>
          <cell r="K138">
            <v>2.8080372911160736E-2</v>
          </cell>
          <cell r="L138">
            <v>0.44598239329489892</v>
          </cell>
          <cell r="M138">
            <v>0.47406276620605964</v>
          </cell>
          <cell r="N138"/>
          <cell r="P138">
            <v>2.7836647856797323</v>
          </cell>
          <cell r="Q138">
            <v>0.77885840721058675</v>
          </cell>
          <cell r="R138">
            <v>3.5625231928903189</v>
          </cell>
          <cell r="S138"/>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cell r="K139">
            <v>2.5227540261321697E-2</v>
          </cell>
          <cell r="L139">
            <v>0.79053185589369579</v>
          </cell>
          <cell r="M139">
            <v>0.81575939615501747</v>
          </cell>
          <cell r="N139"/>
          <cell r="P139">
            <v>1.3105555968611604</v>
          </cell>
          <cell r="Q139">
            <v>0.15499196933950499</v>
          </cell>
          <cell r="R139">
            <v>1.4655475662006654</v>
          </cell>
          <cell r="S139"/>
          <cell r="U139">
            <v>0.17926210299822248</v>
          </cell>
          <cell r="V139">
            <v>1.6342173002606166</v>
          </cell>
          <cell r="W139">
            <v>0.13881746215820701</v>
          </cell>
          <cell r="X139">
            <v>7.0493848541570469E-3</v>
          </cell>
          <cell r="Y139">
            <v>1.9593462502712031</v>
          </cell>
          <cell r="Z139"/>
        </row>
        <row r="140">
          <cell r="B140" t="str">
            <v>896</v>
          </cell>
          <cell r="C140">
            <v>0.18402795862286275</v>
          </cell>
          <cell r="D140">
            <v>6.7295827400249725E-2</v>
          </cell>
          <cell r="E140">
            <v>0.28128361277568364</v>
          </cell>
          <cell r="F140">
            <v>8.3362003017981696E-4</v>
          </cell>
          <cell r="G140">
            <v>2.9319623276457731E-3</v>
          </cell>
          <cell r="H140">
            <v>0.53637298115662169</v>
          </cell>
          <cell r="I140"/>
          <cell r="K140">
            <v>2.9313141888063195E-3</v>
          </cell>
          <cell r="L140">
            <v>0.14322153409814628</v>
          </cell>
          <cell r="M140">
            <v>0.1461528482869526</v>
          </cell>
          <cell r="N140"/>
          <cell r="P140">
            <v>4.9370172019613197E-2</v>
          </cell>
          <cell r="Q140">
            <v>9.1793787172145137E-3</v>
          </cell>
          <cell r="R140">
            <v>5.8549550736827709E-2</v>
          </cell>
          <cell r="S140"/>
          <cell r="U140">
            <v>1.3681755217082224E-5</v>
          </cell>
          <cell r="V140">
            <v>0.11862474345522479</v>
          </cell>
          <cell r="W140">
            <v>1.7456919952281647</v>
          </cell>
          <cell r="X140">
            <v>0.65696534853404298</v>
          </cell>
          <cell r="Y140">
            <v>2.5212957689726494</v>
          </cell>
          <cell r="Z140"/>
        </row>
        <row r="141">
          <cell r="B141" t="str">
            <v>908</v>
          </cell>
          <cell r="C141">
            <v>0.10641054177876043</v>
          </cell>
          <cell r="D141">
            <v>1.0191377427453447</v>
          </cell>
          <cell r="E141">
            <v>0.37303118867141383</v>
          </cell>
          <cell r="F141">
            <v>6.0175169187674203E-3</v>
          </cell>
          <cell r="G141">
            <v>5.0890520366869002E-4</v>
          </cell>
          <cell r="H141">
            <v>1.5051058953179552</v>
          </cell>
          <cell r="I141"/>
          <cell r="K141">
            <v>6.6647628509626002E-4</v>
          </cell>
          <cell r="L141">
            <v>4.7466960356720017E-2</v>
          </cell>
          <cell r="M141">
            <v>4.8133436641816275E-2</v>
          </cell>
          <cell r="N141"/>
          <cell r="P141">
            <v>1.3374452229790039</v>
          </cell>
          <cell r="Q141">
            <v>0.20697895536338656</v>
          </cell>
          <cell r="R141">
            <v>1.5444241783423904</v>
          </cell>
          <cell r="S141"/>
          <cell r="U141">
            <v>0.20908979253439147</v>
          </cell>
          <cell r="V141">
            <v>5.1934646489436498E-3</v>
          </cell>
          <cell r="W141">
            <v>0.82811534761431682</v>
          </cell>
          <cell r="X141">
            <v>0.56961507302603143</v>
          </cell>
          <cell r="Y141">
            <v>1.6120136778236833</v>
          </cell>
          <cell r="Z141"/>
        </row>
        <row r="142">
          <cell r="B142" t="str">
            <v>909</v>
          </cell>
          <cell r="C142">
            <v>1.7791477928842538</v>
          </cell>
          <cell r="D142">
            <v>0.61703615490608965</v>
          </cell>
          <cell r="E142">
            <v>6.0541084194695526E-2</v>
          </cell>
          <cell r="F142">
            <v>0.66230123180615863</v>
          </cell>
          <cell r="G142">
            <v>3.415289491979661E-2</v>
          </cell>
          <cell r="H142">
            <v>3.1531791587109943</v>
          </cell>
          <cell r="I142"/>
          <cell r="K142">
            <v>3.1932992413817576E-3</v>
          </cell>
          <cell r="L142">
            <v>0.22787738197528848</v>
          </cell>
          <cell r="M142">
            <v>0.23107068121667024</v>
          </cell>
          <cell r="N142"/>
          <cell r="P142">
            <v>1.8370064707029399</v>
          </cell>
          <cell r="Q142">
            <v>0.25920950200102938</v>
          </cell>
          <cell r="R142">
            <v>2.0962159727039693</v>
          </cell>
          <cell r="S142"/>
          <cell r="U142">
            <v>5.0554903701861977E-2</v>
          </cell>
          <cell r="V142">
            <v>0.9723911912020089</v>
          </cell>
          <cell r="W142">
            <v>7.7908802315119124E-2</v>
          </cell>
          <cell r="X142">
            <v>0.43856627422161643</v>
          </cell>
          <cell r="Y142">
            <v>1.5394211714406065</v>
          </cell>
          <cell r="Z142"/>
        </row>
        <row r="143">
          <cell r="B143" t="str">
            <v>916</v>
          </cell>
          <cell r="C143">
            <v>0.53020517542089129</v>
          </cell>
          <cell r="D143">
            <v>1.5698914202286075E-2</v>
          </cell>
          <cell r="E143">
            <v>6.3047262185400077E-2</v>
          </cell>
          <cell r="F143">
            <v>8.4148167051634401E-3</v>
          </cell>
          <cell r="G143">
            <v>1.0024985515751159E-2</v>
          </cell>
          <cell r="H143">
            <v>0.62739115402949197</v>
          </cell>
          <cell r="I143"/>
          <cell r="K143">
            <v>5.4652980829975481E-2</v>
          </cell>
          <cell r="L143">
            <v>1.5682802975305952</v>
          </cell>
          <cell r="M143">
            <v>1.6229332783605706</v>
          </cell>
          <cell r="N143"/>
          <cell r="P143">
            <v>2.1833713929017766</v>
          </cell>
          <cell r="Q143">
            <v>0.26307096509913297</v>
          </cell>
          <cell r="R143">
            <v>2.4464423580009096</v>
          </cell>
          <cell r="S143"/>
          <cell r="U143">
            <v>0.35207054829739515</v>
          </cell>
          <cell r="V143">
            <v>1.7911674510628177</v>
          </cell>
          <cell r="W143">
            <v>0.71435059080216401</v>
          </cell>
          <cell r="X143">
            <v>0.88232850409358121</v>
          </cell>
          <cell r="Y143">
            <v>3.7399170942559583</v>
          </cell>
          <cell r="Z143"/>
        </row>
        <row r="144">
          <cell r="B144" t="str">
            <v>919</v>
          </cell>
          <cell r="C144">
            <v>0.14605857607104195</v>
          </cell>
          <cell r="D144">
            <v>5.6044367764297956E-2</v>
          </cell>
          <cell r="E144">
            <v>3.8796318407276643E-3</v>
          </cell>
          <cell r="F144">
            <v>6.9517559066441553E-2</v>
          </cell>
          <cell r="G144">
            <v>1.4408779332388945E-2</v>
          </cell>
          <cell r="H144">
            <v>0.28990891407489805</v>
          </cell>
          <cell r="I144"/>
          <cell r="K144">
            <v>2.9956298324413711E-4</v>
          </cell>
          <cell r="L144">
            <v>2.8615942665217273E-3</v>
          </cell>
          <cell r="M144">
            <v>3.1611572497658646E-3</v>
          </cell>
          <cell r="N144"/>
          <cell r="P144">
            <v>3.4096611625861919</v>
          </cell>
          <cell r="Q144">
            <v>0.42093805458021399</v>
          </cell>
          <cell r="R144">
            <v>3.8305992171664061</v>
          </cell>
          <cell r="S144"/>
          <cell r="U144">
            <v>0.12112983498988243</v>
          </cell>
          <cell r="V144">
            <v>0.61400263983806069</v>
          </cell>
          <cell r="W144">
            <v>1.3339536959474623</v>
          </cell>
          <cell r="X144">
            <v>2.4636986299298336</v>
          </cell>
          <cell r="Y144">
            <v>4.5327848007052385</v>
          </cell>
          <cell r="Z144"/>
        </row>
        <row r="145">
          <cell r="B145" t="str">
            <v>921</v>
          </cell>
          <cell r="C145">
            <v>0</v>
          </cell>
          <cell r="D145">
            <v>0</v>
          </cell>
          <cell r="E145">
            <v>0</v>
          </cell>
          <cell r="F145">
            <v>0</v>
          </cell>
          <cell r="G145">
            <v>0</v>
          </cell>
          <cell r="H145">
            <v>0</v>
          </cell>
          <cell r="I145"/>
          <cell r="K145">
            <v>0</v>
          </cell>
          <cell r="L145">
            <v>0</v>
          </cell>
          <cell r="M145">
            <v>0</v>
          </cell>
          <cell r="N145"/>
          <cell r="P145">
            <v>0</v>
          </cell>
          <cell r="Q145">
            <v>0</v>
          </cell>
          <cell r="R145">
            <v>0</v>
          </cell>
          <cell r="S145"/>
          <cell r="U145">
            <v>0</v>
          </cell>
          <cell r="V145">
            <v>0</v>
          </cell>
          <cell r="W145">
            <v>0</v>
          </cell>
          <cell r="X145">
            <v>0</v>
          </cell>
          <cell r="Y145">
            <v>0</v>
          </cell>
          <cell r="Z145"/>
        </row>
        <row r="146">
          <cell r="B146" t="str">
            <v>925</v>
          </cell>
          <cell r="C146">
            <v>0.21442754899891753</v>
          </cell>
          <cell r="D146">
            <v>0.12195788006192441</v>
          </cell>
          <cell r="E146">
            <v>3.3251809711983351E-4</v>
          </cell>
          <cell r="F146">
            <v>0.13826950022308024</v>
          </cell>
          <cell r="G146">
            <v>9.7637155827868076E-3</v>
          </cell>
          <cell r="H146">
            <v>0.48475116296382886</v>
          </cell>
          <cell r="I146"/>
          <cell r="K146">
            <v>4.9114806829400926E-6</v>
          </cell>
          <cell r="L146">
            <v>1.4457684010319032E-4</v>
          </cell>
          <cell r="M146">
            <v>1.4948832078613041E-4</v>
          </cell>
          <cell r="N146"/>
          <cell r="P146">
            <v>0.76809535485193214</v>
          </cell>
          <cell r="Q146">
            <v>9.246319538320355E-2</v>
          </cell>
          <cell r="R146">
            <v>0.86055855023513572</v>
          </cell>
          <cell r="S146"/>
          <cell r="U146">
            <v>0.21749571561185704</v>
          </cell>
          <cell r="V146">
            <v>7.3945121055281312E-3</v>
          </cell>
          <cell r="W146">
            <v>0.71823448635655118</v>
          </cell>
          <cell r="X146">
            <v>0.17354497598701205</v>
          </cell>
          <cell r="Y146">
            <v>1.1166696900609485</v>
          </cell>
          <cell r="Z146"/>
        </row>
        <row r="147">
          <cell r="B147" t="str">
            <v>926</v>
          </cell>
          <cell r="C147">
            <v>3.9268458354662199</v>
          </cell>
          <cell r="D147">
            <v>4.0986229174533593</v>
          </cell>
          <cell r="E147">
            <v>0.34074426376764388</v>
          </cell>
          <cell r="F147">
            <v>0.1393768644348688</v>
          </cell>
          <cell r="G147">
            <v>0.17672426406785766</v>
          </cell>
          <cell r="H147">
            <v>8.6823141451899488</v>
          </cell>
          <cell r="I147"/>
          <cell r="K147">
            <v>0.39438161621991186</v>
          </cell>
          <cell r="L147">
            <v>9.8791980561503951</v>
          </cell>
          <cell r="M147">
            <v>10.273579672370307</v>
          </cell>
          <cell r="N147"/>
          <cell r="P147">
            <v>1.5575959353604809E-3</v>
          </cell>
          <cell r="Q147">
            <v>2.7221822753404414E-4</v>
          </cell>
          <cell r="R147">
            <v>1.829814162894525E-3</v>
          </cell>
          <cell r="S147"/>
          <cell r="U147">
            <v>0.16822998018058932</v>
          </cell>
          <cell r="V147">
            <v>0.32714246583165174</v>
          </cell>
          <cell r="W147">
            <v>1.1309532755561397E-2</v>
          </cell>
          <cell r="X147">
            <v>0.21296304503913593</v>
          </cell>
          <cell r="Y147">
            <v>0.71964502380693829</v>
          </cell>
          <cell r="Z147"/>
        </row>
        <row r="148">
          <cell r="B148" t="str">
            <v>928</v>
          </cell>
          <cell r="C148">
            <v>1.6524789078547479</v>
          </cell>
          <cell r="D148">
            <v>3.5950361588297888</v>
          </cell>
          <cell r="E148">
            <v>5.3727677224826645E-3</v>
          </cell>
          <cell r="F148">
            <v>2.0136222445485608</v>
          </cell>
          <cell r="G148">
            <v>0.82966934316955188</v>
          </cell>
          <cell r="H148">
            <v>8.0961794221251324</v>
          </cell>
          <cell r="I148"/>
          <cell r="K148">
            <v>0.70004143098446037</v>
          </cell>
          <cell r="L148">
            <v>8.4027848889083856</v>
          </cell>
          <cell r="M148">
            <v>9.1028263198928467</v>
          </cell>
          <cell r="N148"/>
          <cell r="P148">
            <v>5.290158117481238</v>
          </cell>
          <cell r="Q148">
            <v>0.66463405404759535</v>
          </cell>
          <cell r="R148">
            <v>5.9547921715288332</v>
          </cell>
          <cell r="S148"/>
          <cell r="U148">
            <v>0.58499437514037333</v>
          </cell>
          <cell r="V148">
            <v>0.14403648464343768</v>
          </cell>
          <cell r="W148">
            <v>1.4022940307857947</v>
          </cell>
          <cell r="X148">
            <v>0.86924734147823091</v>
          </cell>
          <cell r="Y148">
            <v>3.000572232047837</v>
          </cell>
          <cell r="Z148"/>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cell r="K149">
            <v>4.6058867545907453E-4</v>
          </cell>
          <cell r="L149">
            <v>4.2131743049893339E-2</v>
          </cell>
          <cell r="M149">
            <v>4.2592331725352414E-2</v>
          </cell>
          <cell r="N149"/>
          <cell r="P149">
            <v>2.7480033479671153</v>
          </cell>
          <cell r="Q149">
            <v>0.45283742173066105</v>
          </cell>
          <cell r="R149">
            <v>3.2008407696977765</v>
          </cell>
          <cell r="S149"/>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cell r="K150">
            <v>0.40007391399490383</v>
          </cell>
          <cell r="L150">
            <v>4.699866300276919</v>
          </cell>
          <cell r="M150">
            <v>5.0999402142718226</v>
          </cell>
          <cell r="N150"/>
          <cell r="P150">
            <v>3.7598765144567423</v>
          </cell>
          <cell r="Q150">
            <v>0.44658044118569434</v>
          </cell>
          <cell r="R150">
            <v>4.2064569556424365</v>
          </cell>
          <cell r="S150"/>
          <cell r="U150">
            <v>0.90949586866350174</v>
          </cell>
          <cell r="V150">
            <v>0.66368083474662731</v>
          </cell>
          <cell r="W150">
            <v>1.2155509950648786</v>
          </cell>
          <cell r="X150">
            <v>1.5532006025536611</v>
          </cell>
          <cell r="Y150">
            <v>4.341928301028668</v>
          </cell>
          <cell r="Z150"/>
        </row>
        <row r="151">
          <cell r="B151" t="str">
            <v>933</v>
          </cell>
          <cell r="C151">
            <v>0.40203598462949613</v>
          </cell>
          <cell r="D151">
            <v>0.16661311522384142</v>
          </cell>
          <cell r="E151">
            <v>1.4542347706686165E-2</v>
          </cell>
          <cell r="F151">
            <v>2.1793628989458507E-4</v>
          </cell>
          <cell r="G151">
            <v>2.5139601381729874E-3</v>
          </cell>
          <cell r="H151">
            <v>0.58592334398809132</v>
          </cell>
          <cell r="I151"/>
          <cell r="K151">
            <v>3.3577570337122914E-2</v>
          </cell>
          <cell r="L151">
            <v>1.2331073244495365</v>
          </cell>
          <cell r="M151">
            <v>1.2666848947866594</v>
          </cell>
          <cell r="N151"/>
          <cell r="P151">
            <v>0.2562471115413717</v>
          </cell>
          <cell r="Q151">
            <v>3.0516844468403991E-2</v>
          </cell>
          <cell r="R151">
            <v>0.28676395600977567</v>
          </cell>
          <cell r="S151"/>
          <cell r="U151">
            <v>3.2607034266917023E-2</v>
          </cell>
          <cell r="V151">
            <v>7.9274443842414485E-2</v>
          </cell>
          <cell r="W151">
            <v>3.2650856814012183E-2</v>
          </cell>
          <cell r="X151">
            <v>0.62027723010414282</v>
          </cell>
          <cell r="Y151">
            <v>0.76480956502748654</v>
          </cell>
          <cell r="Z151"/>
        </row>
        <row r="152">
          <cell r="B152" t="str">
            <v>935</v>
          </cell>
          <cell r="C152">
            <v>0.11258308107674199</v>
          </cell>
          <cell r="D152">
            <v>3.0189873348660645E-2</v>
          </cell>
          <cell r="E152">
            <v>2.4289843559898869E-2</v>
          </cell>
          <cell r="F152">
            <v>9.4607181944177301E-3</v>
          </cell>
          <cell r="G152">
            <v>2.985348974982714E-3</v>
          </cell>
          <cell r="H152">
            <v>0.17950886515470194</v>
          </cell>
          <cell r="I152"/>
          <cell r="K152">
            <v>5.0121275135890826E-3</v>
          </cell>
          <cell r="L152">
            <v>0.11563348845659475</v>
          </cell>
          <cell r="M152">
            <v>0.12064561597018383</v>
          </cell>
          <cell r="N152"/>
          <cell r="P152">
            <v>0.19955925528300911</v>
          </cell>
          <cell r="Q152">
            <v>2.68841003101381E-2</v>
          </cell>
          <cell r="R152">
            <v>0.22644335559314721</v>
          </cell>
          <cell r="S152"/>
          <cell r="U152">
            <v>4.5011529483833315E-3</v>
          </cell>
          <cell r="V152">
            <v>6.7585436722777583E-3</v>
          </cell>
          <cell r="W152">
            <v>4.3829573962098616E-3</v>
          </cell>
          <cell r="X152">
            <v>7.4001391467405961E-2</v>
          </cell>
          <cell r="Y152">
            <v>8.9644045484276916E-2</v>
          </cell>
          <cell r="Z152"/>
        </row>
        <row r="153">
          <cell r="B153" t="str">
            <v>936</v>
          </cell>
          <cell r="C153">
            <v>0.59259043841350845</v>
          </cell>
          <cell r="D153">
            <v>0.441332102407061</v>
          </cell>
          <cell r="E153">
            <v>0.12671321038041711</v>
          </cell>
          <cell r="F153">
            <v>0.12049674072062432</v>
          </cell>
          <cell r="G153">
            <v>1.9154681392772803E-3</v>
          </cell>
          <cell r="H153">
            <v>1.2830479600608882</v>
          </cell>
          <cell r="I153"/>
          <cell r="K153">
            <v>2.1842055930150608E-2</v>
          </cell>
          <cell r="L153">
            <v>0.26153532847170352</v>
          </cell>
          <cell r="M153">
            <v>0.28337738440185412</v>
          </cell>
          <cell r="N153"/>
          <cell r="P153">
            <v>1.2778832424294644</v>
          </cell>
          <cell r="Q153">
            <v>0.11702787242577306</v>
          </cell>
          <cell r="R153">
            <v>1.3949111148552373</v>
          </cell>
          <cell r="S153"/>
          <cell r="U153">
            <v>0.25837876661373049</v>
          </cell>
          <cell r="V153">
            <v>0.92640191050691689</v>
          </cell>
          <cell r="W153">
            <v>6.3170282746384837E-2</v>
          </cell>
          <cell r="X153">
            <v>0.11621555945145426</v>
          </cell>
          <cell r="Y153">
            <v>1.3641665193184866</v>
          </cell>
          <cell r="Z153"/>
        </row>
        <row r="154">
          <cell r="B154" t="str">
            <v>937</v>
          </cell>
          <cell r="C154">
            <v>3.0740972994148841</v>
          </cell>
          <cell r="D154">
            <v>0.46436781979678932</v>
          </cell>
          <cell r="E154">
            <v>3.3613641536189972E-4</v>
          </cell>
          <cell r="F154">
            <v>0.53044816916831317</v>
          </cell>
          <cell r="G154">
            <v>0.37774988809921101</v>
          </cell>
          <cell r="H154">
            <v>4.4469993128945591</v>
          </cell>
          <cell r="I154"/>
          <cell r="K154">
            <v>0.16773229554304744</v>
          </cell>
          <cell r="L154">
            <v>2.4307358763449378</v>
          </cell>
          <cell r="M154">
            <v>2.5984681718879852</v>
          </cell>
          <cell r="N154"/>
          <cell r="P154">
            <v>0.43060741740280589</v>
          </cell>
          <cell r="Q154">
            <v>5.6786245129193794E-2</v>
          </cell>
          <cell r="R154">
            <v>0.48739366253199967</v>
          </cell>
          <cell r="S154"/>
          <cell r="U154">
            <v>4.3442704888420121E-2</v>
          </cell>
          <cell r="V154">
            <v>0.57649289307398111</v>
          </cell>
          <cell r="W154">
            <v>4.4864050419699317E-4</v>
          </cell>
          <cell r="X154">
            <v>0.20551643618183521</v>
          </cell>
          <cell r="Y154">
            <v>0.82590067464843353</v>
          </cell>
          <cell r="Z154"/>
        </row>
        <row r="155">
          <cell r="B155" t="str">
            <v>938</v>
          </cell>
          <cell r="C155">
            <v>2.9103424273072576</v>
          </cell>
          <cell r="D155">
            <v>1.5800967803490384</v>
          </cell>
          <cell r="E155">
            <v>2.974430036856282E-2</v>
          </cell>
          <cell r="F155">
            <v>2.4570133902702469E-2</v>
          </cell>
          <cell r="G155">
            <v>0.26040760965195647</v>
          </cell>
          <cell r="H155">
            <v>4.8051612515795181</v>
          </cell>
          <cell r="I155"/>
          <cell r="K155">
            <v>0.23337783430408759</v>
          </cell>
          <cell r="L155">
            <v>3.2865916064026117</v>
          </cell>
          <cell r="M155">
            <v>3.5199694407066993</v>
          </cell>
          <cell r="N155"/>
          <cell r="P155">
            <v>4.3118519126987156</v>
          </cell>
          <cell r="Q155">
            <v>0.34917068219592962</v>
          </cell>
          <cell r="R155">
            <v>4.6610225948946455</v>
          </cell>
          <cell r="S155"/>
          <cell r="U155">
            <v>0.37623026972319606</v>
          </cell>
          <cell r="V155">
            <v>0.11969503506568066</v>
          </cell>
          <cell r="W155">
            <v>5.4857373245907719E-3</v>
          </cell>
          <cell r="X155">
            <v>6.1249411987229498</v>
          </cell>
          <cell r="Y155">
            <v>6.6263522408364173</v>
          </cell>
          <cell r="Z155"/>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statistics-key-stage-1" TargetMode="External"/><Relationship Id="rId2" Type="http://schemas.openxmlformats.org/officeDocument/2006/relationships/hyperlink" Target="https://www.gov.uk/government/collections/statistics-key-stage-2" TargetMode="External"/><Relationship Id="rId1" Type="http://schemas.openxmlformats.org/officeDocument/2006/relationships/hyperlink" Target="mailto:primary.attainment@education.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send-code-of-practice-0-to-25"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publications/send-code-of-practice-0-to-25"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publications/send-code-of-practice-0-to-25"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showGridLines="0" tabSelected="1" workbookViewId="0"/>
  </sheetViews>
  <sheetFormatPr defaultColWidth="9.1328125" defaultRowHeight="12.75" x14ac:dyDescent="0.35"/>
  <cols>
    <col min="1" max="1" width="15.73046875" style="431" customWidth="1"/>
    <col min="2" max="2" width="9.1328125" style="431" customWidth="1"/>
    <col min="3" max="16384" width="9.1328125" style="431"/>
  </cols>
  <sheetData>
    <row r="1" spans="1:15" ht="15" customHeight="1" x14ac:dyDescent="0.35"/>
    <row r="2" spans="1:15" ht="15" customHeight="1" x14ac:dyDescent="0.35"/>
    <row r="3" spans="1:15" ht="15" customHeight="1" x14ac:dyDescent="0.35"/>
    <row r="4" spans="1:15" ht="15" customHeight="1" x14ac:dyDescent="0.35"/>
    <row r="5" spans="1:15" ht="15" customHeight="1" x14ac:dyDescent="0.35"/>
    <row r="6" spans="1:15" s="433" customFormat="1" ht="20.65" x14ac:dyDescent="0.6">
      <c r="A6" s="432" t="s">
        <v>683</v>
      </c>
    </row>
    <row r="7" spans="1:15" s="434" customFormat="1" ht="15" customHeight="1" x14ac:dyDescent="0.45">
      <c r="A7" s="541"/>
      <c r="B7" s="431"/>
      <c r="C7" s="433"/>
      <c r="D7" s="433"/>
      <c r="E7" s="433"/>
      <c r="F7" s="433"/>
      <c r="G7" s="433"/>
      <c r="H7" s="433"/>
      <c r="I7" s="433"/>
      <c r="J7" s="433"/>
      <c r="K7" s="433"/>
      <c r="L7" s="433"/>
      <c r="M7" s="433"/>
      <c r="N7" s="433"/>
      <c r="O7" s="433"/>
    </row>
    <row r="8" spans="1:15" s="434" customFormat="1" ht="15" customHeight="1" x14ac:dyDescent="0.45">
      <c r="A8" s="435" t="s">
        <v>581</v>
      </c>
      <c r="B8" s="436"/>
      <c r="C8" s="437"/>
      <c r="D8" s="437"/>
      <c r="E8" s="437"/>
      <c r="F8" s="437"/>
      <c r="G8" s="437"/>
      <c r="H8" s="437"/>
      <c r="I8" s="437"/>
      <c r="J8" s="437"/>
      <c r="K8" s="437"/>
      <c r="L8" s="437"/>
      <c r="M8" s="438"/>
      <c r="N8" s="438"/>
      <c r="O8" s="438"/>
    </row>
    <row r="9" spans="1:15" s="442" customFormat="1" ht="15" customHeight="1" x14ac:dyDescent="0.4">
      <c r="A9" s="439"/>
      <c r="B9" s="440"/>
      <c r="C9" s="437"/>
      <c r="D9" s="437"/>
      <c r="E9" s="437"/>
      <c r="F9" s="437"/>
      <c r="G9" s="437"/>
      <c r="H9" s="437"/>
      <c r="I9" s="437"/>
      <c r="J9" s="437"/>
      <c r="K9" s="437"/>
      <c r="L9" s="437"/>
      <c r="M9" s="441"/>
      <c r="N9" s="441"/>
      <c r="O9" s="441"/>
    </row>
    <row r="10" spans="1:15" s="11" customFormat="1" ht="13.15" x14ac:dyDescent="0.4">
      <c r="A10" s="255" t="s">
        <v>443</v>
      </c>
      <c r="B10" s="59"/>
      <c r="C10" s="59"/>
      <c r="D10" s="59"/>
      <c r="E10" s="59"/>
      <c r="G10" s="559"/>
      <c r="H10" s="559"/>
    </row>
    <row r="11" spans="1:15" s="11" customFormat="1" ht="13.15" x14ac:dyDescent="0.4">
      <c r="A11" s="255"/>
      <c r="B11" s="59"/>
      <c r="C11" s="59"/>
      <c r="D11" s="59"/>
      <c r="E11" s="59"/>
      <c r="G11" s="430"/>
      <c r="H11" s="430"/>
    </row>
    <row r="12" spans="1:15" s="11" customFormat="1" x14ac:dyDescent="0.35">
      <c r="A12" s="60" t="s">
        <v>501</v>
      </c>
      <c r="B12" s="59"/>
      <c r="C12" s="59"/>
      <c r="D12" s="59"/>
      <c r="E12" s="59"/>
    </row>
    <row r="13" spans="1:15" s="11" customFormat="1" x14ac:dyDescent="0.35">
      <c r="B13" s="59"/>
      <c r="C13" s="59"/>
      <c r="D13" s="59"/>
      <c r="E13" s="59"/>
    </row>
    <row r="14" spans="1:15" s="11" customFormat="1" x14ac:dyDescent="0.35">
      <c r="A14" s="63" t="s">
        <v>66</v>
      </c>
      <c r="B14" s="63" t="s">
        <v>629</v>
      </c>
      <c r="C14" s="63"/>
      <c r="D14" s="63"/>
      <c r="E14" s="63"/>
    </row>
    <row r="15" spans="1:15" s="11" customFormat="1" x14ac:dyDescent="0.35">
      <c r="A15" s="63" t="s">
        <v>67</v>
      </c>
      <c r="B15" s="63" t="s">
        <v>630</v>
      </c>
      <c r="C15" s="63"/>
      <c r="D15" s="63"/>
      <c r="E15" s="63"/>
    </row>
    <row r="16" spans="1:15" s="11" customFormat="1" x14ac:dyDescent="0.35">
      <c r="A16" s="63" t="s">
        <v>642</v>
      </c>
      <c r="B16" s="63" t="s">
        <v>643</v>
      </c>
      <c r="C16" s="63"/>
      <c r="D16" s="63"/>
      <c r="E16" s="63"/>
    </row>
    <row r="17" spans="1:11" s="11" customFormat="1" x14ac:dyDescent="0.35">
      <c r="A17" s="63" t="s">
        <v>68</v>
      </c>
      <c r="B17" s="63" t="s">
        <v>631</v>
      </c>
      <c r="C17" s="63"/>
      <c r="D17" s="63"/>
      <c r="E17" s="63"/>
      <c r="K17" s="468"/>
    </row>
    <row r="18" spans="1:11" s="11" customFormat="1" x14ac:dyDescent="0.35">
      <c r="A18" s="63" t="s">
        <v>520</v>
      </c>
      <c r="B18" s="63" t="s">
        <v>644</v>
      </c>
      <c r="C18" s="63"/>
      <c r="D18" s="63"/>
      <c r="E18" s="63"/>
      <c r="K18" s="468"/>
    </row>
    <row r="19" spans="1:11" s="11" customFormat="1" x14ac:dyDescent="0.35">
      <c r="A19" s="63"/>
      <c r="B19" s="63"/>
      <c r="C19" s="63"/>
      <c r="D19" s="63"/>
      <c r="E19" s="63"/>
      <c r="K19" s="468"/>
    </row>
    <row r="20" spans="1:11" customFormat="1" x14ac:dyDescent="0.35">
      <c r="A20" s="61" t="s">
        <v>502</v>
      </c>
      <c r="B20" s="62"/>
      <c r="C20" s="11"/>
      <c r="D20" s="11"/>
      <c r="E20" s="11"/>
      <c r="F20" s="11"/>
      <c r="G20" s="11"/>
    </row>
    <row r="21" spans="1:11" customFormat="1" x14ac:dyDescent="0.35">
      <c r="A21" s="255"/>
      <c r="B21" s="62"/>
      <c r="C21" s="11"/>
      <c r="D21" s="11"/>
      <c r="E21" s="11"/>
      <c r="F21" s="11"/>
      <c r="G21" s="11"/>
    </row>
    <row r="22" spans="1:11" customFormat="1" x14ac:dyDescent="0.35">
      <c r="A22" s="63" t="s">
        <v>69</v>
      </c>
      <c r="B22" s="63" t="s">
        <v>655</v>
      </c>
      <c r="C22" s="11"/>
      <c r="D22" s="11"/>
      <c r="E22" s="11"/>
      <c r="F22" s="11"/>
      <c r="G22" s="11"/>
    </row>
    <row r="23" spans="1:11" customFormat="1" x14ac:dyDescent="0.35">
      <c r="A23" s="130" t="s">
        <v>645</v>
      </c>
      <c r="B23" s="130" t="s">
        <v>656</v>
      </c>
      <c r="D23" s="11"/>
      <c r="E23" s="11"/>
      <c r="F23" s="11"/>
      <c r="G23" s="11"/>
    </row>
    <row r="24" spans="1:11" customFormat="1" x14ac:dyDescent="0.35">
      <c r="A24" s="130" t="s">
        <v>646</v>
      </c>
      <c r="B24" s="130" t="s">
        <v>657</v>
      </c>
      <c r="D24" s="11"/>
      <c r="E24" s="11"/>
      <c r="F24" s="11"/>
      <c r="G24" s="11"/>
    </row>
    <row r="25" spans="1:11" customFormat="1" x14ac:dyDescent="0.35">
      <c r="A25" s="130" t="s">
        <v>647</v>
      </c>
      <c r="B25" s="130" t="s">
        <v>658</v>
      </c>
      <c r="D25" s="11"/>
      <c r="E25" s="11"/>
      <c r="F25" s="11"/>
      <c r="G25" s="11"/>
    </row>
    <row r="26" spans="1:11" customFormat="1" x14ac:dyDescent="0.35">
      <c r="A26" s="130" t="s">
        <v>648</v>
      </c>
      <c r="B26" s="130" t="s">
        <v>654</v>
      </c>
      <c r="D26" s="11"/>
      <c r="E26" s="11"/>
      <c r="F26" s="11"/>
      <c r="G26" s="11"/>
    </row>
    <row r="27" spans="1:11" customFormat="1" x14ac:dyDescent="0.35">
      <c r="A27" s="11"/>
      <c r="B27" s="64"/>
      <c r="C27" s="63"/>
      <c r="D27" s="63"/>
      <c r="E27" s="63"/>
      <c r="F27" s="11"/>
      <c r="G27" s="11"/>
    </row>
    <row r="28" spans="1:11" s="11" customFormat="1" x14ac:dyDescent="0.35">
      <c r="A28" s="60" t="s">
        <v>503</v>
      </c>
    </row>
    <row r="29" spans="1:11" s="11" customFormat="1" x14ac:dyDescent="0.35">
      <c r="A29" s="528" t="s">
        <v>588</v>
      </c>
      <c r="B29" s="528"/>
    </row>
    <row r="30" spans="1:11" s="11" customFormat="1" x14ac:dyDescent="0.35">
      <c r="A30" s="528"/>
      <c r="B30" s="528"/>
    </row>
    <row r="31" spans="1:11" s="11" customFormat="1" x14ac:dyDescent="0.35">
      <c r="A31" s="63" t="s">
        <v>396</v>
      </c>
      <c r="B31" s="256" t="s">
        <v>661</v>
      </c>
    </row>
    <row r="32" spans="1:11" s="11" customFormat="1" x14ac:dyDescent="0.35">
      <c r="A32" s="63" t="s">
        <v>397</v>
      </c>
      <c r="B32" s="256" t="s">
        <v>662</v>
      </c>
    </row>
    <row r="33" spans="1:15" s="11" customFormat="1" x14ac:dyDescent="0.35">
      <c r="A33" s="63" t="s">
        <v>664</v>
      </c>
      <c r="B33" s="63" t="s">
        <v>663</v>
      </c>
    </row>
    <row r="34" spans="1:15" s="434" customFormat="1" ht="15" customHeight="1" x14ac:dyDescent="0.45">
      <c r="A34" s="443"/>
      <c r="B34" s="443"/>
      <c r="C34" s="443"/>
      <c r="D34" s="443"/>
      <c r="E34" s="443"/>
      <c r="F34" s="443"/>
      <c r="G34" s="443"/>
      <c r="H34" s="443"/>
      <c r="I34" s="443"/>
      <c r="J34" s="443"/>
      <c r="K34" s="443"/>
      <c r="L34" s="443"/>
      <c r="M34" s="443"/>
      <c r="N34" s="443"/>
      <c r="O34" s="443"/>
    </row>
    <row r="35" spans="1:15" ht="15" customHeight="1" x14ac:dyDescent="0.35">
      <c r="A35" s="444" t="s">
        <v>675</v>
      </c>
    </row>
    <row r="36" spans="1:15" ht="15" customHeight="1" x14ac:dyDescent="0.35">
      <c r="A36" s="444"/>
    </row>
    <row r="37" spans="1:15" ht="15" customHeight="1" x14ac:dyDescent="0.4">
      <c r="A37" s="445" t="s">
        <v>582</v>
      </c>
    </row>
    <row r="38" spans="1:15" ht="15" customHeight="1" x14ac:dyDescent="0.35">
      <c r="A38" s="446" t="s">
        <v>607</v>
      </c>
      <c r="B38" s="447" t="s">
        <v>583</v>
      </c>
      <c r="C38" s="448"/>
      <c r="D38" s="448"/>
      <c r="E38" s="448"/>
      <c r="F38" s="448"/>
      <c r="G38" s="448"/>
    </row>
    <row r="39" spans="1:15" ht="15" customHeight="1" x14ac:dyDescent="0.35">
      <c r="A39" s="446" t="s">
        <v>584</v>
      </c>
      <c r="B39" s="447" t="s">
        <v>608</v>
      </c>
      <c r="C39" s="448"/>
      <c r="D39" s="448"/>
      <c r="E39" s="448"/>
      <c r="F39" s="448"/>
      <c r="G39" s="448"/>
    </row>
    <row r="40" spans="1:15" ht="15" customHeight="1" x14ac:dyDescent="0.35">
      <c r="A40" s="446" t="s">
        <v>585</v>
      </c>
      <c r="B40" s="556" t="s">
        <v>689</v>
      </c>
      <c r="C40" s="557"/>
      <c r="D40" s="557"/>
      <c r="E40" s="557"/>
      <c r="F40" s="448"/>
      <c r="G40" s="448"/>
    </row>
    <row r="41" spans="1:15" ht="15" customHeight="1" x14ac:dyDescent="0.35">
      <c r="A41" s="447" t="s">
        <v>609</v>
      </c>
      <c r="B41" s="558" t="s">
        <v>610</v>
      </c>
      <c r="C41" s="558"/>
      <c r="D41" s="558"/>
      <c r="E41" s="558"/>
      <c r="F41" s="558"/>
      <c r="G41" s="558"/>
    </row>
    <row r="42" spans="1:15" ht="15" customHeight="1" x14ac:dyDescent="0.35">
      <c r="A42" s="447" t="s">
        <v>611</v>
      </c>
      <c r="B42" s="549">
        <v>42642</v>
      </c>
    </row>
    <row r="43" spans="1:15" ht="15" customHeight="1" x14ac:dyDescent="0.35">
      <c r="A43" s="447" t="s">
        <v>612</v>
      </c>
    </row>
    <row r="44" spans="1:15" ht="15" customHeight="1" x14ac:dyDescent="0.35"/>
    <row r="45" spans="1:15" ht="15" customHeight="1" x14ac:dyDescent="0.35"/>
    <row r="46" spans="1:15" ht="15" customHeight="1" x14ac:dyDescent="0.35"/>
    <row r="47" spans="1:15" ht="15" customHeight="1" x14ac:dyDescent="0.35"/>
    <row r="48" spans="1:15" ht="15" customHeight="1" x14ac:dyDescent="0.35"/>
    <row r="49" ht="15" customHeight="1" x14ac:dyDescent="0.35"/>
    <row r="50" ht="15" customHeight="1" x14ac:dyDescent="0.35"/>
    <row r="51" ht="15" customHeight="1" x14ac:dyDescent="0.35"/>
    <row r="52" ht="15" customHeight="1" x14ac:dyDescent="0.35"/>
  </sheetData>
  <mergeCells count="3">
    <mergeCell ref="B40:E40"/>
    <mergeCell ref="B41:G41"/>
    <mergeCell ref="G10:H10"/>
  </mergeCells>
  <hyperlinks>
    <hyperlink ref="B40" r:id="rId1"/>
    <hyperlink ref="B41" r:id="rId2" display="https://www.gov.uk/government/collections/statistics-key-stage-2"/>
    <hyperlink ref="B41:G41" r:id="rId3" display="Statistics: key stage 1 - GOV.UK"/>
    <hyperlink ref="A15" location="'Table 2'!A1" display="Table 2"/>
    <hyperlink ref="A15:B15" location="'Table 2'!A1" display="Table 2"/>
    <hyperlink ref="A16:B16" location="'Table 3'!A1" display="Table 3 "/>
    <hyperlink ref="B15" location="'Table 2'!A1" display="Percentage of year 1 pupils meeting the expected standard of phonic decoding by pupil characteristics, 2012 - 2016"/>
    <hyperlink ref="B16:E16" location="'Table 2'!A1" display="Number and percentage of pupils meeting the standard in Phonics assessment by ethnicity, free school meal eligibility and gender."/>
    <hyperlink ref="A16:E16" location="'Table 3a'!A1" display="Table 3a"/>
    <hyperlink ref="A14:E14" location="'Table 1'!A1" display="Table 1 "/>
    <hyperlink ref="A15:E15" location="'Table 2'!A1" display="Table 2"/>
    <hyperlink ref="A23:B23" location="'Table 5'!A1" display="Table 5"/>
    <hyperlink ref="A24:B24" location="'Table 6'!A1" display="Table 6"/>
    <hyperlink ref="A25:B25" location="'Table 7'!A1" display="Table 7"/>
    <hyperlink ref="A26:B26" location="'Table 8'!A1" display="Table 8"/>
    <hyperlink ref="A17:B17" location="'Table 4'!A1" display="Table 4"/>
    <hyperlink ref="A31" location="'Table 7'!A1" display="Table 7"/>
    <hyperlink ref="A33" location="'Table 9'!A1" display="Table 9"/>
    <hyperlink ref="A23" location="'Table 6a'!A1" display="Table 6a"/>
    <hyperlink ref="A24" location="'Table 6b'!A1" display="Table 6b"/>
    <hyperlink ref="A25" location="'Table 6c'!A1" display="Table 6c"/>
    <hyperlink ref="A26" location="'Table 6d'!A1" display="Table 6d"/>
    <hyperlink ref="B31" location="'Table 7'!A1" display="Summary showing the percentage of pupils meeting the expected standard of phonic decoding by gender, school type and phase by the end of year 2"/>
    <hyperlink ref="B33" location="'Table 9'!A1" display="Percentage of pupils meeting the expected standard of phonic decoding by local authority by the end of year 2, 2013 - 2016"/>
    <hyperlink ref="B23" location="'Table 6a'!A1" display="Percentage of year 1 pupils meeting the expected standard of phonic decoding by ethnicity, 2012 - 2016"/>
    <hyperlink ref="B24" location="'Table 6b'!A1" display="Percentage of year 1 pupils meeting the expected standard of phonic decoding by first language, 2012 - 2016"/>
    <hyperlink ref="B25" location="'Table 6c'!A1" display="Percentage of year 1 pupils meeting the expected standard of phonic decoding by free school meal eligibility, 2012 - 2016"/>
    <hyperlink ref="B26" location="'Table 6d'!A1" display="Percentage of year 1 pupils meeting the expected standard of phonic decoding by SEN provision, 2012 - 2015"/>
    <hyperlink ref="A22" location="'Table 6'!A1" display="Table 6"/>
    <hyperlink ref="B22" location="'Table 6'!A1" display="Percentage of year 1 pupils meeting the expected standard of phonic decoding, 2012 - 2016"/>
    <hyperlink ref="B18" location="'Table 5'!A1" display="Percentage of pupils reaching expected standard by month of birth and gender"/>
    <hyperlink ref="A18" location="'Table 5'!A1" display="Table 5"/>
    <hyperlink ref="B14" location="'Table 1'!A1" display="Summary showing the percentage of year 1 pupils meeting the expected standard of phonic decoding by gender, school type and phase, 2016"/>
    <hyperlink ref="B17" location="'Table 4'!A1" display="Number and percentage of year 1 pupils achieving each phonic mark by gender, 2012 - 2016"/>
    <hyperlink ref="A32" location="'Table 8'!A1" display="Table 8"/>
    <hyperlink ref="B32" location="'Table 8'!A1" display="Percentage of pupils meeting the expected standard of phonic decoding by pupil characteristics by the end of year 2"/>
    <hyperlink ref="A16" location="'Table 3'!A1" display="Table 3"/>
    <hyperlink ref="B16" location="'Table 3'!A1" display="Percentage of year 1 pupils meeting the expected standard of phonic decoding by ethnicity, free school meal eligibility and gender, 2016"/>
  </hyperlinks>
  <pageMargins left="0.78740157480314965" right="0.78740157480314965" top="0.78740157480314965" bottom="0.78740157480314965" header="0.31496062992125984" footer="0.31496062992125984"/>
  <pageSetup paperSize="9" scale="83"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40"/>
  <sheetViews>
    <sheetView workbookViewId="0">
      <selection sqref="A1:XFD1048576"/>
    </sheetView>
  </sheetViews>
  <sheetFormatPr defaultColWidth="9.1328125" defaultRowHeight="12.75" x14ac:dyDescent="0.35"/>
  <cols>
    <col min="1" max="1" width="9.1328125" style="142"/>
    <col min="2" max="2" width="26" style="142" bestFit="1" customWidth="1"/>
    <col min="3" max="16384" width="9.1328125" style="142"/>
  </cols>
  <sheetData>
    <row r="1" spans="1:20" ht="15" x14ac:dyDescent="0.4">
      <c r="A1" s="202" t="s">
        <v>421</v>
      </c>
    </row>
    <row r="2" spans="1:20" x14ac:dyDescent="0.35">
      <c r="C2" s="142" t="s">
        <v>416</v>
      </c>
      <c r="I2" s="142" t="s">
        <v>417</v>
      </c>
      <c r="O2" s="142" t="s">
        <v>48</v>
      </c>
    </row>
    <row r="3" spans="1:20" x14ac:dyDescent="0.35">
      <c r="C3" s="142" t="s">
        <v>398</v>
      </c>
      <c r="I3" s="142" t="s">
        <v>398</v>
      </c>
      <c r="O3" s="142" t="s">
        <v>398</v>
      </c>
    </row>
    <row r="4" spans="1:20" x14ac:dyDescent="0.35">
      <c r="C4" s="142">
        <v>1</v>
      </c>
      <c r="I4" s="142">
        <v>1</v>
      </c>
      <c r="O4" s="142">
        <v>1</v>
      </c>
    </row>
    <row r="5" spans="1:20" x14ac:dyDescent="0.35">
      <c r="C5" s="142" t="s">
        <v>418</v>
      </c>
      <c r="I5" s="142" t="s">
        <v>418</v>
      </c>
      <c r="O5" s="142" t="s">
        <v>418</v>
      </c>
    </row>
    <row r="6" spans="1:20" x14ac:dyDescent="0.35">
      <c r="C6" s="142" t="s">
        <v>48</v>
      </c>
      <c r="F6" s="142">
        <v>1</v>
      </c>
      <c r="I6" s="142" t="s">
        <v>48</v>
      </c>
      <c r="L6" s="142">
        <v>1</v>
      </c>
      <c r="O6" s="142" t="s">
        <v>48</v>
      </c>
      <c r="R6" s="142">
        <v>1</v>
      </c>
    </row>
    <row r="7" spans="1:20" x14ac:dyDescent="0.35">
      <c r="C7" s="142" t="s">
        <v>399</v>
      </c>
      <c r="F7" s="142" t="s">
        <v>399</v>
      </c>
      <c r="I7" s="142" t="s">
        <v>399</v>
      </c>
      <c r="L7" s="142" t="s">
        <v>399</v>
      </c>
      <c r="O7" s="142" t="s">
        <v>399</v>
      </c>
      <c r="R7" s="142" t="s">
        <v>399</v>
      </c>
    </row>
    <row r="8" spans="1:20" x14ac:dyDescent="0.35">
      <c r="C8" s="142" t="s">
        <v>400</v>
      </c>
      <c r="D8" s="142" t="s">
        <v>401</v>
      </c>
      <c r="E8" s="142" t="s">
        <v>48</v>
      </c>
      <c r="F8" s="142" t="s">
        <v>400</v>
      </c>
      <c r="G8" s="142" t="s">
        <v>401</v>
      </c>
      <c r="H8" s="142" t="s">
        <v>48</v>
      </c>
      <c r="I8" s="142" t="s">
        <v>400</v>
      </c>
      <c r="J8" s="142" t="s">
        <v>401</v>
      </c>
      <c r="K8" s="142" t="s">
        <v>48</v>
      </c>
      <c r="L8" s="142" t="s">
        <v>400</v>
      </c>
      <c r="M8" s="142" t="s">
        <v>401</v>
      </c>
      <c r="N8" s="142" t="s">
        <v>48</v>
      </c>
      <c r="O8" s="142" t="s">
        <v>400</v>
      </c>
      <c r="P8" s="142" t="s">
        <v>401</v>
      </c>
      <c r="Q8" s="142" t="s">
        <v>48</v>
      </c>
      <c r="R8" s="142" t="s">
        <v>400</v>
      </c>
      <c r="S8" s="142" t="s">
        <v>401</v>
      </c>
      <c r="T8" s="142" t="s">
        <v>48</v>
      </c>
    </row>
    <row r="9" spans="1:20" x14ac:dyDescent="0.35">
      <c r="C9" s="142" t="s">
        <v>407</v>
      </c>
      <c r="D9" s="142" t="s">
        <v>407</v>
      </c>
      <c r="E9" s="142" t="s">
        <v>407</v>
      </c>
      <c r="F9" s="142" t="s">
        <v>407</v>
      </c>
      <c r="G9" s="142" t="s">
        <v>407</v>
      </c>
      <c r="H9" s="142" t="s">
        <v>407</v>
      </c>
      <c r="I9" s="142" t="s">
        <v>407</v>
      </c>
      <c r="J9" s="142" t="s">
        <v>407</v>
      </c>
      <c r="K9" s="142" t="s">
        <v>407</v>
      </c>
      <c r="L9" s="142" t="s">
        <v>407</v>
      </c>
      <c r="M9" s="142" t="s">
        <v>407</v>
      </c>
      <c r="N9" s="142" t="s">
        <v>407</v>
      </c>
      <c r="O9" s="142" t="s">
        <v>407</v>
      </c>
      <c r="P9" s="142" t="s">
        <v>407</v>
      </c>
      <c r="Q9" s="142" t="s">
        <v>407</v>
      </c>
      <c r="R9" s="142" t="s">
        <v>407</v>
      </c>
      <c r="S9" s="142" t="s">
        <v>407</v>
      </c>
      <c r="T9" s="142" t="s">
        <v>407</v>
      </c>
    </row>
    <row r="10" spans="1:20" x14ac:dyDescent="0.35">
      <c r="A10" s="142" t="s">
        <v>419</v>
      </c>
      <c r="B10" s="142" t="s">
        <v>553</v>
      </c>
      <c r="C10" s="142">
        <v>61061</v>
      </c>
      <c r="D10" s="142">
        <v>58590</v>
      </c>
      <c r="E10" s="142">
        <v>119651</v>
      </c>
      <c r="F10" s="142">
        <v>51</v>
      </c>
      <c r="G10" s="142">
        <v>61</v>
      </c>
      <c r="H10" s="142">
        <v>56</v>
      </c>
      <c r="I10" s="142">
        <v>253358</v>
      </c>
      <c r="J10" s="142">
        <v>240510</v>
      </c>
      <c r="K10" s="142">
        <v>493868</v>
      </c>
      <c r="L10" s="142">
        <v>69</v>
      </c>
      <c r="M10" s="142">
        <v>76</v>
      </c>
      <c r="N10" s="142">
        <v>72</v>
      </c>
      <c r="O10" s="142">
        <v>314419</v>
      </c>
      <c r="P10" s="142">
        <v>299100</v>
      </c>
      <c r="Q10" s="142">
        <v>613519</v>
      </c>
      <c r="R10" s="142">
        <v>65</v>
      </c>
      <c r="S10" s="142">
        <v>73</v>
      </c>
      <c r="T10" s="142">
        <v>69</v>
      </c>
    </row>
    <row r="11" spans="1:20" x14ac:dyDescent="0.35">
      <c r="B11" s="142" t="s">
        <v>8</v>
      </c>
      <c r="C11" s="142">
        <v>41951</v>
      </c>
      <c r="D11" s="142">
        <v>40237</v>
      </c>
      <c r="E11" s="142">
        <v>82188</v>
      </c>
      <c r="F11" s="142">
        <v>48</v>
      </c>
      <c r="G11" s="142">
        <v>57</v>
      </c>
      <c r="H11" s="142">
        <v>52</v>
      </c>
      <c r="I11" s="142">
        <v>193495</v>
      </c>
      <c r="J11" s="142">
        <v>183285</v>
      </c>
      <c r="K11" s="142">
        <v>376780</v>
      </c>
      <c r="L11" s="142">
        <v>68</v>
      </c>
      <c r="M11" s="142">
        <v>76</v>
      </c>
      <c r="N11" s="142">
        <v>72</v>
      </c>
      <c r="O11" s="142">
        <v>235446</v>
      </c>
      <c r="P11" s="142">
        <v>223522</v>
      </c>
      <c r="Q11" s="142">
        <v>458968</v>
      </c>
      <c r="R11" s="142">
        <v>65</v>
      </c>
      <c r="S11" s="142">
        <v>73</v>
      </c>
      <c r="T11" s="142">
        <v>69</v>
      </c>
    </row>
    <row r="12" spans="1:20" x14ac:dyDescent="0.35">
      <c r="B12" s="142" t="s">
        <v>49</v>
      </c>
      <c r="C12" s="142">
        <v>39210</v>
      </c>
      <c r="D12" s="142">
        <v>37650</v>
      </c>
      <c r="E12" s="142">
        <v>76860</v>
      </c>
      <c r="F12" s="142">
        <v>48</v>
      </c>
      <c r="G12" s="142">
        <v>58</v>
      </c>
      <c r="H12" s="142">
        <v>53</v>
      </c>
      <c r="I12" s="142">
        <v>177674</v>
      </c>
      <c r="J12" s="142">
        <v>168309</v>
      </c>
      <c r="K12" s="142">
        <v>345983</v>
      </c>
      <c r="L12" s="142">
        <v>69</v>
      </c>
      <c r="M12" s="142">
        <v>77</v>
      </c>
      <c r="N12" s="142">
        <v>73</v>
      </c>
      <c r="O12" s="142">
        <v>216884</v>
      </c>
      <c r="P12" s="142">
        <v>205959</v>
      </c>
      <c r="Q12" s="142">
        <v>422843</v>
      </c>
      <c r="R12" s="142">
        <v>65</v>
      </c>
      <c r="S12" s="142">
        <v>73</v>
      </c>
      <c r="T12" s="142">
        <v>69</v>
      </c>
    </row>
    <row r="13" spans="1:20" x14ac:dyDescent="0.35">
      <c r="B13" s="142" t="s">
        <v>50</v>
      </c>
      <c r="C13" s="142">
        <v>143</v>
      </c>
      <c r="D13" s="142">
        <v>154</v>
      </c>
      <c r="E13" s="142">
        <v>297</v>
      </c>
      <c r="F13" s="142">
        <v>42</v>
      </c>
      <c r="G13" s="142">
        <v>53</v>
      </c>
      <c r="H13" s="142">
        <v>48</v>
      </c>
      <c r="I13" s="142">
        <v>735</v>
      </c>
      <c r="J13" s="142">
        <v>663</v>
      </c>
      <c r="K13" s="142">
        <v>1398</v>
      </c>
      <c r="L13" s="142">
        <v>70</v>
      </c>
      <c r="M13" s="142">
        <v>78</v>
      </c>
      <c r="N13" s="142">
        <v>74</v>
      </c>
      <c r="O13" s="142">
        <v>878</v>
      </c>
      <c r="P13" s="142">
        <v>817</v>
      </c>
      <c r="Q13" s="142">
        <v>1695</v>
      </c>
      <c r="R13" s="142">
        <v>65</v>
      </c>
      <c r="S13" s="142">
        <v>73</v>
      </c>
      <c r="T13" s="142">
        <v>69</v>
      </c>
    </row>
    <row r="14" spans="1:20" x14ac:dyDescent="0.35">
      <c r="B14" s="142" t="s">
        <v>420</v>
      </c>
      <c r="C14" s="142">
        <v>176</v>
      </c>
      <c r="D14" s="142">
        <v>175</v>
      </c>
      <c r="E14" s="142">
        <v>351</v>
      </c>
      <c r="F14" s="142">
        <v>22</v>
      </c>
      <c r="G14" s="142">
        <v>35</v>
      </c>
      <c r="H14" s="142">
        <v>28</v>
      </c>
      <c r="I14" s="142">
        <v>82</v>
      </c>
      <c r="J14" s="142">
        <v>96</v>
      </c>
      <c r="K14" s="142">
        <v>178</v>
      </c>
      <c r="L14" s="142">
        <v>22</v>
      </c>
      <c r="M14" s="142">
        <v>29</v>
      </c>
      <c r="N14" s="142">
        <v>26</v>
      </c>
      <c r="O14" s="142">
        <v>258</v>
      </c>
      <c r="P14" s="142">
        <v>271</v>
      </c>
      <c r="Q14" s="142">
        <v>529</v>
      </c>
      <c r="R14" s="142">
        <v>22</v>
      </c>
      <c r="S14" s="142">
        <v>33</v>
      </c>
      <c r="T14" s="142">
        <v>28</v>
      </c>
    </row>
    <row r="15" spans="1:20" x14ac:dyDescent="0.35">
      <c r="B15" s="142" t="s">
        <v>52</v>
      </c>
      <c r="C15" s="142">
        <v>434</v>
      </c>
      <c r="D15" s="142">
        <v>407</v>
      </c>
      <c r="E15" s="142">
        <v>841</v>
      </c>
      <c r="F15" s="142">
        <v>17</v>
      </c>
      <c r="G15" s="142">
        <v>25</v>
      </c>
      <c r="H15" s="142">
        <v>21</v>
      </c>
      <c r="I15" s="142">
        <v>417</v>
      </c>
      <c r="J15" s="142">
        <v>414</v>
      </c>
      <c r="K15" s="142">
        <v>831</v>
      </c>
      <c r="L15" s="142">
        <v>23</v>
      </c>
      <c r="M15" s="142">
        <v>28</v>
      </c>
      <c r="N15" s="142">
        <v>25</v>
      </c>
      <c r="O15" s="142">
        <v>851</v>
      </c>
      <c r="P15" s="142">
        <v>821</v>
      </c>
      <c r="Q15" s="142">
        <v>1672</v>
      </c>
      <c r="R15" s="142">
        <v>20</v>
      </c>
      <c r="S15" s="142">
        <v>26</v>
      </c>
      <c r="T15" s="142">
        <v>23</v>
      </c>
    </row>
    <row r="16" spans="1:20" x14ac:dyDescent="0.35">
      <c r="B16" s="142" t="s">
        <v>53</v>
      </c>
      <c r="C16" s="142">
        <v>1988</v>
      </c>
      <c r="D16" s="142">
        <v>1851</v>
      </c>
      <c r="E16" s="142">
        <v>3839</v>
      </c>
      <c r="F16" s="142">
        <v>50</v>
      </c>
      <c r="G16" s="142">
        <v>57</v>
      </c>
      <c r="H16" s="142">
        <v>53</v>
      </c>
      <c r="I16" s="142">
        <v>14587</v>
      </c>
      <c r="J16" s="142">
        <v>13803</v>
      </c>
      <c r="K16" s="142">
        <v>28390</v>
      </c>
      <c r="L16" s="142">
        <v>64</v>
      </c>
      <c r="M16" s="142">
        <v>70</v>
      </c>
      <c r="N16" s="142">
        <v>67</v>
      </c>
      <c r="O16" s="142">
        <v>16575</v>
      </c>
      <c r="P16" s="142">
        <v>15654</v>
      </c>
      <c r="Q16" s="142">
        <v>32229</v>
      </c>
      <c r="R16" s="142">
        <v>62</v>
      </c>
      <c r="S16" s="142">
        <v>68</v>
      </c>
      <c r="T16" s="142">
        <v>65</v>
      </c>
    </row>
    <row r="17" spans="2:20" x14ac:dyDescent="0.35">
      <c r="B17" s="142" t="s">
        <v>9</v>
      </c>
      <c r="C17" s="142">
        <v>5001</v>
      </c>
      <c r="D17" s="142">
        <v>4755</v>
      </c>
      <c r="E17" s="142">
        <v>9756</v>
      </c>
      <c r="F17" s="142">
        <v>54</v>
      </c>
      <c r="G17" s="142">
        <v>65</v>
      </c>
      <c r="H17" s="142">
        <v>60</v>
      </c>
      <c r="I17" s="142">
        <v>12359</v>
      </c>
      <c r="J17" s="142">
        <v>11942</v>
      </c>
      <c r="K17" s="142">
        <v>24301</v>
      </c>
      <c r="L17" s="142">
        <v>72</v>
      </c>
      <c r="M17" s="142">
        <v>78</v>
      </c>
      <c r="N17" s="142">
        <v>75</v>
      </c>
      <c r="O17" s="142">
        <v>17360</v>
      </c>
      <c r="P17" s="142">
        <v>16697</v>
      </c>
      <c r="Q17" s="142">
        <v>34057</v>
      </c>
      <c r="R17" s="142">
        <v>67</v>
      </c>
      <c r="S17" s="142">
        <v>75</v>
      </c>
      <c r="T17" s="142">
        <v>71</v>
      </c>
    </row>
    <row r="18" spans="2:20" x14ac:dyDescent="0.35">
      <c r="B18" s="142" t="s">
        <v>54</v>
      </c>
      <c r="C18" s="142">
        <v>1855</v>
      </c>
      <c r="D18" s="142">
        <v>1841</v>
      </c>
      <c r="E18" s="142">
        <v>3696</v>
      </c>
      <c r="F18" s="142">
        <v>50</v>
      </c>
      <c r="G18" s="142">
        <v>61</v>
      </c>
      <c r="H18" s="142">
        <v>56</v>
      </c>
      <c r="I18" s="142">
        <v>2806</v>
      </c>
      <c r="J18" s="142">
        <v>2741</v>
      </c>
      <c r="K18" s="142">
        <v>5547</v>
      </c>
      <c r="L18" s="142">
        <v>65</v>
      </c>
      <c r="M18" s="142">
        <v>75</v>
      </c>
      <c r="N18" s="142">
        <v>70</v>
      </c>
      <c r="O18" s="142">
        <v>4661</v>
      </c>
      <c r="P18" s="142">
        <v>4582</v>
      </c>
      <c r="Q18" s="142">
        <v>9243</v>
      </c>
      <c r="R18" s="142">
        <v>59</v>
      </c>
      <c r="S18" s="142">
        <v>69</v>
      </c>
      <c r="T18" s="142">
        <v>64</v>
      </c>
    </row>
    <row r="19" spans="2:20" x14ac:dyDescent="0.35">
      <c r="B19" s="142" t="s">
        <v>55</v>
      </c>
      <c r="C19" s="142">
        <v>741</v>
      </c>
      <c r="D19" s="142">
        <v>733</v>
      </c>
      <c r="E19" s="142">
        <v>1474</v>
      </c>
      <c r="F19" s="142">
        <v>57</v>
      </c>
      <c r="G19" s="142">
        <v>68</v>
      </c>
      <c r="H19" s="142">
        <v>62</v>
      </c>
      <c r="I19" s="142">
        <v>1654</v>
      </c>
      <c r="J19" s="142">
        <v>1525</v>
      </c>
      <c r="K19" s="142">
        <v>3179</v>
      </c>
      <c r="L19" s="142">
        <v>71</v>
      </c>
      <c r="M19" s="142">
        <v>76</v>
      </c>
      <c r="N19" s="142">
        <v>74</v>
      </c>
      <c r="O19" s="142">
        <v>2395</v>
      </c>
      <c r="P19" s="142">
        <v>2258</v>
      </c>
      <c r="Q19" s="142">
        <v>4653</v>
      </c>
      <c r="R19" s="142">
        <v>67</v>
      </c>
      <c r="S19" s="142">
        <v>74</v>
      </c>
      <c r="T19" s="142">
        <v>70</v>
      </c>
    </row>
    <row r="20" spans="2:20" x14ac:dyDescent="0.35">
      <c r="B20" s="142" t="s">
        <v>56</v>
      </c>
      <c r="C20" s="142">
        <v>782</v>
      </c>
      <c r="D20" s="142">
        <v>752</v>
      </c>
      <c r="E20" s="142">
        <v>1534</v>
      </c>
      <c r="F20" s="142">
        <v>54</v>
      </c>
      <c r="G20" s="142">
        <v>68</v>
      </c>
      <c r="H20" s="142">
        <v>61</v>
      </c>
      <c r="I20" s="142">
        <v>3292</v>
      </c>
      <c r="J20" s="142">
        <v>3222</v>
      </c>
      <c r="K20" s="142">
        <v>6514</v>
      </c>
      <c r="L20" s="142">
        <v>75</v>
      </c>
      <c r="M20" s="142">
        <v>81</v>
      </c>
      <c r="N20" s="142">
        <v>78</v>
      </c>
      <c r="O20" s="142">
        <v>4074</v>
      </c>
      <c r="P20" s="142">
        <v>3974</v>
      </c>
      <c r="Q20" s="142">
        <v>8048</v>
      </c>
      <c r="R20" s="142">
        <v>71</v>
      </c>
      <c r="S20" s="142">
        <v>79</v>
      </c>
      <c r="T20" s="142">
        <v>75</v>
      </c>
    </row>
    <row r="21" spans="2:20" x14ac:dyDescent="0.35">
      <c r="B21" s="142" t="s">
        <v>57</v>
      </c>
      <c r="C21" s="142">
        <v>1623</v>
      </c>
      <c r="D21" s="142">
        <v>1429</v>
      </c>
      <c r="E21" s="142">
        <v>3052</v>
      </c>
      <c r="F21" s="142">
        <v>57</v>
      </c>
      <c r="G21" s="142">
        <v>68</v>
      </c>
      <c r="H21" s="142">
        <v>62</v>
      </c>
      <c r="I21" s="142">
        <v>4607</v>
      </c>
      <c r="J21" s="142">
        <v>4454</v>
      </c>
      <c r="K21" s="142">
        <v>9061</v>
      </c>
      <c r="L21" s="142">
        <v>73</v>
      </c>
      <c r="M21" s="142">
        <v>79</v>
      </c>
      <c r="N21" s="142">
        <v>76</v>
      </c>
      <c r="O21" s="142">
        <v>6230</v>
      </c>
      <c r="P21" s="142">
        <v>5883</v>
      </c>
      <c r="Q21" s="142">
        <v>12113</v>
      </c>
      <c r="R21" s="142">
        <v>69</v>
      </c>
      <c r="S21" s="142">
        <v>76</v>
      </c>
      <c r="T21" s="142">
        <v>73</v>
      </c>
    </row>
    <row r="22" spans="2:20" x14ac:dyDescent="0.35">
      <c r="B22" s="142" t="s">
        <v>10</v>
      </c>
      <c r="C22" s="142">
        <v>5454</v>
      </c>
      <c r="D22" s="142">
        <v>5201</v>
      </c>
      <c r="E22" s="142">
        <v>10655</v>
      </c>
      <c r="F22" s="142">
        <v>59</v>
      </c>
      <c r="G22" s="142">
        <v>68</v>
      </c>
      <c r="H22" s="142">
        <v>64</v>
      </c>
      <c r="I22" s="142">
        <v>27860</v>
      </c>
      <c r="J22" s="142">
        <v>26383</v>
      </c>
      <c r="K22" s="142">
        <v>54243</v>
      </c>
      <c r="L22" s="142">
        <v>71</v>
      </c>
      <c r="M22" s="142">
        <v>78</v>
      </c>
      <c r="N22" s="142">
        <v>74</v>
      </c>
      <c r="O22" s="142">
        <v>33314</v>
      </c>
      <c r="P22" s="142">
        <v>31584</v>
      </c>
      <c r="Q22" s="142">
        <v>64898</v>
      </c>
      <c r="R22" s="142">
        <v>69</v>
      </c>
      <c r="S22" s="142">
        <v>76</v>
      </c>
      <c r="T22" s="142">
        <v>73</v>
      </c>
    </row>
    <row r="23" spans="2:20" x14ac:dyDescent="0.35">
      <c r="B23" s="142" t="s">
        <v>58</v>
      </c>
      <c r="C23" s="142">
        <v>551</v>
      </c>
      <c r="D23" s="142">
        <v>509</v>
      </c>
      <c r="E23" s="142">
        <v>1060</v>
      </c>
      <c r="F23" s="142">
        <v>63</v>
      </c>
      <c r="G23" s="142">
        <v>75</v>
      </c>
      <c r="H23" s="142">
        <v>69</v>
      </c>
      <c r="I23" s="142">
        <v>8181</v>
      </c>
      <c r="J23" s="142">
        <v>7612</v>
      </c>
      <c r="K23" s="142">
        <v>15793</v>
      </c>
      <c r="L23" s="142">
        <v>78</v>
      </c>
      <c r="M23" s="142">
        <v>83</v>
      </c>
      <c r="N23" s="142">
        <v>81</v>
      </c>
      <c r="O23" s="142">
        <v>8732</v>
      </c>
      <c r="P23" s="142">
        <v>8121</v>
      </c>
      <c r="Q23" s="142">
        <v>16853</v>
      </c>
      <c r="R23" s="142">
        <v>77</v>
      </c>
      <c r="S23" s="142">
        <v>83</v>
      </c>
      <c r="T23" s="142">
        <v>80</v>
      </c>
    </row>
    <row r="24" spans="2:20" x14ac:dyDescent="0.35">
      <c r="B24" s="142" t="s">
        <v>59</v>
      </c>
      <c r="C24" s="142">
        <v>2652</v>
      </c>
      <c r="D24" s="142">
        <v>2509</v>
      </c>
      <c r="E24" s="142">
        <v>5161</v>
      </c>
      <c r="F24" s="142">
        <v>56</v>
      </c>
      <c r="G24" s="142">
        <v>66</v>
      </c>
      <c r="H24" s="142">
        <v>61</v>
      </c>
      <c r="I24" s="142">
        <v>10508</v>
      </c>
      <c r="J24" s="142">
        <v>10042</v>
      </c>
      <c r="K24" s="142">
        <v>20550</v>
      </c>
      <c r="L24" s="142">
        <v>66</v>
      </c>
      <c r="M24" s="142">
        <v>73</v>
      </c>
      <c r="N24" s="142">
        <v>69</v>
      </c>
      <c r="O24" s="142">
        <v>13160</v>
      </c>
      <c r="P24" s="142">
        <v>12551</v>
      </c>
      <c r="Q24" s="142">
        <v>25711</v>
      </c>
      <c r="R24" s="142">
        <v>64</v>
      </c>
      <c r="S24" s="142">
        <v>71</v>
      </c>
      <c r="T24" s="142">
        <v>68</v>
      </c>
    </row>
    <row r="25" spans="2:20" x14ac:dyDescent="0.35">
      <c r="B25" s="142" t="s">
        <v>60</v>
      </c>
      <c r="C25" s="142">
        <v>1317</v>
      </c>
      <c r="D25" s="142">
        <v>1292</v>
      </c>
      <c r="E25" s="142">
        <v>2609</v>
      </c>
      <c r="F25" s="142">
        <v>62</v>
      </c>
      <c r="G25" s="142">
        <v>70</v>
      </c>
      <c r="H25" s="142">
        <v>66</v>
      </c>
      <c r="I25" s="142">
        <v>3769</v>
      </c>
      <c r="J25" s="142">
        <v>3568</v>
      </c>
      <c r="K25" s="142">
        <v>7337</v>
      </c>
      <c r="L25" s="142">
        <v>68</v>
      </c>
      <c r="M25" s="142">
        <v>76</v>
      </c>
      <c r="N25" s="142">
        <v>72</v>
      </c>
      <c r="O25" s="142">
        <v>5086</v>
      </c>
      <c r="P25" s="142">
        <v>4860</v>
      </c>
      <c r="Q25" s="142">
        <v>9946</v>
      </c>
      <c r="R25" s="142">
        <v>67</v>
      </c>
      <c r="S25" s="142">
        <v>74</v>
      </c>
      <c r="T25" s="142">
        <v>70</v>
      </c>
    </row>
    <row r="26" spans="2:20" x14ac:dyDescent="0.35">
      <c r="B26" s="142" t="s">
        <v>61</v>
      </c>
      <c r="C26" s="142">
        <v>934</v>
      </c>
      <c r="D26" s="142">
        <v>891</v>
      </c>
      <c r="E26" s="142">
        <v>1825</v>
      </c>
      <c r="F26" s="142">
        <v>62</v>
      </c>
      <c r="G26" s="142">
        <v>69</v>
      </c>
      <c r="H26" s="142">
        <v>65</v>
      </c>
      <c r="I26" s="142">
        <v>5402</v>
      </c>
      <c r="J26" s="142">
        <v>5161</v>
      </c>
      <c r="K26" s="142">
        <v>10563</v>
      </c>
      <c r="L26" s="142">
        <v>74</v>
      </c>
      <c r="M26" s="142">
        <v>80</v>
      </c>
      <c r="N26" s="142">
        <v>77</v>
      </c>
      <c r="O26" s="142">
        <v>6336</v>
      </c>
      <c r="P26" s="142">
        <v>6052</v>
      </c>
      <c r="Q26" s="142">
        <v>12388</v>
      </c>
      <c r="R26" s="142">
        <v>72</v>
      </c>
      <c r="S26" s="142">
        <v>78</v>
      </c>
      <c r="T26" s="142">
        <v>75</v>
      </c>
    </row>
    <row r="27" spans="2:20" x14ac:dyDescent="0.35">
      <c r="B27" s="142" t="s">
        <v>11</v>
      </c>
      <c r="C27" s="142">
        <v>6432</v>
      </c>
      <c r="D27" s="142">
        <v>6372</v>
      </c>
      <c r="E27" s="142">
        <v>12804</v>
      </c>
      <c r="F27" s="142">
        <v>61</v>
      </c>
      <c r="G27" s="142">
        <v>71</v>
      </c>
      <c r="H27" s="142">
        <v>66</v>
      </c>
      <c r="I27" s="142">
        <v>11077</v>
      </c>
      <c r="J27" s="142">
        <v>10823</v>
      </c>
      <c r="K27" s="142">
        <v>21900</v>
      </c>
      <c r="L27" s="142">
        <v>70</v>
      </c>
      <c r="M27" s="142">
        <v>78</v>
      </c>
      <c r="N27" s="142">
        <v>74</v>
      </c>
      <c r="O27" s="142">
        <v>17509</v>
      </c>
      <c r="P27" s="142">
        <v>17195</v>
      </c>
      <c r="Q27" s="142">
        <v>34704</v>
      </c>
      <c r="R27" s="142">
        <v>67</v>
      </c>
      <c r="S27" s="142">
        <v>75</v>
      </c>
      <c r="T27" s="142">
        <v>71</v>
      </c>
    </row>
    <row r="28" spans="2:20" x14ac:dyDescent="0.35">
      <c r="B28" s="142" t="s">
        <v>62</v>
      </c>
      <c r="C28" s="142">
        <v>1369</v>
      </c>
      <c r="D28" s="142">
        <v>1384</v>
      </c>
      <c r="E28" s="142">
        <v>2753</v>
      </c>
      <c r="F28" s="142">
        <v>55</v>
      </c>
      <c r="G28" s="142">
        <v>64</v>
      </c>
      <c r="H28" s="142">
        <v>60</v>
      </c>
      <c r="I28" s="142">
        <v>2198</v>
      </c>
      <c r="J28" s="142">
        <v>2138</v>
      </c>
      <c r="K28" s="142">
        <v>4336</v>
      </c>
      <c r="L28" s="142">
        <v>65</v>
      </c>
      <c r="M28" s="142">
        <v>75</v>
      </c>
      <c r="N28" s="142">
        <v>70</v>
      </c>
      <c r="O28" s="142">
        <v>3567</v>
      </c>
      <c r="P28" s="142">
        <v>3522</v>
      </c>
      <c r="Q28" s="142">
        <v>7089</v>
      </c>
      <c r="R28" s="142">
        <v>61</v>
      </c>
      <c r="S28" s="142">
        <v>71</v>
      </c>
      <c r="T28" s="142">
        <v>66</v>
      </c>
    </row>
    <row r="29" spans="2:20" x14ac:dyDescent="0.35">
      <c r="B29" s="142" t="s">
        <v>63</v>
      </c>
      <c r="C29" s="142">
        <v>4258</v>
      </c>
      <c r="D29" s="142">
        <v>4173</v>
      </c>
      <c r="E29" s="142">
        <v>8431</v>
      </c>
      <c r="F29" s="142">
        <v>65</v>
      </c>
      <c r="G29" s="142">
        <v>73</v>
      </c>
      <c r="H29" s="142">
        <v>69</v>
      </c>
      <c r="I29" s="142">
        <v>7411</v>
      </c>
      <c r="J29" s="142">
        <v>7341</v>
      </c>
      <c r="K29" s="142">
        <v>14752</v>
      </c>
      <c r="L29" s="142">
        <v>72</v>
      </c>
      <c r="M29" s="142">
        <v>79</v>
      </c>
      <c r="N29" s="142">
        <v>75</v>
      </c>
      <c r="O29" s="142">
        <v>11669</v>
      </c>
      <c r="P29" s="142">
        <v>11514</v>
      </c>
      <c r="Q29" s="142">
        <v>23183</v>
      </c>
      <c r="R29" s="142">
        <v>69</v>
      </c>
      <c r="S29" s="142">
        <v>77</v>
      </c>
      <c r="T29" s="142">
        <v>73</v>
      </c>
    </row>
    <row r="30" spans="2:20" x14ac:dyDescent="0.35">
      <c r="B30" s="142" t="s">
        <v>64</v>
      </c>
      <c r="C30" s="142">
        <v>805</v>
      </c>
      <c r="D30" s="142">
        <v>815</v>
      </c>
      <c r="E30" s="142">
        <v>1620</v>
      </c>
      <c r="F30" s="142">
        <v>55</v>
      </c>
      <c r="G30" s="142">
        <v>70</v>
      </c>
      <c r="H30" s="142">
        <v>62</v>
      </c>
      <c r="I30" s="142">
        <v>1468</v>
      </c>
      <c r="J30" s="142">
        <v>1344</v>
      </c>
      <c r="K30" s="142">
        <v>2812</v>
      </c>
      <c r="L30" s="142">
        <v>69</v>
      </c>
      <c r="M30" s="142">
        <v>78</v>
      </c>
      <c r="N30" s="142">
        <v>73</v>
      </c>
      <c r="O30" s="142">
        <v>2273</v>
      </c>
      <c r="P30" s="142">
        <v>2159</v>
      </c>
      <c r="Q30" s="142">
        <v>4432</v>
      </c>
      <c r="R30" s="142">
        <v>64</v>
      </c>
      <c r="S30" s="142">
        <v>75</v>
      </c>
      <c r="T30" s="142">
        <v>69</v>
      </c>
    </row>
    <row r="31" spans="2:20" x14ac:dyDescent="0.35">
      <c r="B31" s="142" t="s">
        <v>12</v>
      </c>
      <c r="C31" s="142">
        <v>132</v>
      </c>
      <c r="D31" s="142">
        <v>128</v>
      </c>
      <c r="E31" s="142">
        <v>260</v>
      </c>
      <c r="F31" s="142">
        <v>67</v>
      </c>
      <c r="G31" s="142">
        <v>73</v>
      </c>
      <c r="H31" s="142">
        <v>70</v>
      </c>
      <c r="I31" s="142">
        <v>1128</v>
      </c>
      <c r="J31" s="142">
        <v>1096</v>
      </c>
      <c r="K31" s="142">
        <v>2224</v>
      </c>
      <c r="L31" s="142">
        <v>75</v>
      </c>
      <c r="M31" s="142">
        <v>81</v>
      </c>
      <c r="N31" s="142">
        <v>78</v>
      </c>
      <c r="O31" s="142">
        <v>1260</v>
      </c>
      <c r="P31" s="142">
        <v>1224</v>
      </c>
      <c r="Q31" s="142">
        <v>2484</v>
      </c>
      <c r="R31" s="142">
        <v>74</v>
      </c>
      <c r="S31" s="142">
        <v>80</v>
      </c>
      <c r="T31" s="142">
        <v>77</v>
      </c>
    </row>
    <row r="32" spans="2:20" x14ac:dyDescent="0.35">
      <c r="B32" s="142" t="s">
        <v>32</v>
      </c>
      <c r="C32" s="142">
        <v>1515</v>
      </c>
      <c r="D32" s="142">
        <v>1409</v>
      </c>
      <c r="E32" s="142">
        <v>2924</v>
      </c>
      <c r="F32" s="142">
        <v>60</v>
      </c>
      <c r="G32" s="142">
        <v>68</v>
      </c>
      <c r="H32" s="142">
        <v>64</v>
      </c>
      <c r="I32" s="142">
        <v>3666</v>
      </c>
      <c r="J32" s="142">
        <v>3456</v>
      </c>
      <c r="K32" s="142">
        <v>7122</v>
      </c>
      <c r="L32" s="142">
        <v>67</v>
      </c>
      <c r="M32" s="142">
        <v>74</v>
      </c>
      <c r="N32" s="142">
        <v>71</v>
      </c>
      <c r="O32" s="142">
        <v>5181</v>
      </c>
      <c r="P32" s="142">
        <v>4865</v>
      </c>
      <c r="Q32" s="142">
        <v>10046</v>
      </c>
      <c r="R32" s="142">
        <v>65</v>
      </c>
      <c r="S32" s="142">
        <v>72</v>
      </c>
      <c r="T32" s="142">
        <v>69</v>
      </c>
    </row>
    <row r="40" spans="3:20" x14ac:dyDescent="0.35">
      <c r="C40" s="142">
        <v>2</v>
      </c>
      <c r="D40" s="142">
        <v>3</v>
      </c>
      <c r="E40" s="142">
        <v>4</v>
      </c>
      <c r="F40" s="142">
        <v>8</v>
      </c>
      <c r="G40" s="142">
        <v>9</v>
      </c>
      <c r="H40" s="142">
        <v>10</v>
      </c>
      <c r="I40" s="142">
        <v>11</v>
      </c>
      <c r="J40" s="142">
        <v>12</v>
      </c>
      <c r="K40" s="142">
        <v>13</v>
      </c>
      <c r="L40" s="142">
        <v>17</v>
      </c>
      <c r="M40" s="142">
        <v>18</v>
      </c>
      <c r="N40" s="142">
        <v>19</v>
      </c>
      <c r="O40" s="142">
        <v>20</v>
      </c>
      <c r="P40" s="142">
        <v>21</v>
      </c>
      <c r="Q40" s="142">
        <v>22</v>
      </c>
      <c r="R40" s="142">
        <v>26</v>
      </c>
      <c r="S40" s="142">
        <v>27</v>
      </c>
      <c r="T40" s="142">
        <v>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40"/>
  <sheetViews>
    <sheetView workbookViewId="0">
      <selection sqref="A1:XFD1048576"/>
    </sheetView>
  </sheetViews>
  <sheetFormatPr defaultColWidth="9.1328125" defaultRowHeight="12.75" x14ac:dyDescent="0.35"/>
  <cols>
    <col min="1" max="1" width="9.1328125" style="142"/>
    <col min="2" max="2" width="26" style="142" bestFit="1" customWidth="1"/>
    <col min="3" max="16384" width="9.1328125" style="142"/>
  </cols>
  <sheetData>
    <row r="1" spans="1:20" ht="15" x14ac:dyDescent="0.4">
      <c r="A1" s="202" t="s">
        <v>421</v>
      </c>
    </row>
    <row r="2" spans="1:20" x14ac:dyDescent="0.35">
      <c r="C2" s="142" t="s">
        <v>416</v>
      </c>
      <c r="I2" s="142" t="s">
        <v>417</v>
      </c>
      <c r="O2" s="142" t="s">
        <v>48</v>
      </c>
    </row>
    <row r="3" spans="1:20" x14ac:dyDescent="0.35">
      <c r="C3" s="142" t="s">
        <v>398</v>
      </c>
      <c r="I3" s="142" t="s">
        <v>398</v>
      </c>
      <c r="O3" s="142" t="s">
        <v>398</v>
      </c>
    </row>
    <row r="4" spans="1:20" x14ac:dyDescent="0.35">
      <c r="C4" s="142">
        <v>1</v>
      </c>
      <c r="I4" s="142">
        <v>1</v>
      </c>
      <c r="O4" s="142">
        <v>1</v>
      </c>
    </row>
    <row r="5" spans="1:20" x14ac:dyDescent="0.35">
      <c r="C5" s="142" t="s">
        <v>418</v>
      </c>
      <c r="I5" s="142" t="s">
        <v>418</v>
      </c>
      <c r="O5" s="142" t="s">
        <v>418</v>
      </c>
    </row>
    <row r="6" spans="1:20" x14ac:dyDescent="0.35">
      <c r="C6" s="142" t="s">
        <v>48</v>
      </c>
      <c r="F6" s="142">
        <v>1</v>
      </c>
      <c r="I6" s="142" t="s">
        <v>48</v>
      </c>
      <c r="L6" s="142">
        <v>1</v>
      </c>
      <c r="O6" s="142" t="s">
        <v>48</v>
      </c>
      <c r="R6" s="142">
        <v>1</v>
      </c>
    </row>
    <row r="7" spans="1:20" x14ac:dyDescent="0.35">
      <c r="C7" s="142" t="s">
        <v>399</v>
      </c>
      <c r="F7" s="142" t="s">
        <v>399</v>
      </c>
      <c r="I7" s="142" t="s">
        <v>399</v>
      </c>
      <c r="L7" s="142" t="s">
        <v>399</v>
      </c>
      <c r="O7" s="142" t="s">
        <v>399</v>
      </c>
      <c r="R7" s="142" t="s">
        <v>399</v>
      </c>
    </row>
    <row r="8" spans="1:20" x14ac:dyDescent="0.35">
      <c r="C8" s="142" t="s">
        <v>400</v>
      </c>
      <c r="D8" s="142" t="s">
        <v>401</v>
      </c>
      <c r="E8" s="142" t="s">
        <v>48</v>
      </c>
      <c r="F8" s="142" t="s">
        <v>400</v>
      </c>
      <c r="G8" s="142" t="s">
        <v>401</v>
      </c>
      <c r="H8" s="142" t="s">
        <v>48</v>
      </c>
      <c r="I8" s="142" t="s">
        <v>400</v>
      </c>
      <c r="J8" s="142" t="s">
        <v>401</v>
      </c>
      <c r="K8" s="142" t="s">
        <v>48</v>
      </c>
      <c r="L8" s="142" t="s">
        <v>400</v>
      </c>
      <c r="M8" s="142" t="s">
        <v>401</v>
      </c>
      <c r="N8" s="142" t="s">
        <v>48</v>
      </c>
      <c r="O8" s="142" t="s">
        <v>400</v>
      </c>
      <c r="P8" s="142" t="s">
        <v>401</v>
      </c>
      <c r="Q8" s="142" t="s">
        <v>48</v>
      </c>
      <c r="R8" s="142" t="s">
        <v>400</v>
      </c>
      <c r="S8" s="142" t="s">
        <v>401</v>
      </c>
      <c r="T8" s="142" t="s">
        <v>48</v>
      </c>
    </row>
    <row r="9" spans="1:20" x14ac:dyDescent="0.35">
      <c r="C9" s="142" t="s">
        <v>407</v>
      </c>
      <c r="D9" s="142" t="s">
        <v>407</v>
      </c>
      <c r="E9" s="142" t="s">
        <v>407</v>
      </c>
      <c r="F9" s="142" t="s">
        <v>407</v>
      </c>
      <c r="G9" s="142" t="s">
        <v>407</v>
      </c>
      <c r="H9" s="142" t="s">
        <v>407</v>
      </c>
      <c r="I9" s="142" t="s">
        <v>407</v>
      </c>
      <c r="J9" s="142" t="s">
        <v>407</v>
      </c>
      <c r="K9" s="142" t="s">
        <v>407</v>
      </c>
      <c r="L9" s="142" t="s">
        <v>407</v>
      </c>
      <c r="M9" s="142" t="s">
        <v>407</v>
      </c>
      <c r="N9" s="142" t="s">
        <v>407</v>
      </c>
      <c r="O9" s="142" t="s">
        <v>407</v>
      </c>
      <c r="P9" s="142" t="s">
        <v>407</v>
      </c>
      <c r="Q9" s="142" t="s">
        <v>407</v>
      </c>
      <c r="R9" s="142" t="s">
        <v>407</v>
      </c>
      <c r="S9" s="142" t="s">
        <v>407</v>
      </c>
      <c r="T9" s="142" t="s">
        <v>407</v>
      </c>
    </row>
    <row r="10" spans="1:20" x14ac:dyDescent="0.35">
      <c r="A10" s="142" t="s">
        <v>419</v>
      </c>
      <c r="B10" s="142" t="s">
        <v>553</v>
      </c>
      <c r="C10" s="142">
        <v>59274</v>
      </c>
      <c r="D10" s="142">
        <v>56921</v>
      </c>
      <c r="E10" s="142">
        <v>116195</v>
      </c>
      <c r="F10" s="142">
        <v>56</v>
      </c>
      <c r="G10" s="142">
        <v>66</v>
      </c>
      <c r="H10" s="142">
        <v>61</v>
      </c>
      <c r="I10" s="142">
        <v>268260</v>
      </c>
      <c r="J10" s="142">
        <v>255473</v>
      </c>
      <c r="K10" s="142">
        <v>523733</v>
      </c>
      <c r="L10" s="142">
        <v>74</v>
      </c>
      <c r="M10" s="142">
        <v>81</v>
      </c>
      <c r="N10" s="142">
        <v>77</v>
      </c>
      <c r="O10" s="142">
        <v>327534</v>
      </c>
      <c r="P10" s="142">
        <v>312394</v>
      </c>
      <c r="Q10" s="142">
        <v>639928</v>
      </c>
      <c r="R10" s="142">
        <v>70</v>
      </c>
      <c r="S10" s="142">
        <v>78</v>
      </c>
      <c r="T10" s="142">
        <v>74</v>
      </c>
    </row>
    <row r="11" spans="1:20" x14ac:dyDescent="0.35">
      <c r="B11" s="142" t="s">
        <v>8</v>
      </c>
      <c r="C11" s="142">
        <v>40787</v>
      </c>
      <c r="D11" s="142">
        <v>39426</v>
      </c>
      <c r="E11" s="142">
        <v>80213</v>
      </c>
      <c r="F11" s="142">
        <v>53</v>
      </c>
      <c r="G11" s="142">
        <v>63</v>
      </c>
      <c r="H11" s="142">
        <v>58</v>
      </c>
      <c r="I11" s="142">
        <v>204552</v>
      </c>
      <c r="J11" s="142">
        <v>193725</v>
      </c>
      <c r="K11" s="142">
        <v>398277</v>
      </c>
      <c r="L11" s="142">
        <v>73</v>
      </c>
      <c r="M11" s="142">
        <v>81</v>
      </c>
      <c r="N11" s="142">
        <v>77</v>
      </c>
      <c r="O11" s="142">
        <v>245339</v>
      </c>
      <c r="P11" s="142">
        <v>233151</v>
      </c>
      <c r="Q11" s="142">
        <v>478490</v>
      </c>
      <c r="R11" s="142">
        <v>70</v>
      </c>
      <c r="S11" s="142">
        <v>78</v>
      </c>
      <c r="T11" s="142">
        <v>74</v>
      </c>
    </row>
    <row r="12" spans="1:20" x14ac:dyDescent="0.35">
      <c r="B12" s="142" t="s">
        <v>49</v>
      </c>
      <c r="C12" s="142">
        <v>38015</v>
      </c>
      <c r="D12" s="142">
        <v>36850</v>
      </c>
      <c r="E12" s="142">
        <v>74865</v>
      </c>
      <c r="F12" s="142">
        <v>53</v>
      </c>
      <c r="G12" s="142">
        <v>64</v>
      </c>
      <c r="H12" s="142">
        <v>58</v>
      </c>
      <c r="I12" s="142">
        <v>185639</v>
      </c>
      <c r="J12" s="142">
        <v>175717</v>
      </c>
      <c r="K12" s="142">
        <v>361356</v>
      </c>
      <c r="L12" s="142">
        <v>74</v>
      </c>
      <c r="M12" s="142">
        <v>81</v>
      </c>
      <c r="N12" s="142">
        <v>77</v>
      </c>
      <c r="O12" s="142">
        <v>223654</v>
      </c>
      <c r="P12" s="142">
        <v>212567</v>
      </c>
      <c r="Q12" s="142">
        <v>436221</v>
      </c>
      <c r="R12" s="142">
        <v>70</v>
      </c>
      <c r="S12" s="142">
        <v>78</v>
      </c>
      <c r="T12" s="142">
        <v>74</v>
      </c>
    </row>
    <row r="13" spans="1:20" x14ac:dyDescent="0.35">
      <c r="B13" s="142" t="s">
        <v>50</v>
      </c>
      <c r="C13" s="142">
        <v>160</v>
      </c>
      <c r="D13" s="142">
        <v>151</v>
      </c>
      <c r="E13" s="142">
        <v>311</v>
      </c>
      <c r="F13" s="142">
        <v>45</v>
      </c>
      <c r="G13" s="142">
        <v>62</v>
      </c>
      <c r="H13" s="142">
        <v>53</v>
      </c>
      <c r="I13" s="142">
        <v>742</v>
      </c>
      <c r="J13" s="142">
        <v>729</v>
      </c>
      <c r="K13" s="142">
        <v>1471</v>
      </c>
      <c r="L13" s="142">
        <v>77</v>
      </c>
      <c r="M13" s="142">
        <v>83</v>
      </c>
      <c r="N13" s="142">
        <v>80</v>
      </c>
      <c r="O13" s="142">
        <v>902</v>
      </c>
      <c r="P13" s="142">
        <v>880</v>
      </c>
      <c r="Q13" s="142">
        <v>1782</v>
      </c>
      <c r="R13" s="142">
        <v>71</v>
      </c>
      <c r="S13" s="142">
        <v>79</v>
      </c>
      <c r="T13" s="142">
        <v>75</v>
      </c>
    </row>
    <row r="14" spans="1:20" x14ac:dyDescent="0.35">
      <c r="B14" s="142" t="s">
        <v>420</v>
      </c>
      <c r="C14" s="142">
        <v>176</v>
      </c>
      <c r="D14" s="142">
        <v>179</v>
      </c>
      <c r="E14" s="142">
        <v>355</v>
      </c>
      <c r="F14" s="142">
        <v>28</v>
      </c>
      <c r="G14" s="142">
        <v>33</v>
      </c>
      <c r="H14" s="142">
        <v>31</v>
      </c>
      <c r="I14" s="142">
        <v>111</v>
      </c>
      <c r="J14" s="142">
        <v>106</v>
      </c>
      <c r="K14" s="142">
        <v>217</v>
      </c>
      <c r="L14" s="142">
        <v>36</v>
      </c>
      <c r="M14" s="142">
        <v>39</v>
      </c>
      <c r="N14" s="142">
        <v>37</v>
      </c>
      <c r="O14" s="142">
        <v>287</v>
      </c>
      <c r="P14" s="142">
        <v>285</v>
      </c>
      <c r="Q14" s="142">
        <v>572</v>
      </c>
      <c r="R14" s="142">
        <v>31</v>
      </c>
      <c r="S14" s="142">
        <v>35</v>
      </c>
      <c r="T14" s="142">
        <v>33</v>
      </c>
    </row>
    <row r="15" spans="1:20" x14ac:dyDescent="0.35">
      <c r="B15" s="142" t="s">
        <v>52</v>
      </c>
      <c r="C15" s="142">
        <v>442</v>
      </c>
      <c r="D15" s="142">
        <v>390</v>
      </c>
      <c r="E15" s="142">
        <v>832</v>
      </c>
      <c r="F15" s="142">
        <v>21</v>
      </c>
      <c r="G15" s="142">
        <v>30</v>
      </c>
      <c r="H15" s="142">
        <v>25</v>
      </c>
      <c r="I15" s="142">
        <v>529</v>
      </c>
      <c r="J15" s="142">
        <v>570</v>
      </c>
      <c r="K15" s="142">
        <v>1099</v>
      </c>
      <c r="L15" s="142">
        <v>25</v>
      </c>
      <c r="M15" s="142">
        <v>34</v>
      </c>
      <c r="N15" s="142">
        <v>30</v>
      </c>
      <c r="O15" s="142">
        <v>971</v>
      </c>
      <c r="P15" s="142">
        <v>960</v>
      </c>
      <c r="Q15" s="142">
        <v>1931</v>
      </c>
      <c r="R15" s="142">
        <v>23</v>
      </c>
      <c r="S15" s="142">
        <v>32</v>
      </c>
      <c r="T15" s="142">
        <v>28</v>
      </c>
    </row>
    <row r="16" spans="1:20" x14ac:dyDescent="0.35">
      <c r="B16" s="142" t="s">
        <v>53</v>
      </c>
      <c r="C16" s="142">
        <v>1994</v>
      </c>
      <c r="D16" s="142">
        <v>1856</v>
      </c>
      <c r="E16" s="142">
        <v>3850</v>
      </c>
      <c r="F16" s="142">
        <v>54</v>
      </c>
      <c r="G16" s="142">
        <v>64</v>
      </c>
      <c r="H16" s="142">
        <v>59</v>
      </c>
      <c r="I16" s="142">
        <v>17531</v>
      </c>
      <c r="J16" s="142">
        <v>16603</v>
      </c>
      <c r="K16" s="142">
        <v>34134</v>
      </c>
      <c r="L16" s="142">
        <v>69</v>
      </c>
      <c r="M16" s="142">
        <v>76</v>
      </c>
      <c r="N16" s="142">
        <v>73</v>
      </c>
      <c r="O16" s="142">
        <v>19525</v>
      </c>
      <c r="P16" s="142">
        <v>18459</v>
      </c>
      <c r="Q16" s="142">
        <v>37984</v>
      </c>
      <c r="R16" s="142">
        <v>67</v>
      </c>
      <c r="S16" s="142">
        <v>75</v>
      </c>
      <c r="T16" s="142">
        <v>71</v>
      </c>
    </row>
    <row r="17" spans="2:20" x14ac:dyDescent="0.35">
      <c r="B17" s="142" t="s">
        <v>9</v>
      </c>
      <c r="C17" s="142">
        <v>5056</v>
      </c>
      <c r="D17" s="142">
        <v>4776</v>
      </c>
      <c r="E17" s="142">
        <v>9832</v>
      </c>
      <c r="F17" s="142">
        <v>59</v>
      </c>
      <c r="G17" s="142">
        <v>71</v>
      </c>
      <c r="H17" s="142">
        <v>65</v>
      </c>
      <c r="I17" s="142">
        <v>13558</v>
      </c>
      <c r="J17" s="142">
        <v>13303</v>
      </c>
      <c r="K17" s="142">
        <v>26861</v>
      </c>
      <c r="L17" s="142">
        <v>76</v>
      </c>
      <c r="M17" s="142">
        <v>83</v>
      </c>
      <c r="N17" s="142">
        <v>80</v>
      </c>
      <c r="O17" s="142">
        <v>18614</v>
      </c>
      <c r="P17" s="142">
        <v>18079</v>
      </c>
      <c r="Q17" s="142">
        <v>36693</v>
      </c>
      <c r="R17" s="142">
        <v>72</v>
      </c>
      <c r="S17" s="142">
        <v>80</v>
      </c>
      <c r="T17" s="142">
        <v>76</v>
      </c>
    </row>
    <row r="18" spans="2:20" x14ac:dyDescent="0.35">
      <c r="B18" s="142" t="s">
        <v>54</v>
      </c>
      <c r="C18" s="142">
        <v>1878</v>
      </c>
      <c r="D18" s="142">
        <v>1765</v>
      </c>
      <c r="E18" s="142">
        <v>3643</v>
      </c>
      <c r="F18" s="142">
        <v>56</v>
      </c>
      <c r="G18" s="142">
        <v>69</v>
      </c>
      <c r="H18" s="142">
        <v>62</v>
      </c>
      <c r="I18" s="142">
        <v>3176</v>
      </c>
      <c r="J18" s="142">
        <v>3047</v>
      </c>
      <c r="K18" s="142">
        <v>6223</v>
      </c>
      <c r="L18" s="142">
        <v>72</v>
      </c>
      <c r="M18" s="142">
        <v>80</v>
      </c>
      <c r="N18" s="142">
        <v>76</v>
      </c>
      <c r="O18" s="142">
        <v>5054</v>
      </c>
      <c r="P18" s="142">
        <v>4812</v>
      </c>
      <c r="Q18" s="142">
        <v>9866</v>
      </c>
      <c r="R18" s="142">
        <v>66</v>
      </c>
      <c r="S18" s="142">
        <v>76</v>
      </c>
      <c r="T18" s="142">
        <v>71</v>
      </c>
    </row>
    <row r="19" spans="2:20" x14ac:dyDescent="0.35">
      <c r="B19" s="142" t="s">
        <v>55</v>
      </c>
      <c r="C19" s="142">
        <v>766</v>
      </c>
      <c r="D19" s="142">
        <v>729</v>
      </c>
      <c r="E19" s="142">
        <v>1495</v>
      </c>
      <c r="F19" s="142">
        <v>61</v>
      </c>
      <c r="G19" s="142">
        <v>75</v>
      </c>
      <c r="H19" s="142">
        <v>68</v>
      </c>
      <c r="I19" s="142">
        <v>1788</v>
      </c>
      <c r="J19" s="142">
        <v>1877</v>
      </c>
      <c r="K19" s="142">
        <v>3665</v>
      </c>
      <c r="L19" s="142">
        <v>72</v>
      </c>
      <c r="M19" s="142">
        <v>83</v>
      </c>
      <c r="N19" s="142">
        <v>78</v>
      </c>
      <c r="O19" s="142">
        <v>2554</v>
      </c>
      <c r="P19" s="142">
        <v>2606</v>
      </c>
      <c r="Q19" s="142">
        <v>5160</v>
      </c>
      <c r="R19" s="142">
        <v>69</v>
      </c>
      <c r="S19" s="142">
        <v>81</v>
      </c>
      <c r="T19" s="142">
        <v>75</v>
      </c>
    </row>
    <row r="20" spans="2:20" x14ac:dyDescent="0.35">
      <c r="B20" s="142" t="s">
        <v>56</v>
      </c>
      <c r="C20" s="142">
        <v>828</v>
      </c>
      <c r="D20" s="142">
        <v>756</v>
      </c>
      <c r="E20" s="142">
        <v>1584</v>
      </c>
      <c r="F20" s="142">
        <v>61</v>
      </c>
      <c r="G20" s="142">
        <v>72</v>
      </c>
      <c r="H20" s="142">
        <v>67</v>
      </c>
      <c r="I20" s="142">
        <v>3542</v>
      </c>
      <c r="J20" s="142">
        <v>3472</v>
      </c>
      <c r="K20" s="142">
        <v>7014</v>
      </c>
      <c r="L20" s="142">
        <v>80</v>
      </c>
      <c r="M20" s="142">
        <v>85</v>
      </c>
      <c r="N20" s="142">
        <v>83</v>
      </c>
      <c r="O20" s="142">
        <v>4370</v>
      </c>
      <c r="P20" s="142">
        <v>4228</v>
      </c>
      <c r="Q20" s="142">
        <v>8598</v>
      </c>
      <c r="R20" s="142">
        <v>77</v>
      </c>
      <c r="S20" s="142">
        <v>83</v>
      </c>
      <c r="T20" s="142">
        <v>80</v>
      </c>
    </row>
    <row r="21" spans="2:20" x14ac:dyDescent="0.35">
      <c r="B21" s="142" t="s">
        <v>57</v>
      </c>
      <c r="C21" s="142">
        <v>1584</v>
      </c>
      <c r="D21" s="142">
        <v>1526</v>
      </c>
      <c r="E21" s="142">
        <v>3110</v>
      </c>
      <c r="F21" s="142">
        <v>61</v>
      </c>
      <c r="G21" s="142">
        <v>71</v>
      </c>
      <c r="H21" s="142">
        <v>66</v>
      </c>
      <c r="I21" s="142">
        <v>5052</v>
      </c>
      <c r="J21" s="142">
        <v>4907</v>
      </c>
      <c r="K21" s="142">
        <v>9959</v>
      </c>
      <c r="L21" s="142">
        <v>77</v>
      </c>
      <c r="M21" s="142">
        <v>84</v>
      </c>
      <c r="N21" s="142">
        <v>80</v>
      </c>
      <c r="O21" s="142">
        <v>6636</v>
      </c>
      <c r="P21" s="142">
        <v>6433</v>
      </c>
      <c r="Q21" s="142">
        <v>13069</v>
      </c>
      <c r="R21" s="142">
        <v>73</v>
      </c>
      <c r="S21" s="142">
        <v>81</v>
      </c>
      <c r="T21" s="142">
        <v>77</v>
      </c>
    </row>
    <row r="22" spans="2:20" x14ac:dyDescent="0.35">
      <c r="B22" s="142" t="s">
        <v>10</v>
      </c>
      <c r="C22" s="142">
        <v>5372</v>
      </c>
      <c r="D22" s="142">
        <v>5147</v>
      </c>
      <c r="E22" s="142">
        <v>10519</v>
      </c>
      <c r="F22" s="142">
        <v>66</v>
      </c>
      <c r="G22" s="142">
        <v>74</v>
      </c>
      <c r="H22" s="142">
        <v>70</v>
      </c>
      <c r="I22" s="142">
        <v>28821</v>
      </c>
      <c r="J22" s="142">
        <v>27709</v>
      </c>
      <c r="K22" s="142">
        <v>56530</v>
      </c>
      <c r="L22" s="142">
        <v>76</v>
      </c>
      <c r="M22" s="142">
        <v>83</v>
      </c>
      <c r="N22" s="142">
        <v>79</v>
      </c>
      <c r="O22" s="142">
        <v>34193</v>
      </c>
      <c r="P22" s="142">
        <v>32856</v>
      </c>
      <c r="Q22" s="142">
        <v>67049</v>
      </c>
      <c r="R22" s="142">
        <v>74</v>
      </c>
      <c r="S22" s="142">
        <v>81</v>
      </c>
      <c r="T22" s="142">
        <v>78</v>
      </c>
    </row>
    <row r="23" spans="2:20" x14ac:dyDescent="0.35">
      <c r="B23" s="142" t="s">
        <v>58</v>
      </c>
      <c r="C23" s="142">
        <v>572</v>
      </c>
      <c r="D23" s="142">
        <v>512</v>
      </c>
      <c r="E23" s="142">
        <v>1084</v>
      </c>
      <c r="F23" s="142">
        <v>70</v>
      </c>
      <c r="G23" s="142">
        <v>75</v>
      </c>
      <c r="H23" s="142">
        <v>72</v>
      </c>
      <c r="I23" s="142">
        <v>8445</v>
      </c>
      <c r="J23" s="142">
        <v>8281</v>
      </c>
      <c r="K23" s="142">
        <v>16726</v>
      </c>
      <c r="L23" s="142">
        <v>83</v>
      </c>
      <c r="M23" s="142">
        <v>88</v>
      </c>
      <c r="N23" s="142">
        <v>85</v>
      </c>
      <c r="O23" s="142">
        <v>9017</v>
      </c>
      <c r="P23" s="142">
        <v>8793</v>
      </c>
      <c r="Q23" s="142">
        <v>17810</v>
      </c>
      <c r="R23" s="142">
        <v>82</v>
      </c>
      <c r="S23" s="142">
        <v>87</v>
      </c>
      <c r="T23" s="142">
        <v>84</v>
      </c>
    </row>
    <row r="24" spans="2:20" x14ac:dyDescent="0.35">
      <c r="B24" s="142" t="s">
        <v>59</v>
      </c>
      <c r="C24" s="142">
        <v>2676</v>
      </c>
      <c r="D24" s="142">
        <v>2526</v>
      </c>
      <c r="E24" s="142">
        <v>5202</v>
      </c>
      <c r="F24" s="142">
        <v>64</v>
      </c>
      <c r="G24" s="142">
        <v>72</v>
      </c>
      <c r="H24" s="142">
        <v>68</v>
      </c>
      <c r="I24" s="142">
        <v>11345</v>
      </c>
      <c r="J24" s="142">
        <v>10865</v>
      </c>
      <c r="K24" s="142">
        <v>22210</v>
      </c>
      <c r="L24" s="142">
        <v>71</v>
      </c>
      <c r="M24" s="142">
        <v>78</v>
      </c>
      <c r="N24" s="142">
        <v>74</v>
      </c>
      <c r="O24" s="142">
        <v>14021</v>
      </c>
      <c r="P24" s="142">
        <v>13391</v>
      </c>
      <c r="Q24" s="142">
        <v>27412</v>
      </c>
      <c r="R24" s="142">
        <v>69</v>
      </c>
      <c r="S24" s="142">
        <v>77</v>
      </c>
      <c r="T24" s="142">
        <v>73</v>
      </c>
    </row>
    <row r="25" spans="2:20" x14ac:dyDescent="0.35">
      <c r="B25" s="142" t="s">
        <v>60</v>
      </c>
      <c r="C25" s="142">
        <v>1246</v>
      </c>
      <c r="D25" s="142">
        <v>1173</v>
      </c>
      <c r="E25" s="142">
        <v>2419</v>
      </c>
      <c r="F25" s="142">
        <v>68</v>
      </c>
      <c r="G25" s="142">
        <v>77</v>
      </c>
      <c r="H25" s="142">
        <v>72</v>
      </c>
      <c r="I25" s="142">
        <v>3908</v>
      </c>
      <c r="J25" s="142">
        <v>3742</v>
      </c>
      <c r="K25" s="142">
        <v>7650</v>
      </c>
      <c r="L25" s="142">
        <v>73</v>
      </c>
      <c r="M25" s="142">
        <v>81</v>
      </c>
      <c r="N25" s="142">
        <v>77</v>
      </c>
      <c r="O25" s="142">
        <v>5154</v>
      </c>
      <c r="P25" s="142">
        <v>4915</v>
      </c>
      <c r="Q25" s="142">
        <v>10069</v>
      </c>
      <c r="R25" s="142">
        <v>72</v>
      </c>
      <c r="S25" s="142">
        <v>80</v>
      </c>
      <c r="T25" s="142">
        <v>76</v>
      </c>
    </row>
    <row r="26" spans="2:20" x14ac:dyDescent="0.35">
      <c r="B26" s="142" t="s">
        <v>61</v>
      </c>
      <c r="C26" s="142">
        <v>878</v>
      </c>
      <c r="D26" s="142">
        <v>936</v>
      </c>
      <c r="E26" s="142">
        <v>1814</v>
      </c>
      <c r="F26" s="142">
        <v>65</v>
      </c>
      <c r="G26" s="142">
        <v>74</v>
      </c>
      <c r="H26" s="142">
        <v>70</v>
      </c>
      <c r="I26" s="142">
        <v>5123</v>
      </c>
      <c r="J26" s="142">
        <v>4821</v>
      </c>
      <c r="K26" s="142">
        <v>9944</v>
      </c>
      <c r="L26" s="142">
        <v>78</v>
      </c>
      <c r="M26" s="142">
        <v>84</v>
      </c>
      <c r="N26" s="142">
        <v>81</v>
      </c>
      <c r="O26" s="142">
        <v>6001</v>
      </c>
      <c r="P26" s="142">
        <v>5757</v>
      </c>
      <c r="Q26" s="142">
        <v>11758</v>
      </c>
      <c r="R26" s="142">
        <v>76</v>
      </c>
      <c r="S26" s="142">
        <v>82</v>
      </c>
      <c r="T26" s="142">
        <v>79</v>
      </c>
    </row>
    <row r="27" spans="2:20" x14ac:dyDescent="0.35">
      <c r="B27" s="142" t="s">
        <v>11</v>
      </c>
      <c r="C27" s="142">
        <v>5948</v>
      </c>
      <c r="D27" s="142">
        <v>5654</v>
      </c>
      <c r="E27" s="142">
        <v>11602</v>
      </c>
      <c r="F27" s="142">
        <v>66</v>
      </c>
      <c r="G27" s="142">
        <v>76</v>
      </c>
      <c r="H27" s="142">
        <v>71</v>
      </c>
      <c r="I27" s="142">
        <v>11923</v>
      </c>
      <c r="J27" s="142">
        <v>11890</v>
      </c>
      <c r="K27" s="142">
        <v>23813</v>
      </c>
      <c r="L27" s="142">
        <v>75</v>
      </c>
      <c r="M27" s="142">
        <v>83</v>
      </c>
      <c r="N27" s="142">
        <v>79</v>
      </c>
      <c r="O27" s="142">
        <v>17871</v>
      </c>
      <c r="P27" s="142">
        <v>17544</v>
      </c>
      <c r="Q27" s="142">
        <v>35415</v>
      </c>
      <c r="R27" s="142">
        <v>72</v>
      </c>
      <c r="S27" s="142">
        <v>81</v>
      </c>
      <c r="T27" s="142">
        <v>76</v>
      </c>
    </row>
    <row r="28" spans="2:20" x14ac:dyDescent="0.35">
      <c r="B28" s="142" t="s">
        <v>62</v>
      </c>
      <c r="C28" s="142">
        <v>1257</v>
      </c>
      <c r="D28" s="142">
        <v>1275</v>
      </c>
      <c r="E28" s="142">
        <v>2532</v>
      </c>
      <c r="F28" s="142">
        <v>59</v>
      </c>
      <c r="G28" s="142">
        <v>72</v>
      </c>
      <c r="H28" s="142">
        <v>66</v>
      </c>
      <c r="I28" s="142">
        <v>2217</v>
      </c>
      <c r="J28" s="142">
        <v>2257</v>
      </c>
      <c r="K28" s="142">
        <v>4474</v>
      </c>
      <c r="L28" s="142">
        <v>69</v>
      </c>
      <c r="M28" s="142">
        <v>80</v>
      </c>
      <c r="N28" s="142">
        <v>75</v>
      </c>
      <c r="O28" s="142">
        <v>3474</v>
      </c>
      <c r="P28" s="142">
        <v>3532</v>
      </c>
      <c r="Q28" s="142">
        <v>7006</v>
      </c>
      <c r="R28" s="142">
        <v>66</v>
      </c>
      <c r="S28" s="142">
        <v>77</v>
      </c>
      <c r="T28" s="142">
        <v>72</v>
      </c>
    </row>
    <row r="29" spans="2:20" x14ac:dyDescent="0.35">
      <c r="B29" s="142" t="s">
        <v>63</v>
      </c>
      <c r="C29" s="142">
        <v>3877</v>
      </c>
      <c r="D29" s="142">
        <v>3605</v>
      </c>
      <c r="E29" s="142">
        <v>7482</v>
      </c>
      <c r="F29" s="142">
        <v>69</v>
      </c>
      <c r="G29" s="142">
        <v>78</v>
      </c>
      <c r="H29" s="142">
        <v>73</v>
      </c>
      <c r="I29" s="142">
        <v>8203</v>
      </c>
      <c r="J29" s="142">
        <v>8175</v>
      </c>
      <c r="K29" s="142">
        <v>16378</v>
      </c>
      <c r="L29" s="142">
        <v>77</v>
      </c>
      <c r="M29" s="142">
        <v>84</v>
      </c>
      <c r="N29" s="142">
        <v>80</v>
      </c>
      <c r="O29" s="142">
        <v>12080</v>
      </c>
      <c r="P29" s="142">
        <v>11780</v>
      </c>
      <c r="Q29" s="142">
        <v>23860</v>
      </c>
      <c r="R29" s="142">
        <v>74</v>
      </c>
      <c r="S29" s="142">
        <v>82</v>
      </c>
      <c r="T29" s="142">
        <v>78</v>
      </c>
    </row>
    <row r="30" spans="2:20" x14ac:dyDescent="0.35">
      <c r="B30" s="142" t="s">
        <v>64</v>
      </c>
      <c r="C30" s="142">
        <v>814</v>
      </c>
      <c r="D30" s="142">
        <v>774</v>
      </c>
      <c r="E30" s="142">
        <v>1588</v>
      </c>
      <c r="F30" s="142">
        <v>62</v>
      </c>
      <c r="G30" s="142">
        <v>75</v>
      </c>
      <c r="H30" s="142">
        <v>69</v>
      </c>
      <c r="I30" s="142">
        <v>1503</v>
      </c>
      <c r="J30" s="142">
        <v>1458</v>
      </c>
      <c r="K30" s="142">
        <v>2961</v>
      </c>
      <c r="L30" s="142">
        <v>73</v>
      </c>
      <c r="M30" s="142">
        <v>82</v>
      </c>
      <c r="N30" s="142">
        <v>77</v>
      </c>
      <c r="O30" s="142">
        <v>2317</v>
      </c>
      <c r="P30" s="142">
        <v>2232</v>
      </c>
      <c r="Q30" s="142">
        <v>4549</v>
      </c>
      <c r="R30" s="142">
        <v>69</v>
      </c>
      <c r="S30" s="142">
        <v>79</v>
      </c>
      <c r="T30" s="142">
        <v>74</v>
      </c>
    </row>
    <row r="31" spans="2:20" x14ac:dyDescent="0.35">
      <c r="B31" s="142" t="s">
        <v>12</v>
      </c>
      <c r="C31" s="142">
        <v>108</v>
      </c>
      <c r="D31" s="142">
        <v>116</v>
      </c>
      <c r="E31" s="142">
        <v>224</v>
      </c>
      <c r="F31" s="142">
        <v>68</v>
      </c>
      <c r="G31" s="142">
        <v>73</v>
      </c>
      <c r="H31" s="142">
        <v>71</v>
      </c>
      <c r="I31" s="142">
        <v>1289</v>
      </c>
      <c r="J31" s="142">
        <v>1268</v>
      </c>
      <c r="K31" s="142">
        <v>2557</v>
      </c>
      <c r="L31" s="142">
        <v>78</v>
      </c>
      <c r="M31" s="142">
        <v>85</v>
      </c>
      <c r="N31" s="142">
        <v>82</v>
      </c>
      <c r="O31" s="142">
        <v>1397</v>
      </c>
      <c r="P31" s="142">
        <v>1384</v>
      </c>
      <c r="Q31" s="142">
        <v>2781</v>
      </c>
      <c r="R31" s="142">
        <v>77</v>
      </c>
      <c r="S31" s="142">
        <v>84</v>
      </c>
      <c r="T31" s="142">
        <v>81</v>
      </c>
    </row>
    <row r="32" spans="2:20" x14ac:dyDescent="0.35">
      <c r="B32" s="142" t="s">
        <v>32</v>
      </c>
      <c r="C32" s="142">
        <v>1497</v>
      </c>
      <c r="D32" s="142">
        <v>1331</v>
      </c>
      <c r="E32" s="142">
        <v>2828</v>
      </c>
      <c r="F32" s="142">
        <v>66</v>
      </c>
      <c r="G32" s="142">
        <v>71</v>
      </c>
      <c r="H32" s="142">
        <v>69</v>
      </c>
      <c r="I32" s="142">
        <v>4243</v>
      </c>
      <c r="J32" s="142">
        <v>3977</v>
      </c>
      <c r="K32" s="142">
        <v>8220</v>
      </c>
      <c r="L32" s="142">
        <v>72</v>
      </c>
      <c r="M32" s="142">
        <v>78</v>
      </c>
      <c r="N32" s="142">
        <v>75</v>
      </c>
      <c r="O32" s="142">
        <v>5740</v>
      </c>
      <c r="P32" s="142">
        <v>5308</v>
      </c>
      <c r="Q32" s="142">
        <v>11048</v>
      </c>
      <c r="R32" s="142">
        <v>71</v>
      </c>
      <c r="S32" s="142">
        <v>76</v>
      </c>
      <c r="T32" s="142">
        <v>73</v>
      </c>
    </row>
    <row r="40" spans="3:20" x14ac:dyDescent="0.35">
      <c r="C40" s="142">
        <v>2</v>
      </c>
      <c r="D40" s="142">
        <v>3</v>
      </c>
      <c r="E40" s="142">
        <v>4</v>
      </c>
      <c r="F40" s="142">
        <v>8</v>
      </c>
      <c r="G40" s="142">
        <v>9</v>
      </c>
      <c r="H40" s="142">
        <v>10</v>
      </c>
      <c r="I40" s="142">
        <v>11</v>
      </c>
      <c r="J40" s="142">
        <v>12</v>
      </c>
      <c r="K40" s="142">
        <v>13</v>
      </c>
      <c r="L40" s="142">
        <v>17</v>
      </c>
      <c r="M40" s="142">
        <v>18</v>
      </c>
      <c r="N40" s="142">
        <v>19</v>
      </c>
      <c r="O40" s="142">
        <v>20</v>
      </c>
      <c r="P40" s="142">
        <v>21</v>
      </c>
      <c r="Q40" s="142">
        <v>22</v>
      </c>
      <c r="R40" s="142">
        <v>26</v>
      </c>
      <c r="S40" s="142">
        <v>27</v>
      </c>
      <c r="T40" s="142">
        <v>28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T23"/>
  <sheetViews>
    <sheetView workbookViewId="0">
      <selection sqref="A1:XFD1048576"/>
    </sheetView>
  </sheetViews>
  <sheetFormatPr defaultColWidth="9.1328125" defaultRowHeight="12.75" x14ac:dyDescent="0.35"/>
  <cols>
    <col min="1" max="1" width="9.1328125" style="133"/>
    <col min="2" max="2" width="19.3984375" style="133" bestFit="1" customWidth="1"/>
    <col min="3" max="16384" width="9.1328125" style="133"/>
  </cols>
  <sheetData>
    <row r="1" spans="1:20" ht="15" x14ac:dyDescent="0.4">
      <c r="A1" s="145" t="s">
        <v>421</v>
      </c>
      <c r="B1" s="146"/>
      <c r="C1" s="146"/>
      <c r="D1" s="146"/>
      <c r="E1" s="146"/>
      <c r="F1" s="146"/>
      <c r="G1" s="146"/>
      <c r="H1" s="146"/>
      <c r="I1" s="146"/>
      <c r="J1" s="146"/>
      <c r="K1" s="146"/>
      <c r="L1" s="146"/>
      <c r="M1" s="146"/>
      <c r="N1" s="146"/>
      <c r="O1" s="146"/>
      <c r="P1" s="146"/>
      <c r="Q1" s="146"/>
      <c r="R1" s="146"/>
      <c r="S1" s="146"/>
      <c r="T1" s="146"/>
    </row>
    <row r="2" spans="1:20" x14ac:dyDescent="0.35">
      <c r="A2" s="133" t="s">
        <v>413</v>
      </c>
      <c r="C2" s="133" t="s">
        <v>415</v>
      </c>
    </row>
    <row r="3" spans="1:20" x14ac:dyDescent="0.35">
      <c r="C3" s="133" t="s">
        <v>416</v>
      </c>
      <c r="I3" s="133" t="s">
        <v>417</v>
      </c>
      <c r="O3" s="133" t="s">
        <v>48</v>
      </c>
    </row>
    <row r="4" spans="1:20" x14ac:dyDescent="0.35">
      <c r="C4" s="133" t="s">
        <v>398</v>
      </c>
      <c r="I4" s="133" t="s">
        <v>398</v>
      </c>
      <c r="O4" s="133" t="s">
        <v>398</v>
      </c>
    </row>
    <row r="5" spans="1:20" x14ac:dyDescent="0.35">
      <c r="C5" s="133">
        <v>1</v>
      </c>
      <c r="I5" s="133">
        <v>1</v>
      </c>
      <c r="O5" s="133">
        <v>1</v>
      </c>
    </row>
    <row r="6" spans="1:20" x14ac:dyDescent="0.35">
      <c r="C6" s="133" t="s">
        <v>418</v>
      </c>
      <c r="I6" s="133" t="s">
        <v>418</v>
      </c>
      <c r="O6" s="133" t="s">
        <v>418</v>
      </c>
    </row>
    <row r="7" spans="1:20" x14ac:dyDescent="0.35">
      <c r="C7" s="133">
        <v>1</v>
      </c>
      <c r="F7" s="133" t="s">
        <v>48</v>
      </c>
      <c r="I7" s="133">
        <v>1</v>
      </c>
      <c r="L7" s="133" t="s">
        <v>48</v>
      </c>
      <c r="O7" s="133">
        <v>1</v>
      </c>
      <c r="R7" s="133" t="s">
        <v>48</v>
      </c>
    </row>
    <row r="8" spans="1:20" x14ac:dyDescent="0.35">
      <c r="C8" s="133" t="s">
        <v>399</v>
      </c>
      <c r="F8" s="133" t="s">
        <v>399</v>
      </c>
      <c r="I8" s="133" t="s">
        <v>399</v>
      </c>
      <c r="L8" s="133" t="s">
        <v>399</v>
      </c>
      <c r="O8" s="133" t="s">
        <v>399</v>
      </c>
      <c r="R8" s="133" t="s">
        <v>399</v>
      </c>
    </row>
    <row r="9" spans="1:20"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row>
    <row r="10" spans="1:20"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row>
    <row r="11" spans="1:20" x14ac:dyDescent="0.35">
      <c r="A11" s="133" t="s">
        <v>411</v>
      </c>
      <c r="B11" s="133" t="s">
        <v>16</v>
      </c>
      <c r="C11" s="133">
        <v>56</v>
      </c>
      <c r="D11" s="133">
        <v>53</v>
      </c>
      <c r="E11" s="133">
        <v>55</v>
      </c>
      <c r="F11" s="133">
        <v>46433</v>
      </c>
      <c r="G11" s="133">
        <v>38677</v>
      </c>
      <c r="H11" s="133">
        <v>85110</v>
      </c>
      <c r="I11" s="133">
        <v>69</v>
      </c>
      <c r="J11" s="133">
        <v>65</v>
      </c>
      <c r="K11" s="133">
        <v>67</v>
      </c>
      <c r="L11" s="133">
        <v>209276</v>
      </c>
      <c r="M11" s="133">
        <v>196541</v>
      </c>
      <c r="N11" s="133">
        <v>405817</v>
      </c>
      <c r="O11" s="133">
        <v>67</v>
      </c>
      <c r="P11" s="133">
        <v>63</v>
      </c>
      <c r="Q11" s="133">
        <v>65</v>
      </c>
      <c r="R11" s="133">
        <v>255709</v>
      </c>
      <c r="S11" s="133">
        <v>235218</v>
      </c>
      <c r="T11" s="133">
        <v>490927</v>
      </c>
    </row>
    <row r="12" spans="1:20" x14ac:dyDescent="0.35">
      <c r="B12" s="133" t="s">
        <v>422</v>
      </c>
      <c r="C12" s="133">
        <v>18</v>
      </c>
      <c r="D12" s="133">
        <v>19</v>
      </c>
      <c r="E12" s="133">
        <v>19</v>
      </c>
      <c r="F12" s="133">
        <v>11957</v>
      </c>
      <c r="G12" s="133">
        <v>21585</v>
      </c>
      <c r="H12" s="133">
        <v>33542</v>
      </c>
      <c r="I12" s="133">
        <v>26</v>
      </c>
      <c r="J12" s="133">
        <v>27</v>
      </c>
      <c r="K12" s="133">
        <v>26</v>
      </c>
      <c r="L12" s="133">
        <v>20349</v>
      </c>
      <c r="M12" s="133">
        <v>45301</v>
      </c>
      <c r="N12" s="133">
        <v>65650</v>
      </c>
      <c r="O12" s="133">
        <v>23</v>
      </c>
      <c r="P12" s="133">
        <v>24</v>
      </c>
      <c r="Q12" s="133">
        <v>24</v>
      </c>
      <c r="R12" s="133">
        <v>32306</v>
      </c>
      <c r="S12" s="133">
        <v>66886</v>
      </c>
      <c r="T12" s="133">
        <v>99192</v>
      </c>
    </row>
    <row r="13" spans="1:20" x14ac:dyDescent="0.35">
      <c r="B13" s="133" t="s">
        <v>18</v>
      </c>
      <c r="C13" s="133">
        <v>19</v>
      </c>
      <c r="D13" s="133">
        <v>20</v>
      </c>
      <c r="E13" s="133">
        <v>19</v>
      </c>
      <c r="F13" s="133">
        <v>11164</v>
      </c>
      <c r="G13" s="133">
        <v>19616</v>
      </c>
      <c r="H13" s="133">
        <v>30780</v>
      </c>
      <c r="I13" s="133">
        <v>27</v>
      </c>
      <c r="J13" s="133">
        <v>28</v>
      </c>
      <c r="K13" s="133">
        <v>28</v>
      </c>
      <c r="L13" s="133">
        <v>18475</v>
      </c>
      <c r="M13" s="133">
        <v>40730</v>
      </c>
      <c r="N13" s="133">
        <v>59205</v>
      </c>
      <c r="O13" s="133">
        <v>24</v>
      </c>
      <c r="P13" s="133">
        <v>25</v>
      </c>
      <c r="Q13" s="133">
        <v>25</v>
      </c>
      <c r="R13" s="133">
        <v>29639</v>
      </c>
      <c r="S13" s="133">
        <v>60346</v>
      </c>
      <c r="T13" s="133">
        <v>89985</v>
      </c>
    </row>
    <row r="14" spans="1:20" x14ac:dyDescent="0.35">
      <c r="B14" s="133" t="s">
        <v>19</v>
      </c>
      <c r="C14" s="133">
        <v>19</v>
      </c>
      <c r="D14" s="133">
        <v>20</v>
      </c>
      <c r="E14" s="133">
        <v>20</v>
      </c>
      <c r="F14" s="133">
        <v>7504</v>
      </c>
      <c r="G14" s="133">
        <v>11578</v>
      </c>
      <c r="H14" s="133">
        <v>19082</v>
      </c>
      <c r="I14" s="133">
        <v>26</v>
      </c>
      <c r="J14" s="133">
        <v>28</v>
      </c>
      <c r="K14" s="133">
        <v>27</v>
      </c>
      <c r="L14" s="133">
        <v>12380</v>
      </c>
      <c r="M14" s="133">
        <v>24977</v>
      </c>
      <c r="N14" s="133">
        <v>37357</v>
      </c>
      <c r="O14" s="133">
        <v>24</v>
      </c>
      <c r="P14" s="133">
        <v>26</v>
      </c>
      <c r="Q14" s="133">
        <v>25</v>
      </c>
      <c r="R14" s="133">
        <v>19884</v>
      </c>
      <c r="S14" s="133">
        <v>36555</v>
      </c>
      <c r="T14" s="133">
        <v>56439</v>
      </c>
    </row>
    <row r="15" spans="1:20" x14ac:dyDescent="0.35">
      <c r="B15" s="133" t="s">
        <v>20</v>
      </c>
      <c r="C15" s="133">
        <v>18</v>
      </c>
      <c r="D15" s="133">
        <v>19</v>
      </c>
      <c r="E15" s="133">
        <v>19</v>
      </c>
      <c r="F15" s="133">
        <v>3660</v>
      </c>
      <c r="G15" s="133">
        <v>8038</v>
      </c>
      <c r="H15" s="133">
        <v>11698</v>
      </c>
      <c r="I15" s="133">
        <v>29</v>
      </c>
      <c r="J15" s="133">
        <v>29</v>
      </c>
      <c r="K15" s="133">
        <v>29</v>
      </c>
      <c r="L15" s="133">
        <v>6095</v>
      </c>
      <c r="M15" s="133">
        <v>15753</v>
      </c>
      <c r="N15" s="133">
        <v>21848</v>
      </c>
      <c r="O15" s="133">
        <v>25</v>
      </c>
      <c r="P15" s="133">
        <v>25</v>
      </c>
      <c r="Q15" s="133">
        <v>25</v>
      </c>
      <c r="R15" s="133">
        <v>9755</v>
      </c>
      <c r="S15" s="133">
        <v>23791</v>
      </c>
      <c r="T15" s="133">
        <v>33546</v>
      </c>
    </row>
    <row r="16" spans="1:20" x14ac:dyDescent="0.35">
      <c r="B16" s="133" t="s">
        <v>21</v>
      </c>
      <c r="C16" s="133">
        <v>7</v>
      </c>
      <c r="D16" s="133">
        <v>8</v>
      </c>
      <c r="E16" s="133">
        <v>8</v>
      </c>
      <c r="F16" s="133">
        <v>793</v>
      </c>
      <c r="G16" s="133">
        <v>1969</v>
      </c>
      <c r="H16" s="133">
        <v>2762</v>
      </c>
      <c r="I16" s="133">
        <v>12</v>
      </c>
      <c r="J16" s="133">
        <v>14</v>
      </c>
      <c r="K16" s="133">
        <v>13</v>
      </c>
      <c r="L16" s="133">
        <v>1874</v>
      </c>
      <c r="M16" s="133">
        <v>4571</v>
      </c>
      <c r="N16" s="133">
        <v>6445</v>
      </c>
      <c r="O16" s="133">
        <v>10</v>
      </c>
      <c r="P16" s="133">
        <v>12</v>
      </c>
      <c r="Q16" s="133">
        <v>12</v>
      </c>
      <c r="R16" s="133">
        <v>2667</v>
      </c>
      <c r="S16" s="133">
        <v>6540</v>
      </c>
      <c r="T16" s="133">
        <v>9207</v>
      </c>
    </row>
    <row r="18" spans="2:20" x14ac:dyDescent="0.35">
      <c r="B18" s="28" t="s">
        <v>596</v>
      </c>
      <c r="C18" s="133">
        <v>49</v>
      </c>
      <c r="D18" s="133">
        <v>40</v>
      </c>
      <c r="E18" s="133">
        <v>44</v>
      </c>
      <c r="F18" s="133">
        <v>58390</v>
      </c>
      <c r="G18" s="133">
        <v>60262</v>
      </c>
      <c r="H18" s="133">
        <v>118652</v>
      </c>
      <c r="I18" s="133">
        <v>65</v>
      </c>
      <c r="J18" s="133">
        <v>58</v>
      </c>
      <c r="K18" s="133">
        <v>61</v>
      </c>
      <c r="L18" s="133">
        <v>231239</v>
      </c>
      <c r="M18" s="133">
        <v>243608</v>
      </c>
      <c r="N18" s="133">
        <v>474847</v>
      </c>
      <c r="O18" s="133">
        <v>62</v>
      </c>
      <c r="P18" s="133">
        <v>54</v>
      </c>
      <c r="Q18" s="133">
        <v>58</v>
      </c>
      <c r="R18" s="133">
        <v>289629</v>
      </c>
      <c r="S18" s="133">
        <v>303870</v>
      </c>
      <c r="T18" s="133">
        <v>593499</v>
      </c>
    </row>
    <row r="23" spans="2:20" x14ac:dyDescent="0.35">
      <c r="B23" s="148">
        <v>1</v>
      </c>
      <c r="C23" s="148">
        <v>2</v>
      </c>
      <c r="D23" s="148">
        <v>3</v>
      </c>
      <c r="E23" s="148">
        <v>4</v>
      </c>
      <c r="F23" s="148">
        <v>5</v>
      </c>
      <c r="G23" s="148">
        <v>6</v>
      </c>
      <c r="H23" s="148">
        <v>7</v>
      </c>
      <c r="I23" s="148">
        <v>8</v>
      </c>
      <c r="J23" s="148">
        <v>9</v>
      </c>
      <c r="K23" s="148">
        <v>10</v>
      </c>
      <c r="L23" s="148">
        <v>11</v>
      </c>
      <c r="M23" s="148">
        <v>12</v>
      </c>
      <c r="N23" s="148">
        <v>13</v>
      </c>
      <c r="O23" s="148">
        <v>14</v>
      </c>
      <c r="P23" s="148">
        <v>15</v>
      </c>
      <c r="Q23" s="148">
        <v>16</v>
      </c>
      <c r="R23" s="148">
        <v>17</v>
      </c>
      <c r="S23" s="148">
        <v>18</v>
      </c>
      <c r="T23" s="148">
        <v>19</v>
      </c>
    </row>
  </sheetData>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23"/>
  <sheetViews>
    <sheetView workbookViewId="0">
      <selection sqref="A1:XFD1048576"/>
    </sheetView>
  </sheetViews>
  <sheetFormatPr defaultColWidth="9.1328125" defaultRowHeight="12.75" x14ac:dyDescent="0.35"/>
  <cols>
    <col min="1" max="1" width="9.1328125" style="133"/>
    <col min="2" max="2" width="19.3984375" style="133" bestFit="1" customWidth="1"/>
    <col min="3" max="16384" width="9.1328125" style="133"/>
  </cols>
  <sheetData>
    <row r="1" spans="1:20" ht="15" x14ac:dyDescent="0.4">
      <c r="A1" s="145" t="s">
        <v>421</v>
      </c>
      <c r="B1" s="146"/>
      <c r="C1" s="146"/>
      <c r="D1" s="146"/>
      <c r="E1" s="146"/>
      <c r="F1" s="146"/>
      <c r="G1" s="146"/>
      <c r="H1" s="146"/>
      <c r="I1" s="146"/>
      <c r="J1" s="146"/>
      <c r="K1" s="146"/>
      <c r="L1" s="146"/>
      <c r="M1" s="146"/>
      <c r="N1" s="146"/>
      <c r="O1" s="146"/>
      <c r="P1" s="146"/>
      <c r="Q1" s="146"/>
      <c r="R1" s="146"/>
      <c r="S1" s="146"/>
      <c r="T1" s="146"/>
    </row>
    <row r="2" spans="1:20" x14ac:dyDescent="0.35">
      <c r="A2" s="133" t="s">
        <v>413</v>
      </c>
      <c r="C2" s="133" t="s">
        <v>415</v>
      </c>
    </row>
    <row r="3" spans="1:20" x14ac:dyDescent="0.35">
      <c r="C3" s="133" t="s">
        <v>416</v>
      </c>
      <c r="I3" s="133" t="s">
        <v>417</v>
      </c>
      <c r="O3" s="133" t="s">
        <v>48</v>
      </c>
    </row>
    <row r="4" spans="1:20" x14ac:dyDescent="0.35">
      <c r="C4" s="133" t="s">
        <v>398</v>
      </c>
      <c r="I4" s="133" t="s">
        <v>398</v>
      </c>
      <c r="O4" s="133" t="s">
        <v>398</v>
      </c>
    </row>
    <row r="5" spans="1:20" x14ac:dyDescent="0.35">
      <c r="C5" s="133">
        <v>1</v>
      </c>
      <c r="I5" s="133">
        <v>1</v>
      </c>
      <c r="O5" s="133">
        <v>1</v>
      </c>
    </row>
    <row r="6" spans="1:20" x14ac:dyDescent="0.35">
      <c r="C6" s="133" t="s">
        <v>418</v>
      </c>
      <c r="I6" s="133" t="s">
        <v>418</v>
      </c>
      <c r="O6" s="133" t="s">
        <v>418</v>
      </c>
    </row>
    <row r="7" spans="1:20" x14ac:dyDescent="0.35">
      <c r="C7" s="133">
        <v>1</v>
      </c>
      <c r="F7" s="133" t="s">
        <v>48</v>
      </c>
      <c r="I7" s="133">
        <v>1</v>
      </c>
      <c r="L7" s="133" t="s">
        <v>48</v>
      </c>
      <c r="O7" s="133">
        <v>1</v>
      </c>
      <c r="R7" s="133" t="s">
        <v>48</v>
      </c>
    </row>
    <row r="8" spans="1:20" x14ac:dyDescent="0.35">
      <c r="C8" s="133" t="s">
        <v>399</v>
      </c>
      <c r="F8" s="133" t="s">
        <v>399</v>
      </c>
      <c r="I8" s="133" t="s">
        <v>399</v>
      </c>
      <c r="L8" s="133" t="s">
        <v>399</v>
      </c>
      <c r="O8" s="133" t="s">
        <v>399</v>
      </c>
      <c r="R8" s="133" t="s">
        <v>399</v>
      </c>
    </row>
    <row r="9" spans="1:20"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row>
    <row r="10" spans="1:20"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row>
    <row r="11" spans="1:20" x14ac:dyDescent="0.35">
      <c r="A11" s="133" t="s">
        <v>411</v>
      </c>
      <c r="B11" s="133" t="s">
        <v>16</v>
      </c>
      <c r="C11" s="133">
        <v>69</v>
      </c>
      <c r="D11" s="133">
        <v>64</v>
      </c>
      <c r="E11" s="133">
        <v>67</v>
      </c>
      <c r="F11" s="133">
        <v>47279</v>
      </c>
      <c r="G11" s="133">
        <v>40405</v>
      </c>
      <c r="H11" s="133">
        <v>87684</v>
      </c>
      <c r="I11" s="133">
        <v>80</v>
      </c>
      <c r="J11" s="133">
        <v>76</v>
      </c>
      <c r="K11" s="133">
        <v>78</v>
      </c>
      <c r="L11" s="133">
        <v>218850</v>
      </c>
      <c r="M11" s="133">
        <v>206623</v>
      </c>
      <c r="N11" s="133">
        <v>425473</v>
      </c>
      <c r="O11" s="133">
        <v>78</v>
      </c>
      <c r="P11" s="133">
        <v>74</v>
      </c>
      <c r="Q11" s="133">
        <v>76</v>
      </c>
      <c r="R11" s="133">
        <v>266129</v>
      </c>
      <c r="S11" s="133">
        <v>247028</v>
      </c>
      <c r="T11" s="133">
        <v>513157</v>
      </c>
    </row>
    <row r="12" spans="1:20" x14ac:dyDescent="0.35">
      <c r="B12" s="133" t="s">
        <v>422</v>
      </c>
      <c r="C12" s="133">
        <v>26</v>
      </c>
      <c r="D12" s="133">
        <v>26</v>
      </c>
      <c r="E12" s="133">
        <v>26</v>
      </c>
      <c r="F12" s="133">
        <v>11311</v>
      </c>
      <c r="G12" s="133">
        <v>20656</v>
      </c>
      <c r="H12" s="133">
        <v>31967</v>
      </c>
      <c r="I12" s="133">
        <v>35</v>
      </c>
      <c r="J12" s="133">
        <v>35</v>
      </c>
      <c r="K12" s="133">
        <v>35</v>
      </c>
      <c r="L12" s="133">
        <v>19717</v>
      </c>
      <c r="M12" s="133">
        <v>44688</v>
      </c>
      <c r="N12" s="133">
        <v>64405</v>
      </c>
      <c r="O12" s="133">
        <v>32</v>
      </c>
      <c r="P12" s="133">
        <v>32</v>
      </c>
      <c r="Q12" s="133">
        <v>32</v>
      </c>
      <c r="R12" s="133">
        <v>31028</v>
      </c>
      <c r="S12" s="133">
        <v>65344</v>
      </c>
      <c r="T12" s="133">
        <v>96372</v>
      </c>
    </row>
    <row r="13" spans="1:20" x14ac:dyDescent="0.35">
      <c r="B13" s="133" t="s">
        <v>18</v>
      </c>
      <c r="C13" s="133">
        <v>28</v>
      </c>
      <c r="D13" s="133">
        <v>27</v>
      </c>
      <c r="E13" s="133">
        <v>27</v>
      </c>
      <c r="F13" s="133">
        <v>10525</v>
      </c>
      <c r="G13" s="133">
        <v>18568</v>
      </c>
      <c r="H13" s="133">
        <v>29093</v>
      </c>
      <c r="I13" s="133">
        <v>37</v>
      </c>
      <c r="J13" s="133">
        <v>37</v>
      </c>
      <c r="K13" s="133">
        <v>37</v>
      </c>
      <c r="L13" s="133">
        <v>17758</v>
      </c>
      <c r="M13" s="133">
        <v>39825</v>
      </c>
      <c r="N13" s="133">
        <v>57583</v>
      </c>
      <c r="O13" s="133">
        <v>34</v>
      </c>
      <c r="P13" s="133">
        <v>34</v>
      </c>
      <c r="Q13" s="133">
        <v>34</v>
      </c>
      <c r="R13" s="133">
        <v>28283</v>
      </c>
      <c r="S13" s="133">
        <v>58393</v>
      </c>
      <c r="T13" s="133">
        <v>86676</v>
      </c>
    </row>
    <row r="14" spans="1:20" x14ac:dyDescent="0.35">
      <c r="B14" s="133" t="s">
        <v>19</v>
      </c>
      <c r="C14" s="133">
        <v>29</v>
      </c>
      <c r="D14" s="133">
        <v>29</v>
      </c>
      <c r="E14" s="133">
        <v>29</v>
      </c>
      <c r="F14" s="133">
        <v>6771</v>
      </c>
      <c r="G14" s="133">
        <v>10574</v>
      </c>
      <c r="H14" s="133">
        <v>17345</v>
      </c>
      <c r="I14" s="133">
        <v>37</v>
      </c>
      <c r="J14" s="133">
        <v>38</v>
      </c>
      <c r="K14" s="133">
        <v>37</v>
      </c>
      <c r="L14" s="133">
        <v>11481</v>
      </c>
      <c r="M14" s="133">
        <v>23378</v>
      </c>
      <c r="N14" s="133">
        <v>34859</v>
      </c>
      <c r="O14" s="133">
        <v>34</v>
      </c>
      <c r="P14" s="133">
        <v>35</v>
      </c>
      <c r="Q14" s="133">
        <v>34</v>
      </c>
      <c r="R14" s="133">
        <v>18252</v>
      </c>
      <c r="S14" s="133">
        <v>33952</v>
      </c>
      <c r="T14" s="133">
        <v>52204</v>
      </c>
    </row>
    <row r="15" spans="1:20" x14ac:dyDescent="0.35">
      <c r="B15" s="133" t="s">
        <v>20</v>
      </c>
      <c r="C15" s="133">
        <v>26</v>
      </c>
      <c r="D15" s="133">
        <v>25</v>
      </c>
      <c r="E15" s="133">
        <v>26</v>
      </c>
      <c r="F15" s="133">
        <v>3754</v>
      </c>
      <c r="G15" s="133">
        <v>7994</v>
      </c>
      <c r="H15" s="133">
        <v>11748</v>
      </c>
      <c r="I15" s="133">
        <v>38</v>
      </c>
      <c r="J15" s="133">
        <v>37</v>
      </c>
      <c r="K15" s="133">
        <v>37</v>
      </c>
      <c r="L15" s="133">
        <v>6277</v>
      </c>
      <c r="M15" s="133">
        <v>16447</v>
      </c>
      <c r="N15" s="133">
        <v>22724</v>
      </c>
      <c r="O15" s="133">
        <v>34</v>
      </c>
      <c r="P15" s="133">
        <v>33</v>
      </c>
      <c r="Q15" s="133">
        <v>33</v>
      </c>
      <c r="R15" s="133">
        <v>10031</v>
      </c>
      <c r="S15" s="133">
        <v>24441</v>
      </c>
      <c r="T15" s="133">
        <v>34472</v>
      </c>
    </row>
    <row r="16" spans="1:20" x14ac:dyDescent="0.35">
      <c r="B16" s="133" t="s">
        <v>21</v>
      </c>
      <c r="C16" s="133">
        <v>9</v>
      </c>
      <c r="D16" s="133">
        <v>12</v>
      </c>
      <c r="E16" s="133">
        <v>11</v>
      </c>
      <c r="F16" s="133">
        <v>786</v>
      </c>
      <c r="G16" s="133">
        <v>2088</v>
      </c>
      <c r="H16" s="133">
        <v>2874</v>
      </c>
      <c r="I16" s="133">
        <v>13</v>
      </c>
      <c r="J16" s="133">
        <v>17</v>
      </c>
      <c r="K16" s="133">
        <v>16</v>
      </c>
      <c r="L16" s="133">
        <v>1959</v>
      </c>
      <c r="M16" s="133">
        <v>4863</v>
      </c>
      <c r="N16" s="133">
        <v>6822</v>
      </c>
      <c r="O16" s="133">
        <v>12</v>
      </c>
      <c r="P16" s="133">
        <v>15</v>
      </c>
      <c r="Q16" s="133">
        <v>14</v>
      </c>
      <c r="R16" s="133">
        <v>2745</v>
      </c>
      <c r="S16" s="133">
        <v>6951</v>
      </c>
      <c r="T16" s="133">
        <v>9696</v>
      </c>
    </row>
    <row r="18" spans="2:20" x14ac:dyDescent="0.35">
      <c r="B18" s="28" t="s">
        <v>596</v>
      </c>
      <c r="C18" s="133">
        <v>61</v>
      </c>
      <c r="D18" s="133">
        <v>51</v>
      </c>
      <c r="E18" s="133">
        <v>56</v>
      </c>
      <c r="F18" s="133">
        <v>58590</v>
      </c>
      <c r="G18" s="133">
        <v>61061</v>
      </c>
      <c r="H18" s="133">
        <v>119651</v>
      </c>
      <c r="I18" s="133">
        <v>76</v>
      </c>
      <c r="J18" s="133">
        <v>69</v>
      </c>
      <c r="K18" s="133">
        <v>72</v>
      </c>
      <c r="L18" s="133">
        <v>240510</v>
      </c>
      <c r="M18" s="133">
        <v>253358</v>
      </c>
      <c r="N18" s="133">
        <v>493868</v>
      </c>
      <c r="O18" s="133">
        <v>73</v>
      </c>
      <c r="P18" s="133">
        <v>65</v>
      </c>
      <c r="Q18" s="133">
        <v>69</v>
      </c>
      <c r="R18" s="133">
        <v>299100</v>
      </c>
      <c r="S18" s="133">
        <v>314419</v>
      </c>
      <c r="T18" s="133">
        <v>613519</v>
      </c>
    </row>
    <row r="23" spans="2:20" x14ac:dyDescent="0.35">
      <c r="B23" s="148">
        <v>1</v>
      </c>
      <c r="C23" s="148">
        <v>2</v>
      </c>
      <c r="D23" s="148">
        <v>3</v>
      </c>
      <c r="E23" s="148">
        <v>4</v>
      </c>
      <c r="F23" s="148">
        <v>5</v>
      </c>
      <c r="G23" s="148">
        <v>6</v>
      </c>
      <c r="H23" s="148">
        <v>7</v>
      </c>
      <c r="I23" s="148">
        <v>8</v>
      </c>
      <c r="J23" s="148">
        <v>9</v>
      </c>
      <c r="K23" s="148">
        <v>10</v>
      </c>
      <c r="L23" s="148">
        <v>11</v>
      </c>
      <c r="M23" s="148">
        <v>12</v>
      </c>
      <c r="N23" s="148">
        <v>13</v>
      </c>
      <c r="O23" s="148">
        <v>14</v>
      </c>
      <c r="P23" s="148">
        <v>15</v>
      </c>
      <c r="Q23" s="148">
        <v>16</v>
      </c>
      <c r="R23" s="148">
        <v>17</v>
      </c>
      <c r="S23" s="148">
        <v>18</v>
      </c>
      <c r="T23" s="148">
        <v>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23"/>
  <sheetViews>
    <sheetView workbookViewId="0">
      <selection sqref="A1:XFD1048576"/>
    </sheetView>
  </sheetViews>
  <sheetFormatPr defaultColWidth="9.1328125" defaultRowHeight="12.75" x14ac:dyDescent="0.35"/>
  <cols>
    <col min="1" max="1" width="9.1328125" style="133"/>
    <col min="2" max="2" width="19.3984375" style="133" bestFit="1" customWidth="1"/>
    <col min="3" max="16384" width="9.1328125" style="133"/>
  </cols>
  <sheetData>
    <row r="1" spans="1:20" ht="15" x14ac:dyDescent="0.4">
      <c r="A1" s="145" t="s">
        <v>421</v>
      </c>
      <c r="B1" s="146"/>
      <c r="C1" s="146"/>
      <c r="D1" s="146"/>
      <c r="E1" s="146"/>
      <c r="F1" s="146"/>
      <c r="G1" s="146"/>
      <c r="H1" s="146"/>
      <c r="I1" s="146"/>
      <c r="J1" s="146"/>
      <c r="K1" s="146"/>
      <c r="L1" s="146"/>
      <c r="M1" s="146"/>
      <c r="N1" s="146"/>
      <c r="O1" s="146"/>
      <c r="P1" s="146"/>
      <c r="Q1" s="146"/>
      <c r="R1" s="146"/>
      <c r="S1" s="146"/>
      <c r="T1" s="146"/>
    </row>
    <row r="2" spans="1:20" x14ac:dyDescent="0.35">
      <c r="A2" s="133" t="s">
        <v>413</v>
      </c>
      <c r="C2" s="133" t="s">
        <v>415</v>
      </c>
    </row>
    <row r="3" spans="1:20" x14ac:dyDescent="0.35">
      <c r="C3" s="133" t="s">
        <v>416</v>
      </c>
      <c r="I3" s="133" t="s">
        <v>417</v>
      </c>
      <c r="O3" s="133" t="s">
        <v>48</v>
      </c>
    </row>
    <row r="4" spans="1:20" x14ac:dyDescent="0.35">
      <c r="C4" s="133" t="s">
        <v>398</v>
      </c>
      <c r="I4" s="133" t="s">
        <v>398</v>
      </c>
      <c r="O4" s="133" t="s">
        <v>398</v>
      </c>
    </row>
    <row r="5" spans="1:20" x14ac:dyDescent="0.35">
      <c r="C5" s="133">
        <v>1</v>
      </c>
      <c r="I5" s="133">
        <v>1</v>
      </c>
      <c r="O5" s="133">
        <v>1</v>
      </c>
    </row>
    <row r="6" spans="1:20" x14ac:dyDescent="0.35">
      <c r="C6" s="133" t="s">
        <v>418</v>
      </c>
      <c r="I6" s="133" t="s">
        <v>418</v>
      </c>
      <c r="O6" s="133" t="s">
        <v>418</v>
      </c>
    </row>
    <row r="7" spans="1:20" x14ac:dyDescent="0.35">
      <c r="C7" s="133">
        <v>1</v>
      </c>
      <c r="F7" s="133" t="s">
        <v>48</v>
      </c>
      <c r="I7" s="133">
        <v>1</v>
      </c>
      <c r="L7" s="133" t="s">
        <v>48</v>
      </c>
      <c r="O7" s="133">
        <v>1</v>
      </c>
      <c r="R7" s="133" t="s">
        <v>48</v>
      </c>
    </row>
    <row r="8" spans="1:20" x14ac:dyDescent="0.35">
      <c r="C8" s="133" t="s">
        <v>399</v>
      </c>
      <c r="F8" s="133" t="s">
        <v>399</v>
      </c>
      <c r="I8" s="133" t="s">
        <v>399</v>
      </c>
      <c r="L8" s="133" t="s">
        <v>399</v>
      </c>
      <c r="O8" s="133" t="s">
        <v>399</v>
      </c>
      <c r="R8" s="133" t="s">
        <v>399</v>
      </c>
    </row>
    <row r="9" spans="1:20"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row>
    <row r="10" spans="1:20"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row>
    <row r="11" spans="1:20" x14ac:dyDescent="0.35">
      <c r="A11" s="133" t="s">
        <v>411</v>
      </c>
      <c r="B11" s="133" t="s">
        <v>16</v>
      </c>
      <c r="C11">
        <v>77</v>
      </c>
      <c r="D11">
        <v>72</v>
      </c>
      <c r="E11">
        <v>75</v>
      </c>
      <c r="F11">
        <v>43953</v>
      </c>
      <c r="G11">
        <v>37844</v>
      </c>
      <c r="H11">
        <v>81797</v>
      </c>
      <c r="I11">
        <v>86</v>
      </c>
      <c r="J11">
        <v>82</v>
      </c>
      <c r="K11">
        <v>84</v>
      </c>
      <c r="L11">
        <v>239101</v>
      </c>
      <c r="M11">
        <v>227426</v>
      </c>
      <c r="N11">
        <v>466527</v>
      </c>
      <c r="O11">
        <v>85</v>
      </c>
      <c r="P11">
        <v>81</v>
      </c>
      <c r="Q11">
        <v>83</v>
      </c>
      <c r="R11">
        <v>283054</v>
      </c>
      <c r="S11">
        <v>265270</v>
      </c>
      <c r="T11">
        <v>548324</v>
      </c>
    </row>
    <row r="12" spans="1:20" x14ac:dyDescent="0.35">
      <c r="B12" s="133" t="s">
        <v>422</v>
      </c>
      <c r="C12">
        <v>34</v>
      </c>
      <c r="D12">
        <v>32</v>
      </c>
      <c r="E12">
        <v>32</v>
      </c>
      <c r="F12">
        <v>8647</v>
      </c>
      <c r="G12">
        <v>17167</v>
      </c>
      <c r="H12">
        <v>25814</v>
      </c>
      <c r="I12">
        <v>42</v>
      </c>
      <c r="J12">
        <v>42</v>
      </c>
      <c r="K12">
        <v>42</v>
      </c>
      <c r="L12">
        <v>18062</v>
      </c>
      <c r="M12">
        <v>41937</v>
      </c>
      <c r="N12">
        <v>59999</v>
      </c>
      <c r="O12">
        <v>40</v>
      </c>
      <c r="P12">
        <v>39</v>
      </c>
      <c r="Q12">
        <v>39</v>
      </c>
      <c r="R12">
        <v>26709</v>
      </c>
      <c r="S12">
        <v>59104</v>
      </c>
      <c r="T12">
        <v>85813</v>
      </c>
    </row>
    <row r="13" spans="1:20" x14ac:dyDescent="0.35">
      <c r="B13" s="318" t="s">
        <v>591</v>
      </c>
      <c r="C13">
        <v>36</v>
      </c>
      <c r="D13">
        <v>34</v>
      </c>
      <c r="E13">
        <v>35</v>
      </c>
      <c r="F13">
        <v>7741</v>
      </c>
      <c r="G13">
        <v>14859</v>
      </c>
      <c r="H13">
        <v>22600</v>
      </c>
      <c r="I13">
        <v>46</v>
      </c>
      <c r="J13">
        <v>45</v>
      </c>
      <c r="K13">
        <v>45</v>
      </c>
      <c r="L13">
        <v>15953</v>
      </c>
      <c r="M13">
        <v>36289</v>
      </c>
      <c r="N13">
        <v>52242</v>
      </c>
      <c r="O13">
        <v>43</v>
      </c>
      <c r="P13">
        <v>42</v>
      </c>
      <c r="Q13">
        <v>42</v>
      </c>
      <c r="R13">
        <v>23694</v>
      </c>
      <c r="S13">
        <v>51148</v>
      </c>
      <c r="T13">
        <v>74842</v>
      </c>
    </row>
    <row r="14" spans="1:20" x14ac:dyDescent="0.35">
      <c r="B14" s="133" t="s">
        <v>19</v>
      </c>
      <c r="C14" s="318"/>
      <c r="D14" s="318"/>
      <c r="E14" s="318"/>
      <c r="F14" s="318"/>
      <c r="G14" s="318"/>
      <c r="H14" s="318"/>
      <c r="I14" s="318"/>
      <c r="J14" s="318"/>
      <c r="K14" s="318"/>
      <c r="L14" s="318"/>
      <c r="M14" s="318"/>
      <c r="N14" s="318"/>
      <c r="O14" s="318"/>
      <c r="P14" s="318"/>
      <c r="Q14" s="318"/>
      <c r="R14" s="318"/>
      <c r="S14" s="318"/>
      <c r="T14" s="318"/>
    </row>
    <row r="15" spans="1:20" x14ac:dyDescent="0.35">
      <c r="B15" s="133" t="s">
        <v>20</v>
      </c>
      <c r="C15" s="318"/>
      <c r="D15" s="318"/>
      <c r="E15" s="318"/>
      <c r="F15" s="318"/>
      <c r="G15" s="318"/>
      <c r="H15" s="318"/>
      <c r="I15" s="318"/>
      <c r="J15" s="318"/>
      <c r="K15" s="318"/>
      <c r="L15" s="318"/>
      <c r="M15" s="318"/>
      <c r="N15" s="318"/>
      <c r="O15" s="318"/>
      <c r="P15" s="318"/>
      <c r="Q15" s="318"/>
      <c r="R15" s="318"/>
      <c r="S15" s="318"/>
      <c r="T15" s="318"/>
    </row>
    <row r="16" spans="1:20" x14ac:dyDescent="0.35">
      <c r="B16" s="318" t="s">
        <v>601</v>
      </c>
      <c r="C16">
        <v>11</v>
      </c>
      <c r="D16">
        <v>14</v>
      </c>
      <c r="E16">
        <v>13</v>
      </c>
      <c r="F16">
        <v>906</v>
      </c>
      <c r="G16">
        <v>2308</v>
      </c>
      <c r="H16">
        <v>3214</v>
      </c>
      <c r="I16">
        <v>17</v>
      </c>
      <c r="J16">
        <v>21</v>
      </c>
      <c r="K16">
        <v>20</v>
      </c>
      <c r="L16">
        <v>2109</v>
      </c>
      <c r="M16">
        <v>5648</v>
      </c>
      <c r="N16">
        <v>7757</v>
      </c>
      <c r="O16">
        <v>16</v>
      </c>
      <c r="P16">
        <v>19</v>
      </c>
      <c r="Q16">
        <v>18</v>
      </c>
      <c r="R16">
        <v>3015</v>
      </c>
      <c r="S16">
        <v>7956</v>
      </c>
      <c r="T16">
        <v>10971</v>
      </c>
    </row>
    <row r="18" spans="2:20" x14ac:dyDescent="0.35">
      <c r="B18" s="28" t="s">
        <v>596</v>
      </c>
      <c r="C18">
        <v>70</v>
      </c>
      <c r="D18">
        <v>60</v>
      </c>
      <c r="E18">
        <v>65</v>
      </c>
      <c r="F18">
        <v>52600</v>
      </c>
      <c r="G18">
        <v>55011</v>
      </c>
      <c r="H18">
        <v>107611</v>
      </c>
      <c r="I18">
        <v>83</v>
      </c>
      <c r="J18">
        <v>76</v>
      </c>
      <c r="K18">
        <v>79</v>
      </c>
      <c r="L18">
        <v>259245</v>
      </c>
      <c r="M18">
        <v>271559</v>
      </c>
      <c r="N18">
        <v>530804</v>
      </c>
      <c r="O18">
        <v>81</v>
      </c>
      <c r="P18">
        <v>73</v>
      </c>
      <c r="Q18">
        <v>77</v>
      </c>
      <c r="R18">
        <v>311845</v>
      </c>
      <c r="S18">
        <v>326570</v>
      </c>
      <c r="T18">
        <v>638415</v>
      </c>
    </row>
    <row r="23" spans="2:20" x14ac:dyDescent="0.35">
      <c r="B23" s="148">
        <v>1</v>
      </c>
      <c r="C23" s="148">
        <v>2</v>
      </c>
      <c r="D23" s="148">
        <v>3</v>
      </c>
      <c r="E23" s="148">
        <v>4</v>
      </c>
      <c r="F23" s="148">
        <v>5</v>
      </c>
      <c r="G23" s="148">
        <v>6</v>
      </c>
      <c r="H23" s="148">
        <v>7</v>
      </c>
      <c r="I23" s="148">
        <v>8</v>
      </c>
      <c r="J23" s="148">
        <v>9</v>
      </c>
      <c r="K23" s="148">
        <v>10</v>
      </c>
      <c r="L23" s="148">
        <v>11</v>
      </c>
      <c r="M23" s="148">
        <v>12</v>
      </c>
      <c r="N23" s="148">
        <v>13</v>
      </c>
      <c r="O23" s="148">
        <v>14</v>
      </c>
      <c r="P23" s="148">
        <v>15</v>
      </c>
      <c r="Q23" s="148">
        <v>16</v>
      </c>
      <c r="R23" s="148">
        <v>17</v>
      </c>
      <c r="S23" s="148">
        <v>18</v>
      </c>
      <c r="T23" s="148">
        <v>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23"/>
  <sheetViews>
    <sheetView workbookViewId="0">
      <selection sqref="A1:XFD1048576"/>
    </sheetView>
  </sheetViews>
  <sheetFormatPr defaultColWidth="9.1328125" defaultRowHeight="12.75" x14ac:dyDescent="0.35"/>
  <cols>
    <col min="1" max="1" width="9.1328125" style="133"/>
    <col min="2" max="2" width="19.3984375" style="133" bestFit="1" customWidth="1"/>
    <col min="3" max="16384" width="9.1328125" style="133"/>
  </cols>
  <sheetData>
    <row r="1" spans="1:20" ht="15" x14ac:dyDescent="0.4">
      <c r="A1" s="145" t="s">
        <v>421</v>
      </c>
      <c r="B1" s="146"/>
      <c r="C1" s="146"/>
      <c r="D1" s="146"/>
      <c r="E1" s="146"/>
      <c r="F1" s="146"/>
      <c r="G1" s="146"/>
      <c r="H1" s="146"/>
      <c r="I1" s="146"/>
      <c r="J1" s="146"/>
      <c r="K1" s="146"/>
      <c r="L1" s="146"/>
      <c r="M1" s="146"/>
      <c r="N1" s="146"/>
      <c r="O1" s="146"/>
      <c r="P1" s="146"/>
      <c r="Q1" s="146"/>
      <c r="R1" s="146"/>
      <c r="S1" s="146"/>
      <c r="T1" s="146"/>
    </row>
    <row r="2" spans="1:20" x14ac:dyDescent="0.35">
      <c r="A2" s="133" t="s">
        <v>413</v>
      </c>
      <c r="C2" s="133" t="s">
        <v>415</v>
      </c>
    </row>
    <row r="3" spans="1:20" x14ac:dyDescent="0.35">
      <c r="C3" s="133" t="s">
        <v>416</v>
      </c>
      <c r="I3" s="133" t="s">
        <v>417</v>
      </c>
      <c r="O3" s="133" t="s">
        <v>48</v>
      </c>
    </row>
    <row r="4" spans="1:20" x14ac:dyDescent="0.35">
      <c r="C4" s="133" t="s">
        <v>398</v>
      </c>
      <c r="I4" s="133" t="s">
        <v>398</v>
      </c>
      <c r="O4" s="133" t="s">
        <v>398</v>
      </c>
    </row>
    <row r="5" spans="1:20" x14ac:dyDescent="0.35">
      <c r="C5" s="133">
        <v>1</v>
      </c>
      <c r="I5" s="133">
        <v>1</v>
      </c>
      <c r="O5" s="133">
        <v>1</v>
      </c>
    </row>
    <row r="6" spans="1:20" x14ac:dyDescent="0.35">
      <c r="C6" s="133" t="s">
        <v>418</v>
      </c>
      <c r="I6" s="133" t="s">
        <v>418</v>
      </c>
      <c r="O6" s="133" t="s">
        <v>418</v>
      </c>
    </row>
    <row r="7" spans="1:20" x14ac:dyDescent="0.35">
      <c r="C7" s="133">
        <v>1</v>
      </c>
      <c r="F7" s="133" t="s">
        <v>48</v>
      </c>
      <c r="I7" s="133">
        <v>1</v>
      </c>
      <c r="L7" s="133" t="s">
        <v>48</v>
      </c>
      <c r="O7" s="133">
        <v>1</v>
      </c>
      <c r="R7" s="133" t="s">
        <v>48</v>
      </c>
    </row>
    <row r="8" spans="1:20" x14ac:dyDescent="0.35">
      <c r="C8" s="133" t="s">
        <v>399</v>
      </c>
      <c r="F8" s="133" t="s">
        <v>399</v>
      </c>
      <c r="I8" s="133" t="s">
        <v>399</v>
      </c>
      <c r="L8" s="133" t="s">
        <v>399</v>
      </c>
      <c r="O8" s="133" t="s">
        <v>399</v>
      </c>
      <c r="R8" s="133" t="s">
        <v>399</v>
      </c>
    </row>
    <row r="9" spans="1:20"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row>
    <row r="10" spans="1:20"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row>
    <row r="11" spans="1:20" x14ac:dyDescent="0.35">
      <c r="A11" s="133" t="s">
        <v>411</v>
      </c>
      <c r="B11" s="133" t="s">
        <v>16</v>
      </c>
      <c r="C11" s="133">
        <v>75</v>
      </c>
      <c r="D11" s="133">
        <v>70</v>
      </c>
      <c r="E11" s="133">
        <v>72</v>
      </c>
      <c r="F11" s="133">
        <v>46137</v>
      </c>
      <c r="G11" s="133">
        <v>38969</v>
      </c>
      <c r="H11" s="133">
        <v>85106</v>
      </c>
      <c r="I11" s="133">
        <v>85</v>
      </c>
      <c r="J11" s="133">
        <v>81</v>
      </c>
      <c r="K11" s="133">
        <v>83</v>
      </c>
      <c r="L11" s="133">
        <v>233084</v>
      </c>
      <c r="M11" s="133">
        <v>218882</v>
      </c>
      <c r="N11" s="133">
        <v>451966</v>
      </c>
      <c r="O11" s="133">
        <v>83</v>
      </c>
      <c r="P11" s="133">
        <v>79</v>
      </c>
      <c r="Q11" s="133">
        <v>81</v>
      </c>
      <c r="R11" s="133">
        <v>279221</v>
      </c>
      <c r="S11" s="133">
        <v>257851</v>
      </c>
      <c r="T11" s="133">
        <v>537072</v>
      </c>
    </row>
    <row r="12" spans="1:20" x14ac:dyDescent="0.35">
      <c r="B12" s="133" t="s">
        <v>422</v>
      </c>
      <c r="C12" s="133">
        <v>31</v>
      </c>
      <c r="D12" s="133">
        <v>31</v>
      </c>
      <c r="E12" s="133">
        <v>31</v>
      </c>
      <c r="F12" s="133">
        <v>10784</v>
      </c>
      <c r="G12" s="133">
        <v>20305</v>
      </c>
      <c r="H12" s="133">
        <v>31089</v>
      </c>
      <c r="I12" s="133">
        <v>41</v>
      </c>
      <c r="J12" s="133">
        <v>41</v>
      </c>
      <c r="K12" s="133">
        <v>41</v>
      </c>
      <c r="L12" s="133">
        <v>20377</v>
      </c>
      <c r="M12" s="133">
        <v>47248</v>
      </c>
      <c r="N12" s="133">
        <v>67625</v>
      </c>
      <c r="O12" s="133">
        <v>37</v>
      </c>
      <c r="P12" s="133">
        <v>38</v>
      </c>
      <c r="Q12" s="133">
        <v>38</v>
      </c>
      <c r="R12" s="133">
        <v>31161</v>
      </c>
      <c r="S12" s="133">
        <v>67553</v>
      </c>
      <c r="T12" s="133">
        <v>98714</v>
      </c>
    </row>
    <row r="13" spans="1:20" x14ac:dyDescent="0.35">
      <c r="B13" s="133" t="s">
        <v>18</v>
      </c>
      <c r="C13" s="133">
        <v>33</v>
      </c>
      <c r="D13" s="133">
        <v>33</v>
      </c>
      <c r="E13" s="133">
        <v>33</v>
      </c>
      <c r="F13" s="133">
        <v>9952</v>
      </c>
      <c r="G13" s="133">
        <v>18042</v>
      </c>
      <c r="H13" s="133">
        <v>27994</v>
      </c>
      <c r="I13" s="133">
        <v>44</v>
      </c>
      <c r="J13" s="133">
        <v>44</v>
      </c>
      <c r="K13" s="133">
        <v>44</v>
      </c>
      <c r="L13" s="133">
        <v>18288</v>
      </c>
      <c r="M13" s="133">
        <v>41783</v>
      </c>
      <c r="N13" s="133">
        <v>60071</v>
      </c>
      <c r="O13" s="133">
        <v>40</v>
      </c>
      <c r="P13" s="133">
        <v>40</v>
      </c>
      <c r="Q13" s="133">
        <v>40</v>
      </c>
      <c r="R13" s="133">
        <v>28240</v>
      </c>
      <c r="S13" s="133">
        <v>59825</v>
      </c>
      <c r="T13" s="133">
        <v>88065</v>
      </c>
    </row>
    <row r="14" spans="1:20" x14ac:dyDescent="0.35">
      <c r="B14" s="133" t="s">
        <v>19</v>
      </c>
      <c r="C14" s="133">
        <v>35</v>
      </c>
      <c r="D14" s="133">
        <v>36</v>
      </c>
      <c r="E14" s="133">
        <v>35</v>
      </c>
      <c r="F14" s="133">
        <v>6240</v>
      </c>
      <c r="G14" s="133">
        <v>9729</v>
      </c>
      <c r="H14" s="133">
        <v>15969</v>
      </c>
      <c r="I14" s="133">
        <v>43</v>
      </c>
      <c r="J14" s="133">
        <v>44</v>
      </c>
      <c r="K14" s="133">
        <v>44</v>
      </c>
      <c r="L14" s="133">
        <v>11429</v>
      </c>
      <c r="M14" s="133">
        <v>23275</v>
      </c>
      <c r="N14" s="133">
        <v>34704</v>
      </c>
      <c r="O14" s="133">
        <v>40</v>
      </c>
      <c r="P14" s="133">
        <v>42</v>
      </c>
      <c r="Q14" s="133">
        <v>41</v>
      </c>
      <c r="R14" s="133">
        <v>17669</v>
      </c>
      <c r="S14" s="133">
        <v>33004</v>
      </c>
      <c r="T14" s="133">
        <v>50673</v>
      </c>
    </row>
    <row r="15" spans="1:20" x14ac:dyDescent="0.35">
      <c r="B15" s="133" t="s">
        <v>20</v>
      </c>
      <c r="C15" s="133">
        <v>30</v>
      </c>
      <c r="D15" s="133">
        <v>30</v>
      </c>
      <c r="E15" s="133">
        <v>30</v>
      </c>
      <c r="F15" s="133">
        <v>3712</v>
      </c>
      <c r="G15" s="133">
        <v>8313</v>
      </c>
      <c r="H15" s="133">
        <v>12025</v>
      </c>
      <c r="I15" s="133">
        <v>44</v>
      </c>
      <c r="J15" s="133">
        <v>43</v>
      </c>
      <c r="K15" s="133">
        <v>43</v>
      </c>
      <c r="L15" s="133">
        <v>6859</v>
      </c>
      <c r="M15" s="133">
        <v>18508</v>
      </c>
      <c r="N15" s="133">
        <v>25367</v>
      </c>
      <c r="O15" s="133">
        <v>39</v>
      </c>
      <c r="P15" s="133">
        <v>39</v>
      </c>
      <c r="Q15" s="133">
        <v>39</v>
      </c>
      <c r="R15" s="133">
        <v>10571</v>
      </c>
      <c r="S15" s="133">
        <v>26821</v>
      </c>
      <c r="T15" s="133">
        <v>37392</v>
      </c>
    </row>
    <row r="16" spans="1:20" x14ac:dyDescent="0.35">
      <c r="B16" s="133" t="s">
        <v>21</v>
      </c>
      <c r="C16" s="133">
        <v>10</v>
      </c>
      <c r="D16" s="133">
        <v>13</v>
      </c>
      <c r="E16" s="133">
        <v>12</v>
      </c>
      <c r="F16" s="133">
        <v>832</v>
      </c>
      <c r="G16" s="133">
        <v>2263</v>
      </c>
      <c r="H16" s="133">
        <v>3095</v>
      </c>
      <c r="I16" s="133">
        <v>16</v>
      </c>
      <c r="J16" s="133">
        <v>20</v>
      </c>
      <c r="K16" s="133">
        <v>19</v>
      </c>
      <c r="L16" s="133">
        <v>2089</v>
      </c>
      <c r="M16" s="133">
        <v>5465</v>
      </c>
      <c r="N16" s="133">
        <v>7554</v>
      </c>
      <c r="O16" s="133">
        <v>14</v>
      </c>
      <c r="P16" s="133">
        <v>18</v>
      </c>
      <c r="Q16" s="133">
        <v>17</v>
      </c>
      <c r="R16" s="133">
        <v>2921</v>
      </c>
      <c r="S16" s="133">
        <v>7728</v>
      </c>
      <c r="T16" s="133">
        <v>10649</v>
      </c>
    </row>
    <row r="18" spans="2:20" x14ac:dyDescent="0.35">
      <c r="B18" s="28" t="s">
        <v>596</v>
      </c>
      <c r="C18" s="133">
        <v>66</v>
      </c>
      <c r="D18" s="133">
        <v>56</v>
      </c>
      <c r="E18" s="133">
        <v>61</v>
      </c>
      <c r="F18" s="133">
        <v>56921</v>
      </c>
      <c r="G18" s="133">
        <v>59274</v>
      </c>
      <c r="H18" s="133">
        <v>116195</v>
      </c>
      <c r="I18" s="133">
        <v>81</v>
      </c>
      <c r="J18" s="133">
        <v>74</v>
      </c>
      <c r="K18" s="133">
        <v>77</v>
      </c>
      <c r="L18" s="133">
        <v>255473</v>
      </c>
      <c r="M18" s="133">
        <v>268260</v>
      </c>
      <c r="N18" s="133">
        <v>523733</v>
      </c>
      <c r="O18" s="133">
        <v>78</v>
      </c>
      <c r="P18" s="133">
        <v>70</v>
      </c>
      <c r="Q18" s="133">
        <v>74</v>
      </c>
      <c r="R18" s="133">
        <v>312394</v>
      </c>
      <c r="S18" s="133">
        <v>327534</v>
      </c>
      <c r="T18" s="133">
        <v>639928</v>
      </c>
    </row>
    <row r="23" spans="2:20" x14ac:dyDescent="0.35">
      <c r="B23" s="148">
        <v>1</v>
      </c>
      <c r="C23" s="148">
        <v>2</v>
      </c>
      <c r="D23" s="148">
        <v>3</v>
      </c>
      <c r="E23" s="148">
        <v>4</v>
      </c>
      <c r="F23" s="148">
        <v>5</v>
      </c>
      <c r="G23" s="148">
        <v>6</v>
      </c>
      <c r="H23" s="148">
        <v>7</v>
      </c>
      <c r="I23" s="148">
        <v>8</v>
      </c>
      <c r="J23" s="148">
        <v>9</v>
      </c>
      <c r="K23" s="148">
        <v>10</v>
      </c>
      <c r="L23" s="148">
        <v>11</v>
      </c>
      <c r="M23" s="148">
        <v>12</v>
      </c>
      <c r="N23" s="148">
        <v>13</v>
      </c>
      <c r="O23" s="148">
        <v>14</v>
      </c>
      <c r="P23" s="148">
        <v>15</v>
      </c>
      <c r="Q23" s="148">
        <v>16</v>
      </c>
      <c r="R23" s="148">
        <v>17</v>
      </c>
      <c r="S23" s="148">
        <v>18</v>
      </c>
      <c r="T23" s="148">
        <v>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L21"/>
  <sheetViews>
    <sheetView workbookViewId="0">
      <selection sqref="A1:XFD1048576"/>
    </sheetView>
  </sheetViews>
  <sheetFormatPr defaultColWidth="9.1328125" defaultRowHeight="12.75" x14ac:dyDescent="0.35"/>
  <cols>
    <col min="1" max="16384" width="9.1328125" style="133"/>
  </cols>
  <sheetData>
    <row r="1" spans="1:38" ht="15" x14ac:dyDescent="0.4">
      <c r="A1" s="145" t="s">
        <v>421</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row>
    <row r="2" spans="1:38" x14ac:dyDescent="0.35">
      <c r="C2" s="133" t="s">
        <v>423</v>
      </c>
    </row>
    <row r="3" spans="1:38" x14ac:dyDescent="0.35">
      <c r="C3" s="133" t="s">
        <v>10</v>
      </c>
      <c r="I3" s="133" t="s">
        <v>11</v>
      </c>
      <c r="O3" s="133" t="s">
        <v>12</v>
      </c>
      <c r="U3" s="133" t="s">
        <v>9</v>
      </c>
      <c r="AA3" s="133" t="s">
        <v>8</v>
      </c>
      <c r="AG3" s="133" t="s">
        <v>48</v>
      </c>
    </row>
    <row r="4" spans="1:38" x14ac:dyDescent="0.35">
      <c r="C4" s="133" t="s">
        <v>398</v>
      </c>
      <c r="I4" s="133" t="s">
        <v>398</v>
      </c>
      <c r="O4" s="133" t="s">
        <v>398</v>
      </c>
      <c r="U4" s="133" t="s">
        <v>398</v>
      </c>
      <c r="AA4" s="133" t="s">
        <v>398</v>
      </c>
      <c r="AG4" s="133" t="s">
        <v>398</v>
      </c>
    </row>
    <row r="5" spans="1:38" x14ac:dyDescent="0.35">
      <c r="C5" s="133">
        <v>1</v>
      </c>
      <c r="I5" s="133">
        <v>1</v>
      </c>
      <c r="O5" s="133">
        <v>1</v>
      </c>
      <c r="U5" s="133">
        <v>1</v>
      </c>
      <c r="AA5" s="133">
        <v>1</v>
      </c>
      <c r="AG5" s="133">
        <v>1</v>
      </c>
    </row>
    <row r="6" spans="1:38" x14ac:dyDescent="0.35">
      <c r="C6" s="133" t="s">
        <v>418</v>
      </c>
      <c r="I6" s="133" t="s">
        <v>418</v>
      </c>
      <c r="O6" s="133" t="s">
        <v>418</v>
      </c>
      <c r="U6" s="133" t="s">
        <v>418</v>
      </c>
      <c r="AA6" s="133" t="s">
        <v>418</v>
      </c>
      <c r="AG6" s="133" t="s">
        <v>418</v>
      </c>
    </row>
    <row r="7" spans="1:38" x14ac:dyDescent="0.35">
      <c r="C7" s="133">
        <v>1</v>
      </c>
      <c r="F7" s="133" t="s">
        <v>48</v>
      </c>
      <c r="I7" s="133">
        <v>1</v>
      </c>
      <c r="L7" s="133" t="s">
        <v>48</v>
      </c>
      <c r="O7" s="133">
        <v>1</v>
      </c>
      <c r="R7" s="133" t="s">
        <v>48</v>
      </c>
      <c r="U7" s="133">
        <v>1</v>
      </c>
      <c r="X7" s="133" t="s">
        <v>48</v>
      </c>
      <c r="AA7" s="133">
        <v>1</v>
      </c>
      <c r="AD7" s="133" t="s">
        <v>48</v>
      </c>
      <c r="AG7" s="133">
        <v>1</v>
      </c>
      <c r="AJ7" s="133" t="s">
        <v>48</v>
      </c>
    </row>
    <row r="8" spans="1:38" x14ac:dyDescent="0.35">
      <c r="C8" s="133" t="s">
        <v>399</v>
      </c>
      <c r="F8" s="133" t="s">
        <v>399</v>
      </c>
      <c r="I8" s="133" t="s">
        <v>399</v>
      </c>
      <c r="L8" s="133" t="s">
        <v>399</v>
      </c>
      <c r="O8" s="133" t="s">
        <v>399</v>
      </c>
      <c r="R8" s="133" t="s">
        <v>399</v>
      </c>
      <c r="U8" s="133" t="s">
        <v>399</v>
      </c>
      <c r="X8" s="133" t="s">
        <v>399</v>
      </c>
      <c r="AA8" s="133" t="s">
        <v>399</v>
      </c>
      <c r="AD8" s="133" t="s">
        <v>399</v>
      </c>
      <c r="AG8" s="133" t="s">
        <v>399</v>
      </c>
      <c r="AJ8" s="133" t="s">
        <v>399</v>
      </c>
    </row>
    <row r="9" spans="1:38"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c r="U9" s="133" t="s">
        <v>401</v>
      </c>
      <c r="V9" s="133" t="s">
        <v>400</v>
      </c>
      <c r="W9" s="133" t="s">
        <v>48</v>
      </c>
      <c r="X9" s="133" t="s">
        <v>401</v>
      </c>
      <c r="Y9" s="133" t="s">
        <v>400</v>
      </c>
      <c r="Z9" s="133" t="s">
        <v>48</v>
      </c>
      <c r="AA9" s="133" t="s">
        <v>401</v>
      </c>
      <c r="AB9" s="133" t="s">
        <v>400</v>
      </c>
      <c r="AC9" s="133" t="s">
        <v>48</v>
      </c>
      <c r="AD9" s="133" t="s">
        <v>401</v>
      </c>
      <c r="AE9" s="133" t="s">
        <v>400</v>
      </c>
      <c r="AF9" s="133" t="s">
        <v>48</v>
      </c>
      <c r="AG9" s="133" t="s">
        <v>401</v>
      </c>
      <c r="AH9" s="133" t="s">
        <v>400</v>
      </c>
      <c r="AI9" s="133" t="s">
        <v>48</v>
      </c>
      <c r="AJ9" s="133" t="s">
        <v>401</v>
      </c>
      <c r="AK9" s="133" t="s">
        <v>400</v>
      </c>
      <c r="AL9" s="133" t="s">
        <v>48</v>
      </c>
    </row>
    <row r="10" spans="1:38"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c r="U10" s="133" t="s">
        <v>407</v>
      </c>
      <c r="V10" s="133" t="s">
        <v>407</v>
      </c>
      <c r="W10" s="133" t="s">
        <v>407</v>
      </c>
      <c r="X10" s="133" t="s">
        <v>407</v>
      </c>
      <c r="Y10" s="133" t="s">
        <v>407</v>
      </c>
      <c r="Z10" s="133" t="s">
        <v>407</v>
      </c>
      <c r="AA10" s="133" t="s">
        <v>407</v>
      </c>
      <c r="AB10" s="133" t="s">
        <v>407</v>
      </c>
      <c r="AC10" s="133" t="s">
        <v>407</v>
      </c>
      <c r="AD10" s="133" t="s">
        <v>407</v>
      </c>
      <c r="AE10" s="133" t="s">
        <v>407</v>
      </c>
      <c r="AF10" s="133" t="s">
        <v>407</v>
      </c>
      <c r="AG10" s="133" t="s">
        <v>407</v>
      </c>
      <c r="AH10" s="133" t="s">
        <v>407</v>
      </c>
      <c r="AI10" s="133" t="s">
        <v>407</v>
      </c>
      <c r="AJ10" s="133" t="s">
        <v>407</v>
      </c>
      <c r="AK10" s="133" t="s">
        <v>407</v>
      </c>
      <c r="AL10" s="133" t="s">
        <v>407</v>
      </c>
    </row>
    <row r="11" spans="1:38" x14ac:dyDescent="0.35">
      <c r="A11" s="133" t="s">
        <v>411</v>
      </c>
      <c r="B11" s="133" t="s">
        <v>16</v>
      </c>
      <c r="C11" s="133">
        <v>72</v>
      </c>
      <c r="D11" s="133">
        <v>67</v>
      </c>
      <c r="E11" s="133">
        <v>69</v>
      </c>
      <c r="F11" s="133">
        <v>26459</v>
      </c>
      <c r="G11" s="133">
        <v>24697</v>
      </c>
      <c r="H11" s="133">
        <v>51156</v>
      </c>
      <c r="I11" s="133">
        <v>69</v>
      </c>
      <c r="J11" s="133">
        <v>65</v>
      </c>
      <c r="K11" s="133">
        <v>67</v>
      </c>
      <c r="L11" s="133">
        <v>14084</v>
      </c>
      <c r="M11" s="133">
        <v>12037</v>
      </c>
      <c r="N11" s="133">
        <v>26121</v>
      </c>
      <c r="O11" s="133">
        <v>75</v>
      </c>
      <c r="P11" s="133">
        <v>72</v>
      </c>
      <c r="Q11" s="133">
        <v>73</v>
      </c>
      <c r="R11" s="133">
        <v>982</v>
      </c>
      <c r="S11" s="133">
        <v>898</v>
      </c>
      <c r="T11" s="133">
        <v>1880</v>
      </c>
      <c r="U11" s="133">
        <v>69</v>
      </c>
      <c r="V11" s="133">
        <v>65</v>
      </c>
      <c r="W11" s="133">
        <v>67</v>
      </c>
      <c r="X11" s="133">
        <v>13785</v>
      </c>
      <c r="Y11" s="133">
        <v>12412</v>
      </c>
      <c r="Z11" s="133">
        <v>26197</v>
      </c>
      <c r="AA11" s="133">
        <v>66</v>
      </c>
      <c r="AB11" s="133">
        <v>62</v>
      </c>
      <c r="AC11" s="133">
        <v>64</v>
      </c>
      <c r="AD11" s="133">
        <v>194298</v>
      </c>
      <c r="AE11" s="133">
        <v>179251</v>
      </c>
      <c r="AF11" s="133">
        <v>373549</v>
      </c>
      <c r="AG11" s="133">
        <v>67</v>
      </c>
      <c r="AH11" s="133">
        <v>63</v>
      </c>
      <c r="AI11" s="133">
        <v>65</v>
      </c>
      <c r="AJ11" s="133">
        <v>255709</v>
      </c>
      <c r="AK11" s="133">
        <v>235218</v>
      </c>
      <c r="AL11" s="133">
        <v>490927</v>
      </c>
    </row>
    <row r="12" spans="1:38" x14ac:dyDescent="0.35">
      <c r="B12" s="133" t="s">
        <v>17</v>
      </c>
      <c r="C12" s="133">
        <v>27</v>
      </c>
      <c r="D12" s="133">
        <v>28</v>
      </c>
      <c r="E12" s="133">
        <v>28</v>
      </c>
      <c r="F12" s="133">
        <v>3572</v>
      </c>
      <c r="G12" s="133">
        <v>6922</v>
      </c>
      <c r="H12" s="133">
        <v>10494</v>
      </c>
      <c r="I12" s="133">
        <v>31</v>
      </c>
      <c r="J12" s="133">
        <v>30</v>
      </c>
      <c r="K12" s="133">
        <v>30</v>
      </c>
      <c r="L12" s="133">
        <v>2202</v>
      </c>
      <c r="M12" s="133">
        <v>4644</v>
      </c>
      <c r="N12" s="133">
        <v>6846</v>
      </c>
      <c r="O12" s="133">
        <v>38</v>
      </c>
      <c r="P12" s="133">
        <v>39</v>
      </c>
      <c r="Q12" s="133">
        <v>38</v>
      </c>
      <c r="R12" s="133">
        <v>105</v>
      </c>
      <c r="S12" s="133">
        <v>192</v>
      </c>
      <c r="T12" s="133">
        <v>297</v>
      </c>
      <c r="U12" s="133">
        <v>25</v>
      </c>
      <c r="V12" s="133">
        <v>25</v>
      </c>
      <c r="W12" s="133">
        <v>25</v>
      </c>
      <c r="X12" s="133">
        <v>1751</v>
      </c>
      <c r="Y12" s="133">
        <v>3647</v>
      </c>
      <c r="Z12" s="133">
        <v>5398</v>
      </c>
      <c r="AA12" s="133">
        <v>21</v>
      </c>
      <c r="AB12" s="133">
        <v>23</v>
      </c>
      <c r="AC12" s="133">
        <v>22</v>
      </c>
      <c r="AD12" s="133">
        <v>23870</v>
      </c>
      <c r="AE12" s="133">
        <v>49729</v>
      </c>
      <c r="AF12" s="133">
        <v>73599</v>
      </c>
      <c r="AG12" s="133">
        <v>23</v>
      </c>
      <c r="AH12" s="133">
        <v>24</v>
      </c>
      <c r="AI12" s="133">
        <v>24</v>
      </c>
      <c r="AJ12" s="133">
        <v>32306</v>
      </c>
      <c r="AK12" s="133">
        <v>66886</v>
      </c>
      <c r="AL12" s="133">
        <v>99192</v>
      </c>
    </row>
    <row r="13" spans="1:38" x14ac:dyDescent="0.35">
      <c r="B13" s="133" t="s">
        <v>18</v>
      </c>
      <c r="C13" s="133">
        <v>29</v>
      </c>
      <c r="D13" s="133">
        <v>30</v>
      </c>
      <c r="E13" s="133">
        <v>29</v>
      </c>
      <c r="F13" s="133">
        <v>3221</v>
      </c>
      <c r="G13" s="133">
        <v>6161</v>
      </c>
      <c r="H13" s="133">
        <v>9382</v>
      </c>
      <c r="I13" s="133">
        <v>32</v>
      </c>
      <c r="J13" s="133">
        <v>32</v>
      </c>
      <c r="K13" s="133">
        <v>32</v>
      </c>
      <c r="L13" s="133">
        <v>2013</v>
      </c>
      <c r="M13" s="133">
        <v>4069</v>
      </c>
      <c r="N13" s="133">
        <v>6082</v>
      </c>
      <c r="O13" s="133" t="s">
        <v>414</v>
      </c>
      <c r="P13" s="133" t="s">
        <v>414</v>
      </c>
      <c r="Q13" s="133">
        <v>41</v>
      </c>
      <c r="R13" s="133">
        <v>100</v>
      </c>
      <c r="S13" s="133">
        <v>161</v>
      </c>
      <c r="T13" s="133">
        <v>261</v>
      </c>
      <c r="U13" s="133">
        <v>27</v>
      </c>
      <c r="V13" s="133">
        <v>26</v>
      </c>
      <c r="W13" s="133">
        <v>26</v>
      </c>
      <c r="X13" s="133">
        <v>1611</v>
      </c>
      <c r="Y13" s="133">
        <v>3272</v>
      </c>
      <c r="Z13" s="133">
        <v>4883</v>
      </c>
      <c r="AA13" s="133">
        <v>22</v>
      </c>
      <c r="AB13" s="133">
        <v>24</v>
      </c>
      <c r="AC13" s="133">
        <v>23</v>
      </c>
      <c r="AD13" s="133">
        <v>21974</v>
      </c>
      <c r="AE13" s="133">
        <v>45130</v>
      </c>
      <c r="AF13" s="133">
        <v>67104</v>
      </c>
      <c r="AG13" s="133">
        <v>24</v>
      </c>
      <c r="AH13" s="133">
        <v>25</v>
      </c>
      <c r="AI13" s="133">
        <v>25</v>
      </c>
      <c r="AJ13" s="133">
        <v>29639</v>
      </c>
      <c r="AK13" s="133">
        <v>60346</v>
      </c>
      <c r="AL13" s="133">
        <v>89985</v>
      </c>
    </row>
    <row r="14" spans="1:38" x14ac:dyDescent="0.35">
      <c r="B14" s="133" t="s">
        <v>19</v>
      </c>
      <c r="C14" s="133">
        <v>29</v>
      </c>
      <c r="D14" s="133">
        <v>31</v>
      </c>
      <c r="E14" s="133">
        <v>31</v>
      </c>
      <c r="F14" s="133">
        <v>2258</v>
      </c>
      <c r="G14" s="133">
        <v>4003</v>
      </c>
      <c r="H14" s="133">
        <v>6261</v>
      </c>
      <c r="I14" s="133">
        <v>33</v>
      </c>
      <c r="J14" s="133">
        <v>35</v>
      </c>
      <c r="K14" s="133">
        <v>34</v>
      </c>
      <c r="L14" s="133">
        <v>1327</v>
      </c>
      <c r="M14" s="133">
        <v>2270</v>
      </c>
      <c r="N14" s="133">
        <v>3597</v>
      </c>
      <c r="O14" s="133">
        <v>40</v>
      </c>
      <c r="P14" s="133">
        <v>38</v>
      </c>
      <c r="Q14" s="133">
        <v>39</v>
      </c>
      <c r="R14" s="133">
        <v>73</v>
      </c>
      <c r="S14" s="133">
        <v>103</v>
      </c>
      <c r="T14" s="133">
        <v>176</v>
      </c>
      <c r="U14" s="133">
        <v>26</v>
      </c>
      <c r="V14" s="133">
        <v>27</v>
      </c>
      <c r="W14" s="133">
        <v>27</v>
      </c>
      <c r="X14" s="133">
        <v>1106</v>
      </c>
      <c r="Y14" s="133">
        <v>1984</v>
      </c>
      <c r="Z14" s="133">
        <v>3090</v>
      </c>
      <c r="AA14" s="133">
        <v>21</v>
      </c>
      <c r="AB14" s="133">
        <v>24</v>
      </c>
      <c r="AC14" s="133">
        <v>23</v>
      </c>
      <c r="AD14" s="133">
        <v>14609</v>
      </c>
      <c r="AE14" s="133">
        <v>27253</v>
      </c>
      <c r="AF14" s="133">
        <v>41862</v>
      </c>
      <c r="AG14" s="133">
        <v>24</v>
      </c>
      <c r="AH14" s="133">
        <v>26</v>
      </c>
      <c r="AI14" s="133">
        <v>25</v>
      </c>
      <c r="AJ14" s="133">
        <v>19884</v>
      </c>
      <c r="AK14" s="133">
        <v>36555</v>
      </c>
      <c r="AL14" s="133">
        <v>56439</v>
      </c>
    </row>
    <row r="15" spans="1:38" x14ac:dyDescent="0.35">
      <c r="B15" s="133" t="s">
        <v>20</v>
      </c>
      <c r="C15" s="133">
        <v>27</v>
      </c>
      <c r="D15" s="133">
        <v>27</v>
      </c>
      <c r="E15" s="133">
        <v>27</v>
      </c>
      <c r="F15" s="133">
        <v>963</v>
      </c>
      <c r="G15" s="133">
        <v>2158</v>
      </c>
      <c r="H15" s="133">
        <v>3121</v>
      </c>
      <c r="I15" s="133">
        <v>32</v>
      </c>
      <c r="J15" s="133">
        <v>29</v>
      </c>
      <c r="K15" s="133">
        <v>30</v>
      </c>
      <c r="L15" s="133">
        <v>686</v>
      </c>
      <c r="M15" s="133">
        <v>1799</v>
      </c>
      <c r="N15" s="133">
        <v>2485</v>
      </c>
      <c r="O15" s="133" t="s">
        <v>414</v>
      </c>
      <c r="P15" s="133" t="s">
        <v>414</v>
      </c>
      <c r="Q15" s="133">
        <v>45</v>
      </c>
      <c r="R15" s="133">
        <v>27</v>
      </c>
      <c r="S15" s="133">
        <v>58</v>
      </c>
      <c r="T15" s="133">
        <v>85</v>
      </c>
      <c r="U15" s="133">
        <v>28</v>
      </c>
      <c r="V15" s="133">
        <v>25</v>
      </c>
      <c r="W15" s="133">
        <v>26</v>
      </c>
      <c r="X15" s="133">
        <v>505</v>
      </c>
      <c r="Y15" s="133">
        <v>1288</v>
      </c>
      <c r="Z15" s="133">
        <v>1793</v>
      </c>
      <c r="AA15" s="133">
        <v>23</v>
      </c>
      <c r="AB15" s="133">
        <v>24</v>
      </c>
      <c r="AC15" s="133">
        <v>24</v>
      </c>
      <c r="AD15" s="133">
        <v>7365</v>
      </c>
      <c r="AE15" s="133">
        <v>17877</v>
      </c>
      <c r="AF15" s="133">
        <v>25242</v>
      </c>
      <c r="AG15" s="133">
        <v>25</v>
      </c>
      <c r="AH15" s="133">
        <v>25</v>
      </c>
      <c r="AI15" s="133">
        <v>25</v>
      </c>
      <c r="AJ15" s="133">
        <v>9755</v>
      </c>
      <c r="AK15" s="133">
        <v>23791</v>
      </c>
      <c r="AL15" s="133">
        <v>33546</v>
      </c>
    </row>
    <row r="16" spans="1:38" x14ac:dyDescent="0.35">
      <c r="B16" s="133" t="s">
        <v>21</v>
      </c>
      <c r="C16" s="133">
        <v>7</v>
      </c>
      <c r="D16" s="133">
        <v>14</v>
      </c>
      <c r="E16" s="133">
        <v>12</v>
      </c>
      <c r="F16" s="133">
        <v>351</v>
      </c>
      <c r="G16" s="133">
        <v>761</v>
      </c>
      <c r="H16" s="133">
        <v>1112</v>
      </c>
      <c r="I16" s="133">
        <v>10</v>
      </c>
      <c r="J16" s="133">
        <v>9</v>
      </c>
      <c r="K16" s="133">
        <v>9</v>
      </c>
      <c r="L16" s="133">
        <v>189</v>
      </c>
      <c r="M16" s="133">
        <v>575</v>
      </c>
      <c r="N16" s="133">
        <v>764</v>
      </c>
      <c r="O16" s="133" t="s">
        <v>414</v>
      </c>
      <c r="P16" s="133" t="s">
        <v>414</v>
      </c>
      <c r="Q16" s="133">
        <v>22</v>
      </c>
      <c r="R16" s="133">
        <v>5</v>
      </c>
      <c r="S16" s="133">
        <v>31</v>
      </c>
      <c r="T16" s="133">
        <v>36</v>
      </c>
      <c r="U16" s="133">
        <v>13</v>
      </c>
      <c r="V16" s="133">
        <v>13</v>
      </c>
      <c r="W16" s="133">
        <v>13</v>
      </c>
      <c r="X16" s="133">
        <v>140</v>
      </c>
      <c r="Y16" s="133">
        <v>375</v>
      </c>
      <c r="Z16" s="133">
        <v>515</v>
      </c>
      <c r="AA16" s="133">
        <v>11</v>
      </c>
      <c r="AB16" s="133">
        <v>12</v>
      </c>
      <c r="AC16" s="133">
        <v>12</v>
      </c>
      <c r="AD16" s="133">
        <v>1896</v>
      </c>
      <c r="AE16" s="133">
        <v>4599</v>
      </c>
      <c r="AF16" s="133">
        <v>6495</v>
      </c>
      <c r="AG16" s="133">
        <v>10</v>
      </c>
      <c r="AH16" s="133">
        <v>12</v>
      </c>
      <c r="AI16" s="133">
        <v>12</v>
      </c>
      <c r="AJ16" s="133">
        <v>2667</v>
      </c>
      <c r="AK16" s="133">
        <v>6540</v>
      </c>
      <c r="AL16" s="133">
        <v>9207</v>
      </c>
    </row>
    <row r="18" spans="2:38" x14ac:dyDescent="0.35">
      <c r="B18" s="28" t="s">
        <v>596</v>
      </c>
      <c r="C18" s="133">
        <v>66</v>
      </c>
      <c r="D18" s="133">
        <v>58</v>
      </c>
      <c r="E18" s="133">
        <v>62</v>
      </c>
      <c r="F18" s="133">
        <v>30088</v>
      </c>
      <c r="G18" s="133">
        <v>31671</v>
      </c>
      <c r="H18" s="133">
        <v>61759</v>
      </c>
      <c r="I18" s="133">
        <v>64</v>
      </c>
      <c r="J18" s="133">
        <v>55</v>
      </c>
      <c r="K18" s="133">
        <v>60</v>
      </c>
      <c r="L18" s="133">
        <v>16304</v>
      </c>
      <c r="M18" s="133">
        <v>16704</v>
      </c>
      <c r="N18" s="133">
        <v>33008</v>
      </c>
      <c r="O18" s="133">
        <v>71</v>
      </c>
      <c r="P18" s="133">
        <v>66</v>
      </c>
      <c r="Q18" s="133">
        <v>69</v>
      </c>
      <c r="R18" s="133">
        <v>1087</v>
      </c>
      <c r="S18" s="133">
        <v>1091</v>
      </c>
      <c r="T18" s="133">
        <v>2178</v>
      </c>
      <c r="U18" s="133">
        <v>64</v>
      </c>
      <c r="V18" s="133">
        <v>56</v>
      </c>
      <c r="W18" s="133">
        <v>60</v>
      </c>
      <c r="X18" s="133">
        <v>15558</v>
      </c>
      <c r="Y18" s="133">
        <v>16079</v>
      </c>
      <c r="Z18" s="133">
        <v>31637</v>
      </c>
      <c r="AA18" s="133">
        <v>61</v>
      </c>
      <c r="AB18" s="133">
        <v>54</v>
      </c>
      <c r="AC18" s="133">
        <v>57</v>
      </c>
      <c r="AD18" s="133">
        <v>218266</v>
      </c>
      <c r="AE18" s="133">
        <v>229110</v>
      </c>
      <c r="AF18" s="133">
        <v>447376</v>
      </c>
      <c r="AG18" s="133">
        <v>62</v>
      </c>
      <c r="AH18" s="133">
        <v>54</v>
      </c>
      <c r="AI18" s="133">
        <v>58</v>
      </c>
      <c r="AJ18" s="133">
        <v>289629</v>
      </c>
      <c r="AK18" s="133">
        <v>303870</v>
      </c>
      <c r="AL18" s="133">
        <v>593499</v>
      </c>
    </row>
    <row r="21" spans="2:38" x14ac:dyDescent="0.35">
      <c r="C21" s="133">
        <v>2</v>
      </c>
      <c r="D21" s="133">
        <v>3</v>
      </c>
      <c r="E21" s="133">
        <v>4</v>
      </c>
      <c r="F21" s="133">
        <v>5</v>
      </c>
      <c r="G21" s="133">
        <v>6</v>
      </c>
      <c r="H21" s="133">
        <v>7</v>
      </c>
      <c r="I21" s="133">
        <v>8</v>
      </c>
      <c r="J21" s="133">
        <v>9</v>
      </c>
      <c r="K21" s="133">
        <v>10</v>
      </c>
      <c r="L21" s="133">
        <v>11</v>
      </c>
      <c r="M21" s="133">
        <v>12</v>
      </c>
      <c r="N21" s="133">
        <v>13</v>
      </c>
      <c r="O21" s="133">
        <v>14</v>
      </c>
      <c r="P21" s="133">
        <v>15</v>
      </c>
      <c r="Q21" s="133">
        <v>16</v>
      </c>
      <c r="R21" s="133">
        <v>17</v>
      </c>
      <c r="S21" s="133">
        <v>18</v>
      </c>
      <c r="T21" s="133">
        <v>19</v>
      </c>
      <c r="U21" s="133">
        <v>20</v>
      </c>
      <c r="V21" s="133">
        <v>21</v>
      </c>
      <c r="W21" s="133">
        <v>22</v>
      </c>
      <c r="X21" s="133">
        <v>23</v>
      </c>
      <c r="Y21" s="133">
        <v>24</v>
      </c>
      <c r="Z21" s="133">
        <v>25</v>
      </c>
      <c r="AA21" s="133">
        <v>26</v>
      </c>
      <c r="AB21" s="133">
        <v>27</v>
      </c>
      <c r="AC21" s="133">
        <v>28</v>
      </c>
      <c r="AD21" s="133">
        <v>29</v>
      </c>
      <c r="AE21" s="133">
        <v>30</v>
      </c>
      <c r="AF21" s="133">
        <v>31</v>
      </c>
      <c r="AG21" s="133">
        <v>32</v>
      </c>
      <c r="AH21" s="133">
        <v>33</v>
      </c>
      <c r="AI21" s="133">
        <v>34</v>
      </c>
      <c r="AJ21" s="133">
        <v>35</v>
      </c>
      <c r="AK21" s="133">
        <v>36</v>
      </c>
      <c r="AL21" s="133">
        <v>37</v>
      </c>
    </row>
  </sheetData>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L21"/>
  <sheetViews>
    <sheetView workbookViewId="0">
      <selection sqref="A1:XFD1048576"/>
    </sheetView>
  </sheetViews>
  <sheetFormatPr defaultColWidth="9.1328125" defaultRowHeight="12.75" x14ac:dyDescent="0.35"/>
  <cols>
    <col min="1" max="16384" width="9.1328125" style="133"/>
  </cols>
  <sheetData>
    <row r="1" spans="1:38" ht="15" x14ac:dyDescent="0.4">
      <c r="A1" s="145" t="s">
        <v>421</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row>
    <row r="2" spans="1:38" x14ac:dyDescent="0.35">
      <c r="C2" s="133" t="s">
        <v>423</v>
      </c>
    </row>
    <row r="3" spans="1:38" x14ac:dyDescent="0.35">
      <c r="C3" s="133" t="s">
        <v>10</v>
      </c>
      <c r="I3" s="133" t="s">
        <v>11</v>
      </c>
      <c r="O3" s="133" t="s">
        <v>12</v>
      </c>
      <c r="U3" s="133" t="s">
        <v>9</v>
      </c>
      <c r="AA3" s="133" t="s">
        <v>8</v>
      </c>
      <c r="AG3" s="133" t="s">
        <v>48</v>
      </c>
    </row>
    <row r="4" spans="1:38" x14ac:dyDescent="0.35">
      <c r="C4" s="133" t="s">
        <v>398</v>
      </c>
      <c r="I4" s="133" t="s">
        <v>398</v>
      </c>
      <c r="O4" s="133" t="s">
        <v>398</v>
      </c>
      <c r="U4" s="133" t="s">
        <v>398</v>
      </c>
      <c r="AA4" s="133" t="s">
        <v>398</v>
      </c>
      <c r="AG4" s="133" t="s">
        <v>398</v>
      </c>
    </row>
    <row r="5" spans="1:38" x14ac:dyDescent="0.35">
      <c r="C5" s="133">
        <v>1</v>
      </c>
      <c r="I5" s="133">
        <v>1</v>
      </c>
      <c r="O5" s="133">
        <v>1</v>
      </c>
      <c r="U5" s="133">
        <v>1</v>
      </c>
      <c r="AA5" s="133">
        <v>1</v>
      </c>
      <c r="AG5" s="133">
        <v>1</v>
      </c>
    </row>
    <row r="6" spans="1:38" x14ac:dyDescent="0.35">
      <c r="C6" s="133" t="s">
        <v>418</v>
      </c>
      <c r="I6" s="133" t="s">
        <v>418</v>
      </c>
      <c r="O6" s="133" t="s">
        <v>418</v>
      </c>
      <c r="U6" s="133" t="s">
        <v>418</v>
      </c>
      <c r="AA6" s="133" t="s">
        <v>418</v>
      </c>
      <c r="AG6" s="133" t="s">
        <v>418</v>
      </c>
    </row>
    <row r="7" spans="1:38" x14ac:dyDescent="0.35">
      <c r="C7" s="133">
        <v>1</v>
      </c>
      <c r="F7" s="133" t="s">
        <v>48</v>
      </c>
      <c r="I7" s="133">
        <v>1</v>
      </c>
      <c r="L7" s="133" t="s">
        <v>48</v>
      </c>
      <c r="O7" s="133">
        <v>1</v>
      </c>
      <c r="R7" s="133" t="s">
        <v>48</v>
      </c>
      <c r="U7" s="133">
        <v>1</v>
      </c>
      <c r="X7" s="133" t="s">
        <v>48</v>
      </c>
      <c r="AA7" s="133">
        <v>1</v>
      </c>
      <c r="AD7" s="133" t="s">
        <v>48</v>
      </c>
      <c r="AG7" s="133">
        <v>1</v>
      </c>
      <c r="AJ7" s="133" t="s">
        <v>48</v>
      </c>
    </row>
    <row r="8" spans="1:38" x14ac:dyDescent="0.35">
      <c r="C8" s="133" t="s">
        <v>399</v>
      </c>
      <c r="F8" s="133" t="s">
        <v>399</v>
      </c>
      <c r="I8" s="133" t="s">
        <v>399</v>
      </c>
      <c r="L8" s="133" t="s">
        <v>399</v>
      </c>
      <c r="O8" s="133" t="s">
        <v>399</v>
      </c>
      <c r="R8" s="133" t="s">
        <v>399</v>
      </c>
      <c r="U8" s="133" t="s">
        <v>399</v>
      </c>
      <c r="X8" s="133" t="s">
        <v>399</v>
      </c>
      <c r="AA8" s="133" t="s">
        <v>399</v>
      </c>
      <c r="AD8" s="133" t="s">
        <v>399</v>
      </c>
      <c r="AG8" s="133" t="s">
        <v>399</v>
      </c>
      <c r="AJ8" s="133" t="s">
        <v>399</v>
      </c>
    </row>
    <row r="9" spans="1:38"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c r="U9" s="133" t="s">
        <v>401</v>
      </c>
      <c r="V9" s="133" t="s">
        <v>400</v>
      </c>
      <c r="W9" s="133" t="s">
        <v>48</v>
      </c>
      <c r="X9" s="133" t="s">
        <v>401</v>
      </c>
      <c r="Y9" s="133" t="s">
        <v>400</v>
      </c>
      <c r="Z9" s="133" t="s">
        <v>48</v>
      </c>
      <c r="AA9" s="133" t="s">
        <v>401</v>
      </c>
      <c r="AB9" s="133" t="s">
        <v>400</v>
      </c>
      <c r="AC9" s="133" t="s">
        <v>48</v>
      </c>
      <c r="AD9" s="133" t="s">
        <v>401</v>
      </c>
      <c r="AE9" s="133" t="s">
        <v>400</v>
      </c>
      <c r="AF9" s="133" t="s">
        <v>48</v>
      </c>
      <c r="AG9" s="133" t="s">
        <v>401</v>
      </c>
      <c r="AH9" s="133" t="s">
        <v>400</v>
      </c>
      <c r="AI9" s="133" t="s">
        <v>48</v>
      </c>
      <c r="AJ9" s="133" t="s">
        <v>401</v>
      </c>
      <c r="AK9" s="133" t="s">
        <v>400</v>
      </c>
      <c r="AL9" s="133" t="s">
        <v>48</v>
      </c>
    </row>
    <row r="10" spans="1:38"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c r="U10" s="133" t="s">
        <v>407</v>
      </c>
      <c r="V10" s="133" t="s">
        <v>407</v>
      </c>
      <c r="W10" s="133" t="s">
        <v>407</v>
      </c>
      <c r="X10" s="133" t="s">
        <v>407</v>
      </c>
      <c r="Y10" s="133" t="s">
        <v>407</v>
      </c>
      <c r="Z10" s="133" t="s">
        <v>407</v>
      </c>
      <c r="AA10" s="133" t="s">
        <v>407</v>
      </c>
      <c r="AB10" s="133" t="s">
        <v>407</v>
      </c>
      <c r="AC10" s="133" t="s">
        <v>407</v>
      </c>
      <c r="AD10" s="133" t="s">
        <v>407</v>
      </c>
      <c r="AE10" s="133" t="s">
        <v>407</v>
      </c>
      <c r="AF10" s="133" t="s">
        <v>407</v>
      </c>
      <c r="AG10" s="133" t="s">
        <v>407</v>
      </c>
      <c r="AH10" s="133" t="s">
        <v>407</v>
      </c>
      <c r="AI10" s="133" t="s">
        <v>407</v>
      </c>
      <c r="AJ10" s="133" t="s">
        <v>407</v>
      </c>
      <c r="AK10" s="133" t="s">
        <v>407</v>
      </c>
      <c r="AL10" s="133" t="s">
        <v>407</v>
      </c>
    </row>
    <row r="11" spans="1:38" x14ac:dyDescent="0.35">
      <c r="A11" s="133" t="s">
        <v>411</v>
      </c>
      <c r="B11" s="133" t="s">
        <v>16</v>
      </c>
      <c r="C11" s="133">
        <v>81</v>
      </c>
      <c r="D11" s="133">
        <v>78</v>
      </c>
      <c r="E11" s="133">
        <v>80</v>
      </c>
      <c r="F11" s="133">
        <v>28043</v>
      </c>
      <c r="G11" s="133">
        <v>26464</v>
      </c>
      <c r="H11" s="133">
        <v>54507</v>
      </c>
      <c r="I11" s="133">
        <v>81</v>
      </c>
      <c r="J11" s="133">
        <v>77</v>
      </c>
      <c r="K11" s="133">
        <v>79</v>
      </c>
      <c r="L11" s="133">
        <v>15041</v>
      </c>
      <c r="M11" s="133">
        <v>12870</v>
      </c>
      <c r="N11" s="133">
        <v>27911</v>
      </c>
      <c r="O11" s="133">
        <v>84</v>
      </c>
      <c r="P11" s="133">
        <v>80</v>
      </c>
      <c r="Q11" s="133">
        <v>82</v>
      </c>
      <c r="R11" s="133">
        <v>1106</v>
      </c>
      <c r="S11" s="133">
        <v>1029</v>
      </c>
      <c r="T11" s="133">
        <v>2135</v>
      </c>
      <c r="U11" s="133">
        <v>79</v>
      </c>
      <c r="V11" s="133">
        <v>76</v>
      </c>
      <c r="W11" s="133">
        <v>78</v>
      </c>
      <c r="X11" s="133">
        <v>14911</v>
      </c>
      <c r="Y11" s="133">
        <v>13600</v>
      </c>
      <c r="Z11" s="133">
        <v>28511</v>
      </c>
      <c r="AA11" s="133">
        <v>78</v>
      </c>
      <c r="AB11" s="133">
        <v>74</v>
      </c>
      <c r="AC11" s="133">
        <v>76</v>
      </c>
      <c r="AD11" s="133">
        <v>200612</v>
      </c>
      <c r="AE11" s="133">
        <v>186967</v>
      </c>
      <c r="AF11" s="133">
        <v>387579</v>
      </c>
      <c r="AG11" s="133">
        <v>78</v>
      </c>
      <c r="AH11" s="133">
        <v>74</v>
      </c>
      <c r="AI11" s="133">
        <v>76</v>
      </c>
      <c r="AJ11" s="133">
        <v>266129</v>
      </c>
      <c r="AK11" s="133">
        <v>247028</v>
      </c>
      <c r="AL11" s="133">
        <v>513157</v>
      </c>
    </row>
    <row r="12" spans="1:38" x14ac:dyDescent="0.35">
      <c r="B12" s="133" t="s">
        <v>17</v>
      </c>
      <c r="C12" s="133">
        <v>36</v>
      </c>
      <c r="D12" s="133">
        <v>36</v>
      </c>
      <c r="E12" s="133">
        <v>36</v>
      </c>
      <c r="F12" s="133">
        <v>3470</v>
      </c>
      <c r="G12" s="133">
        <v>6784</v>
      </c>
      <c r="H12" s="133">
        <v>10254</v>
      </c>
      <c r="I12" s="133">
        <v>38</v>
      </c>
      <c r="J12" s="133">
        <v>40</v>
      </c>
      <c r="K12" s="133">
        <v>39</v>
      </c>
      <c r="L12" s="133">
        <v>2117</v>
      </c>
      <c r="M12" s="133">
        <v>4601</v>
      </c>
      <c r="N12" s="133">
        <v>6718</v>
      </c>
      <c r="O12" s="133">
        <v>44</v>
      </c>
      <c r="P12" s="133">
        <v>46</v>
      </c>
      <c r="Q12" s="133">
        <v>45</v>
      </c>
      <c r="R12" s="133">
        <v>112</v>
      </c>
      <c r="S12" s="133">
        <v>229</v>
      </c>
      <c r="T12" s="133">
        <v>341</v>
      </c>
      <c r="U12" s="133">
        <v>35</v>
      </c>
      <c r="V12" s="133">
        <v>34</v>
      </c>
      <c r="W12" s="133">
        <v>34</v>
      </c>
      <c r="X12" s="133">
        <v>1754</v>
      </c>
      <c r="Y12" s="133">
        <v>3733</v>
      </c>
      <c r="Z12" s="133">
        <v>5487</v>
      </c>
      <c r="AA12" s="133">
        <v>30</v>
      </c>
      <c r="AB12" s="133">
        <v>31</v>
      </c>
      <c r="AC12" s="133">
        <v>30</v>
      </c>
      <c r="AD12" s="133">
        <v>22762</v>
      </c>
      <c r="AE12" s="133">
        <v>48290</v>
      </c>
      <c r="AF12" s="133">
        <v>71052</v>
      </c>
      <c r="AG12" s="133">
        <v>32</v>
      </c>
      <c r="AH12" s="133">
        <v>32</v>
      </c>
      <c r="AI12" s="133">
        <v>32</v>
      </c>
      <c r="AJ12" s="133">
        <v>31028</v>
      </c>
      <c r="AK12" s="133">
        <v>65344</v>
      </c>
      <c r="AL12" s="133">
        <v>96372</v>
      </c>
    </row>
    <row r="13" spans="1:38" x14ac:dyDescent="0.35">
      <c r="B13" s="133" t="s">
        <v>18</v>
      </c>
      <c r="C13" s="133">
        <v>40</v>
      </c>
      <c r="D13" s="133">
        <v>39</v>
      </c>
      <c r="E13" s="133">
        <v>39</v>
      </c>
      <c r="F13" s="133">
        <v>3102</v>
      </c>
      <c r="G13" s="133">
        <v>5985</v>
      </c>
      <c r="H13" s="133">
        <v>9087</v>
      </c>
      <c r="I13" s="133">
        <v>42</v>
      </c>
      <c r="J13" s="133">
        <v>43</v>
      </c>
      <c r="K13" s="133">
        <v>43</v>
      </c>
      <c r="L13" s="133">
        <v>1901</v>
      </c>
      <c r="M13" s="133">
        <v>4002</v>
      </c>
      <c r="N13" s="133">
        <v>5903</v>
      </c>
      <c r="O13" s="133" t="s">
        <v>414</v>
      </c>
      <c r="P13" s="133" t="s">
        <v>414</v>
      </c>
      <c r="Q13" s="133">
        <v>48</v>
      </c>
      <c r="R13" s="133">
        <v>105</v>
      </c>
      <c r="S13" s="133">
        <v>204</v>
      </c>
      <c r="T13" s="133">
        <v>309</v>
      </c>
      <c r="U13" s="133">
        <v>37</v>
      </c>
      <c r="V13" s="133">
        <v>37</v>
      </c>
      <c r="W13" s="133">
        <v>37</v>
      </c>
      <c r="X13" s="133">
        <v>1590</v>
      </c>
      <c r="Y13" s="133">
        <v>3315</v>
      </c>
      <c r="Z13" s="133">
        <v>4905</v>
      </c>
      <c r="AA13" s="133">
        <v>31</v>
      </c>
      <c r="AB13" s="133">
        <v>32</v>
      </c>
      <c r="AC13" s="133">
        <v>32</v>
      </c>
      <c r="AD13" s="133">
        <v>20850</v>
      </c>
      <c r="AE13" s="133">
        <v>43373</v>
      </c>
      <c r="AF13" s="133">
        <v>64223</v>
      </c>
      <c r="AG13" s="133">
        <v>34</v>
      </c>
      <c r="AH13" s="133">
        <v>34</v>
      </c>
      <c r="AI13" s="133">
        <v>34</v>
      </c>
      <c r="AJ13" s="133">
        <v>28283</v>
      </c>
      <c r="AK13" s="133">
        <v>58393</v>
      </c>
      <c r="AL13" s="133">
        <v>86676</v>
      </c>
    </row>
    <row r="14" spans="1:38" x14ac:dyDescent="0.35">
      <c r="B14" s="133" t="s">
        <v>19</v>
      </c>
      <c r="C14" s="133">
        <v>42</v>
      </c>
      <c r="D14" s="133">
        <v>42</v>
      </c>
      <c r="E14" s="133">
        <v>42</v>
      </c>
      <c r="F14" s="133">
        <v>2093</v>
      </c>
      <c r="G14" s="133">
        <v>3591</v>
      </c>
      <c r="H14" s="133">
        <v>5684</v>
      </c>
      <c r="I14" s="133">
        <v>44</v>
      </c>
      <c r="J14" s="133">
        <v>46</v>
      </c>
      <c r="K14" s="133">
        <v>45</v>
      </c>
      <c r="L14" s="133">
        <v>1209</v>
      </c>
      <c r="M14" s="133">
        <v>2208</v>
      </c>
      <c r="N14" s="133">
        <v>3417</v>
      </c>
      <c r="O14" s="133">
        <v>43</v>
      </c>
      <c r="P14" s="133">
        <v>50</v>
      </c>
      <c r="Q14" s="133">
        <v>47</v>
      </c>
      <c r="R14" s="133">
        <v>72</v>
      </c>
      <c r="S14" s="133">
        <v>121</v>
      </c>
      <c r="T14" s="133">
        <v>193</v>
      </c>
      <c r="U14" s="133">
        <v>35</v>
      </c>
      <c r="V14" s="133">
        <v>38</v>
      </c>
      <c r="W14" s="133">
        <v>37</v>
      </c>
      <c r="X14" s="133">
        <v>1020</v>
      </c>
      <c r="Y14" s="133">
        <v>1922</v>
      </c>
      <c r="Z14" s="133">
        <v>2942</v>
      </c>
      <c r="AA14" s="133">
        <v>31</v>
      </c>
      <c r="AB14" s="133">
        <v>32</v>
      </c>
      <c r="AC14" s="133">
        <v>32</v>
      </c>
      <c r="AD14" s="133">
        <v>13372</v>
      </c>
      <c r="AE14" s="133">
        <v>25206</v>
      </c>
      <c r="AF14" s="133">
        <v>38578</v>
      </c>
      <c r="AG14" s="133">
        <v>34</v>
      </c>
      <c r="AH14" s="133">
        <v>35</v>
      </c>
      <c r="AI14" s="133">
        <v>34</v>
      </c>
      <c r="AJ14" s="133">
        <v>18252</v>
      </c>
      <c r="AK14" s="133">
        <v>33952</v>
      </c>
      <c r="AL14" s="133">
        <v>52204</v>
      </c>
    </row>
    <row r="15" spans="1:38" x14ac:dyDescent="0.35">
      <c r="B15" s="133" t="s">
        <v>20</v>
      </c>
      <c r="C15" s="133">
        <v>34</v>
      </c>
      <c r="D15" s="133">
        <v>36</v>
      </c>
      <c r="E15" s="133">
        <v>35</v>
      </c>
      <c r="F15" s="133">
        <v>1009</v>
      </c>
      <c r="G15" s="133">
        <v>2394</v>
      </c>
      <c r="H15" s="133">
        <v>3403</v>
      </c>
      <c r="I15" s="133">
        <v>37</v>
      </c>
      <c r="J15" s="133">
        <v>41</v>
      </c>
      <c r="K15" s="133">
        <v>40</v>
      </c>
      <c r="L15" s="133">
        <v>692</v>
      </c>
      <c r="M15" s="133">
        <v>1794</v>
      </c>
      <c r="N15" s="133">
        <v>2486</v>
      </c>
      <c r="O15" s="133" t="s">
        <v>414</v>
      </c>
      <c r="P15" s="133" t="s">
        <v>414</v>
      </c>
      <c r="Q15" s="133">
        <v>50</v>
      </c>
      <c r="R15" s="133">
        <v>33</v>
      </c>
      <c r="S15" s="133">
        <v>83</v>
      </c>
      <c r="T15" s="133">
        <v>116</v>
      </c>
      <c r="U15" s="133">
        <v>39</v>
      </c>
      <c r="V15" s="133">
        <v>34</v>
      </c>
      <c r="W15" s="133">
        <v>36</v>
      </c>
      <c r="X15" s="133">
        <v>570</v>
      </c>
      <c r="Y15" s="133">
        <v>1393</v>
      </c>
      <c r="Z15" s="133">
        <v>1963</v>
      </c>
      <c r="AA15" s="133">
        <v>32</v>
      </c>
      <c r="AB15" s="133">
        <v>32</v>
      </c>
      <c r="AC15" s="133">
        <v>32</v>
      </c>
      <c r="AD15" s="133">
        <v>7478</v>
      </c>
      <c r="AE15" s="133">
        <v>18167</v>
      </c>
      <c r="AF15" s="133">
        <v>25645</v>
      </c>
      <c r="AG15" s="133">
        <v>34</v>
      </c>
      <c r="AH15" s="133">
        <v>33</v>
      </c>
      <c r="AI15" s="133">
        <v>33</v>
      </c>
      <c r="AJ15" s="133">
        <v>10031</v>
      </c>
      <c r="AK15" s="133">
        <v>24441</v>
      </c>
      <c r="AL15" s="133">
        <v>34472</v>
      </c>
    </row>
    <row r="16" spans="1:38" x14ac:dyDescent="0.35">
      <c r="B16" s="133" t="s">
        <v>21</v>
      </c>
      <c r="C16" s="133">
        <v>10</v>
      </c>
      <c r="D16" s="133">
        <v>14</v>
      </c>
      <c r="E16" s="133">
        <v>13</v>
      </c>
      <c r="F16" s="133">
        <v>368</v>
      </c>
      <c r="G16" s="133">
        <v>799</v>
      </c>
      <c r="H16" s="133">
        <v>1167</v>
      </c>
      <c r="I16" s="133">
        <v>9</v>
      </c>
      <c r="J16" s="133">
        <v>14</v>
      </c>
      <c r="K16" s="133">
        <v>13</v>
      </c>
      <c r="L16" s="133">
        <v>216</v>
      </c>
      <c r="M16" s="133">
        <v>599</v>
      </c>
      <c r="N16" s="133">
        <v>815</v>
      </c>
      <c r="O16" s="133" t="s">
        <v>414</v>
      </c>
      <c r="P16" s="133" t="s">
        <v>414</v>
      </c>
      <c r="Q16" s="133">
        <v>19</v>
      </c>
      <c r="R16" s="133">
        <v>7</v>
      </c>
      <c r="S16" s="133">
        <v>25</v>
      </c>
      <c r="T16" s="133">
        <v>32</v>
      </c>
      <c r="U16" s="133">
        <v>16</v>
      </c>
      <c r="V16" s="133">
        <v>16</v>
      </c>
      <c r="W16" s="133">
        <v>16</v>
      </c>
      <c r="X16" s="133">
        <v>164</v>
      </c>
      <c r="Y16" s="133">
        <v>418</v>
      </c>
      <c r="Z16" s="133">
        <v>582</v>
      </c>
      <c r="AA16" s="133">
        <v>12</v>
      </c>
      <c r="AB16" s="133">
        <v>16</v>
      </c>
      <c r="AC16" s="133">
        <v>15</v>
      </c>
      <c r="AD16" s="133">
        <v>1912</v>
      </c>
      <c r="AE16" s="133">
        <v>4917</v>
      </c>
      <c r="AF16" s="133">
        <v>6829</v>
      </c>
      <c r="AG16" s="133">
        <v>12</v>
      </c>
      <c r="AH16" s="133">
        <v>15</v>
      </c>
      <c r="AI16" s="133">
        <v>14</v>
      </c>
      <c r="AJ16" s="133">
        <v>2745</v>
      </c>
      <c r="AK16" s="133">
        <v>6951</v>
      </c>
      <c r="AL16" s="133">
        <v>9696</v>
      </c>
    </row>
    <row r="18" spans="2:38" x14ac:dyDescent="0.35">
      <c r="B18" s="28" t="s">
        <v>596</v>
      </c>
      <c r="C18" s="133">
        <v>76</v>
      </c>
      <c r="D18" s="133">
        <v>69</v>
      </c>
      <c r="E18" s="133">
        <v>73</v>
      </c>
      <c r="F18" s="133">
        <v>31584</v>
      </c>
      <c r="G18" s="133">
        <v>33314</v>
      </c>
      <c r="H18" s="133">
        <v>64898</v>
      </c>
      <c r="I18" s="133">
        <v>75</v>
      </c>
      <c r="J18" s="133">
        <v>67</v>
      </c>
      <c r="K18" s="133">
        <v>71</v>
      </c>
      <c r="L18" s="133">
        <v>17195</v>
      </c>
      <c r="M18" s="133">
        <v>17509</v>
      </c>
      <c r="N18" s="133">
        <v>34704</v>
      </c>
      <c r="O18" s="133">
        <v>80</v>
      </c>
      <c r="P18" s="133">
        <v>74</v>
      </c>
      <c r="Q18" s="133">
        <v>77</v>
      </c>
      <c r="R18" s="133">
        <v>1224</v>
      </c>
      <c r="S18" s="133">
        <v>1260</v>
      </c>
      <c r="T18" s="133">
        <v>2484</v>
      </c>
      <c r="U18" s="133">
        <v>75</v>
      </c>
      <c r="V18" s="133">
        <v>67</v>
      </c>
      <c r="W18" s="133">
        <v>71</v>
      </c>
      <c r="X18" s="133">
        <v>16697</v>
      </c>
      <c r="Y18" s="133">
        <v>17360</v>
      </c>
      <c r="Z18" s="133">
        <v>34057</v>
      </c>
      <c r="AA18" s="133">
        <v>73</v>
      </c>
      <c r="AB18" s="133">
        <v>65</v>
      </c>
      <c r="AC18" s="133">
        <v>69</v>
      </c>
      <c r="AD18" s="133">
        <v>223522</v>
      </c>
      <c r="AE18" s="133">
        <v>235446</v>
      </c>
      <c r="AF18" s="133">
        <v>458968</v>
      </c>
      <c r="AG18" s="133">
        <v>73</v>
      </c>
      <c r="AH18" s="133">
        <v>65</v>
      </c>
      <c r="AI18" s="133">
        <v>69</v>
      </c>
      <c r="AJ18" s="133">
        <v>299100</v>
      </c>
      <c r="AK18" s="133">
        <v>314419</v>
      </c>
      <c r="AL18" s="133">
        <v>613519</v>
      </c>
    </row>
    <row r="21" spans="2:38" x14ac:dyDescent="0.35">
      <c r="C21" s="133">
        <v>2</v>
      </c>
      <c r="D21" s="133">
        <v>3</v>
      </c>
      <c r="E21" s="133">
        <v>4</v>
      </c>
      <c r="F21" s="133">
        <v>5</v>
      </c>
      <c r="G21" s="133">
        <v>6</v>
      </c>
      <c r="H21" s="133">
        <v>7</v>
      </c>
      <c r="I21" s="133">
        <v>8</v>
      </c>
      <c r="J21" s="133">
        <v>9</v>
      </c>
      <c r="K21" s="133">
        <v>10</v>
      </c>
      <c r="L21" s="133">
        <v>11</v>
      </c>
      <c r="M21" s="133">
        <v>12</v>
      </c>
      <c r="N21" s="133">
        <v>13</v>
      </c>
      <c r="O21" s="133">
        <v>14</v>
      </c>
      <c r="P21" s="133">
        <v>15</v>
      </c>
      <c r="Q21" s="133">
        <v>16</v>
      </c>
      <c r="R21" s="133">
        <v>17</v>
      </c>
      <c r="S21" s="133">
        <v>18</v>
      </c>
      <c r="T21" s="133">
        <v>19</v>
      </c>
      <c r="U21" s="133">
        <v>20</v>
      </c>
      <c r="V21" s="133">
        <v>21</v>
      </c>
      <c r="W21" s="133">
        <v>22</v>
      </c>
      <c r="X21" s="133">
        <v>23</v>
      </c>
      <c r="Y21" s="133">
        <v>24</v>
      </c>
      <c r="Z21" s="133">
        <v>25</v>
      </c>
      <c r="AA21" s="133">
        <v>26</v>
      </c>
      <c r="AB21" s="133">
        <v>27</v>
      </c>
      <c r="AC21" s="133">
        <v>28</v>
      </c>
      <c r="AD21" s="133">
        <v>29</v>
      </c>
      <c r="AE21" s="133">
        <v>30</v>
      </c>
      <c r="AF21" s="133">
        <v>31</v>
      </c>
      <c r="AG21" s="133">
        <v>32</v>
      </c>
      <c r="AH21" s="133">
        <v>33</v>
      </c>
      <c r="AI21" s="133">
        <v>34</v>
      </c>
      <c r="AJ21" s="133">
        <v>35</v>
      </c>
      <c r="AK21" s="133">
        <v>36</v>
      </c>
      <c r="AL21" s="133">
        <v>37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L21"/>
  <sheetViews>
    <sheetView workbookViewId="0">
      <selection sqref="A1:XFD1048576"/>
    </sheetView>
  </sheetViews>
  <sheetFormatPr defaultColWidth="9.1328125" defaultRowHeight="12.75" x14ac:dyDescent="0.35"/>
  <cols>
    <col min="1" max="1" width="9.1328125" style="133"/>
    <col min="2" max="2" width="22.1328125" style="133" bestFit="1" customWidth="1"/>
    <col min="3" max="16384" width="9.1328125" style="133"/>
  </cols>
  <sheetData>
    <row r="1" spans="1:38" ht="15" x14ac:dyDescent="0.4">
      <c r="A1" s="145" t="s">
        <v>421</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row>
    <row r="2" spans="1:38" x14ac:dyDescent="0.35">
      <c r="C2" s="133" t="s">
        <v>423</v>
      </c>
    </row>
    <row r="3" spans="1:38" x14ac:dyDescent="0.35">
      <c r="C3" s="133" t="s">
        <v>10</v>
      </c>
      <c r="I3" s="133" t="s">
        <v>11</v>
      </c>
      <c r="O3" s="133" t="s">
        <v>12</v>
      </c>
      <c r="U3" s="133" t="s">
        <v>9</v>
      </c>
      <c r="AA3" s="133" t="s">
        <v>8</v>
      </c>
      <c r="AG3" s="133" t="s">
        <v>48</v>
      </c>
    </row>
    <row r="4" spans="1:38" x14ac:dyDescent="0.35">
      <c r="C4" s="133" t="s">
        <v>398</v>
      </c>
      <c r="I4" s="133" t="s">
        <v>398</v>
      </c>
      <c r="O4" s="133" t="s">
        <v>398</v>
      </c>
      <c r="U4" s="133" t="s">
        <v>398</v>
      </c>
      <c r="AA4" s="133" t="s">
        <v>398</v>
      </c>
      <c r="AG4" s="133" t="s">
        <v>398</v>
      </c>
    </row>
    <row r="5" spans="1:38" x14ac:dyDescent="0.35">
      <c r="C5" s="133">
        <v>1</v>
      </c>
      <c r="I5" s="133">
        <v>1</v>
      </c>
      <c r="O5" s="133">
        <v>1</v>
      </c>
      <c r="U5" s="133">
        <v>1</v>
      </c>
      <c r="AA5" s="133">
        <v>1</v>
      </c>
      <c r="AG5" s="133">
        <v>1</v>
      </c>
    </row>
    <row r="6" spans="1:38" x14ac:dyDescent="0.35">
      <c r="C6" s="133" t="s">
        <v>418</v>
      </c>
      <c r="I6" s="133" t="s">
        <v>418</v>
      </c>
      <c r="O6" s="133" t="s">
        <v>418</v>
      </c>
      <c r="U6" s="133" t="s">
        <v>418</v>
      </c>
      <c r="AA6" s="133" t="s">
        <v>418</v>
      </c>
      <c r="AG6" s="133" t="s">
        <v>418</v>
      </c>
    </row>
    <row r="7" spans="1:38" x14ac:dyDescent="0.35">
      <c r="C7" s="133">
        <v>1</v>
      </c>
      <c r="F7" s="133" t="s">
        <v>48</v>
      </c>
      <c r="I7" s="133">
        <v>1</v>
      </c>
      <c r="L7" s="133" t="s">
        <v>48</v>
      </c>
      <c r="O7" s="133">
        <v>1</v>
      </c>
      <c r="R7" s="133" t="s">
        <v>48</v>
      </c>
      <c r="U7" s="133">
        <v>1</v>
      </c>
      <c r="X7" s="133" t="s">
        <v>48</v>
      </c>
      <c r="AA7" s="133">
        <v>1</v>
      </c>
      <c r="AD7" s="133" t="s">
        <v>48</v>
      </c>
      <c r="AG7" s="133">
        <v>1</v>
      </c>
      <c r="AJ7" s="133" t="s">
        <v>48</v>
      </c>
    </row>
    <row r="8" spans="1:38" x14ac:dyDescent="0.35">
      <c r="C8" s="133" t="s">
        <v>399</v>
      </c>
      <c r="F8" s="133" t="s">
        <v>399</v>
      </c>
      <c r="I8" s="133" t="s">
        <v>399</v>
      </c>
      <c r="L8" s="133" t="s">
        <v>399</v>
      </c>
      <c r="O8" s="133" t="s">
        <v>399</v>
      </c>
      <c r="R8" s="133" t="s">
        <v>399</v>
      </c>
      <c r="U8" s="133" t="s">
        <v>399</v>
      </c>
      <c r="X8" s="133" t="s">
        <v>399</v>
      </c>
      <c r="AA8" s="133" t="s">
        <v>399</v>
      </c>
      <c r="AD8" s="133" t="s">
        <v>399</v>
      </c>
      <c r="AG8" s="133" t="s">
        <v>399</v>
      </c>
      <c r="AJ8" s="133" t="s">
        <v>399</v>
      </c>
    </row>
    <row r="9" spans="1:38"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c r="U9" s="133" t="s">
        <v>401</v>
      </c>
      <c r="V9" s="133" t="s">
        <v>400</v>
      </c>
      <c r="W9" s="133" t="s">
        <v>48</v>
      </c>
      <c r="X9" s="133" t="s">
        <v>401</v>
      </c>
      <c r="Y9" s="133" t="s">
        <v>400</v>
      </c>
      <c r="Z9" s="133" t="s">
        <v>48</v>
      </c>
      <c r="AA9" s="133" t="s">
        <v>401</v>
      </c>
      <c r="AB9" s="133" t="s">
        <v>400</v>
      </c>
      <c r="AC9" s="133" t="s">
        <v>48</v>
      </c>
      <c r="AD9" s="133" t="s">
        <v>401</v>
      </c>
      <c r="AE9" s="133" t="s">
        <v>400</v>
      </c>
      <c r="AF9" s="133" t="s">
        <v>48</v>
      </c>
      <c r="AG9" s="133" t="s">
        <v>401</v>
      </c>
      <c r="AH9" s="133" t="s">
        <v>400</v>
      </c>
      <c r="AI9" s="133" t="s">
        <v>48</v>
      </c>
      <c r="AJ9" s="133" t="s">
        <v>401</v>
      </c>
      <c r="AK9" s="133" t="s">
        <v>400</v>
      </c>
      <c r="AL9" s="133" t="s">
        <v>48</v>
      </c>
    </row>
    <row r="10" spans="1:38"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c r="U10" s="133" t="s">
        <v>407</v>
      </c>
      <c r="V10" s="133" t="s">
        <v>407</v>
      </c>
      <c r="W10" s="133" t="s">
        <v>407</v>
      </c>
      <c r="X10" s="133" t="s">
        <v>407</v>
      </c>
      <c r="Y10" s="133" t="s">
        <v>407</v>
      </c>
      <c r="Z10" s="133" t="s">
        <v>407</v>
      </c>
      <c r="AA10" s="133" t="s">
        <v>407</v>
      </c>
      <c r="AB10" s="133" t="s">
        <v>407</v>
      </c>
      <c r="AC10" s="133" t="s">
        <v>407</v>
      </c>
      <c r="AD10" s="133" t="s">
        <v>407</v>
      </c>
      <c r="AE10" s="133" t="s">
        <v>407</v>
      </c>
      <c r="AF10" s="133" t="s">
        <v>407</v>
      </c>
      <c r="AG10" s="133" t="s">
        <v>407</v>
      </c>
      <c r="AH10" s="133" t="s">
        <v>407</v>
      </c>
      <c r="AI10" s="133" t="s">
        <v>407</v>
      </c>
      <c r="AJ10" s="133" t="s">
        <v>407</v>
      </c>
      <c r="AK10" s="133" t="s">
        <v>407</v>
      </c>
      <c r="AL10" s="133" t="s">
        <v>407</v>
      </c>
    </row>
    <row r="11" spans="1:38" x14ac:dyDescent="0.35">
      <c r="A11" s="133" t="s">
        <v>411</v>
      </c>
      <c r="B11" s="133" t="s">
        <v>16</v>
      </c>
      <c r="C11" s="318">
        <v>88</v>
      </c>
      <c r="D11" s="318">
        <v>84</v>
      </c>
      <c r="E11" s="318">
        <v>86</v>
      </c>
      <c r="F11" s="318">
        <v>29704</v>
      </c>
      <c r="G11" s="318">
        <v>27882</v>
      </c>
      <c r="H11" s="318">
        <v>57586</v>
      </c>
      <c r="I11" s="318">
        <v>87</v>
      </c>
      <c r="J11" s="318">
        <v>84</v>
      </c>
      <c r="K11" s="318">
        <v>86</v>
      </c>
      <c r="L11" s="318">
        <v>15458</v>
      </c>
      <c r="M11" s="318">
        <v>13680</v>
      </c>
      <c r="N11" s="318">
        <v>29138</v>
      </c>
      <c r="O11" s="318">
        <v>89</v>
      </c>
      <c r="P11" s="318">
        <v>86</v>
      </c>
      <c r="Q11" s="318">
        <v>88</v>
      </c>
      <c r="R11" s="318">
        <v>1324</v>
      </c>
      <c r="S11" s="318">
        <v>1316</v>
      </c>
      <c r="T11" s="318">
        <v>2640</v>
      </c>
      <c r="U11" s="318">
        <v>86</v>
      </c>
      <c r="V11" s="318">
        <v>83</v>
      </c>
      <c r="W11" s="318">
        <v>85</v>
      </c>
      <c r="X11" s="318">
        <v>16938</v>
      </c>
      <c r="Y11" s="318">
        <v>15498</v>
      </c>
      <c r="Z11" s="318">
        <v>32436</v>
      </c>
      <c r="AA11" s="318">
        <v>84</v>
      </c>
      <c r="AB11" s="318">
        <v>80</v>
      </c>
      <c r="AC11" s="318">
        <v>82</v>
      </c>
      <c r="AD11" s="318">
        <v>212192</v>
      </c>
      <c r="AE11" s="318">
        <v>199851</v>
      </c>
      <c r="AF11" s="318">
        <v>412043</v>
      </c>
      <c r="AG11" s="318">
        <v>85</v>
      </c>
      <c r="AH11" s="318">
        <v>81</v>
      </c>
      <c r="AI11" s="318">
        <v>83</v>
      </c>
      <c r="AJ11" s="318">
        <v>283054</v>
      </c>
      <c r="AK11" s="318">
        <v>265270</v>
      </c>
      <c r="AL11" s="318">
        <v>548324</v>
      </c>
    </row>
    <row r="12" spans="1:38" x14ac:dyDescent="0.35">
      <c r="B12" s="133" t="s">
        <v>17</v>
      </c>
      <c r="C12" s="318">
        <v>45</v>
      </c>
      <c r="D12" s="318">
        <v>44</v>
      </c>
      <c r="E12" s="318">
        <v>44</v>
      </c>
      <c r="F12" s="318">
        <v>3146</v>
      </c>
      <c r="G12" s="318">
        <v>6239</v>
      </c>
      <c r="H12" s="318">
        <v>9385</v>
      </c>
      <c r="I12" s="318">
        <v>48</v>
      </c>
      <c r="J12" s="318">
        <v>47</v>
      </c>
      <c r="K12" s="318">
        <v>47</v>
      </c>
      <c r="L12" s="318">
        <v>1786</v>
      </c>
      <c r="M12" s="318">
        <v>4063</v>
      </c>
      <c r="N12" s="318">
        <v>5849</v>
      </c>
      <c r="O12" s="318">
        <v>51</v>
      </c>
      <c r="P12" s="318">
        <v>51</v>
      </c>
      <c r="Q12" s="318">
        <v>51</v>
      </c>
      <c r="R12" s="318">
        <v>111</v>
      </c>
      <c r="S12" s="318">
        <v>225</v>
      </c>
      <c r="T12" s="318">
        <v>336</v>
      </c>
      <c r="U12" s="318">
        <v>41</v>
      </c>
      <c r="V12" s="318">
        <v>40</v>
      </c>
      <c r="W12" s="318">
        <v>40</v>
      </c>
      <c r="X12" s="318">
        <v>1469</v>
      </c>
      <c r="Y12" s="318">
        <v>3445</v>
      </c>
      <c r="Z12" s="318">
        <v>4914</v>
      </c>
      <c r="AA12" s="318">
        <v>38</v>
      </c>
      <c r="AB12" s="318">
        <v>37</v>
      </c>
      <c r="AC12" s="318">
        <v>37</v>
      </c>
      <c r="AD12" s="318">
        <v>19444</v>
      </c>
      <c r="AE12" s="318">
        <v>43504</v>
      </c>
      <c r="AF12" s="318">
        <v>62948</v>
      </c>
      <c r="AG12" s="318">
        <v>40</v>
      </c>
      <c r="AH12" s="318">
        <v>39</v>
      </c>
      <c r="AI12" s="318">
        <v>39</v>
      </c>
      <c r="AJ12" s="318">
        <v>26709</v>
      </c>
      <c r="AK12" s="318">
        <v>59104</v>
      </c>
      <c r="AL12" s="318">
        <v>85813</v>
      </c>
    </row>
    <row r="13" spans="1:38" x14ac:dyDescent="0.35">
      <c r="B13" s="318" t="s">
        <v>591</v>
      </c>
      <c r="C13" s="318">
        <v>49</v>
      </c>
      <c r="D13" s="318">
        <v>48</v>
      </c>
      <c r="E13" s="318">
        <v>49</v>
      </c>
      <c r="F13" s="318">
        <v>2745</v>
      </c>
      <c r="G13" s="318">
        <v>5290</v>
      </c>
      <c r="H13" s="318">
        <v>8035</v>
      </c>
      <c r="I13" s="318">
        <v>53</v>
      </c>
      <c r="J13" s="318">
        <v>52</v>
      </c>
      <c r="K13" s="318">
        <v>52</v>
      </c>
      <c r="L13" s="318">
        <v>1568</v>
      </c>
      <c r="M13" s="318">
        <v>3403</v>
      </c>
      <c r="N13" s="318">
        <v>4971</v>
      </c>
      <c r="O13" s="318">
        <v>57</v>
      </c>
      <c r="P13" s="318">
        <v>59</v>
      </c>
      <c r="Q13" s="318">
        <v>58</v>
      </c>
      <c r="R13" s="318">
        <v>93</v>
      </c>
      <c r="S13" s="318">
        <v>179</v>
      </c>
      <c r="T13" s="318">
        <v>272</v>
      </c>
      <c r="U13" s="318">
        <v>46</v>
      </c>
      <c r="V13" s="318">
        <v>43</v>
      </c>
      <c r="W13" s="318">
        <v>44</v>
      </c>
      <c r="X13" s="318">
        <v>1263</v>
      </c>
      <c r="Y13" s="318">
        <v>2940</v>
      </c>
      <c r="Z13" s="318">
        <v>4203</v>
      </c>
      <c r="AA13" s="318">
        <v>40</v>
      </c>
      <c r="AB13" s="318">
        <v>40</v>
      </c>
      <c r="AC13" s="318">
        <v>40</v>
      </c>
      <c r="AD13" s="318">
        <v>17365</v>
      </c>
      <c r="AE13" s="318">
        <v>37975</v>
      </c>
      <c r="AF13" s="318">
        <v>55340</v>
      </c>
      <c r="AG13" s="318">
        <v>43</v>
      </c>
      <c r="AH13" s="318">
        <v>42</v>
      </c>
      <c r="AI13" s="318">
        <v>42</v>
      </c>
      <c r="AJ13" s="318">
        <v>23694</v>
      </c>
      <c r="AK13" s="318">
        <v>51148</v>
      </c>
      <c r="AL13" s="318">
        <v>74842</v>
      </c>
    </row>
    <row r="14" spans="1:38" x14ac:dyDescent="0.35">
      <c r="B14" s="133" t="s">
        <v>19</v>
      </c>
      <c r="C14" s="318" t="s">
        <v>33</v>
      </c>
      <c r="D14" s="318" t="s">
        <v>33</v>
      </c>
      <c r="E14" s="318" t="s">
        <v>33</v>
      </c>
      <c r="F14" s="318" t="s">
        <v>33</v>
      </c>
      <c r="G14" s="318" t="s">
        <v>33</v>
      </c>
      <c r="H14" s="318" t="s">
        <v>33</v>
      </c>
      <c r="I14" s="318" t="s">
        <v>33</v>
      </c>
      <c r="J14" s="318" t="s">
        <v>33</v>
      </c>
      <c r="K14" s="318" t="s">
        <v>33</v>
      </c>
      <c r="L14" s="318" t="s">
        <v>33</v>
      </c>
      <c r="M14" s="318" t="s">
        <v>33</v>
      </c>
      <c r="N14" s="318" t="s">
        <v>33</v>
      </c>
      <c r="O14" s="318" t="s">
        <v>33</v>
      </c>
      <c r="P14" s="318" t="s">
        <v>33</v>
      </c>
      <c r="Q14" s="318" t="s">
        <v>33</v>
      </c>
      <c r="R14" s="318" t="s">
        <v>33</v>
      </c>
      <c r="S14" s="318" t="s">
        <v>33</v>
      </c>
      <c r="T14" s="318" t="s">
        <v>33</v>
      </c>
      <c r="U14" s="318" t="s">
        <v>33</v>
      </c>
      <c r="V14" s="318" t="s">
        <v>33</v>
      </c>
      <c r="W14" s="318" t="s">
        <v>33</v>
      </c>
      <c r="X14" s="318" t="s">
        <v>33</v>
      </c>
      <c r="Y14" s="318" t="s">
        <v>33</v>
      </c>
      <c r="Z14" s="318" t="s">
        <v>33</v>
      </c>
      <c r="AA14" s="318" t="s">
        <v>33</v>
      </c>
      <c r="AB14" s="318" t="s">
        <v>33</v>
      </c>
      <c r="AC14" s="318" t="s">
        <v>33</v>
      </c>
      <c r="AD14" s="318" t="s">
        <v>33</v>
      </c>
      <c r="AE14" s="318" t="s">
        <v>33</v>
      </c>
      <c r="AF14" s="318" t="s">
        <v>33</v>
      </c>
      <c r="AG14" s="318" t="s">
        <v>33</v>
      </c>
      <c r="AH14" s="318" t="s">
        <v>33</v>
      </c>
      <c r="AI14" s="318" t="s">
        <v>33</v>
      </c>
      <c r="AJ14" s="318" t="s">
        <v>33</v>
      </c>
      <c r="AK14" s="318" t="s">
        <v>33</v>
      </c>
      <c r="AL14" s="318" t="s">
        <v>33</v>
      </c>
    </row>
    <row r="15" spans="1:38" x14ac:dyDescent="0.35">
      <c r="B15" s="133" t="s">
        <v>20</v>
      </c>
      <c r="C15" s="318" t="s">
        <v>33</v>
      </c>
      <c r="D15" s="318" t="s">
        <v>33</v>
      </c>
      <c r="E15" s="318" t="s">
        <v>33</v>
      </c>
      <c r="F15" s="318" t="s">
        <v>33</v>
      </c>
      <c r="G15" s="318" t="s">
        <v>33</v>
      </c>
      <c r="H15" s="318" t="s">
        <v>33</v>
      </c>
      <c r="I15" s="318" t="s">
        <v>33</v>
      </c>
      <c r="J15" s="318" t="s">
        <v>33</v>
      </c>
      <c r="K15" s="318" t="s">
        <v>33</v>
      </c>
      <c r="L15" s="318" t="s">
        <v>33</v>
      </c>
      <c r="M15" s="318" t="s">
        <v>33</v>
      </c>
      <c r="N15" s="318" t="s">
        <v>33</v>
      </c>
      <c r="O15" s="318" t="s">
        <v>33</v>
      </c>
      <c r="P15" s="318" t="s">
        <v>33</v>
      </c>
      <c r="Q15" s="318" t="s">
        <v>33</v>
      </c>
      <c r="R15" s="318" t="s">
        <v>33</v>
      </c>
      <c r="S15" s="318" t="s">
        <v>33</v>
      </c>
      <c r="T15" s="318" t="s">
        <v>33</v>
      </c>
      <c r="U15" s="318" t="s">
        <v>33</v>
      </c>
      <c r="V15" s="318" t="s">
        <v>33</v>
      </c>
      <c r="W15" s="318" t="s">
        <v>33</v>
      </c>
      <c r="X15" s="318" t="s">
        <v>33</v>
      </c>
      <c r="Y15" s="318" t="s">
        <v>33</v>
      </c>
      <c r="Z15" s="318" t="s">
        <v>33</v>
      </c>
      <c r="AA15" s="318" t="s">
        <v>33</v>
      </c>
      <c r="AB15" s="318" t="s">
        <v>33</v>
      </c>
      <c r="AC15" s="318" t="s">
        <v>33</v>
      </c>
      <c r="AD15" s="318" t="s">
        <v>33</v>
      </c>
      <c r="AE15" s="318" t="s">
        <v>33</v>
      </c>
      <c r="AF15" s="318" t="s">
        <v>33</v>
      </c>
      <c r="AG15" s="318" t="s">
        <v>33</v>
      </c>
      <c r="AH15" s="318" t="s">
        <v>33</v>
      </c>
      <c r="AI15" s="318" t="s">
        <v>33</v>
      </c>
      <c r="AJ15" s="318" t="s">
        <v>33</v>
      </c>
      <c r="AK15" s="318" t="s">
        <v>33</v>
      </c>
      <c r="AL15" s="318" t="s">
        <v>33</v>
      </c>
    </row>
    <row r="16" spans="1:38" x14ac:dyDescent="0.35">
      <c r="B16" s="318" t="s">
        <v>602</v>
      </c>
      <c r="C16" s="318">
        <v>18</v>
      </c>
      <c r="D16" s="318">
        <v>17</v>
      </c>
      <c r="E16" s="318">
        <v>17</v>
      </c>
      <c r="F16" s="318">
        <v>401</v>
      </c>
      <c r="G16" s="318">
        <v>949</v>
      </c>
      <c r="H16" s="318">
        <v>1350</v>
      </c>
      <c r="I16" s="318">
        <v>11</v>
      </c>
      <c r="J16" s="318">
        <v>21</v>
      </c>
      <c r="K16" s="318">
        <v>18</v>
      </c>
      <c r="L16" s="318">
        <v>218</v>
      </c>
      <c r="M16" s="318">
        <v>660</v>
      </c>
      <c r="N16" s="318">
        <v>878</v>
      </c>
      <c r="O16" s="318">
        <v>22</v>
      </c>
      <c r="P16" s="318">
        <v>22</v>
      </c>
      <c r="Q16" s="318">
        <v>22</v>
      </c>
      <c r="R16" s="318">
        <v>18</v>
      </c>
      <c r="S16" s="318">
        <v>46</v>
      </c>
      <c r="T16" s="318">
        <v>64</v>
      </c>
      <c r="U16" s="318">
        <v>11</v>
      </c>
      <c r="V16" s="318">
        <v>21</v>
      </c>
      <c r="W16" s="318">
        <v>18</v>
      </c>
      <c r="X16" s="318">
        <v>206</v>
      </c>
      <c r="Y16" s="318">
        <v>505</v>
      </c>
      <c r="Z16" s="318">
        <v>711</v>
      </c>
      <c r="AA16" s="318">
        <v>16</v>
      </c>
      <c r="AB16" s="318">
        <v>18</v>
      </c>
      <c r="AC16" s="318">
        <v>18</v>
      </c>
      <c r="AD16" s="318">
        <v>2079</v>
      </c>
      <c r="AE16" s="318">
        <v>5529</v>
      </c>
      <c r="AF16" s="318">
        <v>7608</v>
      </c>
      <c r="AG16" s="318">
        <v>16</v>
      </c>
      <c r="AH16" s="318">
        <v>19</v>
      </c>
      <c r="AI16" s="318">
        <v>18</v>
      </c>
      <c r="AJ16" s="318">
        <v>3015</v>
      </c>
      <c r="AK16" s="318">
        <v>7956</v>
      </c>
      <c r="AL16" s="318">
        <v>10971</v>
      </c>
    </row>
    <row r="18" spans="2:38" x14ac:dyDescent="0.35">
      <c r="B18" s="28" t="s">
        <v>596</v>
      </c>
      <c r="C18" s="318">
        <v>84</v>
      </c>
      <c r="D18" s="318">
        <v>77</v>
      </c>
      <c r="E18" s="318">
        <v>80</v>
      </c>
      <c r="F18" s="318">
        <v>32908</v>
      </c>
      <c r="G18" s="318">
        <v>34180</v>
      </c>
      <c r="H18" s="318">
        <v>67088</v>
      </c>
      <c r="I18" s="318">
        <v>83</v>
      </c>
      <c r="J18" s="318">
        <v>75</v>
      </c>
      <c r="K18" s="318">
        <v>79</v>
      </c>
      <c r="L18" s="318">
        <v>17267</v>
      </c>
      <c r="M18" s="318">
        <v>17766</v>
      </c>
      <c r="N18" s="318">
        <v>35033</v>
      </c>
      <c r="O18" s="318">
        <v>86</v>
      </c>
      <c r="P18" s="318">
        <v>81</v>
      </c>
      <c r="Q18" s="318">
        <v>83</v>
      </c>
      <c r="R18" s="318">
        <v>1436</v>
      </c>
      <c r="S18" s="318">
        <v>1544</v>
      </c>
      <c r="T18" s="318">
        <v>2980</v>
      </c>
      <c r="U18" s="318">
        <v>83</v>
      </c>
      <c r="V18" s="318">
        <v>75</v>
      </c>
      <c r="W18" s="318">
        <v>79</v>
      </c>
      <c r="X18" s="318">
        <v>18430</v>
      </c>
      <c r="Y18" s="318">
        <v>18968</v>
      </c>
      <c r="Z18" s="318">
        <v>37398</v>
      </c>
      <c r="AA18" s="318">
        <v>80</v>
      </c>
      <c r="AB18" s="318">
        <v>73</v>
      </c>
      <c r="AC18" s="318">
        <v>76</v>
      </c>
      <c r="AD18" s="318">
        <v>231779</v>
      </c>
      <c r="AE18" s="318">
        <v>243508</v>
      </c>
      <c r="AF18" s="318">
        <v>475287</v>
      </c>
      <c r="AG18" s="318">
        <v>81</v>
      </c>
      <c r="AH18" s="318">
        <v>73</v>
      </c>
      <c r="AI18" s="318">
        <v>77</v>
      </c>
      <c r="AJ18" s="318">
        <v>311845</v>
      </c>
      <c r="AK18" s="318">
        <v>326570</v>
      </c>
      <c r="AL18" s="318">
        <v>638415</v>
      </c>
    </row>
    <row r="21" spans="2:38" x14ac:dyDescent="0.35">
      <c r="C21" s="133">
        <v>2</v>
      </c>
      <c r="D21" s="133">
        <v>3</v>
      </c>
      <c r="E21" s="133">
        <v>4</v>
      </c>
      <c r="F21" s="133">
        <v>5</v>
      </c>
      <c r="G21" s="133">
        <v>6</v>
      </c>
      <c r="H21" s="133">
        <v>7</v>
      </c>
      <c r="I21" s="133">
        <v>8</v>
      </c>
      <c r="J21" s="133">
        <v>9</v>
      </c>
      <c r="K21" s="133">
        <v>10</v>
      </c>
      <c r="L21" s="133">
        <v>11</v>
      </c>
      <c r="M21" s="133">
        <v>12</v>
      </c>
      <c r="N21" s="133">
        <v>13</v>
      </c>
      <c r="O21" s="133">
        <v>14</v>
      </c>
      <c r="P21" s="133">
        <v>15</v>
      </c>
      <c r="Q21" s="133">
        <v>16</v>
      </c>
      <c r="R21" s="133">
        <v>17</v>
      </c>
      <c r="S21" s="133">
        <v>18</v>
      </c>
      <c r="T21" s="133">
        <v>19</v>
      </c>
      <c r="U21" s="133">
        <v>20</v>
      </c>
      <c r="V21" s="133">
        <v>21</v>
      </c>
      <c r="W21" s="133">
        <v>22</v>
      </c>
      <c r="X21" s="133">
        <v>23</v>
      </c>
      <c r="Y21" s="133">
        <v>24</v>
      </c>
      <c r="Z21" s="133">
        <v>25</v>
      </c>
      <c r="AA21" s="133">
        <v>26</v>
      </c>
      <c r="AB21" s="133">
        <v>27</v>
      </c>
      <c r="AC21" s="133">
        <v>28</v>
      </c>
      <c r="AD21" s="133">
        <v>29</v>
      </c>
      <c r="AE21" s="133">
        <v>30</v>
      </c>
      <c r="AF21" s="133">
        <v>31</v>
      </c>
      <c r="AG21" s="133">
        <v>32</v>
      </c>
      <c r="AH21" s="133">
        <v>33</v>
      </c>
      <c r="AI21" s="133">
        <v>34</v>
      </c>
      <c r="AJ21" s="133">
        <v>35</v>
      </c>
      <c r="AK21" s="133">
        <v>36</v>
      </c>
      <c r="AL21" s="133">
        <v>37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1"/>
  <sheetViews>
    <sheetView workbookViewId="0"/>
  </sheetViews>
  <sheetFormatPr defaultColWidth="9.1328125" defaultRowHeight="12.75" x14ac:dyDescent="0.35"/>
  <cols>
    <col min="1" max="16384" width="9.1328125" style="133"/>
  </cols>
  <sheetData>
    <row r="1" spans="1:38" ht="15" x14ac:dyDescent="0.4">
      <c r="A1" s="145" t="s">
        <v>421</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row>
    <row r="2" spans="1:38" x14ac:dyDescent="0.35">
      <c r="C2" s="133" t="s">
        <v>423</v>
      </c>
    </row>
    <row r="3" spans="1:38" x14ac:dyDescent="0.35">
      <c r="C3" s="133" t="s">
        <v>10</v>
      </c>
      <c r="I3" s="133" t="s">
        <v>11</v>
      </c>
      <c r="O3" s="133" t="s">
        <v>12</v>
      </c>
      <c r="U3" s="133" t="s">
        <v>9</v>
      </c>
      <c r="AA3" s="133" t="s">
        <v>8</v>
      </c>
      <c r="AG3" s="133" t="s">
        <v>48</v>
      </c>
    </row>
    <row r="4" spans="1:38" x14ac:dyDescent="0.35">
      <c r="C4" s="133" t="s">
        <v>398</v>
      </c>
      <c r="I4" s="133" t="s">
        <v>398</v>
      </c>
      <c r="O4" s="133" t="s">
        <v>398</v>
      </c>
      <c r="U4" s="133" t="s">
        <v>398</v>
      </c>
      <c r="AA4" s="133" t="s">
        <v>398</v>
      </c>
      <c r="AG4" s="133" t="s">
        <v>398</v>
      </c>
    </row>
    <row r="5" spans="1:38" x14ac:dyDescent="0.35">
      <c r="C5" s="133">
        <v>1</v>
      </c>
      <c r="I5" s="133">
        <v>1</v>
      </c>
      <c r="O5" s="133">
        <v>1</v>
      </c>
      <c r="U5" s="133">
        <v>1</v>
      </c>
      <c r="AA5" s="133">
        <v>1</v>
      </c>
      <c r="AG5" s="133">
        <v>1</v>
      </c>
    </row>
    <row r="6" spans="1:38" x14ac:dyDescent="0.35">
      <c r="C6" s="133" t="s">
        <v>418</v>
      </c>
      <c r="I6" s="133" t="s">
        <v>418</v>
      </c>
      <c r="O6" s="133" t="s">
        <v>418</v>
      </c>
      <c r="U6" s="133" t="s">
        <v>418</v>
      </c>
      <c r="AA6" s="133" t="s">
        <v>418</v>
      </c>
      <c r="AG6" s="133" t="s">
        <v>418</v>
      </c>
    </row>
    <row r="7" spans="1:38" x14ac:dyDescent="0.35">
      <c r="C7" s="133">
        <v>1</v>
      </c>
      <c r="F7" s="133" t="s">
        <v>48</v>
      </c>
      <c r="I7" s="133">
        <v>1</v>
      </c>
      <c r="L7" s="133" t="s">
        <v>48</v>
      </c>
      <c r="O7" s="133">
        <v>1</v>
      </c>
      <c r="R7" s="133" t="s">
        <v>48</v>
      </c>
      <c r="U7" s="133">
        <v>1</v>
      </c>
      <c r="X7" s="133" t="s">
        <v>48</v>
      </c>
      <c r="AA7" s="133">
        <v>1</v>
      </c>
      <c r="AD7" s="133" t="s">
        <v>48</v>
      </c>
      <c r="AG7" s="133">
        <v>1</v>
      </c>
      <c r="AJ7" s="133" t="s">
        <v>48</v>
      </c>
    </row>
    <row r="8" spans="1:38" x14ac:dyDescent="0.35">
      <c r="C8" s="133" t="s">
        <v>399</v>
      </c>
      <c r="F8" s="133" t="s">
        <v>399</v>
      </c>
      <c r="I8" s="133" t="s">
        <v>399</v>
      </c>
      <c r="L8" s="133" t="s">
        <v>399</v>
      </c>
      <c r="O8" s="133" t="s">
        <v>399</v>
      </c>
      <c r="R8" s="133" t="s">
        <v>399</v>
      </c>
      <c r="U8" s="133" t="s">
        <v>399</v>
      </c>
      <c r="X8" s="133" t="s">
        <v>399</v>
      </c>
      <c r="AA8" s="133" t="s">
        <v>399</v>
      </c>
      <c r="AD8" s="133" t="s">
        <v>399</v>
      </c>
      <c r="AG8" s="133" t="s">
        <v>399</v>
      </c>
      <c r="AJ8" s="133" t="s">
        <v>399</v>
      </c>
    </row>
    <row r="9" spans="1:38" x14ac:dyDescent="0.35">
      <c r="C9" s="133" t="s">
        <v>401</v>
      </c>
      <c r="D9" s="133" t="s">
        <v>400</v>
      </c>
      <c r="E9" s="133" t="s">
        <v>48</v>
      </c>
      <c r="F9" s="133" t="s">
        <v>401</v>
      </c>
      <c r="G9" s="133" t="s">
        <v>400</v>
      </c>
      <c r="H9" s="133" t="s">
        <v>48</v>
      </c>
      <c r="I9" s="133" t="s">
        <v>401</v>
      </c>
      <c r="J9" s="133" t="s">
        <v>400</v>
      </c>
      <c r="K9" s="133" t="s">
        <v>48</v>
      </c>
      <c r="L9" s="133" t="s">
        <v>401</v>
      </c>
      <c r="M9" s="133" t="s">
        <v>400</v>
      </c>
      <c r="N9" s="133" t="s">
        <v>48</v>
      </c>
      <c r="O9" s="133" t="s">
        <v>401</v>
      </c>
      <c r="P9" s="133" t="s">
        <v>400</v>
      </c>
      <c r="Q9" s="133" t="s">
        <v>48</v>
      </c>
      <c r="R9" s="133" t="s">
        <v>401</v>
      </c>
      <c r="S9" s="133" t="s">
        <v>400</v>
      </c>
      <c r="T9" s="133" t="s">
        <v>48</v>
      </c>
      <c r="U9" s="133" t="s">
        <v>401</v>
      </c>
      <c r="V9" s="133" t="s">
        <v>400</v>
      </c>
      <c r="W9" s="133" t="s">
        <v>48</v>
      </c>
      <c r="X9" s="133" t="s">
        <v>401</v>
      </c>
      <c r="Y9" s="133" t="s">
        <v>400</v>
      </c>
      <c r="Z9" s="133" t="s">
        <v>48</v>
      </c>
      <c r="AA9" s="133" t="s">
        <v>401</v>
      </c>
      <c r="AB9" s="133" t="s">
        <v>400</v>
      </c>
      <c r="AC9" s="133" t="s">
        <v>48</v>
      </c>
      <c r="AD9" s="133" t="s">
        <v>401</v>
      </c>
      <c r="AE9" s="133" t="s">
        <v>400</v>
      </c>
      <c r="AF9" s="133" t="s">
        <v>48</v>
      </c>
      <c r="AG9" s="133" t="s">
        <v>401</v>
      </c>
      <c r="AH9" s="133" t="s">
        <v>400</v>
      </c>
      <c r="AI9" s="133" t="s">
        <v>48</v>
      </c>
      <c r="AJ9" s="133" t="s">
        <v>401</v>
      </c>
      <c r="AK9" s="133" t="s">
        <v>400</v>
      </c>
      <c r="AL9" s="133" t="s">
        <v>48</v>
      </c>
    </row>
    <row r="10" spans="1:38" x14ac:dyDescent="0.35">
      <c r="C10" s="133" t="s">
        <v>407</v>
      </c>
      <c r="D10" s="133" t="s">
        <v>407</v>
      </c>
      <c r="E10" s="133" t="s">
        <v>407</v>
      </c>
      <c r="F10" s="133" t="s">
        <v>407</v>
      </c>
      <c r="G10" s="133" t="s">
        <v>407</v>
      </c>
      <c r="H10" s="133" t="s">
        <v>407</v>
      </c>
      <c r="I10" s="133" t="s">
        <v>407</v>
      </c>
      <c r="J10" s="133" t="s">
        <v>407</v>
      </c>
      <c r="K10" s="133" t="s">
        <v>407</v>
      </c>
      <c r="L10" s="133" t="s">
        <v>407</v>
      </c>
      <c r="M10" s="133" t="s">
        <v>407</v>
      </c>
      <c r="N10" s="133" t="s">
        <v>407</v>
      </c>
      <c r="O10" s="133" t="s">
        <v>407</v>
      </c>
      <c r="P10" s="133" t="s">
        <v>407</v>
      </c>
      <c r="Q10" s="133" t="s">
        <v>407</v>
      </c>
      <c r="R10" s="133" t="s">
        <v>407</v>
      </c>
      <c r="S10" s="133" t="s">
        <v>407</v>
      </c>
      <c r="T10" s="133" t="s">
        <v>407</v>
      </c>
      <c r="U10" s="133" t="s">
        <v>407</v>
      </c>
      <c r="V10" s="133" t="s">
        <v>407</v>
      </c>
      <c r="W10" s="133" t="s">
        <v>407</v>
      </c>
      <c r="X10" s="133" t="s">
        <v>407</v>
      </c>
      <c r="Y10" s="133" t="s">
        <v>407</v>
      </c>
      <c r="Z10" s="133" t="s">
        <v>407</v>
      </c>
      <c r="AA10" s="133" t="s">
        <v>407</v>
      </c>
      <c r="AB10" s="133" t="s">
        <v>407</v>
      </c>
      <c r="AC10" s="133" t="s">
        <v>407</v>
      </c>
      <c r="AD10" s="133" t="s">
        <v>407</v>
      </c>
      <c r="AE10" s="133" t="s">
        <v>407</v>
      </c>
      <c r="AF10" s="133" t="s">
        <v>407</v>
      </c>
      <c r="AG10" s="133" t="s">
        <v>407</v>
      </c>
      <c r="AH10" s="133" t="s">
        <v>407</v>
      </c>
      <c r="AI10" s="133" t="s">
        <v>407</v>
      </c>
      <c r="AJ10" s="133" t="s">
        <v>407</v>
      </c>
      <c r="AK10" s="133" t="s">
        <v>407</v>
      </c>
      <c r="AL10" s="133" t="s">
        <v>407</v>
      </c>
    </row>
    <row r="11" spans="1:38" x14ac:dyDescent="0.35">
      <c r="A11" s="133" t="s">
        <v>411</v>
      </c>
      <c r="B11" s="133" t="s">
        <v>16</v>
      </c>
      <c r="C11" s="133">
        <v>86</v>
      </c>
      <c r="D11" s="133">
        <v>83</v>
      </c>
      <c r="E11" s="133">
        <v>84</v>
      </c>
      <c r="F11" s="133">
        <v>29377</v>
      </c>
      <c r="G11" s="133">
        <v>27055</v>
      </c>
      <c r="H11" s="133">
        <v>56432</v>
      </c>
      <c r="I11" s="133">
        <v>86</v>
      </c>
      <c r="J11" s="133">
        <v>81</v>
      </c>
      <c r="K11" s="133">
        <v>84</v>
      </c>
      <c r="L11" s="133">
        <v>15453</v>
      </c>
      <c r="M11" s="133">
        <v>13330</v>
      </c>
      <c r="N11" s="133">
        <v>28783</v>
      </c>
      <c r="O11" s="133">
        <v>87</v>
      </c>
      <c r="P11" s="133">
        <v>84</v>
      </c>
      <c r="Q11" s="133">
        <v>85</v>
      </c>
      <c r="R11" s="133">
        <v>1270</v>
      </c>
      <c r="S11" s="133">
        <v>1147</v>
      </c>
      <c r="T11" s="133">
        <v>2417</v>
      </c>
      <c r="U11" s="133">
        <v>84</v>
      </c>
      <c r="V11" s="133">
        <v>81</v>
      </c>
      <c r="W11" s="133">
        <v>83</v>
      </c>
      <c r="X11" s="133">
        <v>16299</v>
      </c>
      <c r="Y11" s="133">
        <v>14675</v>
      </c>
      <c r="Z11" s="133">
        <v>30974</v>
      </c>
      <c r="AA11" s="133">
        <v>82</v>
      </c>
      <c r="AB11" s="133">
        <v>79</v>
      </c>
      <c r="AC11" s="133">
        <v>81</v>
      </c>
      <c r="AD11" s="133">
        <v>209953</v>
      </c>
      <c r="AE11" s="133">
        <v>195099</v>
      </c>
      <c r="AF11" s="133">
        <v>405052</v>
      </c>
      <c r="AG11" s="133">
        <v>83</v>
      </c>
      <c r="AH11" s="133">
        <v>79</v>
      </c>
      <c r="AI11" s="133">
        <v>81</v>
      </c>
      <c r="AJ11" s="133">
        <v>279221</v>
      </c>
      <c r="AK11" s="133">
        <v>257851</v>
      </c>
      <c r="AL11" s="133">
        <v>537072</v>
      </c>
    </row>
    <row r="12" spans="1:38" x14ac:dyDescent="0.35">
      <c r="B12" s="133" t="s">
        <v>17</v>
      </c>
      <c r="C12" s="133">
        <v>43</v>
      </c>
      <c r="D12" s="133">
        <v>42</v>
      </c>
      <c r="E12" s="133">
        <v>42</v>
      </c>
      <c r="F12" s="133">
        <v>3404</v>
      </c>
      <c r="G12" s="133">
        <v>7065</v>
      </c>
      <c r="H12" s="133">
        <v>10469</v>
      </c>
      <c r="I12" s="133">
        <v>46</v>
      </c>
      <c r="J12" s="133">
        <v>45</v>
      </c>
      <c r="K12" s="133">
        <v>45</v>
      </c>
      <c r="L12" s="133">
        <v>2055</v>
      </c>
      <c r="M12" s="133">
        <v>4512</v>
      </c>
      <c r="N12" s="133">
        <v>6567</v>
      </c>
      <c r="O12" s="133">
        <v>49</v>
      </c>
      <c r="P12" s="133">
        <v>49</v>
      </c>
      <c r="Q12" s="133">
        <v>49</v>
      </c>
      <c r="R12" s="133">
        <v>113</v>
      </c>
      <c r="S12" s="133">
        <v>246</v>
      </c>
      <c r="T12" s="133">
        <v>359</v>
      </c>
      <c r="U12" s="133">
        <v>40</v>
      </c>
      <c r="V12" s="133">
        <v>38</v>
      </c>
      <c r="W12" s="133">
        <v>39</v>
      </c>
      <c r="X12" s="133">
        <v>1754</v>
      </c>
      <c r="Y12" s="133">
        <v>3910</v>
      </c>
      <c r="Z12" s="133">
        <v>5664</v>
      </c>
      <c r="AA12" s="133">
        <v>35</v>
      </c>
      <c r="AB12" s="133">
        <v>36</v>
      </c>
      <c r="AC12" s="133">
        <v>36</v>
      </c>
      <c r="AD12" s="133">
        <v>23037</v>
      </c>
      <c r="AE12" s="133">
        <v>50054</v>
      </c>
      <c r="AF12" s="133">
        <v>73091</v>
      </c>
      <c r="AG12" s="133">
        <v>37</v>
      </c>
      <c r="AH12" s="133">
        <v>38</v>
      </c>
      <c r="AI12" s="133">
        <v>38</v>
      </c>
      <c r="AJ12" s="133">
        <v>31161</v>
      </c>
      <c r="AK12" s="133">
        <v>67553</v>
      </c>
      <c r="AL12" s="133">
        <v>98714</v>
      </c>
    </row>
    <row r="13" spans="1:38" x14ac:dyDescent="0.35">
      <c r="B13" s="133" t="s">
        <v>18</v>
      </c>
      <c r="C13" s="133">
        <v>47</v>
      </c>
      <c r="D13" s="133">
        <v>45</v>
      </c>
      <c r="E13" s="133">
        <v>46</v>
      </c>
      <c r="F13" s="133">
        <v>3027</v>
      </c>
      <c r="G13" s="133">
        <v>6210</v>
      </c>
      <c r="H13" s="133">
        <v>9237</v>
      </c>
      <c r="I13" s="133">
        <v>50</v>
      </c>
      <c r="J13" s="133">
        <v>49</v>
      </c>
      <c r="K13" s="133">
        <v>49</v>
      </c>
      <c r="L13" s="133">
        <v>1833</v>
      </c>
      <c r="M13" s="133">
        <v>3863</v>
      </c>
      <c r="N13" s="133">
        <v>5696</v>
      </c>
      <c r="O13" s="133" t="s">
        <v>414</v>
      </c>
      <c r="P13" s="133" t="s">
        <v>414</v>
      </c>
      <c r="Q13" s="133">
        <v>55</v>
      </c>
      <c r="R13" s="133" t="s">
        <v>414</v>
      </c>
      <c r="S13" s="133" t="s">
        <v>414</v>
      </c>
      <c r="T13" s="133">
        <v>309</v>
      </c>
      <c r="U13" s="133">
        <v>43</v>
      </c>
      <c r="V13" s="133">
        <v>40</v>
      </c>
      <c r="W13" s="133">
        <v>41</v>
      </c>
      <c r="X13" s="133">
        <v>1599</v>
      </c>
      <c r="Y13" s="133">
        <v>3460</v>
      </c>
      <c r="Z13" s="133">
        <v>5059</v>
      </c>
      <c r="AA13" s="133">
        <v>38</v>
      </c>
      <c r="AB13" s="133">
        <v>39</v>
      </c>
      <c r="AC13" s="133">
        <v>38</v>
      </c>
      <c r="AD13" s="133">
        <v>20953</v>
      </c>
      <c r="AE13" s="133">
        <v>44556</v>
      </c>
      <c r="AF13" s="133">
        <v>65509</v>
      </c>
      <c r="AG13" s="133">
        <v>40</v>
      </c>
      <c r="AH13" s="133">
        <v>40</v>
      </c>
      <c r="AI13" s="133">
        <v>40</v>
      </c>
      <c r="AJ13" s="133">
        <v>28240</v>
      </c>
      <c r="AK13" s="133">
        <v>59825</v>
      </c>
      <c r="AL13" s="133">
        <v>88065</v>
      </c>
    </row>
    <row r="14" spans="1:38" x14ac:dyDescent="0.35">
      <c r="B14" s="133" t="s">
        <v>19</v>
      </c>
      <c r="C14" s="133">
        <v>50</v>
      </c>
      <c r="D14" s="133">
        <v>48</v>
      </c>
      <c r="E14" s="133">
        <v>49</v>
      </c>
      <c r="F14" s="133">
        <v>1991</v>
      </c>
      <c r="G14" s="133">
        <v>3541</v>
      </c>
      <c r="H14" s="133">
        <v>5532</v>
      </c>
      <c r="I14" s="133">
        <v>52</v>
      </c>
      <c r="J14" s="133">
        <v>50</v>
      </c>
      <c r="K14" s="133">
        <v>51</v>
      </c>
      <c r="L14" s="133">
        <v>1123</v>
      </c>
      <c r="M14" s="133">
        <v>2019</v>
      </c>
      <c r="N14" s="133">
        <v>3142</v>
      </c>
      <c r="O14" s="133">
        <v>54</v>
      </c>
      <c r="P14" s="133">
        <v>63</v>
      </c>
      <c r="Q14" s="133">
        <v>60</v>
      </c>
      <c r="R14" s="133">
        <v>70</v>
      </c>
      <c r="S14" s="133">
        <v>104</v>
      </c>
      <c r="T14" s="133">
        <v>174</v>
      </c>
      <c r="U14" s="133">
        <v>42</v>
      </c>
      <c r="V14" s="133">
        <v>43</v>
      </c>
      <c r="W14" s="133">
        <v>42</v>
      </c>
      <c r="X14" s="133">
        <v>1011</v>
      </c>
      <c r="Y14" s="133">
        <v>1894</v>
      </c>
      <c r="Z14" s="133">
        <v>2905</v>
      </c>
      <c r="AA14" s="133">
        <v>38</v>
      </c>
      <c r="AB14" s="133">
        <v>40</v>
      </c>
      <c r="AC14" s="133">
        <v>39</v>
      </c>
      <c r="AD14" s="133">
        <v>13012</v>
      </c>
      <c r="AE14" s="133">
        <v>24591</v>
      </c>
      <c r="AF14" s="133">
        <v>37603</v>
      </c>
      <c r="AG14" s="133">
        <v>40</v>
      </c>
      <c r="AH14" s="133">
        <v>42</v>
      </c>
      <c r="AI14" s="133">
        <v>41</v>
      </c>
      <c r="AJ14" s="133">
        <v>17669</v>
      </c>
      <c r="AK14" s="133">
        <v>33004</v>
      </c>
      <c r="AL14" s="133">
        <v>50673</v>
      </c>
    </row>
    <row r="15" spans="1:38" x14ac:dyDescent="0.35">
      <c r="B15" s="133" t="s">
        <v>20</v>
      </c>
      <c r="C15" s="133">
        <v>41</v>
      </c>
      <c r="D15" s="133">
        <v>42</v>
      </c>
      <c r="E15" s="133">
        <v>42</v>
      </c>
      <c r="F15" s="133">
        <v>1036</v>
      </c>
      <c r="G15" s="133">
        <v>2669</v>
      </c>
      <c r="H15" s="133">
        <v>3705</v>
      </c>
      <c r="I15" s="133">
        <v>46</v>
      </c>
      <c r="J15" s="133">
        <v>47</v>
      </c>
      <c r="K15" s="133">
        <v>47</v>
      </c>
      <c r="L15" s="133">
        <v>710</v>
      </c>
      <c r="M15" s="133">
        <v>1844</v>
      </c>
      <c r="N15" s="133">
        <v>2554</v>
      </c>
      <c r="O15" s="133" t="s">
        <v>414</v>
      </c>
      <c r="P15" s="133" t="s">
        <v>414</v>
      </c>
      <c r="Q15" s="133">
        <v>48</v>
      </c>
      <c r="R15" s="133" t="s">
        <v>414</v>
      </c>
      <c r="S15" s="133" t="s">
        <v>414</v>
      </c>
      <c r="T15" s="133">
        <v>135</v>
      </c>
      <c r="U15" s="133">
        <v>45</v>
      </c>
      <c r="V15" s="133">
        <v>37</v>
      </c>
      <c r="W15" s="133">
        <v>39</v>
      </c>
      <c r="X15" s="133">
        <v>588</v>
      </c>
      <c r="Y15" s="133">
        <v>1566</v>
      </c>
      <c r="Z15" s="133">
        <v>2154</v>
      </c>
      <c r="AA15" s="133">
        <v>38</v>
      </c>
      <c r="AB15" s="133">
        <v>38</v>
      </c>
      <c r="AC15" s="133">
        <v>38</v>
      </c>
      <c r="AD15" s="133">
        <v>7941</v>
      </c>
      <c r="AE15" s="133">
        <v>19965</v>
      </c>
      <c r="AF15" s="133">
        <v>27906</v>
      </c>
      <c r="AG15" s="133">
        <v>39</v>
      </c>
      <c r="AH15" s="133">
        <v>39</v>
      </c>
      <c r="AI15" s="133">
        <v>39</v>
      </c>
      <c r="AJ15" s="133">
        <v>10571</v>
      </c>
      <c r="AK15" s="133">
        <v>26821</v>
      </c>
      <c r="AL15" s="133">
        <v>37392</v>
      </c>
    </row>
    <row r="16" spans="1:38" x14ac:dyDescent="0.35">
      <c r="B16" s="133" t="s">
        <v>21</v>
      </c>
      <c r="C16" s="133">
        <v>14</v>
      </c>
      <c r="D16" s="133">
        <v>15</v>
      </c>
      <c r="E16" s="133">
        <v>15</v>
      </c>
      <c r="F16" s="133">
        <v>377</v>
      </c>
      <c r="G16" s="133">
        <v>855</v>
      </c>
      <c r="H16" s="133">
        <v>1232</v>
      </c>
      <c r="I16" s="133">
        <v>15</v>
      </c>
      <c r="J16" s="133">
        <v>20</v>
      </c>
      <c r="K16" s="133">
        <v>19</v>
      </c>
      <c r="L16" s="133">
        <v>222</v>
      </c>
      <c r="M16" s="133">
        <v>649</v>
      </c>
      <c r="N16" s="133">
        <v>871</v>
      </c>
      <c r="O16" s="133" t="s">
        <v>414</v>
      </c>
      <c r="P16" s="133" t="s">
        <v>414</v>
      </c>
      <c r="Q16" s="133">
        <v>14</v>
      </c>
      <c r="R16" s="133" t="s">
        <v>414</v>
      </c>
      <c r="S16" s="133" t="s">
        <v>414</v>
      </c>
      <c r="T16" s="133">
        <v>50</v>
      </c>
      <c r="U16" s="133">
        <v>14</v>
      </c>
      <c r="V16" s="133">
        <v>18</v>
      </c>
      <c r="W16" s="133">
        <v>17</v>
      </c>
      <c r="X16" s="133">
        <v>155</v>
      </c>
      <c r="Y16" s="133">
        <v>450</v>
      </c>
      <c r="Z16" s="133">
        <v>605</v>
      </c>
      <c r="AA16" s="133">
        <v>14</v>
      </c>
      <c r="AB16" s="133">
        <v>18</v>
      </c>
      <c r="AC16" s="133">
        <v>17</v>
      </c>
      <c r="AD16" s="133">
        <v>2084</v>
      </c>
      <c r="AE16" s="133">
        <v>5498</v>
      </c>
      <c r="AF16" s="133">
        <v>7582</v>
      </c>
      <c r="AG16" s="133">
        <v>14</v>
      </c>
      <c r="AH16" s="133">
        <v>18</v>
      </c>
      <c r="AI16" s="133">
        <v>17</v>
      </c>
      <c r="AJ16" s="133">
        <v>2921</v>
      </c>
      <c r="AK16" s="133">
        <v>7728</v>
      </c>
      <c r="AL16" s="133">
        <v>10649</v>
      </c>
    </row>
    <row r="18" spans="2:38" x14ac:dyDescent="0.35">
      <c r="B18" s="28" t="s">
        <v>596</v>
      </c>
      <c r="C18" s="133">
        <v>81</v>
      </c>
      <c r="D18" s="133">
        <v>74</v>
      </c>
      <c r="E18" s="133">
        <v>78</v>
      </c>
      <c r="F18" s="133">
        <v>32856</v>
      </c>
      <c r="G18" s="133">
        <v>34193</v>
      </c>
      <c r="H18" s="133">
        <v>67049</v>
      </c>
      <c r="I18" s="133">
        <v>81</v>
      </c>
      <c r="J18" s="133">
        <v>72</v>
      </c>
      <c r="K18" s="133">
        <v>76</v>
      </c>
      <c r="L18" s="133">
        <v>17544</v>
      </c>
      <c r="M18" s="133">
        <v>17871</v>
      </c>
      <c r="N18" s="133">
        <v>35415</v>
      </c>
      <c r="O18" s="133">
        <v>84</v>
      </c>
      <c r="P18" s="133">
        <v>77</v>
      </c>
      <c r="Q18" s="133">
        <v>81</v>
      </c>
      <c r="R18" s="133">
        <v>1384</v>
      </c>
      <c r="S18" s="133">
        <v>1397</v>
      </c>
      <c r="T18" s="133">
        <v>2781</v>
      </c>
      <c r="U18" s="133">
        <v>80</v>
      </c>
      <c r="V18" s="133">
        <v>72</v>
      </c>
      <c r="W18" s="133">
        <v>76</v>
      </c>
      <c r="X18" s="133">
        <v>18079</v>
      </c>
      <c r="Y18" s="133">
        <v>18614</v>
      </c>
      <c r="Z18" s="133">
        <v>36693</v>
      </c>
      <c r="AA18" s="133">
        <v>78</v>
      </c>
      <c r="AB18" s="133">
        <v>70</v>
      </c>
      <c r="AC18" s="133">
        <v>74</v>
      </c>
      <c r="AD18" s="133">
        <v>233151</v>
      </c>
      <c r="AE18" s="133">
        <v>245339</v>
      </c>
      <c r="AF18" s="133">
        <v>478490</v>
      </c>
      <c r="AG18" s="133">
        <v>78</v>
      </c>
      <c r="AH18" s="133">
        <v>70</v>
      </c>
      <c r="AI18" s="133">
        <v>74</v>
      </c>
      <c r="AJ18" s="133">
        <v>312394</v>
      </c>
      <c r="AK18" s="133">
        <v>327534</v>
      </c>
      <c r="AL18" s="133">
        <v>639928</v>
      </c>
    </row>
    <row r="21" spans="2:38" x14ac:dyDescent="0.35">
      <c r="C21" s="133">
        <v>2</v>
      </c>
      <c r="D21" s="133">
        <v>3</v>
      </c>
      <c r="E21" s="133">
        <v>4</v>
      </c>
      <c r="F21" s="133">
        <v>5</v>
      </c>
      <c r="G21" s="133">
        <v>6</v>
      </c>
      <c r="H21" s="133">
        <v>7</v>
      </c>
      <c r="I21" s="133">
        <v>8</v>
      </c>
      <c r="J21" s="133">
        <v>9</v>
      </c>
      <c r="K21" s="133">
        <v>10</v>
      </c>
      <c r="L21" s="133">
        <v>11</v>
      </c>
      <c r="M21" s="133">
        <v>12</v>
      </c>
      <c r="N21" s="133">
        <v>13</v>
      </c>
      <c r="O21" s="133">
        <v>14</v>
      </c>
      <c r="P21" s="133">
        <v>15</v>
      </c>
      <c r="Q21" s="133">
        <v>16</v>
      </c>
      <c r="R21" s="133">
        <v>17</v>
      </c>
      <c r="S21" s="133">
        <v>18</v>
      </c>
      <c r="T21" s="133">
        <v>19</v>
      </c>
      <c r="U21" s="133">
        <v>20</v>
      </c>
      <c r="V21" s="133">
        <v>21</v>
      </c>
      <c r="W21" s="133">
        <v>22</v>
      </c>
      <c r="X21" s="133">
        <v>23</v>
      </c>
      <c r="Y21" s="133">
        <v>24</v>
      </c>
      <c r="Z21" s="133">
        <v>25</v>
      </c>
      <c r="AA21" s="133">
        <v>26</v>
      </c>
      <c r="AB21" s="133">
        <v>27</v>
      </c>
      <c r="AC21" s="133">
        <v>28</v>
      </c>
      <c r="AD21" s="133">
        <v>29</v>
      </c>
      <c r="AE21" s="133">
        <v>30</v>
      </c>
      <c r="AF21" s="133">
        <v>31</v>
      </c>
      <c r="AG21" s="133">
        <v>32</v>
      </c>
      <c r="AH21" s="133">
        <v>33</v>
      </c>
      <c r="AI21" s="133">
        <v>34</v>
      </c>
      <c r="AJ21" s="133">
        <v>35</v>
      </c>
      <c r="AK21" s="133">
        <v>36</v>
      </c>
      <c r="AL21" s="133">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G48"/>
  <sheetViews>
    <sheetView workbookViewId="0">
      <pane ySplit="8" topLeftCell="A9" activePane="bottomLeft" state="frozen"/>
      <selection activeCell="E15" sqref="E15"/>
      <selection pane="bottomLeft" sqref="A1:M1"/>
    </sheetView>
  </sheetViews>
  <sheetFormatPr defaultColWidth="9.1328125" defaultRowHeight="10.15" x14ac:dyDescent="0.3"/>
  <cols>
    <col min="1" max="1" width="9.1328125" style="377" customWidth="1"/>
    <col min="2" max="2" width="55.59765625" style="377" bestFit="1" customWidth="1"/>
    <col min="3" max="3" width="15" style="377" customWidth="1"/>
    <col min="4" max="4" width="1.86328125" style="380" customWidth="1"/>
    <col min="5" max="5" width="15" style="377" customWidth="1"/>
    <col min="6" max="6" width="2.86328125" style="377" customWidth="1"/>
    <col min="7" max="7" width="15" style="377" customWidth="1"/>
    <col min="8" max="8" width="2.19921875" style="377" customWidth="1"/>
    <col min="9" max="9" width="15" style="381" customWidth="1"/>
    <col min="10" max="10" width="1.73046875" style="381" customWidth="1"/>
    <col min="11" max="11" width="15" style="381" customWidth="1"/>
    <col min="12" max="12" width="2" style="381" customWidth="1"/>
    <col min="13" max="13" width="15" style="377" customWidth="1"/>
    <col min="14" max="21" width="9.1328125" style="377"/>
    <col min="22" max="23" width="0" style="377" hidden="1" customWidth="1"/>
    <col min="24" max="16384" width="9.1328125" style="377"/>
  </cols>
  <sheetData>
    <row r="1" spans="1:22" s="333" customFormat="1" ht="14.25" customHeight="1" x14ac:dyDescent="0.4">
      <c r="A1" s="563" t="s">
        <v>570</v>
      </c>
      <c r="B1" s="564"/>
      <c r="C1" s="564"/>
      <c r="D1" s="564"/>
      <c r="E1" s="564"/>
      <c r="F1" s="564"/>
      <c r="G1" s="564"/>
      <c r="H1" s="564"/>
      <c r="I1" s="564"/>
      <c r="J1" s="564"/>
      <c r="K1" s="564"/>
      <c r="L1" s="564"/>
      <c r="M1" s="564"/>
      <c r="N1" s="332"/>
      <c r="O1" s="332"/>
    </row>
    <row r="2" spans="1:22" s="335" customFormat="1" ht="14.25" customHeight="1" x14ac:dyDescent="0.4">
      <c r="A2" s="334" t="s">
        <v>677</v>
      </c>
      <c r="C2" s="336"/>
      <c r="D2" s="337"/>
      <c r="E2" s="336"/>
      <c r="F2" s="336"/>
      <c r="G2" s="336"/>
      <c r="H2" s="336"/>
      <c r="I2" s="531"/>
      <c r="J2" s="338"/>
      <c r="K2" s="338"/>
      <c r="L2" s="338"/>
    </row>
    <row r="3" spans="1:22" s="335" customFormat="1" ht="14.25" customHeight="1" x14ac:dyDescent="0.4">
      <c r="A3" s="339" t="s">
        <v>507</v>
      </c>
      <c r="C3" s="336"/>
      <c r="D3" s="337"/>
      <c r="E3" s="336"/>
      <c r="F3" s="336"/>
      <c r="G3" s="336"/>
      <c r="H3" s="336"/>
      <c r="I3" s="338"/>
      <c r="J3" s="338"/>
      <c r="K3" s="338"/>
      <c r="L3" s="338"/>
    </row>
    <row r="4" spans="1:22" s="335" customFormat="1" ht="14.25" customHeight="1" x14ac:dyDescent="0.4">
      <c r="A4" s="339"/>
      <c r="C4" s="336"/>
      <c r="D4" s="337"/>
      <c r="E4" s="336"/>
      <c r="F4" s="336"/>
      <c r="G4" s="336"/>
      <c r="H4" s="336"/>
      <c r="I4" s="338"/>
      <c r="J4" s="338"/>
      <c r="K4" s="338"/>
      <c r="L4" s="338"/>
    </row>
    <row r="5" spans="1:22" s="335" customFormat="1" ht="14.25" customHeight="1" x14ac:dyDescent="0.4">
      <c r="A5" s="339"/>
      <c r="C5" s="336"/>
      <c r="D5" s="337"/>
      <c r="E5" s="336"/>
      <c r="F5" s="336"/>
      <c r="G5" s="336"/>
      <c r="H5" s="336"/>
      <c r="I5" s="338"/>
      <c r="J5" s="338"/>
      <c r="K5" s="338"/>
      <c r="L5" s="338"/>
      <c r="V5" s="335">
        <v>2012</v>
      </c>
    </row>
    <row r="6" spans="1:22" s="333" customFormat="1" ht="14.25" customHeight="1" x14ac:dyDescent="0.4">
      <c r="B6" s="340"/>
      <c r="C6" s="336"/>
      <c r="D6" s="337"/>
      <c r="E6" s="336"/>
      <c r="F6" s="336"/>
      <c r="G6" s="336"/>
      <c r="H6" s="336"/>
      <c r="I6" s="341"/>
      <c r="J6" s="341"/>
      <c r="K6" s="341"/>
      <c r="L6" s="341"/>
    </row>
    <row r="7" spans="1:22" s="345" customFormat="1" ht="12.75" x14ac:dyDescent="0.35">
      <c r="A7" s="565"/>
      <c r="B7" s="566"/>
      <c r="C7" s="568" t="s">
        <v>495</v>
      </c>
      <c r="D7" s="570"/>
      <c r="E7" s="572" t="s">
        <v>509</v>
      </c>
      <c r="F7" s="342"/>
      <c r="G7" s="574" t="s">
        <v>504</v>
      </c>
      <c r="H7" s="574"/>
      <c r="I7" s="574"/>
      <c r="J7" s="574"/>
      <c r="K7" s="574"/>
      <c r="L7" s="574"/>
      <c r="M7" s="574"/>
      <c r="N7" s="343"/>
      <c r="O7" s="344"/>
      <c r="P7" s="343"/>
    </row>
    <row r="8" spans="1:22" s="345" customFormat="1" ht="45" customHeight="1" x14ac:dyDescent="0.35">
      <c r="A8" s="567"/>
      <c r="B8" s="567"/>
      <c r="C8" s="569"/>
      <c r="D8" s="571"/>
      <c r="E8" s="573"/>
      <c r="F8" s="346"/>
      <c r="G8" s="346" t="s">
        <v>571</v>
      </c>
      <c r="H8" s="346"/>
      <c r="I8" s="347" t="s">
        <v>572</v>
      </c>
      <c r="J8" s="346"/>
      <c r="K8" s="346" t="s">
        <v>1</v>
      </c>
      <c r="L8" s="346"/>
      <c r="M8" s="346" t="s">
        <v>2</v>
      </c>
      <c r="N8" s="348"/>
    </row>
    <row r="9" spans="1:22" s="349" customFormat="1" ht="12.75" customHeight="1" x14ac:dyDescent="0.3"/>
    <row r="10" spans="1:22" s="349" customFormat="1" ht="12.75" customHeight="1" x14ac:dyDescent="0.3">
      <c r="A10" s="350" t="s">
        <v>3</v>
      </c>
      <c r="C10" s="351" t="s">
        <v>33</v>
      </c>
      <c r="D10" s="351"/>
      <c r="E10" s="550">
        <v>652298</v>
      </c>
      <c r="F10" s="550"/>
      <c r="G10" s="550">
        <v>81</v>
      </c>
      <c r="H10" s="550"/>
      <c r="I10" s="550">
        <v>18</v>
      </c>
      <c r="J10" s="550"/>
      <c r="K10" s="550">
        <v>0</v>
      </c>
      <c r="L10" s="550"/>
      <c r="M10" s="550">
        <v>2</v>
      </c>
    </row>
    <row r="11" spans="1:22" s="349" customFormat="1" ht="12.75" customHeight="1" x14ac:dyDescent="0.3">
      <c r="A11" s="350"/>
      <c r="C11" s="351"/>
      <c r="D11" s="351"/>
      <c r="E11" s="351"/>
      <c r="F11" s="351"/>
      <c r="G11" s="351"/>
      <c r="H11" s="351"/>
      <c r="I11" s="351"/>
      <c r="J11" s="351"/>
      <c r="K11" s="351"/>
      <c r="L11" s="351"/>
      <c r="M11" s="351"/>
    </row>
    <row r="12" spans="1:22" s="349" customFormat="1" ht="12.75" customHeight="1" x14ac:dyDescent="0.3">
      <c r="A12" s="350" t="s">
        <v>4</v>
      </c>
      <c r="C12" s="351"/>
      <c r="D12" s="351"/>
      <c r="E12" s="351"/>
      <c r="F12" s="351"/>
      <c r="G12" s="351"/>
      <c r="H12" s="351"/>
      <c r="I12" s="351"/>
      <c r="J12" s="351"/>
      <c r="K12" s="351"/>
      <c r="L12" s="351"/>
      <c r="M12" s="351"/>
    </row>
    <row r="13" spans="1:22" s="349" customFormat="1" ht="12.75" customHeight="1" x14ac:dyDescent="0.3">
      <c r="B13" s="352" t="s">
        <v>5</v>
      </c>
      <c r="C13" s="351" t="s">
        <v>33</v>
      </c>
      <c r="D13" s="351"/>
      <c r="E13" s="351">
        <v>334285</v>
      </c>
      <c r="F13" s="351"/>
      <c r="G13" s="351">
        <v>77</v>
      </c>
      <c r="H13" s="351"/>
      <c r="I13" s="351">
        <v>21</v>
      </c>
      <c r="J13" s="351"/>
      <c r="K13" s="351">
        <v>0</v>
      </c>
      <c r="L13" s="351"/>
      <c r="M13" s="351">
        <v>2</v>
      </c>
    </row>
    <row r="14" spans="1:22" s="349" customFormat="1" ht="12.75" customHeight="1" x14ac:dyDescent="0.3">
      <c r="B14" s="352" t="s">
        <v>6</v>
      </c>
      <c r="C14" s="351" t="s">
        <v>33</v>
      </c>
      <c r="D14" s="351"/>
      <c r="E14" s="351">
        <v>318013</v>
      </c>
      <c r="F14" s="351"/>
      <c r="G14" s="351">
        <v>84</v>
      </c>
      <c r="H14" s="351"/>
      <c r="I14" s="351">
        <v>14</v>
      </c>
      <c r="J14" s="351"/>
      <c r="K14" s="351">
        <v>0</v>
      </c>
      <c r="L14" s="351"/>
      <c r="M14" s="351">
        <v>1</v>
      </c>
    </row>
    <row r="15" spans="1:22" s="349" customFormat="1" ht="12.75" customHeight="1" x14ac:dyDescent="0.3">
      <c r="B15" s="352"/>
      <c r="C15" s="351"/>
      <c r="D15" s="351"/>
      <c r="E15" s="351"/>
      <c r="F15" s="351"/>
      <c r="G15" s="351"/>
      <c r="H15" s="351"/>
      <c r="I15" s="351"/>
      <c r="J15" s="351"/>
      <c r="K15" s="351"/>
      <c r="L15" s="351"/>
      <c r="M15" s="351"/>
    </row>
    <row r="16" spans="1:22" s="349" customFormat="1" ht="12.75" customHeight="1" x14ac:dyDescent="0.3">
      <c r="A16" s="350" t="s">
        <v>510</v>
      </c>
      <c r="C16" s="353"/>
      <c r="D16" s="354"/>
      <c r="E16" s="355"/>
      <c r="F16" s="355"/>
      <c r="G16" s="355"/>
      <c r="H16" s="355"/>
      <c r="I16" s="356"/>
      <c r="J16" s="356"/>
      <c r="K16" s="356"/>
      <c r="L16" s="356"/>
      <c r="M16" s="356"/>
    </row>
    <row r="17" spans="1:19" s="345" customFormat="1" ht="12.75" customHeight="1" x14ac:dyDescent="0.35">
      <c r="A17" s="357"/>
      <c r="B17" s="357" t="s">
        <v>508</v>
      </c>
      <c r="C17" s="351">
        <v>12995</v>
      </c>
      <c r="D17" s="351"/>
      <c r="E17" s="351">
        <v>524075</v>
      </c>
      <c r="F17" s="351"/>
      <c r="G17" s="351">
        <v>81</v>
      </c>
      <c r="H17" s="351"/>
      <c r="I17" s="351">
        <v>18</v>
      </c>
      <c r="J17" s="351"/>
      <c r="K17" s="351">
        <v>0</v>
      </c>
      <c r="L17" s="351"/>
      <c r="M17" s="351">
        <v>1</v>
      </c>
      <c r="N17" s="358"/>
      <c r="O17" s="358"/>
      <c r="P17" s="358"/>
      <c r="Q17" s="358"/>
      <c r="R17" s="358"/>
      <c r="S17" s="358"/>
    </row>
    <row r="18" spans="1:19" s="345" customFormat="1" ht="12.75" customHeight="1" x14ac:dyDescent="0.35">
      <c r="A18" s="357"/>
      <c r="B18" s="357" t="s">
        <v>449</v>
      </c>
      <c r="C18" s="351">
        <v>2735</v>
      </c>
      <c r="D18" s="351"/>
      <c r="E18" s="351">
        <v>123589</v>
      </c>
      <c r="F18" s="351"/>
      <c r="G18" s="351">
        <v>82</v>
      </c>
      <c r="H18" s="351"/>
      <c r="I18" s="351">
        <v>17</v>
      </c>
      <c r="J18" s="351"/>
      <c r="K18" s="351">
        <v>0</v>
      </c>
      <c r="L18" s="351"/>
      <c r="M18" s="351">
        <v>1</v>
      </c>
      <c r="N18" s="358"/>
      <c r="O18" s="358"/>
      <c r="P18" s="358"/>
      <c r="Q18" s="358"/>
      <c r="R18" s="358"/>
      <c r="S18" s="358"/>
    </row>
    <row r="19" spans="1:19" s="345" customFormat="1" ht="12.75" customHeight="1" x14ac:dyDescent="0.35">
      <c r="A19" s="359"/>
      <c r="B19" s="359" t="s">
        <v>452</v>
      </c>
      <c r="C19" s="351"/>
      <c r="D19" s="351"/>
      <c r="E19" s="351"/>
      <c r="F19" s="351"/>
      <c r="G19" s="351"/>
      <c r="H19" s="351"/>
      <c r="I19" s="351"/>
      <c r="J19" s="351"/>
      <c r="K19" s="351"/>
      <c r="L19" s="351"/>
      <c r="M19" s="351"/>
      <c r="N19" s="358"/>
      <c r="O19" s="358"/>
      <c r="P19" s="358"/>
      <c r="Q19" s="358"/>
      <c r="R19" s="358"/>
      <c r="S19" s="358"/>
    </row>
    <row r="20" spans="1:19" s="345" customFormat="1" ht="12.75" customHeight="1" x14ac:dyDescent="0.35">
      <c r="A20" s="360"/>
      <c r="B20" s="360" t="s">
        <v>446</v>
      </c>
      <c r="C20" s="351">
        <v>854</v>
      </c>
      <c r="D20" s="351"/>
      <c r="E20" s="351">
        <v>38212</v>
      </c>
      <c r="F20" s="351"/>
      <c r="G20" s="351">
        <v>78</v>
      </c>
      <c r="H20" s="351"/>
      <c r="I20" s="351">
        <v>20</v>
      </c>
      <c r="J20" s="351"/>
      <c r="K20" s="351">
        <v>0</v>
      </c>
      <c r="L20" s="351"/>
      <c r="M20" s="351">
        <v>2</v>
      </c>
      <c r="N20" s="358"/>
      <c r="O20" s="358"/>
      <c r="P20" s="358"/>
      <c r="Q20" s="358"/>
      <c r="R20" s="358"/>
      <c r="S20" s="358"/>
    </row>
    <row r="21" spans="1:19" s="345" customFormat="1" ht="12.75" customHeight="1" x14ac:dyDescent="0.35">
      <c r="A21" s="360"/>
      <c r="B21" s="360" t="s">
        <v>448</v>
      </c>
      <c r="C21" s="351">
        <v>1760</v>
      </c>
      <c r="D21" s="351"/>
      <c r="E21" s="351">
        <v>80170</v>
      </c>
      <c r="F21" s="351"/>
      <c r="G21" s="351">
        <v>83</v>
      </c>
      <c r="H21" s="351"/>
      <c r="I21" s="351">
        <v>16</v>
      </c>
      <c r="J21" s="351"/>
      <c r="K21" s="351">
        <v>0</v>
      </c>
      <c r="L21" s="351"/>
      <c r="M21" s="351">
        <v>1</v>
      </c>
      <c r="N21" s="358"/>
      <c r="O21" s="358"/>
      <c r="P21" s="358"/>
      <c r="Q21" s="358"/>
      <c r="R21" s="358"/>
      <c r="S21" s="358"/>
    </row>
    <row r="22" spans="1:19" s="345" customFormat="1" ht="12.75" customHeight="1" x14ac:dyDescent="0.35">
      <c r="A22" s="360"/>
      <c r="B22" s="360" t="s">
        <v>447</v>
      </c>
      <c r="C22" s="351">
        <v>121</v>
      </c>
      <c r="D22" s="351"/>
      <c r="E22" s="351">
        <v>5207</v>
      </c>
      <c r="F22" s="351"/>
      <c r="G22" s="351">
        <v>85</v>
      </c>
      <c r="H22" s="351"/>
      <c r="I22" s="351">
        <v>13</v>
      </c>
      <c r="J22" s="351"/>
      <c r="K22" s="351">
        <v>0</v>
      </c>
      <c r="L22" s="351"/>
      <c r="M22" s="351">
        <v>2</v>
      </c>
      <c r="N22" s="358"/>
      <c r="O22" s="358"/>
      <c r="P22" s="358"/>
      <c r="Q22" s="358"/>
      <c r="R22" s="358"/>
      <c r="S22" s="358"/>
    </row>
    <row r="23" spans="1:19" s="345" customFormat="1" ht="12.75" customHeight="1" x14ac:dyDescent="0.35">
      <c r="A23" s="361"/>
      <c r="B23" s="361" t="s">
        <v>445</v>
      </c>
      <c r="C23" s="550">
        <v>15730</v>
      </c>
      <c r="D23" s="550"/>
      <c r="E23" s="550">
        <v>647664</v>
      </c>
      <c r="F23" s="550"/>
      <c r="G23" s="550">
        <v>81</v>
      </c>
      <c r="H23" s="550"/>
      <c r="I23" s="550">
        <v>18</v>
      </c>
      <c r="J23" s="550"/>
      <c r="K23" s="550">
        <v>0</v>
      </c>
      <c r="L23" s="550"/>
      <c r="M23" s="550">
        <v>1</v>
      </c>
      <c r="N23" s="358"/>
      <c r="O23" s="358"/>
      <c r="P23" s="358"/>
      <c r="Q23" s="358"/>
      <c r="R23" s="358"/>
      <c r="S23" s="358"/>
    </row>
    <row r="24" spans="1:19" s="345" customFormat="1" ht="12.75" customHeight="1" x14ac:dyDescent="0.35">
      <c r="B24" s="362"/>
      <c r="C24" s="351"/>
      <c r="D24" s="351"/>
      <c r="E24" s="351"/>
      <c r="F24" s="351"/>
      <c r="G24" s="351"/>
      <c r="H24" s="351"/>
      <c r="I24" s="351"/>
      <c r="J24" s="351"/>
      <c r="K24" s="351"/>
      <c r="L24" s="351"/>
      <c r="M24" s="351"/>
      <c r="N24" s="358"/>
      <c r="O24" s="358"/>
      <c r="P24" s="358"/>
      <c r="Q24" s="358"/>
      <c r="R24" s="358"/>
      <c r="S24" s="358"/>
    </row>
    <row r="25" spans="1:19" s="364" customFormat="1" ht="12.75" customHeight="1" x14ac:dyDescent="0.35">
      <c r="A25" s="363"/>
      <c r="B25" s="363" t="s">
        <v>511</v>
      </c>
      <c r="C25" s="351">
        <v>535</v>
      </c>
      <c r="D25" s="351"/>
      <c r="E25" s="351">
        <v>4586</v>
      </c>
      <c r="F25" s="351"/>
      <c r="G25" s="351">
        <v>1</v>
      </c>
      <c r="H25" s="351"/>
      <c r="I25" s="351">
        <v>20</v>
      </c>
      <c r="J25" s="351"/>
      <c r="K25" s="351">
        <v>0</v>
      </c>
      <c r="L25" s="351"/>
      <c r="M25" s="351">
        <v>79</v>
      </c>
      <c r="N25" s="339"/>
      <c r="O25" s="339"/>
      <c r="P25" s="339"/>
      <c r="Q25" s="339"/>
      <c r="R25" s="339"/>
      <c r="S25" s="339"/>
    </row>
    <row r="26" spans="1:19" s="345" customFormat="1" ht="12.75" customHeight="1" x14ac:dyDescent="0.35">
      <c r="B26" s="361" t="s">
        <v>450</v>
      </c>
      <c r="C26" s="550">
        <v>16265</v>
      </c>
      <c r="D26" s="550"/>
      <c r="E26" s="550">
        <v>652250</v>
      </c>
      <c r="F26" s="550"/>
      <c r="G26" s="550">
        <v>81</v>
      </c>
      <c r="H26" s="550"/>
      <c r="I26" s="550">
        <v>18</v>
      </c>
      <c r="J26" s="550"/>
      <c r="K26" s="550">
        <v>0</v>
      </c>
      <c r="L26" s="550"/>
      <c r="M26" s="550">
        <v>2</v>
      </c>
      <c r="N26" s="358"/>
      <c r="O26" s="358"/>
      <c r="P26" s="358"/>
      <c r="Q26" s="358"/>
      <c r="R26" s="358"/>
      <c r="S26" s="358"/>
    </row>
    <row r="27" spans="1:19" s="345" customFormat="1" ht="12.75" customHeight="1" x14ac:dyDescent="0.35">
      <c r="A27" s="361"/>
      <c r="B27" s="362"/>
      <c r="C27" s="351"/>
      <c r="D27" s="351"/>
      <c r="E27" s="351"/>
      <c r="F27" s="351"/>
      <c r="G27" s="351"/>
      <c r="H27" s="351"/>
      <c r="I27" s="351"/>
      <c r="J27" s="351"/>
      <c r="K27" s="351"/>
      <c r="L27" s="351"/>
      <c r="M27" s="351"/>
      <c r="N27" s="358"/>
      <c r="O27" s="358"/>
      <c r="P27" s="358"/>
      <c r="Q27" s="358"/>
      <c r="R27" s="358"/>
      <c r="S27" s="358"/>
    </row>
    <row r="28" spans="1:19" s="345" customFormat="1" ht="12.75" customHeight="1" x14ac:dyDescent="0.35">
      <c r="B28" s="361" t="s">
        <v>451</v>
      </c>
      <c r="C28" s="550">
        <v>16289</v>
      </c>
      <c r="D28" s="550"/>
      <c r="E28" s="550">
        <v>652298</v>
      </c>
      <c r="F28" s="550"/>
      <c r="G28" s="550">
        <v>81</v>
      </c>
      <c r="H28" s="550"/>
      <c r="I28" s="550">
        <v>18</v>
      </c>
      <c r="J28" s="550"/>
      <c r="K28" s="550">
        <v>0</v>
      </c>
      <c r="L28" s="550"/>
      <c r="M28" s="550">
        <v>2</v>
      </c>
      <c r="N28" s="358"/>
      <c r="O28" s="358"/>
      <c r="P28" s="358"/>
      <c r="Q28" s="358"/>
      <c r="R28" s="358"/>
      <c r="S28" s="358"/>
    </row>
    <row r="29" spans="1:19" s="345" customFormat="1" ht="12.75" customHeight="1" x14ac:dyDescent="0.35">
      <c r="A29" s="361"/>
      <c r="B29" s="365"/>
      <c r="C29" s="351"/>
      <c r="D29" s="351"/>
      <c r="E29" s="351"/>
      <c r="F29" s="351"/>
      <c r="G29" s="351"/>
      <c r="H29" s="351"/>
      <c r="I29" s="351"/>
      <c r="J29" s="351"/>
      <c r="K29" s="351"/>
      <c r="L29" s="351"/>
      <c r="M29" s="351"/>
      <c r="N29" s="358"/>
      <c r="O29" s="358"/>
      <c r="P29" s="358"/>
      <c r="Q29" s="358"/>
      <c r="R29" s="358"/>
      <c r="S29" s="358"/>
    </row>
    <row r="30" spans="1:19" s="349" customFormat="1" ht="12.75" customHeight="1" x14ac:dyDescent="0.3">
      <c r="A30" s="366" t="s">
        <v>512</v>
      </c>
      <c r="C30" s="351"/>
      <c r="D30" s="351"/>
      <c r="E30" s="351"/>
      <c r="F30" s="351"/>
      <c r="G30" s="351"/>
      <c r="H30" s="351"/>
      <c r="I30" s="351"/>
      <c r="J30" s="351"/>
      <c r="K30" s="351"/>
      <c r="L30" s="351"/>
      <c r="M30" s="351"/>
    </row>
    <row r="31" spans="1:19" s="349" customFormat="1" ht="12.75" customHeight="1" x14ac:dyDescent="0.3">
      <c r="B31" s="349" t="s">
        <v>434</v>
      </c>
      <c r="C31" s="351">
        <v>1286</v>
      </c>
      <c r="D31" s="351"/>
      <c r="E31" s="351">
        <v>86642</v>
      </c>
      <c r="F31" s="351"/>
      <c r="G31" s="351">
        <v>80</v>
      </c>
      <c r="H31" s="351"/>
      <c r="I31" s="351">
        <v>19</v>
      </c>
      <c r="J31" s="351"/>
      <c r="K31" s="351">
        <v>0</v>
      </c>
      <c r="L31" s="351"/>
      <c r="M31" s="351">
        <v>1</v>
      </c>
    </row>
    <row r="32" spans="1:19" s="349" customFormat="1" ht="12.75" customHeight="1" x14ac:dyDescent="0.3">
      <c r="B32" s="349" t="s">
        <v>435</v>
      </c>
      <c r="C32" s="351">
        <v>14317</v>
      </c>
      <c r="D32" s="351"/>
      <c r="E32" s="351">
        <v>553728</v>
      </c>
      <c r="F32" s="351"/>
      <c r="G32" s="351">
        <v>81</v>
      </c>
      <c r="H32" s="351"/>
      <c r="I32" s="351">
        <v>17</v>
      </c>
      <c r="J32" s="351"/>
      <c r="K32" s="351">
        <v>0</v>
      </c>
      <c r="L32" s="351"/>
      <c r="M32" s="351">
        <v>1</v>
      </c>
    </row>
    <row r="33" spans="1:33" s="349" customFormat="1" ht="12.75" customHeight="1" x14ac:dyDescent="0.3">
      <c r="B33" s="349" t="s">
        <v>436</v>
      </c>
      <c r="C33" s="351">
        <v>127</v>
      </c>
      <c r="D33" s="351"/>
      <c r="E33" s="351">
        <v>7294</v>
      </c>
      <c r="F33" s="351"/>
      <c r="G33" s="351">
        <v>80</v>
      </c>
      <c r="H33" s="351"/>
      <c r="I33" s="351">
        <v>18</v>
      </c>
      <c r="J33" s="351"/>
      <c r="K33" s="351">
        <v>0</v>
      </c>
      <c r="L33" s="351"/>
      <c r="M33" s="351">
        <v>2</v>
      </c>
    </row>
    <row r="34" spans="1:33" s="349" customFormat="1" ht="12.75" customHeight="1" x14ac:dyDescent="0.3">
      <c r="A34" s="367"/>
      <c r="B34" s="368"/>
      <c r="C34" s="369"/>
      <c r="D34" s="370"/>
      <c r="E34" s="371"/>
      <c r="F34" s="371"/>
      <c r="G34" s="371"/>
      <c r="H34" s="371"/>
      <c r="I34" s="372"/>
      <c r="J34" s="372"/>
      <c r="K34" s="372"/>
      <c r="L34" s="372"/>
      <c r="M34" s="372"/>
    </row>
    <row r="35" spans="1:33" s="349" customFormat="1" ht="12" customHeight="1" x14ac:dyDescent="0.3">
      <c r="B35" s="373"/>
      <c r="C35" s="352"/>
      <c r="D35" s="374"/>
      <c r="E35" s="375"/>
      <c r="F35" s="375"/>
      <c r="M35" s="376"/>
    </row>
    <row r="36" spans="1:33" ht="14.25" customHeight="1" x14ac:dyDescent="0.3">
      <c r="A36" s="560"/>
      <c r="B36" s="560"/>
      <c r="C36" s="560"/>
      <c r="D36" s="560"/>
      <c r="E36" s="560"/>
      <c r="F36" s="560"/>
      <c r="G36" s="560"/>
      <c r="H36" s="560"/>
      <c r="I36" s="560"/>
      <c r="J36" s="560"/>
      <c r="K36" s="560"/>
      <c r="L36" s="560"/>
      <c r="M36" s="560"/>
      <c r="N36" s="206"/>
      <c r="O36" s="206"/>
      <c r="P36" s="206"/>
      <c r="Q36" s="206"/>
    </row>
    <row r="37" spans="1:33" ht="25.5" customHeight="1" x14ac:dyDescent="0.35">
      <c r="A37" s="561" t="s">
        <v>516</v>
      </c>
      <c r="B37" s="561"/>
      <c r="C37" s="561"/>
      <c r="D37" s="561"/>
      <c r="E37" s="561"/>
      <c r="F37" s="561"/>
      <c r="G37" s="561"/>
      <c r="H37" s="561"/>
      <c r="I37" s="561"/>
      <c r="J37" s="561"/>
      <c r="K37" s="561"/>
      <c r="L37" s="561"/>
      <c r="M37" s="561"/>
      <c r="N37" s="207"/>
      <c r="O37" s="207"/>
      <c r="P37" s="207"/>
      <c r="Q37" s="207"/>
      <c r="R37" s="378"/>
    </row>
    <row r="38" spans="1:33" ht="14.25" customHeight="1" x14ac:dyDescent="0.35">
      <c r="A38" s="562" t="s">
        <v>517</v>
      </c>
      <c r="B38" s="562"/>
      <c r="C38" s="562"/>
      <c r="D38" s="562"/>
      <c r="E38" s="562"/>
      <c r="F38" s="562"/>
      <c r="G38" s="562"/>
      <c r="H38" s="562"/>
      <c r="I38" s="562"/>
      <c r="J38" s="562"/>
      <c r="K38" s="562"/>
      <c r="L38" s="562"/>
      <c r="M38" s="562"/>
      <c r="N38" s="378"/>
      <c r="O38" s="378"/>
      <c r="P38" s="378"/>
      <c r="Q38" s="378"/>
      <c r="R38" s="378"/>
    </row>
    <row r="39" spans="1:33" x14ac:dyDescent="0.3">
      <c r="A39" s="379"/>
    </row>
    <row r="40" spans="1:33" s="349" customFormat="1" x14ac:dyDescent="0.3">
      <c r="A40" s="382" t="s">
        <v>22</v>
      </c>
      <c r="B40" s="204"/>
      <c r="D40" s="383"/>
    </row>
    <row r="41" spans="1:33" x14ac:dyDescent="0.3">
      <c r="A41" s="379"/>
    </row>
    <row r="45" spans="1:33" x14ac:dyDescent="0.3">
      <c r="AG45" s="377" t="s">
        <v>505</v>
      </c>
    </row>
    <row r="48" spans="1:33" x14ac:dyDescent="0.3">
      <c r="AG48" s="377" t="s">
        <v>506</v>
      </c>
    </row>
  </sheetData>
  <mergeCells count="9">
    <mergeCell ref="A36:M36"/>
    <mergeCell ref="A37:M37"/>
    <mergeCell ref="A38:M38"/>
    <mergeCell ref="A1:M1"/>
    <mergeCell ref="A7:B8"/>
    <mergeCell ref="C7:C8"/>
    <mergeCell ref="D7:D8"/>
    <mergeCell ref="E7:E8"/>
    <mergeCell ref="G7:M7"/>
  </mergeCells>
  <pageMargins left="0.70866141732283472" right="0.70866141732283472" top="0.74803149606299213" bottom="0.74803149606299213" header="0.31496062992125984" footer="0.31496062992125984"/>
  <pageSetup paperSize="9" scale="7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pageSetUpPr fitToPage="1"/>
  </sheetPr>
  <dimension ref="A1:P60"/>
  <sheetViews>
    <sheetView workbookViewId="0">
      <pane ySplit="8" topLeftCell="A9" activePane="bottomLeft" state="frozen"/>
      <selection sqref="A1:M1"/>
      <selection pane="bottomLeft"/>
    </sheetView>
  </sheetViews>
  <sheetFormatPr defaultColWidth="9.1328125" defaultRowHeight="12.75" x14ac:dyDescent="0.35"/>
  <cols>
    <col min="1" max="1" width="26.1328125" style="90" customWidth="1"/>
    <col min="2" max="2" width="2.3984375" style="90" customWidth="1"/>
    <col min="3" max="4" width="14.73046875" style="90" customWidth="1"/>
    <col min="5" max="5" width="2.3984375" style="90" customWidth="1"/>
    <col min="6" max="7" width="14.73046875" style="90" customWidth="1"/>
    <col min="8" max="8" width="2.3984375" style="90" customWidth="1"/>
    <col min="9" max="10" width="14.73046875" style="90" customWidth="1"/>
    <col min="11" max="12" width="12.59765625" style="90" customWidth="1"/>
    <col min="13" max="13" width="9.1328125" style="90" customWidth="1"/>
    <col min="14" max="14" width="9.1328125" style="90" hidden="1" customWidth="1"/>
    <col min="15" max="15" width="9.1328125" style="90" customWidth="1"/>
    <col min="16" max="16384" width="9.1328125" style="90"/>
  </cols>
  <sheetData>
    <row r="1" spans="1:16" ht="14.25" customHeight="1" x14ac:dyDescent="0.4">
      <c r="A1" s="89" t="s">
        <v>497</v>
      </c>
      <c r="K1" s="93"/>
      <c r="L1" s="93"/>
      <c r="M1" s="93"/>
      <c r="N1" s="93"/>
    </row>
    <row r="2" spans="1:16" ht="14.25" customHeight="1" thickBot="1" x14ac:dyDescent="0.45">
      <c r="A2" s="324" t="s">
        <v>627</v>
      </c>
      <c r="B2" s="92"/>
      <c r="D2" s="93"/>
      <c r="E2" s="93"/>
      <c r="F2" s="93"/>
      <c r="I2" s="531"/>
      <c r="K2" s="93"/>
      <c r="L2" s="93"/>
      <c r="M2" s="93"/>
      <c r="N2" s="93"/>
    </row>
    <row r="3" spans="1:16" ht="14.25" customHeight="1" thickBot="1" x14ac:dyDescent="0.45">
      <c r="A3" s="91" t="s">
        <v>0</v>
      </c>
      <c r="B3" s="92"/>
      <c r="H3" s="607" t="s">
        <v>24</v>
      </c>
      <c r="I3" s="608"/>
      <c r="J3" s="609"/>
      <c r="K3" s="614"/>
      <c r="L3" s="614"/>
      <c r="M3" s="93"/>
      <c r="N3" s="93">
        <v>2012</v>
      </c>
      <c r="P3" s="178"/>
    </row>
    <row r="4" spans="1:16" ht="14.25" customHeight="1" thickBot="1" x14ac:dyDescent="0.4">
      <c r="A4" s="321" t="s">
        <v>521</v>
      </c>
      <c r="B4" s="179"/>
      <c r="H4" s="620" t="s">
        <v>442</v>
      </c>
      <c r="I4" s="609"/>
      <c r="J4" s="226">
        <v>2016</v>
      </c>
      <c r="K4" s="315"/>
      <c r="L4" s="180"/>
      <c r="M4" s="93"/>
      <c r="N4" s="93">
        <v>2013</v>
      </c>
      <c r="P4" s="178"/>
    </row>
    <row r="5" spans="1:16" ht="14.25" customHeight="1" x14ac:dyDescent="0.35">
      <c r="A5" s="92"/>
      <c r="B5" s="179"/>
      <c r="K5" s="127"/>
      <c r="L5" s="180"/>
      <c r="M5" s="93"/>
      <c r="N5" s="93">
        <v>2014</v>
      </c>
      <c r="P5" s="178"/>
    </row>
    <row r="6" spans="1:16" ht="14.25" customHeight="1" x14ac:dyDescent="0.35">
      <c r="H6" s="93"/>
      <c r="K6" s="93"/>
      <c r="L6" s="93"/>
      <c r="M6" s="93"/>
      <c r="N6" s="93">
        <v>2015</v>
      </c>
      <c r="P6" s="178"/>
    </row>
    <row r="7" spans="1:16" ht="14.25" customHeight="1" x14ac:dyDescent="0.35">
      <c r="A7" s="588" t="s">
        <v>433</v>
      </c>
      <c r="B7" s="97"/>
      <c r="C7" s="616" t="s">
        <v>3</v>
      </c>
      <c r="D7" s="617"/>
      <c r="E7" s="212"/>
      <c r="F7" s="616" t="s">
        <v>5</v>
      </c>
      <c r="G7" s="617"/>
      <c r="H7" s="140"/>
      <c r="I7" s="616" t="s">
        <v>6</v>
      </c>
      <c r="J7" s="617"/>
      <c r="K7" s="618"/>
      <c r="L7" s="619"/>
      <c r="M7" s="93"/>
      <c r="N7" s="90">
        <v>2016</v>
      </c>
    </row>
    <row r="8" spans="1:16" ht="28.5" customHeight="1" x14ac:dyDescent="0.35">
      <c r="A8" s="615"/>
      <c r="B8" s="99"/>
      <c r="C8" s="99" t="s">
        <v>528</v>
      </c>
      <c r="D8" s="100" t="s">
        <v>529</v>
      </c>
      <c r="E8" s="99"/>
      <c r="F8" s="99" t="s">
        <v>528</v>
      </c>
      <c r="G8" s="100" t="s">
        <v>529</v>
      </c>
      <c r="H8" s="101"/>
      <c r="I8" s="99" t="s">
        <v>528</v>
      </c>
      <c r="J8" s="100" t="s">
        <v>529</v>
      </c>
      <c r="K8" s="103"/>
      <c r="L8" s="103"/>
      <c r="M8" s="93"/>
      <c r="N8" s="93"/>
    </row>
    <row r="9" spans="1:16" ht="12.75" customHeight="1" x14ac:dyDescent="0.35">
      <c r="A9" s="213"/>
      <c r="B9" s="103"/>
      <c r="C9" s="103"/>
      <c r="D9" s="103"/>
      <c r="E9" s="103"/>
      <c r="F9" s="103"/>
      <c r="G9" s="103"/>
      <c r="H9" s="102"/>
      <c r="I9" s="103"/>
      <c r="J9" s="103"/>
      <c r="K9" s="103"/>
      <c r="L9" s="103"/>
      <c r="M9" s="93"/>
      <c r="N9" s="93"/>
    </row>
    <row r="10" spans="1:16" s="524" customFormat="1" ht="12.75" customHeight="1" x14ac:dyDescent="0.3">
      <c r="A10" s="522" t="s">
        <v>65</v>
      </c>
      <c r="B10" s="103"/>
      <c r="C10" s="201">
        <f>IF($J$4=2016,'Y1P table 4 2016'!B4,IF($J$4=2015,'Y1P table 4 2015'!B4,IF($J$4=2014,'Y1P table 4 2014'!B4,IF($J$4=2013,'Y1P table 4 2013'!B4,IF($J$4=2012,'Y1P table 4 2012'!B4)))))</f>
        <v>652250</v>
      </c>
      <c r="D10" s="201" t="str">
        <f>IF($J$4=2016,'Y1P table 4 2016'!F4,IF($J$4=2015,'Y1P table 4 2015'!F4,IF($J$4=2014,'Y1P table 4 2014'!F4,IF($J$4=2013,'Y1P table 4 2013'!F4,IF($J$4=2012,'Y1P table 4 2012'!F4)))))</f>
        <v>-</v>
      </c>
      <c r="E10" s="201"/>
      <c r="F10" s="201">
        <f>IF($J$4=2016,'Y1P table 4 2016'!C4,IF($J$4=2015,'Y1P table 4 2015'!C4,IF($J$4=2014,'Y1P table 4 2014'!C4,IF($J$4=2013,'Y1P table 4 2013'!C4,IF($J$4=2012,'Y1P table 4 2012'!C4)))))</f>
        <v>334243</v>
      </c>
      <c r="G10" s="201" t="str">
        <f>IF($J$4=2016,'Y1P table 4 2016'!G4,IF($J$4=2015,'Y1P table 4 2015'!G4,IF($J$4=2014,'Y1P table 4 2014'!G4,IF($J$4=2013,'Y1P table 4 2013'!G4,IF($J$4=2012,'Y1P table 4 2012'!G4)))))</f>
        <v>-</v>
      </c>
      <c r="H10" s="201"/>
      <c r="I10" s="201">
        <f>IF($J$4=2016,'Y1P table 4 2016'!D4,IF($J$4=2015,'Y1P table 4 2015'!D4,IF($J$4=2014,'Y1P table 4 2014'!D4,IF($J$4=2013,'Y1P table 4 2013'!D4,IF($J$4=2012,'Y1P table 4 2012'!D4)))))</f>
        <v>318007</v>
      </c>
      <c r="J10" s="201" t="str">
        <f>IF($J$4=2016,'Y1P table 4 2016'!H4,IF($J$4=2015,'Y1P table 4 2015'!H4,IF($J$4=2014,'Y1P table 4 2014'!H4,IF($J$4=2013,'Y1P table 4 2013'!H4,IF($J$4=2012,'Y1P table 4 2012'!H4)))))</f>
        <v>-</v>
      </c>
      <c r="K10" s="103"/>
      <c r="L10" s="103"/>
      <c r="M10" s="523"/>
      <c r="N10" s="523"/>
    </row>
    <row r="11" spans="1:16" ht="12.75" customHeight="1" x14ac:dyDescent="0.35">
      <c r="A11" s="521" t="s">
        <v>641</v>
      </c>
      <c r="B11" s="103"/>
      <c r="C11" s="201" t="str">
        <f>IF($J$4=2016,'Y1P table 4 2016'!B5,IF($J$4=2015,'Y1P table 4 2015'!B5,IF($J$4=2014,'Y1P table 4 2014'!B5,IF($J$4=2013,'Y1P table 4 2013'!B5,IF($J$4=2012,'Y1P table 4 2012'!B5)))))</f>
        <v>-</v>
      </c>
      <c r="D11" s="201">
        <f>IF($J$4=2016,'Y1P table 4 2016'!F5,IF($J$4=2015,'Y1P table 4 2015'!F5,IF($J$4=2014,'Y1P table 4 2014'!F5,IF($J$4=2013,'Y1P table 4 2013'!F5,IF($J$4=2012,'Y1P table 4 2012'!F5)))))</f>
        <v>33</v>
      </c>
      <c r="E11" s="201"/>
      <c r="F11" s="201" t="str">
        <f>IF($J$4=2016,'Y1P table 4 2016'!C5,IF($J$4=2015,'Y1P table 4 2015'!C5,IF($J$4=2014,'Y1P table 4 2014'!C5,IF($J$4=2013,'Y1P table 4 2013'!C5,IF($J$4=2012,'Y1P table 4 2012'!C5)))))</f>
        <v>-</v>
      </c>
      <c r="G11" s="201">
        <f>IF($J$4=2016,'Y1P table 4 2016'!G5,IF($J$4=2015,'Y1P table 4 2015'!G5,IF($J$4=2014,'Y1P table 4 2014'!G5,IF($J$4=2013,'Y1P table 4 2013'!G5,IF($J$4=2012,'Y1P table 4 2012'!G5)))))</f>
        <v>32</v>
      </c>
      <c r="H11" s="201"/>
      <c r="I11" s="201" t="str">
        <f>IF($J$4=2016,'Y1P table 4 2016'!D5,IF($J$4=2015,'Y1P table 4 2015'!D5,IF($J$4=2014,'Y1P table 4 2014'!D5,IF($J$4=2013,'Y1P table 4 2013'!D5,IF($J$4=2012,'Y1P table 4 2012'!D5)))))</f>
        <v>-</v>
      </c>
      <c r="J11" s="201">
        <f>IF($J$4=2016,'Y1P table 4 2016'!H5,IF($J$4=2015,'Y1P table 4 2015'!H5,IF($J$4=2014,'Y1P table 4 2014'!H5,IF($J$4=2013,'Y1P table 4 2013'!H5,IF($J$4=2012,'Y1P table 4 2012'!H5)))))</f>
        <v>34</v>
      </c>
      <c r="K11" s="103"/>
      <c r="L11" s="103"/>
      <c r="M11" s="93"/>
      <c r="N11" s="93"/>
    </row>
    <row r="12" spans="1:16" ht="12.75" customHeight="1" x14ac:dyDescent="0.35">
      <c r="A12" s="214">
        <v>0</v>
      </c>
      <c r="B12" s="103"/>
      <c r="C12" s="201">
        <f>IF($J$4=2016,'Y1P table 4 2016'!B6,IF($J$4=2015,'Y1P table 4 2015'!B6,IF($J$4=2014,'Y1P table 4 2014'!B6,IF($J$4=2013,'Y1P table 4 2013'!B6,IF($J$4=2012,'Y1P table 4 2012'!B6)))))</f>
        <v>6595</v>
      </c>
      <c r="D12" s="201">
        <f>IF($J$4=2016,'Y1P table 4 2016'!F6,IF($J$4=2015,'Y1P table 4 2015'!F6,IF($J$4=2014,'Y1P table 4 2014'!F6,IF($J$4=2013,'Y1P table 4 2013'!F6,IF($J$4=2012,'Y1P table 4 2012'!F6)))))</f>
        <v>1</v>
      </c>
      <c r="E12" s="201"/>
      <c r="F12" s="201">
        <f>IF($J$4=2016,'Y1P table 4 2016'!C6,IF($J$4=2015,'Y1P table 4 2015'!C6,IF($J$4=2014,'Y1P table 4 2014'!C6,IF($J$4=2013,'Y1P table 4 2013'!C6,IF($J$4=2012,'Y1P table 4 2012'!C6)))))</f>
        <v>4642</v>
      </c>
      <c r="G12" s="201">
        <f>IF($J$4=2016,'Y1P table 4 2016'!G6,IF($J$4=2015,'Y1P table 4 2015'!G6,IF($J$4=2014,'Y1P table 4 2014'!G6,IF($J$4=2013,'Y1P table 4 2013'!G6,IF($J$4=2012,'Y1P table 4 2012'!G6)))))</f>
        <v>1</v>
      </c>
      <c r="H12" s="201"/>
      <c r="I12" s="201">
        <f>IF($J$4=2016,'Y1P table 4 2016'!D6,IF($J$4=2015,'Y1P table 4 2015'!D6,IF($J$4=2014,'Y1P table 4 2014'!D6,IF($J$4=2013,'Y1P table 4 2013'!D6,IF($J$4=2012,'Y1P table 4 2012'!D6)))))</f>
        <v>1953</v>
      </c>
      <c r="J12" s="201">
        <f>IF($J$4=2016,'Y1P table 4 2016'!H6,IF($J$4=2015,'Y1P table 4 2015'!H6,IF($J$4=2014,'Y1P table 4 2014'!H6,IF($J$4=2013,'Y1P table 4 2013'!H6,IF($J$4=2012,'Y1P table 4 2012'!H6)))))</f>
        <v>1</v>
      </c>
      <c r="K12" s="103"/>
      <c r="L12" s="103"/>
      <c r="M12" s="93"/>
      <c r="N12" s="93"/>
    </row>
    <row r="13" spans="1:16" x14ac:dyDescent="0.35">
      <c r="A13" s="181">
        <v>1</v>
      </c>
      <c r="B13" s="141"/>
      <c r="C13" s="201">
        <f>IF($J$4=2016,'Y1P table 4 2016'!B7,IF($J$4=2015,'Y1P table 4 2015'!B7,IF($J$4=2014,'Y1P table 4 2014'!B7,IF($J$4=2013,'Y1P table 4 2013'!B7,IF($J$4=2012,'Y1P table 4 2012'!B7)))))</f>
        <v>1891</v>
      </c>
      <c r="D13" s="201">
        <f>IF($J$4=2016,'Y1P table 4 2016'!F7,IF($J$4=2015,'Y1P table 4 2015'!F7,IF($J$4=2014,'Y1P table 4 2014'!F7,IF($J$4=2013,'Y1P table 4 2013'!F7,IF($J$4=2012,'Y1P table 4 2012'!F7)))))</f>
        <v>0</v>
      </c>
      <c r="E13" s="201"/>
      <c r="F13" s="201">
        <f>IF($J$4=2016,'Y1P table 4 2016'!C7,IF($J$4=2015,'Y1P table 4 2015'!C7,IF($J$4=2014,'Y1P table 4 2014'!C7,IF($J$4=2013,'Y1P table 4 2013'!C7,IF($J$4=2012,'Y1P table 4 2012'!C7)))))</f>
        <v>1334</v>
      </c>
      <c r="G13" s="201">
        <f>IF($J$4=2016,'Y1P table 4 2016'!G7,IF($J$4=2015,'Y1P table 4 2015'!G7,IF($J$4=2014,'Y1P table 4 2014'!G7,IF($J$4=2013,'Y1P table 4 2013'!G7,IF($J$4=2012,'Y1P table 4 2012'!G7)))))</f>
        <v>0</v>
      </c>
      <c r="H13" s="201"/>
      <c r="I13" s="201">
        <f>IF($J$4=2016,'Y1P table 4 2016'!D7,IF($J$4=2015,'Y1P table 4 2015'!D7,IF($J$4=2014,'Y1P table 4 2014'!D7,IF($J$4=2013,'Y1P table 4 2013'!D7,IF($J$4=2012,'Y1P table 4 2012'!D7)))))</f>
        <v>557</v>
      </c>
      <c r="J13" s="201">
        <f>IF($J$4=2016,'Y1P table 4 2016'!H7,IF($J$4=2015,'Y1P table 4 2015'!H7,IF($J$4=2014,'Y1P table 4 2014'!H7,IF($J$4=2013,'Y1P table 4 2013'!H7,IF($J$4=2012,'Y1P table 4 2012'!H7)))))</f>
        <v>0</v>
      </c>
      <c r="K13" s="93"/>
      <c r="L13" s="93"/>
      <c r="M13" s="93"/>
      <c r="N13" s="93"/>
    </row>
    <row r="14" spans="1:16" x14ac:dyDescent="0.35">
      <c r="A14" s="182">
        <v>2</v>
      </c>
      <c r="B14" s="107"/>
      <c r="C14" s="201">
        <f>IF($J$4=2016,'Y1P table 4 2016'!B8,IF($J$4=2015,'Y1P table 4 2015'!B8,IF($J$4=2014,'Y1P table 4 2014'!B8,IF($J$4=2013,'Y1P table 4 2013'!B8,IF($J$4=2012,'Y1P table 4 2012'!B8)))))</f>
        <v>1762</v>
      </c>
      <c r="D14" s="201">
        <f>IF($J$4=2016,'Y1P table 4 2016'!F8,IF($J$4=2015,'Y1P table 4 2015'!F8,IF($J$4=2014,'Y1P table 4 2014'!F8,IF($J$4=2013,'Y1P table 4 2013'!F8,IF($J$4=2012,'Y1P table 4 2012'!F8)))))</f>
        <v>0</v>
      </c>
      <c r="E14" s="201"/>
      <c r="F14" s="201">
        <f>IF($J$4=2016,'Y1P table 4 2016'!C8,IF($J$4=2015,'Y1P table 4 2015'!C8,IF($J$4=2014,'Y1P table 4 2014'!C8,IF($J$4=2013,'Y1P table 4 2013'!C8,IF($J$4=2012,'Y1P table 4 2012'!C8)))))</f>
        <v>1183</v>
      </c>
      <c r="G14" s="201">
        <f>IF($J$4=2016,'Y1P table 4 2016'!G8,IF($J$4=2015,'Y1P table 4 2015'!G8,IF($J$4=2014,'Y1P table 4 2014'!G8,IF($J$4=2013,'Y1P table 4 2013'!G8,IF($J$4=2012,'Y1P table 4 2012'!G8)))))</f>
        <v>0</v>
      </c>
      <c r="H14" s="201"/>
      <c r="I14" s="201">
        <f>IF($J$4=2016,'Y1P table 4 2016'!D8,IF($J$4=2015,'Y1P table 4 2015'!D8,IF($J$4=2014,'Y1P table 4 2014'!D8,IF($J$4=2013,'Y1P table 4 2013'!D8,IF($J$4=2012,'Y1P table 4 2012'!D8)))))</f>
        <v>579</v>
      </c>
      <c r="J14" s="201">
        <f>IF($J$4=2016,'Y1P table 4 2016'!H8,IF($J$4=2015,'Y1P table 4 2015'!H8,IF($J$4=2014,'Y1P table 4 2014'!H8,IF($J$4=2013,'Y1P table 4 2013'!H8,IF($J$4=2012,'Y1P table 4 2012'!H8)))))</f>
        <v>0</v>
      </c>
    </row>
    <row r="15" spans="1:16" x14ac:dyDescent="0.35">
      <c r="A15" s="181">
        <v>3</v>
      </c>
      <c r="B15" s="135"/>
      <c r="C15" s="201">
        <f>IF($J$4=2016,'Y1P table 4 2016'!B9,IF($J$4=2015,'Y1P table 4 2015'!B9,IF($J$4=2014,'Y1P table 4 2014'!B9,IF($J$4=2013,'Y1P table 4 2013'!B9,IF($J$4=2012,'Y1P table 4 2012'!B9)))))</f>
        <v>1642</v>
      </c>
      <c r="D15" s="201">
        <f>IF($J$4=2016,'Y1P table 4 2016'!F9,IF($J$4=2015,'Y1P table 4 2015'!F9,IF($J$4=2014,'Y1P table 4 2014'!F9,IF($J$4=2013,'Y1P table 4 2013'!F9,IF($J$4=2012,'Y1P table 4 2012'!F9)))))</f>
        <v>0</v>
      </c>
      <c r="E15" s="201"/>
      <c r="F15" s="201">
        <f>IF($J$4=2016,'Y1P table 4 2016'!C9,IF($J$4=2015,'Y1P table 4 2015'!C9,IF($J$4=2014,'Y1P table 4 2014'!C9,IF($J$4=2013,'Y1P table 4 2013'!C9,IF($J$4=2012,'Y1P table 4 2012'!C9)))))</f>
        <v>1108</v>
      </c>
      <c r="G15" s="201">
        <f>IF($J$4=2016,'Y1P table 4 2016'!G9,IF($J$4=2015,'Y1P table 4 2015'!G9,IF($J$4=2014,'Y1P table 4 2014'!G9,IF($J$4=2013,'Y1P table 4 2013'!G9,IF($J$4=2012,'Y1P table 4 2012'!G9)))))</f>
        <v>0</v>
      </c>
      <c r="H15" s="201"/>
      <c r="I15" s="201">
        <f>IF($J$4=2016,'Y1P table 4 2016'!D9,IF($J$4=2015,'Y1P table 4 2015'!D9,IF($J$4=2014,'Y1P table 4 2014'!D9,IF($J$4=2013,'Y1P table 4 2013'!D9,IF($J$4=2012,'Y1P table 4 2012'!D9)))))</f>
        <v>534</v>
      </c>
      <c r="J15" s="201">
        <f>IF($J$4=2016,'Y1P table 4 2016'!H9,IF($J$4=2015,'Y1P table 4 2015'!H9,IF($J$4=2014,'Y1P table 4 2014'!H9,IF($J$4=2013,'Y1P table 4 2013'!H9,IF($J$4=2012,'Y1P table 4 2012'!H9)))))</f>
        <v>0</v>
      </c>
    </row>
    <row r="16" spans="1:16" x14ac:dyDescent="0.35">
      <c r="A16" s="182">
        <v>4</v>
      </c>
      <c r="B16" s="135"/>
      <c r="C16" s="201">
        <f>IF($J$4=2016,'Y1P table 4 2016'!B10,IF($J$4=2015,'Y1P table 4 2015'!B10,IF($J$4=2014,'Y1P table 4 2014'!B10,IF($J$4=2013,'Y1P table 4 2013'!B10,IF($J$4=2012,'Y1P table 4 2012'!B10)))))</f>
        <v>1723</v>
      </c>
      <c r="D16" s="201">
        <f>IF($J$4=2016,'Y1P table 4 2016'!F10,IF($J$4=2015,'Y1P table 4 2015'!F10,IF($J$4=2014,'Y1P table 4 2014'!F10,IF($J$4=2013,'Y1P table 4 2013'!F10,IF($J$4=2012,'Y1P table 4 2012'!F10)))))</f>
        <v>0</v>
      </c>
      <c r="E16" s="201"/>
      <c r="F16" s="201">
        <f>IF($J$4=2016,'Y1P table 4 2016'!C10,IF($J$4=2015,'Y1P table 4 2015'!C10,IF($J$4=2014,'Y1P table 4 2014'!C10,IF($J$4=2013,'Y1P table 4 2013'!C10,IF($J$4=2012,'Y1P table 4 2012'!C10)))))</f>
        <v>1160</v>
      </c>
      <c r="G16" s="201">
        <f>IF($J$4=2016,'Y1P table 4 2016'!G10,IF($J$4=2015,'Y1P table 4 2015'!G10,IF($J$4=2014,'Y1P table 4 2014'!G10,IF($J$4=2013,'Y1P table 4 2013'!G10,IF($J$4=2012,'Y1P table 4 2012'!G10)))))</f>
        <v>0</v>
      </c>
      <c r="H16" s="201"/>
      <c r="I16" s="201">
        <f>IF($J$4=2016,'Y1P table 4 2016'!D10,IF($J$4=2015,'Y1P table 4 2015'!D10,IF($J$4=2014,'Y1P table 4 2014'!D10,IF($J$4=2013,'Y1P table 4 2013'!D10,IF($J$4=2012,'Y1P table 4 2012'!D10)))))</f>
        <v>563</v>
      </c>
      <c r="J16" s="201">
        <f>IF($J$4=2016,'Y1P table 4 2016'!H10,IF($J$4=2015,'Y1P table 4 2015'!H10,IF($J$4=2014,'Y1P table 4 2014'!H10,IF($J$4=2013,'Y1P table 4 2013'!H10,IF($J$4=2012,'Y1P table 4 2012'!H10)))))</f>
        <v>0</v>
      </c>
    </row>
    <row r="17" spans="1:10" x14ac:dyDescent="0.35">
      <c r="A17" s="181">
        <v>5</v>
      </c>
      <c r="B17" s="135"/>
      <c r="C17" s="201">
        <f>IF($J$4=2016,'Y1P table 4 2016'!B11,IF($J$4=2015,'Y1P table 4 2015'!B11,IF($J$4=2014,'Y1P table 4 2014'!B11,IF($J$4=2013,'Y1P table 4 2013'!B11,IF($J$4=2012,'Y1P table 4 2012'!B11)))))</f>
        <v>1804</v>
      </c>
      <c r="D17" s="201">
        <f>IF($J$4=2016,'Y1P table 4 2016'!F11,IF($J$4=2015,'Y1P table 4 2015'!F11,IF($J$4=2014,'Y1P table 4 2014'!F11,IF($J$4=2013,'Y1P table 4 2013'!F11,IF($J$4=2012,'Y1P table 4 2012'!F11)))))</f>
        <v>0</v>
      </c>
      <c r="E17" s="201"/>
      <c r="F17" s="201">
        <f>IF($J$4=2016,'Y1P table 4 2016'!C11,IF($J$4=2015,'Y1P table 4 2015'!C11,IF($J$4=2014,'Y1P table 4 2014'!C11,IF($J$4=2013,'Y1P table 4 2013'!C11,IF($J$4=2012,'Y1P table 4 2012'!C11)))))</f>
        <v>1233</v>
      </c>
      <c r="G17" s="201">
        <f>IF($J$4=2016,'Y1P table 4 2016'!G11,IF($J$4=2015,'Y1P table 4 2015'!G11,IF($J$4=2014,'Y1P table 4 2014'!G11,IF($J$4=2013,'Y1P table 4 2013'!G11,IF($J$4=2012,'Y1P table 4 2012'!G11)))))</f>
        <v>0</v>
      </c>
      <c r="H17" s="201"/>
      <c r="I17" s="201">
        <f>IF($J$4=2016,'Y1P table 4 2016'!D11,IF($J$4=2015,'Y1P table 4 2015'!D11,IF($J$4=2014,'Y1P table 4 2014'!D11,IF($J$4=2013,'Y1P table 4 2013'!D11,IF($J$4=2012,'Y1P table 4 2012'!D11)))))</f>
        <v>571</v>
      </c>
      <c r="J17" s="201">
        <f>IF($J$4=2016,'Y1P table 4 2016'!H11,IF($J$4=2015,'Y1P table 4 2015'!H11,IF($J$4=2014,'Y1P table 4 2014'!H11,IF($J$4=2013,'Y1P table 4 2013'!H11,IF($J$4=2012,'Y1P table 4 2012'!H11)))))</f>
        <v>0</v>
      </c>
    </row>
    <row r="18" spans="1:10" x14ac:dyDescent="0.35">
      <c r="A18" s="182">
        <v>6</v>
      </c>
      <c r="B18" s="135"/>
      <c r="C18" s="201">
        <f>IF($J$4=2016,'Y1P table 4 2016'!B12,IF($J$4=2015,'Y1P table 4 2015'!B12,IF($J$4=2014,'Y1P table 4 2014'!B12,IF($J$4=2013,'Y1P table 4 2013'!B12,IF($J$4=2012,'Y1P table 4 2012'!B12)))))</f>
        <v>1705</v>
      </c>
      <c r="D18" s="201">
        <f>IF($J$4=2016,'Y1P table 4 2016'!F12,IF($J$4=2015,'Y1P table 4 2015'!F12,IF($J$4=2014,'Y1P table 4 2014'!F12,IF($J$4=2013,'Y1P table 4 2013'!F12,IF($J$4=2012,'Y1P table 4 2012'!F12)))))</f>
        <v>0</v>
      </c>
      <c r="E18" s="201"/>
      <c r="F18" s="201">
        <f>IF($J$4=2016,'Y1P table 4 2016'!C12,IF($J$4=2015,'Y1P table 4 2015'!C12,IF($J$4=2014,'Y1P table 4 2014'!C12,IF($J$4=2013,'Y1P table 4 2013'!C12,IF($J$4=2012,'Y1P table 4 2012'!C12)))))</f>
        <v>1173</v>
      </c>
      <c r="G18" s="201">
        <f>IF($J$4=2016,'Y1P table 4 2016'!G12,IF($J$4=2015,'Y1P table 4 2015'!G12,IF($J$4=2014,'Y1P table 4 2014'!G12,IF($J$4=2013,'Y1P table 4 2013'!G12,IF($J$4=2012,'Y1P table 4 2012'!G12)))))</f>
        <v>0</v>
      </c>
      <c r="H18" s="201"/>
      <c r="I18" s="201">
        <f>IF($J$4=2016,'Y1P table 4 2016'!D12,IF($J$4=2015,'Y1P table 4 2015'!D12,IF($J$4=2014,'Y1P table 4 2014'!D12,IF($J$4=2013,'Y1P table 4 2013'!D12,IF($J$4=2012,'Y1P table 4 2012'!D12)))))</f>
        <v>532</v>
      </c>
      <c r="J18" s="201">
        <f>IF($J$4=2016,'Y1P table 4 2016'!H12,IF($J$4=2015,'Y1P table 4 2015'!H12,IF($J$4=2014,'Y1P table 4 2014'!H12,IF($J$4=2013,'Y1P table 4 2013'!H12,IF($J$4=2012,'Y1P table 4 2012'!H12)))))</f>
        <v>0</v>
      </c>
    </row>
    <row r="19" spans="1:10" x14ac:dyDescent="0.35">
      <c r="A19" s="181">
        <v>7</v>
      </c>
      <c r="B19" s="135"/>
      <c r="C19" s="201">
        <f>IF($J$4=2016,'Y1P table 4 2016'!B13,IF($J$4=2015,'Y1P table 4 2015'!B13,IF($J$4=2014,'Y1P table 4 2014'!B13,IF($J$4=2013,'Y1P table 4 2013'!B13,IF($J$4=2012,'Y1P table 4 2012'!B13)))))</f>
        <v>1836</v>
      </c>
      <c r="D19" s="201">
        <f>IF($J$4=2016,'Y1P table 4 2016'!F13,IF($J$4=2015,'Y1P table 4 2015'!F13,IF($J$4=2014,'Y1P table 4 2014'!F13,IF($J$4=2013,'Y1P table 4 2013'!F13,IF($J$4=2012,'Y1P table 4 2012'!F13)))))</f>
        <v>0</v>
      </c>
      <c r="E19" s="201"/>
      <c r="F19" s="201">
        <f>IF($J$4=2016,'Y1P table 4 2016'!C13,IF($J$4=2015,'Y1P table 4 2015'!C13,IF($J$4=2014,'Y1P table 4 2014'!C13,IF($J$4=2013,'Y1P table 4 2013'!C13,IF($J$4=2012,'Y1P table 4 2012'!C13)))))</f>
        <v>1258</v>
      </c>
      <c r="G19" s="201">
        <f>IF($J$4=2016,'Y1P table 4 2016'!G13,IF($J$4=2015,'Y1P table 4 2015'!G13,IF($J$4=2014,'Y1P table 4 2014'!G13,IF($J$4=2013,'Y1P table 4 2013'!G13,IF($J$4=2012,'Y1P table 4 2012'!G13)))))</f>
        <v>0</v>
      </c>
      <c r="H19" s="201"/>
      <c r="I19" s="201">
        <f>IF($J$4=2016,'Y1P table 4 2016'!D13,IF($J$4=2015,'Y1P table 4 2015'!D13,IF($J$4=2014,'Y1P table 4 2014'!D13,IF($J$4=2013,'Y1P table 4 2013'!D13,IF($J$4=2012,'Y1P table 4 2012'!D13)))))</f>
        <v>578</v>
      </c>
      <c r="J19" s="201">
        <f>IF($J$4=2016,'Y1P table 4 2016'!H13,IF($J$4=2015,'Y1P table 4 2015'!H13,IF($J$4=2014,'Y1P table 4 2014'!H13,IF($J$4=2013,'Y1P table 4 2013'!H13,IF($J$4=2012,'Y1P table 4 2012'!H13)))))</f>
        <v>0</v>
      </c>
    </row>
    <row r="20" spans="1:10" x14ac:dyDescent="0.35">
      <c r="A20" s="182">
        <v>8</v>
      </c>
      <c r="B20" s="107"/>
      <c r="C20" s="201">
        <f>IF($J$4=2016,'Y1P table 4 2016'!B14,IF($J$4=2015,'Y1P table 4 2015'!B14,IF($J$4=2014,'Y1P table 4 2014'!B14,IF($J$4=2013,'Y1P table 4 2013'!B14,IF($J$4=2012,'Y1P table 4 2012'!B14)))))</f>
        <v>1892</v>
      </c>
      <c r="D20" s="201">
        <f>IF($J$4=2016,'Y1P table 4 2016'!F14,IF($J$4=2015,'Y1P table 4 2015'!F14,IF($J$4=2014,'Y1P table 4 2014'!F14,IF($J$4=2013,'Y1P table 4 2013'!F14,IF($J$4=2012,'Y1P table 4 2012'!F14)))))</f>
        <v>0</v>
      </c>
      <c r="E20" s="201"/>
      <c r="F20" s="201">
        <f>IF($J$4=2016,'Y1P table 4 2016'!C14,IF($J$4=2015,'Y1P table 4 2015'!C14,IF($J$4=2014,'Y1P table 4 2014'!C14,IF($J$4=2013,'Y1P table 4 2013'!C14,IF($J$4=2012,'Y1P table 4 2012'!C14)))))</f>
        <v>1247</v>
      </c>
      <c r="G20" s="201">
        <f>IF($J$4=2016,'Y1P table 4 2016'!G14,IF($J$4=2015,'Y1P table 4 2015'!G14,IF($J$4=2014,'Y1P table 4 2014'!G14,IF($J$4=2013,'Y1P table 4 2013'!G14,IF($J$4=2012,'Y1P table 4 2012'!G14)))))</f>
        <v>0</v>
      </c>
      <c r="H20" s="201"/>
      <c r="I20" s="201">
        <f>IF($J$4=2016,'Y1P table 4 2016'!D14,IF($J$4=2015,'Y1P table 4 2015'!D14,IF($J$4=2014,'Y1P table 4 2014'!D14,IF($J$4=2013,'Y1P table 4 2013'!D14,IF($J$4=2012,'Y1P table 4 2012'!D14)))))</f>
        <v>645</v>
      </c>
      <c r="J20" s="201">
        <f>IF($J$4=2016,'Y1P table 4 2016'!H14,IF($J$4=2015,'Y1P table 4 2015'!H14,IF($J$4=2014,'Y1P table 4 2014'!H14,IF($J$4=2013,'Y1P table 4 2013'!H14,IF($J$4=2012,'Y1P table 4 2012'!H14)))))</f>
        <v>0</v>
      </c>
    </row>
    <row r="21" spans="1:10" x14ac:dyDescent="0.35">
      <c r="A21" s="181">
        <v>9</v>
      </c>
      <c r="B21" s="135"/>
      <c r="C21" s="201">
        <f>IF($J$4=2016,'Y1P table 4 2016'!B15,IF($J$4=2015,'Y1P table 4 2015'!B15,IF($J$4=2014,'Y1P table 4 2014'!B15,IF($J$4=2013,'Y1P table 4 2013'!B15,IF($J$4=2012,'Y1P table 4 2012'!B15)))))</f>
        <v>2054</v>
      </c>
      <c r="D21" s="201">
        <f>IF($J$4=2016,'Y1P table 4 2016'!F15,IF($J$4=2015,'Y1P table 4 2015'!F15,IF($J$4=2014,'Y1P table 4 2014'!F15,IF($J$4=2013,'Y1P table 4 2013'!F15,IF($J$4=2012,'Y1P table 4 2012'!F15)))))</f>
        <v>0</v>
      </c>
      <c r="E21" s="201"/>
      <c r="F21" s="201">
        <f>IF($J$4=2016,'Y1P table 4 2016'!C15,IF($J$4=2015,'Y1P table 4 2015'!C15,IF($J$4=2014,'Y1P table 4 2014'!C15,IF($J$4=2013,'Y1P table 4 2013'!C15,IF($J$4=2012,'Y1P table 4 2012'!C15)))))</f>
        <v>1352</v>
      </c>
      <c r="G21" s="201">
        <f>IF($J$4=2016,'Y1P table 4 2016'!G15,IF($J$4=2015,'Y1P table 4 2015'!G15,IF($J$4=2014,'Y1P table 4 2014'!G15,IF($J$4=2013,'Y1P table 4 2013'!G15,IF($J$4=2012,'Y1P table 4 2012'!G15)))))</f>
        <v>0</v>
      </c>
      <c r="H21" s="201"/>
      <c r="I21" s="201">
        <f>IF($J$4=2016,'Y1P table 4 2016'!D15,IF($J$4=2015,'Y1P table 4 2015'!D15,IF($J$4=2014,'Y1P table 4 2014'!D15,IF($J$4=2013,'Y1P table 4 2013'!D15,IF($J$4=2012,'Y1P table 4 2012'!D15)))))</f>
        <v>702</v>
      </c>
      <c r="J21" s="201">
        <f>IF($J$4=2016,'Y1P table 4 2016'!H15,IF($J$4=2015,'Y1P table 4 2015'!H15,IF($J$4=2014,'Y1P table 4 2014'!H15,IF($J$4=2013,'Y1P table 4 2013'!H15,IF($J$4=2012,'Y1P table 4 2012'!H15)))))</f>
        <v>0</v>
      </c>
    </row>
    <row r="22" spans="1:10" x14ac:dyDescent="0.35">
      <c r="A22" s="182">
        <v>10</v>
      </c>
      <c r="B22" s="135"/>
      <c r="C22" s="201">
        <f>IF($J$4=2016,'Y1P table 4 2016'!B16,IF($J$4=2015,'Y1P table 4 2015'!B16,IF($J$4=2014,'Y1P table 4 2014'!B16,IF($J$4=2013,'Y1P table 4 2013'!B16,IF($J$4=2012,'Y1P table 4 2012'!B16)))))</f>
        <v>2234</v>
      </c>
      <c r="D22" s="201">
        <f>IF($J$4=2016,'Y1P table 4 2016'!F16,IF($J$4=2015,'Y1P table 4 2015'!F16,IF($J$4=2014,'Y1P table 4 2014'!F16,IF($J$4=2013,'Y1P table 4 2013'!F16,IF($J$4=2012,'Y1P table 4 2012'!F16)))))</f>
        <v>0</v>
      </c>
      <c r="E22" s="201"/>
      <c r="F22" s="201">
        <f>IF($J$4=2016,'Y1P table 4 2016'!C16,IF($J$4=2015,'Y1P table 4 2015'!C16,IF($J$4=2014,'Y1P table 4 2014'!C16,IF($J$4=2013,'Y1P table 4 2013'!C16,IF($J$4=2012,'Y1P table 4 2012'!C16)))))</f>
        <v>1439</v>
      </c>
      <c r="G22" s="201">
        <f>IF($J$4=2016,'Y1P table 4 2016'!G16,IF($J$4=2015,'Y1P table 4 2015'!G16,IF($J$4=2014,'Y1P table 4 2014'!G16,IF($J$4=2013,'Y1P table 4 2013'!G16,IF($J$4=2012,'Y1P table 4 2012'!G16)))))</f>
        <v>0</v>
      </c>
      <c r="H22" s="201"/>
      <c r="I22" s="201">
        <f>IF($J$4=2016,'Y1P table 4 2016'!D16,IF($J$4=2015,'Y1P table 4 2015'!D16,IF($J$4=2014,'Y1P table 4 2014'!D16,IF($J$4=2013,'Y1P table 4 2013'!D16,IF($J$4=2012,'Y1P table 4 2012'!D16)))))</f>
        <v>795</v>
      </c>
      <c r="J22" s="201">
        <f>IF($J$4=2016,'Y1P table 4 2016'!H16,IF($J$4=2015,'Y1P table 4 2015'!H16,IF($J$4=2014,'Y1P table 4 2014'!H16,IF($J$4=2013,'Y1P table 4 2013'!H16,IF($J$4=2012,'Y1P table 4 2012'!H16)))))</f>
        <v>0</v>
      </c>
    </row>
    <row r="23" spans="1:10" x14ac:dyDescent="0.35">
      <c r="A23" s="181">
        <v>11</v>
      </c>
      <c r="B23" s="135"/>
      <c r="C23" s="201">
        <f>IF($J$4=2016,'Y1P table 4 2016'!B17,IF($J$4=2015,'Y1P table 4 2015'!B17,IF($J$4=2014,'Y1P table 4 2014'!B17,IF($J$4=2013,'Y1P table 4 2013'!B17,IF($J$4=2012,'Y1P table 4 2012'!B17)))))</f>
        <v>2351</v>
      </c>
      <c r="D23" s="201">
        <f>IF($J$4=2016,'Y1P table 4 2016'!F17,IF($J$4=2015,'Y1P table 4 2015'!F17,IF($J$4=2014,'Y1P table 4 2014'!F17,IF($J$4=2013,'Y1P table 4 2013'!F17,IF($J$4=2012,'Y1P table 4 2012'!F17)))))</f>
        <v>0</v>
      </c>
      <c r="E23" s="201"/>
      <c r="F23" s="201">
        <f>IF($J$4=2016,'Y1P table 4 2016'!C17,IF($J$4=2015,'Y1P table 4 2015'!C17,IF($J$4=2014,'Y1P table 4 2014'!C17,IF($J$4=2013,'Y1P table 4 2013'!C17,IF($J$4=2012,'Y1P table 4 2012'!C17)))))</f>
        <v>1521</v>
      </c>
      <c r="G23" s="201">
        <f>IF($J$4=2016,'Y1P table 4 2016'!G17,IF($J$4=2015,'Y1P table 4 2015'!G17,IF($J$4=2014,'Y1P table 4 2014'!G17,IF($J$4=2013,'Y1P table 4 2013'!G17,IF($J$4=2012,'Y1P table 4 2012'!G17)))))</f>
        <v>0</v>
      </c>
      <c r="H23" s="201"/>
      <c r="I23" s="201">
        <f>IF($J$4=2016,'Y1P table 4 2016'!D17,IF($J$4=2015,'Y1P table 4 2015'!D17,IF($J$4=2014,'Y1P table 4 2014'!D17,IF($J$4=2013,'Y1P table 4 2013'!D17,IF($J$4=2012,'Y1P table 4 2012'!D17)))))</f>
        <v>830</v>
      </c>
      <c r="J23" s="201">
        <f>IF($J$4=2016,'Y1P table 4 2016'!H17,IF($J$4=2015,'Y1P table 4 2015'!H17,IF($J$4=2014,'Y1P table 4 2014'!H17,IF($J$4=2013,'Y1P table 4 2013'!H17,IF($J$4=2012,'Y1P table 4 2012'!H17)))))</f>
        <v>0</v>
      </c>
    </row>
    <row r="24" spans="1:10" x14ac:dyDescent="0.35">
      <c r="A24" s="182">
        <v>12</v>
      </c>
      <c r="B24" s="135"/>
      <c r="C24" s="201">
        <f>IF($J$4=2016,'Y1P table 4 2016'!B18,IF($J$4=2015,'Y1P table 4 2015'!B18,IF($J$4=2014,'Y1P table 4 2014'!B18,IF($J$4=2013,'Y1P table 4 2013'!B18,IF($J$4=2012,'Y1P table 4 2012'!B18)))))</f>
        <v>2460</v>
      </c>
      <c r="D24" s="201">
        <f>IF($J$4=2016,'Y1P table 4 2016'!F18,IF($J$4=2015,'Y1P table 4 2015'!F18,IF($J$4=2014,'Y1P table 4 2014'!F18,IF($J$4=2013,'Y1P table 4 2013'!F18,IF($J$4=2012,'Y1P table 4 2012'!F18)))))</f>
        <v>0</v>
      </c>
      <c r="E24" s="201"/>
      <c r="F24" s="201">
        <f>IF($J$4=2016,'Y1P table 4 2016'!C18,IF($J$4=2015,'Y1P table 4 2015'!C18,IF($J$4=2014,'Y1P table 4 2014'!C18,IF($J$4=2013,'Y1P table 4 2013'!C18,IF($J$4=2012,'Y1P table 4 2012'!C18)))))</f>
        <v>1517</v>
      </c>
      <c r="G24" s="201">
        <f>IF($J$4=2016,'Y1P table 4 2016'!G18,IF($J$4=2015,'Y1P table 4 2015'!G18,IF($J$4=2014,'Y1P table 4 2014'!G18,IF($J$4=2013,'Y1P table 4 2013'!G18,IF($J$4=2012,'Y1P table 4 2012'!G18)))))</f>
        <v>0</v>
      </c>
      <c r="H24" s="201"/>
      <c r="I24" s="201">
        <f>IF($J$4=2016,'Y1P table 4 2016'!D18,IF($J$4=2015,'Y1P table 4 2015'!D18,IF($J$4=2014,'Y1P table 4 2014'!D18,IF($J$4=2013,'Y1P table 4 2013'!D18,IF($J$4=2012,'Y1P table 4 2012'!D18)))))</f>
        <v>943</v>
      </c>
      <c r="J24" s="201">
        <f>IF($J$4=2016,'Y1P table 4 2016'!H18,IF($J$4=2015,'Y1P table 4 2015'!H18,IF($J$4=2014,'Y1P table 4 2014'!H18,IF($J$4=2013,'Y1P table 4 2013'!H18,IF($J$4=2012,'Y1P table 4 2012'!H18)))))</f>
        <v>0</v>
      </c>
    </row>
    <row r="25" spans="1:10" x14ac:dyDescent="0.35">
      <c r="A25" s="181">
        <v>13</v>
      </c>
      <c r="B25" s="107"/>
      <c r="C25" s="201">
        <f>IF($J$4=2016,'Y1P table 4 2016'!B19,IF($J$4=2015,'Y1P table 4 2015'!B19,IF($J$4=2014,'Y1P table 4 2014'!B19,IF($J$4=2013,'Y1P table 4 2013'!B19,IF($J$4=2012,'Y1P table 4 2012'!B19)))))</f>
        <v>2490</v>
      </c>
      <c r="D25" s="201">
        <f>IF($J$4=2016,'Y1P table 4 2016'!F19,IF($J$4=2015,'Y1P table 4 2015'!F19,IF($J$4=2014,'Y1P table 4 2014'!F19,IF($J$4=2013,'Y1P table 4 2013'!F19,IF($J$4=2012,'Y1P table 4 2012'!F19)))))</f>
        <v>0</v>
      </c>
      <c r="E25" s="201"/>
      <c r="F25" s="201">
        <f>IF($J$4=2016,'Y1P table 4 2016'!C19,IF($J$4=2015,'Y1P table 4 2015'!C19,IF($J$4=2014,'Y1P table 4 2014'!C19,IF($J$4=2013,'Y1P table 4 2013'!C19,IF($J$4=2012,'Y1P table 4 2012'!C19)))))</f>
        <v>1597</v>
      </c>
      <c r="G25" s="201">
        <f>IF($J$4=2016,'Y1P table 4 2016'!G19,IF($J$4=2015,'Y1P table 4 2015'!G19,IF($J$4=2014,'Y1P table 4 2014'!G19,IF($J$4=2013,'Y1P table 4 2013'!G19,IF($J$4=2012,'Y1P table 4 2012'!G19)))))</f>
        <v>0</v>
      </c>
      <c r="H25" s="201"/>
      <c r="I25" s="201">
        <f>IF($J$4=2016,'Y1P table 4 2016'!D19,IF($J$4=2015,'Y1P table 4 2015'!D19,IF($J$4=2014,'Y1P table 4 2014'!D19,IF($J$4=2013,'Y1P table 4 2013'!D19,IF($J$4=2012,'Y1P table 4 2012'!D19)))))</f>
        <v>893</v>
      </c>
      <c r="J25" s="201">
        <f>IF($J$4=2016,'Y1P table 4 2016'!H19,IF($J$4=2015,'Y1P table 4 2015'!H19,IF($J$4=2014,'Y1P table 4 2014'!H19,IF($J$4=2013,'Y1P table 4 2013'!H19,IF($J$4=2012,'Y1P table 4 2012'!H19)))))</f>
        <v>0</v>
      </c>
    </row>
    <row r="26" spans="1:10" x14ac:dyDescent="0.35">
      <c r="A26" s="182">
        <v>14</v>
      </c>
      <c r="B26" s="135"/>
      <c r="C26" s="201">
        <f>IF($J$4=2016,'Y1P table 4 2016'!B20,IF($J$4=2015,'Y1P table 4 2015'!B20,IF($J$4=2014,'Y1P table 4 2014'!B20,IF($J$4=2013,'Y1P table 4 2013'!B20,IF($J$4=2012,'Y1P table 4 2012'!B20)))))</f>
        <v>2761</v>
      </c>
      <c r="D26" s="201">
        <f>IF($J$4=2016,'Y1P table 4 2016'!F20,IF($J$4=2015,'Y1P table 4 2015'!F20,IF($J$4=2014,'Y1P table 4 2014'!F20,IF($J$4=2013,'Y1P table 4 2013'!F20,IF($J$4=2012,'Y1P table 4 2012'!F20)))))</f>
        <v>0</v>
      </c>
      <c r="E26" s="201"/>
      <c r="F26" s="201">
        <f>IF($J$4=2016,'Y1P table 4 2016'!C20,IF($J$4=2015,'Y1P table 4 2015'!C20,IF($J$4=2014,'Y1P table 4 2014'!C20,IF($J$4=2013,'Y1P table 4 2013'!C20,IF($J$4=2012,'Y1P table 4 2012'!C20)))))</f>
        <v>1724</v>
      </c>
      <c r="G26" s="201">
        <f>IF($J$4=2016,'Y1P table 4 2016'!G20,IF($J$4=2015,'Y1P table 4 2015'!G20,IF($J$4=2014,'Y1P table 4 2014'!G20,IF($J$4=2013,'Y1P table 4 2013'!G20,IF($J$4=2012,'Y1P table 4 2012'!G20)))))</f>
        <v>1</v>
      </c>
      <c r="H26" s="201"/>
      <c r="I26" s="201">
        <f>IF($J$4=2016,'Y1P table 4 2016'!D20,IF($J$4=2015,'Y1P table 4 2015'!D20,IF($J$4=2014,'Y1P table 4 2014'!D20,IF($J$4=2013,'Y1P table 4 2013'!D20,IF($J$4=2012,'Y1P table 4 2012'!D20)))))</f>
        <v>1037</v>
      </c>
      <c r="J26" s="201">
        <f>IF($J$4=2016,'Y1P table 4 2016'!H20,IF($J$4=2015,'Y1P table 4 2015'!H20,IF($J$4=2014,'Y1P table 4 2014'!H20,IF($J$4=2013,'Y1P table 4 2013'!H20,IF($J$4=2012,'Y1P table 4 2012'!H20)))))</f>
        <v>0</v>
      </c>
    </row>
    <row r="27" spans="1:10" x14ac:dyDescent="0.35">
      <c r="A27" s="181">
        <v>15</v>
      </c>
      <c r="B27" s="135"/>
      <c r="C27" s="201">
        <f>IF($J$4=2016,'Y1P table 4 2016'!B21,IF($J$4=2015,'Y1P table 4 2015'!B21,IF($J$4=2014,'Y1P table 4 2014'!B21,IF($J$4=2013,'Y1P table 4 2013'!B21,IF($J$4=2012,'Y1P table 4 2012'!B21)))))</f>
        <v>2837</v>
      </c>
      <c r="D27" s="201">
        <f>IF($J$4=2016,'Y1P table 4 2016'!F21,IF($J$4=2015,'Y1P table 4 2015'!F21,IF($J$4=2014,'Y1P table 4 2014'!F21,IF($J$4=2013,'Y1P table 4 2013'!F21,IF($J$4=2012,'Y1P table 4 2012'!F21)))))</f>
        <v>0</v>
      </c>
      <c r="E27" s="201"/>
      <c r="F27" s="201">
        <f>IF($J$4=2016,'Y1P table 4 2016'!C21,IF($J$4=2015,'Y1P table 4 2015'!C21,IF($J$4=2014,'Y1P table 4 2014'!C21,IF($J$4=2013,'Y1P table 4 2013'!C21,IF($J$4=2012,'Y1P table 4 2012'!C21)))))</f>
        <v>1793</v>
      </c>
      <c r="G27" s="201">
        <f>IF($J$4=2016,'Y1P table 4 2016'!G21,IF($J$4=2015,'Y1P table 4 2015'!G21,IF($J$4=2014,'Y1P table 4 2014'!G21,IF($J$4=2013,'Y1P table 4 2013'!G21,IF($J$4=2012,'Y1P table 4 2012'!G21)))))</f>
        <v>1</v>
      </c>
      <c r="H27" s="201"/>
      <c r="I27" s="201">
        <f>IF($J$4=2016,'Y1P table 4 2016'!D21,IF($J$4=2015,'Y1P table 4 2015'!D21,IF($J$4=2014,'Y1P table 4 2014'!D21,IF($J$4=2013,'Y1P table 4 2013'!D21,IF($J$4=2012,'Y1P table 4 2012'!D21)))))</f>
        <v>1044</v>
      </c>
      <c r="J27" s="201">
        <f>IF($J$4=2016,'Y1P table 4 2016'!H21,IF($J$4=2015,'Y1P table 4 2015'!H21,IF($J$4=2014,'Y1P table 4 2014'!H21,IF($J$4=2013,'Y1P table 4 2013'!H21,IF($J$4=2012,'Y1P table 4 2012'!H21)))))</f>
        <v>0</v>
      </c>
    </row>
    <row r="28" spans="1:10" x14ac:dyDescent="0.35">
      <c r="A28" s="182">
        <v>16</v>
      </c>
      <c r="B28" s="135"/>
      <c r="C28" s="201">
        <f>IF($J$4=2016,'Y1P table 4 2016'!B22,IF($J$4=2015,'Y1P table 4 2015'!B22,IF($J$4=2014,'Y1P table 4 2014'!B22,IF($J$4=2013,'Y1P table 4 2013'!B22,IF($J$4=2012,'Y1P table 4 2012'!B22)))))</f>
        <v>3046</v>
      </c>
      <c r="D28" s="201">
        <f>IF($J$4=2016,'Y1P table 4 2016'!F22,IF($J$4=2015,'Y1P table 4 2015'!F22,IF($J$4=2014,'Y1P table 4 2014'!F22,IF($J$4=2013,'Y1P table 4 2013'!F22,IF($J$4=2012,'Y1P table 4 2012'!F22)))))</f>
        <v>0</v>
      </c>
      <c r="E28" s="201"/>
      <c r="F28" s="201">
        <f>IF($J$4=2016,'Y1P table 4 2016'!C22,IF($J$4=2015,'Y1P table 4 2015'!C22,IF($J$4=2014,'Y1P table 4 2014'!C22,IF($J$4=2013,'Y1P table 4 2013'!C22,IF($J$4=2012,'Y1P table 4 2012'!C22)))))</f>
        <v>1886</v>
      </c>
      <c r="G28" s="201">
        <f>IF($J$4=2016,'Y1P table 4 2016'!G22,IF($J$4=2015,'Y1P table 4 2015'!G22,IF($J$4=2014,'Y1P table 4 2014'!G22,IF($J$4=2013,'Y1P table 4 2013'!G22,IF($J$4=2012,'Y1P table 4 2012'!G22)))))</f>
        <v>1</v>
      </c>
      <c r="H28" s="201"/>
      <c r="I28" s="201">
        <f>IF($J$4=2016,'Y1P table 4 2016'!D22,IF($J$4=2015,'Y1P table 4 2015'!D22,IF($J$4=2014,'Y1P table 4 2014'!D22,IF($J$4=2013,'Y1P table 4 2013'!D22,IF($J$4=2012,'Y1P table 4 2012'!D22)))))</f>
        <v>1160</v>
      </c>
      <c r="J28" s="201">
        <f>IF($J$4=2016,'Y1P table 4 2016'!H22,IF($J$4=2015,'Y1P table 4 2015'!H22,IF($J$4=2014,'Y1P table 4 2014'!H22,IF($J$4=2013,'Y1P table 4 2013'!H22,IF($J$4=2012,'Y1P table 4 2012'!H22)))))</f>
        <v>0</v>
      </c>
    </row>
    <row r="29" spans="1:10" x14ac:dyDescent="0.35">
      <c r="A29" s="181">
        <v>17</v>
      </c>
      <c r="B29" s="135"/>
      <c r="C29" s="201">
        <f>IF($J$4=2016,'Y1P table 4 2016'!B23,IF($J$4=2015,'Y1P table 4 2015'!B23,IF($J$4=2014,'Y1P table 4 2014'!B23,IF($J$4=2013,'Y1P table 4 2013'!B23,IF($J$4=2012,'Y1P table 4 2012'!B23)))))</f>
        <v>3174</v>
      </c>
      <c r="D29" s="201">
        <f>IF($J$4=2016,'Y1P table 4 2016'!F23,IF($J$4=2015,'Y1P table 4 2015'!F23,IF($J$4=2014,'Y1P table 4 2014'!F23,IF($J$4=2013,'Y1P table 4 2013'!F23,IF($J$4=2012,'Y1P table 4 2012'!F23)))))</f>
        <v>0</v>
      </c>
      <c r="E29" s="201"/>
      <c r="F29" s="201">
        <f>IF($J$4=2016,'Y1P table 4 2016'!C23,IF($J$4=2015,'Y1P table 4 2015'!C23,IF($J$4=2014,'Y1P table 4 2014'!C23,IF($J$4=2013,'Y1P table 4 2013'!C23,IF($J$4=2012,'Y1P table 4 2012'!C23)))))</f>
        <v>1930</v>
      </c>
      <c r="G29" s="201">
        <f>IF($J$4=2016,'Y1P table 4 2016'!G23,IF($J$4=2015,'Y1P table 4 2015'!G23,IF($J$4=2014,'Y1P table 4 2014'!G23,IF($J$4=2013,'Y1P table 4 2013'!G23,IF($J$4=2012,'Y1P table 4 2012'!G23)))))</f>
        <v>1</v>
      </c>
      <c r="H29" s="201"/>
      <c r="I29" s="201">
        <f>IF($J$4=2016,'Y1P table 4 2016'!D23,IF($J$4=2015,'Y1P table 4 2015'!D23,IF($J$4=2014,'Y1P table 4 2014'!D23,IF($J$4=2013,'Y1P table 4 2013'!D23,IF($J$4=2012,'Y1P table 4 2012'!D23)))))</f>
        <v>1244</v>
      </c>
      <c r="J29" s="201">
        <f>IF($J$4=2016,'Y1P table 4 2016'!H23,IF($J$4=2015,'Y1P table 4 2015'!H23,IF($J$4=2014,'Y1P table 4 2014'!H23,IF($J$4=2013,'Y1P table 4 2013'!H23,IF($J$4=2012,'Y1P table 4 2012'!H23)))))</f>
        <v>0</v>
      </c>
    </row>
    <row r="30" spans="1:10" x14ac:dyDescent="0.35">
      <c r="A30" s="182">
        <v>18</v>
      </c>
      <c r="B30" s="107"/>
      <c r="C30" s="201">
        <f>IF($J$4=2016,'Y1P table 4 2016'!B24,IF($J$4=2015,'Y1P table 4 2015'!B24,IF($J$4=2014,'Y1P table 4 2014'!B24,IF($J$4=2013,'Y1P table 4 2013'!B24,IF($J$4=2012,'Y1P table 4 2012'!B24)))))</f>
        <v>3318</v>
      </c>
      <c r="D30" s="201">
        <f>IF($J$4=2016,'Y1P table 4 2016'!F24,IF($J$4=2015,'Y1P table 4 2015'!F24,IF($J$4=2014,'Y1P table 4 2014'!F24,IF($J$4=2013,'Y1P table 4 2013'!F24,IF($J$4=2012,'Y1P table 4 2012'!F24)))))</f>
        <v>1</v>
      </c>
      <c r="E30" s="201"/>
      <c r="F30" s="201">
        <f>IF($J$4=2016,'Y1P table 4 2016'!C24,IF($J$4=2015,'Y1P table 4 2015'!C24,IF($J$4=2014,'Y1P table 4 2014'!C24,IF($J$4=2013,'Y1P table 4 2013'!C24,IF($J$4=2012,'Y1P table 4 2012'!C24)))))</f>
        <v>1976</v>
      </c>
      <c r="G30" s="201">
        <f>IF($J$4=2016,'Y1P table 4 2016'!G24,IF($J$4=2015,'Y1P table 4 2015'!G24,IF($J$4=2014,'Y1P table 4 2014'!G24,IF($J$4=2013,'Y1P table 4 2013'!G24,IF($J$4=2012,'Y1P table 4 2012'!G24)))))</f>
        <v>1</v>
      </c>
      <c r="H30" s="201"/>
      <c r="I30" s="201">
        <f>IF($J$4=2016,'Y1P table 4 2016'!D24,IF($J$4=2015,'Y1P table 4 2015'!D24,IF($J$4=2014,'Y1P table 4 2014'!D24,IF($J$4=2013,'Y1P table 4 2013'!D24,IF($J$4=2012,'Y1P table 4 2012'!D24)))))</f>
        <v>1342</v>
      </c>
      <c r="J30" s="201">
        <f>IF($J$4=2016,'Y1P table 4 2016'!H24,IF($J$4=2015,'Y1P table 4 2015'!H24,IF($J$4=2014,'Y1P table 4 2014'!H24,IF($J$4=2013,'Y1P table 4 2013'!H24,IF($J$4=2012,'Y1P table 4 2012'!H24)))))</f>
        <v>0</v>
      </c>
    </row>
    <row r="31" spans="1:10" x14ac:dyDescent="0.35">
      <c r="A31" s="181">
        <v>19</v>
      </c>
      <c r="B31" s="135"/>
      <c r="C31" s="201">
        <f>IF($J$4=2016,'Y1P table 4 2016'!B25,IF($J$4=2015,'Y1P table 4 2015'!B25,IF($J$4=2014,'Y1P table 4 2014'!B25,IF($J$4=2013,'Y1P table 4 2013'!B25,IF($J$4=2012,'Y1P table 4 2012'!B25)))))</f>
        <v>3564</v>
      </c>
      <c r="D31" s="201">
        <f>IF($J$4=2016,'Y1P table 4 2016'!F25,IF($J$4=2015,'Y1P table 4 2015'!F25,IF($J$4=2014,'Y1P table 4 2014'!F25,IF($J$4=2013,'Y1P table 4 2013'!F25,IF($J$4=2012,'Y1P table 4 2012'!F25)))))</f>
        <v>1</v>
      </c>
      <c r="E31" s="201"/>
      <c r="F31" s="201">
        <f>IF($J$4=2016,'Y1P table 4 2016'!C25,IF($J$4=2015,'Y1P table 4 2015'!C25,IF($J$4=2014,'Y1P table 4 2014'!C25,IF($J$4=2013,'Y1P table 4 2013'!C25,IF($J$4=2012,'Y1P table 4 2012'!C25)))))</f>
        <v>2124</v>
      </c>
      <c r="G31" s="201">
        <f>IF($J$4=2016,'Y1P table 4 2016'!G25,IF($J$4=2015,'Y1P table 4 2015'!G25,IF($J$4=2014,'Y1P table 4 2014'!G25,IF($J$4=2013,'Y1P table 4 2013'!G25,IF($J$4=2012,'Y1P table 4 2012'!G25)))))</f>
        <v>1</v>
      </c>
      <c r="H31" s="201"/>
      <c r="I31" s="201">
        <f>IF($J$4=2016,'Y1P table 4 2016'!D25,IF($J$4=2015,'Y1P table 4 2015'!D25,IF($J$4=2014,'Y1P table 4 2014'!D25,IF($J$4=2013,'Y1P table 4 2013'!D25,IF($J$4=2012,'Y1P table 4 2012'!D25)))))</f>
        <v>1440</v>
      </c>
      <c r="J31" s="201">
        <f>IF($J$4=2016,'Y1P table 4 2016'!H25,IF($J$4=2015,'Y1P table 4 2015'!H25,IF($J$4=2014,'Y1P table 4 2014'!H25,IF($J$4=2013,'Y1P table 4 2013'!H25,IF($J$4=2012,'Y1P table 4 2012'!H25)))))</f>
        <v>0</v>
      </c>
    </row>
    <row r="32" spans="1:10" x14ac:dyDescent="0.35">
      <c r="A32" s="182">
        <v>20</v>
      </c>
      <c r="B32" s="135"/>
      <c r="C32" s="201">
        <f>IF($J$4=2016,'Y1P table 4 2016'!B26,IF($J$4=2015,'Y1P table 4 2015'!B26,IF($J$4=2014,'Y1P table 4 2014'!B26,IF($J$4=2013,'Y1P table 4 2013'!B26,IF($J$4=2012,'Y1P table 4 2012'!B26)))))</f>
        <v>3975</v>
      </c>
      <c r="D32" s="201">
        <f>IF($J$4=2016,'Y1P table 4 2016'!F26,IF($J$4=2015,'Y1P table 4 2015'!F26,IF($J$4=2014,'Y1P table 4 2014'!F26,IF($J$4=2013,'Y1P table 4 2013'!F26,IF($J$4=2012,'Y1P table 4 2012'!F26)))))</f>
        <v>1</v>
      </c>
      <c r="E32" s="201"/>
      <c r="F32" s="201">
        <f>IF($J$4=2016,'Y1P table 4 2016'!C26,IF($J$4=2015,'Y1P table 4 2015'!C26,IF($J$4=2014,'Y1P table 4 2014'!C26,IF($J$4=2013,'Y1P table 4 2013'!C26,IF($J$4=2012,'Y1P table 4 2012'!C26)))))</f>
        <v>2341</v>
      </c>
      <c r="G32" s="201">
        <f>IF($J$4=2016,'Y1P table 4 2016'!G26,IF($J$4=2015,'Y1P table 4 2015'!G26,IF($J$4=2014,'Y1P table 4 2014'!G26,IF($J$4=2013,'Y1P table 4 2013'!G26,IF($J$4=2012,'Y1P table 4 2012'!G26)))))</f>
        <v>1</v>
      </c>
      <c r="H32" s="201"/>
      <c r="I32" s="201">
        <f>IF($J$4=2016,'Y1P table 4 2016'!D26,IF($J$4=2015,'Y1P table 4 2015'!D26,IF($J$4=2014,'Y1P table 4 2014'!D26,IF($J$4=2013,'Y1P table 4 2013'!D26,IF($J$4=2012,'Y1P table 4 2012'!D26)))))</f>
        <v>1634</v>
      </c>
      <c r="J32" s="201">
        <f>IF($J$4=2016,'Y1P table 4 2016'!H26,IF($J$4=2015,'Y1P table 4 2015'!H26,IF($J$4=2014,'Y1P table 4 2014'!H26,IF($J$4=2013,'Y1P table 4 2013'!H26,IF($J$4=2012,'Y1P table 4 2012'!H26)))))</f>
        <v>1</v>
      </c>
    </row>
    <row r="33" spans="1:10" x14ac:dyDescent="0.35">
      <c r="A33" s="181">
        <v>21</v>
      </c>
      <c r="B33" s="135"/>
      <c r="C33" s="201">
        <f>IF($J$4=2016,'Y1P table 4 2016'!B27,IF($J$4=2015,'Y1P table 4 2015'!B27,IF($J$4=2014,'Y1P table 4 2014'!B27,IF($J$4=2013,'Y1P table 4 2013'!B27,IF($J$4=2012,'Y1P table 4 2012'!B27)))))</f>
        <v>4049</v>
      </c>
      <c r="D33" s="201">
        <f>IF($J$4=2016,'Y1P table 4 2016'!F27,IF($J$4=2015,'Y1P table 4 2015'!F27,IF($J$4=2014,'Y1P table 4 2014'!F27,IF($J$4=2013,'Y1P table 4 2013'!F27,IF($J$4=2012,'Y1P table 4 2012'!F27)))))</f>
        <v>1</v>
      </c>
      <c r="E33" s="201"/>
      <c r="F33" s="201">
        <f>IF($J$4=2016,'Y1P table 4 2016'!C27,IF($J$4=2015,'Y1P table 4 2015'!C27,IF($J$4=2014,'Y1P table 4 2014'!C27,IF($J$4=2013,'Y1P table 4 2013'!C27,IF($J$4=2012,'Y1P table 4 2012'!C27)))))</f>
        <v>2388</v>
      </c>
      <c r="G33" s="201">
        <f>IF($J$4=2016,'Y1P table 4 2016'!G27,IF($J$4=2015,'Y1P table 4 2015'!G27,IF($J$4=2014,'Y1P table 4 2014'!G27,IF($J$4=2013,'Y1P table 4 2013'!G27,IF($J$4=2012,'Y1P table 4 2012'!G27)))))</f>
        <v>1</v>
      </c>
      <c r="H33" s="201"/>
      <c r="I33" s="201">
        <f>IF($J$4=2016,'Y1P table 4 2016'!D27,IF($J$4=2015,'Y1P table 4 2015'!D27,IF($J$4=2014,'Y1P table 4 2014'!D27,IF($J$4=2013,'Y1P table 4 2013'!D27,IF($J$4=2012,'Y1P table 4 2012'!D27)))))</f>
        <v>1661</v>
      </c>
      <c r="J33" s="201">
        <f>IF($J$4=2016,'Y1P table 4 2016'!H27,IF($J$4=2015,'Y1P table 4 2015'!H27,IF($J$4=2014,'Y1P table 4 2014'!H27,IF($J$4=2013,'Y1P table 4 2013'!H27,IF($J$4=2012,'Y1P table 4 2012'!H27)))))</f>
        <v>1</v>
      </c>
    </row>
    <row r="34" spans="1:10" x14ac:dyDescent="0.35">
      <c r="A34" s="182">
        <v>22</v>
      </c>
      <c r="B34" s="107"/>
      <c r="C34" s="201">
        <f>IF($J$4=2016,'Y1P table 4 2016'!B28,IF($J$4=2015,'Y1P table 4 2015'!B28,IF($J$4=2014,'Y1P table 4 2014'!B28,IF($J$4=2013,'Y1P table 4 2013'!B28,IF($J$4=2012,'Y1P table 4 2012'!B28)))))</f>
        <v>4349</v>
      </c>
      <c r="D34" s="201">
        <f>IF($J$4=2016,'Y1P table 4 2016'!F28,IF($J$4=2015,'Y1P table 4 2015'!F28,IF($J$4=2014,'Y1P table 4 2014'!F28,IF($J$4=2013,'Y1P table 4 2013'!F28,IF($J$4=2012,'Y1P table 4 2012'!F28)))))</f>
        <v>1</v>
      </c>
      <c r="E34" s="201"/>
      <c r="F34" s="201">
        <f>IF($J$4=2016,'Y1P table 4 2016'!C28,IF($J$4=2015,'Y1P table 4 2015'!C28,IF($J$4=2014,'Y1P table 4 2014'!C28,IF($J$4=2013,'Y1P table 4 2013'!C28,IF($J$4=2012,'Y1P table 4 2012'!C28)))))</f>
        <v>2547</v>
      </c>
      <c r="G34" s="201">
        <f>IF($J$4=2016,'Y1P table 4 2016'!G28,IF($J$4=2015,'Y1P table 4 2015'!G28,IF($J$4=2014,'Y1P table 4 2014'!G28,IF($J$4=2013,'Y1P table 4 2013'!G28,IF($J$4=2012,'Y1P table 4 2012'!G28)))))</f>
        <v>1</v>
      </c>
      <c r="H34" s="201"/>
      <c r="I34" s="201">
        <f>IF($J$4=2016,'Y1P table 4 2016'!D28,IF($J$4=2015,'Y1P table 4 2015'!D28,IF($J$4=2014,'Y1P table 4 2014'!D28,IF($J$4=2013,'Y1P table 4 2013'!D28,IF($J$4=2012,'Y1P table 4 2012'!D28)))))</f>
        <v>1802</v>
      </c>
      <c r="J34" s="201">
        <f>IF($J$4=2016,'Y1P table 4 2016'!H28,IF($J$4=2015,'Y1P table 4 2015'!H28,IF($J$4=2014,'Y1P table 4 2014'!H28,IF($J$4=2013,'Y1P table 4 2013'!H28,IF($J$4=2012,'Y1P table 4 2012'!H28)))))</f>
        <v>1</v>
      </c>
    </row>
    <row r="35" spans="1:10" x14ac:dyDescent="0.35">
      <c r="A35" s="181">
        <v>23</v>
      </c>
      <c r="B35" s="135"/>
      <c r="C35" s="201">
        <f>IF($J$4=2016,'Y1P table 4 2016'!B29,IF($J$4=2015,'Y1P table 4 2015'!B29,IF($J$4=2014,'Y1P table 4 2014'!B29,IF($J$4=2013,'Y1P table 4 2013'!B29,IF($J$4=2012,'Y1P table 4 2012'!B29)))))</f>
        <v>4646</v>
      </c>
      <c r="D35" s="201">
        <f>IF($J$4=2016,'Y1P table 4 2016'!F29,IF($J$4=2015,'Y1P table 4 2015'!F29,IF($J$4=2014,'Y1P table 4 2014'!F29,IF($J$4=2013,'Y1P table 4 2013'!F29,IF($J$4=2012,'Y1P table 4 2012'!F29)))))</f>
        <v>1</v>
      </c>
      <c r="E35" s="201"/>
      <c r="F35" s="201">
        <f>IF($J$4=2016,'Y1P table 4 2016'!C29,IF($J$4=2015,'Y1P table 4 2015'!C29,IF($J$4=2014,'Y1P table 4 2014'!C29,IF($J$4=2013,'Y1P table 4 2013'!C29,IF($J$4=2012,'Y1P table 4 2012'!C29)))))</f>
        <v>2734</v>
      </c>
      <c r="G35" s="201">
        <f>IF($J$4=2016,'Y1P table 4 2016'!G29,IF($J$4=2015,'Y1P table 4 2015'!G29,IF($J$4=2014,'Y1P table 4 2014'!G29,IF($J$4=2013,'Y1P table 4 2013'!G29,IF($J$4=2012,'Y1P table 4 2012'!G29)))))</f>
        <v>1</v>
      </c>
      <c r="H35" s="201"/>
      <c r="I35" s="201">
        <f>IF($J$4=2016,'Y1P table 4 2016'!D29,IF($J$4=2015,'Y1P table 4 2015'!D29,IF($J$4=2014,'Y1P table 4 2014'!D29,IF($J$4=2013,'Y1P table 4 2013'!D29,IF($J$4=2012,'Y1P table 4 2012'!D29)))))</f>
        <v>1912</v>
      </c>
      <c r="J35" s="201">
        <f>IF($J$4=2016,'Y1P table 4 2016'!H29,IF($J$4=2015,'Y1P table 4 2015'!H29,IF($J$4=2014,'Y1P table 4 2014'!H29,IF($J$4=2013,'Y1P table 4 2013'!H29,IF($J$4=2012,'Y1P table 4 2012'!H29)))))</f>
        <v>1</v>
      </c>
    </row>
    <row r="36" spans="1:10" x14ac:dyDescent="0.35">
      <c r="A36" s="182">
        <v>24</v>
      </c>
      <c r="B36" s="135"/>
      <c r="C36" s="201">
        <f>IF($J$4=2016,'Y1P table 4 2016'!B30,IF($J$4=2015,'Y1P table 4 2015'!B30,IF($J$4=2014,'Y1P table 4 2014'!B30,IF($J$4=2013,'Y1P table 4 2013'!B30,IF($J$4=2012,'Y1P table 4 2012'!B30)))))</f>
        <v>4893</v>
      </c>
      <c r="D36" s="201">
        <f>IF($J$4=2016,'Y1P table 4 2016'!F30,IF($J$4=2015,'Y1P table 4 2015'!F30,IF($J$4=2014,'Y1P table 4 2014'!F30,IF($J$4=2013,'Y1P table 4 2013'!F30,IF($J$4=2012,'Y1P table 4 2012'!F30)))))</f>
        <v>1</v>
      </c>
      <c r="E36" s="201"/>
      <c r="F36" s="201">
        <f>IF($J$4=2016,'Y1P table 4 2016'!C30,IF($J$4=2015,'Y1P table 4 2015'!C30,IF($J$4=2014,'Y1P table 4 2014'!C30,IF($J$4=2013,'Y1P table 4 2013'!C30,IF($J$4=2012,'Y1P table 4 2012'!C30)))))</f>
        <v>2887</v>
      </c>
      <c r="G36" s="201">
        <f>IF($J$4=2016,'Y1P table 4 2016'!G30,IF($J$4=2015,'Y1P table 4 2015'!G30,IF($J$4=2014,'Y1P table 4 2014'!G30,IF($J$4=2013,'Y1P table 4 2013'!G30,IF($J$4=2012,'Y1P table 4 2012'!G30)))))</f>
        <v>1</v>
      </c>
      <c r="H36" s="201"/>
      <c r="I36" s="201">
        <f>IF($J$4=2016,'Y1P table 4 2016'!D30,IF($J$4=2015,'Y1P table 4 2015'!D30,IF($J$4=2014,'Y1P table 4 2014'!D30,IF($J$4=2013,'Y1P table 4 2013'!D30,IF($J$4=2012,'Y1P table 4 2012'!D30)))))</f>
        <v>2006</v>
      </c>
      <c r="J36" s="201">
        <f>IF($J$4=2016,'Y1P table 4 2016'!H30,IF($J$4=2015,'Y1P table 4 2015'!H30,IF($J$4=2014,'Y1P table 4 2014'!H30,IF($J$4=2013,'Y1P table 4 2013'!H30,IF($J$4=2012,'Y1P table 4 2012'!H30)))))</f>
        <v>1</v>
      </c>
    </row>
    <row r="37" spans="1:10" x14ac:dyDescent="0.35">
      <c r="A37" s="181">
        <v>25</v>
      </c>
      <c r="B37" s="107"/>
      <c r="C37" s="201">
        <f>IF($J$4=2016,'Y1P table 4 2016'!B31,IF($J$4=2015,'Y1P table 4 2015'!B31,IF($J$4=2014,'Y1P table 4 2014'!B31,IF($J$4=2013,'Y1P table 4 2013'!B31,IF($J$4=2012,'Y1P table 4 2012'!B31)))))</f>
        <v>5258</v>
      </c>
      <c r="D37" s="201">
        <f>IF($J$4=2016,'Y1P table 4 2016'!F31,IF($J$4=2015,'Y1P table 4 2015'!F31,IF($J$4=2014,'Y1P table 4 2014'!F31,IF($J$4=2013,'Y1P table 4 2013'!F31,IF($J$4=2012,'Y1P table 4 2012'!F31)))))</f>
        <v>1</v>
      </c>
      <c r="E37" s="201"/>
      <c r="F37" s="201">
        <f>IF($J$4=2016,'Y1P table 4 2016'!C31,IF($J$4=2015,'Y1P table 4 2015'!C31,IF($J$4=2014,'Y1P table 4 2014'!C31,IF($J$4=2013,'Y1P table 4 2013'!C31,IF($J$4=2012,'Y1P table 4 2012'!C31)))))</f>
        <v>3007</v>
      </c>
      <c r="G37" s="201">
        <f>IF($J$4=2016,'Y1P table 4 2016'!G31,IF($J$4=2015,'Y1P table 4 2015'!G31,IF($J$4=2014,'Y1P table 4 2014'!G31,IF($J$4=2013,'Y1P table 4 2013'!G31,IF($J$4=2012,'Y1P table 4 2012'!G31)))))</f>
        <v>1</v>
      </c>
      <c r="H37" s="201"/>
      <c r="I37" s="201">
        <f>IF($J$4=2016,'Y1P table 4 2016'!D31,IF($J$4=2015,'Y1P table 4 2015'!D31,IF($J$4=2014,'Y1P table 4 2014'!D31,IF($J$4=2013,'Y1P table 4 2013'!D31,IF($J$4=2012,'Y1P table 4 2012'!D31)))))</f>
        <v>2251</v>
      </c>
      <c r="J37" s="201">
        <f>IF($J$4=2016,'Y1P table 4 2016'!H31,IF($J$4=2015,'Y1P table 4 2015'!H31,IF($J$4=2014,'Y1P table 4 2014'!H31,IF($J$4=2013,'Y1P table 4 2013'!H31,IF($J$4=2012,'Y1P table 4 2012'!H31)))))</f>
        <v>1</v>
      </c>
    </row>
    <row r="38" spans="1:10" x14ac:dyDescent="0.35">
      <c r="A38" s="182">
        <v>26</v>
      </c>
      <c r="B38" s="135"/>
      <c r="C38" s="201">
        <f>IF($J$4=2016,'Y1P table 4 2016'!B32,IF($J$4=2015,'Y1P table 4 2015'!B32,IF($J$4=2014,'Y1P table 4 2014'!B32,IF($J$4=2013,'Y1P table 4 2013'!B32,IF($J$4=2012,'Y1P table 4 2012'!B32)))))</f>
        <v>5604</v>
      </c>
      <c r="D38" s="201">
        <f>IF($J$4=2016,'Y1P table 4 2016'!F32,IF($J$4=2015,'Y1P table 4 2015'!F32,IF($J$4=2014,'Y1P table 4 2014'!F32,IF($J$4=2013,'Y1P table 4 2013'!F32,IF($J$4=2012,'Y1P table 4 2012'!F32)))))</f>
        <v>1</v>
      </c>
      <c r="E38" s="201"/>
      <c r="F38" s="201">
        <f>IF($J$4=2016,'Y1P table 4 2016'!C32,IF($J$4=2015,'Y1P table 4 2015'!C32,IF($J$4=2014,'Y1P table 4 2014'!C32,IF($J$4=2013,'Y1P table 4 2013'!C32,IF($J$4=2012,'Y1P table 4 2012'!C32)))))</f>
        <v>3160</v>
      </c>
      <c r="G38" s="201">
        <f>IF($J$4=2016,'Y1P table 4 2016'!G32,IF($J$4=2015,'Y1P table 4 2015'!G32,IF($J$4=2014,'Y1P table 4 2014'!G32,IF($J$4=2013,'Y1P table 4 2013'!G32,IF($J$4=2012,'Y1P table 4 2012'!G32)))))</f>
        <v>1</v>
      </c>
      <c r="H38" s="201"/>
      <c r="I38" s="201">
        <f>IF($J$4=2016,'Y1P table 4 2016'!D32,IF($J$4=2015,'Y1P table 4 2015'!D32,IF($J$4=2014,'Y1P table 4 2014'!D32,IF($J$4=2013,'Y1P table 4 2013'!D32,IF($J$4=2012,'Y1P table 4 2012'!D32)))))</f>
        <v>2444</v>
      </c>
      <c r="J38" s="201">
        <f>IF($J$4=2016,'Y1P table 4 2016'!H32,IF($J$4=2015,'Y1P table 4 2015'!H32,IF($J$4=2014,'Y1P table 4 2014'!H32,IF($J$4=2013,'Y1P table 4 2013'!H32,IF($J$4=2012,'Y1P table 4 2012'!H32)))))</f>
        <v>1</v>
      </c>
    </row>
    <row r="39" spans="1:10" x14ac:dyDescent="0.35">
      <c r="A39" s="181">
        <v>27</v>
      </c>
      <c r="B39" s="135"/>
      <c r="C39" s="201">
        <f>IF($J$4=2016,'Y1P table 4 2016'!B33,IF($J$4=2015,'Y1P table 4 2015'!B33,IF($J$4=2014,'Y1P table 4 2014'!B33,IF($J$4=2013,'Y1P table 4 2013'!B33,IF($J$4=2012,'Y1P table 4 2012'!B33)))))</f>
        <v>5681</v>
      </c>
      <c r="D39" s="201">
        <f>IF($J$4=2016,'Y1P table 4 2016'!F33,IF($J$4=2015,'Y1P table 4 2015'!F33,IF($J$4=2014,'Y1P table 4 2014'!F33,IF($J$4=2013,'Y1P table 4 2013'!F33,IF($J$4=2012,'Y1P table 4 2012'!F33)))))</f>
        <v>1</v>
      </c>
      <c r="E39" s="201"/>
      <c r="F39" s="201">
        <f>IF($J$4=2016,'Y1P table 4 2016'!C33,IF($J$4=2015,'Y1P table 4 2015'!C33,IF($J$4=2014,'Y1P table 4 2014'!C33,IF($J$4=2013,'Y1P table 4 2013'!C33,IF($J$4=2012,'Y1P table 4 2012'!C33)))))</f>
        <v>3164</v>
      </c>
      <c r="G39" s="201">
        <f>IF($J$4=2016,'Y1P table 4 2016'!G33,IF($J$4=2015,'Y1P table 4 2015'!G33,IF($J$4=2014,'Y1P table 4 2014'!G33,IF($J$4=2013,'Y1P table 4 2013'!G33,IF($J$4=2012,'Y1P table 4 2012'!G33)))))</f>
        <v>1</v>
      </c>
      <c r="H39" s="201"/>
      <c r="I39" s="201">
        <f>IF($J$4=2016,'Y1P table 4 2016'!D33,IF($J$4=2015,'Y1P table 4 2015'!D33,IF($J$4=2014,'Y1P table 4 2014'!D33,IF($J$4=2013,'Y1P table 4 2013'!D33,IF($J$4=2012,'Y1P table 4 2012'!D33)))))</f>
        <v>2517</v>
      </c>
      <c r="J39" s="201">
        <f>IF($J$4=2016,'Y1P table 4 2016'!H33,IF($J$4=2015,'Y1P table 4 2015'!H33,IF($J$4=2014,'Y1P table 4 2014'!H33,IF($J$4=2013,'Y1P table 4 2013'!H33,IF($J$4=2012,'Y1P table 4 2012'!H33)))))</f>
        <v>1</v>
      </c>
    </row>
    <row r="40" spans="1:10" x14ac:dyDescent="0.35">
      <c r="A40" s="182">
        <v>28</v>
      </c>
      <c r="B40" s="135"/>
      <c r="C40" s="201">
        <f>IF($J$4=2016,'Y1P table 4 2016'!B34,IF($J$4=2015,'Y1P table 4 2015'!B34,IF($J$4=2014,'Y1P table 4 2014'!B34,IF($J$4=2013,'Y1P table 4 2013'!B34,IF($J$4=2012,'Y1P table 4 2012'!B34)))))</f>
        <v>6283</v>
      </c>
      <c r="D40" s="201">
        <f>IF($J$4=2016,'Y1P table 4 2016'!F34,IF($J$4=2015,'Y1P table 4 2015'!F34,IF($J$4=2014,'Y1P table 4 2014'!F34,IF($J$4=2013,'Y1P table 4 2013'!F34,IF($J$4=2012,'Y1P table 4 2012'!F34)))))</f>
        <v>1</v>
      </c>
      <c r="E40" s="201"/>
      <c r="F40" s="201">
        <f>IF($J$4=2016,'Y1P table 4 2016'!C34,IF($J$4=2015,'Y1P table 4 2015'!C34,IF($J$4=2014,'Y1P table 4 2014'!C34,IF($J$4=2013,'Y1P table 4 2013'!C34,IF($J$4=2012,'Y1P table 4 2012'!C34)))))</f>
        <v>3477</v>
      </c>
      <c r="G40" s="201">
        <f>IF($J$4=2016,'Y1P table 4 2016'!G34,IF($J$4=2015,'Y1P table 4 2015'!G34,IF($J$4=2014,'Y1P table 4 2014'!G34,IF($J$4=2013,'Y1P table 4 2013'!G34,IF($J$4=2012,'Y1P table 4 2012'!G34)))))</f>
        <v>1</v>
      </c>
      <c r="H40" s="201"/>
      <c r="I40" s="201">
        <f>IF($J$4=2016,'Y1P table 4 2016'!D34,IF($J$4=2015,'Y1P table 4 2015'!D34,IF($J$4=2014,'Y1P table 4 2014'!D34,IF($J$4=2013,'Y1P table 4 2013'!D34,IF($J$4=2012,'Y1P table 4 2012'!D34)))))</f>
        <v>2806</v>
      </c>
      <c r="J40" s="201">
        <f>IF($J$4=2016,'Y1P table 4 2016'!H34,IF($J$4=2015,'Y1P table 4 2015'!H34,IF($J$4=2014,'Y1P table 4 2014'!H34,IF($J$4=2013,'Y1P table 4 2013'!H34,IF($J$4=2012,'Y1P table 4 2012'!H34)))))</f>
        <v>1</v>
      </c>
    </row>
    <row r="41" spans="1:10" x14ac:dyDescent="0.35">
      <c r="A41" s="181">
        <v>29</v>
      </c>
      <c r="B41" s="135"/>
      <c r="C41" s="201">
        <f>IF($J$4=2016,'Y1P table 4 2016'!B35,IF($J$4=2015,'Y1P table 4 2015'!B35,IF($J$4=2014,'Y1P table 4 2014'!B35,IF($J$4=2013,'Y1P table 4 2013'!B35,IF($J$4=2012,'Y1P table 4 2012'!B35)))))</f>
        <v>6251</v>
      </c>
      <c r="D41" s="201">
        <f>IF($J$4=2016,'Y1P table 4 2016'!F35,IF($J$4=2015,'Y1P table 4 2015'!F35,IF($J$4=2014,'Y1P table 4 2014'!F35,IF($J$4=2013,'Y1P table 4 2013'!F35,IF($J$4=2012,'Y1P table 4 2012'!F35)))))</f>
        <v>1</v>
      </c>
      <c r="E41" s="201"/>
      <c r="F41" s="201">
        <f>IF($J$4=2016,'Y1P table 4 2016'!C35,IF($J$4=2015,'Y1P table 4 2015'!C35,IF($J$4=2014,'Y1P table 4 2014'!C35,IF($J$4=2013,'Y1P table 4 2013'!C35,IF($J$4=2012,'Y1P table 4 2012'!C35)))))</f>
        <v>3373</v>
      </c>
      <c r="G41" s="201">
        <f>IF($J$4=2016,'Y1P table 4 2016'!G35,IF($J$4=2015,'Y1P table 4 2015'!G35,IF($J$4=2014,'Y1P table 4 2014'!G35,IF($J$4=2013,'Y1P table 4 2013'!G35,IF($J$4=2012,'Y1P table 4 2012'!G35)))))</f>
        <v>1</v>
      </c>
      <c r="H41" s="201"/>
      <c r="I41" s="201">
        <f>IF($J$4=2016,'Y1P table 4 2016'!D35,IF($J$4=2015,'Y1P table 4 2015'!D35,IF($J$4=2014,'Y1P table 4 2014'!D35,IF($J$4=2013,'Y1P table 4 2013'!D35,IF($J$4=2012,'Y1P table 4 2012'!D35)))))</f>
        <v>2878</v>
      </c>
      <c r="J41" s="201">
        <f>IF($J$4=2016,'Y1P table 4 2016'!H35,IF($J$4=2015,'Y1P table 4 2015'!H35,IF($J$4=2014,'Y1P table 4 2014'!H35,IF($J$4=2013,'Y1P table 4 2013'!H35,IF($J$4=2012,'Y1P table 4 2012'!H35)))))</f>
        <v>1</v>
      </c>
    </row>
    <row r="42" spans="1:10" x14ac:dyDescent="0.35">
      <c r="A42" s="182">
        <v>30</v>
      </c>
      <c r="B42" s="135"/>
      <c r="C42" s="201">
        <f>IF($J$4=2016,'Y1P table 4 2016'!B36,IF($J$4=2015,'Y1P table 4 2015'!B36,IF($J$4=2014,'Y1P table 4 2014'!B36,IF($J$4=2013,'Y1P table 4 2013'!B36,IF($J$4=2012,'Y1P table 4 2012'!B36)))))</f>
        <v>6544</v>
      </c>
      <c r="D42" s="201">
        <f>IF($J$4=2016,'Y1P table 4 2016'!F36,IF($J$4=2015,'Y1P table 4 2015'!F36,IF($J$4=2014,'Y1P table 4 2014'!F36,IF($J$4=2013,'Y1P table 4 2013'!F36,IF($J$4=2012,'Y1P table 4 2012'!F36)))))</f>
        <v>1</v>
      </c>
      <c r="E42" s="201"/>
      <c r="F42" s="201">
        <f>IF($J$4=2016,'Y1P table 4 2016'!C36,IF($J$4=2015,'Y1P table 4 2015'!C36,IF($J$4=2014,'Y1P table 4 2014'!C36,IF($J$4=2013,'Y1P table 4 2013'!C36,IF($J$4=2012,'Y1P table 4 2012'!C36)))))</f>
        <v>3473</v>
      </c>
      <c r="G42" s="201">
        <f>IF($J$4=2016,'Y1P table 4 2016'!G36,IF($J$4=2015,'Y1P table 4 2015'!G36,IF($J$4=2014,'Y1P table 4 2014'!G36,IF($J$4=2013,'Y1P table 4 2013'!G36,IF($J$4=2012,'Y1P table 4 2012'!G36)))))</f>
        <v>1</v>
      </c>
      <c r="H42" s="201"/>
      <c r="I42" s="201">
        <f>IF($J$4=2016,'Y1P table 4 2016'!D36,IF($J$4=2015,'Y1P table 4 2015'!D36,IF($J$4=2014,'Y1P table 4 2014'!D36,IF($J$4=2013,'Y1P table 4 2013'!D36,IF($J$4=2012,'Y1P table 4 2012'!D36)))))</f>
        <v>3071</v>
      </c>
      <c r="J42" s="201">
        <f>IF($J$4=2016,'Y1P table 4 2016'!H36,IF($J$4=2015,'Y1P table 4 2015'!H36,IF($J$4=2014,'Y1P table 4 2014'!H36,IF($J$4=2013,'Y1P table 4 2013'!H36,IF($J$4=2012,'Y1P table 4 2012'!H36)))))</f>
        <v>1</v>
      </c>
    </row>
    <row r="43" spans="1:10" x14ac:dyDescent="0.35">
      <c r="A43" s="181">
        <v>31</v>
      </c>
      <c r="B43" s="107"/>
      <c r="C43" s="201">
        <f>IF($J$4=2016,'Y1P table 4 2016'!B37,IF($J$4=2015,'Y1P table 4 2015'!B37,IF($J$4=2014,'Y1P table 4 2014'!B37,IF($J$4=2013,'Y1P table 4 2013'!B37,IF($J$4=2012,'Y1P table 4 2012'!B37)))))</f>
        <v>6216</v>
      </c>
      <c r="D43" s="201">
        <f>IF($J$4=2016,'Y1P table 4 2016'!F37,IF($J$4=2015,'Y1P table 4 2015'!F37,IF($J$4=2014,'Y1P table 4 2014'!F37,IF($J$4=2013,'Y1P table 4 2013'!F37,IF($J$4=2012,'Y1P table 4 2012'!F37)))))</f>
        <v>1</v>
      </c>
      <c r="E43" s="201"/>
      <c r="F43" s="201">
        <f>IF($J$4=2016,'Y1P table 4 2016'!C37,IF($J$4=2015,'Y1P table 4 2015'!C37,IF($J$4=2014,'Y1P table 4 2014'!C37,IF($J$4=2013,'Y1P table 4 2013'!C37,IF($J$4=2012,'Y1P table 4 2012'!C37)))))</f>
        <v>3360</v>
      </c>
      <c r="G43" s="201">
        <f>IF($J$4=2016,'Y1P table 4 2016'!G37,IF($J$4=2015,'Y1P table 4 2015'!G37,IF($J$4=2014,'Y1P table 4 2014'!G37,IF($J$4=2013,'Y1P table 4 2013'!G37,IF($J$4=2012,'Y1P table 4 2012'!G37)))))</f>
        <v>1</v>
      </c>
      <c r="H43" s="201"/>
      <c r="I43" s="201">
        <f>IF($J$4=2016,'Y1P table 4 2016'!D37,IF($J$4=2015,'Y1P table 4 2015'!D37,IF($J$4=2014,'Y1P table 4 2014'!D37,IF($J$4=2013,'Y1P table 4 2013'!D37,IF($J$4=2012,'Y1P table 4 2012'!D37)))))</f>
        <v>2856</v>
      </c>
      <c r="J43" s="201">
        <f>IF($J$4=2016,'Y1P table 4 2016'!H37,IF($J$4=2015,'Y1P table 4 2015'!H37,IF($J$4=2014,'Y1P table 4 2014'!H37,IF($J$4=2013,'Y1P table 4 2013'!H37,IF($J$4=2012,'Y1P table 4 2012'!H37)))))</f>
        <v>1</v>
      </c>
    </row>
    <row r="44" spans="1:10" x14ac:dyDescent="0.35">
      <c r="A44" s="182">
        <v>32</v>
      </c>
      <c r="B44" s="135"/>
      <c r="C44" s="201">
        <f>IF($J$4=2016,'Y1P table 4 2016'!B38,IF($J$4=2015,'Y1P table 4 2015'!B38,IF($J$4=2014,'Y1P table 4 2014'!B38,IF($J$4=2013,'Y1P table 4 2013'!B38,IF($J$4=2012,'Y1P table 4 2012'!B38)))))</f>
        <v>20385</v>
      </c>
      <c r="D44" s="201">
        <f>IF($J$4=2016,'Y1P table 4 2016'!F38,IF($J$4=2015,'Y1P table 4 2015'!F38,IF($J$4=2014,'Y1P table 4 2014'!F38,IF($J$4=2013,'Y1P table 4 2013'!F38,IF($J$4=2012,'Y1P table 4 2012'!F38)))))</f>
        <v>3</v>
      </c>
      <c r="E44" s="201"/>
      <c r="F44" s="201">
        <f>IF($J$4=2016,'Y1P table 4 2016'!C38,IF($J$4=2015,'Y1P table 4 2015'!C38,IF($J$4=2014,'Y1P table 4 2014'!C38,IF($J$4=2013,'Y1P table 4 2013'!C38,IF($J$4=2012,'Y1P table 4 2012'!C38)))))</f>
        <v>10503</v>
      </c>
      <c r="G44" s="201">
        <f>IF($J$4=2016,'Y1P table 4 2016'!G38,IF($J$4=2015,'Y1P table 4 2015'!G38,IF($J$4=2014,'Y1P table 4 2014'!G38,IF($J$4=2013,'Y1P table 4 2013'!G38,IF($J$4=2012,'Y1P table 4 2012'!G38)))))</f>
        <v>3</v>
      </c>
      <c r="H44" s="201"/>
      <c r="I44" s="201">
        <f>IF($J$4=2016,'Y1P table 4 2016'!D38,IF($J$4=2015,'Y1P table 4 2015'!D38,IF($J$4=2014,'Y1P table 4 2014'!D38,IF($J$4=2013,'Y1P table 4 2013'!D38,IF($J$4=2012,'Y1P table 4 2012'!D38)))))</f>
        <v>9882</v>
      </c>
      <c r="J44" s="201">
        <f>IF($J$4=2016,'Y1P table 4 2016'!H38,IF($J$4=2015,'Y1P table 4 2015'!H38,IF($J$4=2014,'Y1P table 4 2014'!H38,IF($J$4=2013,'Y1P table 4 2013'!H38,IF($J$4=2012,'Y1P table 4 2012'!H38)))))</f>
        <v>3</v>
      </c>
    </row>
    <row r="45" spans="1:10" x14ac:dyDescent="0.35">
      <c r="A45" s="181">
        <v>33</v>
      </c>
      <c r="B45" s="135"/>
      <c r="C45" s="201">
        <f>IF($J$4=2016,'Y1P table 4 2016'!B39,IF($J$4=2015,'Y1P table 4 2015'!B39,IF($J$4=2014,'Y1P table 4 2014'!B39,IF($J$4=2013,'Y1P table 4 2013'!B39,IF($J$4=2012,'Y1P table 4 2012'!B39)))))</f>
        <v>27604</v>
      </c>
      <c r="D45" s="201">
        <f>IF($J$4=2016,'Y1P table 4 2016'!F39,IF($J$4=2015,'Y1P table 4 2015'!F39,IF($J$4=2014,'Y1P table 4 2014'!F39,IF($J$4=2013,'Y1P table 4 2013'!F39,IF($J$4=2012,'Y1P table 4 2012'!F39)))))</f>
        <v>4</v>
      </c>
      <c r="E45" s="201"/>
      <c r="F45" s="201">
        <f>IF($J$4=2016,'Y1P table 4 2016'!C39,IF($J$4=2015,'Y1P table 4 2015'!C39,IF($J$4=2014,'Y1P table 4 2014'!C39,IF($J$4=2013,'Y1P table 4 2013'!C39,IF($J$4=2012,'Y1P table 4 2012'!C39)))))</f>
        <v>13980</v>
      </c>
      <c r="G45" s="201">
        <f>IF($J$4=2016,'Y1P table 4 2016'!G39,IF($J$4=2015,'Y1P table 4 2015'!G39,IF($J$4=2014,'Y1P table 4 2014'!G39,IF($J$4=2013,'Y1P table 4 2013'!G39,IF($J$4=2012,'Y1P table 4 2012'!G39)))))</f>
        <v>4</v>
      </c>
      <c r="H45" s="201"/>
      <c r="I45" s="201">
        <f>IF($J$4=2016,'Y1P table 4 2016'!D39,IF($J$4=2015,'Y1P table 4 2015'!D39,IF($J$4=2014,'Y1P table 4 2014'!D39,IF($J$4=2013,'Y1P table 4 2013'!D39,IF($J$4=2012,'Y1P table 4 2012'!D39)))))</f>
        <v>13624</v>
      </c>
      <c r="J45" s="201">
        <f>IF($J$4=2016,'Y1P table 4 2016'!H39,IF($J$4=2015,'Y1P table 4 2015'!H39,IF($J$4=2014,'Y1P table 4 2014'!H39,IF($J$4=2013,'Y1P table 4 2013'!H39,IF($J$4=2012,'Y1P table 4 2012'!H39)))))</f>
        <v>4</v>
      </c>
    </row>
    <row r="46" spans="1:10" x14ac:dyDescent="0.35">
      <c r="A46" s="182">
        <v>34</v>
      </c>
      <c r="B46" s="135"/>
      <c r="C46" s="201">
        <f>IF($J$4=2016,'Y1P table 4 2016'!B40,IF($J$4=2015,'Y1P table 4 2015'!B40,IF($J$4=2014,'Y1P table 4 2014'!B40,IF($J$4=2013,'Y1P table 4 2013'!B40,IF($J$4=2012,'Y1P table 4 2012'!B40)))))</f>
        <v>37128</v>
      </c>
      <c r="D46" s="201">
        <f>IF($J$4=2016,'Y1P table 4 2016'!F40,IF($J$4=2015,'Y1P table 4 2015'!F40,IF($J$4=2014,'Y1P table 4 2014'!F40,IF($J$4=2013,'Y1P table 4 2013'!F40,IF($J$4=2012,'Y1P table 4 2012'!F40)))))</f>
        <v>6</v>
      </c>
      <c r="E46" s="201"/>
      <c r="F46" s="201">
        <f>IF($J$4=2016,'Y1P table 4 2016'!C40,IF($J$4=2015,'Y1P table 4 2015'!C40,IF($J$4=2014,'Y1P table 4 2014'!C40,IF($J$4=2013,'Y1P table 4 2013'!C40,IF($J$4=2012,'Y1P table 4 2012'!C40)))))</f>
        <v>18457</v>
      </c>
      <c r="G46" s="201">
        <f>IF($J$4=2016,'Y1P table 4 2016'!G40,IF($J$4=2015,'Y1P table 4 2015'!G40,IF($J$4=2014,'Y1P table 4 2014'!G40,IF($J$4=2013,'Y1P table 4 2013'!G40,IF($J$4=2012,'Y1P table 4 2012'!G40)))))</f>
        <v>6</v>
      </c>
      <c r="H46" s="201"/>
      <c r="I46" s="201">
        <f>IF($J$4=2016,'Y1P table 4 2016'!D40,IF($J$4=2015,'Y1P table 4 2015'!D40,IF($J$4=2014,'Y1P table 4 2014'!D40,IF($J$4=2013,'Y1P table 4 2013'!D40,IF($J$4=2012,'Y1P table 4 2012'!D40)))))</f>
        <v>18671</v>
      </c>
      <c r="J46" s="201">
        <f>IF($J$4=2016,'Y1P table 4 2016'!H40,IF($J$4=2015,'Y1P table 4 2015'!H40,IF($J$4=2014,'Y1P table 4 2014'!H40,IF($J$4=2013,'Y1P table 4 2013'!H40,IF($J$4=2012,'Y1P table 4 2012'!H40)))))</f>
        <v>6</v>
      </c>
    </row>
    <row r="47" spans="1:10" x14ac:dyDescent="0.35">
      <c r="A47" s="181">
        <v>35</v>
      </c>
      <c r="B47" s="135"/>
      <c r="C47" s="201">
        <f>IF($J$4=2016,'Y1P table 4 2016'!B41,IF($J$4=2015,'Y1P table 4 2015'!B41,IF($J$4=2014,'Y1P table 4 2014'!B41,IF($J$4=2013,'Y1P table 4 2013'!B41,IF($J$4=2012,'Y1P table 4 2012'!B41)))))</f>
        <v>45813</v>
      </c>
      <c r="D47" s="201">
        <f>IF($J$4=2016,'Y1P table 4 2016'!F41,IF($J$4=2015,'Y1P table 4 2015'!F41,IF($J$4=2014,'Y1P table 4 2014'!F41,IF($J$4=2013,'Y1P table 4 2013'!F41,IF($J$4=2012,'Y1P table 4 2012'!F41)))))</f>
        <v>7</v>
      </c>
      <c r="E47" s="201"/>
      <c r="F47" s="201">
        <f>IF($J$4=2016,'Y1P table 4 2016'!C41,IF($J$4=2015,'Y1P table 4 2015'!C41,IF($J$4=2014,'Y1P table 4 2014'!C41,IF($J$4=2013,'Y1P table 4 2013'!C41,IF($J$4=2012,'Y1P table 4 2012'!C41)))))</f>
        <v>22357</v>
      </c>
      <c r="G47" s="201">
        <f>IF($J$4=2016,'Y1P table 4 2016'!G41,IF($J$4=2015,'Y1P table 4 2015'!G41,IF($J$4=2014,'Y1P table 4 2014'!G41,IF($J$4=2013,'Y1P table 4 2013'!G41,IF($J$4=2012,'Y1P table 4 2012'!G41)))))</f>
        <v>7</v>
      </c>
      <c r="H47" s="201"/>
      <c r="I47" s="201">
        <f>IF($J$4=2016,'Y1P table 4 2016'!D41,IF($J$4=2015,'Y1P table 4 2015'!D41,IF($J$4=2014,'Y1P table 4 2014'!D41,IF($J$4=2013,'Y1P table 4 2013'!D41,IF($J$4=2012,'Y1P table 4 2012'!D41)))))</f>
        <v>23456</v>
      </c>
      <c r="J47" s="201">
        <f>IF($J$4=2016,'Y1P table 4 2016'!H41,IF($J$4=2015,'Y1P table 4 2015'!H41,IF($J$4=2014,'Y1P table 4 2014'!H41,IF($J$4=2013,'Y1P table 4 2013'!H41,IF($J$4=2012,'Y1P table 4 2012'!H41)))))</f>
        <v>7</v>
      </c>
    </row>
    <row r="48" spans="1:10" x14ac:dyDescent="0.35">
      <c r="A48" s="182">
        <v>36</v>
      </c>
      <c r="B48" s="107"/>
      <c r="C48" s="201">
        <f>IF($J$4=2016,'Y1P table 4 2016'!B42,IF($J$4=2015,'Y1P table 4 2015'!B42,IF($J$4=2014,'Y1P table 4 2014'!B42,IF($J$4=2013,'Y1P table 4 2013'!B42,IF($J$4=2012,'Y1P table 4 2012'!B42)))))</f>
        <v>55970</v>
      </c>
      <c r="D48" s="201">
        <f>IF($J$4=2016,'Y1P table 4 2016'!F42,IF($J$4=2015,'Y1P table 4 2015'!F42,IF($J$4=2014,'Y1P table 4 2014'!F42,IF($J$4=2013,'Y1P table 4 2013'!F42,IF($J$4=2012,'Y1P table 4 2012'!F42)))))</f>
        <v>9</v>
      </c>
      <c r="E48" s="201"/>
      <c r="F48" s="201">
        <f>IF($J$4=2016,'Y1P table 4 2016'!C42,IF($J$4=2015,'Y1P table 4 2015'!C42,IF($J$4=2014,'Y1P table 4 2014'!C42,IF($J$4=2013,'Y1P table 4 2013'!C42,IF($J$4=2012,'Y1P table 4 2012'!C42)))))</f>
        <v>27004</v>
      </c>
      <c r="G48" s="201">
        <f>IF($J$4=2016,'Y1P table 4 2016'!G42,IF($J$4=2015,'Y1P table 4 2015'!G42,IF($J$4=2014,'Y1P table 4 2014'!G42,IF($J$4=2013,'Y1P table 4 2013'!G42,IF($J$4=2012,'Y1P table 4 2012'!G42)))))</f>
        <v>8</v>
      </c>
      <c r="H48" s="201"/>
      <c r="I48" s="201">
        <f>IF($J$4=2016,'Y1P table 4 2016'!D42,IF($J$4=2015,'Y1P table 4 2015'!D42,IF($J$4=2014,'Y1P table 4 2014'!D42,IF($J$4=2013,'Y1P table 4 2013'!D42,IF($J$4=2012,'Y1P table 4 2012'!D42)))))</f>
        <v>28966</v>
      </c>
      <c r="J48" s="201">
        <f>IF($J$4=2016,'Y1P table 4 2016'!H42,IF($J$4=2015,'Y1P table 4 2015'!H42,IF($J$4=2014,'Y1P table 4 2014'!H42,IF($J$4=2013,'Y1P table 4 2013'!H42,IF($J$4=2012,'Y1P table 4 2012'!H42)))))</f>
        <v>9</v>
      </c>
    </row>
    <row r="49" spans="1:16" x14ac:dyDescent="0.35">
      <c r="A49" s="181">
        <v>37</v>
      </c>
      <c r="B49" s="135"/>
      <c r="C49" s="201">
        <f>IF($J$4=2016,'Y1P table 4 2016'!B43,IF($J$4=2015,'Y1P table 4 2015'!B43,IF($J$4=2014,'Y1P table 4 2014'!B43,IF($J$4=2013,'Y1P table 4 2013'!B43,IF($J$4=2012,'Y1P table 4 2012'!B43)))))</f>
        <v>65383</v>
      </c>
      <c r="D49" s="201">
        <f>IF($J$4=2016,'Y1P table 4 2016'!F43,IF($J$4=2015,'Y1P table 4 2015'!F43,IF($J$4=2014,'Y1P table 4 2014'!F43,IF($J$4=2013,'Y1P table 4 2013'!F43,IF($J$4=2012,'Y1P table 4 2012'!F43)))))</f>
        <v>10</v>
      </c>
      <c r="E49" s="201"/>
      <c r="F49" s="201">
        <f>IF($J$4=2016,'Y1P table 4 2016'!C43,IF($J$4=2015,'Y1P table 4 2015'!C43,IF($J$4=2014,'Y1P table 4 2014'!C43,IF($J$4=2013,'Y1P table 4 2013'!C43,IF($J$4=2012,'Y1P table 4 2012'!C43)))))</f>
        <v>31000</v>
      </c>
      <c r="G49" s="201">
        <f>IF($J$4=2016,'Y1P table 4 2016'!G43,IF($J$4=2015,'Y1P table 4 2015'!G43,IF($J$4=2014,'Y1P table 4 2014'!G43,IF($J$4=2013,'Y1P table 4 2013'!G43,IF($J$4=2012,'Y1P table 4 2012'!G43)))))</f>
        <v>10</v>
      </c>
      <c r="H49" s="201"/>
      <c r="I49" s="201">
        <f>IF($J$4=2016,'Y1P table 4 2016'!D43,IF($J$4=2015,'Y1P table 4 2015'!D43,IF($J$4=2014,'Y1P table 4 2014'!D43,IF($J$4=2013,'Y1P table 4 2013'!D43,IF($J$4=2012,'Y1P table 4 2012'!D43)))))</f>
        <v>34383</v>
      </c>
      <c r="J49" s="201">
        <f>IF($J$4=2016,'Y1P table 4 2016'!H43,IF($J$4=2015,'Y1P table 4 2015'!H43,IF($J$4=2014,'Y1P table 4 2014'!H43,IF($J$4=2013,'Y1P table 4 2013'!H43,IF($J$4=2012,'Y1P table 4 2012'!H43)))))</f>
        <v>11</v>
      </c>
    </row>
    <row r="50" spans="1:16" x14ac:dyDescent="0.35">
      <c r="A50" s="182">
        <v>38</v>
      </c>
      <c r="B50" s="135"/>
      <c r="C50" s="201">
        <f>IF($J$4=2016,'Y1P table 4 2016'!B44,IF($J$4=2015,'Y1P table 4 2015'!B44,IF($J$4=2014,'Y1P table 4 2014'!B44,IF($J$4=2013,'Y1P table 4 2013'!B44,IF($J$4=2012,'Y1P table 4 2012'!B44)))))</f>
        <v>75144</v>
      </c>
      <c r="D50" s="201">
        <f>IF($J$4=2016,'Y1P table 4 2016'!F44,IF($J$4=2015,'Y1P table 4 2015'!F44,IF($J$4=2014,'Y1P table 4 2014'!F44,IF($J$4=2013,'Y1P table 4 2013'!F44,IF($J$4=2012,'Y1P table 4 2012'!F44)))))</f>
        <v>12</v>
      </c>
      <c r="E50" s="201"/>
      <c r="F50" s="201">
        <f>IF($J$4=2016,'Y1P table 4 2016'!C44,IF($J$4=2015,'Y1P table 4 2015'!C44,IF($J$4=2014,'Y1P table 4 2014'!C44,IF($J$4=2013,'Y1P table 4 2013'!C44,IF($J$4=2012,'Y1P table 4 2012'!C44)))))</f>
        <v>35835</v>
      </c>
      <c r="G50" s="201">
        <f>IF($J$4=2016,'Y1P table 4 2016'!G44,IF($J$4=2015,'Y1P table 4 2015'!G44,IF($J$4=2014,'Y1P table 4 2014'!G44,IF($J$4=2013,'Y1P table 4 2013'!G44,IF($J$4=2012,'Y1P table 4 2012'!G44)))))</f>
        <v>11</v>
      </c>
      <c r="H50" s="201"/>
      <c r="I50" s="201">
        <f>IF($J$4=2016,'Y1P table 4 2016'!D44,IF($J$4=2015,'Y1P table 4 2015'!D44,IF($J$4=2014,'Y1P table 4 2014'!D44,IF($J$4=2013,'Y1P table 4 2013'!D44,IF($J$4=2012,'Y1P table 4 2012'!D44)))))</f>
        <v>39309</v>
      </c>
      <c r="J50" s="201">
        <f>IF($J$4=2016,'Y1P table 4 2016'!H44,IF($J$4=2015,'Y1P table 4 2015'!H44,IF($J$4=2014,'Y1P table 4 2014'!H44,IF($J$4=2013,'Y1P table 4 2013'!H44,IF($J$4=2012,'Y1P table 4 2012'!H44)))))</f>
        <v>13</v>
      </c>
    </row>
    <row r="51" spans="1:16" x14ac:dyDescent="0.35">
      <c r="A51" s="181">
        <v>39</v>
      </c>
      <c r="B51" s="135"/>
      <c r="C51" s="201">
        <f>IF($J$4=2016,'Y1P table 4 2016'!B45,IF($J$4=2015,'Y1P table 4 2015'!B45,IF($J$4=2014,'Y1P table 4 2014'!B45,IF($J$4=2013,'Y1P table 4 2013'!B45,IF($J$4=2012,'Y1P table 4 2012'!B45)))))</f>
        <v>84759</v>
      </c>
      <c r="D51" s="201">
        <f>IF($J$4=2016,'Y1P table 4 2016'!F45,IF($J$4=2015,'Y1P table 4 2015'!F45,IF($J$4=2014,'Y1P table 4 2014'!F45,IF($J$4=2013,'Y1P table 4 2013'!F45,IF($J$4=2012,'Y1P table 4 2012'!F45)))))</f>
        <v>13</v>
      </c>
      <c r="E51" s="201"/>
      <c r="F51" s="201">
        <f>IF($J$4=2016,'Y1P table 4 2016'!C45,IF($J$4=2015,'Y1P table 4 2015'!C45,IF($J$4=2014,'Y1P table 4 2014'!C45,IF($J$4=2013,'Y1P table 4 2013'!C45,IF($J$4=2012,'Y1P table 4 2012'!C45)))))</f>
        <v>40752</v>
      </c>
      <c r="G51" s="201">
        <f>IF($J$4=2016,'Y1P table 4 2016'!G45,IF($J$4=2015,'Y1P table 4 2015'!G45,IF($J$4=2014,'Y1P table 4 2014'!G45,IF($J$4=2013,'Y1P table 4 2013'!G45,IF($J$4=2012,'Y1P table 4 2012'!G45)))))</f>
        <v>12</v>
      </c>
      <c r="H51" s="201"/>
      <c r="I51" s="201">
        <f>IF($J$4=2016,'Y1P table 4 2016'!D45,IF($J$4=2015,'Y1P table 4 2015'!D45,IF($J$4=2014,'Y1P table 4 2014'!D45,IF($J$4=2013,'Y1P table 4 2013'!D45,IF($J$4=2012,'Y1P table 4 2012'!D45)))))</f>
        <v>44007</v>
      </c>
      <c r="J51" s="201">
        <f>IF($J$4=2016,'Y1P table 4 2016'!H45,IF($J$4=2015,'Y1P table 4 2015'!H45,IF($J$4=2014,'Y1P table 4 2014'!H45,IF($J$4=2013,'Y1P table 4 2013'!H45,IF($J$4=2012,'Y1P table 4 2012'!H45)))))</f>
        <v>14</v>
      </c>
    </row>
    <row r="52" spans="1:16" x14ac:dyDescent="0.35">
      <c r="A52" s="182">
        <v>40</v>
      </c>
      <c r="B52" s="135"/>
      <c r="C52" s="201">
        <f>IF($J$4=2016,'Y1P table 4 2016'!B46,IF($J$4=2015,'Y1P table 4 2015'!B46,IF($J$4=2014,'Y1P table 4 2014'!B46,IF($J$4=2013,'Y1P table 4 2013'!B46,IF($J$4=2012,'Y1P table 4 2012'!B46)))))</f>
        <v>112925</v>
      </c>
      <c r="D52" s="201">
        <f>IF($J$4=2016,'Y1P table 4 2016'!F46,IF($J$4=2015,'Y1P table 4 2015'!F46,IF($J$4=2014,'Y1P table 4 2014'!F46,IF($J$4=2013,'Y1P table 4 2013'!F46,IF($J$4=2012,'Y1P table 4 2012'!F46)))))</f>
        <v>18</v>
      </c>
      <c r="E52" s="201"/>
      <c r="F52" s="201">
        <f>IF($J$4=2016,'Y1P table 4 2016'!C46,IF($J$4=2015,'Y1P table 4 2015'!C46,IF($J$4=2014,'Y1P table 4 2014'!C46,IF($J$4=2013,'Y1P table 4 2013'!C46,IF($J$4=2012,'Y1P table 4 2012'!C46)))))</f>
        <v>57181</v>
      </c>
      <c r="G52" s="201">
        <f>IF($J$4=2016,'Y1P table 4 2016'!G46,IF($J$4=2015,'Y1P table 4 2015'!G46,IF($J$4=2014,'Y1P table 4 2014'!G46,IF($J$4=2013,'Y1P table 4 2013'!G46,IF($J$4=2012,'Y1P table 4 2012'!G46)))))</f>
        <v>18</v>
      </c>
      <c r="H52" s="201"/>
      <c r="I52" s="201">
        <f>IF($J$4=2016,'Y1P table 4 2016'!D46,IF($J$4=2015,'Y1P table 4 2015'!D46,IF($J$4=2014,'Y1P table 4 2014'!D46,IF($J$4=2013,'Y1P table 4 2013'!D46,IF($J$4=2012,'Y1P table 4 2012'!D46)))))</f>
        <v>55744</v>
      </c>
      <c r="J52" s="201">
        <f>IF($J$4=2016,'Y1P table 4 2016'!H46,IF($J$4=2015,'Y1P table 4 2015'!H46,IF($J$4=2014,'Y1P table 4 2014'!H46,IF($J$4=2013,'Y1P table 4 2013'!H46,IF($J$4=2012,'Y1P table 4 2012'!H46)))))</f>
        <v>18</v>
      </c>
      <c r="K52" s="93"/>
      <c r="L52" s="93"/>
      <c r="M52" s="93"/>
    </row>
    <row r="53" spans="1:16" x14ac:dyDescent="0.35">
      <c r="A53" s="122"/>
      <c r="B53" s="124"/>
      <c r="C53" s="125"/>
      <c r="D53" s="125"/>
      <c r="E53" s="125"/>
      <c r="F53" s="125"/>
      <c r="G53" s="125"/>
      <c r="H53" s="125"/>
      <c r="I53" s="131"/>
      <c r="J53" s="131"/>
      <c r="K53" s="93"/>
      <c r="L53" s="93"/>
      <c r="M53" s="93"/>
    </row>
    <row r="54" spans="1:16" ht="14.25" customHeight="1" x14ac:dyDescent="0.35">
      <c r="A54" s="179"/>
      <c r="B54" s="179"/>
      <c r="C54" s="179"/>
      <c r="D54" s="179"/>
      <c r="E54" s="179"/>
      <c r="F54" s="179"/>
      <c r="J54" s="126" t="s">
        <v>564</v>
      </c>
      <c r="K54" s="93"/>
      <c r="L54" s="93"/>
      <c r="M54" s="93"/>
    </row>
    <row r="55" spans="1:16" ht="14.25" customHeight="1" x14ac:dyDescent="0.35">
      <c r="A55" s="179"/>
      <c r="B55" s="179"/>
      <c r="C55" s="179"/>
      <c r="D55" s="179"/>
      <c r="E55" s="179"/>
      <c r="F55" s="179"/>
      <c r="G55" s="179"/>
      <c r="H55" s="183"/>
      <c r="J55" s="126"/>
    </row>
    <row r="56" spans="1:16" ht="25.5" customHeight="1" x14ac:dyDescent="0.35">
      <c r="A56" s="612" t="s">
        <v>587</v>
      </c>
      <c r="B56" s="621"/>
      <c r="C56" s="621"/>
      <c r="D56" s="621"/>
      <c r="E56" s="621"/>
      <c r="F56" s="621"/>
      <c r="G56" s="621"/>
      <c r="H56" s="621"/>
      <c r="I56" s="621"/>
      <c r="J56" s="621"/>
      <c r="K56" s="225"/>
      <c r="L56" s="225"/>
      <c r="M56" s="225"/>
      <c r="N56" s="270"/>
      <c r="O56" s="270"/>
      <c r="P56" s="270"/>
    </row>
    <row r="57" spans="1:16" x14ac:dyDescent="0.35">
      <c r="A57" s="612" t="s">
        <v>670</v>
      </c>
      <c r="B57" s="613"/>
      <c r="C57" s="613"/>
      <c r="D57" s="613"/>
      <c r="E57" s="613"/>
      <c r="F57" s="613"/>
      <c r="G57" s="613"/>
      <c r="H57" s="613"/>
      <c r="I57" s="613"/>
      <c r="J57" s="613"/>
      <c r="K57" s="225"/>
      <c r="L57" s="225"/>
      <c r="M57" s="225"/>
      <c r="N57" s="270"/>
      <c r="O57" s="270"/>
      <c r="P57" s="270"/>
    </row>
    <row r="58" spans="1:16" x14ac:dyDescent="0.35">
      <c r="A58" s="179" t="s">
        <v>555</v>
      </c>
      <c r="B58" s="179"/>
      <c r="C58" s="179"/>
      <c r="D58" s="179"/>
      <c r="E58" s="179"/>
      <c r="F58" s="179"/>
      <c r="G58" s="179"/>
      <c r="H58" s="179"/>
      <c r="L58" s="270"/>
      <c r="M58" s="270"/>
      <c r="N58" s="270"/>
      <c r="O58" s="270"/>
      <c r="P58" s="270"/>
    </row>
    <row r="59" spans="1:16" x14ac:dyDescent="0.35">
      <c r="A59" s="179" t="s">
        <v>674</v>
      </c>
      <c r="B59" s="179"/>
      <c r="C59" s="179"/>
      <c r="D59" s="179"/>
      <c r="E59" s="179"/>
      <c r="F59" s="179"/>
      <c r="G59" s="179"/>
      <c r="H59" s="179"/>
    </row>
    <row r="60" spans="1:16" x14ac:dyDescent="0.35">
      <c r="A60" s="179"/>
      <c r="B60" s="179"/>
      <c r="C60" s="179"/>
      <c r="D60" s="179"/>
      <c r="E60" s="179"/>
      <c r="F60" s="179"/>
      <c r="G60" s="179"/>
      <c r="H60" s="179"/>
    </row>
  </sheetData>
  <sheetProtection selectLockedCells="1" selectUnlockedCells="1"/>
  <mergeCells count="10">
    <mergeCell ref="A57:J57"/>
    <mergeCell ref="K3:L3"/>
    <mergeCell ref="A7:A8"/>
    <mergeCell ref="C7:D7"/>
    <mergeCell ref="F7:G7"/>
    <mergeCell ref="I7:J7"/>
    <mergeCell ref="K7:L7"/>
    <mergeCell ref="H4:I4"/>
    <mergeCell ref="H3:J3"/>
    <mergeCell ref="A56:J56"/>
  </mergeCells>
  <phoneticPr fontId="0" type="noConversion"/>
  <dataValidations count="1">
    <dataValidation type="list" allowBlank="1" showInputMessage="1" showErrorMessage="1" sqref="J4">
      <formula1>$N$3:$N$7</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47"/>
  <sheetViews>
    <sheetView workbookViewId="0"/>
  </sheetViews>
  <sheetFormatPr defaultRowHeight="12.75" x14ac:dyDescent="0.35"/>
  <cols>
    <col min="1" max="1" width="19.73046875" bestFit="1" customWidth="1"/>
    <col min="3" max="3" width="9.86328125" customWidth="1"/>
    <col min="6" max="8" width="9.59765625" bestFit="1" customWidth="1"/>
  </cols>
  <sheetData>
    <row r="1" spans="1:8" ht="15" x14ac:dyDescent="0.4">
      <c r="A1" s="145" t="s">
        <v>421</v>
      </c>
      <c r="B1" s="194"/>
      <c r="C1" s="194"/>
      <c r="D1" s="194"/>
      <c r="E1" s="194"/>
      <c r="F1" s="194"/>
      <c r="G1" s="194"/>
      <c r="H1" s="194"/>
    </row>
    <row r="2" spans="1:8" s="197" customFormat="1" ht="14.25" x14ac:dyDescent="0.45">
      <c r="E2" s="195"/>
    </row>
    <row r="3" spans="1:8" ht="15.75" customHeight="1" x14ac:dyDescent="0.45">
      <c r="A3" s="198" t="s">
        <v>437</v>
      </c>
      <c r="B3" s="195" t="s">
        <v>26</v>
      </c>
      <c r="C3" s="196" t="s">
        <v>5</v>
      </c>
      <c r="D3" s="196" t="s">
        <v>6</v>
      </c>
      <c r="E3" s="198"/>
      <c r="F3" s="200" t="s">
        <v>438</v>
      </c>
      <c r="G3" s="200" t="s">
        <v>439</v>
      </c>
      <c r="H3" s="200" t="s">
        <v>440</v>
      </c>
    </row>
    <row r="4" spans="1:8" ht="15.75" customHeight="1" x14ac:dyDescent="0.45">
      <c r="A4" s="522" t="s">
        <v>65</v>
      </c>
      <c r="B4" s="195" t="s">
        <v>586</v>
      </c>
      <c r="C4" s="195" t="s">
        <v>586</v>
      </c>
      <c r="D4" s="195" t="s">
        <v>586</v>
      </c>
      <c r="E4" s="198"/>
      <c r="F4" s="195" t="s">
        <v>586</v>
      </c>
      <c r="G4" s="195" t="s">
        <v>586</v>
      </c>
      <c r="H4" s="195" t="s">
        <v>586</v>
      </c>
    </row>
    <row r="5" spans="1:8" ht="15.75" customHeight="1" x14ac:dyDescent="0.45">
      <c r="A5" s="521" t="s">
        <v>641</v>
      </c>
      <c r="B5" s="195" t="s">
        <v>586</v>
      </c>
      <c r="C5" s="195" t="s">
        <v>586</v>
      </c>
      <c r="D5" s="195" t="s">
        <v>586</v>
      </c>
      <c r="E5" s="198"/>
      <c r="F5" s="195" t="s">
        <v>586</v>
      </c>
      <c r="G5" s="195" t="s">
        <v>586</v>
      </c>
      <c r="H5" s="195" t="s">
        <v>586</v>
      </c>
    </row>
    <row r="6" spans="1:8" x14ac:dyDescent="0.35">
      <c r="A6">
        <v>0</v>
      </c>
      <c r="B6">
        <v>8943</v>
      </c>
      <c r="C6" s="287">
        <v>6120</v>
      </c>
      <c r="D6" s="287">
        <v>2823</v>
      </c>
      <c r="F6">
        <v>2</v>
      </c>
      <c r="G6">
        <v>2</v>
      </c>
      <c r="H6">
        <v>1</v>
      </c>
    </row>
    <row r="7" spans="1:8" x14ac:dyDescent="0.35">
      <c r="A7">
        <v>1</v>
      </c>
      <c r="B7">
        <v>3337</v>
      </c>
      <c r="C7" s="287">
        <v>2194</v>
      </c>
      <c r="D7" s="287">
        <v>1143</v>
      </c>
      <c r="F7">
        <v>1</v>
      </c>
      <c r="G7">
        <v>1</v>
      </c>
      <c r="H7">
        <v>0</v>
      </c>
    </row>
    <row r="8" spans="1:8" x14ac:dyDescent="0.35">
      <c r="A8">
        <v>2</v>
      </c>
      <c r="B8">
        <v>3251</v>
      </c>
      <c r="C8" s="287">
        <v>2155</v>
      </c>
      <c r="D8" s="287">
        <v>1096</v>
      </c>
      <c r="F8">
        <v>1</v>
      </c>
      <c r="G8">
        <v>1</v>
      </c>
      <c r="H8">
        <v>0</v>
      </c>
    </row>
    <row r="9" spans="1:8" x14ac:dyDescent="0.35">
      <c r="A9">
        <v>3</v>
      </c>
      <c r="B9">
        <v>3275</v>
      </c>
      <c r="C9" s="287">
        <v>2138</v>
      </c>
      <c r="D9" s="287">
        <v>1137</v>
      </c>
      <c r="F9">
        <v>1</v>
      </c>
      <c r="G9">
        <v>1</v>
      </c>
      <c r="H9">
        <v>0</v>
      </c>
    </row>
    <row r="10" spans="1:8" x14ac:dyDescent="0.35">
      <c r="A10">
        <v>4</v>
      </c>
      <c r="B10">
        <v>3298</v>
      </c>
      <c r="C10" s="287">
        <v>2086</v>
      </c>
      <c r="D10" s="287">
        <v>1212</v>
      </c>
      <c r="F10">
        <v>1</v>
      </c>
      <c r="G10">
        <v>1</v>
      </c>
      <c r="H10">
        <v>0</v>
      </c>
    </row>
    <row r="11" spans="1:8" x14ac:dyDescent="0.35">
      <c r="A11">
        <v>5</v>
      </c>
      <c r="B11">
        <v>3431</v>
      </c>
      <c r="C11" s="287">
        <v>2197</v>
      </c>
      <c r="D11" s="287">
        <v>1234</v>
      </c>
      <c r="F11">
        <v>1</v>
      </c>
      <c r="G11">
        <v>1</v>
      </c>
      <c r="H11">
        <v>0</v>
      </c>
    </row>
    <row r="12" spans="1:8" x14ac:dyDescent="0.35">
      <c r="A12">
        <v>6</v>
      </c>
      <c r="B12">
        <v>3824</v>
      </c>
      <c r="C12" s="287">
        <v>2384</v>
      </c>
      <c r="D12" s="287">
        <v>1440</v>
      </c>
      <c r="F12">
        <v>1</v>
      </c>
      <c r="G12">
        <v>1</v>
      </c>
      <c r="H12">
        <v>1</v>
      </c>
    </row>
    <row r="13" spans="1:8" x14ac:dyDescent="0.35">
      <c r="A13">
        <v>7</v>
      </c>
      <c r="B13">
        <v>4000</v>
      </c>
      <c r="C13" s="287">
        <v>2522</v>
      </c>
      <c r="D13" s="287">
        <v>1478</v>
      </c>
      <c r="F13">
        <v>1</v>
      </c>
      <c r="G13">
        <v>1</v>
      </c>
      <c r="H13">
        <v>1</v>
      </c>
    </row>
    <row r="14" spans="1:8" x14ac:dyDescent="0.35">
      <c r="A14">
        <v>8</v>
      </c>
      <c r="B14">
        <v>4240</v>
      </c>
      <c r="C14" s="287">
        <v>2577</v>
      </c>
      <c r="D14" s="287">
        <v>1663</v>
      </c>
      <c r="F14">
        <v>1</v>
      </c>
      <c r="G14">
        <v>1</v>
      </c>
      <c r="H14">
        <v>1</v>
      </c>
    </row>
    <row r="15" spans="1:8" x14ac:dyDescent="0.35">
      <c r="A15">
        <v>9</v>
      </c>
      <c r="B15">
        <v>4390</v>
      </c>
      <c r="C15" s="287">
        <v>2708</v>
      </c>
      <c r="D15" s="287">
        <v>1682</v>
      </c>
      <c r="F15">
        <v>1</v>
      </c>
      <c r="G15">
        <v>1</v>
      </c>
      <c r="H15">
        <v>1</v>
      </c>
    </row>
    <row r="16" spans="1:8" x14ac:dyDescent="0.35">
      <c r="A16">
        <v>10</v>
      </c>
      <c r="B16">
        <v>5096</v>
      </c>
      <c r="C16" s="287">
        <v>3080</v>
      </c>
      <c r="D16" s="287">
        <v>2016</v>
      </c>
      <c r="F16">
        <v>1</v>
      </c>
      <c r="G16">
        <v>1</v>
      </c>
      <c r="H16">
        <v>1</v>
      </c>
    </row>
    <row r="17" spans="1:8" x14ac:dyDescent="0.35">
      <c r="A17">
        <v>11</v>
      </c>
      <c r="B17">
        <v>5103</v>
      </c>
      <c r="C17" s="287">
        <v>3017</v>
      </c>
      <c r="D17" s="287">
        <v>2086</v>
      </c>
      <c r="F17">
        <v>1</v>
      </c>
      <c r="G17">
        <v>1</v>
      </c>
      <c r="H17">
        <v>1</v>
      </c>
    </row>
    <row r="18" spans="1:8" x14ac:dyDescent="0.35">
      <c r="A18">
        <v>12</v>
      </c>
      <c r="B18">
        <v>5501</v>
      </c>
      <c r="C18" s="287">
        <v>3227</v>
      </c>
      <c r="D18" s="287">
        <v>2274</v>
      </c>
      <c r="F18">
        <v>1</v>
      </c>
      <c r="G18">
        <v>1</v>
      </c>
      <c r="H18">
        <v>1</v>
      </c>
    </row>
    <row r="19" spans="1:8" x14ac:dyDescent="0.35">
      <c r="A19">
        <v>13</v>
      </c>
      <c r="B19">
        <v>5854</v>
      </c>
      <c r="C19" s="287">
        <v>3418</v>
      </c>
      <c r="D19" s="287">
        <v>2436</v>
      </c>
      <c r="F19">
        <v>1</v>
      </c>
      <c r="G19">
        <v>1</v>
      </c>
      <c r="H19">
        <v>1</v>
      </c>
    </row>
    <row r="20" spans="1:8" x14ac:dyDescent="0.35">
      <c r="A20">
        <v>14</v>
      </c>
      <c r="B20">
        <v>6200</v>
      </c>
      <c r="C20" s="287">
        <v>3618</v>
      </c>
      <c r="D20" s="287">
        <v>2582</v>
      </c>
      <c r="F20">
        <v>1</v>
      </c>
      <c r="G20">
        <v>1</v>
      </c>
      <c r="H20">
        <v>1</v>
      </c>
    </row>
    <row r="21" spans="1:8" x14ac:dyDescent="0.35">
      <c r="A21">
        <v>15</v>
      </c>
      <c r="B21">
        <v>6534</v>
      </c>
      <c r="C21" s="287">
        <v>3741</v>
      </c>
      <c r="D21" s="287">
        <v>2793</v>
      </c>
      <c r="F21">
        <v>1</v>
      </c>
      <c r="G21">
        <v>1</v>
      </c>
      <c r="H21">
        <v>1</v>
      </c>
    </row>
    <row r="22" spans="1:8" x14ac:dyDescent="0.35">
      <c r="A22">
        <v>16</v>
      </c>
      <c r="B22">
        <v>7222</v>
      </c>
      <c r="C22" s="287">
        <v>4065</v>
      </c>
      <c r="D22" s="287">
        <v>3157</v>
      </c>
      <c r="F22">
        <v>1</v>
      </c>
      <c r="G22">
        <v>1</v>
      </c>
      <c r="H22">
        <v>1</v>
      </c>
    </row>
    <row r="23" spans="1:8" x14ac:dyDescent="0.35">
      <c r="A23">
        <v>17</v>
      </c>
      <c r="B23">
        <v>7558</v>
      </c>
      <c r="C23" s="287">
        <v>4348</v>
      </c>
      <c r="D23" s="287">
        <v>3210</v>
      </c>
      <c r="F23">
        <v>1</v>
      </c>
      <c r="G23">
        <v>1</v>
      </c>
      <c r="H23">
        <v>1</v>
      </c>
    </row>
    <row r="24" spans="1:8" x14ac:dyDescent="0.35">
      <c r="A24">
        <v>18</v>
      </c>
      <c r="B24">
        <v>7908</v>
      </c>
      <c r="C24" s="287">
        <v>4358</v>
      </c>
      <c r="D24" s="287">
        <v>3550</v>
      </c>
      <c r="F24">
        <v>1</v>
      </c>
      <c r="G24">
        <v>1</v>
      </c>
      <c r="H24">
        <v>1</v>
      </c>
    </row>
    <row r="25" spans="1:8" x14ac:dyDescent="0.35">
      <c r="A25">
        <v>19</v>
      </c>
      <c r="B25">
        <v>8632</v>
      </c>
      <c r="C25" s="287">
        <v>4697</v>
      </c>
      <c r="D25" s="287">
        <v>3935</v>
      </c>
      <c r="F25">
        <v>1</v>
      </c>
      <c r="G25">
        <v>2</v>
      </c>
      <c r="H25">
        <v>1</v>
      </c>
    </row>
    <row r="26" spans="1:8" x14ac:dyDescent="0.35">
      <c r="A26">
        <v>20</v>
      </c>
      <c r="B26">
        <v>9467</v>
      </c>
      <c r="C26" s="287">
        <v>5261</v>
      </c>
      <c r="D26" s="287">
        <v>4206</v>
      </c>
      <c r="F26">
        <v>2</v>
      </c>
      <c r="G26">
        <v>2</v>
      </c>
      <c r="H26">
        <v>1</v>
      </c>
    </row>
    <row r="27" spans="1:8" x14ac:dyDescent="0.35">
      <c r="A27">
        <v>21</v>
      </c>
      <c r="B27">
        <v>9822</v>
      </c>
      <c r="C27" s="287">
        <v>5306</v>
      </c>
      <c r="D27" s="287">
        <v>4516</v>
      </c>
      <c r="F27">
        <v>2</v>
      </c>
      <c r="G27">
        <v>2</v>
      </c>
      <c r="H27">
        <v>2</v>
      </c>
    </row>
    <row r="28" spans="1:8" x14ac:dyDescent="0.35">
      <c r="A28">
        <v>22</v>
      </c>
      <c r="B28">
        <v>10170</v>
      </c>
      <c r="C28" s="287">
        <v>5368</v>
      </c>
      <c r="D28" s="287">
        <v>4802</v>
      </c>
      <c r="F28">
        <v>2</v>
      </c>
      <c r="G28">
        <v>2</v>
      </c>
      <c r="H28">
        <v>2</v>
      </c>
    </row>
    <row r="29" spans="1:8" x14ac:dyDescent="0.35">
      <c r="A29">
        <v>23</v>
      </c>
      <c r="B29">
        <v>10610</v>
      </c>
      <c r="C29" s="287">
        <v>5583</v>
      </c>
      <c r="D29" s="287">
        <v>5027</v>
      </c>
      <c r="F29">
        <v>2</v>
      </c>
      <c r="G29">
        <v>2</v>
      </c>
      <c r="H29">
        <v>2</v>
      </c>
    </row>
    <row r="30" spans="1:8" x14ac:dyDescent="0.35">
      <c r="A30">
        <v>24</v>
      </c>
      <c r="B30">
        <v>11050</v>
      </c>
      <c r="C30" s="287">
        <v>5769</v>
      </c>
      <c r="D30" s="287">
        <v>5281</v>
      </c>
      <c r="F30">
        <v>2</v>
      </c>
      <c r="G30">
        <v>2</v>
      </c>
      <c r="H30">
        <v>2</v>
      </c>
    </row>
    <row r="31" spans="1:8" x14ac:dyDescent="0.35">
      <c r="A31">
        <v>25</v>
      </c>
      <c r="B31">
        <v>11458</v>
      </c>
      <c r="C31" s="287">
        <v>5923</v>
      </c>
      <c r="D31" s="287">
        <v>5535</v>
      </c>
      <c r="F31">
        <v>2</v>
      </c>
      <c r="G31">
        <v>2</v>
      </c>
      <c r="H31">
        <v>2</v>
      </c>
    </row>
    <row r="32" spans="1:8" x14ac:dyDescent="0.35">
      <c r="A32">
        <v>26</v>
      </c>
      <c r="B32">
        <v>11667</v>
      </c>
      <c r="C32" s="287">
        <v>5905</v>
      </c>
      <c r="D32" s="287">
        <v>5762</v>
      </c>
      <c r="F32">
        <v>2</v>
      </c>
      <c r="G32">
        <v>2</v>
      </c>
      <c r="H32">
        <v>2</v>
      </c>
    </row>
    <row r="33" spans="1:8" x14ac:dyDescent="0.35">
      <c r="A33">
        <v>27</v>
      </c>
      <c r="B33">
        <v>11925</v>
      </c>
      <c r="C33" s="287">
        <v>5989</v>
      </c>
      <c r="D33" s="287">
        <v>5936</v>
      </c>
      <c r="F33">
        <v>2</v>
      </c>
      <c r="G33">
        <v>2</v>
      </c>
      <c r="H33">
        <v>2</v>
      </c>
    </row>
    <row r="34" spans="1:8" x14ac:dyDescent="0.35">
      <c r="A34">
        <v>28</v>
      </c>
      <c r="B34">
        <v>11992</v>
      </c>
      <c r="C34" s="287">
        <v>6063</v>
      </c>
      <c r="D34" s="287">
        <v>5929</v>
      </c>
      <c r="F34">
        <v>2</v>
      </c>
      <c r="G34">
        <v>2</v>
      </c>
      <c r="H34">
        <v>2</v>
      </c>
    </row>
    <row r="35" spans="1:8" x14ac:dyDescent="0.35">
      <c r="A35">
        <v>29</v>
      </c>
      <c r="B35">
        <v>11726</v>
      </c>
      <c r="C35" s="287">
        <v>5881</v>
      </c>
      <c r="D35" s="287">
        <v>5845</v>
      </c>
      <c r="F35">
        <v>2</v>
      </c>
      <c r="G35">
        <v>2</v>
      </c>
      <c r="H35">
        <v>2</v>
      </c>
    </row>
    <row r="36" spans="1:8" x14ac:dyDescent="0.35">
      <c r="A36">
        <v>30</v>
      </c>
      <c r="B36">
        <v>11464</v>
      </c>
      <c r="C36" s="287">
        <v>5623</v>
      </c>
      <c r="D36" s="287">
        <v>5841</v>
      </c>
      <c r="F36">
        <v>2</v>
      </c>
      <c r="G36">
        <v>2</v>
      </c>
      <c r="H36">
        <v>2</v>
      </c>
    </row>
    <row r="37" spans="1:8" x14ac:dyDescent="0.35">
      <c r="A37">
        <v>31</v>
      </c>
      <c r="B37">
        <v>8840</v>
      </c>
      <c r="C37" s="287">
        <v>4317</v>
      </c>
      <c r="D37" s="287">
        <v>4523</v>
      </c>
      <c r="F37">
        <v>2</v>
      </c>
      <c r="G37">
        <v>1</v>
      </c>
      <c r="H37">
        <v>2</v>
      </c>
    </row>
    <row r="38" spans="1:8" x14ac:dyDescent="0.35">
      <c r="A38">
        <v>32</v>
      </c>
      <c r="B38">
        <v>43401</v>
      </c>
      <c r="C38" s="287">
        <v>20826</v>
      </c>
      <c r="D38" s="287">
        <v>22575</v>
      </c>
      <c r="F38">
        <v>7</v>
      </c>
      <c r="G38">
        <v>7</v>
      </c>
      <c r="H38">
        <v>8</v>
      </c>
    </row>
    <row r="39" spans="1:8" x14ac:dyDescent="0.35">
      <c r="A39">
        <v>33</v>
      </c>
      <c r="B39">
        <v>35037</v>
      </c>
      <c r="C39" s="287">
        <v>16597</v>
      </c>
      <c r="D39" s="287">
        <v>18440</v>
      </c>
      <c r="F39">
        <v>6</v>
      </c>
      <c r="G39">
        <v>6</v>
      </c>
      <c r="H39">
        <v>6</v>
      </c>
    </row>
    <row r="40" spans="1:8" x14ac:dyDescent="0.35">
      <c r="A40">
        <v>34</v>
      </c>
      <c r="B40">
        <v>32343</v>
      </c>
      <c r="C40" s="287">
        <v>15038</v>
      </c>
      <c r="D40" s="287">
        <v>17305</v>
      </c>
      <c r="F40">
        <v>6</v>
      </c>
      <c r="G40">
        <v>5</v>
      </c>
      <c r="H40">
        <v>6</v>
      </c>
    </row>
    <row r="41" spans="1:8" x14ac:dyDescent="0.35">
      <c r="A41">
        <v>35</v>
      </c>
      <c r="B41">
        <v>31909</v>
      </c>
      <c r="C41" s="287">
        <v>14986</v>
      </c>
      <c r="D41" s="287">
        <v>16923</v>
      </c>
      <c r="F41">
        <v>5</v>
      </c>
      <c r="G41">
        <v>5</v>
      </c>
      <c r="H41">
        <v>6</v>
      </c>
    </row>
    <row r="42" spans="1:8" x14ac:dyDescent="0.35">
      <c r="A42">
        <v>36</v>
      </c>
      <c r="B42">
        <v>33217</v>
      </c>
      <c r="C42" s="287">
        <v>15393</v>
      </c>
      <c r="D42" s="287">
        <v>17824</v>
      </c>
      <c r="F42">
        <v>6</v>
      </c>
      <c r="G42">
        <v>5</v>
      </c>
      <c r="H42">
        <v>6</v>
      </c>
    </row>
    <row r="43" spans="1:8" x14ac:dyDescent="0.35">
      <c r="A43">
        <v>37</v>
      </c>
      <c r="B43">
        <v>34791</v>
      </c>
      <c r="C43" s="287">
        <v>16362</v>
      </c>
      <c r="D43" s="287">
        <v>18429</v>
      </c>
      <c r="F43">
        <v>6</v>
      </c>
      <c r="G43">
        <v>6</v>
      </c>
      <c r="H43">
        <v>6</v>
      </c>
    </row>
    <row r="44" spans="1:8" x14ac:dyDescent="0.35">
      <c r="A44">
        <v>38</v>
      </c>
      <c r="B44">
        <v>37571</v>
      </c>
      <c r="C44" s="287">
        <v>17889</v>
      </c>
      <c r="D44" s="287">
        <v>19682</v>
      </c>
      <c r="F44">
        <v>6</v>
      </c>
      <c r="G44">
        <v>6</v>
      </c>
      <c r="H44">
        <v>7</v>
      </c>
    </row>
    <row r="45" spans="1:8" x14ac:dyDescent="0.35">
      <c r="A45">
        <v>39</v>
      </c>
      <c r="B45">
        <v>40355</v>
      </c>
      <c r="C45" s="287">
        <v>19660</v>
      </c>
      <c r="D45" s="287">
        <v>20695</v>
      </c>
      <c r="F45">
        <v>7</v>
      </c>
      <c r="G45">
        <v>7</v>
      </c>
      <c r="H45">
        <v>7</v>
      </c>
    </row>
    <row r="46" spans="1:8" x14ac:dyDescent="0.35">
      <c r="A46">
        <v>40</v>
      </c>
      <c r="B46">
        <v>55166</v>
      </c>
      <c r="C46" s="287">
        <v>27868</v>
      </c>
      <c r="D46" s="287">
        <v>27298</v>
      </c>
      <c r="F46">
        <v>9</v>
      </c>
      <c r="G46">
        <v>9</v>
      </c>
      <c r="H46">
        <v>10</v>
      </c>
    </row>
    <row r="47" spans="1:8" x14ac:dyDescent="0.35">
      <c r="A47" t="s">
        <v>48</v>
      </c>
      <c r="B47">
        <v>581578</v>
      </c>
      <c r="C47" s="287">
        <v>296257</v>
      </c>
      <c r="D47" s="287">
        <v>285321</v>
      </c>
    </row>
  </sheetData>
  <phoneticPr fontId="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47"/>
  <sheetViews>
    <sheetView workbookViewId="0"/>
  </sheetViews>
  <sheetFormatPr defaultRowHeight="12.75" x14ac:dyDescent="0.35"/>
  <cols>
    <col min="1" max="1" width="19.73046875" bestFit="1" customWidth="1"/>
    <col min="3" max="3" width="9.86328125" customWidth="1"/>
    <col min="6" max="8" width="9.59765625" bestFit="1" customWidth="1"/>
  </cols>
  <sheetData>
    <row r="1" spans="1:8" ht="15" x14ac:dyDescent="0.4">
      <c r="A1" s="145" t="s">
        <v>421</v>
      </c>
      <c r="B1" s="194"/>
      <c r="C1" s="194"/>
      <c r="D1" s="194"/>
      <c r="E1" s="194"/>
      <c r="F1" s="194"/>
      <c r="G1" s="194"/>
      <c r="H1" s="194"/>
    </row>
    <row r="2" spans="1:8" s="197" customFormat="1" ht="14.25" x14ac:dyDescent="0.45">
      <c r="E2" s="195"/>
    </row>
    <row r="3" spans="1:8" ht="15.75" customHeight="1" x14ac:dyDescent="0.45">
      <c r="A3" s="198" t="s">
        <v>437</v>
      </c>
      <c r="B3" s="195" t="s">
        <v>26</v>
      </c>
      <c r="C3" s="196" t="s">
        <v>5</v>
      </c>
      <c r="D3" s="196" t="s">
        <v>6</v>
      </c>
      <c r="E3" s="198"/>
      <c r="F3" s="200" t="s">
        <v>438</v>
      </c>
      <c r="G3" s="200" t="s">
        <v>439</v>
      </c>
      <c r="H3" s="200" t="s">
        <v>440</v>
      </c>
    </row>
    <row r="4" spans="1:8" ht="15.75" customHeight="1" x14ac:dyDescent="0.45">
      <c r="A4" s="522" t="s">
        <v>65</v>
      </c>
      <c r="B4" s="195" t="s">
        <v>586</v>
      </c>
      <c r="C4" s="195" t="s">
        <v>586</v>
      </c>
      <c r="D4" s="195" t="s">
        <v>586</v>
      </c>
      <c r="E4" s="198"/>
      <c r="F4" s="195" t="s">
        <v>586</v>
      </c>
      <c r="G4" s="195" t="s">
        <v>586</v>
      </c>
      <c r="H4" s="195" t="s">
        <v>586</v>
      </c>
    </row>
    <row r="5" spans="1:8" ht="15.75" customHeight="1" x14ac:dyDescent="0.45">
      <c r="A5" s="521" t="s">
        <v>641</v>
      </c>
      <c r="B5" s="195" t="s">
        <v>586</v>
      </c>
      <c r="C5" s="195" t="s">
        <v>586</v>
      </c>
      <c r="D5" s="195" t="s">
        <v>586</v>
      </c>
      <c r="E5" s="198"/>
      <c r="F5" s="195" t="s">
        <v>586</v>
      </c>
      <c r="G5" s="195" t="s">
        <v>586</v>
      </c>
      <c r="H5" s="195" t="s">
        <v>586</v>
      </c>
    </row>
    <row r="6" spans="1:8" x14ac:dyDescent="0.35">
      <c r="A6" s="198">
        <v>0</v>
      </c>
      <c r="B6" s="199">
        <v>5942</v>
      </c>
      <c r="C6" s="199">
        <v>4061</v>
      </c>
      <c r="D6" s="199">
        <v>1881</v>
      </c>
      <c r="E6" s="198"/>
      <c r="F6" s="288">
        <v>1</v>
      </c>
      <c r="G6" s="288">
        <v>1</v>
      </c>
      <c r="H6" s="288">
        <v>1</v>
      </c>
    </row>
    <row r="7" spans="1:8" x14ac:dyDescent="0.35">
      <c r="A7" s="198">
        <v>1</v>
      </c>
      <c r="B7" s="199">
        <v>2316</v>
      </c>
      <c r="C7" s="199">
        <v>1588</v>
      </c>
      <c r="D7" s="199">
        <v>728</v>
      </c>
      <c r="E7" s="198"/>
      <c r="F7" s="288">
        <v>0</v>
      </c>
      <c r="G7" s="288">
        <v>1</v>
      </c>
      <c r="H7" s="288">
        <v>0</v>
      </c>
    </row>
    <row r="8" spans="1:8" x14ac:dyDescent="0.35">
      <c r="A8" s="198">
        <v>2</v>
      </c>
      <c r="B8" s="199">
        <v>2331</v>
      </c>
      <c r="C8" s="199">
        <v>1555</v>
      </c>
      <c r="D8" s="199">
        <v>776</v>
      </c>
      <c r="E8" s="198"/>
      <c r="F8" s="288">
        <v>0</v>
      </c>
      <c r="G8" s="288">
        <v>1</v>
      </c>
      <c r="H8" s="288">
        <v>0</v>
      </c>
    </row>
    <row r="9" spans="1:8" x14ac:dyDescent="0.35">
      <c r="A9" s="198">
        <v>3</v>
      </c>
      <c r="B9" s="199">
        <v>2424</v>
      </c>
      <c r="C9" s="199">
        <v>1632</v>
      </c>
      <c r="D9" s="199">
        <v>792</v>
      </c>
      <c r="E9" s="198"/>
      <c r="F9" s="288">
        <v>0</v>
      </c>
      <c r="G9" s="288">
        <v>1</v>
      </c>
      <c r="H9" s="288">
        <v>0</v>
      </c>
    </row>
    <row r="10" spans="1:8" x14ac:dyDescent="0.35">
      <c r="A10" s="198">
        <v>4</v>
      </c>
      <c r="B10" s="199">
        <v>2505</v>
      </c>
      <c r="C10" s="199">
        <v>1670</v>
      </c>
      <c r="D10" s="199">
        <v>835</v>
      </c>
      <c r="E10" s="198"/>
      <c r="F10" s="288">
        <v>0</v>
      </c>
      <c r="G10" s="288">
        <v>1</v>
      </c>
      <c r="H10" s="288">
        <v>0</v>
      </c>
    </row>
    <row r="11" spans="1:8" x14ac:dyDescent="0.35">
      <c r="A11" s="198">
        <v>5</v>
      </c>
      <c r="B11" s="199">
        <v>2455</v>
      </c>
      <c r="C11" s="199">
        <v>1598</v>
      </c>
      <c r="D11" s="199">
        <v>857</v>
      </c>
      <c r="E11" s="198"/>
      <c r="F11" s="288">
        <v>0</v>
      </c>
      <c r="G11" s="288">
        <v>1</v>
      </c>
      <c r="H11" s="288">
        <v>0</v>
      </c>
    </row>
    <row r="12" spans="1:8" x14ac:dyDescent="0.35">
      <c r="A12" s="198">
        <v>6</v>
      </c>
      <c r="B12" s="199">
        <v>2710</v>
      </c>
      <c r="C12" s="199">
        <v>1747</v>
      </c>
      <c r="D12" s="199">
        <v>963</v>
      </c>
      <c r="E12" s="198"/>
      <c r="F12" s="288">
        <v>0</v>
      </c>
      <c r="G12" s="288">
        <v>1</v>
      </c>
      <c r="H12" s="288">
        <v>0</v>
      </c>
    </row>
    <row r="13" spans="1:8" x14ac:dyDescent="0.35">
      <c r="A13" s="198">
        <v>7</v>
      </c>
      <c r="B13" s="199">
        <v>2859</v>
      </c>
      <c r="C13" s="199">
        <v>1826</v>
      </c>
      <c r="D13" s="199">
        <v>1033</v>
      </c>
      <c r="E13" s="198"/>
      <c r="F13" s="288">
        <v>0</v>
      </c>
      <c r="G13" s="288">
        <v>1</v>
      </c>
      <c r="H13" s="288">
        <v>0</v>
      </c>
    </row>
    <row r="14" spans="1:8" x14ac:dyDescent="0.35">
      <c r="A14" s="198">
        <v>8</v>
      </c>
      <c r="B14" s="199">
        <v>3146</v>
      </c>
      <c r="C14" s="199">
        <v>2061</v>
      </c>
      <c r="D14" s="199">
        <v>1085</v>
      </c>
      <c r="E14" s="198"/>
      <c r="F14" s="288">
        <v>1</v>
      </c>
      <c r="G14" s="288">
        <v>1</v>
      </c>
      <c r="H14" s="288">
        <v>0</v>
      </c>
    </row>
    <row r="15" spans="1:8" x14ac:dyDescent="0.35">
      <c r="A15" s="198">
        <v>9</v>
      </c>
      <c r="B15" s="199">
        <v>3393</v>
      </c>
      <c r="C15" s="199">
        <v>2149</v>
      </c>
      <c r="D15" s="199">
        <v>1244</v>
      </c>
      <c r="E15" s="198"/>
      <c r="F15" s="288">
        <v>1</v>
      </c>
      <c r="G15" s="288">
        <v>1</v>
      </c>
      <c r="H15" s="288">
        <v>0</v>
      </c>
    </row>
    <row r="16" spans="1:8" x14ac:dyDescent="0.35">
      <c r="A16" s="198">
        <v>10</v>
      </c>
      <c r="B16" s="199">
        <v>3691</v>
      </c>
      <c r="C16" s="199">
        <v>2326</v>
      </c>
      <c r="D16" s="199">
        <v>1365</v>
      </c>
      <c r="E16" s="198"/>
      <c r="F16" s="288">
        <v>1</v>
      </c>
      <c r="G16" s="288">
        <v>1</v>
      </c>
      <c r="H16" s="288">
        <v>0</v>
      </c>
    </row>
    <row r="17" spans="1:8" x14ac:dyDescent="0.35">
      <c r="A17" s="198">
        <v>11</v>
      </c>
      <c r="B17" s="199">
        <v>3792</v>
      </c>
      <c r="C17" s="199">
        <v>2346</v>
      </c>
      <c r="D17" s="199">
        <v>1446</v>
      </c>
      <c r="E17" s="198"/>
      <c r="F17" s="288">
        <v>1</v>
      </c>
      <c r="G17" s="288">
        <v>1</v>
      </c>
      <c r="H17" s="288">
        <v>0</v>
      </c>
    </row>
    <row r="18" spans="1:8" x14ac:dyDescent="0.35">
      <c r="A18" s="198">
        <v>12</v>
      </c>
      <c r="B18" s="199">
        <v>4179</v>
      </c>
      <c r="C18" s="199">
        <v>2535</v>
      </c>
      <c r="D18" s="199">
        <v>1644</v>
      </c>
      <c r="E18" s="198"/>
      <c r="F18" s="288">
        <v>1</v>
      </c>
      <c r="G18" s="288">
        <v>1</v>
      </c>
      <c r="H18" s="288">
        <v>1</v>
      </c>
    </row>
    <row r="19" spans="1:8" x14ac:dyDescent="0.35">
      <c r="A19" s="198">
        <v>13</v>
      </c>
      <c r="B19" s="199">
        <v>4490</v>
      </c>
      <c r="C19" s="199">
        <v>2702</v>
      </c>
      <c r="D19" s="199">
        <v>1788</v>
      </c>
      <c r="E19" s="198"/>
      <c r="F19" s="288">
        <v>1</v>
      </c>
      <c r="G19" s="288">
        <v>1</v>
      </c>
      <c r="H19" s="288">
        <v>1</v>
      </c>
    </row>
    <row r="20" spans="1:8" x14ac:dyDescent="0.35">
      <c r="A20" s="198">
        <v>14</v>
      </c>
      <c r="B20" s="199">
        <v>4728</v>
      </c>
      <c r="C20" s="199">
        <v>2819</v>
      </c>
      <c r="D20" s="199">
        <v>1909</v>
      </c>
      <c r="E20" s="198"/>
      <c r="F20" s="288">
        <v>1</v>
      </c>
      <c r="G20" s="288">
        <v>1</v>
      </c>
      <c r="H20" s="288">
        <v>1</v>
      </c>
    </row>
    <row r="21" spans="1:8" x14ac:dyDescent="0.35">
      <c r="A21" s="198">
        <v>15</v>
      </c>
      <c r="B21" s="199">
        <v>5023</v>
      </c>
      <c r="C21" s="199">
        <v>2966</v>
      </c>
      <c r="D21" s="199">
        <v>2057</v>
      </c>
      <c r="E21" s="198"/>
      <c r="F21" s="288">
        <v>1</v>
      </c>
      <c r="G21" s="288">
        <v>1</v>
      </c>
      <c r="H21" s="288">
        <v>1</v>
      </c>
    </row>
    <row r="22" spans="1:8" x14ac:dyDescent="0.35">
      <c r="A22" s="198">
        <v>16</v>
      </c>
      <c r="B22" s="199">
        <v>5350</v>
      </c>
      <c r="C22" s="199">
        <v>3163</v>
      </c>
      <c r="D22" s="199">
        <v>2187</v>
      </c>
      <c r="E22" s="198"/>
      <c r="F22" s="288">
        <v>1</v>
      </c>
      <c r="G22" s="288">
        <v>1</v>
      </c>
      <c r="H22" s="288">
        <v>1</v>
      </c>
    </row>
    <row r="23" spans="1:8" x14ac:dyDescent="0.35">
      <c r="A23" s="198">
        <v>17</v>
      </c>
      <c r="B23" s="199">
        <v>5636</v>
      </c>
      <c r="C23" s="199">
        <v>3214</v>
      </c>
      <c r="D23" s="199">
        <v>2422</v>
      </c>
      <c r="E23" s="198"/>
      <c r="F23" s="288">
        <v>1</v>
      </c>
      <c r="G23" s="288">
        <v>1</v>
      </c>
      <c r="H23" s="288">
        <v>1</v>
      </c>
    </row>
    <row r="24" spans="1:8" x14ac:dyDescent="0.35">
      <c r="A24" s="198">
        <v>18</v>
      </c>
      <c r="B24" s="199">
        <v>6093</v>
      </c>
      <c r="C24" s="199">
        <v>3472</v>
      </c>
      <c r="D24" s="199">
        <v>2621</v>
      </c>
      <c r="E24" s="198"/>
      <c r="F24" s="288">
        <v>1</v>
      </c>
      <c r="G24" s="288">
        <v>1</v>
      </c>
      <c r="H24" s="288">
        <v>1</v>
      </c>
    </row>
    <row r="25" spans="1:8" x14ac:dyDescent="0.35">
      <c r="A25" s="198">
        <v>19</v>
      </c>
      <c r="B25" s="199">
        <v>6262</v>
      </c>
      <c r="C25" s="199">
        <v>3526</v>
      </c>
      <c r="D25" s="199">
        <v>2736</v>
      </c>
      <c r="E25" s="198"/>
      <c r="F25" s="288">
        <v>1</v>
      </c>
      <c r="G25" s="288">
        <v>1</v>
      </c>
      <c r="H25" s="288">
        <v>1</v>
      </c>
    </row>
    <row r="26" spans="1:8" x14ac:dyDescent="0.35">
      <c r="A26" s="198">
        <v>20</v>
      </c>
      <c r="B26" s="199">
        <v>6648</v>
      </c>
      <c r="C26" s="199">
        <v>3728</v>
      </c>
      <c r="D26" s="199">
        <v>2920</v>
      </c>
      <c r="E26" s="198"/>
      <c r="F26" s="288">
        <v>1</v>
      </c>
      <c r="G26" s="288">
        <v>1</v>
      </c>
      <c r="H26" s="288">
        <v>1</v>
      </c>
    </row>
    <row r="27" spans="1:8" x14ac:dyDescent="0.35">
      <c r="A27" s="198">
        <v>21</v>
      </c>
      <c r="B27" s="199">
        <v>7111</v>
      </c>
      <c r="C27" s="199">
        <v>3990</v>
      </c>
      <c r="D27" s="199">
        <v>3121</v>
      </c>
      <c r="E27" s="198"/>
      <c r="F27" s="288">
        <v>1</v>
      </c>
      <c r="G27" s="288">
        <v>1</v>
      </c>
      <c r="H27" s="288">
        <v>1</v>
      </c>
    </row>
    <row r="28" spans="1:8" x14ac:dyDescent="0.35">
      <c r="A28" s="198">
        <v>22</v>
      </c>
      <c r="B28" s="199">
        <v>7216</v>
      </c>
      <c r="C28" s="199">
        <v>3987</v>
      </c>
      <c r="D28" s="199">
        <v>3229</v>
      </c>
      <c r="E28" s="198"/>
      <c r="F28" s="288">
        <v>1</v>
      </c>
      <c r="G28" s="288">
        <v>1</v>
      </c>
      <c r="H28" s="288">
        <v>1</v>
      </c>
    </row>
    <row r="29" spans="1:8" x14ac:dyDescent="0.35">
      <c r="A29" s="198">
        <v>23</v>
      </c>
      <c r="B29" s="199">
        <v>7656</v>
      </c>
      <c r="C29" s="199">
        <v>4222</v>
      </c>
      <c r="D29" s="199">
        <v>3434</v>
      </c>
      <c r="E29" s="198"/>
      <c r="F29" s="288">
        <v>1</v>
      </c>
      <c r="G29" s="288">
        <v>1</v>
      </c>
      <c r="H29" s="288">
        <v>1</v>
      </c>
    </row>
    <row r="30" spans="1:8" x14ac:dyDescent="0.35">
      <c r="A30" s="198">
        <v>24</v>
      </c>
      <c r="B30" s="199">
        <v>8177</v>
      </c>
      <c r="C30" s="199">
        <v>4383</v>
      </c>
      <c r="D30" s="199">
        <v>3794</v>
      </c>
      <c r="E30" s="198"/>
      <c r="F30" s="288">
        <v>1</v>
      </c>
      <c r="G30" s="288">
        <v>1</v>
      </c>
      <c r="H30" s="288">
        <v>1</v>
      </c>
    </row>
    <row r="31" spans="1:8" x14ac:dyDescent="0.35">
      <c r="A31" s="198">
        <v>25</v>
      </c>
      <c r="B31" s="199">
        <v>8562</v>
      </c>
      <c r="C31" s="199">
        <v>4577</v>
      </c>
      <c r="D31" s="199">
        <v>3985</v>
      </c>
      <c r="E31" s="198"/>
      <c r="F31" s="288">
        <v>1</v>
      </c>
      <c r="G31" s="288">
        <v>1</v>
      </c>
      <c r="H31" s="288">
        <v>1</v>
      </c>
    </row>
    <row r="32" spans="1:8" x14ac:dyDescent="0.35">
      <c r="A32" s="198">
        <v>26</v>
      </c>
      <c r="B32" s="199">
        <v>8851</v>
      </c>
      <c r="C32" s="199">
        <v>4689</v>
      </c>
      <c r="D32" s="199">
        <v>4162</v>
      </c>
      <c r="E32" s="198"/>
      <c r="F32" s="288">
        <v>1</v>
      </c>
      <c r="G32" s="288">
        <v>2</v>
      </c>
      <c r="H32" s="288">
        <v>1</v>
      </c>
    </row>
    <row r="33" spans="1:8" x14ac:dyDescent="0.35">
      <c r="A33" s="198">
        <v>27</v>
      </c>
      <c r="B33" s="199">
        <v>8944</v>
      </c>
      <c r="C33" s="199">
        <v>4661</v>
      </c>
      <c r="D33" s="199">
        <v>4283</v>
      </c>
      <c r="E33" s="198"/>
      <c r="F33" s="288">
        <v>1</v>
      </c>
      <c r="G33" s="288">
        <v>2</v>
      </c>
      <c r="H33" s="288">
        <v>1</v>
      </c>
    </row>
    <row r="34" spans="1:8" x14ac:dyDescent="0.35">
      <c r="A34" s="198">
        <v>28</v>
      </c>
      <c r="B34" s="199">
        <v>9347</v>
      </c>
      <c r="C34" s="199">
        <v>4883</v>
      </c>
      <c r="D34" s="199">
        <v>4464</v>
      </c>
      <c r="E34" s="198"/>
      <c r="F34" s="288">
        <v>2</v>
      </c>
      <c r="G34" s="288">
        <v>2</v>
      </c>
      <c r="H34" s="288">
        <v>2</v>
      </c>
    </row>
    <row r="35" spans="1:8" x14ac:dyDescent="0.35">
      <c r="A35" s="198">
        <v>29</v>
      </c>
      <c r="B35" s="199">
        <v>9166</v>
      </c>
      <c r="C35" s="199">
        <v>4758</v>
      </c>
      <c r="D35" s="199">
        <v>4408</v>
      </c>
      <c r="E35" s="198"/>
      <c r="F35" s="288">
        <v>2</v>
      </c>
      <c r="G35" s="288">
        <v>2</v>
      </c>
      <c r="H35" s="288">
        <v>1</v>
      </c>
    </row>
    <row r="36" spans="1:8" x14ac:dyDescent="0.35">
      <c r="A36" s="198">
        <v>30</v>
      </c>
      <c r="B36" s="199">
        <v>9186</v>
      </c>
      <c r="C36" s="199">
        <v>4726</v>
      </c>
      <c r="D36" s="199">
        <v>4460</v>
      </c>
      <c r="E36" s="198"/>
      <c r="F36" s="288">
        <v>2</v>
      </c>
      <c r="G36" s="288">
        <v>2</v>
      </c>
      <c r="H36" s="288">
        <v>2</v>
      </c>
    </row>
    <row r="37" spans="1:8" x14ac:dyDescent="0.35">
      <c r="A37" s="198">
        <v>31</v>
      </c>
      <c r="B37" s="199">
        <v>6691</v>
      </c>
      <c r="C37" s="199">
        <v>3395</v>
      </c>
      <c r="D37" s="199">
        <v>3296</v>
      </c>
      <c r="E37" s="198"/>
      <c r="F37" s="288">
        <v>1</v>
      </c>
      <c r="G37" s="288">
        <v>1</v>
      </c>
      <c r="H37" s="288">
        <v>1</v>
      </c>
    </row>
    <row r="38" spans="1:8" x14ac:dyDescent="0.35">
      <c r="A38" s="198">
        <v>32</v>
      </c>
      <c r="B38" s="199">
        <v>42985</v>
      </c>
      <c r="C38" s="199">
        <v>21185</v>
      </c>
      <c r="D38" s="199">
        <v>21800</v>
      </c>
      <c r="E38" s="198"/>
      <c r="F38" s="288">
        <v>7</v>
      </c>
      <c r="G38" s="288">
        <v>7</v>
      </c>
      <c r="H38" s="288">
        <v>7</v>
      </c>
    </row>
    <row r="39" spans="1:8" x14ac:dyDescent="0.35">
      <c r="A39" s="198">
        <v>33</v>
      </c>
      <c r="B39" s="199">
        <v>38282</v>
      </c>
      <c r="C39" s="199">
        <v>18424</v>
      </c>
      <c r="D39" s="199">
        <v>19858</v>
      </c>
      <c r="E39" s="198"/>
      <c r="F39" s="288">
        <v>6</v>
      </c>
      <c r="G39" s="288">
        <v>6</v>
      </c>
      <c r="H39" s="288">
        <v>7</v>
      </c>
    </row>
    <row r="40" spans="1:8" x14ac:dyDescent="0.35">
      <c r="A40" s="198">
        <v>34</v>
      </c>
      <c r="B40" s="199">
        <v>37863</v>
      </c>
      <c r="C40" s="199">
        <v>18185</v>
      </c>
      <c r="D40" s="199">
        <v>19678</v>
      </c>
      <c r="E40" s="198"/>
      <c r="F40" s="288">
        <v>6</v>
      </c>
      <c r="G40" s="288">
        <v>6</v>
      </c>
      <c r="H40" s="288">
        <v>7</v>
      </c>
    </row>
    <row r="41" spans="1:8" x14ac:dyDescent="0.35">
      <c r="A41" s="198">
        <v>35</v>
      </c>
      <c r="B41" s="199">
        <v>39400</v>
      </c>
      <c r="C41" s="199">
        <v>18798</v>
      </c>
      <c r="D41" s="199">
        <v>20602</v>
      </c>
      <c r="E41" s="198"/>
      <c r="F41" s="288">
        <v>7</v>
      </c>
      <c r="G41" s="288">
        <v>6</v>
      </c>
      <c r="H41" s="288">
        <v>7</v>
      </c>
    </row>
    <row r="42" spans="1:8" x14ac:dyDescent="0.35">
      <c r="A42" s="198">
        <v>36</v>
      </c>
      <c r="B42" s="199">
        <v>42544</v>
      </c>
      <c r="C42" s="199">
        <v>20343</v>
      </c>
      <c r="D42" s="199">
        <v>22201</v>
      </c>
      <c r="E42" s="198"/>
      <c r="F42" s="288">
        <v>7</v>
      </c>
      <c r="G42" s="288">
        <v>7</v>
      </c>
      <c r="H42" s="288">
        <v>8</v>
      </c>
    </row>
    <row r="43" spans="1:8" x14ac:dyDescent="0.35">
      <c r="A43" s="198">
        <v>37</v>
      </c>
      <c r="B43" s="199">
        <v>45992</v>
      </c>
      <c r="C43" s="199">
        <v>21851</v>
      </c>
      <c r="D43" s="199">
        <v>24141</v>
      </c>
      <c r="E43" s="198"/>
      <c r="F43" s="288">
        <v>8</v>
      </c>
      <c r="G43" s="288">
        <v>7</v>
      </c>
      <c r="H43" s="288">
        <v>8</v>
      </c>
    </row>
    <row r="44" spans="1:8" x14ac:dyDescent="0.35">
      <c r="A44" s="198">
        <v>38</v>
      </c>
      <c r="B44" s="199">
        <v>51181</v>
      </c>
      <c r="C44" s="199">
        <v>24527</v>
      </c>
      <c r="D44" s="199">
        <v>26654</v>
      </c>
      <c r="E44" s="198"/>
      <c r="F44" s="288">
        <v>9</v>
      </c>
      <c r="G44" s="288">
        <v>8</v>
      </c>
      <c r="H44" s="288">
        <v>9</v>
      </c>
    </row>
    <row r="45" spans="1:8" x14ac:dyDescent="0.35">
      <c r="A45" s="198">
        <v>39</v>
      </c>
      <c r="B45" s="199">
        <v>58004</v>
      </c>
      <c r="C45" s="199">
        <v>28101</v>
      </c>
      <c r="D45" s="199">
        <v>29903</v>
      </c>
      <c r="E45" s="198"/>
      <c r="F45" s="288">
        <v>10</v>
      </c>
      <c r="G45" s="288">
        <v>9</v>
      </c>
      <c r="H45" s="288">
        <v>10</v>
      </c>
    </row>
    <row r="46" spans="1:8" x14ac:dyDescent="0.35">
      <c r="A46" s="198">
        <v>40</v>
      </c>
      <c r="B46" s="199">
        <v>67635</v>
      </c>
      <c r="C46" s="199">
        <v>33724</v>
      </c>
      <c r="D46" s="199">
        <v>33911</v>
      </c>
      <c r="E46" s="198"/>
      <c r="F46" s="288">
        <v>11</v>
      </c>
      <c r="G46" s="288">
        <v>11</v>
      </c>
      <c r="H46" s="288">
        <v>12</v>
      </c>
    </row>
    <row r="47" spans="1:8" x14ac:dyDescent="0.35">
      <c r="A47" t="s">
        <v>48</v>
      </c>
      <c r="B47" s="199">
        <v>600766</v>
      </c>
      <c r="C47" s="199">
        <v>306093</v>
      </c>
      <c r="D47" s="199">
        <v>294673</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47"/>
  <sheetViews>
    <sheetView workbookViewId="0"/>
  </sheetViews>
  <sheetFormatPr defaultRowHeight="12.75" x14ac:dyDescent="0.35"/>
  <cols>
    <col min="1" max="1" width="19.73046875" bestFit="1" customWidth="1"/>
    <col min="3" max="3" width="9.86328125" customWidth="1"/>
    <col min="6" max="8" width="9.59765625" bestFit="1" customWidth="1"/>
  </cols>
  <sheetData>
    <row r="1" spans="1:8" ht="15" x14ac:dyDescent="0.4">
      <c r="A1" s="145" t="s">
        <v>421</v>
      </c>
      <c r="B1" s="194"/>
      <c r="C1" s="194"/>
      <c r="D1" s="194"/>
      <c r="E1" s="194"/>
      <c r="F1" s="194"/>
      <c r="G1" s="194"/>
      <c r="H1" s="194"/>
    </row>
    <row r="2" spans="1:8" s="197" customFormat="1" ht="14.25" x14ac:dyDescent="0.45">
      <c r="E2" s="195"/>
    </row>
    <row r="3" spans="1:8" ht="15.75" customHeight="1" x14ac:dyDescent="0.45">
      <c r="A3" s="198" t="s">
        <v>437</v>
      </c>
      <c r="B3" s="195" t="s">
        <v>26</v>
      </c>
      <c r="C3" s="196" t="s">
        <v>5</v>
      </c>
      <c r="D3" s="196" t="s">
        <v>6</v>
      </c>
      <c r="E3" s="198"/>
      <c r="F3" s="200" t="s">
        <v>438</v>
      </c>
      <c r="G3" s="200" t="s">
        <v>439</v>
      </c>
      <c r="H3" s="200" t="s">
        <v>440</v>
      </c>
    </row>
    <row r="4" spans="1:8" ht="15.75" customHeight="1" x14ac:dyDescent="0.45">
      <c r="A4" s="522" t="s">
        <v>65</v>
      </c>
      <c r="B4" s="195" t="s">
        <v>586</v>
      </c>
      <c r="C4" s="195" t="s">
        <v>586</v>
      </c>
      <c r="D4" s="195" t="s">
        <v>586</v>
      </c>
      <c r="E4" s="198"/>
      <c r="F4" s="195" t="s">
        <v>586</v>
      </c>
      <c r="G4" s="195" t="s">
        <v>586</v>
      </c>
      <c r="H4" s="195" t="s">
        <v>586</v>
      </c>
    </row>
    <row r="5" spans="1:8" ht="15.75" customHeight="1" x14ac:dyDescent="0.45">
      <c r="A5" s="521" t="s">
        <v>641</v>
      </c>
      <c r="B5" s="195" t="s">
        <v>586</v>
      </c>
      <c r="C5" s="195" t="s">
        <v>586</v>
      </c>
      <c r="D5" s="195" t="s">
        <v>586</v>
      </c>
      <c r="E5" s="198"/>
      <c r="F5" s="195" t="s">
        <v>586</v>
      </c>
      <c r="G5" s="195" t="s">
        <v>586</v>
      </c>
      <c r="H5" s="195" t="s">
        <v>586</v>
      </c>
    </row>
    <row r="6" spans="1:8" x14ac:dyDescent="0.35">
      <c r="A6" s="198">
        <v>0</v>
      </c>
      <c r="B6" s="384">
        <v>5600</v>
      </c>
      <c r="C6" s="384">
        <v>3890</v>
      </c>
      <c r="D6" s="384">
        <v>1710</v>
      </c>
      <c r="E6" s="198"/>
      <c r="F6" s="288">
        <v>1</v>
      </c>
      <c r="G6" s="288">
        <v>1</v>
      </c>
      <c r="H6" s="288">
        <v>1</v>
      </c>
    </row>
    <row r="7" spans="1:8" x14ac:dyDescent="0.35">
      <c r="A7" s="198">
        <v>1</v>
      </c>
      <c r="B7" s="384">
        <v>1915</v>
      </c>
      <c r="C7" s="384">
        <v>1372</v>
      </c>
      <c r="D7" s="384">
        <v>543</v>
      </c>
      <c r="E7" s="198"/>
      <c r="F7" s="288">
        <v>0</v>
      </c>
      <c r="G7" s="288">
        <v>0</v>
      </c>
      <c r="H7" s="288">
        <v>0</v>
      </c>
    </row>
    <row r="8" spans="1:8" x14ac:dyDescent="0.35">
      <c r="A8" s="198">
        <v>2</v>
      </c>
      <c r="B8" s="384">
        <v>1853</v>
      </c>
      <c r="C8" s="384">
        <v>1266</v>
      </c>
      <c r="D8" s="384">
        <v>587</v>
      </c>
      <c r="E8" s="198"/>
      <c r="F8" s="288">
        <v>0</v>
      </c>
      <c r="G8" s="288">
        <v>0</v>
      </c>
      <c r="H8" s="288">
        <v>0</v>
      </c>
    </row>
    <row r="9" spans="1:8" x14ac:dyDescent="0.35">
      <c r="A9" s="198">
        <v>3</v>
      </c>
      <c r="B9" s="384">
        <v>1848</v>
      </c>
      <c r="C9" s="384">
        <v>1251</v>
      </c>
      <c r="D9" s="384">
        <v>597</v>
      </c>
      <c r="E9" s="198"/>
      <c r="F9" s="288">
        <v>0</v>
      </c>
      <c r="G9" s="288">
        <v>0</v>
      </c>
      <c r="H9" s="288">
        <v>0</v>
      </c>
    </row>
    <row r="10" spans="1:8" x14ac:dyDescent="0.35">
      <c r="A10" s="198">
        <v>4</v>
      </c>
      <c r="B10" s="384">
        <v>1775</v>
      </c>
      <c r="C10" s="384">
        <v>1173</v>
      </c>
      <c r="D10" s="384">
        <v>602</v>
      </c>
      <c r="E10" s="198"/>
      <c r="F10" s="288">
        <v>0</v>
      </c>
      <c r="G10" s="288">
        <v>0</v>
      </c>
      <c r="H10" s="288">
        <v>0</v>
      </c>
    </row>
    <row r="11" spans="1:8" x14ac:dyDescent="0.35">
      <c r="A11" s="198">
        <v>5</v>
      </c>
      <c r="B11" s="384">
        <v>1878</v>
      </c>
      <c r="C11" s="384">
        <v>1258</v>
      </c>
      <c r="D11" s="384">
        <v>620</v>
      </c>
      <c r="E11" s="198"/>
      <c r="F11" s="288">
        <v>0</v>
      </c>
      <c r="G11" s="288">
        <v>0</v>
      </c>
      <c r="H11" s="288">
        <v>0</v>
      </c>
    </row>
    <row r="12" spans="1:8" x14ac:dyDescent="0.35">
      <c r="A12" s="198">
        <v>6</v>
      </c>
      <c r="B12" s="384">
        <v>1917</v>
      </c>
      <c r="C12" s="384">
        <v>1273</v>
      </c>
      <c r="D12" s="384">
        <v>644</v>
      </c>
      <c r="E12" s="198"/>
      <c r="F12" s="288">
        <v>0</v>
      </c>
      <c r="G12" s="288">
        <v>0</v>
      </c>
      <c r="H12" s="288">
        <v>0</v>
      </c>
    </row>
    <row r="13" spans="1:8" x14ac:dyDescent="0.35">
      <c r="A13" s="198">
        <v>7</v>
      </c>
      <c r="B13" s="384">
        <v>1963</v>
      </c>
      <c r="C13" s="384">
        <v>1253</v>
      </c>
      <c r="D13" s="384">
        <v>710</v>
      </c>
      <c r="E13" s="198"/>
      <c r="F13" s="288">
        <v>0</v>
      </c>
      <c r="G13" s="288">
        <v>0</v>
      </c>
      <c r="H13" s="288">
        <v>0</v>
      </c>
    </row>
    <row r="14" spans="1:8" x14ac:dyDescent="0.35">
      <c r="A14" s="198">
        <v>8</v>
      </c>
      <c r="B14" s="384">
        <v>2067</v>
      </c>
      <c r="C14" s="384">
        <v>1355</v>
      </c>
      <c r="D14" s="384">
        <v>712</v>
      </c>
      <c r="E14" s="198"/>
      <c r="F14" s="288">
        <v>0</v>
      </c>
      <c r="G14" s="288">
        <v>0</v>
      </c>
      <c r="H14" s="288">
        <v>0</v>
      </c>
    </row>
    <row r="15" spans="1:8" x14ac:dyDescent="0.35">
      <c r="A15" s="198">
        <v>9</v>
      </c>
      <c r="B15" s="384">
        <v>2289</v>
      </c>
      <c r="C15" s="384">
        <v>1500</v>
      </c>
      <c r="D15" s="384">
        <v>789</v>
      </c>
      <c r="E15" s="198"/>
      <c r="F15" s="288">
        <v>0</v>
      </c>
      <c r="G15" s="288">
        <v>0</v>
      </c>
      <c r="H15" s="288">
        <v>0</v>
      </c>
    </row>
    <row r="16" spans="1:8" x14ac:dyDescent="0.35">
      <c r="A16" s="198">
        <v>10</v>
      </c>
      <c r="B16" s="384">
        <v>2329</v>
      </c>
      <c r="C16" s="384">
        <v>1518</v>
      </c>
      <c r="D16" s="384">
        <v>811</v>
      </c>
      <c r="E16" s="198"/>
      <c r="F16" s="288">
        <v>0</v>
      </c>
      <c r="G16" s="288">
        <v>0</v>
      </c>
      <c r="H16" s="288">
        <v>0</v>
      </c>
    </row>
    <row r="17" spans="1:8" x14ac:dyDescent="0.35">
      <c r="A17" s="198">
        <v>11</v>
      </c>
      <c r="B17" s="384">
        <v>2541</v>
      </c>
      <c r="C17" s="384">
        <v>1609</v>
      </c>
      <c r="D17" s="384">
        <v>932</v>
      </c>
      <c r="E17" s="198"/>
      <c r="F17" s="288">
        <v>0</v>
      </c>
      <c r="G17" s="288">
        <v>1</v>
      </c>
      <c r="H17" s="288">
        <v>0</v>
      </c>
    </row>
    <row r="18" spans="1:8" x14ac:dyDescent="0.35">
      <c r="A18" s="198">
        <v>12</v>
      </c>
      <c r="B18" s="384">
        <v>2614</v>
      </c>
      <c r="C18" s="384">
        <v>1641</v>
      </c>
      <c r="D18" s="384">
        <v>973</v>
      </c>
      <c r="E18" s="198"/>
      <c r="F18" s="288">
        <v>0</v>
      </c>
      <c r="G18" s="288">
        <v>1</v>
      </c>
      <c r="H18" s="288">
        <v>0</v>
      </c>
    </row>
    <row r="19" spans="1:8" x14ac:dyDescent="0.35">
      <c r="A19" s="198">
        <v>13</v>
      </c>
      <c r="B19" s="384">
        <v>2751</v>
      </c>
      <c r="C19" s="384">
        <v>1770</v>
      </c>
      <c r="D19" s="384">
        <v>981</v>
      </c>
      <c r="E19" s="198"/>
      <c r="F19" s="288">
        <v>0</v>
      </c>
      <c r="G19" s="288">
        <v>1</v>
      </c>
      <c r="H19" s="288">
        <v>0</v>
      </c>
    </row>
    <row r="20" spans="1:8" x14ac:dyDescent="0.35">
      <c r="A20" s="198">
        <v>14</v>
      </c>
      <c r="B20" s="384">
        <v>2869</v>
      </c>
      <c r="C20" s="384">
        <v>1796</v>
      </c>
      <c r="D20" s="384">
        <v>1073</v>
      </c>
      <c r="E20" s="198"/>
      <c r="F20" s="288">
        <v>0</v>
      </c>
      <c r="G20" s="288">
        <v>1</v>
      </c>
      <c r="H20" s="288">
        <v>0</v>
      </c>
    </row>
    <row r="21" spans="1:8" x14ac:dyDescent="0.35">
      <c r="A21" s="198">
        <v>15</v>
      </c>
      <c r="B21" s="384">
        <v>3156</v>
      </c>
      <c r="C21" s="384">
        <v>1933</v>
      </c>
      <c r="D21" s="384">
        <v>1223</v>
      </c>
      <c r="E21" s="198"/>
      <c r="F21" s="288">
        <v>1</v>
      </c>
      <c r="G21" s="288">
        <v>1</v>
      </c>
      <c r="H21" s="288">
        <v>0</v>
      </c>
    </row>
    <row r="22" spans="1:8" x14ac:dyDescent="0.35">
      <c r="A22" s="198">
        <v>16</v>
      </c>
      <c r="B22" s="384">
        <v>3453</v>
      </c>
      <c r="C22" s="384">
        <v>2108</v>
      </c>
      <c r="D22" s="384">
        <v>1345</v>
      </c>
      <c r="E22" s="198"/>
      <c r="F22" s="288">
        <v>1</v>
      </c>
      <c r="G22" s="288">
        <v>1</v>
      </c>
      <c r="H22" s="288">
        <v>0</v>
      </c>
    </row>
    <row r="23" spans="1:8" x14ac:dyDescent="0.35">
      <c r="A23" s="198">
        <v>17</v>
      </c>
      <c r="B23" s="384">
        <v>3547</v>
      </c>
      <c r="C23" s="384">
        <v>2171</v>
      </c>
      <c r="D23" s="384">
        <v>1376</v>
      </c>
      <c r="E23" s="198"/>
      <c r="F23" s="288">
        <v>1</v>
      </c>
      <c r="G23" s="288">
        <v>1</v>
      </c>
      <c r="H23" s="288">
        <v>0</v>
      </c>
    </row>
    <row r="24" spans="1:8" x14ac:dyDescent="0.35">
      <c r="A24" s="198">
        <v>18</v>
      </c>
      <c r="B24" s="384">
        <v>3829</v>
      </c>
      <c r="C24" s="384">
        <v>2322</v>
      </c>
      <c r="D24" s="384">
        <v>1507</v>
      </c>
      <c r="E24" s="198"/>
      <c r="F24" s="288">
        <v>1</v>
      </c>
      <c r="G24" s="288">
        <v>1</v>
      </c>
      <c r="H24" s="288">
        <v>0</v>
      </c>
    </row>
    <row r="25" spans="1:8" x14ac:dyDescent="0.35">
      <c r="A25" s="198">
        <v>19</v>
      </c>
      <c r="B25" s="384">
        <v>4371</v>
      </c>
      <c r="C25" s="384">
        <v>2647</v>
      </c>
      <c r="D25" s="384">
        <v>1724</v>
      </c>
      <c r="E25" s="198"/>
      <c r="F25" s="288">
        <v>1</v>
      </c>
      <c r="G25" s="288">
        <v>1</v>
      </c>
      <c r="H25" s="288">
        <v>1</v>
      </c>
    </row>
    <row r="26" spans="1:8" x14ac:dyDescent="0.35">
      <c r="A26" s="198">
        <v>20</v>
      </c>
      <c r="B26" s="384">
        <v>4679</v>
      </c>
      <c r="C26" s="384">
        <v>2740</v>
      </c>
      <c r="D26" s="384">
        <v>1939</v>
      </c>
      <c r="E26" s="198"/>
      <c r="F26" s="288">
        <v>1</v>
      </c>
      <c r="G26" s="288">
        <v>1</v>
      </c>
      <c r="H26" s="288">
        <v>1</v>
      </c>
    </row>
    <row r="27" spans="1:8" x14ac:dyDescent="0.35">
      <c r="A27" s="198">
        <v>21</v>
      </c>
      <c r="B27" s="384">
        <v>4997</v>
      </c>
      <c r="C27" s="384">
        <v>2921</v>
      </c>
      <c r="D27" s="384">
        <v>2076</v>
      </c>
      <c r="E27" s="198"/>
      <c r="F27" s="288">
        <v>1</v>
      </c>
      <c r="G27" s="288">
        <v>1</v>
      </c>
      <c r="H27" s="288">
        <v>1</v>
      </c>
    </row>
    <row r="28" spans="1:8" x14ac:dyDescent="0.35">
      <c r="A28" s="198">
        <v>22</v>
      </c>
      <c r="B28" s="384">
        <v>5364</v>
      </c>
      <c r="C28" s="384">
        <v>3168</v>
      </c>
      <c r="D28" s="384">
        <v>2196</v>
      </c>
      <c r="E28" s="198"/>
      <c r="F28" s="288">
        <v>1</v>
      </c>
      <c r="G28" s="288">
        <v>1</v>
      </c>
      <c r="H28" s="288">
        <v>1</v>
      </c>
    </row>
    <row r="29" spans="1:8" x14ac:dyDescent="0.35">
      <c r="A29" s="198">
        <v>23</v>
      </c>
      <c r="B29" s="384">
        <v>5818</v>
      </c>
      <c r="C29" s="384">
        <v>3294</v>
      </c>
      <c r="D29" s="384">
        <v>2524</v>
      </c>
      <c r="E29" s="198"/>
      <c r="F29" s="288">
        <v>1</v>
      </c>
      <c r="G29" s="288">
        <v>1</v>
      </c>
      <c r="H29" s="288">
        <v>1</v>
      </c>
    </row>
    <row r="30" spans="1:8" x14ac:dyDescent="0.35">
      <c r="A30" s="198">
        <v>24</v>
      </c>
      <c r="B30" s="384">
        <v>6401</v>
      </c>
      <c r="C30" s="384">
        <v>3625</v>
      </c>
      <c r="D30" s="384">
        <v>2776</v>
      </c>
      <c r="E30" s="198"/>
      <c r="F30" s="288">
        <v>1</v>
      </c>
      <c r="G30" s="288">
        <v>1</v>
      </c>
      <c r="H30" s="288">
        <v>1</v>
      </c>
    </row>
    <row r="31" spans="1:8" x14ac:dyDescent="0.35">
      <c r="A31" s="198">
        <v>25</v>
      </c>
      <c r="B31" s="384">
        <v>6850</v>
      </c>
      <c r="C31" s="384">
        <v>3828</v>
      </c>
      <c r="D31" s="384">
        <v>3022</v>
      </c>
      <c r="E31" s="198"/>
      <c r="F31" s="288">
        <v>1</v>
      </c>
      <c r="G31" s="288">
        <v>1</v>
      </c>
      <c r="H31" s="288">
        <v>1</v>
      </c>
    </row>
    <row r="32" spans="1:8" x14ac:dyDescent="0.35">
      <c r="A32" s="198">
        <v>26</v>
      </c>
      <c r="B32" s="384">
        <v>7231</v>
      </c>
      <c r="C32" s="384">
        <v>3999</v>
      </c>
      <c r="D32" s="384">
        <v>3232</v>
      </c>
      <c r="E32" s="198"/>
      <c r="F32" s="288">
        <v>1</v>
      </c>
      <c r="G32" s="288">
        <v>1</v>
      </c>
      <c r="H32" s="288">
        <v>1</v>
      </c>
    </row>
    <row r="33" spans="1:8" x14ac:dyDescent="0.35">
      <c r="A33" s="198">
        <v>27</v>
      </c>
      <c r="B33" s="384">
        <v>7611</v>
      </c>
      <c r="C33" s="384">
        <v>4173</v>
      </c>
      <c r="D33" s="384">
        <v>3438</v>
      </c>
      <c r="E33" s="198"/>
      <c r="F33" s="288">
        <v>1</v>
      </c>
      <c r="G33" s="288">
        <v>1</v>
      </c>
      <c r="H33" s="288">
        <v>1</v>
      </c>
    </row>
    <row r="34" spans="1:8" x14ac:dyDescent="0.35">
      <c r="A34" s="198">
        <v>28</v>
      </c>
      <c r="B34" s="384">
        <v>7877</v>
      </c>
      <c r="C34" s="384">
        <v>4352</v>
      </c>
      <c r="D34" s="384">
        <v>3525</v>
      </c>
      <c r="E34" s="198"/>
      <c r="F34" s="288">
        <v>1</v>
      </c>
      <c r="G34" s="288">
        <v>1</v>
      </c>
      <c r="H34" s="288">
        <v>1</v>
      </c>
    </row>
    <row r="35" spans="1:8" x14ac:dyDescent="0.35">
      <c r="A35" s="198">
        <v>29</v>
      </c>
      <c r="B35" s="384">
        <v>8046</v>
      </c>
      <c r="C35" s="384">
        <v>4317</v>
      </c>
      <c r="D35" s="384">
        <v>3729</v>
      </c>
      <c r="E35" s="198"/>
      <c r="F35" s="288">
        <v>1</v>
      </c>
      <c r="G35" s="288">
        <v>1</v>
      </c>
      <c r="H35" s="288">
        <v>1</v>
      </c>
    </row>
    <row r="36" spans="1:8" x14ac:dyDescent="0.35">
      <c r="A36" s="198">
        <v>30</v>
      </c>
      <c r="B36" s="384">
        <v>8574</v>
      </c>
      <c r="C36" s="384">
        <v>4448</v>
      </c>
      <c r="D36" s="384">
        <v>4126</v>
      </c>
      <c r="E36" s="198"/>
      <c r="F36" s="288">
        <v>1</v>
      </c>
      <c r="G36" s="288">
        <v>1</v>
      </c>
      <c r="H36" s="288">
        <v>1</v>
      </c>
    </row>
    <row r="37" spans="1:8" x14ac:dyDescent="0.35">
      <c r="A37" s="198">
        <v>31</v>
      </c>
      <c r="B37" s="384">
        <v>8084</v>
      </c>
      <c r="C37" s="384">
        <v>4254</v>
      </c>
      <c r="D37" s="384">
        <v>3830</v>
      </c>
      <c r="E37" s="198"/>
      <c r="F37" s="288">
        <v>1</v>
      </c>
      <c r="G37" s="288">
        <v>1</v>
      </c>
      <c r="H37" s="288">
        <v>1</v>
      </c>
    </row>
    <row r="38" spans="1:8" x14ac:dyDescent="0.35">
      <c r="A38" s="198">
        <v>32</v>
      </c>
      <c r="B38" s="384">
        <v>24468</v>
      </c>
      <c r="C38" s="384">
        <v>12473</v>
      </c>
      <c r="D38" s="384">
        <v>11995</v>
      </c>
      <c r="E38" s="198"/>
      <c r="F38" s="288">
        <v>4</v>
      </c>
      <c r="G38" s="288">
        <v>4</v>
      </c>
      <c r="H38" s="288">
        <v>4</v>
      </c>
    </row>
    <row r="39" spans="1:8" x14ac:dyDescent="0.35">
      <c r="A39" s="198">
        <v>33</v>
      </c>
      <c r="B39" s="384">
        <v>31997</v>
      </c>
      <c r="C39" s="384">
        <v>16017</v>
      </c>
      <c r="D39" s="384">
        <v>15980</v>
      </c>
      <c r="E39" s="198"/>
      <c r="F39" s="288">
        <v>5</v>
      </c>
      <c r="G39" s="288">
        <v>5</v>
      </c>
      <c r="H39" s="288">
        <v>5</v>
      </c>
    </row>
    <row r="40" spans="1:8" x14ac:dyDescent="0.35">
      <c r="A40" s="198">
        <v>34</v>
      </c>
      <c r="B40" s="384">
        <v>39999</v>
      </c>
      <c r="C40" s="384">
        <v>19697</v>
      </c>
      <c r="D40" s="384">
        <v>20302</v>
      </c>
      <c r="E40" s="198"/>
      <c r="F40" s="288">
        <v>6</v>
      </c>
      <c r="G40" s="288">
        <v>6</v>
      </c>
      <c r="H40" s="288">
        <v>7</v>
      </c>
    </row>
    <row r="41" spans="1:8" x14ac:dyDescent="0.35">
      <c r="A41" s="198">
        <v>35</v>
      </c>
      <c r="B41" s="384">
        <v>45958</v>
      </c>
      <c r="C41" s="384">
        <v>22293</v>
      </c>
      <c r="D41" s="384">
        <v>23665</v>
      </c>
      <c r="E41" s="198"/>
      <c r="F41" s="288">
        <v>7</v>
      </c>
      <c r="G41" s="288">
        <v>7</v>
      </c>
      <c r="H41" s="288">
        <v>8</v>
      </c>
    </row>
    <row r="42" spans="1:8" x14ac:dyDescent="0.35">
      <c r="A42" s="198">
        <v>36</v>
      </c>
      <c r="B42" s="384">
        <v>51871</v>
      </c>
      <c r="C42" s="384">
        <v>24972</v>
      </c>
      <c r="D42" s="384">
        <v>26899</v>
      </c>
      <c r="E42" s="198"/>
      <c r="F42" s="288">
        <v>8</v>
      </c>
      <c r="G42" s="288">
        <v>8</v>
      </c>
      <c r="H42" s="288">
        <v>9</v>
      </c>
    </row>
    <row r="43" spans="1:8" x14ac:dyDescent="0.35">
      <c r="A43" s="198">
        <v>37</v>
      </c>
      <c r="B43" s="384">
        <v>57720</v>
      </c>
      <c r="C43" s="384">
        <v>27431</v>
      </c>
      <c r="D43" s="384">
        <v>30289</v>
      </c>
      <c r="E43" s="198"/>
      <c r="F43" s="288">
        <v>9</v>
      </c>
      <c r="G43" s="288">
        <v>9</v>
      </c>
      <c r="H43" s="288">
        <v>10</v>
      </c>
    </row>
    <row r="44" spans="1:8" x14ac:dyDescent="0.35">
      <c r="A44" s="198">
        <v>38</v>
      </c>
      <c r="B44" s="384">
        <v>64401</v>
      </c>
      <c r="C44" s="384">
        <v>30565</v>
      </c>
      <c r="D44" s="384">
        <v>33836</v>
      </c>
      <c r="E44" s="198"/>
      <c r="F44" s="288">
        <v>10</v>
      </c>
      <c r="G44" s="288">
        <v>10</v>
      </c>
      <c r="H44" s="288">
        <v>11</v>
      </c>
    </row>
    <row r="45" spans="1:8" x14ac:dyDescent="0.35">
      <c r="A45" s="198">
        <v>39</v>
      </c>
      <c r="B45" s="384">
        <v>72023</v>
      </c>
      <c r="C45" s="384">
        <v>34464</v>
      </c>
      <c r="D45" s="384">
        <v>37559</v>
      </c>
      <c r="E45" s="198"/>
      <c r="F45" s="288">
        <v>12</v>
      </c>
      <c r="G45" s="288">
        <v>11</v>
      </c>
      <c r="H45" s="288">
        <v>12</v>
      </c>
    </row>
    <row r="46" spans="1:8" x14ac:dyDescent="0.35">
      <c r="A46" s="198">
        <v>40</v>
      </c>
      <c r="B46" s="384">
        <v>101730</v>
      </c>
      <c r="C46" s="384">
        <v>50430</v>
      </c>
      <c r="D46" s="384">
        <v>51300</v>
      </c>
      <c r="E46" s="198"/>
      <c r="F46" s="288">
        <v>16</v>
      </c>
      <c r="G46" s="288">
        <v>16</v>
      </c>
      <c r="H46" s="288">
        <v>17</v>
      </c>
    </row>
    <row r="47" spans="1:8" x14ac:dyDescent="0.35">
      <c r="A47" t="s">
        <v>48</v>
      </c>
      <c r="B47" s="384">
        <v>626264</v>
      </c>
      <c r="C47" s="384">
        <v>318567</v>
      </c>
      <c r="D47" s="384">
        <v>307697</v>
      </c>
      <c r="F47">
        <v>100</v>
      </c>
      <c r="G47">
        <v>100</v>
      </c>
      <c r="H47">
        <v>100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47"/>
  <sheetViews>
    <sheetView workbookViewId="0">
      <selection sqref="A1:XFD1048576"/>
    </sheetView>
  </sheetViews>
  <sheetFormatPr defaultRowHeight="12.75" x14ac:dyDescent="0.35"/>
  <cols>
    <col min="1" max="1" width="19.73046875" bestFit="1" customWidth="1"/>
    <col min="3" max="3" width="9.86328125" customWidth="1"/>
    <col min="6" max="8" width="9.59765625" bestFit="1" customWidth="1"/>
  </cols>
  <sheetData>
    <row r="1" spans="1:8" ht="15" x14ac:dyDescent="0.4">
      <c r="A1" s="145" t="s">
        <v>421</v>
      </c>
      <c r="B1" s="194"/>
      <c r="C1" s="194"/>
      <c r="D1" s="194"/>
      <c r="E1" s="194"/>
      <c r="F1" s="194"/>
      <c r="G1" s="194"/>
      <c r="H1" s="194"/>
    </row>
    <row r="2" spans="1:8" s="197" customFormat="1" ht="14.25" x14ac:dyDescent="0.45">
      <c r="E2" s="195"/>
    </row>
    <row r="3" spans="1:8" ht="15.75" customHeight="1" x14ac:dyDescent="0.45">
      <c r="A3" s="198" t="s">
        <v>437</v>
      </c>
      <c r="B3" s="195" t="s">
        <v>26</v>
      </c>
      <c r="C3" s="196" t="s">
        <v>5</v>
      </c>
      <c r="D3" s="196" t="s">
        <v>6</v>
      </c>
      <c r="E3" s="198"/>
      <c r="F3" s="200" t="s">
        <v>438</v>
      </c>
      <c r="G3" s="200" t="s">
        <v>439</v>
      </c>
      <c r="H3" s="200" t="s">
        <v>440</v>
      </c>
    </row>
    <row r="4" spans="1:8" ht="15.75" customHeight="1" x14ac:dyDescent="0.45">
      <c r="A4" s="522" t="s">
        <v>65</v>
      </c>
      <c r="B4" s="195" t="s">
        <v>586</v>
      </c>
      <c r="C4" s="195" t="s">
        <v>586</v>
      </c>
      <c r="D4" s="195" t="s">
        <v>586</v>
      </c>
      <c r="E4" s="198"/>
      <c r="F4" s="195" t="s">
        <v>586</v>
      </c>
      <c r="G4" s="195" t="s">
        <v>586</v>
      </c>
      <c r="H4" s="195" t="s">
        <v>586</v>
      </c>
    </row>
    <row r="5" spans="1:8" ht="15.75" customHeight="1" x14ac:dyDescent="0.45">
      <c r="A5" s="521" t="s">
        <v>641</v>
      </c>
      <c r="B5" s="195" t="s">
        <v>586</v>
      </c>
      <c r="C5" s="195" t="s">
        <v>586</v>
      </c>
      <c r="D5" s="195" t="s">
        <v>586</v>
      </c>
      <c r="E5" s="198"/>
      <c r="F5" s="195" t="s">
        <v>586</v>
      </c>
      <c r="G5" s="195" t="s">
        <v>586</v>
      </c>
      <c r="H5" s="195" t="s">
        <v>586</v>
      </c>
    </row>
    <row r="6" spans="1:8" x14ac:dyDescent="0.35">
      <c r="A6" s="198">
        <v>0</v>
      </c>
      <c r="B6" s="384">
        <v>5786</v>
      </c>
      <c r="C6" s="384">
        <v>3969</v>
      </c>
      <c r="D6" s="384">
        <v>1817</v>
      </c>
      <c r="E6" s="198"/>
      <c r="F6" s="288">
        <v>1</v>
      </c>
      <c r="G6" s="288">
        <v>1</v>
      </c>
      <c r="H6" s="288">
        <v>1</v>
      </c>
    </row>
    <row r="7" spans="1:8" x14ac:dyDescent="0.35">
      <c r="A7" s="198">
        <v>1</v>
      </c>
      <c r="B7" s="384">
        <v>1795</v>
      </c>
      <c r="C7" s="384">
        <v>1256</v>
      </c>
      <c r="D7" s="384">
        <v>539</v>
      </c>
      <c r="E7" s="198"/>
      <c r="F7" s="288">
        <v>0</v>
      </c>
      <c r="G7" s="288">
        <v>0</v>
      </c>
      <c r="H7" s="288">
        <v>0</v>
      </c>
    </row>
    <row r="8" spans="1:8" x14ac:dyDescent="0.35">
      <c r="A8" s="198">
        <v>2</v>
      </c>
      <c r="B8" s="384">
        <v>1694</v>
      </c>
      <c r="C8" s="384">
        <v>1188</v>
      </c>
      <c r="D8" s="384">
        <v>506</v>
      </c>
      <c r="E8" s="198"/>
      <c r="F8" s="288">
        <v>0</v>
      </c>
      <c r="G8" s="288">
        <v>0</v>
      </c>
      <c r="H8" s="288">
        <v>0</v>
      </c>
    </row>
    <row r="9" spans="1:8" x14ac:dyDescent="0.35">
      <c r="A9" s="198">
        <v>3</v>
      </c>
      <c r="B9" s="384">
        <v>1735</v>
      </c>
      <c r="C9" s="384">
        <v>1187</v>
      </c>
      <c r="D9" s="384">
        <v>548</v>
      </c>
      <c r="E9" s="198"/>
      <c r="F9" s="288">
        <v>0</v>
      </c>
      <c r="G9" s="288">
        <v>0</v>
      </c>
      <c r="H9" s="288">
        <v>0</v>
      </c>
    </row>
    <row r="10" spans="1:8" x14ac:dyDescent="0.35">
      <c r="A10" s="198">
        <v>4</v>
      </c>
      <c r="B10" s="384">
        <v>1776</v>
      </c>
      <c r="C10" s="384">
        <v>1203</v>
      </c>
      <c r="D10" s="384">
        <v>573</v>
      </c>
      <c r="E10" s="198"/>
      <c r="F10" s="288">
        <v>0</v>
      </c>
      <c r="G10" s="288">
        <v>0</v>
      </c>
      <c r="H10" s="288">
        <v>0</v>
      </c>
    </row>
    <row r="11" spans="1:8" x14ac:dyDescent="0.35">
      <c r="A11" s="198">
        <v>5</v>
      </c>
      <c r="B11" s="384">
        <v>1884</v>
      </c>
      <c r="C11" s="384">
        <v>1272</v>
      </c>
      <c r="D11" s="384">
        <v>612</v>
      </c>
      <c r="E11" s="198"/>
      <c r="F11" s="288">
        <v>0</v>
      </c>
      <c r="G11" s="288">
        <v>0</v>
      </c>
      <c r="H11" s="288">
        <v>0</v>
      </c>
    </row>
    <row r="12" spans="1:8" x14ac:dyDescent="0.35">
      <c r="A12" s="198">
        <v>6</v>
      </c>
      <c r="B12" s="384">
        <v>1986</v>
      </c>
      <c r="C12" s="384">
        <v>1335</v>
      </c>
      <c r="D12" s="384">
        <v>651</v>
      </c>
      <c r="E12" s="198"/>
      <c r="F12" s="288">
        <v>0</v>
      </c>
      <c r="G12" s="288">
        <v>0</v>
      </c>
      <c r="H12" s="288">
        <v>0</v>
      </c>
    </row>
    <row r="13" spans="1:8" x14ac:dyDescent="0.35">
      <c r="A13" s="198">
        <v>7</v>
      </c>
      <c r="B13" s="384">
        <v>2225</v>
      </c>
      <c r="C13" s="384">
        <v>1473</v>
      </c>
      <c r="D13" s="384">
        <v>752</v>
      </c>
      <c r="E13" s="198"/>
      <c r="F13" s="288">
        <v>0</v>
      </c>
      <c r="G13" s="288">
        <v>0</v>
      </c>
      <c r="H13" s="288">
        <v>0</v>
      </c>
    </row>
    <row r="14" spans="1:8" x14ac:dyDescent="0.35">
      <c r="A14" s="198">
        <v>8</v>
      </c>
      <c r="B14" s="384">
        <v>2391</v>
      </c>
      <c r="C14" s="384">
        <v>1608</v>
      </c>
      <c r="D14" s="384">
        <v>783</v>
      </c>
      <c r="E14" s="198"/>
      <c r="F14" s="288">
        <v>0</v>
      </c>
      <c r="G14" s="288">
        <v>1</v>
      </c>
      <c r="H14" s="288">
        <v>0</v>
      </c>
    </row>
    <row r="15" spans="1:8" x14ac:dyDescent="0.35">
      <c r="A15" s="198">
        <v>9</v>
      </c>
      <c r="B15" s="384">
        <v>2567</v>
      </c>
      <c r="C15" s="384">
        <v>1657</v>
      </c>
      <c r="D15" s="384">
        <v>910</v>
      </c>
      <c r="E15" s="198"/>
      <c r="F15" s="288">
        <v>0</v>
      </c>
      <c r="G15" s="288">
        <v>1</v>
      </c>
      <c r="H15" s="288">
        <v>0</v>
      </c>
    </row>
    <row r="16" spans="1:8" x14ac:dyDescent="0.35">
      <c r="A16" s="198">
        <v>10</v>
      </c>
      <c r="B16" s="384">
        <v>2824</v>
      </c>
      <c r="C16" s="384">
        <v>1794</v>
      </c>
      <c r="D16" s="384">
        <v>1030</v>
      </c>
      <c r="E16" s="198"/>
      <c r="F16" s="288">
        <v>0</v>
      </c>
      <c r="G16" s="288">
        <v>1</v>
      </c>
      <c r="H16" s="288">
        <v>0</v>
      </c>
    </row>
    <row r="17" spans="1:8" x14ac:dyDescent="0.35">
      <c r="A17" s="198">
        <v>11</v>
      </c>
      <c r="B17" s="384">
        <v>2910</v>
      </c>
      <c r="C17" s="384">
        <v>1847</v>
      </c>
      <c r="D17" s="384">
        <v>1063</v>
      </c>
      <c r="E17" s="198"/>
      <c r="F17" s="288">
        <v>0</v>
      </c>
      <c r="G17" s="288">
        <v>1</v>
      </c>
      <c r="H17" s="288">
        <v>0</v>
      </c>
    </row>
    <row r="18" spans="1:8" x14ac:dyDescent="0.35">
      <c r="A18" s="198">
        <v>12</v>
      </c>
      <c r="B18" s="384">
        <v>3163</v>
      </c>
      <c r="C18" s="384">
        <v>1954</v>
      </c>
      <c r="D18" s="384">
        <v>1209</v>
      </c>
      <c r="E18" s="198"/>
      <c r="F18" s="288">
        <v>1</v>
      </c>
      <c r="G18" s="288">
        <v>1</v>
      </c>
      <c r="H18" s="288">
        <v>0</v>
      </c>
    </row>
    <row r="19" spans="1:8" x14ac:dyDescent="0.35">
      <c r="A19" s="198">
        <v>13</v>
      </c>
      <c r="B19" s="384">
        <v>3308</v>
      </c>
      <c r="C19" s="384">
        <v>2097</v>
      </c>
      <c r="D19" s="384">
        <v>1211</v>
      </c>
      <c r="E19" s="198"/>
      <c r="F19" s="288">
        <v>1</v>
      </c>
      <c r="G19" s="288">
        <v>1</v>
      </c>
      <c r="H19" s="288">
        <v>0</v>
      </c>
    </row>
    <row r="20" spans="1:8" x14ac:dyDescent="0.35">
      <c r="A20" s="198">
        <v>14</v>
      </c>
      <c r="B20" s="384">
        <v>3401</v>
      </c>
      <c r="C20" s="384">
        <v>2114</v>
      </c>
      <c r="D20" s="384">
        <v>1287</v>
      </c>
      <c r="E20" s="198"/>
      <c r="F20" s="288">
        <v>1</v>
      </c>
      <c r="G20" s="288">
        <v>1</v>
      </c>
      <c r="H20" s="288">
        <v>0</v>
      </c>
    </row>
    <row r="21" spans="1:8" x14ac:dyDescent="0.35">
      <c r="A21" s="198">
        <v>15</v>
      </c>
      <c r="B21" s="384">
        <v>3773</v>
      </c>
      <c r="C21" s="384">
        <v>2296</v>
      </c>
      <c r="D21" s="384">
        <v>1477</v>
      </c>
      <c r="E21" s="198"/>
      <c r="F21" s="288">
        <v>1</v>
      </c>
      <c r="G21" s="288">
        <v>1</v>
      </c>
      <c r="H21" s="288">
        <v>0</v>
      </c>
    </row>
    <row r="22" spans="1:8" x14ac:dyDescent="0.35">
      <c r="A22" s="198">
        <v>16</v>
      </c>
      <c r="B22" s="384">
        <v>3938</v>
      </c>
      <c r="C22" s="384">
        <v>2378</v>
      </c>
      <c r="D22" s="384">
        <v>1560</v>
      </c>
      <c r="E22" s="198"/>
      <c r="F22" s="288">
        <v>1</v>
      </c>
      <c r="G22" s="288">
        <v>1</v>
      </c>
      <c r="H22" s="288">
        <v>1</v>
      </c>
    </row>
    <row r="23" spans="1:8" x14ac:dyDescent="0.35">
      <c r="A23" s="198">
        <v>17</v>
      </c>
      <c r="B23" s="384">
        <v>4085</v>
      </c>
      <c r="C23" s="384">
        <v>2414</v>
      </c>
      <c r="D23" s="384">
        <v>1671</v>
      </c>
      <c r="E23" s="198"/>
      <c r="F23" s="288">
        <v>1</v>
      </c>
      <c r="G23" s="288">
        <v>1</v>
      </c>
      <c r="H23" s="288">
        <v>1</v>
      </c>
    </row>
    <row r="24" spans="1:8" x14ac:dyDescent="0.35">
      <c r="A24" s="198">
        <v>18</v>
      </c>
      <c r="B24" s="384">
        <v>4378</v>
      </c>
      <c r="C24" s="384">
        <v>2603</v>
      </c>
      <c r="D24" s="384">
        <v>1775</v>
      </c>
      <c r="E24" s="198"/>
      <c r="F24" s="288">
        <v>1</v>
      </c>
      <c r="G24" s="288">
        <v>1</v>
      </c>
      <c r="H24" s="288">
        <v>1</v>
      </c>
    </row>
    <row r="25" spans="1:8" x14ac:dyDescent="0.35">
      <c r="A25" s="198">
        <v>19</v>
      </c>
      <c r="B25" s="384">
        <v>4772</v>
      </c>
      <c r="C25" s="384">
        <v>2783</v>
      </c>
      <c r="D25" s="384">
        <v>1989</v>
      </c>
      <c r="E25" s="198"/>
      <c r="F25" s="288">
        <v>1</v>
      </c>
      <c r="G25" s="288">
        <v>1</v>
      </c>
      <c r="H25" s="288">
        <v>1</v>
      </c>
    </row>
    <row r="26" spans="1:8" x14ac:dyDescent="0.35">
      <c r="A26" s="198">
        <v>20</v>
      </c>
      <c r="B26" s="384">
        <v>5090</v>
      </c>
      <c r="C26" s="384">
        <v>2994</v>
      </c>
      <c r="D26" s="384">
        <v>2096</v>
      </c>
      <c r="E26" s="198"/>
      <c r="F26" s="288">
        <v>1</v>
      </c>
      <c r="G26" s="288">
        <v>1</v>
      </c>
      <c r="H26" s="288">
        <v>1</v>
      </c>
    </row>
    <row r="27" spans="1:8" x14ac:dyDescent="0.35">
      <c r="A27" s="198">
        <v>21</v>
      </c>
      <c r="B27" s="384">
        <v>5483</v>
      </c>
      <c r="C27" s="384">
        <v>3202</v>
      </c>
      <c r="D27" s="384">
        <v>2281</v>
      </c>
      <c r="E27" s="198"/>
      <c r="F27" s="288">
        <v>1</v>
      </c>
      <c r="G27" s="288">
        <v>1</v>
      </c>
      <c r="H27" s="288">
        <v>1</v>
      </c>
    </row>
    <row r="28" spans="1:8" x14ac:dyDescent="0.35">
      <c r="A28" s="198">
        <v>22</v>
      </c>
      <c r="B28" s="384">
        <v>5713</v>
      </c>
      <c r="C28" s="384">
        <v>3176</v>
      </c>
      <c r="D28" s="384">
        <v>2537</v>
      </c>
      <c r="E28" s="198"/>
      <c r="F28" s="288">
        <v>1</v>
      </c>
      <c r="G28" s="288">
        <v>1</v>
      </c>
      <c r="H28" s="288">
        <v>1</v>
      </c>
    </row>
    <row r="29" spans="1:8" x14ac:dyDescent="0.35">
      <c r="A29" s="198">
        <v>23</v>
      </c>
      <c r="B29" s="384">
        <v>6246</v>
      </c>
      <c r="C29" s="384">
        <v>3618</v>
      </c>
      <c r="D29" s="384">
        <v>2628</v>
      </c>
      <c r="E29" s="198"/>
      <c r="F29" s="288">
        <v>1</v>
      </c>
      <c r="G29" s="288">
        <v>1</v>
      </c>
      <c r="H29" s="288">
        <v>1</v>
      </c>
    </row>
    <row r="30" spans="1:8" x14ac:dyDescent="0.35">
      <c r="A30" s="198">
        <v>24</v>
      </c>
      <c r="B30" s="384">
        <v>6726</v>
      </c>
      <c r="C30" s="384">
        <v>3771</v>
      </c>
      <c r="D30" s="384">
        <v>2955</v>
      </c>
      <c r="E30" s="198"/>
      <c r="F30" s="288">
        <v>1</v>
      </c>
      <c r="G30" s="288">
        <v>1</v>
      </c>
      <c r="H30" s="288">
        <v>1</v>
      </c>
    </row>
    <row r="31" spans="1:8" x14ac:dyDescent="0.35">
      <c r="A31" s="198">
        <v>25</v>
      </c>
      <c r="B31" s="384">
        <v>7175</v>
      </c>
      <c r="C31" s="384">
        <v>3867</v>
      </c>
      <c r="D31" s="384">
        <v>3308</v>
      </c>
      <c r="E31" s="198"/>
      <c r="F31" s="288">
        <v>1</v>
      </c>
      <c r="G31" s="288">
        <v>1</v>
      </c>
      <c r="H31" s="288">
        <v>1</v>
      </c>
    </row>
    <row r="32" spans="1:8" x14ac:dyDescent="0.35">
      <c r="A32" s="198">
        <v>26</v>
      </c>
      <c r="B32" s="384">
        <v>7806</v>
      </c>
      <c r="C32" s="384">
        <v>4231</v>
      </c>
      <c r="D32" s="384">
        <v>3575</v>
      </c>
      <c r="E32" s="198"/>
      <c r="F32" s="288">
        <v>1</v>
      </c>
      <c r="G32" s="288">
        <v>1</v>
      </c>
      <c r="H32" s="288">
        <v>1</v>
      </c>
    </row>
    <row r="33" spans="1:8" x14ac:dyDescent="0.35">
      <c r="A33" s="198">
        <v>27</v>
      </c>
      <c r="B33" s="384">
        <v>8363</v>
      </c>
      <c r="C33" s="384">
        <v>4550</v>
      </c>
      <c r="D33" s="384">
        <v>3813</v>
      </c>
      <c r="E33" s="198"/>
      <c r="F33" s="288">
        <v>1</v>
      </c>
      <c r="G33" s="288">
        <v>1</v>
      </c>
      <c r="H33" s="288">
        <v>1</v>
      </c>
    </row>
    <row r="34" spans="1:8" x14ac:dyDescent="0.35">
      <c r="A34" s="198">
        <v>28</v>
      </c>
      <c r="B34" s="384">
        <v>9037</v>
      </c>
      <c r="C34" s="384">
        <v>4873</v>
      </c>
      <c r="D34" s="384">
        <v>4164</v>
      </c>
      <c r="E34" s="198"/>
      <c r="F34" s="288">
        <v>1</v>
      </c>
      <c r="G34" s="288">
        <v>2</v>
      </c>
      <c r="H34" s="288">
        <v>1</v>
      </c>
    </row>
    <row r="35" spans="1:8" x14ac:dyDescent="0.35">
      <c r="A35" s="198">
        <v>29</v>
      </c>
      <c r="B35" s="384">
        <v>9259</v>
      </c>
      <c r="C35" s="384">
        <v>4827</v>
      </c>
      <c r="D35" s="384">
        <v>4432</v>
      </c>
      <c r="E35" s="198"/>
      <c r="F35" s="288">
        <v>1</v>
      </c>
      <c r="G35" s="288">
        <v>2</v>
      </c>
      <c r="H35" s="288">
        <v>1</v>
      </c>
    </row>
    <row r="36" spans="1:8" x14ac:dyDescent="0.35">
      <c r="A36" s="198">
        <v>30</v>
      </c>
      <c r="B36" s="384">
        <v>10620</v>
      </c>
      <c r="C36" s="384">
        <v>5493</v>
      </c>
      <c r="D36" s="384">
        <v>5127</v>
      </c>
      <c r="E36" s="198"/>
      <c r="F36" s="288">
        <v>2</v>
      </c>
      <c r="G36" s="288">
        <v>2</v>
      </c>
      <c r="H36" s="288">
        <v>2</v>
      </c>
    </row>
    <row r="37" spans="1:8" x14ac:dyDescent="0.35">
      <c r="A37" s="198">
        <v>31</v>
      </c>
      <c r="B37" s="384">
        <v>10763</v>
      </c>
      <c r="C37" s="384">
        <v>5561</v>
      </c>
      <c r="D37" s="384">
        <v>5202</v>
      </c>
      <c r="E37" s="198"/>
      <c r="F37" s="288">
        <v>2</v>
      </c>
      <c r="G37" s="288">
        <v>2</v>
      </c>
      <c r="H37" s="288">
        <v>2</v>
      </c>
    </row>
    <row r="38" spans="1:8" x14ac:dyDescent="0.35">
      <c r="A38" s="198">
        <v>32</v>
      </c>
      <c r="B38" s="384">
        <v>21708</v>
      </c>
      <c r="C38" s="384">
        <v>10914</v>
      </c>
      <c r="D38" s="384">
        <v>10794</v>
      </c>
      <c r="E38" s="198"/>
      <c r="F38" s="288">
        <v>3</v>
      </c>
      <c r="G38" s="288">
        <v>3</v>
      </c>
      <c r="H38" s="288">
        <v>4</v>
      </c>
    </row>
    <row r="39" spans="1:8" x14ac:dyDescent="0.35">
      <c r="A39" s="198">
        <v>33</v>
      </c>
      <c r="B39" s="384">
        <v>27315</v>
      </c>
      <c r="C39" s="384">
        <v>13476</v>
      </c>
      <c r="D39" s="384">
        <v>13839</v>
      </c>
      <c r="E39" s="198"/>
      <c r="F39" s="288">
        <v>4</v>
      </c>
      <c r="G39" s="288">
        <v>4</v>
      </c>
      <c r="H39" s="288">
        <v>4</v>
      </c>
    </row>
    <row r="40" spans="1:8" x14ac:dyDescent="0.35">
      <c r="A40" s="198">
        <v>34</v>
      </c>
      <c r="B40" s="384">
        <v>36202</v>
      </c>
      <c r="C40" s="384">
        <v>17808</v>
      </c>
      <c r="D40" s="384">
        <v>18394</v>
      </c>
      <c r="E40" s="198"/>
      <c r="F40" s="288">
        <v>6</v>
      </c>
      <c r="G40" s="288">
        <v>6</v>
      </c>
      <c r="H40" s="288">
        <v>6</v>
      </c>
    </row>
    <row r="41" spans="1:8" x14ac:dyDescent="0.35">
      <c r="A41" s="198">
        <v>35</v>
      </c>
      <c r="B41" s="384">
        <v>44909</v>
      </c>
      <c r="C41" s="384">
        <v>21875</v>
      </c>
      <c r="D41" s="384">
        <v>23034</v>
      </c>
      <c r="E41" s="198"/>
      <c r="F41" s="288">
        <v>7</v>
      </c>
      <c r="G41" s="288">
        <v>7</v>
      </c>
      <c r="H41" s="288">
        <v>7</v>
      </c>
    </row>
    <row r="42" spans="1:8" x14ac:dyDescent="0.35">
      <c r="A42" s="198">
        <v>36</v>
      </c>
      <c r="B42" s="384">
        <v>51376</v>
      </c>
      <c r="C42" s="384">
        <v>24397</v>
      </c>
      <c r="D42" s="384">
        <v>26979</v>
      </c>
      <c r="E42" s="198"/>
      <c r="F42" s="288">
        <v>8</v>
      </c>
      <c r="G42" s="288">
        <v>8</v>
      </c>
      <c r="H42" s="288">
        <v>9</v>
      </c>
    </row>
    <row r="43" spans="1:8" x14ac:dyDescent="0.35">
      <c r="A43" s="198">
        <v>37</v>
      </c>
      <c r="B43" s="384">
        <v>58501</v>
      </c>
      <c r="C43" s="384">
        <v>27750</v>
      </c>
      <c r="D43" s="384">
        <v>30751</v>
      </c>
      <c r="E43" s="198"/>
      <c r="F43" s="288">
        <v>9</v>
      </c>
      <c r="G43" s="288">
        <v>9</v>
      </c>
      <c r="H43" s="288">
        <v>10</v>
      </c>
    </row>
    <row r="44" spans="1:8" x14ac:dyDescent="0.35">
      <c r="A44" s="198">
        <v>38</v>
      </c>
      <c r="B44" s="384">
        <v>66002</v>
      </c>
      <c r="C44" s="384">
        <v>31486</v>
      </c>
      <c r="D44" s="384">
        <v>34516</v>
      </c>
      <c r="E44" s="198"/>
      <c r="F44" s="288">
        <v>11</v>
      </c>
      <c r="G44" s="288">
        <v>10</v>
      </c>
      <c r="H44" s="288">
        <v>11</v>
      </c>
    </row>
    <row r="45" spans="1:8" x14ac:dyDescent="0.35">
      <c r="A45" s="198">
        <v>39</v>
      </c>
      <c r="B45" s="384">
        <v>73424</v>
      </c>
      <c r="C45" s="384">
        <v>35362</v>
      </c>
      <c r="D45" s="384">
        <v>38062</v>
      </c>
      <c r="E45" s="198"/>
      <c r="F45" s="288">
        <v>12</v>
      </c>
      <c r="G45" s="288">
        <v>11</v>
      </c>
      <c r="H45" s="288">
        <v>12</v>
      </c>
    </row>
    <row r="46" spans="1:8" x14ac:dyDescent="0.35">
      <c r="A46" s="198">
        <v>40</v>
      </c>
      <c r="B46" s="384">
        <v>95093</v>
      </c>
      <c r="C46" s="384">
        <v>47560</v>
      </c>
      <c r="D46" s="384">
        <v>47533</v>
      </c>
      <c r="E46" s="198"/>
      <c r="F46" s="288">
        <v>15</v>
      </c>
      <c r="G46" s="288">
        <v>15</v>
      </c>
      <c r="H46" s="288">
        <v>15</v>
      </c>
    </row>
    <row r="47" spans="1:8" x14ac:dyDescent="0.35">
      <c r="A47" t="s">
        <v>48</v>
      </c>
      <c r="B47" s="384">
        <v>627202</v>
      </c>
      <c r="C47" s="384">
        <v>319219</v>
      </c>
      <c r="D47" s="384">
        <v>307983</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N176"/>
  <sheetViews>
    <sheetView workbookViewId="0"/>
  </sheetViews>
  <sheetFormatPr defaultColWidth="9.1328125" defaultRowHeight="14.25" x14ac:dyDescent="0.45"/>
  <cols>
    <col min="1" max="1" width="10.73046875" style="149" customWidth="1"/>
    <col min="2" max="2" width="27.73046875" style="149" bestFit="1" customWidth="1"/>
    <col min="3" max="16384" width="9.1328125" style="149"/>
  </cols>
  <sheetData>
    <row r="1" spans="1:40" ht="15.4" x14ac:dyDescent="0.45">
      <c r="A1" s="145" t="s">
        <v>421</v>
      </c>
    </row>
    <row r="2" spans="1:40" x14ac:dyDescent="0.45">
      <c r="C2" s="149" t="s">
        <v>8</v>
      </c>
      <c r="I2" s="149" t="s">
        <v>9</v>
      </c>
      <c r="O2" s="149" t="s">
        <v>10</v>
      </c>
      <c r="U2" s="149" t="s">
        <v>11</v>
      </c>
      <c r="AA2" s="149" t="s">
        <v>12</v>
      </c>
      <c r="AG2" s="149" t="s">
        <v>48</v>
      </c>
    </row>
    <row r="3" spans="1:40" x14ac:dyDescent="0.45">
      <c r="C3" s="149" t="s">
        <v>398</v>
      </c>
      <c r="I3" s="149" t="s">
        <v>398</v>
      </c>
      <c r="O3" s="149" t="s">
        <v>398</v>
      </c>
      <c r="U3" s="149" t="s">
        <v>398</v>
      </c>
      <c r="AA3" s="149" t="s">
        <v>398</v>
      </c>
      <c r="AG3" s="149" t="s">
        <v>398</v>
      </c>
    </row>
    <row r="4" spans="1:40" x14ac:dyDescent="0.45">
      <c r="C4" s="149">
        <v>1</v>
      </c>
      <c r="I4" s="149">
        <v>1</v>
      </c>
      <c r="O4" s="149">
        <v>1</v>
      </c>
      <c r="U4" s="149">
        <v>1</v>
      </c>
      <c r="AA4" s="149">
        <v>1</v>
      </c>
      <c r="AG4" s="149">
        <v>1</v>
      </c>
    </row>
    <row r="5" spans="1:40" x14ac:dyDescent="0.45">
      <c r="C5" s="149" t="s">
        <v>418</v>
      </c>
      <c r="I5" s="149" t="s">
        <v>418</v>
      </c>
      <c r="O5" s="149" t="s">
        <v>418</v>
      </c>
      <c r="U5" s="149" t="s">
        <v>418</v>
      </c>
      <c r="AA5" s="149" t="s">
        <v>418</v>
      </c>
      <c r="AG5" s="149" t="s">
        <v>418</v>
      </c>
    </row>
    <row r="6" spans="1:40" x14ac:dyDescent="0.45">
      <c r="C6" s="149" t="s">
        <v>48</v>
      </c>
      <c r="F6" s="149">
        <v>1</v>
      </c>
      <c r="I6" s="149" t="s">
        <v>48</v>
      </c>
      <c r="L6" s="149">
        <v>1</v>
      </c>
      <c r="O6" s="149" t="s">
        <v>48</v>
      </c>
      <c r="R6" s="149">
        <v>1</v>
      </c>
      <c r="U6" s="149" t="s">
        <v>48</v>
      </c>
      <c r="X6" s="149">
        <v>1</v>
      </c>
      <c r="AA6" s="149" t="s">
        <v>48</v>
      </c>
      <c r="AD6" s="149">
        <v>1</v>
      </c>
      <c r="AG6" s="149" t="s">
        <v>48</v>
      </c>
      <c r="AJ6" s="149">
        <v>1</v>
      </c>
    </row>
    <row r="7" spans="1:40" x14ac:dyDescent="0.45">
      <c r="C7" s="149" t="s">
        <v>399</v>
      </c>
      <c r="F7" s="149" t="s">
        <v>399</v>
      </c>
      <c r="I7" s="149" t="s">
        <v>399</v>
      </c>
      <c r="L7" s="149" t="s">
        <v>399</v>
      </c>
      <c r="O7" s="149" t="s">
        <v>399</v>
      </c>
      <c r="R7" s="149" t="s">
        <v>399</v>
      </c>
      <c r="U7" s="149" t="s">
        <v>399</v>
      </c>
      <c r="X7" s="149" t="s">
        <v>399</v>
      </c>
      <c r="AA7" s="149" t="s">
        <v>399</v>
      </c>
      <c r="AD7" s="149" t="s">
        <v>399</v>
      </c>
      <c r="AG7" s="149" t="s">
        <v>399</v>
      </c>
      <c r="AJ7" s="149" t="s">
        <v>399</v>
      </c>
      <c r="AN7" s="150"/>
    </row>
    <row r="8" spans="1:40" x14ac:dyDescent="0.45">
      <c r="C8" s="149" t="s">
        <v>48</v>
      </c>
      <c r="D8" s="149" t="s">
        <v>400</v>
      </c>
      <c r="E8" s="149" t="s">
        <v>401</v>
      </c>
      <c r="F8" s="149" t="s">
        <v>48</v>
      </c>
      <c r="G8" s="149" t="s">
        <v>400</v>
      </c>
      <c r="H8" s="149" t="s">
        <v>401</v>
      </c>
      <c r="I8" s="149" t="s">
        <v>48</v>
      </c>
      <c r="J8" s="149" t="s">
        <v>400</v>
      </c>
      <c r="K8" s="149" t="s">
        <v>401</v>
      </c>
      <c r="L8" s="149" t="s">
        <v>48</v>
      </c>
      <c r="M8" s="149" t="s">
        <v>400</v>
      </c>
      <c r="N8" s="149" t="s">
        <v>401</v>
      </c>
      <c r="O8" s="149" t="s">
        <v>48</v>
      </c>
      <c r="P8" s="149" t="s">
        <v>400</v>
      </c>
      <c r="Q8" s="149" t="s">
        <v>401</v>
      </c>
      <c r="R8" s="149" t="s">
        <v>48</v>
      </c>
      <c r="S8" s="149" t="s">
        <v>400</v>
      </c>
      <c r="T8" s="149" t="s">
        <v>401</v>
      </c>
      <c r="U8" s="149" t="s">
        <v>48</v>
      </c>
      <c r="V8" s="149" t="s">
        <v>400</v>
      </c>
      <c r="W8" s="149" t="s">
        <v>401</v>
      </c>
      <c r="X8" s="149" t="s">
        <v>48</v>
      </c>
      <c r="Y8" s="149" t="s">
        <v>400</v>
      </c>
      <c r="Z8" s="149" t="s">
        <v>401</v>
      </c>
      <c r="AA8" s="149" t="s">
        <v>48</v>
      </c>
      <c r="AB8" s="149" t="s">
        <v>400</v>
      </c>
      <c r="AC8" s="149" t="s">
        <v>401</v>
      </c>
      <c r="AD8" s="149" t="s">
        <v>48</v>
      </c>
      <c r="AE8" s="149" t="s">
        <v>400</v>
      </c>
      <c r="AF8" s="149" t="s">
        <v>401</v>
      </c>
      <c r="AG8" s="149" t="s">
        <v>48</v>
      </c>
      <c r="AH8" s="149" t="s">
        <v>400</v>
      </c>
      <c r="AI8" s="149" t="s">
        <v>401</v>
      </c>
      <c r="AJ8" s="149" t="s">
        <v>48</v>
      </c>
      <c r="AK8" s="149" t="s">
        <v>400</v>
      </c>
      <c r="AL8" s="149" t="s">
        <v>401</v>
      </c>
      <c r="AN8" s="150"/>
    </row>
    <row r="9" spans="1:4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c r="U9" s="149" t="s">
        <v>407</v>
      </c>
      <c r="V9" s="149" t="s">
        <v>407</v>
      </c>
      <c r="W9" s="149" t="s">
        <v>407</v>
      </c>
      <c r="X9" s="149" t="s">
        <v>407</v>
      </c>
      <c r="Y9" s="149" t="s">
        <v>407</v>
      </c>
      <c r="Z9" s="149" t="s">
        <v>407</v>
      </c>
      <c r="AA9" s="149" t="s">
        <v>407</v>
      </c>
      <c r="AB9" s="149" t="s">
        <v>407</v>
      </c>
      <c r="AC9" s="149" t="s">
        <v>407</v>
      </c>
      <c r="AD9" s="149" t="s">
        <v>407</v>
      </c>
      <c r="AE9" s="149" t="s">
        <v>407</v>
      </c>
      <c r="AF9" s="149" t="s">
        <v>407</v>
      </c>
      <c r="AG9" s="149" t="s">
        <v>407</v>
      </c>
      <c r="AH9" s="149" t="s">
        <v>407</v>
      </c>
      <c r="AI9" s="149" t="s">
        <v>407</v>
      </c>
      <c r="AJ9" s="149" t="s">
        <v>407</v>
      </c>
      <c r="AK9" s="149" t="s">
        <v>407</v>
      </c>
      <c r="AL9" s="149" t="s">
        <v>407</v>
      </c>
      <c r="AN9" s="151"/>
    </row>
    <row r="10" spans="1:4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c r="U10" s="215" t="s">
        <v>441</v>
      </c>
      <c r="V10" s="215" t="s">
        <v>441</v>
      </c>
      <c r="W10" s="215" t="s">
        <v>441</v>
      </c>
      <c r="X10" s="215" t="s">
        <v>441</v>
      </c>
      <c r="Y10" s="215" t="s">
        <v>441</v>
      </c>
      <c r="Z10" s="215" t="s">
        <v>441</v>
      </c>
      <c r="AA10" s="215" t="s">
        <v>441</v>
      </c>
      <c r="AB10" s="215" t="s">
        <v>441</v>
      </c>
      <c r="AC10" s="215" t="s">
        <v>441</v>
      </c>
      <c r="AD10" s="215" t="s">
        <v>441</v>
      </c>
      <c r="AE10" s="215" t="s">
        <v>441</v>
      </c>
      <c r="AF10" s="215" t="s">
        <v>441</v>
      </c>
      <c r="AG10" s="215" t="s">
        <v>441</v>
      </c>
      <c r="AH10" s="215" t="s">
        <v>441</v>
      </c>
      <c r="AI10" s="215" t="s">
        <v>441</v>
      </c>
      <c r="AJ10" s="215" t="s">
        <v>441</v>
      </c>
      <c r="AK10" s="215" t="s">
        <v>441</v>
      </c>
      <c r="AL10" s="215" t="s">
        <v>441</v>
      </c>
      <c r="AN10" s="152"/>
    </row>
    <row r="11" spans="1:40" x14ac:dyDescent="0.45">
      <c r="A11" s="149" t="s">
        <v>253</v>
      </c>
      <c r="B11" s="149" t="s">
        <v>254</v>
      </c>
      <c r="C11" s="149">
        <v>663</v>
      </c>
      <c r="D11" s="149">
        <v>359</v>
      </c>
      <c r="E11" s="149">
        <v>304</v>
      </c>
      <c r="F11" s="149">
        <v>59</v>
      </c>
      <c r="G11" s="149">
        <v>57</v>
      </c>
      <c r="H11" s="149">
        <v>61</v>
      </c>
      <c r="I11" s="149">
        <v>163</v>
      </c>
      <c r="J11" s="149">
        <v>81</v>
      </c>
      <c r="K11" s="149">
        <v>82</v>
      </c>
      <c r="L11" s="149">
        <v>56</v>
      </c>
      <c r="M11" s="149">
        <v>57</v>
      </c>
      <c r="N11" s="149">
        <v>55</v>
      </c>
      <c r="O11" s="149">
        <v>341</v>
      </c>
      <c r="P11" s="149">
        <v>175</v>
      </c>
      <c r="Q11" s="149">
        <v>166</v>
      </c>
      <c r="R11" s="149">
        <v>60</v>
      </c>
      <c r="S11" s="149">
        <v>55</v>
      </c>
      <c r="T11" s="149">
        <v>64</v>
      </c>
      <c r="U11" s="149">
        <v>265</v>
      </c>
      <c r="V11" s="149">
        <v>134</v>
      </c>
      <c r="W11" s="149">
        <v>131</v>
      </c>
      <c r="X11" s="149">
        <v>55</v>
      </c>
      <c r="Y11" s="149">
        <v>51</v>
      </c>
      <c r="Z11" s="149">
        <v>58</v>
      </c>
      <c r="AA11" s="149">
        <v>13</v>
      </c>
      <c r="AB11" s="149">
        <v>6</v>
      </c>
      <c r="AC11" s="149">
        <v>7</v>
      </c>
      <c r="AD11" s="149">
        <v>100</v>
      </c>
      <c r="AE11" s="149">
        <v>100</v>
      </c>
      <c r="AF11" s="149">
        <v>100</v>
      </c>
      <c r="AG11" s="149">
        <v>1562</v>
      </c>
      <c r="AH11" s="149">
        <v>820</v>
      </c>
      <c r="AI11" s="149">
        <v>742</v>
      </c>
      <c r="AJ11" s="149">
        <v>59</v>
      </c>
      <c r="AK11" s="149">
        <v>56</v>
      </c>
      <c r="AL11" s="149">
        <v>61</v>
      </c>
      <c r="AN11" s="152"/>
    </row>
    <row r="12" spans="1:40" x14ac:dyDescent="0.45">
      <c r="A12" s="149" t="s">
        <v>299</v>
      </c>
      <c r="B12" s="149" t="s">
        <v>300</v>
      </c>
      <c r="C12" s="149">
        <v>1345</v>
      </c>
      <c r="D12" s="149">
        <v>659</v>
      </c>
      <c r="E12" s="149">
        <v>686</v>
      </c>
      <c r="F12" s="149">
        <v>61</v>
      </c>
      <c r="G12" s="149">
        <v>58</v>
      </c>
      <c r="H12" s="149">
        <v>63</v>
      </c>
      <c r="I12" s="149">
        <v>314</v>
      </c>
      <c r="J12" s="149">
        <v>157</v>
      </c>
      <c r="K12" s="149">
        <v>157</v>
      </c>
      <c r="L12" s="149">
        <v>61</v>
      </c>
      <c r="M12" s="149">
        <v>57</v>
      </c>
      <c r="N12" s="149">
        <v>66</v>
      </c>
      <c r="O12" s="149">
        <v>274</v>
      </c>
      <c r="P12" s="149">
        <v>142</v>
      </c>
      <c r="Q12" s="149">
        <v>132</v>
      </c>
      <c r="R12" s="149">
        <v>72</v>
      </c>
      <c r="S12" s="149">
        <v>66</v>
      </c>
      <c r="T12" s="149">
        <v>77</v>
      </c>
      <c r="U12" s="149">
        <v>1063</v>
      </c>
      <c r="V12" s="149">
        <v>521</v>
      </c>
      <c r="W12" s="149">
        <v>542</v>
      </c>
      <c r="X12" s="149">
        <v>71</v>
      </c>
      <c r="Y12" s="149">
        <v>67</v>
      </c>
      <c r="Z12" s="149">
        <v>75</v>
      </c>
      <c r="AA12" s="149">
        <v>34</v>
      </c>
      <c r="AB12" s="149">
        <v>22</v>
      </c>
      <c r="AC12" s="149">
        <v>12</v>
      </c>
      <c r="AD12" s="149">
        <v>74</v>
      </c>
      <c r="AE12" s="149">
        <v>73</v>
      </c>
      <c r="AF12" s="149">
        <v>75</v>
      </c>
      <c r="AG12" s="149">
        <v>3157</v>
      </c>
      <c r="AH12" s="149">
        <v>1574</v>
      </c>
      <c r="AI12" s="149">
        <v>1583</v>
      </c>
      <c r="AJ12" s="149">
        <v>65</v>
      </c>
      <c r="AK12" s="149">
        <v>62</v>
      </c>
      <c r="AL12" s="149">
        <v>68</v>
      </c>
      <c r="AN12" s="152"/>
    </row>
    <row r="13" spans="1:40" x14ac:dyDescent="0.45">
      <c r="A13" s="149" t="s">
        <v>257</v>
      </c>
      <c r="B13" s="149" t="s">
        <v>258</v>
      </c>
      <c r="C13" s="149">
        <v>851</v>
      </c>
      <c r="D13" s="149">
        <v>427</v>
      </c>
      <c r="E13" s="149">
        <v>424</v>
      </c>
      <c r="F13" s="149">
        <v>54</v>
      </c>
      <c r="G13" s="149">
        <v>51</v>
      </c>
      <c r="H13" s="149">
        <v>57</v>
      </c>
      <c r="I13" s="149">
        <v>271</v>
      </c>
      <c r="J13" s="149">
        <v>135</v>
      </c>
      <c r="K13" s="149">
        <v>136</v>
      </c>
      <c r="L13" s="149">
        <v>53</v>
      </c>
      <c r="M13" s="149">
        <v>53</v>
      </c>
      <c r="N13" s="149">
        <v>53</v>
      </c>
      <c r="O13" s="149">
        <v>310</v>
      </c>
      <c r="P13" s="149">
        <v>166</v>
      </c>
      <c r="Q13" s="149">
        <v>144</v>
      </c>
      <c r="R13" s="149">
        <v>56</v>
      </c>
      <c r="S13" s="149">
        <v>47</v>
      </c>
      <c r="T13" s="149">
        <v>67</v>
      </c>
      <c r="U13" s="149">
        <v>962</v>
      </c>
      <c r="V13" s="149">
        <v>494</v>
      </c>
      <c r="W13" s="149">
        <v>468</v>
      </c>
      <c r="X13" s="149">
        <v>50</v>
      </c>
      <c r="Y13" s="149">
        <v>47</v>
      </c>
      <c r="Z13" s="149">
        <v>54</v>
      </c>
      <c r="AA13" s="149">
        <v>17</v>
      </c>
      <c r="AB13" s="149">
        <v>8</v>
      </c>
      <c r="AC13" s="149">
        <v>9</v>
      </c>
      <c r="AD13" s="149">
        <v>29</v>
      </c>
      <c r="AE13" s="149" t="s">
        <v>414</v>
      </c>
      <c r="AF13" s="149" t="s">
        <v>414</v>
      </c>
      <c r="AG13" s="149">
        <v>2614</v>
      </c>
      <c r="AH13" s="149">
        <v>1316</v>
      </c>
      <c r="AI13" s="149">
        <v>1298</v>
      </c>
      <c r="AJ13" s="149">
        <v>52</v>
      </c>
      <c r="AK13" s="149">
        <v>48</v>
      </c>
      <c r="AL13" s="149">
        <v>56</v>
      </c>
      <c r="AN13" s="152"/>
    </row>
    <row r="14" spans="1:40" x14ac:dyDescent="0.45">
      <c r="A14" s="149" t="s">
        <v>259</v>
      </c>
      <c r="B14" s="149" t="s">
        <v>260</v>
      </c>
      <c r="C14" s="149">
        <v>580</v>
      </c>
      <c r="D14" s="149">
        <v>303</v>
      </c>
      <c r="E14" s="149">
        <v>277</v>
      </c>
      <c r="F14" s="149">
        <v>69</v>
      </c>
      <c r="G14" s="149">
        <v>65</v>
      </c>
      <c r="H14" s="149">
        <v>73</v>
      </c>
      <c r="I14" s="149">
        <v>175</v>
      </c>
      <c r="J14" s="149">
        <v>91</v>
      </c>
      <c r="K14" s="149">
        <v>84</v>
      </c>
      <c r="L14" s="149">
        <v>66</v>
      </c>
      <c r="M14" s="149">
        <v>60</v>
      </c>
      <c r="N14" s="149">
        <v>71</v>
      </c>
      <c r="O14" s="149">
        <v>80</v>
      </c>
      <c r="P14" s="149">
        <v>37</v>
      </c>
      <c r="Q14" s="149">
        <v>43</v>
      </c>
      <c r="R14" s="149">
        <v>68</v>
      </c>
      <c r="S14" s="149">
        <v>68</v>
      </c>
      <c r="T14" s="149">
        <v>67</v>
      </c>
      <c r="U14" s="149">
        <v>394</v>
      </c>
      <c r="V14" s="149">
        <v>209</v>
      </c>
      <c r="W14" s="149">
        <v>185</v>
      </c>
      <c r="X14" s="149">
        <v>63</v>
      </c>
      <c r="Y14" s="149">
        <v>61</v>
      </c>
      <c r="Z14" s="149">
        <v>65</v>
      </c>
      <c r="AA14" s="149" t="s">
        <v>414</v>
      </c>
      <c r="AB14" s="149">
        <v>0</v>
      </c>
      <c r="AC14" s="149" t="s">
        <v>414</v>
      </c>
      <c r="AD14" s="149" t="s">
        <v>414</v>
      </c>
      <c r="AE14" s="149" t="s">
        <v>33</v>
      </c>
      <c r="AF14" s="149" t="s">
        <v>414</v>
      </c>
      <c r="AG14" s="149">
        <v>1421</v>
      </c>
      <c r="AH14" s="149">
        <v>730</v>
      </c>
      <c r="AI14" s="149">
        <v>691</v>
      </c>
      <c r="AJ14" s="149">
        <v>65</v>
      </c>
      <c r="AK14" s="149">
        <v>63</v>
      </c>
      <c r="AL14" s="149">
        <v>68</v>
      </c>
      <c r="AN14" s="152"/>
    </row>
    <row r="15" spans="1:40" x14ac:dyDescent="0.45">
      <c r="A15" s="149" t="s">
        <v>263</v>
      </c>
      <c r="B15" s="149" t="s">
        <v>264</v>
      </c>
      <c r="C15" s="149">
        <v>905</v>
      </c>
      <c r="D15" s="149">
        <v>476</v>
      </c>
      <c r="E15" s="149">
        <v>429</v>
      </c>
      <c r="F15" s="149">
        <v>55</v>
      </c>
      <c r="G15" s="149">
        <v>50</v>
      </c>
      <c r="H15" s="149">
        <v>61</v>
      </c>
      <c r="I15" s="149">
        <v>271</v>
      </c>
      <c r="J15" s="149">
        <v>154</v>
      </c>
      <c r="K15" s="149">
        <v>117</v>
      </c>
      <c r="L15" s="149">
        <v>53</v>
      </c>
      <c r="M15" s="149">
        <v>51</v>
      </c>
      <c r="N15" s="149">
        <v>55</v>
      </c>
      <c r="O15" s="149">
        <v>132</v>
      </c>
      <c r="P15" s="149">
        <v>65</v>
      </c>
      <c r="Q15" s="149">
        <v>67</v>
      </c>
      <c r="R15" s="149">
        <v>60</v>
      </c>
      <c r="S15" s="149">
        <v>52</v>
      </c>
      <c r="T15" s="149">
        <v>67</v>
      </c>
      <c r="U15" s="149">
        <v>444</v>
      </c>
      <c r="V15" s="149">
        <v>236</v>
      </c>
      <c r="W15" s="149">
        <v>208</v>
      </c>
      <c r="X15" s="149">
        <v>55</v>
      </c>
      <c r="Y15" s="149">
        <v>48</v>
      </c>
      <c r="Z15" s="149">
        <v>63</v>
      </c>
      <c r="AA15" s="149">
        <v>5</v>
      </c>
      <c r="AB15" s="149" t="s">
        <v>414</v>
      </c>
      <c r="AC15" s="149" t="s">
        <v>414</v>
      </c>
      <c r="AD15" s="149" t="s">
        <v>414</v>
      </c>
      <c r="AE15" s="149" t="s">
        <v>414</v>
      </c>
      <c r="AF15" s="149" t="s">
        <v>414</v>
      </c>
      <c r="AG15" s="149">
        <v>1898</v>
      </c>
      <c r="AH15" s="149">
        <v>999</v>
      </c>
      <c r="AI15" s="149">
        <v>899</v>
      </c>
      <c r="AJ15" s="149">
        <v>55</v>
      </c>
      <c r="AK15" s="149">
        <v>50</v>
      </c>
      <c r="AL15" s="149">
        <v>61</v>
      </c>
      <c r="AN15" s="152"/>
    </row>
    <row r="16" spans="1:40" x14ac:dyDescent="0.45">
      <c r="A16" s="149" t="s">
        <v>265</v>
      </c>
      <c r="B16" s="149" t="s">
        <v>266</v>
      </c>
      <c r="C16" s="149" t="s">
        <v>414</v>
      </c>
      <c r="D16" s="149" t="s">
        <v>414</v>
      </c>
      <c r="E16" s="149" t="s">
        <v>414</v>
      </c>
      <c r="F16" s="149" t="s">
        <v>414</v>
      </c>
      <c r="G16" s="149" t="s">
        <v>414</v>
      </c>
      <c r="H16" s="149" t="s">
        <v>414</v>
      </c>
      <c r="I16" s="149" t="s">
        <v>414</v>
      </c>
      <c r="J16" s="149" t="s">
        <v>414</v>
      </c>
      <c r="K16" s="149" t="s">
        <v>414</v>
      </c>
      <c r="L16" s="149" t="s">
        <v>414</v>
      </c>
      <c r="M16" s="149" t="s">
        <v>414</v>
      </c>
      <c r="N16" s="149" t="s">
        <v>414</v>
      </c>
      <c r="O16" s="149" t="s">
        <v>414</v>
      </c>
      <c r="P16" s="149" t="s">
        <v>414</v>
      </c>
      <c r="Q16" s="149" t="s">
        <v>414</v>
      </c>
      <c r="R16" s="149" t="s">
        <v>414</v>
      </c>
      <c r="S16" s="149" t="s">
        <v>414</v>
      </c>
      <c r="T16" s="149" t="s">
        <v>414</v>
      </c>
      <c r="U16" s="149" t="s">
        <v>414</v>
      </c>
      <c r="V16" s="149" t="s">
        <v>414</v>
      </c>
      <c r="W16" s="149" t="s">
        <v>414</v>
      </c>
      <c r="X16" s="149" t="s">
        <v>414</v>
      </c>
      <c r="Y16" s="149" t="s">
        <v>414</v>
      </c>
      <c r="Z16" s="149" t="s">
        <v>414</v>
      </c>
      <c r="AA16" s="149" t="s">
        <v>414</v>
      </c>
      <c r="AB16" s="149" t="s">
        <v>414</v>
      </c>
      <c r="AC16" s="149" t="s">
        <v>414</v>
      </c>
      <c r="AD16" s="149" t="s">
        <v>414</v>
      </c>
      <c r="AE16" s="149" t="s">
        <v>414</v>
      </c>
      <c r="AF16" s="149" t="s">
        <v>414</v>
      </c>
      <c r="AG16" s="149" t="s">
        <v>414</v>
      </c>
      <c r="AH16" s="149" t="s">
        <v>414</v>
      </c>
      <c r="AI16" s="149" t="s">
        <v>414</v>
      </c>
      <c r="AJ16" s="149" t="s">
        <v>414</v>
      </c>
      <c r="AK16" s="149" t="s">
        <v>414</v>
      </c>
      <c r="AL16" s="149" t="s">
        <v>414</v>
      </c>
      <c r="AN16" s="152"/>
    </row>
    <row r="17" spans="1:40" x14ac:dyDescent="0.45">
      <c r="A17" s="149" t="s">
        <v>267</v>
      </c>
      <c r="B17" s="149" t="s">
        <v>268</v>
      </c>
      <c r="C17" s="149">
        <v>902</v>
      </c>
      <c r="D17" s="149">
        <v>462</v>
      </c>
      <c r="E17" s="149">
        <v>440</v>
      </c>
      <c r="F17" s="149">
        <v>68</v>
      </c>
      <c r="G17" s="149">
        <v>65</v>
      </c>
      <c r="H17" s="149">
        <v>70</v>
      </c>
      <c r="I17" s="149">
        <v>434</v>
      </c>
      <c r="J17" s="149">
        <v>209</v>
      </c>
      <c r="K17" s="149">
        <v>225</v>
      </c>
      <c r="L17" s="149">
        <v>67</v>
      </c>
      <c r="M17" s="149">
        <v>62</v>
      </c>
      <c r="N17" s="149">
        <v>71</v>
      </c>
      <c r="O17" s="149">
        <v>144</v>
      </c>
      <c r="P17" s="149">
        <v>83</v>
      </c>
      <c r="Q17" s="149">
        <v>61</v>
      </c>
      <c r="R17" s="149">
        <v>68</v>
      </c>
      <c r="S17" s="149">
        <v>64</v>
      </c>
      <c r="T17" s="149">
        <v>74</v>
      </c>
      <c r="U17" s="149">
        <v>1388</v>
      </c>
      <c r="V17" s="149">
        <v>687</v>
      </c>
      <c r="W17" s="149">
        <v>701</v>
      </c>
      <c r="X17" s="149">
        <v>66</v>
      </c>
      <c r="Y17" s="149">
        <v>61</v>
      </c>
      <c r="Z17" s="149">
        <v>71</v>
      </c>
      <c r="AA17" s="149">
        <v>16</v>
      </c>
      <c r="AB17" s="149">
        <v>10</v>
      </c>
      <c r="AC17" s="149">
        <v>6</v>
      </c>
      <c r="AD17" s="149">
        <v>81</v>
      </c>
      <c r="AE17" s="149">
        <v>70</v>
      </c>
      <c r="AF17" s="149">
        <v>100</v>
      </c>
      <c r="AG17" s="149">
        <v>3072</v>
      </c>
      <c r="AH17" s="149">
        <v>1556</v>
      </c>
      <c r="AI17" s="149">
        <v>1516</v>
      </c>
      <c r="AJ17" s="149">
        <v>66</v>
      </c>
      <c r="AK17" s="149">
        <v>62</v>
      </c>
      <c r="AL17" s="149">
        <v>70</v>
      </c>
      <c r="AN17" s="152"/>
    </row>
    <row r="18" spans="1:40" x14ac:dyDescent="0.45">
      <c r="A18" s="149" t="s">
        <v>269</v>
      </c>
      <c r="B18" s="149" t="s">
        <v>270</v>
      </c>
      <c r="C18" s="149">
        <v>1194</v>
      </c>
      <c r="D18" s="149">
        <v>605</v>
      </c>
      <c r="E18" s="149">
        <v>589</v>
      </c>
      <c r="F18" s="149">
        <v>60</v>
      </c>
      <c r="G18" s="149">
        <v>57</v>
      </c>
      <c r="H18" s="149">
        <v>63</v>
      </c>
      <c r="I18" s="149">
        <v>478</v>
      </c>
      <c r="J18" s="149">
        <v>215</v>
      </c>
      <c r="K18" s="149">
        <v>263</v>
      </c>
      <c r="L18" s="149">
        <v>65</v>
      </c>
      <c r="M18" s="149">
        <v>65</v>
      </c>
      <c r="N18" s="149">
        <v>66</v>
      </c>
      <c r="O18" s="149">
        <v>228</v>
      </c>
      <c r="P18" s="149">
        <v>113</v>
      </c>
      <c r="Q18" s="149">
        <v>115</v>
      </c>
      <c r="R18" s="149">
        <v>70</v>
      </c>
      <c r="S18" s="149">
        <v>61</v>
      </c>
      <c r="T18" s="149">
        <v>79</v>
      </c>
      <c r="U18" s="149">
        <v>1362</v>
      </c>
      <c r="V18" s="149">
        <v>662</v>
      </c>
      <c r="W18" s="149">
        <v>700</v>
      </c>
      <c r="X18" s="149">
        <v>57</v>
      </c>
      <c r="Y18" s="149">
        <v>54</v>
      </c>
      <c r="Z18" s="149">
        <v>60</v>
      </c>
      <c r="AA18" s="149">
        <v>55</v>
      </c>
      <c r="AB18" s="149">
        <v>29</v>
      </c>
      <c r="AC18" s="149">
        <v>26</v>
      </c>
      <c r="AD18" s="149">
        <v>73</v>
      </c>
      <c r="AE18" s="149">
        <v>72</v>
      </c>
      <c r="AF18" s="149">
        <v>73</v>
      </c>
      <c r="AG18" s="149">
        <v>3524</v>
      </c>
      <c r="AH18" s="149">
        <v>1728</v>
      </c>
      <c r="AI18" s="149">
        <v>1796</v>
      </c>
      <c r="AJ18" s="149">
        <v>60</v>
      </c>
      <c r="AK18" s="149">
        <v>57</v>
      </c>
      <c r="AL18" s="149">
        <v>63</v>
      </c>
      <c r="AN18" s="152"/>
    </row>
    <row r="19" spans="1:40" x14ac:dyDescent="0.45">
      <c r="A19" s="149" t="s">
        <v>273</v>
      </c>
      <c r="B19" s="149" t="s">
        <v>274</v>
      </c>
      <c r="C19" s="149">
        <v>950</v>
      </c>
      <c r="D19" s="149">
        <v>472</v>
      </c>
      <c r="E19" s="149">
        <v>478</v>
      </c>
      <c r="F19" s="149">
        <v>55</v>
      </c>
      <c r="G19" s="149">
        <v>56</v>
      </c>
      <c r="H19" s="149">
        <v>54</v>
      </c>
      <c r="I19" s="149">
        <v>286</v>
      </c>
      <c r="J19" s="149">
        <v>153</v>
      </c>
      <c r="K19" s="149">
        <v>133</v>
      </c>
      <c r="L19" s="149">
        <v>58</v>
      </c>
      <c r="M19" s="149">
        <v>56</v>
      </c>
      <c r="N19" s="149">
        <v>59</v>
      </c>
      <c r="O19" s="149">
        <v>177</v>
      </c>
      <c r="P19" s="149">
        <v>93</v>
      </c>
      <c r="Q19" s="149">
        <v>84</v>
      </c>
      <c r="R19" s="149">
        <v>63</v>
      </c>
      <c r="S19" s="149">
        <v>60</v>
      </c>
      <c r="T19" s="149">
        <v>67</v>
      </c>
      <c r="U19" s="149">
        <v>1432</v>
      </c>
      <c r="V19" s="149">
        <v>757</v>
      </c>
      <c r="W19" s="149">
        <v>675</v>
      </c>
      <c r="X19" s="149">
        <v>53</v>
      </c>
      <c r="Y19" s="149">
        <v>49</v>
      </c>
      <c r="Z19" s="149">
        <v>57</v>
      </c>
      <c r="AA19" s="149">
        <v>41</v>
      </c>
      <c r="AB19" s="149">
        <v>20</v>
      </c>
      <c r="AC19" s="149">
        <v>21</v>
      </c>
      <c r="AD19" s="149">
        <v>63</v>
      </c>
      <c r="AE19" s="149">
        <v>60</v>
      </c>
      <c r="AF19" s="149">
        <v>67</v>
      </c>
      <c r="AG19" s="149">
        <v>3215</v>
      </c>
      <c r="AH19" s="149">
        <v>1655</v>
      </c>
      <c r="AI19" s="149">
        <v>1560</v>
      </c>
      <c r="AJ19" s="149">
        <v>54</v>
      </c>
      <c r="AK19" s="149">
        <v>52</v>
      </c>
      <c r="AL19" s="149">
        <v>57</v>
      </c>
      <c r="AN19" s="152"/>
    </row>
    <row r="20" spans="1:40" x14ac:dyDescent="0.45">
      <c r="A20" s="149" t="s">
        <v>275</v>
      </c>
      <c r="B20" s="149" t="s">
        <v>276</v>
      </c>
      <c r="C20" s="149">
        <v>504</v>
      </c>
      <c r="D20" s="149">
        <v>253</v>
      </c>
      <c r="E20" s="149">
        <v>251</v>
      </c>
      <c r="F20" s="149">
        <v>51</v>
      </c>
      <c r="G20" s="149">
        <v>47</v>
      </c>
      <c r="H20" s="149">
        <v>55</v>
      </c>
      <c r="I20" s="149">
        <v>200</v>
      </c>
      <c r="J20" s="149">
        <v>97</v>
      </c>
      <c r="K20" s="149">
        <v>103</v>
      </c>
      <c r="L20" s="149">
        <v>54</v>
      </c>
      <c r="M20" s="149">
        <v>52</v>
      </c>
      <c r="N20" s="149">
        <v>56</v>
      </c>
      <c r="O20" s="149">
        <v>2066</v>
      </c>
      <c r="P20" s="149">
        <v>1030</v>
      </c>
      <c r="Q20" s="149">
        <v>1036</v>
      </c>
      <c r="R20" s="149">
        <v>60</v>
      </c>
      <c r="S20" s="149">
        <v>57</v>
      </c>
      <c r="T20" s="149">
        <v>64</v>
      </c>
      <c r="U20" s="149">
        <v>371</v>
      </c>
      <c r="V20" s="149">
        <v>178</v>
      </c>
      <c r="W20" s="149">
        <v>193</v>
      </c>
      <c r="X20" s="149">
        <v>53</v>
      </c>
      <c r="Y20" s="149">
        <v>53</v>
      </c>
      <c r="Z20" s="149">
        <v>54</v>
      </c>
      <c r="AA20" s="149">
        <v>27</v>
      </c>
      <c r="AB20" s="149">
        <v>11</v>
      </c>
      <c r="AC20" s="149">
        <v>16</v>
      </c>
      <c r="AD20" s="149">
        <v>78</v>
      </c>
      <c r="AE20" s="149" t="s">
        <v>414</v>
      </c>
      <c r="AF20" s="149" t="s">
        <v>414</v>
      </c>
      <c r="AG20" s="149">
        <v>3290</v>
      </c>
      <c r="AH20" s="149">
        <v>1626</v>
      </c>
      <c r="AI20" s="149">
        <v>1664</v>
      </c>
      <c r="AJ20" s="149">
        <v>58</v>
      </c>
      <c r="AK20" s="149">
        <v>55</v>
      </c>
      <c r="AL20" s="149">
        <v>60</v>
      </c>
      <c r="AN20" s="152"/>
    </row>
    <row r="21" spans="1:40" x14ac:dyDescent="0.45">
      <c r="A21" s="149" t="s">
        <v>277</v>
      </c>
      <c r="B21" s="149" t="s">
        <v>278</v>
      </c>
      <c r="C21" s="149">
        <v>1109</v>
      </c>
      <c r="D21" s="149">
        <v>568</v>
      </c>
      <c r="E21" s="149">
        <v>541</v>
      </c>
      <c r="F21" s="149">
        <v>70</v>
      </c>
      <c r="G21" s="149">
        <v>67</v>
      </c>
      <c r="H21" s="149">
        <v>73</v>
      </c>
      <c r="I21" s="149">
        <v>308</v>
      </c>
      <c r="J21" s="149">
        <v>166</v>
      </c>
      <c r="K21" s="149">
        <v>142</v>
      </c>
      <c r="L21" s="149">
        <v>65</v>
      </c>
      <c r="M21" s="149">
        <v>62</v>
      </c>
      <c r="N21" s="149">
        <v>69</v>
      </c>
      <c r="O21" s="149">
        <v>414</v>
      </c>
      <c r="P21" s="149">
        <v>223</v>
      </c>
      <c r="Q21" s="149">
        <v>191</v>
      </c>
      <c r="R21" s="149">
        <v>66</v>
      </c>
      <c r="S21" s="149">
        <v>66</v>
      </c>
      <c r="T21" s="149">
        <v>65</v>
      </c>
      <c r="U21" s="149">
        <v>544</v>
      </c>
      <c r="V21" s="149">
        <v>278</v>
      </c>
      <c r="W21" s="149">
        <v>266</v>
      </c>
      <c r="X21" s="149">
        <v>60</v>
      </c>
      <c r="Y21" s="149">
        <v>58</v>
      </c>
      <c r="Z21" s="149">
        <v>62</v>
      </c>
      <c r="AA21" s="149">
        <v>9</v>
      </c>
      <c r="AB21" s="149">
        <v>4</v>
      </c>
      <c r="AC21" s="149">
        <v>5</v>
      </c>
      <c r="AD21" s="149" t="s">
        <v>414</v>
      </c>
      <c r="AE21" s="149">
        <v>100</v>
      </c>
      <c r="AF21" s="149" t="s">
        <v>414</v>
      </c>
      <c r="AG21" s="149">
        <v>2494</v>
      </c>
      <c r="AH21" s="149">
        <v>1299</v>
      </c>
      <c r="AI21" s="149">
        <v>1195</v>
      </c>
      <c r="AJ21" s="149">
        <v>66</v>
      </c>
      <c r="AK21" s="149">
        <v>63</v>
      </c>
      <c r="AL21" s="149">
        <v>69</v>
      </c>
      <c r="AN21" s="152"/>
    </row>
    <row r="22" spans="1:40" x14ac:dyDescent="0.45">
      <c r="A22" s="149" t="s">
        <v>279</v>
      </c>
      <c r="B22" s="149" t="s">
        <v>280</v>
      </c>
      <c r="C22" s="149">
        <v>436</v>
      </c>
      <c r="D22" s="149">
        <v>205</v>
      </c>
      <c r="E22" s="149">
        <v>231</v>
      </c>
      <c r="F22" s="149">
        <v>58</v>
      </c>
      <c r="G22" s="149">
        <v>56</v>
      </c>
      <c r="H22" s="149">
        <v>59</v>
      </c>
      <c r="I22" s="149" t="s">
        <v>414</v>
      </c>
      <c r="J22" s="149" t="s">
        <v>414</v>
      </c>
      <c r="K22" s="149">
        <v>76</v>
      </c>
      <c r="L22" s="149" t="s">
        <v>414</v>
      </c>
      <c r="M22" s="149" t="s">
        <v>414</v>
      </c>
      <c r="N22" s="149">
        <v>62</v>
      </c>
      <c r="O22" s="149">
        <v>255</v>
      </c>
      <c r="P22" s="149">
        <v>129</v>
      </c>
      <c r="Q22" s="149">
        <v>126</v>
      </c>
      <c r="R22" s="149">
        <v>63</v>
      </c>
      <c r="S22" s="149">
        <v>56</v>
      </c>
      <c r="T22" s="149">
        <v>71</v>
      </c>
      <c r="U22" s="149">
        <v>264</v>
      </c>
      <c r="V22" s="149">
        <v>140</v>
      </c>
      <c r="W22" s="149">
        <v>124</v>
      </c>
      <c r="X22" s="149">
        <v>62</v>
      </c>
      <c r="Y22" s="149">
        <v>62</v>
      </c>
      <c r="Z22" s="149">
        <v>61</v>
      </c>
      <c r="AA22" s="149">
        <v>16</v>
      </c>
      <c r="AB22" s="149">
        <v>7</v>
      </c>
      <c r="AC22" s="149">
        <v>9</v>
      </c>
      <c r="AD22" s="149">
        <v>81</v>
      </c>
      <c r="AE22" s="149" t="s">
        <v>414</v>
      </c>
      <c r="AF22" s="149" t="s">
        <v>414</v>
      </c>
      <c r="AG22" s="149">
        <v>1607</v>
      </c>
      <c r="AH22" s="149">
        <v>818</v>
      </c>
      <c r="AI22" s="149">
        <v>789</v>
      </c>
      <c r="AJ22" s="149">
        <v>61</v>
      </c>
      <c r="AK22" s="149">
        <v>60</v>
      </c>
      <c r="AL22" s="149">
        <v>61</v>
      </c>
      <c r="AN22" s="152"/>
    </row>
    <row r="23" spans="1:40" x14ac:dyDescent="0.45">
      <c r="A23" s="149" t="s">
        <v>283</v>
      </c>
      <c r="B23" s="149" t="s">
        <v>284</v>
      </c>
      <c r="C23" s="149">
        <v>1266</v>
      </c>
      <c r="D23" s="149">
        <v>679</v>
      </c>
      <c r="E23" s="149">
        <v>587</v>
      </c>
      <c r="F23" s="149">
        <v>49</v>
      </c>
      <c r="G23" s="149">
        <v>46</v>
      </c>
      <c r="H23" s="149">
        <v>53</v>
      </c>
      <c r="I23" s="149">
        <v>280</v>
      </c>
      <c r="J23" s="149">
        <v>157</v>
      </c>
      <c r="K23" s="149">
        <v>123</v>
      </c>
      <c r="L23" s="149">
        <v>51</v>
      </c>
      <c r="M23" s="149">
        <v>45</v>
      </c>
      <c r="N23" s="149">
        <v>58</v>
      </c>
      <c r="O23" s="149">
        <v>517</v>
      </c>
      <c r="P23" s="149">
        <v>282</v>
      </c>
      <c r="Q23" s="149">
        <v>235</v>
      </c>
      <c r="R23" s="149">
        <v>63</v>
      </c>
      <c r="S23" s="149">
        <v>59</v>
      </c>
      <c r="T23" s="149">
        <v>69</v>
      </c>
      <c r="U23" s="149">
        <v>1017</v>
      </c>
      <c r="V23" s="149">
        <v>518</v>
      </c>
      <c r="W23" s="149">
        <v>499</v>
      </c>
      <c r="X23" s="149">
        <v>63</v>
      </c>
      <c r="Y23" s="149">
        <v>58</v>
      </c>
      <c r="Z23" s="149">
        <v>67</v>
      </c>
      <c r="AA23" s="149">
        <v>9</v>
      </c>
      <c r="AB23" s="149" t="s">
        <v>414</v>
      </c>
      <c r="AC23" s="149" t="s">
        <v>414</v>
      </c>
      <c r="AD23" s="149">
        <v>44</v>
      </c>
      <c r="AE23" s="149" t="s">
        <v>414</v>
      </c>
      <c r="AF23" s="149" t="s">
        <v>414</v>
      </c>
      <c r="AG23" s="149">
        <v>3222</v>
      </c>
      <c r="AH23" s="149">
        <v>1706</v>
      </c>
      <c r="AI23" s="149">
        <v>1516</v>
      </c>
      <c r="AJ23" s="149">
        <v>56</v>
      </c>
      <c r="AK23" s="149">
        <v>51</v>
      </c>
      <c r="AL23" s="149">
        <v>60</v>
      </c>
      <c r="AN23" s="152"/>
    </row>
    <row r="24" spans="1:40" x14ac:dyDescent="0.45">
      <c r="A24" s="149" t="s">
        <v>285</v>
      </c>
      <c r="B24" s="149" t="s">
        <v>286</v>
      </c>
      <c r="C24" s="149">
        <v>2090</v>
      </c>
      <c r="D24" s="149">
        <v>1050</v>
      </c>
      <c r="E24" s="149">
        <v>1040</v>
      </c>
      <c r="F24" s="149">
        <v>64</v>
      </c>
      <c r="G24" s="149">
        <v>62</v>
      </c>
      <c r="H24" s="149">
        <v>66</v>
      </c>
      <c r="I24" s="149">
        <v>412</v>
      </c>
      <c r="J24" s="149">
        <v>200</v>
      </c>
      <c r="K24" s="149">
        <v>212</v>
      </c>
      <c r="L24" s="149">
        <v>63</v>
      </c>
      <c r="M24" s="149">
        <v>61</v>
      </c>
      <c r="N24" s="149">
        <v>66</v>
      </c>
      <c r="O24" s="149">
        <v>394</v>
      </c>
      <c r="P24" s="149">
        <v>210</v>
      </c>
      <c r="Q24" s="149">
        <v>184</v>
      </c>
      <c r="R24" s="149">
        <v>74</v>
      </c>
      <c r="S24" s="149">
        <v>70</v>
      </c>
      <c r="T24" s="149">
        <v>78</v>
      </c>
      <c r="U24" s="149">
        <v>488</v>
      </c>
      <c r="V24" s="149">
        <v>256</v>
      </c>
      <c r="W24" s="149">
        <v>232</v>
      </c>
      <c r="X24" s="149">
        <v>60</v>
      </c>
      <c r="Y24" s="149">
        <v>55</v>
      </c>
      <c r="Z24" s="149">
        <v>65</v>
      </c>
      <c r="AA24" s="149">
        <v>39</v>
      </c>
      <c r="AB24" s="149">
        <v>23</v>
      </c>
      <c r="AC24" s="149">
        <v>16</v>
      </c>
      <c r="AD24" s="149">
        <v>87</v>
      </c>
      <c r="AE24" s="149">
        <v>78</v>
      </c>
      <c r="AF24" s="149">
        <v>100</v>
      </c>
      <c r="AG24" s="149">
        <v>3890</v>
      </c>
      <c r="AH24" s="149">
        <v>1988</v>
      </c>
      <c r="AI24" s="149">
        <v>1902</v>
      </c>
      <c r="AJ24" s="149">
        <v>64</v>
      </c>
      <c r="AK24" s="149">
        <v>61</v>
      </c>
      <c r="AL24" s="149">
        <v>66</v>
      </c>
      <c r="AN24" s="152"/>
    </row>
    <row r="25" spans="1:40" x14ac:dyDescent="0.45">
      <c r="A25" s="149" t="s">
        <v>287</v>
      </c>
      <c r="B25" s="149" t="s">
        <v>288</v>
      </c>
      <c r="C25" s="149">
        <v>1952</v>
      </c>
      <c r="D25" s="149">
        <v>1000</v>
      </c>
      <c r="E25" s="149">
        <v>952</v>
      </c>
      <c r="F25" s="149">
        <v>60</v>
      </c>
      <c r="G25" s="149">
        <v>57</v>
      </c>
      <c r="H25" s="149">
        <v>63</v>
      </c>
      <c r="I25" s="149">
        <v>171</v>
      </c>
      <c r="J25" s="149">
        <v>85</v>
      </c>
      <c r="K25" s="149">
        <v>86</v>
      </c>
      <c r="L25" s="149">
        <v>61</v>
      </c>
      <c r="M25" s="149">
        <v>61</v>
      </c>
      <c r="N25" s="149">
        <v>60</v>
      </c>
      <c r="O25" s="149">
        <v>166</v>
      </c>
      <c r="P25" s="149">
        <v>89</v>
      </c>
      <c r="Q25" s="149">
        <v>77</v>
      </c>
      <c r="R25" s="149">
        <v>74</v>
      </c>
      <c r="S25" s="149">
        <v>70</v>
      </c>
      <c r="T25" s="149">
        <v>79</v>
      </c>
      <c r="U25" s="149">
        <v>551</v>
      </c>
      <c r="V25" s="149">
        <v>270</v>
      </c>
      <c r="W25" s="149">
        <v>281</v>
      </c>
      <c r="X25" s="149">
        <v>72</v>
      </c>
      <c r="Y25" s="149">
        <v>66</v>
      </c>
      <c r="Z25" s="149">
        <v>78</v>
      </c>
      <c r="AA25" s="149">
        <v>19</v>
      </c>
      <c r="AB25" s="149">
        <v>7</v>
      </c>
      <c r="AC25" s="149">
        <v>12</v>
      </c>
      <c r="AD25" s="149">
        <v>84</v>
      </c>
      <c r="AE25" s="149" t="s">
        <v>414</v>
      </c>
      <c r="AF25" s="149" t="s">
        <v>414</v>
      </c>
      <c r="AG25" s="149">
        <v>2911</v>
      </c>
      <c r="AH25" s="149">
        <v>1485</v>
      </c>
      <c r="AI25" s="149">
        <v>1426</v>
      </c>
      <c r="AJ25" s="149">
        <v>63</v>
      </c>
      <c r="AK25" s="149">
        <v>59</v>
      </c>
      <c r="AL25" s="149">
        <v>67</v>
      </c>
      <c r="AN25" s="152"/>
    </row>
    <row r="26" spans="1:40" x14ac:dyDescent="0.45">
      <c r="A26" s="149" t="s">
        <v>289</v>
      </c>
      <c r="B26" s="149" t="s">
        <v>290</v>
      </c>
      <c r="C26" s="149">
        <v>846</v>
      </c>
      <c r="D26" s="149">
        <v>440</v>
      </c>
      <c r="E26" s="149">
        <v>406</v>
      </c>
      <c r="F26" s="149">
        <v>63</v>
      </c>
      <c r="G26" s="149">
        <v>62</v>
      </c>
      <c r="H26" s="149">
        <v>64</v>
      </c>
      <c r="I26" s="149">
        <v>269</v>
      </c>
      <c r="J26" s="149">
        <v>138</v>
      </c>
      <c r="K26" s="149">
        <v>131</v>
      </c>
      <c r="L26" s="149">
        <v>62</v>
      </c>
      <c r="M26" s="149">
        <v>57</v>
      </c>
      <c r="N26" s="149">
        <v>68</v>
      </c>
      <c r="O26" s="149">
        <v>1034</v>
      </c>
      <c r="P26" s="149">
        <v>545</v>
      </c>
      <c r="Q26" s="149">
        <v>489</v>
      </c>
      <c r="R26" s="149">
        <v>68</v>
      </c>
      <c r="S26" s="149">
        <v>65</v>
      </c>
      <c r="T26" s="149">
        <v>72</v>
      </c>
      <c r="U26" s="149">
        <v>1022</v>
      </c>
      <c r="V26" s="149">
        <v>496</v>
      </c>
      <c r="W26" s="149">
        <v>526</v>
      </c>
      <c r="X26" s="149">
        <v>63</v>
      </c>
      <c r="Y26" s="149">
        <v>58</v>
      </c>
      <c r="Z26" s="149">
        <v>68</v>
      </c>
      <c r="AA26" s="149">
        <v>10</v>
      </c>
      <c r="AB26" s="149">
        <v>7</v>
      </c>
      <c r="AC26" s="149">
        <v>3</v>
      </c>
      <c r="AD26" s="149">
        <v>100</v>
      </c>
      <c r="AE26" s="149">
        <v>100</v>
      </c>
      <c r="AF26" s="149">
        <v>100</v>
      </c>
      <c r="AG26" s="149">
        <v>3660</v>
      </c>
      <c r="AH26" s="149">
        <v>1876</v>
      </c>
      <c r="AI26" s="149">
        <v>1784</v>
      </c>
      <c r="AJ26" s="149">
        <v>64</v>
      </c>
      <c r="AK26" s="149">
        <v>60</v>
      </c>
      <c r="AL26" s="149">
        <v>67</v>
      </c>
      <c r="AN26" s="152"/>
    </row>
    <row r="27" spans="1:40" x14ac:dyDescent="0.45">
      <c r="A27" s="149" t="s">
        <v>291</v>
      </c>
      <c r="B27" s="149" t="s">
        <v>292</v>
      </c>
      <c r="C27" s="149">
        <v>2545</v>
      </c>
      <c r="D27" s="149">
        <v>1347</v>
      </c>
      <c r="E27" s="149">
        <v>1198</v>
      </c>
      <c r="F27" s="149">
        <v>59</v>
      </c>
      <c r="G27" s="149">
        <v>57</v>
      </c>
      <c r="H27" s="149">
        <v>62</v>
      </c>
      <c r="I27" s="149">
        <v>352</v>
      </c>
      <c r="J27" s="149">
        <v>181</v>
      </c>
      <c r="K27" s="149">
        <v>171</v>
      </c>
      <c r="L27" s="149">
        <v>66</v>
      </c>
      <c r="M27" s="149">
        <v>62</v>
      </c>
      <c r="N27" s="149">
        <v>70</v>
      </c>
      <c r="O27" s="149">
        <v>165</v>
      </c>
      <c r="P27" s="149">
        <v>87</v>
      </c>
      <c r="Q27" s="149">
        <v>78</v>
      </c>
      <c r="R27" s="149">
        <v>73</v>
      </c>
      <c r="S27" s="149">
        <v>69</v>
      </c>
      <c r="T27" s="149">
        <v>77</v>
      </c>
      <c r="U27" s="149">
        <v>283</v>
      </c>
      <c r="V27" s="149">
        <v>135</v>
      </c>
      <c r="W27" s="149">
        <v>148</v>
      </c>
      <c r="X27" s="149">
        <v>61</v>
      </c>
      <c r="Y27" s="149">
        <v>59</v>
      </c>
      <c r="Z27" s="149">
        <v>63</v>
      </c>
      <c r="AA27" s="149">
        <v>30</v>
      </c>
      <c r="AB27" s="149">
        <v>11</v>
      </c>
      <c r="AC27" s="149">
        <v>19</v>
      </c>
      <c r="AD27" s="149">
        <v>83</v>
      </c>
      <c r="AE27" s="149" t="s">
        <v>414</v>
      </c>
      <c r="AF27" s="149" t="s">
        <v>414</v>
      </c>
      <c r="AG27" s="149">
        <v>3492</v>
      </c>
      <c r="AH27" s="149">
        <v>1823</v>
      </c>
      <c r="AI27" s="149">
        <v>1669</v>
      </c>
      <c r="AJ27" s="149">
        <v>61</v>
      </c>
      <c r="AK27" s="149">
        <v>58</v>
      </c>
      <c r="AL27" s="149">
        <v>64</v>
      </c>
      <c r="AN27" s="152"/>
    </row>
    <row r="28" spans="1:40" x14ac:dyDescent="0.45">
      <c r="A28" s="149" t="s">
        <v>293</v>
      </c>
      <c r="B28" s="149" t="s">
        <v>294</v>
      </c>
      <c r="C28" s="149">
        <v>1675</v>
      </c>
      <c r="D28" s="149">
        <v>874</v>
      </c>
      <c r="E28" s="149">
        <v>801</v>
      </c>
      <c r="F28" s="149">
        <v>59</v>
      </c>
      <c r="G28" s="149">
        <v>58</v>
      </c>
      <c r="H28" s="149">
        <v>61</v>
      </c>
      <c r="I28" s="149">
        <v>639</v>
      </c>
      <c r="J28" s="149">
        <v>306</v>
      </c>
      <c r="K28" s="149">
        <v>333</v>
      </c>
      <c r="L28" s="149">
        <v>64</v>
      </c>
      <c r="M28" s="149">
        <v>60</v>
      </c>
      <c r="N28" s="149">
        <v>68</v>
      </c>
      <c r="O28" s="149">
        <v>721</v>
      </c>
      <c r="P28" s="149">
        <v>373</v>
      </c>
      <c r="Q28" s="149">
        <v>348</v>
      </c>
      <c r="R28" s="149">
        <v>72</v>
      </c>
      <c r="S28" s="149">
        <v>70</v>
      </c>
      <c r="T28" s="149">
        <v>75</v>
      </c>
      <c r="U28" s="149">
        <v>1159</v>
      </c>
      <c r="V28" s="149">
        <v>584</v>
      </c>
      <c r="W28" s="149">
        <v>575</v>
      </c>
      <c r="X28" s="149">
        <v>63</v>
      </c>
      <c r="Y28" s="149">
        <v>59</v>
      </c>
      <c r="Z28" s="149">
        <v>67</v>
      </c>
      <c r="AA28" s="149">
        <v>25</v>
      </c>
      <c r="AB28" s="149">
        <v>9</v>
      </c>
      <c r="AC28" s="149">
        <v>16</v>
      </c>
      <c r="AD28" s="149">
        <v>76</v>
      </c>
      <c r="AE28" s="149" t="s">
        <v>414</v>
      </c>
      <c r="AF28" s="149" t="s">
        <v>414</v>
      </c>
      <c r="AG28" s="149">
        <v>4338</v>
      </c>
      <c r="AH28" s="149">
        <v>2212</v>
      </c>
      <c r="AI28" s="149">
        <v>2126</v>
      </c>
      <c r="AJ28" s="149">
        <v>63</v>
      </c>
      <c r="AK28" s="149">
        <v>60</v>
      </c>
      <c r="AL28" s="149">
        <v>66</v>
      </c>
      <c r="AN28" s="152"/>
    </row>
    <row r="29" spans="1:40" x14ac:dyDescent="0.45">
      <c r="A29" s="149" t="s">
        <v>295</v>
      </c>
      <c r="B29" s="149" t="s">
        <v>296</v>
      </c>
      <c r="C29" s="149">
        <v>1272</v>
      </c>
      <c r="D29" s="149">
        <v>656</v>
      </c>
      <c r="E29" s="149">
        <v>616</v>
      </c>
      <c r="F29" s="149">
        <v>63</v>
      </c>
      <c r="G29" s="149">
        <v>58</v>
      </c>
      <c r="H29" s="149">
        <v>68</v>
      </c>
      <c r="I29" s="149">
        <v>376</v>
      </c>
      <c r="J29" s="149">
        <v>211</v>
      </c>
      <c r="K29" s="149">
        <v>165</v>
      </c>
      <c r="L29" s="149">
        <v>59</v>
      </c>
      <c r="M29" s="149">
        <v>58</v>
      </c>
      <c r="N29" s="149">
        <v>59</v>
      </c>
      <c r="O29" s="149">
        <v>1152</v>
      </c>
      <c r="P29" s="149">
        <v>612</v>
      </c>
      <c r="Q29" s="149">
        <v>540</v>
      </c>
      <c r="R29" s="149">
        <v>69</v>
      </c>
      <c r="S29" s="149">
        <v>64</v>
      </c>
      <c r="T29" s="149">
        <v>73</v>
      </c>
      <c r="U29" s="149">
        <v>691</v>
      </c>
      <c r="V29" s="149">
        <v>356</v>
      </c>
      <c r="W29" s="149">
        <v>335</v>
      </c>
      <c r="X29" s="149">
        <v>61</v>
      </c>
      <c r="Y29" s="149">
        <v>54</v>
      </c>
      <c r="Z29" s="149">
        <v>67</v>
      </c>
      <c r="AA29" s="149">
        <v>12</v>
      </c>
      <c r="AB29" s="149">
        <v>6</v>
      </c>
      <c r="AC29" s="149">
        <v>6</v>
      </c>
      <c r="AD29" s="149" t="s">
        <v>414</v>
      </c>
      <c r="AE29" s="149" t="s">
        <v>414</v>
      </c>
      <c r="AF29" s="149" t="s">
        <v>414</v>
      </c>
      <c r="AG29" s="149">
        <v>4137</v>
      </c>
      <c r="AH29" s="149">
        <v>2178</v>
      </c>
      <c r="AI29" s="149">
        <v>1959</v>
      </c>
      <c r="AJ29" s="149">
        <v>63</v>
      </c>
      <c r="AK29" s="149">
        <v>59</v>
      </c>
      <c r="AL29" s="149">
        <v>67</v>
      </c>
      <c r="AN29" s="152"/>
    </row>
    <row r="30" spans="1:40" x14ac:dyDescent="0.45">
      <c r="A30" s="149" t="s">
        <v>297</v>
      </c>
      <c r="B30" s="149" t="s">
        <v>298</v>
      </c>
      <c r="C30" s="149">
        <v>2096</v>
      </c>
      <c r="D30" s="149">
        <v>1068</v>
      </c>
      <c r="E30" s="149">
        <v>1028</v>
      </c>
      <c r="F30" s="149">
        <v>54</v>
      </c>
      <c r="G30" s="149">
        <v>50</v>
      </c>
      <c r="H30" s="149">
        <v>57</v>
      </c>
      <c r="I30" s="149">
        <v>455</v>
      </c>
      <c r="J30" s="149">
        <v>220</v>
      </c>
      <c r="K30" s="149">
        <v>235</v>
      </c>
      <c r="L30" s="149">
        <v>62</v>
      </c>
      <c r="M30" s="149">
        <v>54</v>
      </c>
      <c r="N30" s="149">
        <v>69</v>
      </c>
      <c r="O30" s="149">
        <v>370</v>
      </c>
      <c r="P30" s="149">
        <v>190</v>
      </c>
      <c r="Q30" s="149">
        <v>180</v>
      </c>
      <c r="R30" s="149">
        <v>68</v>
      </c>
      <c r="S30" s="149">
        <v>64</v>
      </c>
      <c r="T30" s="149">
        <v>73</v>
      </c>
      <c r="U30" s="149">
        <v>1006</v>
      </c>
      <c r="V30" s="149">
        <v>490</v>
      </c>
      <c r="W30" s="149">
        <v>516</v>
      </c>
      <c r="X30" s="149">
        <v>56</v>
      </c>
      <c r="Y30" s="149">
        <v>54</v>
      </c>
      <c r="Z30" s="149">
        <v>58</v>
      </c>
      <c r="AA30" s="149">
        <v>16</v>
      </c>
      <c r="AB30" s="149">
        <v>5</v>
      </c>
      <c r="AC30" s="149">
        <v>11</v>
      </c>
      <c r="AD30" s="149">
        <v>69</v>
      </c>
      <c r="AE30" s="149" t="s">
        <v>414</v>
      </c>
      <c r="AF30" s="149" t="s">
        <v>414</v>
      </c>
      <c r="AG30" s="149">
        <v>4308</v>
      </c>
      <c r="AH30" s="149">
        <v>2169</v>
      </c>
      <c r="AI30" s="149">
        <v>2139</v>
      </c>
      <c r="AJ30" s="149">
        <v>57</v>
      </c>
      <c r="AK30" s="149">
        <v>53</v>
      </c>
      <c r="AL30" s="149">
        <v>61</v>
      </c>
      <c r="AN30" s="152"/>
    </row>
    <row r="31" spans="1:40" x14ac:dyDescent="0.45">
      <c r="A31" s="149" t="s">
        <v>261</v>
      </c>
      <c r="B31" s="149" t="s">
        <v>262</v>
      </c>
      <c r="C31" s="149">
        <v>1295</v>
      </c>
      <c r="D31" s="149">
        <v>644</v>
      </c>
      <c r="E31" s="149">
        <v>651</v>
      </c>
      <c r="F31" s="149">
        <v>58</v>
      </c>
      <c r="G31" s="149">
        <v>52</v>
      </c>
      <c r="H31" s="149">
        <v>64</v>
      </c>
      <c r="I31" s="149">
        <v>336</v>
      </c>
      <c r="J31" s="149">
        <v>164</v>
      </c>
      <c r="K31" s="149">
        <v>172</v>
      </c>
      <c r="L31" s="149">
        <v>58</v>
      </c>
      <c r="M31" s="149">
        <v>51</v>
      </c>
      <c r="N31" s="149">
        <v>65</v>
      </c>
      <c r="O31" s="149">
        <v>175</v>
      </c>
      <c r="P31" s="149">
        <v>86</v>
      </c>
      <c r="Q31" s="149">
        <v>89</v>
      </c>
      <c r="R31" s="149">
        <v>67</v>
      </c>
      <c r="S31" s="149">
        <v>62</v>
      </c>
      <c r="T31" s="149">
        <v>73</v>
      </c>
      <c r="U31" s="149">
        <v>862</v>
      </c>
      <c r="V31" s="149">
        <v>454</v>
      </c>
      <c r="W31" s="149">
        <v>408</v>
      </c>
      <c r="X31" s="149">
        <v>56</v>
      </c>
      <c r="Y31" s="149">
        <v>56</v>
      </c>
      <c r="Z31" s="149">
        <v>55</v>
      </c>
      <c r="AA31" s="149">
        <v>44</v>
      </c>
      <c r="AB31" s="149">
        <v>29</v>
      </c>
      <c r="AC31" s="149">
        <v>15</v>
      </c>
      <c r="AD31" s="149">
        <v>66</v>
      </c>
      <c r="AE31" s="149">
        <v>66</v>
      </c>
      <c r="AF31" s="149">
        <v>67</v>
      </c>
      <c r="AG31" s="149">
        <v>2981</v>
      </c>
      <c r="AH31" s="149">
        <v>1526</v>
      </c>
      <c r="AI31" s="149">
        <v>1455</v>
      </c>
      <c r="AJ31" s="149">
        <v>56</v>
      </c>
      <c r="AK31" s="149">
        <v>53</v>
      </c>
      <c r="AL31" s="149">
        <v>60</v>
      </c>
      <c r="AN31" s="152"/>
    </row>
    <row r="32" spans="1:40" x14ac:dyDescent="0.45">
      <c r="A32" s="149" t="s">
        <v>301</v>
      </c>
      <c r="B32" s="149" t="s">
        <v>302</v>
      </c>
      <c r="C32" s="149">
        <v>714</v>
      </c>
      <c r="D32" s="149">
        <v>359</v>
      </c>
      <c r="E32" s="149">
        <v>355</v>
      </c>
      <c r="F32" s="149">
        <v>56</v>
      </c>
      <c r="G32" s="149">
        <v>55</v>
      </c>
      <c r="H32" s="149">
        <v>56</v>
      </c>
      <c r="I32" s="149">
        <v>260</v>
      </c>
      <c r="J32" s="149">
        <v>135</v>
      </c>
      <c r="K32" s="149">
        <v>125</v>
      </c>
      <c r="L32" s="149">
        <v>63</v>
      </c>
      <c r="M32" s="149">
        <v>59</v>
      </c>
      <c r="N32" s="149">
        <v>68</v>
      </c>
      <c r="O32" s="149">
        <v>1258</v>
      </c>
      <c r="P32" s="149">
        <v>659</v>
      </c>
      <c r="Q32" s="149">
        <v>599</v>
      </c>
      <c r="R32" s="149">
        <v>72</v>
      </c>
      <c r="S32" s="149">
        <v>68</v>
      </c>
      <c r="T32" s="149">
        <v>76</v>
      </c>
      <c r="U32" s="149">
        <v>326</v>
      </c>
      <c r="V32" s="149">
        <v>164</v>
      </c>
      <c r="W32" s="149">
        <v>162</v>
      </c>
      <c r="X32" s="149">
        <v>53</v>
      </c>
      <c r="Y32" s="149">
        <v>51</v>
      </c>
      <c r="Z32" s="149">
        <v>54</v>
      </c>
      <c r="AA32" s="149">
        <v>10</v>
      </c>
      <c r="AB32" s="149">
        <v>7</v>
      </c>
      <c r="AC32" s="149">
        <v>3</v>
      </c>
      <c r="AD32" s="149" t="s">
        <v>414</v>
      </c>
      <c r="AE32" s="149" t="s">
        <v>414</v>
      </c>
      <c r="AF32" s="149" t="s">
        <v>414</v>
      </c>
      <c r="AG32" s="149">
        <v>2733</v>
      </c>
      <c r="AH32" s="149">
        <v>1412</v>
      </c>
      <c r="AI32" s="149">
        <v>1321</v>
      </c>
      <c r="AJ32" s="149">
        <v>63</v>
      </c>
      <c r="AK32" s="149">
        <v>60</v>
      </c>
      <c r="AL32" s="149">
        <v>66</v>
      </c>
      <c r="AN32" s="152"/>
    </row>
    <row r="33" spans="1:40" x14ac:dyDescent="0.45">
      <c r="A33" s="149" t="s">
        <v>303</v>
      </c>
      <c r="B33" s="149" t="s">
        <v>304</v>
      </c>
      <c r="C33" s="149">
        <v>2063</v>
      </c>
      <c r="D33" s="149">
        <v>1066</v>
      </c>
      <c r="E33" s="149">
        <v>997</v>
      </c>
      <c r="F33" s="149">
        <v>56</v>
      </c>
      <c r="G33" s="149">
        <v>51</v>
      </c>
      <c r="H33" s="149">
        <v>61</v>
      </c>
      <c r="I33" s="149">
        <v>161</v>
      </c>
      <c r="J33" s="149">
        <v>73</v>
      </c>
      <c r="K33" s="149">
        <v>88</v>
      </c>
      <c r="L33" s="149">
        <v>69</v>
      </c>
      <c r="M33" s="149">
        <v>67</v>
      </c>
      <c r="N33" s="149">
        <v>70</v>
      </c>
      <c r="O33" s="149">
        <v>145</v>
      </c>
      <c r="P33" s="149">
        <v>71</v>
      </c>
      <c r="Q33" s="149">
        <v>74</v>
      </c>
      <c r="R33" s="149">
        <v>72</v>
      </c>
      <c r="S33" s="149">
        <v>65</v>
      </c>
      <c r="T33" s="149">
        <v>78</v>
      </c>
      <c r="U33" s="149">
        <v>250</v>
      </c>
      <c r="V33" s="149">
        <v>121</v>
      </c>
      <c r="W33" s="149">
        <v>129</v>
      </c>
      <c r="X33" s="149">
        <v>66</v>
      </c>
      <c r="Y33" s="149">
        <v>64</v>
      </c>
      <c r="Z33" s="149">
        <v>67</v>
      </c>
      <c r="AA33" s="149">
        <v>10</v>
      </c>
      <c r="AB33" s="149">
        <v>6</v>
      </c>
      <c r="AC33" s="149">
        <v>4</v>
      </c>
      <c r="AD33" s="149" t="s">
        <v>414</v>
      </c>
      <c r="AE33" s="149" t="s">
        <v>414</v>
      </c>
      <c r="AF33" s="149" t="s">
        <v>414</v>
      </c>
      <c r="AG33" s="149">
        <v>2702</v>
      </c>
      <c r="AH33" s="149">
        <v>1378</v>
      </c>
      <c r="AI33" s="149">
        <v>1324</v>
      </c>
      <c r="AJ33" s="149">
        <v>58</v>
      </c>
      <c r="AK33" s="149">
        <v>53</v>
      </c>
      <c r="AL33" s="149">
        <v>63</v>
      </c>
      <c r="AN33" s="152"/>
    </row>
    <row r="34" spans="1:40" x14ac:dyDescent="0.45">
      <c r="A34" s="149" t="s">
        <v>305</v>
      </c>
      <c r="B34" s="149" t="s">
        <v>306</v>
      </c>
      <c r="C34" s="149">
        <v>1614</v>
      </c>
      <c r="D34" s="149">
        <v>822</v>
      </c>
      <c r="E34" s="149">
        <v>792</v>
      </c>
      <c r="F34" s="149">
        <v>53</v>
      </c>
      <c r="G34" s="149">
        <v>48</v>
      </c>
      <c r="H34" s="149">
        <v>58</v>
      </c>
      <c r="I34" s="149">
        <v>394</v>
      </c>
      <c r="J34" s="149">
        <v>203</v>
      </c>
      <c r="K34" s="149">
        <v>191</v>
      </c>
      <c r="L34" s="149">
        <v>61</v>
      </c>
      <c r="M34" s="149">
        <v>58</v>
      </c>
      <c r="N34" s="149">
        <v>63</v>
      </c>
      <c r="O34" s="149">
        <v>911</v>
      </c>
      <c r="P34" s="149">
        <v>456</v>
      </c>
      <c r="Q34" s="149">
        <v>455</v>
      </c>
      <c r="R34" s="149">
        <v>63</v>
      </c>
      <c r="S34" s="149">
        <v>62</v>
      </c>
      <c r="T34" s="149">
        <v>64</v>
      </c>
      <c r="U34" s="149">
        <v>426</v>
      </c>
      <c r="V34" s="149">
        <v>221</v>
      </c>
      <c r="W34" s="149">
        <v>205</v>
      </c>
      <c r="X34" s="149">
        <v>56</v>
      </c>
      <c r="Y34" s="149">
        <v>57</v>
      </c>
      <c r="Z34" s="149">
        <v>55</v>
      </c>
      <c r="AA34" s="149">
        <v>6</v>
      </c>
      <c r="AB34" s="149" t="s">
        <v>414</v>
      </c>
      <c r="AC34" s="149" t="s">
        <v>414</v>
      </c>
      <c r="AD34" s="149">
        <v>100</v>
      </c>
      <c r="AE34" s="149" t="s">
        <v>414</v>
      </c>
      <c r="AF34" s="149" t="s">
        <v>414</v>
      </c>
      <c r="AG34" s="149">
        <v>3642</v>
      </c>
      <c r="AH34" s="149">
        <v>1863</v>
      </c>
      <c r="AI34" s="149">
        <v>1779</v>
      </c>
      <c r="AJ34" s="149">
        <v>57</v>
      </c>
      <c r="AK34" s="149">
        <v>54</v>
      </c>
      <c r="AL34" s="149">
        <v>60</v>
      </c>
      <c r="AN34" s="152"/>
    </row>
    <row r="35" spans="1:40" x14ac:dyDescent="0.45">
      <c r="A35" s="149" t="s">
        <v>307</v>
      </c>
      <c r="B35" s="149" t="s">
        <v>308</v>
      </c>
      <c r="C35" s="149">
        <v>1010</v>
      </c>
      <c r="D35" s="149">
        <v>530</v>
      </c>
      <c r="E35" s="149">
        <v>480</v>
      </c>
      <c r="F35" s="149">
        <v>54</v>
      </c>
      <c r="G35" s="149">
        <v>50</v>
      </c>
      <c r="H35" s="149">
        <v>59</v>
      </c>
      <c r="I35" s="149">
        <v>234</v>
      </c>
      <c r="J35" s="149">
        <v>118</v>
      </c>
      <c r="K35" s="149">
        <v>116</v>
      </c>
      <c r="L35" s="149">
        <v>63</v>
      </c>
      <c r="M35" s="149">
        <v>64</v>
      </c>
      <c r="N35" s="149">
        <v>62</v>
      </c>
      <c r="O35" s="149">
        <v>995</v>
      </c>
      <c r="P35" s="149">
        <v>540</v>
      </c>
      <c r="Q35" s="149">
        <v>455</v>
      </c>
      <c r="R35" s="149">
        <v>63</v>
      </c>
      <c r="S35" s="149">
        <v>59</v>
      </c>
      <c r="T35" s="149">
        <v>67</v>
      </c>
      <c r="U35" s="149">
        <v>351</v>
      </c>
      <c r="V35" s="149">
        <v>165</v>
      </c>
      <c r="W35" s="149">
        <v>186</v>
      </c>
      <c r="X35" s="149">
        <v>57</v>
      </c>
      <c r="Y35" s="149">
        <v>51</v>
      </c>
      <c r="Z35" s="149">
        <v>62</v>
      </c>
      <c r="AA35" s="149">
        <v>12</v>
      </c>
      <c r="AB35" s="149">
        <v>6</v>
      </c>
      <c r="AC35" s="149">
        <v>6</v>
      </c>
      <c r="AD35" s="149">
        <v>75</v>
      </c>
      <c r="AE35" s="149" t="s">
        <v>414</v>
      </c>
      <c r="AF35" s="149" t="s">
        <v>414</v>
      </c>
      <c r="AG35" s="149">
        <v>2994</v>
      </c>
      <c r="AH35" s="149">
        <v>1551</v>
      </c>
      <c r="AI35" s="149">
        <v>1443</v>
      </c>
      <c r="AJ35" s="149">
        <v>59</v>
      </c>
      <c r="AK35" s="149">
        <v>55</v>
      </c>
      <c r="AL35" s="149">
        <v>62</v>
      </c>
      <c r="AN35" s="152"/>
    </row>
    <row r="36" spans="1:40" x14ac:dyDescent="0.45">
      <c r="A36" s="149" t="s">
        <v>309</v>
      </c>
      <c r="B36" s="149" t="s">
        <v>310</v>
      </c>
      <c r="C36" s="149">
        <v>1056</v>
      </c>
      <c r="D36" s="149">
        <v>564</v>
      </c>
      <c r="E36" s="149">
        <v>492</v>
      </c>
      <c r="F36" s="149">
        <v>62</v>
      </c>
      <c r="G36" s="149">
        <v>60</v>
      </c>
      <c r="H36" s="149">
        <v>65</v>
      </c>
      <c r="I36" s="149">
        <v>213</v>
      </c>
      <c r="J36" s="149">
        <v>117</v>
      </c>
      <c r="K36" s="149">
        <v>96</v>
      </c>
      <c r="L36" s="149">
        <v>62</v>
      </c>
      <c r="M36" s="149">
        <v>62</v>
      </c>
      <c r="N36" s="149">
        <v>63</v>
      </c>
      <c r="O36" s="149">
        <v>251</v>
      </c>
      <c r="P36" s="149">
        <v>134</v>
      </c>
      <c r="Q36" s="149">
        <v>117</v>
      </c>
      <c r="R36" s="149">
        <v>69</v>
      </c>
      <c r="S36" s="149">
        <v>65</v>
      </c>
      <c r="T36" s="149">
        <v>73</v>
      </c>
      <c r="U36" s="149">
        <v>40</v>
      </c>
      <c r="V36" s="149">
        <v>19</v>
      </c>
      <c r="W36" s="149">
        <v>21</v>
      </c>
      <c r="X36" s="149">
        <v>70</v>
      </c>
      <c r="Y36" s="149">
        <v>63</v>
      </c>
      <c r="Z36" s="149">
        <v>76</v>
      </c>
      <c r="AA36" s="149">
        <v>20</v>
      </c>
      <c r="AB36" s="149">
        <v>11</v>
      </c>
      <c r="AC36" s="149">
        <v>9</v>
      </c>
      <c r="AD36" s="149">
        <v>85</v>
      </c>
      <c r="AE36" s="149" t="s">
        <v>414</v>
      </c>
      <c r="AF36" s="149" t="s">
        <v>414</v>
      </c>
      <c r="AG36" s="149">
        <v>1698</v>
      </c>
      <c r="AH36" s="149">
        <v>904</v>
      </c>
      <c r="AI36" s="149">
        <v>794</v>
      </c>
      <c r="AJ36" s="149">
        <v>63</v>
      </c>
      <c r="AK36" s="149">
        <v>60</v>
      </c>
      <c r="AL36" s="149">
        <v>66</v>
      </c>
      <c r="AN36" s="152"/>
    </row>
    <row r="37" spans="1:40" x14ac:dyDescent="0.45">
      <c r="A37" s="149" t="s">
        <v>311</v>
      </c>
      <c r="B37" s="149" t="s">
        <v>312</v>
      </c>
      <c r="C37" s="149">
        <v>1104</v>
      </c>
      <c r="D37" s="149">
        <v>547</v>
      </c>
      <c r="E37" s="149">
        <v>557</v>
      </c>
      <c r="F37" s="149">
        <v>55</v>
      </c>
      <c r="G37" s="149">
        <v>51</v>
      </c>
      <c r="H37" s="149">
        <v>59</v>
      </c>
      <c r="I37" s="149">
        <v>224</v>
      </c>
      <c r="J37" s="149">
        <v>102</v>
      </c>
      <c r="K37" s="149">
        <v>122</v>
      </c>
      <c r="L37" s="149">
        <v>58</v>
      </c>
      <c r="M37" s="149">
        <v>62</v>
      </c>
      <c r="N37" s="149">
        <v>56</v>
      </c>
      <c r="O37" s="149">
        <v>503</v>
      </c>
      <c r="P37" s="149">
        <v>259</v>
      </c>
      <c r="Q37" s="149">
        <v>244</v>
      </c>
      <c r="R37" s="149">
        <v>66</v>
      </c>
      <c r="S37" s="149">
        <v>62</v>
      </c>
      <c r="T37" s="149">
        <v>69</v>
      </c>
      <c r="U37" s="149">
        <v>369</v>
      </c>
      <c r="V37" s="149">
        <v>186</v>
      </c>
      <c r="W37" s="149">
        <v>183</v>
      </c>
      <c r="X37" s="149">
        <v>50</v>
      </c>
      <c r="Y37" s="149">
        <v>46</v>
      </c>
      <c r="Z37" s="149">
        <v>55</v>
      </c>
      <c r="AA37" s="149">
        <v>13</v>
      </c>
      <c r="AB37" s="149">
        <v>8</v>
      </c>
      <c r="AC37" s="149">
        <v>5</v>
      </c>
      <c r="AD37" s="149">
        <v>62</v>
      </c>
      <c r="AE37" s="149" t="s">
        <v>414</v>
      </c>
      <c r="AF37" s="149" t="s">
        <v>414</v>
      </c>
      <c r="AG37" s="149">
        <v>2320</v>
      </c>
      <c r="AH37" s="149">
        <v>1157</v>
      </c>
      <c r="AI37" s="149">
        <v>1163</v>
      </c>
      <c r="AJ37" s="149">
        <v>57</v>
      </c>
      <c r="AK37" s="149">
        <v>54</v>
      </c>
      <c r="AL37" s="149">
        <v>60</v>
      </c>
      <c r="AN37" s="152"/>
    </row>
    <row r="38" spans="1:40" x14ac:dyDescent="0.45">
      <c r="A38" s="149" t="s">
        <v>271</v>
      </c>
      <c r="B38" s="149" t="s">
        <v>272</v>
      </c>
      <c r="C38" s="149">
        <v>702</v>
      </c>
      <c r="D38" s="149">
        <v>360</v>
      </c>
      <c r="E38" s="149">
        <v>342</v>
      </c>
      <c r="F38" s="149">
        <v>55</v>
      </c>
      <c r="G38" s="149">
        <v>53</v>
      </c>
      <c r="H38" s="149">
        <v>56</v>
      </c>
      <c r="I38" s="149">
        <v>297</v>
      </c>
      <c r="J38" s="149">
        <v>147</v>
      </c>
      <c r="K38" s="149">
        <v>150</v>
      </c>
      <c r="L38" s="149">
        <v>60</v>
      </c>
      <c r="M38" s="149">
        <v>57</v>
      </c>
      <c r="N38" s="149">
        <v>63</v>
      </c>
      <c r="O38" s="149">
        <v>2038</v>
      </c>
      <c r="P38" s="149">
        <v>1028</v>
      </c>
      <c r="Q38" s="149">
        <v>1010</v>
      </c>
      <c r="R38" s="149">
        <v>65</v>
      </c>
      <c r="S38" s="149">
        <v>63</v>
      </c>
      <c r="T38" s="149">
        <v>66</v>
      </c>
      <c r="U38" s="149">
        <v>1088</v>
      </c>
      <c r="V38" s="149">
        <v>525</v>
      </c>
      <c r="W38" s="149">
        <v>563</v>
      </c>
      <c r="X38" s="149">
        <v>66</v>
      </c>
      <c r="Y38" s="149">
        <v>62</v>
      </c>
      <c r="Z38" s="149">
        <v>70</v>
      </c>
      <c r="AA38" s="149">
        <v>14</v>
      </c>
      <c r="AB38" s="149">
        <v>6</v>
      </c>
      <c r="AC38" s="149">
        <v>8</v>
      </c>
      <c r="AD38" s="149">
        <v>64</v>
      </c>
      <c r="AE38" s="149">
        <v>100</v>
      </c>
      <c r="AF38" s="149">
        <v>38</v>
      </c>
      <c r="AG38" s="149">
        <v>4471</v>
      </c>
      <c r="AH38" s="149">
        <v>2238</v>
      </c>
      <c r="AI38" s="149">
        <v>2233</v>
      </c>
      <c r="AJ38" s="149">
        <v>62</v>
      </c>
      <c r="AK38" s="149">
        <v>60</v>
      </c>
      <c r="AL38" s="149">
        <v>65</v>
      </c>
      <c r="AN38" s="152"/>
    </row>
    <row r="39" spans="1:40" x14ac:dyDescent="0.45">
      <c r="A39" s="149" t="s">
        <v>313</v>
      </c>
      <c r="B39" s="149" t="s">
        <v>314</v>
      </c>
      <c r="C39" s="149">
        <v>1006</v>
      </c>
      <c r="D39" s="149">
        <v>523</v>
      </c>
      <c r="E39" s="149">
        <v>483</v>
      </c>
      <c r="F39" s="149">
        <v>46</v>
      </c>
      <c r="G39" s="149">
        <v>45</v>
      </c>
      <c r="H39" s="149">
        <v>47</v>
      </c>
      <c r="I39" s="149">
        <v>337</v>
      </c>
      <c r="J39" s="149">
        <v>178</v>
      </c>
      <c r="K39" s="149">
        <v>159</v>
      </c>
      <c r="L39" s="149">
        <v>53</v>
      </c>
      <c r="M39" s="149">
        <v>47</v>
      </c>
      <c r="N39" s="149">
        <v>58</v>
      </c>
      <c r="O39" s="149">
        <v>1827</v>
      </c>
      <c r="P39" s="149">
        <v>917</v>
      </c>
      <c r="Q39" s="149">
        <v>910</v>
      </c>
      <c r="R39" s="149">
        <v>62</v>
      </c>
      <c r="S39" s="149">
        <v>56</v>
      </c>
      <c r="T39" s="149">
        <v>67</v>
      </c>
      <c r="U39" s="149">
        <v>448</v>
      </c>
      <c r="V39" s="149">
        <v>224</v>
      </c>
      <c r="W39" s="149">
        <v>224</v>
      </c>
      <c r="X39" s="149">
        <v>52</v>
      </c>
      <c r="Y39" s="149">
        <v>46</v>
      </c>
      <c r="Z39" s="149">
        <v>58</v>
      </c>
      <c r="AA39" s="149">
        <v>24</v>
      </c>
      <c r="AB39" s="149">
        <v>17</v>
      </c>
      <c r="AC39" s="149">
        <v>7</v>
      </c>
      <c r="AD39" s="149">
        <v>71</v>
      </c>
      <c r="AE39" s="149" t="s">
        <v>414</v>
      </c>
      <c r="AF39" s="149" t="s">
        <v>414</v>
      </c>
      <c r="AG39" s="149">
        <v>3773</v>
      </c>
      <c r="AH39" s="149">
        <v>1927</v>
      </c>
      <c r="AI39" s="149">
        <v>1846</v>
      </c>
      <c r="AJ39" s="149">
        <v>55</v>
      </c>
      <c r="AK39" s="149">
        <v>51</v>
      </c>
      <c r="AL39" s="149">
        <v>59</v>
      </c>
      <c r="AN39" s="152"/>
    </row>
    <row r="40" spans="1:40" x14ac:dyDescent="0.45">
      <c r="A40" s="149" t="s">
        <v>315</v>
      </c>
      <c r="B40" s="149" t="s">
        <v>316</v>
      </c>
      <c r="C40" s="149">
        <v>1656</v>
      </c>
      <c r="D40" s="149">
        <v>852</v>
      </c>
      <c r="E40" s="149">
        <v>804</v>
      </c>
      <c r="F40" s="149">
        <v>66</v>
      </c>
      <c r="G40" s="149">
        <v>63</v>
      </c>
      <c r="H40" s="149">
        <v>69</v>
      </c>
      <c r="I40" s="149">
        <v>233</v>
      </c>
      <c r="J40" s="149">
        <v>100</v>
      </c>
      <c r="K40" s="149">
        <v>133</v>
      </c>
      <c r="L40" s="149">
        <v>67</v>
      </c>
      <c r="M40" s="149">
        <v>56</v>
      </c>
      <c r="N40" s="149">
        <v>75</v>
      </c>
      <c r="O40" s="149">
        <v>129</v>
      </c>
      <c r="P40" s="149">
        <v>73</v>
      </c>
      <c r="Q40" s="149">
        <v>56</v>
      </c>
      <c r="R40" s="149">
        <v>64</v>
      </c>
      <c r="S40" s="149">
        <v>56</v>
      </c>
      <c r="T40" s="149">
        <v>75</v>
      </c>
      <c r="U40" s="149">
        <v>57</v>
      </c>
      <c r="V40" s="149">
        <v>27</v>
      </c>
      <c r="W40" s="149">
        <v>30</v>
      </c>
      <c r="X40" s="149">
        <v>61</v>
      </c>
      <c r="Y40" s="149">
        <v>56</v>
      </c>
      <c r="Z40" s="149">
        <v>67</v>
      </c>
      <c r="AA40" s="149">
        <v>20</v>
      </c>
      <c r="AB40" s="149">
        <v>6</v>
      </c>
      <c r="AC40" s="149">
        <v>14</v>
      </c>
      <c r="AD40" s="149">
        <v>70</v>
      </c>
      <c r="AE40" s="149">
        <v>50</v>
      </c>
      <c r="AF40" s="149">
        <v>79</v>
      </c>
      <c r="AG40" s="149">
        <v>2168</v>
      </c>
      <c r="AH40" s="149">
        <v>1094</v>
      </c>
      <c r="AI40" s="149">
        <v>1074</v>
      </c>
      <c r="AJ40" s="149">
        <v>65</v>
      </c>
      <c r="AK40" s="149">
        <v>61</v>
      </c>
      <c r="AL40" s="149">
        <v>69</v>
      </c>
      <c r="AN40" s="152"/>
    </row>
    <row r="41" spans="1:40" x14ac:dyDescent="0.45">
      <c r="A41" s="149" t="s">
        <v>317</v>
      </c>
      <c r="B41" s="149" t="s">
        <v>318</v>
      </c>
      <c r="C41" s="149">
        <v>1389</v>
      </c>
      <c r="D41" s="149">
        <v>724</v>
      </c>
      <c r="E41" s="149">
        <v>665</v>
      </c>
      <c r="F41" s="149">
        <v>61</v>
      </c>
      <c r="G41" s="149">
        <v>58</v>
      </c>
      <c r="H41" s="149">
        <v>65</v>
      </c>
      <c r="I41" s="149">
        <v>197</v>
      </c>
      <c r="J41" s="149">
        <v>94</v>
      </c>
      <c r="K41" s="149">
        <v>103</v>
      </c>
      <c r="L41" s="149">
        <v>69</v>
      </c>
      <c r="M41" s="149">
        <v>66</v>
      </c>
      <c r="N41" s="149">
        <v>71</v>
      </c>
      <c r="O41" s="149">
        <v>272</v>
      </c>
      <c r="P41" s="149">
        <v>133</v>
      </c>
      <c r="Q41" s="149">
        <v>139</v>
      </c>
      <c r="R41" s="149">
        <v>81</v>
      </c>
      <c r="S41" s="149">
        <v>75</v>
      </c>
      <c r="T41" s="149">
        <v>86</v>
      </c>
      <c r="U41" s="149">
        <v>147</v>
      </c>
      <c r="V41" s="149">
        <v>68</v>
      </c>
      <c r="W41" s="149">
        <v>79</v>
      </c>
      <c r="X41" s="149">
        <v>66</v>
      </c>
      <c r="Y41" s="149">
        <v>60</v>
      </c>
      <c r="Z41" s="149">
        <v>71</v>
      </c>
      <c r="AA41" s="149">
        <v>19</v>
      </c>
      <c r="AB41" s="149">
        <v>13</v>
      </c>
      <c r="AC41" s="149">
        <v>6</v>
      </c>
      <c r="AD41" s="149">
        <v>84</v>
      </c>
      <c r="AE41" s="149" t="s">
        <v>414</v>
      </c>
      <c r="AF41" s="149" t="s">
        <v>414</v>
      </c>
      <c r="AG41" s="149">
        <v>2083</v>
      </c>
      <c r="AH41" s="149">
        <v>1063</v>
      </c>
      <c r="AI41" s="149">
        <v>1020</v>
      </c>
      <c r="AJ41" s="149">
        <v>65</v>
      </c>
      <c r="AK41" s="149">
        <v>61</v>
      </c>
      <c r="AL41" s="149">
        <v>69</v>
      </c>
      <c r="AN41" s="152"/>
    </row>
    <row r="42" spans="1:40" x14ac:dyDescent="0.45">
      <c r="A42" s="149" t="s">
        <v>319</v>
      </c>
      <c r="B42" s="149" t="s">
        <v>320</v>
      </c>
      <c r="C42" s="149">
        <v>1158</v>
      </c>
      <c r="D42" s="149">
        <v>583</v>
      </c>
      <c r="E42" s="149">
        <v>575</v>
      </c>
      <c r="F42" s="149">
        <v>62</v>
      </c>
      <c r="G42" s="149">
        <v>57</v>
      </c>
      <c r="H42" s="149">
        <v>66</v>
      </c>
      <c r="I42" s="149">
        <v>346</v>
      </c>
      <c r="J42" s="149">
        <v>180</v>
      </c>
      <c r="K42" s="149">
        <v>166</v>
      </c>
      <c r="L42" s="149">
        <v>60</v>
      </c>
      <c r="M42" s="149">
        <v>54</v>
      </c>
      <c r="N42" s="149">
        <v>66</v>
      </c>
      <c r="O42" s="149">
        <v>936</v>
      </c>
      <c r="P42" s="149">
        <v>447</v>
      </c>
      <c r="Q42" s="149">
        <v>489</v>
      </c>
      <c r="R42" s="149">
        <v>65</v>
      </c>
      <c r="S42" s="149">
        <v>61</v>
      </c>
      <c r="T42" s="149">
        <v>68</v>
      </c>
      <c r="U42" s="149">
        <v>758</v>
      </c>
      <c r="V42" s="149">
        <v>394</v>
      </c>
      <c r="W42" s="149">
        <v>364</v>
      </c>
      <c r="X42" s="149">
        <v>56</v>
      </c>
      <c r="Y42" s="149">
        <v>51</v>
      </c>
      <c r="Z42" s="149">
        <v>60</v>
      </c>
      <c r="AA42" s="149">
        <v>42</v>
      </c>
      <c r="AB42" s="149">
        <v>23</v>
      </c>
      <c r="AC42" s="149">
        <v>19</v>
      </c>
      <c r="AD42" s="149">
        <v>57</v>
      </c>
      <c r="AE42" s="149">
        <v>52</v>
      </c>
      <c r="AF42" s="149">
        <v>63</v>
      </c>
      <c r="AG42" s="149">
        <v>3414</v>
      </c>
      <c r="AH42" s="149">
        <v>1720</v>
      </c>
      <c r="AI42" s="149">
        <v>1694</v>
      </c>
      <c r="AJ42" s="149">
        <v>61</v>
      </c>
      <c r="AK42" s="149">
        <v>56</v>
      </c>
      <c r="AL42" s="149">
        <v>65</v>
      </c>
      <c r="AN42" s="152"/>
    </row>
    <row r="43" spans="1:40" x14ac:dyDescent="0.45">
      <c r="A43" s="149" t="s">
        <v>198</v>
      </c>
      <c r="B43" s="149" t="s">
        <v>199</v>
      </c>
      <c r="C43" s="149">
        <v>5417</v>
      </c>
      <c r="D43" s="149">
        <v>2747</v>
      </c>
      <c r="E43" s="149">
        <v>2670</v>
      </c>
      <c r="F43" s="149">
        <v>58</v>
      </c>
      <c r="G43" s="149">
        <v>54</v>
      </c>
      <c r="H43" s="149">
        <v>62</v>
      </c>
      <c r="I43" s="149">
        <v>1217</v>
      </c>
      <c r="J43" s="149">
        <v>598</v>
      </c>
      <c r="K43" s="149">
        <v>619</v>
      </c>
      <c r="L43" s="149">
        <v>58</v>
      </c>
      <c r="M43" s="149">
        <v>52</v>
      </c>
      <c r="N43" s="149">
        <v>64</v>
      </c>
      <c r="O43" s="149">
        <v>5405</v>
      </c>
      <c r="P43" s="149">
        <v>2813</v>
      </c>
      <c r="Q43" s="149">
        <v>2592</v>
      </c>
      <c r="R43" s="149">
        <v>60</v>
      </c>
      <c r="S43" s="149">
        <v>57</v>
      </c>
      <c r="T43" s="149">
        <v>64</v>
      </c>
      <c r="U43" s="149">
        <v>1723</v>
      </c>
      <c r="V43" s="149">
        <v>882</v>
      </c>
      <c r="W43" s="149">
        <v>841</v>
      </c>
      <c r="X43" s="149">
        <v>59</v>
      </c>
      <c r="Y43" s="149">
        <v>53</v>
      </c>
      <c r="Z43" s="149">
        <v>65</v>
      </c>
      <c r="AA43" s="149">
        <v>66</v>
      </c>
      <c r="AB43" s="149">
        <v>35</v>
      </c>
      <c r="AC43" s="149">
        <v>31</v>
      </c>
      <c r="AD43" s="149">
        <v>67</v>
      </c>
      <c r="AE43" s="149">
        <v>46</v>
      </c>
      <c r="AF43" s="149">
        <v>90</v>
      </c>
      <c r="AG43" s="149">
        <v>14681</v>
      </c>
      <c r="AH43" s="149">
        <v>7509</v>
      </c>
      <c r="AI43" s="149">
        <v>7172</v>
      </c>
      <c r="AJ43" s="149">
        <v>59</v>
      </c>
      <c r="AK43" s="149">
        <v>55</v>
      </c>
      <c r="AL43" s="149">
        <v>63</v>
      </c>
      <c r="AN43" s="152"/>
    </row>
    <row r="44" spans="1:40" x14ac:dyDescent="0.45">
      <c r="A44" s="149" t="s">
        <v>200</v>
      </c>
      <c r="B44" s="149" t="s">
        <v>201</v>
      </c>
      <c r="C44" s="149">
        <v>2396</v>
      </c>
      <c r="D44" s="149">
        <v>1236</v>
      </c>
      <c r="E44" s="149">
        <v>1160</v>
      </c>
      <c r="F44" s="149">
        <v>57</v>
      </c>
      <c r="G44" s="149">
        <v>52</v>
      </c>
      <c r="H44" s="149">
        <v>61</v>
      </c>
      <c r="I44" s="149">
        <v>251</v>
      </c>
      <c r="J44" s="149">
        <v>119</v>
      </c>
      <c r="K44" s="149">
        <v>132</v>
      </c>
      <c r="L44" s="149">
        <v>62</v>
      </c>
      <c r="M44" s="149">
        <v>61</v>
      </c>
      <c r="N44" s="149">
        <v>63</v>
      </c>
      <c r="O44" s="149">
        <v>747</v>
      </c>
      <c r="P44" s="149">
        <v>394</v>
      </c>
      <c r="Q44" s="149">
        <v>353</v>
      </c>
      <c r="R44" s="149">
        <v>65</v>
      </c>
      <c r="S44" s="149">
        <v>60</v>
      </c>
      <c r="T44" s="149">
        <v>71</v>
      </c>
      <c r="U44" s="149">
        <v>423</v>
      </c>
      <c r="V44" s="149">
        <v>213</v>
      </c>
      <c r="W44" s="149">
        <v>210</v>
      </c>
      <c r="X44" s="149">
        <v>57</v>
      </c>
      <c r="Y44" s="149">
        <v>49</v>
      </c>
      <c r="Z44" s="149">
        <v>66</v>
      </c>
      <c r="AA44" s="149">
        <v>13</v>
      </c>
      <c r="AB44" s="149">
        <v>5</v>
      </c>
      <c r="AC44" s="149">
        <v>8</v>
      </c>
      <c r="AD44" s="149">
        <v>69</v>
      </c>
      <c r="AE44" s="149" t="s">
        <v>414</v>
      </c>
      <c r="AF44" s="149" t="s">
        <v>414</v>
      </c>
      <c r="AG44" s="149">
        <v>3933</v>
      </c>
      <c r="AH44" s="149">
        <v>2021</v>
      </c>
      <c r="AI44" s="149">
        <v>1912</v>
      </c>
      <c r="AJ44" s="149">
        <v>58</v>
      </c>
      <c r="AK44" s="149">
        <v>53</v>
      </c>
      <c r="AL44" s="149">
        <v>63</v>
      </c>
      <c r="AN44" s="152"/>
    </row>
    <row r="45" spans="1:40" x14ac:dyDescent="0.45">
      <c r="A45" s="149" t="s">
        <v>202</v>
      </c>
      <c r="B45" s="149" t="s">
        <v>203</v>
      </c>
      <c r="C45" s="149">
        <v>2891</v>
      </c>
      <c r="D45" s="149">
        <v>1446</v>
      </c>
      <c r="E45" s="149">
        <v>1445</v>
      </c>
      <c r="F45" s="149">
        <v>61</v>
      </c>
      <c r="G45" s="149">
        <v>56</v>
      </c>
      <c r="H45" s="149">
        <v>65</v>
      </c>
      <c r="I45" s="149">
        <v>180</v>
      </c>
      <c r="J45" s="149">
        <v>94</v>
      </c>
      <c r="K45" s="149">
        <v>86</v>
      </c>
      <c r="L45" s="149">
        <v>61</v>
      </c>
      <c r="M45" s="149">
        <v>63</v>
      </c>
      <c r="N45" s="149">
        <v>59</v>
      </c>
      <c r="O45" s="149">
        <v>391</v>
      </c>
      <c r="P45" s="149">
        <v>207</v>
      </c>
      <c r="Q45" s="149">
        <v>184</v>
      </c>
      <c r="R45" s="149">
        <v>69</v>
      </c>
      <c r="S45" s="149">
        <v>66</v>
      </c>
      <c r="T45" s="149">
        <v>71</v>
      </c>
      <c r="U45" s="149">
        <v>72</v>
      </c>
      <c r="V45" s="149">
        <v>28</v>
      </c>
      <c r="W45" s="149">
        <v>44</v>
      </c>
      <c r="X45" s="149">
        <v>64</v>
      </c>
      <c r="Y45" s="149">
        <v>61</v>
      </c>
      <c r="Z45" s="149">
        <v>66</v>
      </c>
      <c r="AA45" s="149">
        <v>12</v>
      </c>
      <c r="AB45" s="149">
        <v>4</v>
      </c>
      <c r="AC45" s="149">
        <v>8</v>
      </c>
      <c r="AD45" s="149" t="s">
        <v>414</v>
      </c>
      <c r="AE45" s="149" t="s">
        <v>414</v>
      </c>
      <c r="AF45" s="149" t="s">
        <v>414</v>
      </c>
      <c r="AG45" s="149">
        <v>3642</v>
      </c>
      <c r="AH45" s="149">
        <v>1836</v>
      </c>
      <c r="AI45" s="149">
        <v>1806</v>
      </c>
      <c r="AJ45" s="149">
        <v>62</v>
      </c>
      <c r="AK45" s="149">
        <v>57</v>
      </c>
      <c r="AL45" s="149">
        <v>66</v>
      </c>
      <c r="AN45" s="152"/>
    </row>
    <row r="46" spans="1:40" x14ac:dyDescent="0.45">
      <c r="A46" s="149" t="s">
        <v>206</v>
      </c>
      <c r="B46" s="149" t="s">
        <v>207</v>
      </c>
      <c r="C46" s="149">
        <v>2137</v>
      </c>
      <c r="D46" s="149">
        <v>1100</v>
      </c>
      <c r="E46" s="149">
        <v>1037</v>
      </c>
      <c r="F46" s="149">
        <v>56</v>
      </c>
      <c r="G46" s="149">
        <v>52</v>
      </c>
      <c r="H46" s="149">
        <v>61</v>
      </c>
      <c r="I46" s="149">
        <v>322</v>
      </c>
      <c r="J46" s="149">
        <v>158</v>
      </c>
      <c r="K46" s="149">
        <v>164</v>
      </c>
      <c r="L46" s="149">
        <v>59</v>
      </c>
      <c r="M46" s="149">
        <v>54</v>
      </c>
      <c r="N46" s="149">
        <v>63</v>
      </c>
      <c r="O46" s="149">
        <v>1164</v>
      </c>
      <c r="P46" s="149">
        <v>587</v>
      </c>
      <c r="Q46" s="149">
        <v>577</v>
      </c>
      <c r="R46" s="149">
        <v>61</v>
      </c>
      <c r="S46" s="149">
        <v>57</v>
      </c>
      <c r="T46" s="149">
        <v>65</v>
      </c>
      <c r="U46" s="149">
        <v>333</v>
      </c>
      <c r="V46" s="149">
        <v>161</v>
      </c>
      <c r="W46" s="149">
        <v>172</v>
      </c>
      <c r="X46" s="149">
        <v>59</v>
      </c>
      <c r="Y46" s="149">
        <v>52</v>
      </c>
      <c r="Z46" s="149">
        <v>66</v>
      </c>
      <c r="AA46" s="149">
        <v>6</v>
      </c>
      <c r="AB46" s="149">
        <v>3</v>
      </c>
      <c r="AC46" s="149">
        <v>3</v>
      </c>
      <c r="AD46" s="149" t="s">
        <v>414</v>
      </c>
      <c r="AE46" s="149">
        <v>100</v>
      </c>
      <c r="AF46" s="149" t="s">
        <v>414</v>
      </c>
      <c r="AG46" s="149">
        <v>4105</v>
      </c>
      <c r="AH46" s="149">
        <v>2086</v>
      </c>
      <c r="AI46" s="149">
        <v>2019</v>
      </c>
      <c r="AJ46" s="149">
        <v>58</v>
      </c>
      <c r="AK46" s="149">
        <v>53</v>
      </c>
      <c r="AL46" s="149">
        <v>62</v>
      </c>
      <c r="AN46" s="152"/>
    </row>
    <row r="47" spans="1:40" x14ac:dyDescent="0.45">
      <c r="A47" s="149" t="s">
        <v>210</v>
      </c>
      <c r="B47" s="149" t="s">
        <v>211</v>
      </c>
      <c r="C47" s="149">
        <v>2046</v>
      </c>
      <c r="D47" s="149">
        <v>1052</v>
      </c>
      <c r="E47" s="149">
        <v>994</v>
      </c>
      <c r="F47" s="149">
        <v>71</v>
      </c>
      <c r="G47" s="149">
        <v>68</v>
      </c>
      <c r="H47" s="149">
        <v>75</v>
      </c>
      <c r="I47" s="149">
        <v>164</v>
      </c>
      <c r="J47" s="149">
        <v>81</v>
      </c>
      <c r="K47" s="149">
        <v>83</v>
      </c>
      <c r="L47" s="149">
        <v>73</v>
      </c>
      <c r="M47" s="149">
        <v>68</v>
      </c>
      <c r="N47" s="149">
        <v>77</v>
      </c>
      <c r="O47" s="149">
        <v>247</v>
      </c>
      <c r="P47" s="149">
        <v>125</v>
      </c>
      <c r="Q47" s="149">
        <v>122</v>
      </c>
      <c r="R47" s="149">
        <v>76</v>
      </c>
      <c r="S47" s="149">
        <v>74</v>
      </c>
      <c r="T47" s="149">
        <v>77</v>
      </c>
      <c r="U47" s="149">
        <v>50</v>
      </c>
      <c r="V47" s="149">
        <v>26</v>
      </c>
      <c r="W47" s="149">
        <v>24</v>
      </c>
      <c r="X47" s="149">
        <v>76</v>
      </c>
      <c r="Y47" s="149">
        <v>81</v>
      </c>
      <c r="Z47" s="149">
        <v>71</v>
      </c>
      <c r="AA47" s="149">
        <v>7</v>
      </c>
      <c r="AB47" s="149">
        <v>7</v>
      </c>
      <c r="AC47" s="149">
        <v>0</v>
      </c>
      <c r="AD47" s="149" t="s">
        <v>414</v>
      </c>
      <c r="AE47" s="149" t="s">
        <v>414</v>
      </c>
      <c r="AF47" s="149" t="s">
        <v>33</v>
      </c>
      <c r="AG47" s="149">
        <v>2566</v>
      </c>
      <c r="AH47" s="149">
        <v>1316</v>
      </c>
      <c r="AI47" s="149">
        <v>1250</v>
      </c>
      <c r="AJ47" s="149">
        <v>72</v>
      </c>
      <c r="AK47" s="149">
        <v>69</v>
      </c>
      <c r="AL47" s="149">
        <v>75</v>
      </c>
      <c r="AN47" s="152"/>
    </row>
    <row r="48" spans="1:40" x14ac:dyDescent="0.45">
      <c r="A48" s="149" t="s">
        <v>218</v>
      </c>
      <c r="B48" s="149" t="s">
        <v>219</v>
      </c>
      <c r="C48" s="149">
        <v>2353</v>
      </c>
      <c r="D48" s="149">
        <v>1175</v>
      </c>
      <c r="E48" s="149">
        <v>1178</v>
      </c>
      <c r="F48" s="149">
        <v>59</v>
      </c>
      <c r="G48" s="149">
        <v>57</v>
      </c>
      <c r="H48" s="149">
        <v>62</v>
      </c>
      <c r="I48" s="149">
        <v>217</v>
      </c>
      <c r="J48" s="149">
        <v>118</v>
      </c>
      <c r="K48" s="149">
        <v>99</v>
      </c>
      <c r="L48" s="149">
        <v>59</v>
      </c>
      <c r="M48" s="149">
        <v>55</v>
      </c>
      <c r="N48" s="149">
        <v>63</v>
      </c>
      <c r="O48" s="149">
        <v>810</v>
      </c>
      <c r="P48" s="149">
        <v>407</v>
      </c>
      <c r="Q48" s="149">
        <v>403</v>
      </c>
      <c r="R48" s="149">
        <v>69</v>
      </c>
      <c r="S48" s="149">
        <v>65</v>
      </c>
      <c r="T48" s="149">
        <v>73</v>
      </c>
      <c r="U48" s="149">
        <v>106</v>
      </c>
      <c r="V48" s="149">
        <v>49</v>
      </c>
      <c r="W48" s="149">
        <v>57</v>
      </c>
      <c r="X48" s="149">
        <v>58</v>
      </c>
      <c r="Y48" s="149">
        <v>53</v>
      </c>
      <c r="Z48" s="149">
        <v>63</v>
      </c>
      <c r="AA48" s="149">
        <v>9</v>
      </c>
      <c r="AB48" s="149">
        <v>6</v>
      </c>
      <c r="AC48" s="149">
        <v>3</v>
      </c>
      <c r="AD48" s="149" t="s">
        <v>414</v>
      </c>
      <c r="AE48" s="149" t="s">
        <v>414</v>
      </c>
      <c r="AF48" s="149">
        <v>100</v>
      </c>
      <c r="AG48" s="149">
        <v>3541</v>
      </c>
      <c r="AH48" s="149">
        <v>1780</v>
      </c>
      <c r="AI48" s="149">
        <v>1761</v>
      </c>
      <c r="AJ48" s="149">
        <v>61</v>
      </c>
      <c r="AK48" s="149">
        <v>58</v>
      </c>
      <c r="AL48" s="149">
        <v>64</v>
      </c>
      <c r="AN48" s="152"/>
    </row>
    <row r="49" spans="1:40" x14ac:dyDescent="0.45">
      <c r="A49" s="149" t="s">
        <v>222</v>
      </c>
      <c r="B49" s="149" t="s">
        <v>223</v>
      </c>
      <c r="C49" s="149">
        <v>1609</v>
      </c>
      <c r="D49" s="149">
        <v>844</v>
      </c>
      <c r="E49" s="149">
        <v>765</v>
      </c>
      <c r="F49" s="149">
        <v>53</v>
      </c>
      <c r="G49" s="149">
        <v>47</v>
      </c>
      <c r="H49" s="149">
        <v>59</v>
      </c>
      <c r="I49" s="149">
        <v>345</v>
      </c>
      <c r="J49" s="149">
        <v>178</v>
      </c>
      <c r="K49" s="149">
        <v>167</v>
      </c>
      <c r="L49" s="149">
        <v>51</v>
      </c>
      <c r="M49" s="149">
        <v>47</v>
      </c>
      <c r="N49" s="149">
        <v>55</v>
      </c>
      <c r="O49" s="149">
        <v>636</v>
      </c>
      <c r="P49" s="149">
        <v>323</v>
      </c>
      <c r="Q49" s="149">
        <v>313</v>
      </c>
      <c r="R49" s="149">
        <v>59</v>
      </c>
      <c r="S49" s="149">
        <v>58</v>
      </c>
      <c r="T49" s="149">
        <v>61</v>
      </c>
      <c r="U49" s="149">
        <v>257</v>
      </c>
      <c r="V49" s="149">
        <v>112</v>
      </c>
      <c r="W49" s="149">
        <v>145</v>
      </c>
      <c r="X49" s="149">
        <v>62</v>
      </c>
      <c r="Y49" s="149">
        <v>54</v>
      </c>
      <c r="Z49" s="149">
        <v>69</v>
      </c>
      <c r="AA49" s="149">
        <v>5</v>
      </c>
      <c r="AB49" s="149" t="s">
        <v>414</v>
      </c>
      <c r="AC49" s="149" t="s">
        <v>414</v>
      </c>
      <c r="AD49" s="149" t="s">
        <v>414</v>
      </c>
      <c r="AE49" s="149" t="s">
        <v>414</v>
      </c>
      <c r="AF49" s="149" t="s">
        <v>414</v>
      </c>
      <c r="AG49" s="149">
        <v>2920</v>
      </c>
      <c r="AH49" s="149">
        <v>1493</v>
      </c>
      <c r="AI49" s="149">
        <v>1427</v>
      </c>
      <c r="AJ49" s="149">
        <v>55</v>
      </c>
      <c r="AK49" s="149">
        <v>50</v>
      </c>
      <c r="AL49" s="149">
        <v>59</v>
      </c>
      <c r="AN49" s="152"/>
    </row>
    <row r="50" spans="1:40" x14ac:dyDescent="0.45">
      <c r="A50" s="149" t="s">
        <v>116</v>
      </c>
      <c r="B50" s="149" t="s">
        <v>117</v>
      </c>
      <c r="C50" s="149">
        <v>1745</v>
      </c>
      <c r="D50" s="149">
        <v>918</v>
      </c>
      <c r="E50" s="149">
        <v>827</v>
      </c>
      <c r="F50" s="149">
        <v>52</v>
      </c>
      <c r="G50" s="149">
        <v>49</v>
      </c>
      <c r="H50" s="149">
        <v>55</v>
      </c>
      <c r="I50" s="149">
        <v>36</v>
      </c>
      <c r="J50" s="149">
        <v>18</v>
      </c>
      <c r="K50" s="149">
        <v>18</v>
      </c>
      <c r="L50" s="149">
        <v>64</v>
      </c>
      <c r="M50" s="149">
        <v>44</v>
      </c>
      <c r="N50" s="149">
        <v>83</v>
      </c>
      <c r="O50" s="149">
        <v>35</v>
      </c>
      <c r="P50" s="149">
        <v>17</v>
      </c>
      <c r="Q50" s="149">
        <v>18</v>
      </c>
      <c r="R50" s="149">
        <v>74</v>
      </c>
      <c r="S50" s="149">
        <v>65</v>
      </c>
      <c r="T50" s="149">
        <v>83</v>
      </c>
      <c r="U50" s="149">
        <v>11</v>
      </c>
      <c r="V50" s="149">
        <v>7</v>
      </c>
      <c r="W50" s="149">
        <v>4</v>
      </c>
      <c r="X50" s="149">
        <v>27</v>
      </c>
      <c r="Y50" s="149" t="s">
        <v>414</v>
      </c>
      <c r="Z50" s="149" t="s">
        <v>414</v>
      </c>
      <c r="AA50" s="149" t="s">
        <v>414</v>
      </c>
      <c r="AB50" s="149">
        <v>0</v>
      </c>
      <c r="AC50" s="149" t="s">
        <v>414</v>
      </c>
      <c r="AD50" s="149" t="s">
        <v>414</v>
      </c>
      <c r="AE50" s="149" t="s">
        <v>33</v>
      </c>
      <c r="AF50" s="149" t="s">
        <v>414</v>
      </c>
      <c r="AG50" s="149">
        <v>1839</v>
      </c>
      <c r="AH50" s="149">
        <v>964</v>
      </c>
      <c r="AI50" s="149">
        <v>875</v>
      </c>
      <c r="AJ50" s="149">
        <v>52</v>
      </c>
      <c r="AK50" s="149">
        <v>49</v>
      </c>
      <c r="AL50" s="149">
        <v>57</v>
      </c>
      <c r="AN50" s="152"/>
    </row>
    <row r="51" spans="1:40" x14ac:dyDescent="0.45">
      <c r="A51" s="149" t="s">
        <v>120</v>
      </c>
      <c r="B51" s="149" t="s">
        <v>121</v>
      </c>
      <c r="C51" s="149">
        <v>3790</v>
      </c>
      <c r="D51" s="149">
        <v>1918</v>
      </c>
      <c r="E51" s="149">
        <v>1872</v>
      </c>
      <c r="F51" s="149">
        <v>49</v>
      </c>
      <c r="G51" s="149">
        <v>44</v>
      </c>
      <c r="H51" s="149">
        <v>54</v>
      </c>
      <c r="I51" s="149">
        <v>268</v>
      </c>
      <c r="J51" s="149">
        <v>151</v>
      </c>
      <c r="K51" s="149">
        <v>117</v>
      </c>
      <c r="L51" s="149">
        <v>53</v>
      </c>
      <c r="M51" s="149">
        <v>54</v>
      </c>
      <c r="N51" s="149">
        <v>53</v>
      </c>
      <c r="O51" s="149">
        <v>174</v>
      </c>
      <c r="P51" s="149">
        <v>89</v>
      </c>
      <c r="Q51" s="149">
        <v>85</v>
      </c>
      <c r="R51" s="149">
        <v>59</v>
      </c>
      <c r="S51" s="149">
        <v>62</v>
      </c>
      <c r="T51" s="149">
        <v>55</v>
      </c>
      <c r="U51" s="149">
        <v>214</v>
      </c>
      <c r="V51" s="149">
        <v>119</v>
      </c>
      <c r="W51" s="149">
        <v>95</v>
      </c>
      <c r="X51" s="149">
        <v>52</v>
      </c>
      <c r="Y51" s="149">
        <v>47</v>
      </c>
      <c r="Z51" s="149">
        <v>59</v>
      </c>
      <c r="AA51" s="149">
        <v>46</v>
      </c>
      <c r="AB51" s="149">
        <v>22</v>
      </c>
      <c r="AC51" s="149">
        <v>24</v>
      </c>
      <c r="AD51" s="149">
        <v>57</v>
      </c>
      <c r="AE51" s="149">
        <v>59</v>
      </c>
      <c r="AF51" s="149">
        <v>54</v>
      </c>
      <c r="AG51" s="149">
        <v>4709</v>
      </c>
      <c r="AH51" s="149">
        <v>2426</v>
      </c>
      <c r="AI51" s="149">
        <v>2283</v>
      </c>
      <c r="AJ51" s="149">
        <v>49</v>
      </c>
      <c r="AK51" s="149">
        <v>45</v>
      </c>
      <c r="AL51" s="149">
        <v>53</v>
      </c>
      <c r="AN51" s="152"/>
    </row>
    <row r="52" spans="1:40" x14ac:dyDescent="0.45">
      <c r="A52" s="149" t="s">
        <v>132</v>
      </c>
      <c r="B52" s="149" t="s">
        <v>424</v>
      </c>
      <c r="C52" s="149">
        <v>1895</v>
      </c>
      <c r="D52" s="149">
        <v>936</v>
      </c>
      <c r="E52" s="149">
        <v>959</v>
      </c>
      <c r="F52" s="149">
        <v>62</v>
      </c>
      <c r="G52" s="149">
        <v>59</v>
      </c>
      <c r="H52" s="149">
        <v>65</v>
      </c>
      <c r="I52" s="149">
        <v>22</v>
      </c>
      <c r="J52" s="149">
        <v>9</v>
      </c>
      <c r="K52" s="149">
        <v>13</v>
      </c>
      <c r="L52" s="149">
        <v>59</v>
      </c>
      <c r="M52" s="149" t="s">
        <v>414</v>
      </c>
      <c r="N52" s="149" t="s">
        <v>414</v>
      </c>
      <c r="O52" s="149">
        <v>23</v>
      </c>
      <c r="P52" s="149">
        <v>17</v>
      </c>
      <c r="Q52" s="149">
        <v>6</v>
      </c>
      <c r="R52" s="149">
        <v>70</v>
      </c>
      <c r="S52" s="149" t="s">
        <v>414</v>
      </c>
      <c r="T52" s="149" t="s">
        <v>414</v>
      </c>
      <c r="U52" s="149" t="s">
        <v>414</v>
      </c>
      <c r="V52" s="149">
        <v>0</v>
      </c>
      <c r="W52" s="149" t="s">
        <v>414</v>
      </c>
      <c r="X52" s="149" t="s">
        <v>414</v>
      </c>
      <c r="Y52" s="149" t="s">
        <v>33</v>
      </c>
      <c r="Z52" s="149" t="s">
        <v>414</v>
      </c>
      <c r="AA52" s="149">
        <v>4</v>
      </c>
      <c r="AB52" s="149" t="s">
        <v>414</v>
      </c>
      <c r="AC52" s="149" t="s">
        <v>414</v>
      </c>
      <c r="AD52" s="149" t="s">
        <v>414</v>
      </c>
      <c r="AE52" s="149" t="s">
        <v>414</v>
      </c>
      <c r="AF52" s="149" t="s">
        <v>414</v>
      </c>
      <c r="AG52" s="149">
        <v>1966</v>
      </c>
      <c r="AH52" s="149">
        <v>975</v>
      </c>
      <c r="AI52" s="149">
        <v>991</v>
      </c>
      <c r="AJ52" s="149">
        <v>62</v>
      </c>
      <c r="AK52" s="149">
        <v>59</v>
      </c>
      <c r="AL52" s="149">
        <v>65</v>
      </c>
      <c r="AN52" s="152"/>
    </row>
    <row r="53" spans="1:40" x14ac:dyDescent="0.45">
      <c r="A53" s="149" t="s">
        <v>130</v>
      </c>
      <c r="B53" s="149" t="s">
        <v>131</v>
      </c>
      <c r="C53" s="149">
        <v>2791</v>
      </c>
      <c r="D53" s="149">
        <v>1421</v>
      </c>
      <c r="E53" s="149">
        <v>1370</v>
      </c>
      <c r="F53" s="149">
        <v>51</v>
      </c>
      <c r="G53" s="149">
        <v>47</v>
      </c>
      <c r="H53" s="149">
        <v>54</v>
      </c>
      <c r="I53" s="149">
        <v>55</v>
      </c>
      <c r="J53" s="149">
        <v>27</v>
      </c>
      <c r="K53" s="149">
        <v>28</v>
      </c>
      <c r="L53" s="149">
        <v>60</v>
      </c>
      <c r="M53" s="149">
        <v>70</v>
      </c>
      <c r="N53" s="149">
        <v>50</v>
      </c>
      <c r="O53" s="149">
        <v>23</v>
      </c>
      <c r="P53" s="149">
        <v>16</v>
      </c>
      <c r="Q53" s="149">
        <v>7</v>
      </c>
      <c r="R53" s="149">
        <v>70</v>
      </c>
      <c r="S53" s="149">
        <v>56</v>
      </c>
      <c r="T53" s="149">
        <v>100</v>
      </c>
      <c r="U53" s="149">
        <v>9</v>
      </c>
      <c r="V53" s="149">
        <v>5</v>
      </c>
      <c r="W53" s="149">
        <v>4</v>
      </c>
      <c r="X53" s="149">
        <v>44</v>
      </c>
      <c r="Y53" s="149" t="s">
        <v>414</v>
      </c>
      <c r="Z53" s="149" t="s">
        <v>414</v>
      </c>
      <c r="AA53" s="149">
        <v>8</v>
      </c>
      <c r="AB53" s="149">
        <v>4</v>
      </c>
      <c r="AC53" s="149">
        <v>4</v>
      </c>
      <c r="AD53" s="149">
        <v>38</v>
      </c>
      <c r="AE53" s="149" t="s">
        <v>414</v>
      </c>
      <c r="AF53" s="149" t="s">
        <v>414</v>
      </c>
      <c r="AG53" s="149">
        <v>2919</v>
      </c>
      <c r="AH53" s="149">
        <v>1490</v>
      </c>
      <c r="AI53" s="149">
        <v>1429</v>
      </c>
      <c r="AJ53" s="149">
        <v>51</v>
      </c>
      <c r="AK53" s="149">
        <v>47</v>
      </c>
      <c r="AL53" s="149">
        <v>55</v>
      </c>
      <c r="AN53" s="152"/>
    </row>
    <row r="54" spans="1:40" x14ac:dyDescent="0.45">
      <c r="A54" s="149" t="s">
        <v>143</v>
      </c>
      <c r="B54" s="149" t="s">
        <v>144</v>
      </c>
      <c r="C54" s="149">
        <v>3395</v>
      </c>
      <c r="D54" s="149">
        <v>1765</v>
      </c>
      <c r="E54" s="149">
        <v>1630</v>
      </c>
      <c r="F54" s="149">
        <v>54</v>
      </c>
      <c r="G54" s="149">
        <v>51</v>
      </c>
      <c r="H54" s="149">
        <v>57</v>
      </c>
      <c r="I54" s="149">
        <v>74</v>
      </c>
      <c r="J54" s="149">
        <v>42</v>
      </c>
      <c r="K54" s="149">
        <v>32</v>
      </c>
      <c r="L54" s="149">
        <v>55</v>
      </c>
      <c r="M54" s="149">
        <v>48</v>
      </c>
      <c r="N54" s="149">
        <v>66</v>
      </c>
      <c r="O54" s="149">
        <v>90</v>
      </c>
      <c r="P54" s="149">
        <v>41</v>
      </c>
      <c r="Q54" s="149">
        <v>49</v>
      </c>
      <c r="R54" s="149">
        <v>61</v>
      </c>
      <c r="S54" s="149">
        <v>63</v>
      </c>
      <c r="T54" s="149">
        <v>59</v>
      </c>
      <c r="U54" s="149">
        <v>9</v>
      </c>
      <c r="V54" s="149" t="s">
        <v>414</v>
      </c>
      <c r="W54" s="149" t="s">
        <v>414</v>
      </c>
      <c r="X54" s="149" t="s">
        <v>414</v>
      </c>
      <c r="Y54" s="149" t="s">
        <v>414</v>
      </c>
      <c r="Z54" s="149" t="s">
        <v>414</v>
      </c>
      <c r="AA54" s="149">
        <v>10</v>
      </c>
      <c r="AB54" s="149">
        <v>4</v>
      </c>
      <c r="AC54" s="149">
        <v>6</v>
      </c>
      <c r="AD54" s="149">
        <v>60</v>
      </c>
      <c r="AE54" s="149" t="s">
        <v>414</v>
      </c>
      <c r="AF54" s="149" t="s">
        <v>414</v>
      </c>
      <c r="AG54" s="149">
        <v>3610</v>
      </c>
      <c r="AH54" s="149">
        <v>1876</v>
      </c>
      <c r="AI54" s="149">
        <v>1734</v>
      </c>
      <c r="AJ54" s="149">
        <v>54</v>
      </c>
      <c r="AK54" s="149">
        <v>51</v>
      </c>
      <c r="AL54" s="149">
        <v>57</v>
      </c>
      <c r="AN54" s="152"/>
    </row>
    <row r="55" spans="1:40" x14ac:dyDescent="0.45">
      <c r="A55" s="149" t="s">
        <v>104</v>
      </c>
      <c r="B55" s="149" t="s">
        <v>105</v>
      </c>
      <c r="C55" s="149">
        <v>2433</v>
      </c>
      <c r="D55" s="149">
        <v>1304</v>
      </c>
      <c r="E55" s="149">
        <v>1129</v>
      </c>
      <c r="F55" s="149">
        <v>58</v>
      </c>
      <c r="G55" s="149">
        <v>55</v>
      </c>
      <c r="H55" s="149">
        <v>62</v>
      </c>
      <c r="I55" s="149">
        <v>112</v>
      </c>
      <c r="J55" s="149">
        <v>60</v>
      </c>
      <c r="K55" s="149">
        <v>52</v>
      </c>
      <c r="L55" s="149">
        <v>59</v>
      </c>
      <c r="M55" s="149">
        <v>62</v>
      </c>
      <c r="N55" s="149">
        <v>56</v>
      </c>
      <c r="O55" s="149">
        <v>785</v>
      </c>
      <c r="P55" s="149">
        <v>411</v>
      </c>
      <c r="Q55" s="149">
        <v>374</v>
      </c>
      <c r="R55" s="149">
        <v>64</v>
      </c>
      <c r="S55" s="149">
        <v>57</v>
      </c>
      <c r="T55" s="149">
        <v>72</v>
      </c>
      <c r="U55" s="149">
        <v>137</v>
      </c>
      <c r="V55" s="149">
        <v>65</v>
      </c>
      <c r="W55" s="149">
        <v>72</v>
      </c>
      <c r="X55" s="149">
        <v>51</v>
      </c>
      <c r="Y55" s="149">
        <v>42</v>
      </c>
      <c r="Z55" s="149">
        <v>60</v>
      </c>
      <c r="AA55" s="149">
        <v>12</v>
      </c>
      <c r="AB55" s="149">
        <v>7</v>
      </c>
      <c r="AC55" s="149">
        <v>5</v>
      </c>
      <c r="AD55" s="149" t="s">
        <v>414</v>
      </c>
      <c r="AE55" s="149" t="s">
        <v>414</v>
      </c>
      <c r="AF55" s="149" t="s">
        <v>414</v>
      </c>
      <c r="AG55" s="149">
        <v>3567</v>
      </c>
      <c r="AH55" s="149">
        <v>1886</v>
      </c>
      <c r="AI55" s="149">
        <v>1681</v>
      </c>
      <c r="AJ55" s="149">
        <v>59</v>
      </c>
      <c r="AK55" s="149">
        <v>55</v>
      </c>
      <c r="AL55" s="149">
        <v>63</v>
      </c>
      <c r="AN55" s="152"/>
    </row>
    <row r="56" spans="1:40" x14ac:dyDescent="0.45">
      <c r="A56" s="149" t="s">
        <v>106</v>
      </c>
      <c r="B56" s="149" t="s">
        <v>107</v>
      </c>
      <c r="C56" s="149">
        <v>1727</v>
      </c>
      <c r="D56" s="149">
        <v>859</v>
      </c>
      <c r="E56" s="149">
        <v>868</v>
      </c>
      <c r="F56" s="149">
        <v>56</v>
      </c>
      <c r="G56" s="149">
        <v>54</v>
      </c>
      <c r="H56" s="149">
        <v>57</v>
      </c>
      <c r="I56" s="149">
        <v>88</v>
      </c>
      <c r="J56" s="149">
        <v>44</v>
      </c>
      <c r="K56" s="149">
        <v>44</v>
      </c>
      <c r="L56" s="149">
        <v>59</v>
      </c>
      <c r="M56" s="149">
        <v>50</v>
      </c>
      <c r="N56" s="149">
        <v>68</v>
      </c>
      <c r="O56" s="149">
        <v>287</v>
      </c>
      <c r="P56" s="149">
        <v>153</v>
      </c>
      <c r="Q56" s="149">
        <v>134</v>
      </c>
      <c r="R56" s="149">
        <v>59</v>
      </c>
      <c r="S56" s="149">
        <v>54</v>
      </c>
      <c r="T56" s="149">
        <v>64</v>
      </c>
      <c r="U56" s="149">
        <v>39</v>
      </c>
      <c r="V56" s="149">
        <v>17</v>
      </c>
      <c r="W56" s="149">
        <v>22</v>
      </c>
      <c r="X56" s="149">
        <v>64</v>
      </c>
      <c r="Y56" s="149">
        <v>47</v>
      </c>
      <c r="Z56" s="149">
        <v>77</v>
      </c>
      <c r="AA56" s="149">
        <v>6</v>
      </c>
      <c r="AB56" s="149">
        <v>3</v>
      </c>
      <c r="AC56" s="149">
        <v>3</v>
      </c>
      <c r="AD56" s="149">
        <v>100</v>
      </c>
      <c r="AE56" s="149">
        <v>100</v>
      </c>
      <c r="AF56" s="149">
        <v>100</v>
      </c>
      <c r="AG56" s="149">
        <v>2213</v>
      </c>
      <c r="AH56" s="149">
        <v>1113</v>
      </c>
      <c r="AI56" s="149">
        <v>1100</v>
      </c>
      <c r="AJ56" s="149">
        <v>57</v>
      </c>
      <c r="AK56" s="149">
        <v>54</v>
      </c>
      <c r="AL56" s="149">
        <v>59</v>
      </c>
      <c r="AN56" s="152"/>
    </row>
    <row r="57" spans="1:40" x14ac:dyDescent="0.45">
      <c r="A57" s="149" t="s">
        <v>122</v>
      </c>
      <c r="B57" s="149" t="s">
        <v>123</v>
      </c>
      <c r="C57" s="149">
        <v>2857</v>
      </c>
      <c r="D57" s="149">
        <v>1460</v>
      </c>
      <c r="E57" s="149">
        <v>1397</v>
      </c>
      <c r="F57" s="149">
        <v>56</v>
      </c>
      <c r="G57" s="149">
        <v>52</v>
      </c>
      <c r="H57" s="149">
        <v>59</v>
      </c>
      <c r="I57" s="149">
        <v>472</v>
      </c>
      <c r="J57" s="149">
        <v>230</v>
      </c>
      <c r="K57" s="149">
        <v>242</v>
      </c>
      <c r="L57" s="149">
        <v>58</v>
      </c>
      <c r="M57" s="149">
        <v>52</v>
      </c>
      <c r="N57" s="149">
        <v>65</v>
      </c>
      <c r="O57" s="149">
        <v>1349</v>
      </c>
      <c r="P57" s="149">
        <v>678</v>
      </c>
      <c r="Q57" s="149">
        <v>671</v>
      </c>
      <c r="R57" s="149">
        <v>60</v>
      </c>
      <c r="S57" s="149">
        <v>56</v>
      </c>
      <c r="T57" s="149">
        <v>63</v>
      </c>
      <c r="U57" s="149">
        <v>966</v>
      </c>
      <c r="V57" s="149">
        <v>483</v>
      </c>
      <c r="W57" s="149">
        <v>483</v>
      </c>
      <c r="X57" s="149">
        <v>62</v>
      </c>
      <c r="Y57" s="149">
        <v>57</v>
      </c>
      <c r="Z57" s="149">
        <v>67</v>
      </c>
      <c r="AA57" s="149">
        <v>58</v>
      </c>
      <c r="AB57" s="149">
        <v>23</v>
      </c>
      <c r="AC57" s="149">
        <v>35</v>
      </c>
      <c r="AD57" s="149">
        <v>71</v>
      </c>
      <c r="AE57" s="149">
        <v>61</v>
      </c>
      <c r="AF57" s="149">
        <v>77</v>
      </c>
      <c r="AG57" s="149">
        <v>6165</v>
      </c>
      <c r="AH57" s="149">
        <v>3130</v>
      </c>
      <c r="AI57" s="149">
        <v>3035</v>
      </c>
      <c r="AJ57" s="149">
        <v>57</v>
      </c>
      <c r="AK57" s="149">
        <v>53</v>
      </c>
      <c r="AL57" s="149">
        <v>61</v>
      </c>
      <c r="AN57" s="152"/>
    </row>
    <row r="58" spans="1:40" x14ac:dyDescent="0.45">
      <c r="A58" s="149" t="s">
        <v>124</v>
      </c>
      <c r="B58" s="149" t="s">
        <v>125</v>
      </c>
      <c r="C58" s="149">
        <v>1825</v>
      </c>
      <c r="D58" s="149">
        <v>923</v>
      </c>
      <c r="E58" s="149">
        <v>902</v>
      </c>
      <c r="F58" s="149">
        <v>55</v>
      </c>
      <c r="G58" s="149">
        <v>53</v>
      </c>
      <c r="H58" s="149">
        <v>57</v>
      </c>
      <c r="I58" s="149">
        <v>128</v>
      </c>
      <c r="J58" s="149">
        <v>63</v>
      </c>
      <c r="K58" s="149">
        <v>65</v>
      </c>
      <c r="L58" s="149">
        <v>51</v>
      </c>
      <c r="M58" s="149">
        <v>48</v>
      </c>
      <c r="N58" s="149">
        <v>54</v>
      </c>
      <c r="O58" s="149">
        <v>1133</v>
      </c>
      <c r="P58" s="149">
        <v>549</v>
      </c>
      <c r="Q58" s="149">
        <v>584</v>
      </c>
      <c r="R58" s="149">
        <v>46</v>
      </c>
      <c r="S58" s="149">
        <v>42</v>
      </c>
      <c r="T58" s="149">
        <v>51</v>
      </c>
      <c r="U58" s="149">
        <v>58</v>
      </c>
      <c r="V58" s="149">
        <v>30</v>
      </c>
      <c r="W58" s="149">
        <v>28</v>
      </c>
      <c r="X58" s="149">
        <v>53</v>
      </c>
      <c r="Y58" s="149">
        <v>63</v>
      </c>
      <c r="Z58" s="149">
        <v>43</v>
      </c>
      <c r="AA58" s="149">
        <v>13</v>
      </c>
      <c r="AB58" s="149">
        <v>7</v>
      </c>
      <c r="AC58" s="149">
        <v>6</v>
      </c>
      <c r="AD58" s="149">
        <v>31</v>
      </c>
      <c r="AE58" s="149" t="s">
        <v>414</v>
      </c>
      <c r="AF58" s="149" t="s">
        <v>414</v>
      </c>
      <c r="AG58" s="149">
        <v>3234</v>
      </c>
      <c r="AH58" s="149">
        <v>1614</v>
      </c>
      <c r="AI58" s="149">
        <v>1620</v>
      </c>
      <c r="AJ58" s="149">
        <v>51</v>
      </c>
      <c r="AK58" s="149">
        <v>48</v>
      </c>
      <c r="AL58" s="149">
        <v>54</v>
      </c>
      <c r="AN58" s="152"/>
    </row>
    <row r="59" spans="1:40" x14ac:dyDescent="0.45">
      <c r="A59" s="149" t="s">
        <v>126</v>
      </c>
      <c r="B59" s="149" t="s">
        <v>127</v>
      </c>
      <c r="C59" s="149">
        <v>1831</v>
      </c>
      <c r="D59" s="149">
        <v>918</v>
      </c>
      <c r="E59" s="149">
        <v>913</v>
      </c>
      <c r="F59" s="149">
        <v>63</v>
      </c>
      <c r="G59" s="149">
        <v>59</v>
      </c>
      <c r="H59" s="149">
        <v>68</v>
      </c>
      <c r="I59" s="149">
        <v>96</v>
      </c>
      <c r="J59" s="149">
        <v>49</v>
      </c>
      <c r="K59" s="149">
        <v>47</v>
      </c>
      <c r="L59" s="149">
        <v>58</v>
      </c>
      <c r="M59" s="149">
        <v>53</v>
      </c>
      <c r="N59" s="149">
        <v>64</v>
      </c>
      <c r="O59" s="149">
        <v>688</v>
      </c>
      <c r="P59" s="149">
        <v>364</v>
      </c>
      <c r="Q59" s="149">
        <v>324</v>
      </c>
      <c r="R59" s="149">
        <v>62</v>
      </c>
      <c r="S59" s="149">
        <v>58</v>
      </c>
      <c r="T59" s="149">
        <v>66</v>
      </c>
      <c r="U59" s="149">
        <v>62</v>
      </c>
      <c r="V59" s="149">
        <v>35</v>
      </c>
      <c r="W59" s="149">
        <v>27</v>
      </c>
      <c r="X59" s="149">
        <v>76</v>
      </c>
      <c r="Y59" s="149">
        <v>71</v>
      </c>
      <c r="Z59" s="149">
        <v>81</v>
      </c>
      <c r="AA59" s="149">
        <v>4</v>
      </c>
      <c r="AB59" s="149" t="s">
        <v>414</v>
      </c>
      <c r="AC59" s="149" t="s">
        <v>414</v>
      </c>
      <c r="AD59" s="149" t="s">
        <v>414</v>
      </c>
      <c r="AE59" s="149" t="s">
        <v>414</v>
      </c>
      <c r="AF59" s="149" t="s">
        <v>414</v>
      </c>
      <c r="AG59" s="149">
        <v>2717</v>
      </c>
      <c r="AH59" s="149">
        <v>1388</v>
      </c>
      <c r="AI59" s="149">
        <v>1329</v>
      </c>
      <c r="AJ59" s="149">
        <v>63</v>
      </c>
      <c r="AK59" s="149">
        <v>58</v>
      </c>
      <c r="AL59" s="149">
        <v>67</v>
      </c>
      <c r="AN59" s="152"/>
    </row>
    <row r="60" spans="1:40" x14ac:dyDescent="0.45">
      <c r="A60" s="149" t="s">
        <v>128</v>
      </c>
      <c r="B60" s="149" t="s">
        <v>129</v>
      </c>
      <c r="C60" s="149">
        <v>2173</v>
      </c>
      <c r="D60" s="149">
        <v>1125</v>
      </c>
      <c r="E60" s="149">
        <v>1048</v>
      </c>
      <c r="F60" s="149">
        <v>58</v>
      </c>
      <c r="G60" s="149">
        <v>55</v>
      </c>
      <c r="H60" s="149">
        <v>61</v>
      </c>
      <c r="I60" s="149">
        <v>193</v>
      </c>
      <c r="J60" s="149">
        <v>86</v>
      </c>
      <c r="K60" s="149">
        <v>107</v>
      </c>
      <c r="L60" s="149">
        <v>64</v>
      </c>
      <c r="M60" s="149">
        <v>57</v>
      </c>
      <c r="N60" s="149">
        <v>70</v>
      </c>
      <c r="O60" s="149">
        <v>86</v>
      </c>
      <c r="P60" s="149">
        <v>53</v>
      </c>
      <c r="Q60" s="149">
        <v>33</v>
      </c>
      <c r="R60" s="149">
        <v>72</v>
      </c>
      <c r="S60" s="149">
        <v>72</v>
      </c>
      <c r="T60" s="149">
        <v>73</v>
      </c>
      <c r="U60" s="149">
        <v>119</v>
      </c>
      <c r="V60" s="149">
        <v>62</v>
      </c>
      <c r="W60" s="149">
        <v>57</v>
      </c>
      <c r="X60" s="149">
        <v>66</v>
      </c>
      <c r="Y60" s="149">
        <v>60</v>
      </c>
      <c r="Z60" s="149">
        <v>72</v>
      </c>
      <c r="AA60" s="149">
        <v>8</v>
      </c>
      <c r="AB60" s="149">
        <v>5</v>
      </c>
      <c r="AC60" s="149">
        <v>3</v>
      </c>
      <c r="AD60" s="149" t="s">
        <v>414</v>
      </c>
      <c r="AE60" s="149" t="s">
        <v>414</v>
      </c>
      <c r="AF60" s="149">
        <v>100</v>
      </c>
      <c r="AG60" s="149">
        <v>2698</v>
      </c>
      <c r="AH60" s="149">
        <v>1398</v>
      </c>
      <c r="AI60" s="149">
        <v>1300</v>
      </c>
      <c r="AJ60" s="149">
        <v>58</v>
      </c>
      <c r="AK60" s="149">
        <v>55</v>
      </c>
      <c r="AL60" s="149">
        <v>62</v>
      </c>
      <c r="AN60" s="152"/>
    </row>
    <row r="61" spans="1:40" x14ac:dyDescent="0.45">
      <c r="A61" s="149" t="s">
        <v>133</v>
      </c>
      <c r="B61" s="149" t="s">
        <v>134</v>
      </c>
      <c r="C61" s="149">
        <v>2776</v>
      </c>
      <c r="D61" s="149">
        <v>1504</v>
      </c>
      <c r="E61" s="149">
        <v>1272</v>
      </c>
      <c r="F61" s="149">
        <v>61</v>
      </c>
      <c r="G61" s="149">
        <v>57</v>
      </c>
      <c r="H61" s="149">
        <v>64</v>
      </c>
      <c r="I61" s="149">
        <v>155</v>
      </c>
      <c r="J61" s="149">
        <v>82</v>
      </c>
      <c r="K61" s="149">
        <v>73</v>
      </c>
      <c r="L61" s="149">
        <v>62</v>
      </c>
      <c r="M61" s="149">
        <v>59</v>
      </c>
      <c r="N61" s="149">
        <v>66</v>
      </c>
      <c r="O61" s="149">
        <v>213</v>
      </c>
      <c r="P61" s="149">
        <v>112</v>
      </c>
      <c r="Q61" s="149">
        <v>101</v>
      </c>
      <c r="R61" s="149">
        <v>61</v>
      </c>
      <c r="S61" s="149">
        <v>63</v>
      </c>
      <c r="T61" s="149">
        <v>57</v>
      </c>
      <c r="U61" s="149">
        <v>28</v>
      </c>
      <c r="V61" s="149">
        <v>17</v>
      </c>
      <c r="W61" s="149">
        <v>11</v>
      </c>
      <c r="X61" s="149">
        <v>57</v>
      </c>
      <c r="Y61" s="149">
        <v>53</v>
      </c>
      <c r="Z61" s="149">
        <v>64</v>
      </c>
      <c r="AA61" s="149">
        <v>17</v>
      </c>
      <c r="AB61" s="149">
        <v>7</v>
      </c>
      <c r="AC61" s="149">
        <v>10</v>
      </c>
      <c r="AD61" s="149">
        <v>47</v>
      </c>
      <c r="AE61" s="149">
        <v>43</v>
      </c>
      <c r="AF61" s="149">
        <v>50</v>
      </c>
      <c r="AG61" s="149">
        <v>3279</v>
      </c>
      <c r="AH61" s="149">
        <v>1778</v>
      </c>
      <c r="AI61" s="149">
        <v>1501</v>
      </c>
      <c r="AJ61" s="149">
        <v>60</v>
      </c>
      <c r="AK61" s="149">
        <v>57</v>
      </c>
      <c r="AL61" s="149">
        <v>64</v>
      </c>
      <c r="AN61" s="152"/>
    </row>
    <row r="62" spans="1:40" x14ac:dyDescent="0.45">
      <c r="A62" s="149" t="s">
        <v>135</v>
      </c>
      <c r="B62" s="149" t="s">
        <v>136</v>
      </c>
      <c r="C62" s="149">
        <v>2174</v>
      </c>
      <c r="D62" s="149">
        <v>1091</v>
      </c>
      <c r="E62" s="149">
        <v>1083</v>
      </c>
      <c r="F62" s="149">
        <v>54</v>
      </c>
      <c r="G62" s="149">
        <v>50</v>
      </c>
      <c r="H62" s="149">
        <v>59</v>
      </c>
      <c r="I62" s="149">
        <v>98</v>
      </c>
      <c r="J62" s="149">
        <v>47</v>
      </c>
      <c r="K62" s="149">
        <v>51</v>
      </c>
      <c r="L62" s="149">
        <v>58</v>
      </c>
      <c r="M62" s="149">
        <v>60</v>
      </c>
      <c r="N62" s="149">
        <v>57</v>
      </c>
      <c r="O62" s="149">
        <v>316</v>
      </c>
      <c r="P62" s="149">
        <v>150</v>
      </c>
      <c r="Q62" s="149">
        <v>166</v>
      </c>
      <c r="R62" s="149">
        <v>60</v>
      </c>
      <c r="S62" s="149">
        <v>52</v>
      </c>
      <c r="T62" s="149">
        <v>67</v>
      </c>
      <c r="U62" s="149">
        <v>40</v>
      </c>
      <c r="V62" s="149">
        <v>19</v>
      </c>
      <c r="W62" s="149">
        <v>21</v>
      </c>
      <c r="X62" s="149">
        <v>70</v>
      </c>
      <c r="Y62" s="149">
        <v>74</v>
      </c>
      <c r="Z62" s="149">
        <v>67</v>
      </c>
      <c r="AA62" s="149">
        <v>8</v>
      </c>
      <c r="AB62" s="149">
        <v>3</v>
      </c>
      <c r="AC62" s="149">
        <v>5</v>
      </c>
      <c r="AD62" s="149" t="s">
        <v>414</v>
      </c>
      <c r="AE62" s="149" t="s">
        <v>414</v>
      </c>
      <c r="AF62" s="149" t="s">
        <v>414</v>
      </c>
      <c r="AG62" s="149">
        <v>2690</v>
      </c>
      <c r="AH62" s="149">
        <v>1338</v>
      </c>
      <c r="AI62" s="149">
        <v>1352</v>
      </c>
      <c r="AJ62" s="149">
        <v>55</v>
      </c>
      <c r="AK62" s="149">
        <v>51</v>
      </c>
      <c r="AL62" s="149">
        <v>60</v>
      </c>
      <c r="AN62" s="152"/>
    </row>
    <row r="63" spans="1:40" x14ac:dyDescent="0.45">
      <c r="A63" s="149" t="s">
        <v>137</v>
      </c>
      <c r="B63" s="149" t="s">
        <v>138</v>
      </c>
      <c r="C63" s="149">
        <v>2025</v>
      </c>
      <c r="D63" s="149">
        <v>1052</v>
      </c>
      <c r="E63" s="149">
        <v>973</v>
      </c>
      <c r="F63" s="149">
        <v>69</v>
      </c>
      <c r="G63" s="149">
        <v>67</v>
      </c>
      <c r="H63" s="149">
        <v>71</v>
      </c>
      <c r="I63" s="149">
        <v>171</v>
      </c>
      <c r="J63" s="149">
        <v>83</v>
      </c>
      <c r="K63" s="149">
        <v>88</v>
      </c>
      <c r="L63" s="149">
        <v>66</v>
      </c>
      <c r="M63" s="149">
        <v>55</v>
      </c>
      <c r="N63" s="149">
        <v>76</v>
      </c>
      <c r="O63" s="149">
        <v>333</v>
      </c>
      <c r="P63" s="149">
        <v>169</v>
      </c>
      <c r="Q63" s="149">
        <v>164</v>
      </c>
      <c r="R63" s="149">
        <v>65</v>
      </c>
      <c r="S63" s="149">
        <v>60</v>
      </c>
      <c r="T63" s="149">
        <v>70</v>
      </c>
      <c r="U63" s="149">
        <v>95</v>
      </c>
      <c r="V63" s="149">
        <v>48</v>
      </c>
      <c r="W63" s="149">
        <v>47</v>
      </c>
      <c r="X63" s="149">
        <v>64</v>
      </c>
      <c r="Y63" s="149">
        <v>58</v>
      </c>
      <c r="Z63" s="149">
        <v>70</v>
      </c>
      <c r="AA63" s="149">
        <v>26</v>
      </c>
      <c r="AB63" s="149">
        <v>15</v>
      </c>
      <c r="AC63" s="149">
        <v>11</v>
      </c>
      <c r="AD63" s="149">
        <v>85</v>
      </c>
      <c r="AE63" s="149" t="s">
        <v>414</v>
      </c>
      <c r="AF63" s="149" t="s">
        <v>414</v>
      </c>
      <c r="AG63" s="149">
        <v>2737</v>
      </c>
      <c r="AH63" s="149">
        <v>1404</v>
      </c>
      <c r="AI63" s="149">
        <v>1333</v>
      </c>
      <c r="AJ63" s="149">
        <v>68</v>
      </c>
      <c r="AK63" s="149">
        <v>65</v>
      </c>
      <c r="AL63" s="149">
        <v>71</v>
      </c>
      <c r="AN63" s="152"/>
    </row>
    <row r="64" spans="1:40" x14ac:dyDescent="0.45">
      <c r="A64" s="149" t="s">
        <v>141</v>
      </c>
      <c r="B64" s="149" t="s">
        <v>142</v>
      </c>
      <c r="C64" s="149">
        <v>3412</v>
      </c>
      <c r="D64" s="149">
        <v>1787</v>
      </c>
      <c r="E64" s="149">
        <v>1625</v>
      </c>
      <c r="F64" s="149">
        <v>62</v>
      </c>
      <c r="G64" s="149">
        <v>57</v>
      </c>
      <c r="H64" s="149">
        <v>67</v>
      </c>
      <c r="I64" s="149">
        <v>58</v>
      </c>
      <c r="J64" s="149">
        <v>32</v>
      </c>
      <c r="K64" s="149">
        <v>26</v>
      </c>
      <c r="L64" s="149">
        <v>69</v>
      </c>
      <c r="M64" s="149">
        <v>69</v>
      </c>
      <c r="N64" s="149">
        <v>69</v>
      </c>
      <c r="O64" s="149">
        <v>54</v>
      </c>
      <c r="P64" s="149">
        <v>28</v>
      </c>
      <c r="Q64" s="149">
        <v>26</v>
      </c>
      <c r="R64" s="149">
        <v>70</v>
      </c>
      <c r="S64" s="149">
        <v>61</v>
      </c>
      <c r="T64" s="149">
        <v>81</v>
      </c>
      <c r="U64" s="149">
        <v>35</v>
      </c>
      <c r="V64" s="149">
        <v>13</v>
      </c>
      <c r="W64" s="149">
        <v>22</v>
      </c>
      <c r="X64" s="149">
        <v>66</v>
      </c>
      <c r="Y64" s="149">
        <v>46</v>
      </c>
      <c r="Z64" s="149">
        <v>77</v>
      </c>
      <c r="AA64" s="149">
        <v>9</v>
      </c>
      <c r="AB64" s="149">
        <v>4</v>
      </c>
      <c r="AC64" s="149">
        <v>5</v>
      </c>
      <c r="AD64" s="149">
        <v>67</v>
      </c>
      <c r="AE64" s="149" t="s">
        <v>414</v>
      </c>
      <c r="AF64" s="149" t="s">
        <v>414</v>
      </c>
      <c r="AG64" s="149">
        <v>3602</v>
      </c>
      <c r="AH64" s="149">
        <v>1883</v>
      </c>
      <c r="AI64" s="149">
        <v>1719</v>
      </c>
      <c r="AJ64" s="149">
        <v>62</v>
      </c>
      <c r="AK64" s="149">
        <v>57</v>
      </c>
      <c r="AL64" s="149">
        <v>67</v>
      </c>
      <c r="AN64" s="152"/>
    </row>
    <row r="65" spans="1:40" x14ac:dyDescent="0.45">
      <c r="A65" s="149" t="s">
        <v>147</v>
      </c>
      <c r="B65" s="149" t="s">
        <v>148</v>
      </c>
      <c r="C65" s="149">
        <v>2529</v>
      </c>
      <c r="D65" s="149">
        <v>1264</v>
      </c>
      <c r="E65" s="149">
        <v>1265</v>
      </c>
      <c r="F65" s="149">
        <v>55</v>
      </c>
      <c r="G65" s="149">
        <v>49</v>
      </c>
      <c r="H65" s="149">
        <v>60</v>
      </c>
      <c r="I65" s="149">
        <v>67</v>
      </c>
      <c r="J65" s="149">
        <v>33</v>
      </c>
      <c r="K65" s="149">
        <v>34</v>
      </c>
      <c r="L65" s="149">
        <v>55</v>
      </c>
      <c r="M65" s="149" t="s">
        <v>414</v>
      </c>
      <c r="N65" s="149" t="s">
        <v>414</v>
      </c>
      <c r="O65" s="149">
        <v>12</v>
      </c>
      <c r="P65" s="149">
        <v>7</v>
      </c>
      <c r="Q65" s="149">
        <v>5</v>
      </c>
      <c r="R65" s="149">
        <v>58</v>
      </c>
      <c r="S65" s="149" t="s">
        <v>414</v>
      </c>
      <c r="T65" s="149" t="s">
        <v>414</v>
      </c>
      <c r="U65" s="149">
        <v>17</v>
      </c>
      <c r="V65" s="149">
        <v>8</v>
      </c>
      <c r="W65" s="149">
        <v>9</v>
      </c>
      <c r="X65" s="149">
        <v>47</v>
      </c>
      <c r="Y65" s="149" t="s">
        <v>414</v>
      </c>
      <c r="Z65" s="149" t="s">
        <v>414</v>
      </c>
      <c r="AA65" s="149">
        <v>0</v>
      </c>
      <c r="AB65" s="149">
        <v>0</v>
      </c>
      <c r="AC65" s="149">
        <v>0</v>
      </c>
      <c r="AD65" s="149" t="s">
        <v>33</v>
      </c>
      <c r="AE65" s="149" t="s">
        <v>33</v>
      </c>
      <c r="AF65" s="149" t="s">
        <v>33</v>
      </c>
      <c r="AG65" s="149">
        <v>2639</v>
      </c>
      <c r="AH65" s="149">
        <v>1321</v>
      </c>
      <c r="AI65" s="149">
        <v>1318</v>
      </c>
      <c r="AJ65" s="149">
        <v>54</v>
      </c>
      <c r="AK65" s="149">
        <v>49</v>
      </c>
      <c r="AL65" s="149">
        <v>60</v>
      </c>
      <c r="AN65" s="152"/>
    </row>
    <row r="66" spans="1:40" x14ac:dyDescent="0.45">
      <c r="A66" s="149" t="s">
        <v>153</v>
      </c>
      <c r="B66" s="149" t="s">
        <v>154</v>
      </c>
      <c r="C66" s="149">
        <v>3178</v>
      </c>
      <c r="D66" s="149">
        <v>1603</v>
      </c>
      <c r="E66" s="149">
        <v>1575</v>
      </c>
      <c r="F66" s="149">
        <v>55</v>
      </c>
      <c r="G66" s="149">
        <v>53</v>
      </c>
      <c r="H66" s="149">
        <v>58</v>
      </c>
      <c r="I66" s="149">
        <v>93</v>
      </c>
      <c r="J66" s="149">
        <v>49</v>
      </c>
      <c r="K66" s="149">
        <v>44</v>
      </c>
      <c r="L66" s="149">
        <v>62</v>
      </c>
      <c r="M66" s="149">
        <v>59</v>
      </c>
      <c r="N66" s="149">
        <v>66</v>
      </c>
      <c r="O66" s="149">
        <v>111</v>
      </c>
      <c r="P66" s="149">
        <v>58</v>
      </c>
      <c r="Q66" s="149">
        <v>53</v>
      </c>
      <c r="R66" s="149">
        <v>56</v>
      </c>
      <c r="S66" s="149">
        <v>53</v>
      </c>
      <c r="T66" s="149">
        <v>58</v>
      </c>
      <c r="U66" s="149">
        <v>43</v>
      </c>
      <c r="V66" s="149">
        <v>24</v>
      </c>
      <c r="W66" s="149">
        <v>19</v>
      </c>
      <c r="X66" s="149">
        <v>56</v>
      </c>
      <c r="Y66" s="149">
        <v>42</v>
      </c>
      <c r="Z66" s="149">
        <v>74</v>
      </c>
      <c r="AA66" s="149">
        <v>13</v>
      </c>
      <c r="AB66" s="149">
        <v>5</v>
      </c>
      <c r="AC66" s="149">
        <v>8</v>
      </c>
      <c r="AD66" s="149">
        <v>46</v>
      </c>
      <c r="AE66" s="149" t="s">
        <v>414</v>
      </c>
      <c r="AF66" s="149" t="s">
        <v>414</v>
      </c>
      <c r="AG66" s="149">
        <v>3486</v>
      </c>
      <c r="AH66" s="149">
        <v>1765</v>
      </c>
      <c r="AI66" s="149">
        <v>1721</v>
      </c>
      <c r="AJ66" s="149">
        <v>55</v>
      </c>
      <c r="AK66" s="149">
        <v>53</v>
      </c>
      <c r="AL66" s="149">
        <v>58</v>
      </c>
      <c r="AN66" s="152"/>
    </row>
    <row r="67" spans="1:40" x14ac:dyDescent="0.45">
      <c r="A67" s="149" t="s">
        <v>168</v>
      </c>
      <c r="B67" s="149" t="s">
        <v>169</v>
      </c>
      <c r="C67" s="149">
        <v>2624</v>
      </c>
      <c r="D67" s="149">
        <v>1321</v>
      </c>
      <c r="E67" s="149">
        <v>1303</v>
      </c>
      <c r="F67" s="149">
        <v>54</v>
      </c>
      <c r="G67" s="149">
        <v>49</v>
      </c>
      <c r="H67" s="149">
        <v>59</v>
      </c>
      <c r="I67" s="149">
        <v>92</v>
      </c>
      <c r="J67" s="149">
        <v>46</v>
      </c>
      <c r="K67" s="149">
        <v>46</v>
      </c>
      <c r="L67" s="149">
        <v>57</v>
      </c>
      <c r="M67" s="149">
        <v>48</v>
      </c>
      <c r="N67" s="149">
        <v>65</v>
      </c>
      <c r="O67" s="149">
        <v>233</v>
      </c>
      <c r="P67" s="149">
        <v>125</v>
      </c>
      <c r="Q67" s="149">
        <v>108</v>
      </c>
      <c r="R67" s="149">
        <v>64</v>
      </c>
      <c r="S67" s="149">
        <v>58</v>
      </c>
      <c r="T67" s="149">
        <v>70</v>
      </c>
      <c r="U67" s="149">
        <v>37</v>
      </c>
      <c r="V67" s="149">
        <v>16</v>
      </c>
      <c r="W67" s="149">
        <v>21</v>
      </c>
      <c r="X67" s="149">
        <v>59</v>
      </c>
      <c r="Y67" s="149">
        <v>31</v>
      </c>
      <c r="Z67" s="149">
        <v>81</v>
      </c>
      <c r="AA67" s="149">
        <v>9</v>
      </c>
      <c r="AB67" s="149">
        <v>5</v>
      </c>
      <c r="AC67" s="149">
        <v>4</v>
      </c>
      <c r="AD67" s="149">
        <v>33</v>
      </c>
      <c r="AE67" s="149" t="s">
        <v>414</v>
      </c>
      <c r="AF67" s="149" t="s">
        <v>414</v>
      </c>
      <c r="AG67" s="149">
        <v>3039</v>
      </c>
      <c r="AH67" s="149">
        <v>1535</v>
      </c>
      <c r="AI67" s="149">
        <v>1504</v>
      </c>
      <c r="AJ67" s="149">
        <v>55</v>
      </c>
      <c r="AK67" s="149">
        <v>50</v>
      </c>
      <c r="AL67" s="149">
        <v>60</v>
      </c>
      <c r="AN67" s="152"/>
    </row>
    <row r="68" spans="1:40" x14ac:dyDescent="0.45">
      <c r="A68" s="149" t="s">
        <v>170</v>
      </c>
      <c r="B68" s="149" t="s">
        <v>171</v>
      </c>
      <c r="C68" s="149">
        <v>4060</v>
      </c>
      <c r="D68" s="149">
        <v>2100</v>
      </c>
      <c r="E68" s="149">
        <v>1960</v>
      </c>
      <c r="F68" s="149">
        <v>55</v>
      </c>
      <c r="G68" s="149">
        <v>50</v>
      </c>
      <c r="H68" s="149">
        <v>61</v>
      </c>
      <c r="I68" s="149">
        <v>447</v>
      </c>
      <c r="J68" s="149">
        <v>211</v>
      </c>
      <c r="K68" s="149">
        <v>236</v>
      </c>
      <c r="L68" s="149">
        <v>55</v>
      </c>
      <c r="M68" s="149">
        <v>51</v>
      </c>
      <c r="N68" s="149">
        <v>58</v>
      </c>
      <c r="O68" s="149">
        <v>698</v>
      </c>
      <c r="P68" s="149">
        <v>354</v>
      </c>
      <c r="Q68" s="149">
        <v>344</v>
      </c>
      <c r="R68" s="149">
        <v>53</v>
      </c>
      <c r="S68" s="149">
        <v>51</v>
      </c>
      <c r="T68" s="149">
        <v>55</v>
      </c>
      <c r="U68" s="149">
        <v>336</v>
      </c>
      <c r="V68" s="149">
        <v>178</v>
      </c>
      <c r="W68" s="149">
        <v>158</v>
      </c>
      <c r="X68" s="149">
        <v>61</v>
      </c>
      <c r="Y68" s="149">
        <v>58</v>
      </c>
      <c r="Z68" s="149">
        <v>65</v>
      </c>
      <c r="AA68" s="149">
        <v>31</v>
      </c>
      <c r="AB68" s="149">
        <v>17</v>
      </c>
      <c r="AC68" s="149">
        <v>14</v>
      </c>
      <c r="AD68" s="149">
        <v>48</v>
      </c>
      <c r="AE68" s="149">
        <v>47</v>
      </c>
      <c r="AF68" s="149">
        <v>50</v>
      </c>
      <c r="AG68" s="149">
        <v>5832</v>
      </c>
      <c r="AH68" s="149">
        <v>2998</v>
      </c>
      <c r="AI68" s="149">
        <v>2834</v>
      </c>
      <c r="AJ68" s="149">
        <v>54</v>
      </c>
      <c r="AK68" s="149">
        <v>50</v>
      </c>
      <c r="AL68" s="149">
        <v>59</v>
      </c>
      <c r="AN68" s="152"/>
    </row>
    <row r="69" spans="1:40" x14ac:dyDescent="0.45">
      <c r="A69" s="149" t="s">
        <v>149</v>
      </c>
      <c r="B69" s="149" t="s">
        <v>150</v>
      </c>
      <c r="C69" s="149">
        <v>3668</v>
      </c>
      <c r="D69" s="149">
        <v>1825</v>
      </c>
      <c r="E69" s="149">
        <v>1843</v>
      </c>
      <c r="F69" s="149">
        <v>56</v>
      </c>
      <c r="G69" s="149">
        <v>53</v>
      </c>
      <c r="H69" s="149">
        <v>59</v>
      </c>
      <c r="I69" s="149">
        <v>338</v>
      </c>
      <c r="J69" s="149">
        <v>166</v>
      </c>
      <c r="K69" s="149">
        <v>172</v>
      </c>
      <c r="L69" s="149">
        <v>55</v>
      </c>
      <c r="M69" s="149">
        <v>51</v>
      </c>
      <c r="N69" s="149">
        <v>59</v>
      </c>
      <c r="O69" s="149">
        <v>3296</v>
      </c>
      <c r="P69" s="149">
        <v>1663</v>
      </c>
      <c r="Q69" s="149">
        <v>1633</v>
      </c>
      <c r="R69" s="149">
        <v>60</v>
      </c>
      <c r="S69" s="149">
        <v>54</v>
      </c>
      <c r="T69" s="149">
        <v>65</v>
      </c>
      <c r="U69" s="149">
        <v>82</v>
      </c>
      <c r="V69" s="149">
        <v>45</v>
      </c>
      <c r="W69" s="149">
        <v>37</v>
      </c>
      <c r="X69" s="149">
        <v>54</v>
      </c>
      <c r="Y69" s="149">
        <v>47</v>
      </c>
      <c r="Z69" s="149">
        <v>62</v>
      </c>
      <c r="AA69" s="149">
        <v>15</v>
      </c>
      <c r="AB69" s="149">
        <v>6</v>
      </c>
      <c r="AC69" s="149">
        <v>9</v>
      </c>
      <c r="AD69" s="149">
        <v>60</v>
      </c>
      <c r="AE69" s="149" t="s">
        <v>414</v>
      </c>
      <c r="AF69" s="149" t="s">
        <v>414</v>
      </c>
      <c r="AG69" s="149">
        <v>7556</v>
      </c>
      <c r="AH69" s="149">
        <v>3790</v>
      </c>
      <c r="AI69" s="149">
        <v>3766</v>
      </c>
      <c r="AJ69" s="149">
        <v>57</v>
      </c>
      <c r="AK69" s="149">
        <v>53</v>
      </c>
      <c r="AL69" s="149">
        <v>61</v>
      </c>
      <c r="AN69" s="152"/>
    </row>
    <row r="70" spans="1:40" x14ac:dyDescent="0.45">
      <c r="A70" s="149" t="s">
        <v>151</v>
      </c>
      <c r="B70" s="149" t="s">
        <v>152</v>
      </c>
      <c r="C70" s="149">
        <v>2091</v>
      </c>
      <c r="D70" s="149">
        <v>995</v>
      </c>
      <c r="E70" s="149">
        <v>1096</v>
      </c>
      <c r="F70" s="149">
        <v>63</v>
      </c>
      <c r="G70" s="149">
        <v>57</v>
      </c>
      <c r="H70" s="149">
        <v>68</v>
      </c>
      <c r="I70" s="149">
        <v>99</v>
      </c>
      <c r="J70" s="149">
        <v>55</v>
      </c>
      <c r="K70" s="149">
        <v>44</v>
      </c>
      <c r="L70" s="149">
        <v>61</v>
      </c>
      <c r="M70" s="149">
        <v>55</v>
      </c>
      <c r="N70" s="149">
        <v>68</v>
      </c>
      <c r="O70" s="149">
        <v>432</v>
      </c>
      <c r="P70" s="149">
        <v>239</v>
      </c>
      <c r="Q70" s="149">
        <v>193</v>
      </c>
      <c r="R70" s="149">
        <v>60</v>
      </c>
      <c r="S70" s="149">
        <v>57</v>
      </c>
      <c r="T70" s="149">
        <v>63</v>
      </c>
      <c r="U70" s="149">
        <v>14</v>
      </c>
      <c r="V70" s="149">
        <v>7</v>
      </c>
      <c r="W70" s="149">
        <v>7</v>
      </c>
      <c r="X70" s="149">
        <v>57</v>
      </c>
      <c r="Y70" s="149">
        <v>57</v>
      </c>
      <c r="Z70" s="149">
        <v>57</v>
      </c>
      <c r="AA70" s="149" t="s">
        <v>414</v>
      </c>
      <c r="AB70" s="149" t="s">
        <v>414</v>
      </c>
      <c r="AC70" s="149" t="s">
        <v>414</v>
      </c>
      <c r="AD70" s="149" t="s">
        <v>414</v>
      </c>
      <c r="AE70" s="149" t="s">
        <v>414</v>
      </c>
      <c r="AF70" s="149" t="s">
        <v>414</v>
      </c>
      <c r="AG70" s="149">
        <v>2663</v>
      </c>
      <c r="AH70" s="149">
        <v>1314</v>
      </c>
      <c r="AI70" s="149">
        <v>1349</v>
      </c>
      <c r="AJ70" s="149">
        <v>62</v>
      </c>
      <c r="AK70" s="149">
        <v>57</v>
      </c>
      <c r="AL70" s="149">
        <v>67</v>
      </c>
      <c r="AN70" s="152"/>
    </row>
    <row r="71" spans="1:40" x14ac:dyDescent="0.45">
      <c r="A71" s="149" t="s">
        <v>158</v>
      </c>
      <c r="B71" s="149" t="s">
        <v>159</v>
      </c>
      <c r="C71" s="149">
        <v>3353</v>
      </c>
      <c r="D71" s="149">
        <v>1757</v>
      </c>
      <c r="E71" s="149">
        <v>1596</v>
      </c>
      <c r="F71" s="149">
        <v>59</v>
      </c>
      <c r="G71" s="149">
        <v>56</v>
      </c>
      <c r="H71" s="149">
        <v>63</v>
      </c>
      <c r="I71" s="149">
        <v>300</v>
      </c>
      <c r="J71" s="149">
        <v>168</v>
      </c>
      <c r="K71" s="149">
        <v>132</v>
      </c>
      <c r="L71" s="149">
        <v>51</v>
      </c>
      <c r="M71" s="149">
        <v>45</v>
      </c>
      <c r="N71" s="149">
        <v>59</v>
      </c>
      <c r="O71" s="149">
        <v>1400</v>
      </c>
      <c r="P71" s="149">
        <v>715</v>
      </c>
      <c r="Q71" s="149">
        <v>685</v>
      </c>
      <c r="R71" s="149">
        <v>61</v>
      </c>
      <c r="S71" s="149">
        <v>56</v>
      </c>
      <c r="T71" s="149">
        <v>66</v>
      </c>
      <c r="U71" s="149">
        <v>112</v>
      </c>
      <c r="V71" s="149">
        <v>55</v>
      </c>
      <c r="W71" s="149">
        <v>57</v>
      </c>
      <c r="X71" s="149">
        <v>56</v>
      </c>
      <c r="Y71" s="149">
        <v>40</v>
      </c>
      <c r="Z71" s="149">
        <v>72</v>
      </c>
      <c r="AA71" s="149">
        <v>19</v>
      </c>
      <c r="AB71" s="149">
        <v>11</v>
      </c>
      <c r="AC71" s="149">
        <v>8</v>
      </c>
      <c r="AD71" s="149">
        <v>58</v>
      </c>
      <c r="AE71" s="149">
        <v>55</v>
      </c>
      <c r="AF71" s="149">
        <v>63</v>
      </c>
      <c r="AG71" s="149">
        <v>5270</v>
      </c>
      <c r="AH71" s="149">
        <v>2758</v>
      </c>
      <c r="AI71" s="149">
        <v>2512</v>
      </c>
      <c r="AJ71" s="149">
        <v>59</v>
      </c>
      <c r="AK71" s="149">
        <v>54</v>
      </c>
      <c r="AL71" s="149">
        <v>63</v>
      </c>
      <c r="AN71" s="152"/>
    </row>
    <row r="72" spans="1:40" x14ac:dyDescent="0.45">
      <c r="A72" s="149" t="s">
        <v>160</v>
      </c>
      <c r="B72" s="149" t="s">
        <v>161</v>
      </c>
      <c r="C72" s="149">
        <v>6244</v>
      </c>
      <c r="D72" s="149">
        <v>3214</v>
      </c>
      <c r="E72" s="149">
        <v>3030</v>
      </c>
      <c r="F72" s="149">
        <v>62</v>
      </c>
      <c r="G72" s="149">
        <v>57</v>
      </c>
      <c r="H72" s="149">
        <v>66</v>
      </c>
      <c r="I72" s="149">
        <v>494</v>
      </c>
      <c r="J72" s="149">
        <v>276</v>
      </c>
      <c r="K72" s="149">
        <v>218</v>
      </c>
      <c r="L72" s="149">
        <v>59</v>
      </c>
      <c r="M72" s="149">
        <v>57</v>
      </c>
      <c r="N72" s="149">
        <v>61</v>
      </c>
      <c r="O72" s="149">
        <v>1010</v>
      </c>
      <c r="P72" s="149">
        <v>520</v>
      </c>
      <c r="Q72" s="149">
        <v>490</v>
      </c>
      <c r="R72" s="149">
        <v>60</v>
      </c>
      <c r="S72" s="149">
        <v>58</v>
      </c>
      <c r="T72" s="149">
        <v>62</v>
      </c>
      <c r="U72" s="149">
        <v>541</v>
      </c>
      <c r="V72" s="149">
        <v>284</v>
      </c>
      <c r="W72" s="149">
        <v>257</v>
      </c>
      <c r="X72" s="149">
        <v>61</v>
      </c>
      <c r="Y72" s="149">
        <v>55</v>
      </c>
      <c r="Z72" s="149">
        <v>67</v>
      </c>
      <c r="AA72" s="149">
        <v>42</v>
      </c>
      <c r="AB72" s="149">
        <v>16</v>
      </c>
      <c r="AC72" s="149">
        <v>26</v>
      </c>
      <c r="AD72" s="149">
        <v>74</v>
      </c>
      <c r="AE72" s="149">
        <v>75</v>
      </c>
      <c r="AF72" s="149">
        <v>73</v>
      </c>
      <c r="AG72" s="149">
        <v>8611</v>
      </c>
      <c r="AH72" s="149">
        <v>4447</v>
      </c>
      <c r="AI72" s="149">
        <v>4164</v>
      </c>
      <c r="AJ72" s="149">
        <v>61</v>
      </c>
      <c r="AK72" s="149">
        <v>57</v>
      </c>
      <c r="AL72" s="149">
        <v>65</v>
      </c>
      <c r="AN72" s="152"/>
    </row>
    <row r="73" spans="1:40" x14ac:dyDescent="0.45">
      <c r="A73" s="149" t="s">
        <v>172</v>
      </c>
      <c r="B73" s="149" t="s">
        <v>173</v>
      </c>
      <c r="C73" s="149">
        <v>3383</v>
      </c>
      <c r="D73" s="149">
        <v>1720</v>
      </c>
      <c r="E73" s="149">
        <v>1663</v>
      </c>
      <c r="F73" s="149">
        <v>57</v>
      </c>
      <c r="G73" s="149">
        <v>52</v>
      </c>
      <c r="H73" s="149">
        <v>63</v>
      </c>
      <c r="I73" s="149">
        <v>105</v>
      </c>
      <c r="J73" s="149">
        <v>56</v>
      </c>
      <c r="K73" s="149">
        <v>49</v>
      </c>
      <c r="L73" s="149">
        <v>52</v>
      </c>
      <c r="M73" s="149">
        <v>50</v>
      </c>
      <c r="N73" s="149">
        <v>55</v>
      </c>
      <c r="O73" s="149">
        <v>165</v>
      </c>
      <c r="P73" s="149">
        <v>92</v>
      </c>
      <c r="Q73" s="149">
        <v>73</v>
      </c>
      <c r="R73" s="149">
        <v>56</v>
      </c>
      <c r="S73" s="149">
        <v>54</v>
      </c>
      <c r="T73" s="149">
        <v>59</v>
      </c>
      <c r="U73" s="149">
        <v>37</v>
      </c>
      <c r="V73" s="149">
        <v>23</v>
      </c>
      <c r="W73" s="149">
        <v>14</v>
      </c>
      <c r="X73" s="149">
        <v>68</v>
      </c>
      <c r="Y73" s="149">
        <v>61</v>
      </c>
      <c r="Z73" s="149">
        <v>79</v>
      </c>
      <c r="AA73" s="149">
        <v>15</v>
      </c>
      <c r="AB73" s="149">
        <v>10</v>
      </c>
      <c r="AC73" s="149">
        <v>5</v>
      </c>
      <c r="AD73" s="149">
        <v>67</v>
      </c>
      <c r="AE73" s="149" t="s">
        <v>414</v>
      </c>
      <c r="AF73" s="149" t="s">
        <v>414</v>
      </c>
      <c r="AG73" s="149">
        <v>3741</v>
      </c>
      <c r="AH73" s="149">
        <v>1921</v>
      </c>
      <c r="AI73" s="149">
        <v>1820</v>
      </c>
      <c r="AJ73" s="149">
        <v>57</v>
      </c>
      <c r="AK73" s="149">
        <v>52</v>
      </c>
      <c r="AL73" s="149">
        <v>62</v>
      </c>
      <c r="AN73" s="152"/>
    </row>
    <row r="74" spans="1:40" x14ac:dyDescent="0.45">
      <c r="A74" s="149" t="s">
        <v>78</v>
      </c>
      <c r="B74" s="149" t="s">
        <v>79</v>
      </c>
      <c r="C74" s="149">
        <v>1849</v>
      </c>
      <c r="D74" s="149">
        <v>908</v>
      </c>
      <c r="E74" s="149">
        <v>941</v>
      </c>
      <c r="F74" s="149">
        <v>58</v>
      </c>
      <c r="G74" s="149">
        <v>55</v>
      </c>
      <c r="H74" s="149">
        <v>62</v>
      </c>
      <c r="I74" s="149">
        <v>42</v>
      </c>
      <c r="J74" s="149">
        <v>21</v>
      </c>
      <c r="K74" s="149">
        <v>21</v>
      </c>
      <c r="L74" s="149">
        <v>74</v>
      </c>
      <c r="M74" s="149" t="s">
        <v>414</v>
      </c>
      <c r="N74" s="149" t="s">
        <v>414</v>
      </c>
      <c r="O74" s="149">
        <v>36</v>
      </c>
      <c r="P74" s="149">
        <v>14</v>
      </c>
      <c r="Q74" s="149">
        <v>22</v>
      </c>
      <c r="R74" s="149">
        <v>58</v>
      </c>
      <c r="S74" s="149">
        <v>64</v>
      </c>
      <c r="T74" s="149">
        <v>55</v>
      </c>
      <c r="U74" s="149">
        <v>27</v>
      </c>
      <c r="V74" s="149">
        <v>14</v>
      </c>
      <c r="W74" s="149">
        <v>13</v>
      </c>
      <c r="X74" s="149">
        <v>48</v>
      </c>
      <c r="Y74" s="149">
        <v>43</v>
      </c>
      <c r="Z74" s="149">
        <v>54</v>
      </c>
      <c r="AA74" s="149">
        <v>11</v>
      </c>
      <c r="AB74" s="149" t="s">
        <v>414</v>
      </c>
      <c r="AC74" s="149" t="s">
        <v>414</v>
      </c>
      <c r="AD74" s="149">
        <v>100</v>
      </c>
      <c r="AE74" s="149" t="s">
        <v>414</v>
      </c>
      <c r="AF74" s="149" t="s">
        <v>414</v>
      </c>
      <c r="AG74" s="149">
        <v>2004</v>
      </c>
      <c r="AH74" s="149">
        <v>985</v>
      </c>
      <c r="AI74" s="149">
        <v>1019</v>
      </c>
      <c r="AJ74" s="149">
        <v>59</v>
      </c>
      <c r="AK74" s="149">
        <v>55</v>
      </c>
      <c r="AL74" s="149">
        <v>62</v>
      </c>
      <c r="AN74" s="152"/>
    </row>
    <row r="75" spans="1:40" x14ac:dyDescent="0.45">
      <c r="A75" s="149" t="s">
        <v>84</v>
      </c>
      <c r="B75" s="149" t="s">
        <v>85</v>
      </c>
      <c r="C75" s="149">
        <v>2122</v>
      </c>
      <c r="D75" s="149">
        <v>1101</v>
      </c>
      <c r="E75" s="149">
        <v>1021</v>
      </c>
      <c r="F75" s="149">
        <v>60</v>
      </c>
      <c r="G75" s="149">
        <v>54</v>
      </c>
      <c r="H75" s="149">
        <v>66</v>
      </c>
      <c r="I75" s="149">
        <v>83</v>
      </c>
      <c r="J75" s="149">
        <v>45</v>
      </c>
      <c r="K75" s="149">
        <v>38</v>
      </c>
      <c r="L75" s="149">
        <v>71</v>
      </c>
      <c r="M75" s="149">
        <v>62</v>
      </c>
      <c r="N75" s="149">
        <v>82</v>
      </c>
      <c r="O75" s="149">
        <v>375</v>
      </c>
      <c r="P75" s="149">
        <v>196</v>
      </c>
      <c r="Q75" s="149">
        <v>179</v>
      </c>
      <c r="R75" s="149">
        <v>64</v>
      </c>
      <c r="S75" s="149">
        <v>59</v>
      </c>
      <c r="T75" s="149">
        <v>69</v>
      </c>
      <c r="U75" s="149">
        <v>104</v>
      </c>
      <c r="V75" s="149">
        <v>58</v>
      </c>
      <c r="W75" s="149">
        <v>46</v>
      </c>
      <c r="X75" s="149">
        <v>61</v>
      </c>
      <c r="Y75" s="149">
        <v>53</v>
      </c>
      <c r="Z75" s="149">
        <v>70</v>
      </c>
      <c r="AA75" s="149">
        <v>22</v>
      </c>
      <c r="AB75" s="149">
        <v>16</v>
      </c>
      <c r="AC75" s="149">
        <v>6</v>
      </c>
      <c r="AD75" s="149">
        <v>77</v>
      </c>
      <c r="AE75" s="149" t="s">
        <v>414</v>
      </c>
      <c r="AF75" s="149" t="s">
        <v>414</v>
      </c>
      <c r="AG75" s="149">
        <v>2807</v>
      </c>
      <c r="AH75" s="149">
        <v>1482</v>
      </c>
      <c r="AI75" s="149">
        <v>1325</v>
      </c>
      <c r="AJ75" s="149">
        <v>61</v>
      </c>
      <c r="AK75" s="149">
        <v>55</v>
      </c>
      <c r="AL75" s="149">
        <v>67</v>
      </c>
      <c r="AN75" s="152"/>
    </row>
    <row r="76" spans="1:40" x14ac:dyDescent="0.45">
      <c r="A76" s="149" t="s">
        <v>86</v>
      </c>
      <c r="B76" s="149" t="s">
        <v>87</v>
      </c>
      <c r="C76" s="149">
        <v>2155</v>
      </c>
      <c r="D76" s="149">
        <v>1098</v>
      </c>
      <c r="E76" s="149">
        <v>1057</v>
      </c>
      <c r="F76" s="149">
        <v>59</v>
      </c>
      <c r="G76" s="149">
        <v>58</v>
      </c>
      <c r="H76" s="149">
        <v>61</v>
      </c>
      <c r="I76" s="149">
        <v>50</v>
      </c>
      <c r="J76" s="149">
        <v>22</v>
      </c>
      <c r="K76" s="149">
        <v>28</v>
      </c>
      <c r="L76" s="149">
        <v>66</v>
      </c>
      <c r="M76" s="149">
        <v>59</v>
      </c>
      <c r="N76" s="149">
        <v>71</v>
      </c>
      <c r="O76" s="149">
        <v>57</v>
      </c>
      <c r="P76" s="149">
        <v>27</v>
      </c>
      <c r="Q76" s="149">
        <v>30</v>
      </c>
      <c r="R76" s="149">
        <v>65</v>
      </c>
      <c r="S76" s="149">
        <v>52</v>
      </c>
      <c r="T76" s="149">
        <v>77</v>
      </c>
      <c r="U76" s="149">
        <v>21</v>
      </c>
      <c r="V76" s="149">
        <v>8</v>
      </c>
      <c r="W76" s="149">
        <v>13</v>
      </c>
      <c r="X76" s="149">
        <v>76</v>
      </c>
      <c r="Y76" s="149" t="s">
        <v>414</v>
      </c>
      <c r="Z76" s="149" t="s">
        <v>414</v>
      </c>
      <c r="AA76" s="149">
        <v>12</v>
      </c>
      <c r="AB76" s="149">
        <v>5</v>
      </c>
      <c r="AC76" s="149">
        <v>7</v>
      </c>
      <c r="AD76" s="149">
        <v>67</v>
      </c>
      <c r="AE76" s="149" t="s">
        <v>414</v>
      </c>
      <c r="AF76" s="149" t="s">
        <v>414</v>
      </c>
      <c r="AG76" s="149">
        <v>2313</v>
      </c>
      <c r="AH76" s="149">
        <v>1169</v>
      </c>
      <c r="AI76" s="149">
        <v>1144</v>
      </c>
      <c r="AJ76" s="149">
        <v>60</v>
      </c>
      <c r="AK76" s="149">
        <v>58</v>
      </c>
      <c r="AL76" s="149">
        <v>62</v>
      </c>
      <c r="AN76" s="152"/>
    </row>
    <row r="77" spans="1:40" x14ac:dyDescent="0.45">
      <c r="A77" s="149" t="s">
        <v>92</v>
      </c>
      <c r="B77" s="149" t="s">
        <v>93</v>
      </c>
      <c r="C77" s="149">
        <v>1403</v>
      </c>
      <c r="D77" s="149">
        <v>733</v>
      </c>
      <c r="E77" s="149">
        <v>670</v>
      </c>
      <c r="F77" s="149">
        <v>56</v>
      </c>
      <c r="G77" s="149">
        <v>53</v>
      </c>
      <c r="H77" s="149">
        <v>58</v>
      </c>
      <c r="I77" s="149">
        <v>25</v>
      </c>
      <c r="J77" s="149">
        <v>11</v>
      </c>
      <c r="K77" s="149">
        <v>14</v>
      </c>
      <c r="L77" s="149">
        <v>80</v>
      </c>
      <c r="M77" s="149" t="s">
        <v>414</v>
      </c>
      <c r="N77" s="149" t="s">
        <v>414</v>
      </c>
      <c r="O77" s="149">
        <v>72</v>
      </c>
      <c r="P77" s="149">
        <v>33</v>
      </c>
      <c r="Q77" s="149">
        <v>39</v>
      </c>
      <c r="R77" s="149">
        <v>61</v>
      </c>
      <c r="S77" s="149">
        <v>64</v>
      </c>
      <c r="T77" s="149">
        <v>59</v>
      </c>
      <c r="U77" s="149">
        <v>14</v>
      </c>
      <c r="V77" s="149">
        <v>7</v>
      </c>
      <c r="W77" s="149">
        <v>7</v>
      </c>
      <c r="X77" s="149">
        <v>79</v>
      </c>
      <c r="Y77" s="149" t="s">
        <v>414</v>
      </c>
      <c r="Z77" s="149" t="s">
        <v>414</v>
      </c>
      <c r="AA77" s="149">
        <v>3</v>
      </c>
      <c r="AB77" s="149">
        <v>3</v>
      </c>
      <c r="AC77" s="149">
        <v>0</v>
      </c>
      <c r="AD77" s="149" t="s">
        <v>414</v>
      </c>
      <c r="AE77" s="149" t="s">
        <v>414</v>
      </c>
      <c r="AF77" s="149" t="s">
        <v>33</v>
      </c>
      <c r="AG77" s="149">
        <v>1545</v>
      </c>
      <c r="AH77" s="149">
        <v>806</v>
      </c>
      <c r="AI77" s="149">
        <v>739</v>
      </c>
      <c r="AJ77" s="149">
        <v>56</v>
      </c>
      <c r="AK77" s="149">
        <v>54</v>
      </c>
      <c r="AL77" s="149">
        <v>59</v>
      </c>
      <c r="AN77" s="152"/>
    </row>
    <row r="78" spans="1:40" x14ac:dyDescent="0.45">
      <c r="A78" s="149" t="s">
        <v>96</v>
      </c>
      <c r="B78" s="149" t="s">
        <v>97</v>
      </c>
      <c r="C78" s="149">
        <v>2871</v>
      </c>
      <c r="D78" s="149">
        <v>1426</v>
      </c>
      <c r="E78" s="149">
        <v>1445</v>
      </c>
      <c r="F78" s="149">
        <v>69</v>
      </c>
      <c r="G78" s="149">
        <v>66</v>
      </c>
      <c r="H78" s="149">
        <v>73</v>
      </c>
      <c r="I78" s="149">
        <v>42</v>
      </c>
      <c r="J78" s="149">
        <v>18</v>
      </c>
      <c r="K78" s="149">
        <v>24</v>
      </c>
      <c r="L78" s="149">
        <v>62</v>
      </c>
      <c r="M78" s="149">
        <v>50</v>
      </c>
      <c r="N78" s="149">
        <v>71</v>
      </c>
      <c r="O78" s="149">
        <v>102</v>
      </c>
      <c r="P78" s="149">
        <v>57</v>
      </c>
      <c r="Q78" s="149">
        <v>45</v>
      </c>
      <c r="R78" s="149">
        <v>71</v>
      </c>
      <c r="S78" s="149">
        <v>63</v>
      </c>
      <c r="T78" s="149">
        <v>80</v>
      </c>
      <c r="U78" s="149">
        <v>18</v>
      </c>
      <c r="V78" s="149">
        <v>7</v>
      </c>
      <c r="W78" s="149">
        <v>11</v>
      </c>
      <c r="X78" s="149">
        <v>83</v>
      </c>
      <c r="Y78" s="149" t="s">
        <v>414</v>
      </c>
      <c r="Z78" s="149" t="s">
        <v>414</v>
      </c>
      <c r="AA78" s="149">
        <v>7</v>
      </c>
      <c r="AB78" s="149">
        <v>3</v>
      </c>
      <c r="AC78" s="149">
        <v>4</v>
      </c>
      <c r="AD78" s="149" t="s">
        <v>414</v>
      </c>
      <c r="AE78" s="149">
        <v>100</v>
      </c>
      <c r="AF78" s="149" t="s">
        <v>414</v>
      </c>
      <c r="AG78" s="149">
        <v>3049</v>
      </c>
      <c r="AH78" s="149">
        <v>1516</v>
      </c>
      <c r="AI78" s="149">
        <v>1533</v>
      </c>
      <c r="AJ78" s="149">
        <v>69</v>
      </c>
      <c r="AK78" s="149">
        <v>66</v>
      </c>
      <c r="AL78" s="149">
        <v>73</v>
      </c>
      <c r="AN78" s="152"/>
    </row>
    <row r="79" spans="1:4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c r="U79" s="215" t="s">
        <v>441</v>
      </c>
      <c r="V79" s="215" t="s">
        <v>441</v>
      </c>
      <c r="W79" s="215" t="s">
        <v>441</v>
      </c>
      <c r="X79" s="215" t="s">
        <v>441</v>
      </c>
      <c r="Y79" s="215" t="s">
        <v>441</v>
      </c>
      <c r="Z79" s="215" t="s">
        <v>441</v>
      </c>
      <c r="AA79" s="215" t="s">
        <v>441</v>
      </c>
      <c r="AB79" s="215" t="s">
        <v>441</v>
      </c>
      <c r="AC79" s="215" t="s">
        <v>441</v>
      </c>
      <c r="AD79" s="215" t="s">
        <v>441</v>
      </c>
      <c r="AE79" s="215" t="s">
        <v>441</v>
      </c>
      <c r="AF79" s="215" t="s">
        <v>441</v>
      </c>
      <c r="AG79" s="215" t="s">
        <v>441</v>
      </c>
      <c r="AH79" s="215" t="s">
        <v>441</v>
      </c>
      <c r="AI79" s="215" t="s">
        <v>441</v>
      </c>
      <c r="AJ79" s="215" t="s">
        <v>441</v>
      </c>
      <c r="AK79" s="215" t="s">
        <v>441</v>
      </c>
      <c r="AL79" s="215" t="s">
        <v>441</v>
      </c>
      <c r="AN79" s="152"/>
    </row>
    <row r="80" spans="1:40" x14ac:dyDescent="0.45">
      <c r="A80" s="149" t="s">
        <v>363</v>
      </c>
      <c r="B80" s="149" t="s">
        <v>364</v>
      </c>
      <c r="C80" s="149">
        <v>1612</v>
      </c>
      <c r="D80" s="149">
        <v>823</v>
      </c>
      <c r="E80" s="149">
        <v>789</v>
      </c>
      <c r="F80" s="149">
        <v>60</v>
      </c>
      <c r="G80" s="149">
        <v>57</v>
      </c>
      <c r="H80" s="149">
        <v>64</v>
      </c>
      <c r="I80" s="149">
        <v>59</v>
      </c>
      <c r="J80" s="149">
        <v>29</v>
      </c>
      <c r="K80" s="149">
        <v>30</v>
      </c>
      <c r="L80" s="149">
        <v>54</v>
      </c>
      <c r="M80" s="149">
        <v>38</v>
      </c>
      <c r="N80" s="149">
        <v>70</v>
      </c>
      <c r="O80" s="149">
        <v>25</v>
      </c>
      <c r="P80" s="149">
        <v>12</v>
      </c>
      <c r="Q80" s="149">
        <v>13</v>
      </c>
      <c r="R80" s="149">
        <v>72</v>
      </c>
      <c r="S80" s="149" t="s">
        <v>414</v>
      </c>
      <c r="T80" s="149" t="s">
        <v>414</v>
      </c>
      <c r="U80" s="149">
        <v>9</v>
      </c>
      <c r="V80" s="149" t="s">
        <v>414</v>
      </c>
      <c r="W80" s="149" t="s">
        <v>414</v>
      </c>
      <c r="X80" s="149">
        <v>33</v>
      </c>
      <c r="Y80" s="149" t="s">
        <v>414</v>
      </c>
      <c r="Z80" s="149" t="s">
        <v>414</v>
      </c>
      <c r="AA80" s="149">
        <v>3</v>
      </c>
      <c r="AB80" s="149">
        <v>3</v>
      </c>
      <c r="AC80" s="149">
        <v>0</v>
      </c>
      <c r="AD80" s="149" t="s">
        <v>414</v>
      </c>
      <c r="AE80" s="149" t="s">
        <v>414</v>
      </c>
      <c r="AF80" s="149" t="s">
        <v>33</v>
      </c>
      <c r="AG80" s="149">
        <v>1736</v>
      </c>
      <c r="AH80" s="149">
        <v>889</v>
      </c>
      <c r="AI80" s="149">
        <v>847</v>
      </c>
      <c r="AJ80" s="149">
        <v>60</v>
      </c>
      <c r="AK80" s="149">
        <v>55</v>
      </c>
      <c r="AL80" s="149">
        <v>64</v>
      </c>
      <c r="AN80" s="152"/>
    </row>
    <row r="81" spans="1:40" x14ac:dyDescent="0.45">
      <c r="A81" s="149" t="s">
        <v>367</v>
      </c>
      <c r="B81" s="149" t="s">
        <v>425</v>
      </c>
      <c r="C81" s="149">
        <v>3181</v>
      </c>
      <c r="D81" s="149">
        <v>1586</v>
      </c>
      <c r="E81" s="149">
        <v>1595</v>
      </c>
      <c r="F81" s="149">
        <v>60</v>
      </c>
      <c r="G81" s="149">
        <v>56</v>
      </c>
      <c r="H81" s="149">
        <v>64</v>
      </c>
      <c r="I81" s="149">
        <v>380</v>
      </c>
      <c r="J81" s="149">
        <v>191</v>
      </c>
      <c r="K81" s="149">
        <v>189</v>
      </c>
      <c r="L81" s="149">
        <v>61</v>
      </c>
      <c r="M81" s="149">
        <v>51</v>
      </c>
      <c r="N81" s="149">
        <v>70</v>
      </c>
      <c r="O81" s="149">
        <v>349</v>
      </c>
      <c r="P81" s="149">
        <v>175</v>
      </c>
      <c r="Q81" s="149">
        <v>174</v>
      </c>
      <c r="R81" s="149">
        <v>69</v>
      </c>
      <c r="S81" s="149">
        <v>67</v>
      </c>
      <c r="T81" s="149">
        <v>72</v>
      </c>
      <c r="U81" s="149">
        <v>484</v>
      </c>
      <c r="V81" s="149">
        <v>250</v>
      </c>
      <c r="W81" s="149">
        <v>234</v>
      </c>
      <c r="X81" s="149">
        <v>57</v>
      </c>
      <c r="Y81" s="149">
        <v>56</v>
      </c>
      <c r="Z81" s="149">
        <v>58</v>
      </c>
      <c r="AA81" s="149">
        <v>19</v>
      </c>
      <c r="AB81" s="149">
        <v>6</v>
      </c>
      <c r="AC81" s="149">
        <v>13</v>
      </c>
      <c r="AD81" s="149">
        <v>84</v>
      </c>
      <c r="AE81" s="149" t="s">
        <v>414</v>
      </c>
      <c r="AF81" s="149" t="s">
        <v>414</v>
      </c>
      <c r="AG81" s="149">
        <v>4515</v>
      </c>
      <c r="AH81" s="149">
        <v>2260</v>
      </c>
      <c r="AI81" s="149">
        <v>2255</v>
      </c>
      <c r="AJ81" s="149">
        <v>60</v>
      </c>
      <c r="AK81" s="149">
        <v>56</v>
      </c>
      <c r="AL81" s="149">
        <v>64</v>
      </c>
      <c r="AN81" s="152"/>
    </row>
    <row r="82" spans="1:40" x14ac:dyDescent="0.45">
      <c r="A82" s="149" t="s">
        <v>378</v>
      </c>
      <c r="B82" s="149" t="s">
        <v>379</v>
      </c>
      <c r="C82" s="149">
        <v>2071</v>
      </c>
      <c r="D82" s="149">
        <v>1084</v>
      </c>
      <c r="E82" s="149">
        <v>987</v>
      </c>
      <c r="F82" s="149">
        <v>59</v>
      </c>
      <c r="G82" s="149">
        <v>56</v>
      </c>
      <c r="H82" s="149">
        <v>62</v>
      </c>
      <c r="I82" s="149">
        <v>64</v>
      </c>
      <c r="J82" s="149">
        <v>28</v>
      </c>
      <c r="K82" s="149">
        <v>36</v>
      </c>
      <c r="L82" s="149">
        <v>63</v>
      </c>
      <c r="M82" s="149">
        <v>54</v>
      </c>
      <c r="N82" s="149">
        <v>69</v>
      </c>
      <c r="O82" s="149">
        <v>32</v>
      </c>
      <c r="P82" s="149">
        <v>18</v>
      </c>
      <c r="Q82" s="149">
        <v>14</v>
      </c>
      <c r="R82" s="149">
        <v>59</v>
      </c>
      <c r="S82" s="149">
        <v>56</v>
      </c>
      <c r="T82" s="149">
        <v>64</v>
      </c>
      <c r="U82" s="149">
        <v>11</v>
      </c>
      <c r="V82" s="149" t="s">
        <v>414</v>
      </c>
      <c r="W82" s="149" t="s">
        <v>414</v>
      </c>
      <c r="X82" s="149">
        <v>55</v>
      </c>
      <c r="Y82" s="149" t="s">
        <v>414</v>
      </c>
      <c r="Z82" s="149" t="s">
        <v>414</v>
      </c>
      <c r="AA82" s="149">
        <v>8</v>
      </c>
      <c r="AB82" s="149">
        <v>4</v>
      </c>
      <c r="AC82" s="149">
        <v>4</v>
      </c>
      <c r="AD82" s="149" t="s">
        <v>414</v>
      </c>
      <c r="AE82" s="149" t="s">
        <v>414</v>
      </c>
      <c r="AF82" s="149">
        <v>100</v>
      </c>
      <c r="AG82" s="149">
        <v>2202</v>
      </c>
      <c r="AH82" s="149">
        <v>1150</v>
      </c>
      <c r="AI82" s="149">
        <v>1052</v>
      </c>
      <c r="AJ82" s="149">
        <v>59</v>
      </c>
      <c r="AK82" s="149">
        <v>56</v>
      </c>
      <c r="AL82" s="149">
        <v>63</v>
      </c>
      <c r="AN82" s="152"/>
    </row>
    <row r="83" spans="1:40" x14ac:dyDescent="0.45">
      <c r="A83" s="149" t="s">
        <v>386</v>
      </c>
      <c r="B83" s="149" t="s">
        <v>387</v>
      </c>
      <c r="C83" s="149">
        <v>2772</v>
      </c>
      <c r="D83" s="149">
        <v>1424</v>
      </c>
      <c r="E83" s="149">
        <v>1348</v>
      </c>
      <c r="F83" s="149">
        <v>55</v>
      </c>
      <c r="G83" s="149">
        <v>51</v>
      </c>
      <c r="H83" s="149">
        <v>60</v>
      </c>
      <c r="I83" s="149">
        <v>144</v>
      </c>
      <c r="J83" s="149">
        <v>66</v>
      </c>
      <c r="K83" s="149">
        <v>78</v>
      </c>
      <c r="L83" s="149">
        <v>60</v>
      </c>
      <c r="M83" s="149">
        <v>55</v>
      </c>
      <c r="N83" s="149">
        <v>65</v>
      </c>
      <c r="O83" s="149">
        <v>87</v>
      </c>
      <c r="P83" s="149">
        <v>43</v>
      </c>
      <c r="Q83" s="149">
        <v>44</v>
      </c>
      <c r="R83" s="149">
        <v>75</v>
      </c>
      <c r="S83" s="149">
        <v>77</v>
      </c>
      <c r="T83" s="149">
        <v>73</v>
      </c>
      <c r="U83" s="149">
        <v>36</v>
      </c>
      <c r="V83" s="149">
        <v>17</v>
      </c>
      <c r="W83" s="149">
        <v>19</v>
      </c>
      <c r="X83" s="149">
        <v>72</v>
      </c>
      <c r="Y83" s="149">
        <v>59</v>
      </c>
      <c r="Z83" s="149">
        <v>84</v>
      </c>
      <c r="AA83" s="149">
        <v>7</v>
      </c>
      <c r="AB83" s="149" t="s">
        <v>414</v>
      </c>
      <c r="AC83" s="149" t="s">
        <v>414</v>
      </c>
      <c r="AD83" s="149" t="s">
        <v>414</v>
      </c>
      <c r="AE83" s="149" t="s">
        <v>414</v>
      </c>
      <c r="AF83" s="149" t="s">
        <v>414</v>
      </c>
      <c r="AG83" s="149">
        <v>3097</v>
      </c>
      <c r="AH83" s="149">
        <v>1580</v>
      </c>
      <c r="AI83" s="149">
        <v>1517</v>
      </c>
      <c r="AJ83" s="149">
        <v>57</v>
      </c>
      <c r="AK83" s="149">
        <v>52</v>
      </c>
      <c r="AL83" s="149">
        <v>61</v>
      </c>
      <c r="AN83" s="152"/>
    </row>
    <row r="84" spans="1:40" x14ac:dyDescent="0.45">
      <c r="A84" s="149" t="s">
        <v>80</v>
      </c>
      <c r="B84" s="149" t="s">
        <v>81</v>
      </c>
      <c r="C84" s="149">
        <v>1091</v>
      </c>
      <c r="D84" s="149">
        <v>533</v>
      </c>
      <c r="E84" s="149">
        <v>558</v>
      </c>
      <c r="F84" s="149">
        <v>61</v>
      </c>
      <c r="G84" s="149">
        <v>57</v>
      </c>
      <c r="H84" s="149">
        <v>65</v>
      </c>
      <c r="I84" s="149">
        <v>12</v>
      </c>
      <c r="J84" s="149">
        <v>4</v>
      </c>
      <c r="K84" s="149">
        <v>8</v>
      </c>
      <c r="L84" s="149" t="s">
        <v>414</v>
      </c>
      <c r="M84" s="149">
        <v>100</v>
      </c>
      <c r="N84" s="149" t="s">
        <v>414</v>
      </c>
      <c r="O84" s="149">
        <v>22</v>
      </c>
      <c r="P84" s="149">
        <v>10</v>
      </c>
      <c r="Q84" s="149">
        <v>12</v>
      </c>
      <c r="R84" s="149">
        <v>73</v>
      </c>
      <c r="S84" s="149" t="s">
        <v>414</v>
      </c>
      <c r="T84" s="149" t="s">
        <v>414</v>
      </c>
      <c r="U84" s="149" t="s">
        <v>414</v>
      </c>
      <c r="V84" s="149" t="s">
        <v>414</v>
      </c>
      <c r="W84" s="149" t="s">
        <v>414</v>
      </c>
      <c r="X84" s="149" t="s">
        <v>414</v>
      </c>
      <c r="Y84" s="149" t="s">
        <v>414</v>
      </c>
      <c r="Z84" s="149" t="s">
        <v>414</v>
      </c>
      <c r="AA84" s="149" t="s">
        <v>414</v>
      </c>
      <c r="AB84" s="149" t="s">
        <v>414</v>
      </c>
      <c r="AC84" s="149">
        <v>4</v>
      </c>
      <c r="AD84" s="149" t="s">
        <v>414</v>
      </c>
      <c r="AE84" s="149" t="s">
        <v>414</v>
      </c>
      <c r="AF84" s="149">
        <v>100</v>
      </c>
      <c r="AG84" s="149">
        <v>1137</v>
      </c>
      <c r="AH84" s="149">
        <v>552</v>
      </c>
      <c r="AI84" s="149">
        <v>585</v>
      </c>
      <c r="AJ84" s="149">
        <v>61</v>
      </c>
      <c r="AK84" s="149">
        <v>57</v>
      </c>
      <c r="AL84" s="149">
        <v>65</v>
      </c>
      <c r="AN84" s="152"/>
    </row>
    <row r="85" spans="1:40" x14ac:dyDescent="0.45">
      <c r="A85" s="149" t="s">
        <v>82</v>
      </c>
      <c r="B85" s="149" t="s">
        <v>83</v>
      </c>
      <c r="C85" s="149">
        <v>1442</v>
      </c>
      <c r="D85" s="149">
        <v>726</v>
      </c>
      <c r="E85" s="149">
        <v>716</v>
      </c>
      <c r="F85" s="149">
        <v>53</v>
      </c>
      <c r="G85" s="149">
        <v>50</v>
      </c>
      <c r="H85" s="149">
        <v>56</v>
      </c>
      <c r="I85" s="149">
        <v>74</v>
      </c>
      <c r="J85" s="149">
        <v>39</v>
      </c>
      <c r="K85" s="149">
        <v>35</v>
      </c>
      <c r="L85" s="149">
        <v>49</v>
      </c>
      <c r="M85" s="149">
        <v>36</v>
      </c>
      <c r="N85" s="149">
        <v>63</v>
      </c>
      <c r="O85" s="149">
        <v>214</v>
      </c>
      <c r="P85" s="149">
        <v>103</v>
      </c>
      <c r="Q85" s="149">
        <v>111</v>
      </c>
      <c r="R85" s="149">
        <v>52</v>
      </c>
      <c r="S85" s="149">
        <v>44</v>
      </c>
      <c r="T85" s="149">
        <v>60</v>
      </c>
      <c r="U85" s="149">
        <v>19</v>
      </c>
      <c r="V85" s="149">
        <v>8</v>
      </c>
      <c r="W85" s="149">
        <v>11</v>
      </c>
      <c r="X85" s="149">
        <v>58</v>
      </c>
      <c r="Y85" s="149">
        <v>50</v>
      </c>
      <c r="Z85" s="149">
        <v>64</v>
      </c>
      <c r="AA85" s="149">
        <v>0</v>
      </c>
      <c r="AB85" s="149">
        <v>0</v>
      </c>
      <c r="AC85" s="149">
        <v>0</v>
      </c>
      <c r="AD85" s="149" t="s">
        <v>33</v>
      </c>
      <c r="AE85" s="149" t="s">
        <v>33</v>
      </c>
      <c r="AF85" s="149" t="s">
        <v>33</v>
      </c>
      <c r="AG85" s="149">
        <v>1821</v>
      </c>
      <c r="AH85" s="149">
        <v>925</v>
      </c>
      <c r="AI85" s="149">
        <v>896</v>
      </c>
      <c r="AJ85" s="149">
        <v>52</v>
      </c>
      <c r="AK85" s="149">
        <v>48</v>
      </c>
      <c r="AL85" s="149">
        <v>56</v>
      </c>
      <c r="AN85" s="152"/>
    </row>
    <row r="86" spans="1:40" x14ac:dyDescent="0.45">
      <c r="A86" s="149" t="s">
        <v>90</v>
      </c>
      <c r="B86" s="149" t="s">
        <v>91</v>
      </c>
      <c r="C86" s="149">
        <v>1550</v>
      </c>
      <c r="D86" s="149">
        <v>792</v>
      </c>
      <c r="E86" s="149">
        <v>758</v>
      </c>
      <c r="F86" s="149">
        <v>55</v>
      </c>
      <c r="G86" s="149">
        <v>51</v>
      </c>
      <c r="H86" s="149">
        <v>59</v>
      </c>
      <c r="I86" s="149">
        <v>22</v>
      </c>
      <c r="J86" s="149">
        <v>7</v>
      </c>
      <c r="K86" s="149">
        <v>15</v>
      </c>
      <c r="L86" s="149">
        <v>77</v>
      </c>
      <c r="M86" s="149" t="s">
        <v>414</v>
      </c>
      <c r="N86" s="149" t="s">
        <v>414</v>
      </c>
      <c r="O86" s="149">
        <v>17</v>
      </c>
      <c r="P86" s="149">
        <v>11</v>
      </c>
      <c r="Q86" s="149">
        <v>6</v>
      </c>
      <c r="R86" s="149">
        <v>59</v>
      </c>
      <c r="S86" s="149" t="s">
        <v>414</v>
      </c>
      <c r="T86" s="149" t="s">
        <v>414</v>
      </c>
      <c r="U86" s="149" t="s">
        <v>414</v>
      </c>
      <c r="V86" s="149" t="s">
        <v>414</v>
      </c>
      <c r="W86" s="149">
        <v>0</v>
      </c>
      <c r="X86" s="149" t="s">
        <v>414</v>
      </c>
      <c r="Y86" s="149" t="s">
        <v>414</v>
      </c>
      <c r="Z86" s="149" t="s">
        <v>33</v>
      </c>
      <c r="AA86" s="149" t="s">
        <v>414</v>
      </c>
      <c r="AB86" s="149">
        <v>0</v>
      </c>
      <c r="AC86" s="149" t="s">
        <v>414</v>
      </c>
      <c r="AD86" s="149" t="s">
        <v>414</v>
      </c>
      <c r="AE86" s="149" t="s">
        <v>33</v>
      </c>
      <c r="AF86" s="149" t="s">
        <v>414</v>
      </c>
      <c r="AG86" s="149">
        <v>1598</v>
      </c>
      <c r="AH86" s="149">
        <v>813</v>
      </c>
      <c r="AI86" s="149">
        <v>785</v>
      </c>
      <c r="AJ86" s="149">
        <v>55</v>
      </c>
      <c r="AK86" s="149">
        <v>51</v>
      </c>
      <c r="AL86" s="149">
        <v>59</v>
      </c>
      <c r="AN86" s="152"/>
    </row>
    <row r="87" spans="1:40" x14ac:dyDescent="0.45">
      <c r="A87" s="149" t="s">
        <v>94</v>
      </c>
      <c r="B87" s="149" t="s">
        <v>95</v>
      </c>
      <c r="C87" s="149">
        <v>2085</v>
      </c>
      <c r="D87" s="149">
        <v>1055</v>
      </c>
      <c r="E87" s="149">
        <v>1030</v>
      </c>
      <c r="F87" s="149">
        <v>54</v>
      </c>
      <c r="G87" s="149">
        <v>51</v>
      </c>
      <c r="H87" s="149">
        <v>57</v>
      </c>
      <c r="I87" s="149">
        <v>54</v>
      </c>
      <c r="J87" s="149">
        <v>27</v>
      </c>
      <c r="K87" s="149">
        <v>27</v>
      </c>
      <c r="L87" s="149">
        <v>61</v>
      </c>
      <c r="M87" s="149">
        <v>48</v>
      </c>
      <c r="N87" s="149">
        <v>74</v>
      </c>
      <c r="O87" s="149">
        <v>129</v>
      </c>
      <c r="P87" s="149">
        <v>68</v>
      </c>
      <c r="Q87" s="149">
        <v>61</v>
      </c>
      <c r="R87" s="149">
        <v>60</v>
      </c>
      <c r="S87" s="149">
        <v>59</v>
      </c>
      <c r="T87" s="149">
        <v>61</v>
      </c>
      <c r="U87" s="149">
        <v>24</v>
      </c>
      <c r="V87" s="149">
        <v>15</v>
      </c>
      <c r="W87" s="149">
        <v>9</v>
      </c>
      <c r="X87" s="149">
        <v>63</v>
      </c>
      <c r="Y87" s="149" t="s">
        <v>414</v>
      </c>
      <c r="Z87" s="149" t="s">
        <v>414</v>
      </c>
      <c r="AA87" s="149">
        <v>8</v>
      </c>
      <c r="AB87" s="149">
        <v>5</v>
      </c>
      <c r="AC87" s="149">
        <v>3</v>
      </c>
      <c r="AD87" s="149">
        <v>50</v>
      </c>
      <c r="AE87" s="149" t="s">
        <v>414</v>
      </c>
      <c r="AF87" s="149" t="s">
        <v>414</v>
      </c>
      <c r="AG87" s="149">
        <v>2318</v>
      </c>
      <c r="AH87" s="149">
        <v>1181</v>
      </c>
      <c r="AI87" s="149">
        <v>1137</v>
      </c>
      <c r="AJ87" s="149">
        <v>55</v>
      </c>
      <c r="AK87" s="149">
        <v>52</v>
      </c>
      <c r="AL87" s="149">
        <v>58</v>
      </c>
      <c r="AN87" s="152"/>
    </row>
    <row r="88" spans="1:40" x14ac:dyDescent="0.45">
      <c r="A88" s="149" t="s">
        <v>157</v>
      </c>
      <c r="B88" s="149" t="s">
        <v>426</v>
      </c>
      <c r="C88" s="149">
        <v>2712</v>
      </c>
      <c r="D88" s="149">
        <v>1389</v>
      </c>
      <c r="E88" s="149">
        <v>1323</v>
      </c>
      <c r="F88" s="149">
        <v>50</v>
      </c>
      <c r="G88" s="149">
        <v>47</v>
      </c>
      <c r="H88" s="149">
        <v>54</v>
      </c>
      <c r="I88" s="149">
        <v>87</v>
      </c>
      <c r="J88" s="149">
        <v>44</v>
      </c>
      <c r="K88" s="149">
        <v>43</v>
      </c>
      <c r="L88" s="149">
        <v>64</v>
      </c>
      <c r="M88" s="149">
        <v>61</v>
      </c>
      <c r="N88" s="149">
        <v>67</v>
      </c>
      <c r="O88" s="149">
        <v>49</v>
      </c>
      <c r="P88" s="149">
        <v>25</v>
      </c>
      <c r="Q88" s="149">
        <v>24</v>
      </c>
      <c r="R88" s="149">
        <v>71</v>
      </c>
      <c r="S88" s="149">
        <v>68</v>
      </c>
      <c r="T88" s="149">
        <v>75</v>
      </c>
      <c r="U88" s="149">
        <v>38</v>
      </c>
      <c r="V88" s="149">
        <v>16</v>
      </c>
      <c r="W88" s="149">
        <v>22</v>
      </c>
      <c r="X88" s="149">
        <v>63</v>
      </c>
      <c r="Y88" s="149">
        <v>38</v>
      </c>
      <c r="Z88" s="149">
        <v>82</v>
      </c>
      <c r="AA88" s="149">
        <v>3</v>
      </c>
      <c r="AB88" s="149" t="s">
        <v>414</v>
      </c>
      <c r="AC88" s="149" t="s">
        <v>414</v>
      </c>
      <c r="AD88" s="149">
        <v>100</v>
      </c>
      <c r="AE88" s="149" t="s">
        <v>414</v>
      </c>
      <c r="AF88" s="149" t="s">
        <v>414</v>
      </c>
      <c r="AG88" s="149">
        <v>2982</v>
      </c>
      <c r="AH88" s="149">
        <v>1524</v>
      </c>
      <c r="AI88" s="149">
        <v>1458</v>
      </c>
      <c r="AJ88" s="149">
        <v>51</v>
      </c>
      <c r="AK88" s="149">
        <v>47</v>
      </c>
      <c r="AL88" s="149">
        <v>55</v>
      </c>
      <c r="AN88" s="152"/>
    </row>
    <row r="89" spans="1:40" x14ac:dyDescent="0.45">
      <c r="A89" s="149" t="s">
        <v>155</v>
      </c>
      <c r="B89" s="149" t="s">
        <v>156</v>
      </c>
      <c r="C89" s="149">
        <v>3205</v>
      </c>
      <c r="D89" s="149">
        <v>1661</v>
      </c>
      <c r="E89" s="149">
        <v>1544</v>
      </c>
      <c r="F89" s="149">
        <v>60</v>
      </c>
      <c r="G89" s="149">
        <v>54</v>
      </c>
      <c r="H89" s="149">
        <v>66</v>
      </c>
      <c r="I89" s="149">
        <v>59</v>
      </c>
      <c r="J89" s="149">
        <v>32</v>
      </c>
      <c r="K89" s="149">
        <v>27</v>
      </c>
      <c r="L89" s="149">
        <v>66</v>
      </c>
      <c r="M89" s="149">
        <v>53</v>
      </c>
      <c r="N89" s="149">
        <v>81</v>
      </c>
      <c r="O89" s="149">
        <v>24</v>
      </c>
      <c r="P89" s="149">
        <v>15</v>
      </c>
      <c r="Q89" s="149">
        <v>9</v>
      </c>
      <c r="R89" s="149">
        <v>79</v>
      </c>
      <c r="S89" s="149" t="s">
        <v>414</v>
      </c>
      <c r="T89" s="149" t="s">
        <v>414</v>
      </c>
      <c r="U89" s="149">
        <v>3</v>
      </c>
      <c r="V89" s="149" t="s">
        <v>414</v>
      </c>
      <c r="W89" s="149" t="s">
        <v>414</v>
      </c>
      <c r="X89" s="149" t="s">
        <v>414</v>
      </c>
      <c r="Y89" s="149" t="s">
        <v>414</v>
      </c>
      <c r="Z89" s="149" t="s">
        <v>414</v>
      </c>
      <c r="AA89" s="149" t="s">
        <v>414</v>
      </c>
      <c r="AB89" s="149" t="s">
        <v>414</v>
      </c>
      <c r="AC89" s="149">
        <v>0</v>
      </c>
      <c r="AD89" s="149" t="s">
        <v>414</v>
      </c>
      <c r="AE89" s="149" t="s">
        <v>414</v>
      </c>
      <c r="AF89" s="149" t="s">
        <v>33</v>
      </c>
      <c r="AG89" s="149">
        <v>3326</v>
      </c>
      <c r="AH89" s="149">
        <v>1731</v>
      </c>
      <c r="AI89" s="149">
        <v>1595</v>
      </c>
      <c r="AJ89" s="149">
        <v>60</v>
      </c>
      <c r="AK89" s="149">
        <v>54</v>
      </c>
      <c r="AL89" s="149">
        <v>66</v>
      </c>
      <c r="AN89" s="152"/>
    </row>
    <row r="90" spans="1:40" x14ac:dyDescent="0.45">
      <c r="A90" s="149" t="s">
        <v>162</v>
      </c>
      <c r="B90" s="149" t="s">
        <v>163</v>
      </c>
      <c r="C90" s="149">
        <v>1767</v>
      </c>
      <c r="D90" s="149">
        <v>941</v>
      </c>
      <c r="E90" s="149">
        <v>826</v>
      </c>
      <c r="F90" s="149">
        <v>51</v>
      </c>
      <c r="G90" s="149">
        <v>48</v>
      </c>
      <c r="H90" s="149">
        <v>55</v>
      </c>
      <c r="I90" s="149">
        <v>41</v>
      </c>
      <c r="J90" s="149">
        <v>24</v>
      </c>
      <c r="K90" s="149">
        <v>17</v>
      </c>
      <c r="L90" s="149">
        <v>59</v>
      </c>
      <c r="M90" s="149">
        <v>63</v>
      </c>
      <c r="N90" s="149">
        <v>53</v>
      </c>
      <c r="O90" s="149">
        <v>10</v>
      </c>
      <c r="P90" s="149">
        <v>5</v>
      </c>
      <c r="Q90" s="149">
        <v>5</v>
      </c>
      <c r="R90" s="149">
        <v>50</v>
      </c>
      <c r="S90" s="149" t="s">
        <v>414</v>
      </c>
      <c r="T90" s="149" t="s">
        <v>414</v>
      </c>
      <c r="U90" s="149">
        <v>3</v>
      </c>
      <c r="V90" s="149">
        <v>0</v>
      </c>
      <c r="W90" s="149">
        <v>3</v>
      </c>
      <c r="X90" s="149" t="s">
        <v>414</v>
      </c>
      <c r="Y90" s="149" t="s">
        <v>33</v>
      </c>
      <c r="Z90" s="149" t="s">
        <v>414</v>
      </c>
      <c r="AA90" s="149" t="s">
        <v>414</v>
      </c>
      <c r="AB90" s="149" t="s">
        <v>414</v>
      </c>
      <c r="AC90" s="149" t="s">
        <v>414</v>
      </c>
      <c r="AD90" s="149" t="s">
        <v>414</v>
      </c>
      <c r="AE90" s="149" t="s">
        <v>414</v>
      </c>
      <c r="AF90" s="149" t="s">
        <v>414</v>
      </c>
      <c r="AG90" s="149">
        <v>1844</v>
      </c>
      <c r="AH90" s="149">
        <v>984</v>
      </c>
      <c r="AI90" s="149">
        <v>860</v>
      </c>
      <c r="AJ90" s="149">
        <v>51</v>
      </c>
      <c r="AK90" s="149">
        <v>48</v>
      </c>
      <c r="AL90" s="149">
        <v>54</v>
      </c>
      <c r="AN90" s="152"/>
    </row>
    <row r="91" spans="1:40" x14ac:dyDescent="0.45">
      <c r="A91" s="149" t="s">
        <v>164</v>
      </c>
      <c r="B91" s="149" t="s">
        <v>165</v>
      </c>
      <c r="C91" s="149">
        <v>1751</v>
      </c>
      <c r="D91" s="149">
        <v>874</v>
      </c>
      <c r="E91" s="149">
        <v>877</v>
      </c>
      <c r="F91" s="149">
        <v>53</v>
      </c>
      <c r="G91" s="149">
        <v>48</v>
      </c>
      <c r="H91" s="149">
        <v>58</v>
      </c>
      <c r="I91" s="149">
        <v>33</v>
      </c>
      <c r="J91" s="149">
        <v>15</v>
      </c>
      <c r="K91" s="149">
        <v>18</v>
      </c>
      <c r="L91" s="149">
        <v>76</v>
      </c>
      <c r="M91" s="149" t="s">
        <v>414</v>
      </c>
      <c r="N91" s="149" t="s">
        <v>414</v>
      </c>
      <c r="O91" s="149">
        <v>81</v>
      </c>
      <c r="P91" s="149">
        <v>48</v>
      </c>
      <c r="Q91" s="149">
        <v>33</v>
      </c>
      <c r="R91" s="149">
        <v>77</v>
      </c>
      <c r="S91" s="149">
        <v>81</v>
      </c>
      <c r="T91" s="149">
        <v>70</v>
      </c>
      <c r="U91" s="149">
        <v>9</v>
      </c>
      <c r="V91" s="149" t="s">
        <v>414</v>
      </c>
      <c r="W91" s="149" t="s">
        <v>414</v>
      </c>
      <c r="X91" s="149">
        <v>100</v>
      </c>
      <c r="Y91" s="149" t="s">
        <v>414</v>
      </c>
      <c r="Z91" s="149" t="s">
        <v>414</v>
      </c>
      <c r="AA91" s="149">
        <v>5</v>
      </c>
      <c r="AB91" s="149" t="s">
        <v>414</v>
      </c>
      <c r="AC91" s="149" t="s">
        <v>414</v>
      </c>
      <c r="AD91" s="149" t="s">
        <v>414</v>
      </c>
      <c r="AE91" s="149" t="s">
        <v>414</v>
      </c>
      <c r="AF91" s="149" t="s">
        <v>414</v>
      </c>
      <c r="AG91" s="149">
        <v>1908</v>
      </c>
      <c r="AH91" s="149">
        <v>962</v>
      </c>
      <c r="AI91" s="149">
        <v>946</v>
      </c>
      <c r="AJ91" s="149">
        <v>55</v>
      </c>
      <c r="AK91" s="149">
        <v>50</v>
      </c>
      <c r="AL91" s="149">
        <v>60</v>
      </c>
      <c r="AN91" s="152"/>
    </row>
    <row r="92" spans="1:40" x14ac:dyDescent="0.45">
      <c r="A92" s="149" t="s">
        <v>166</v>
      </c>
      <c r="B92" s="149" t="s">
        <v>167</v>
      </c>
      <c r="C92" s="149">
        <v>5640</v>
      </c>
      <c r="D92" s="149">
        <v>2927</v>
      </c>
      <c r="E92" s="149">
        <v>2713</v>
      </c>
      <c r="F92" s="149">
        <v>59</v>
      </c>
      <c r="G92" s="149">
        <v>55</v>
      </c>
      <c r="H92" s="149">
        <v>64</v>
      </c>
      <c r="I92" s="149">
        <v>127</v>
      </c>
      <c r="J92" s="149">
        <v>57</v>
      </c>
      <c r="K92" s="149">
        <v>70</v>
      </c>
      <c r="L92" s="149">
        <v>61</v>
      </c>
      <c r="M92" s="149">
        <v>53</v>
      </c>
      <c r="N92" s="149">
        <v>67</v>
      </c>
      <c r="O92" s="149">
        <v>72</v>
      </c>
      <c r="P92" s="149">
        <v>35</v>
      </c>
      <c r="Q92" s="149">
        <v>37</v>
      </c>
      <c r="R92" s="149">
        <v>67</v>
      </c>
      <c r="S92" s="149">
        <v>54</v>
      </c>
      <c r="T92" s="149">
        <v>78</v>
      </c>
      <c r="U92" s="149">
        <v>17</v>
      </c>
      <c r="V92" s="149">
        <v>7</v>
      </c>
      <c r="W92" s="149">
        <v>10</v>
      </c>
      <c r="X92" s="149">
        <v>71</v>
      </c>
      <c r="Y92" s="149" t="s">
        <v>414</v>
      </c>
      <c r="Z92" s="149" t="s">
        <v>414</v>
      </c>
      <c r="AA92" s="149">
        <v>12</v>
      </c>
      <c r="AB92" s="149">
        <v>4</v>
      </c>
      <c r="AC92" s="149">
        <v>8</v>
      </c>
      <c r="AD92" s="149">
        <v>50</v>
      </c>
      <c r="AE92" s="149" t="s">
        <v>414</v>
      </c>
      <c r="AF92" s="149" t="s">
        <v>414</v>
      </c>
      <c r="AG92" s="149">
        <v>5952</v>
      </c>
      <c r="AH92" s="149">
        <v>3083</v>
      </c>
      <c r="AI92" s="149">
        <v>2869</v>
      </c>
      <c r="AJ92" s="149">
        <v>59</v>
      </c>
      <c r="AK92" s="149">
        <v>55</v>
      </c>
      <c r="AL92" s="149">
        <v>64</v>
      </c>
      <c r="AN92" s="152"/>
    </row>
    <row r="93" spans="1:40" x14ac:dyDescent="0.45">
      <c r="A93" s="149" t="s">
        <v>174</v>
      </c>
      <c r="B93" s="149" t="s">
        <v>175</v>
      </c>
      <c r="C93" s="149">
        <v>1764</v>
      </c>
      <c r="D93" s="149">
        <v>868</v>
      </c>
      <c r="E93" s="149">
        <v>896</v>
      </c>
      <c r="F93" s="149">
        <v>58</v>
      </c>
      <c r="G93" s="149">
        <v>54</v>
      </c>
      <c r="H93" s="149">
        <v>61</v>
      </c>
      <c r="I93" s="149">
        <v>56</v>
      </c>
      <c r="J93" s="149">
        <v>31</v>
      </c>
      <c r="K93" s="149">
        <v>25</v>
      </c>
      <c r="L93" s="149">
        <v>55</v>
      </c>
      <c r="M93" s="149">
        <v>52</v>
      </c>
      <c r="N93" s="149">
        <v>60</v>
      </c>
      <c r="O93" s="149">
        <v>40</v>
      </c>
      <c r="P93" s="149">
        <v>21</v>
      </c>
      <c r="Q93" s="149">
        <v>19</v>
      </c>
      <c r="R93" s="149">
        <v>73</v>
      </c>
      <c r="S93" s="149" t="s">
        <v>414</v>
      </c>
      <c r="T93" s="149" t="s">
        <v>414</v>
      </c>
      <c r="U93" s="149">
        <v>12</v>
      </c>
      <c r="V93" s="149">
        <v>6</v>
      </c>
      <c r="W93" s="149">
        <v>6</v>
      </c>
      <c r="X93" s="149">
        <v>75</v>
      </c>
      <c r="Y93" s="149" t="s">
        <v>414</v>
      </c>
      <c r="Z93" s="149" t="s">
        <v>414</v>
      </c>
      <c r="AA93" s="149">
        <v>11</v>
      </c>
      <c r="AB93" s="149">
        <v>4</v>
      </c>
      <c r="AC93" s="149">
        <v>7</v>
      </c>
      <c r="AD93" s="149">
        <v>55</v>
      </c>
      <c r="AE93" s="149" t="s">
        <v>414</v>
      </c>
      <c r="AF93" s="149" t="s">
        <v>414</v>
      </c>
      <c r="AG93" s="149">
        <v>1908</v>
      </c>
      <c r="AH93" s="149">
        <v>945</v>
      </c>
      <c r="AI93" s="149">
        <v>963</v>
      </c>
      <c r="AJ93" s="149">
        <v>58</v>
      </c>
      <c r="AK93" s="149">
        <v>54</v>
      </c>
      <c r="AL93" s="149">
        <v>62</v>
      </c>
      <c r="AN93" s="152"/>
    </row>
    <row r="94" spans="1:40" x14ac:dyDescent="0.45">
      <c r="A94" s="149" t="s">
        <v>238</v>
      </c>
      <c r="B94" s="149" t="s">
        <v>239</v>
      </c>
      <c r="C94" s="149">
        <v>993</v>
      </c>
      <c r="D94" s="149">
        <v>522</v>
      </c>
      <c r="E94" s="149">
        <v>471</v>
      </c>
      <c r="F94" s="149">
        <v>47</v>
      </c>
      <c r="G94" s="149">
        <v>43</v>
      </c>
      <c r="H94" s="149">
        <v>51</v>
      </c>
      <c r="I94" s="149">
        <v>246</v>
      </c>
      <c r="J94" s="149">
        <v>121</v>
      </c>
      <c r="K94" s="149">
        <v>125</v>
      </c>
      <c r="L94" s="149">
        <v>48</v>
      </c>
      <c r="M94" s="149">
        <v>48</v>
      </c>
      <c r="N94" s="149">
        <v>48</v>
      </c>
      <c r="O94" s="149">
        <v>1301</v>
      </c>
      <c r="P94" s="149">
        <v>683</v>
      </c>
      <c r="Q94" s="149">
        <v>618</v>
      </c>
      <c r="R94" s="149">
        <v>52</v>
      </c>
      <c r="S94" s="149">
        <v>47</v>
      </c>
      <c r="T94" s="149">
        <v>56</v>
      </c>
      <c r="U94" s="149">
        <v>355</v>
      </c>
      <c r="V94" s="149">
        <v>182</v>
      </c>
      <c r="W94" s="149">
        <v>173</v>
      </c>
      <c r="X94" s="149">
        <v>52</v>
      </c>
      <c r="Y94" s="149">
        <v>46</v>
      </c>
      <c r="Z94" s="149">
        <v>58</v>
      </c>
      <c r="AA94" s="149">
        <v>7</v>
      </c>
      <c r="AB94" s="149" t="s">
        <v>414</v>
      </c>
      <c r="AC94" s="149" t="s">
        <v>414</v>
      </c>
      <c r="AD94" s="149" t="s">
        <v>414</v>
      </c>
      <c r="AE94" s="149" t="s">
        <v>414</v>
      </c>
      <c r="AF94" s="149" t="s">
        <v>414</v>
      </c>
      <c r="AG94" s="149">
        <v>2983</v>
      </c>
      <c r="AH94" s="149">
        <v>1550</v>
      </c>
      <c r="AI94" s="149">
        <v>1433</v>
      </c>
      <c r="AJ94" s="149">
        <v>50</v>
      </c>
      <c r="AK94" s="149">
        <v>45</v>
      </c>
      <c r="AL94" s="149">
        <v>54</v>
      </c>
      <c r="AN94" s="152"/>
    </row>
    <row r="95" spans="1:40" x14ac:dyDescent="0.45">
      <c r="A95" s="149" t="s">
        <v>228</v>
      </c>
      <c r="B95" s="149" t="s">
        <v>229</v>
      </c>
      <c r="C95" s="149">
        <v>1329</v>
      </c>
      <c r="D95" s="149">
        <v>677</v>
      </c>
      <c r="E95" s="149">
        <v>652</v>
      </c>
      <c r="F95" s="149">
        <v>58</v>
      </c>
      <c r="G95" s="149">
        <v>54</v>
      </c>
      <c r="H95" s="149">
        <v>62</v>
      </c>
      <c r="I95" s="149">
        <v>169</v>
      </c>
      <c r="J95" s="149">
        <v>89</v>
      </c>
      <c r="K95" s="149">
        <v>80</v>
      </c>
      <c r="L95" s="149">
        <v>63</v>
      </c>
      <c r="M95" s="149">
        <v>58</v>
      </c>
      <c r="N95" s="149">
        <v>69</v>
      </c>
      <c r="O95" s="149">
        <v>320</v>
      </c>
      <c r="P95" s="149">
        <v>176</v>
      </c>
      <c r="Q95" s="149">
        <v>144</v>
      </c>
      <c r="R95" s="149">
        <v>54</v>
      </c>
      <c r="S95" s="149">
        <v>52</v>
      </c>
      <c r="T95" s="149">
        <v>58</v>
      </c>
      <c r="U95" s="149">
        <v>93</v>
      </c>
      <c r="V95" s="149">
        <v>45</v>
      </c>
      <c r="W95" s="149">
        <v>48</v>
      </c>
      <c r="X95" s="149">
        <v>47</v>
      </c>
      <c r="Y95" s="149">
        <v>38</v>
      </c>
      <c r="Z95" s="149">
        <v>56</v>
      </c>
      <c r="AA95" s="149">
        <v>5</v>
      </c>
      <c r="AB95" s="149" t="s">
        <v>414</v>
      </c>
      <c r="AC95" s="149" t="s">
        <v>414</v>
      </c>
      <c r="AD95" s="149" t="s">
        <v>414</v>
      </c>
      <c r="AE95" s="149" t="s">
        <v>414</v>
      </c>
      <c r="AF95" s="149" t="s">
        <v>414</v>
      </c>
      <c r="AG95" s="149">
        <v>1947</v>
      </c>
      <c r="AH95" s="149">
        <v>1005</v>
      </c>
      <c r="AI95" s="149">
        <v>942</v>
      </c>
      <c r="AJ95" s="149">
        <v>57</v>
      </c>
      <c r="AK95" s="149">
        <v>53</v>
      </c>
      <c r="AL95" s="149">
        <v>61</v>
      </c>
      <c r="AN95" s="152"/>
    </row>
    <row r="96" spans="1:40" x14ac:dyDescent="0.45">
      <c r="A96" s="149" t="s">
        <v>230</v>
      </c>
      <c r="B96" s="149" t="s">
        <v>231</v>
      </c>
      <c r="C96" s="149">
        <v>2851</v>
      </c>
      <c r="D96" s="149">
        <v>1438</v>
      </c>
      <c r="E96" s="149">
        <v>1413</v>
      </c>
      <c r="F96" s="149">
        <v>55</v>
      </c>
      <c r="G96" s="149">
        <v>51</v>
      </c>
      <c r="H96" s="149">
        <v>59</v>
      </c>
      <c r="I96" s="149">
        <v>146</v>
      </c>
      <c r="J96" s="149">
        <v>80</v>
      </c>
      <c r="K96" s="149">
        <v>66</v>
      </c>
      <c r="L96" s="149">
        <v>55</v>
      </c>
      <c r="M96" s="149">
        <v>50</v>
      </c>
      <c r="N96" s="149">
        <v>62</v>
      </c>
      <c r="O96" s="149">
        <v>58</v>
      </c>
      <c r="P96" s="149">
        <v>35</v>
      </c>
      <c r="Q96" s="149">
        <v>23</v>
      </c>
      <c r="R96" s="149">
        <v>69</v>
      </c>
      <c r="S96" s="149">
        <v>66</v>
      </c>
      <c r="T96" s="149">
        <v>74</v>
      </c>
      <c r="U96" s="149">
        <v>71</v>
      </c>
      <c r="V96" s="149">
        <v>34</v>
      </c>
      <c r="W96" s="149">
        <v>37</v>
      </c>
      <c r="X96" s="149">
        <v>66</v>
      </c>
      <c r="Y96" s="149">
        <v>65</v>
      </c>
      <c r="Z96" s="149">
        <v>68</v>
      </c>
      <c r="AA96" s="149">
        <v>4</v>
      </c>
      <c r="AB96" s="149" t="s">
        <v>414</v>
      </c>
      <c r="AC96" s="149" t="s">
        <v>414</v>
      </c>
      <c r="AD96" s="149" t="s">
        <v>414</v>
      </c>
      <c r="AE96" s="149" t="s">
        <v>414</v>
      </c>
      <c r="AF96" s="149" t="s">
        <v>414</v>
      </c>
      <c r="AG96" s="149">
        <v>3158</v>
      </c>
      <c r="AH96" s="149">
        <v>1602</v>
      </c>
      <c r="AI96" s="149">
        <v>1556</v>
      </c>
      <c r="AJ96" s="149">
        <v>55</v>
      </c>
      <c r="AK96" s="149">
        <v>51</v>
      </c>
      <c r="AL96" s="149">
        <v>59</v>
      </c>
      <c r="AN96" s="152"/>
    </row>
    <row r="97" spans="1:40" x14ac:dyDescent="0.45">
      <c r="A97" s="149" t="s">
        <v>327</v>
      </c>
      <c r="B97" s="149" t="s">
        <v>328</v>
      </c>
      <c r="C97" s="149">
        <v>4355</v>
      </c>
      <c r="D97" s="149">
        <v>2214</v>
      </c>
      <c r="E97" s="149">
        <v>2141</v>
      </c>
      <c r="F97" s="149">
        <v>56</v>
      </c>
      <c r="G97" s="149">
        <v>54</v>
      </c>
      <c r="H97" s="149">
        <v>58</v>
      </c>
      <c r="I97" s="149">
        <v>407</v>
      </c>
      <c r="J97" s="149">
        <v>230</v>
      </c>
      <c r="K97" s="149">
        <v>177</v>
      </c>
      <c r="L97" s="149">
        <v>53</v>
      </c>
      <c r="M97" s="149">
        <v>50</v>
      </c>
      <c r="N97" s="149">
        <v>57</v>
      </c>
      <c r="O97" s="149">
        <v>771</v>
      </c>
      <c r="P97" s="149">
        <v>398</v>
      </c>
      <c r="Q97" s="149">
        <v>373</v>
      </c>
      <c r="R97" s="149">
        <v>49</v>
      </c>
      <c r="S97" s="149">
        <v>43</v>
      </c>
      <c r="T97" s="149">
        <v>56</v>
      </c>
      <c r="U97" s="149">
        <v>134</v>
      </c>
      <c r="V97" s="149">
        <v>73</v>
      </c>
      <c r="W97" s="149">
        <v>61</v>
      </c>
      <c r="X97" s="149">
        <v>51</v>
      </c>
      <c r="Y97" s="149">
        <v>47</v>
      </c>
      <c r="Z97" s="149">
        <v>57</v>
      </c>
      <c r="AA97" s="149">
        <v>16</v>
      </c>
      <c r="AB97" s="149">
        <v>7</v>
      </c>
      <c r="AC97" s="149">
        <v>9</v>
      </c>
      <c r="AD97" s="149">
        <v>56</v>
      </c>
      <c r="AE97" s="149" t="s">
        <v>414</v>
      </c>
      <c r="AF97" s="149" t="s">
        <v>414</v>
      </c>
      <c r="AG97" s="149">
        <v>5784</v>
      </c>
      <c r="AH97" s="149">
        <v>2973</v>
      </c>
      <c r="AI97" s="149">
        <v>2811</v>
      </c>
      <c r="AJ97" s="149">
        <v>55</v>
      </c>
      <c r="AK97" s="149">
        <v>52</v>
      </c>
      <c r="AL97" s="149">
        <v>58</v>
      </c>
      <c r="AN97" s="152"/>
    </row>
    <row r="98" spans="1:40" x14ac:dyDescent="0.45">
      <c r="A98" s="149" t="s">
        <v>339</v>
      </c>
      <c r="B98" s="149" t="s">
        <v>340</v>
      </c>
      <c r="C98" s="149">
        <v>2128</v>
      </c>
      <c r="D98" s="149">
        <v>1116</v>
      </c>
      <c r="E98" s="149">
        <v>1012</v>
      </c>
      <c r="F98" s="149">
        <v>55</v>
      </c>
      <c r="G98" s="149">
        <v>52</v>
      </c>
      <c r="H98" s="149">
        <v>59</v>
      </c>
      <c r="I98" s="149">
        <v>232</v>
      </c>
      <c r="J98" s="149">
        <v>112</v>
      </c>
      <c r="K98" s="149">
        <v>120</v>
      </c>
      <c r="L98" s="149">
        <v>62</v>
      </c>
      <c r="M98" s="149">
        <v>60</v>
      </c>
      <c r="N98" s="149">
        <v>63</v>
      </c>
      <c r="O98" s="149">
        <v>417</v>
      </c>
      <c r="P98" s="149">
        <v>211</v>
      </c>
      <c r="Q98" s="149">
        <v>206</v>
      </c>
      <c r="R98" s="149">
        <v>69</v>
      </c>
      <c r="S98" s="149">
        <v>64</v>
      </c>
      <c r="T98" s="149">
        <v>74</v>
      </c>
      <c r="U98" s="149">
        <v>430</v>
      </c>
      <c r="V98" s="149">
        <v>234</v>
      </c>
      <c r="W98" s="149">
        <v>196</v>
      </c>
      <c r="X98" s="149">
        <v>63</v>
      </c>
      <c r="Y98" s="149">
        <v>62</v>
      </c>
      <c r="Z98" s="149">
        <v>64</v>
      </c>
      <c r="AA98" s="149">
        <v>12</v>
      </c>
      <c r="AB98" s="149">
        <v>3</v>
      </c>
      <c r="AC98" s="149">
        <v>9</v>
      </c>
      <c r="AD98" s="149" t="s">
        <v>414</v>
      </c>
      <c r="AE98" s="149" t="s">
        <v>414</v>
      </c>
      <c r="AF98" s="149" t="s">
        <v>414</v>
      </c>
      <c r="AG98" s="149">
        <v>3308</v>
      </c>
      <c r="AH98" s="149">
        <v>1717</v>
      </c>
      <c r="AI98" s="149">
        <v>1591</v>
      </c>
      <c r="AJ98" s="149">
        <v>59</v>
      </c>
      <c r="AK98" s="149">
        <v>56</v>
      </c>
      <c r="AL98" s="149">
        <v>62</v>
      </c>
      <c r="AN98" s="152"/>
    </row>
    <row r="99" spans="1:40" x14ac:dyDescent="0.45">
      <c r="A99" s="149" t="s">
        <v>180</v>
      </c>
      <c r="B99" s="149" t="s">
        <v>181</v>
      </c>
      <c r="C99" s="149">
        <v>7658</v>
      </c>
      <c r="D99" s="149">
        <v>3900</v>
      </c>
      <c r="E99" s="149">
        <v>3758</v>
      </c>
      <c r="F99" s="149">
        <v>54</v>
      </c>
      <c r="G99" s="149">
        <v>49</v>
      </c>
      <c r="H99" s="149">
        <v>59</v>
      </c>
      <c r="I99" s="149">
        <v>210</v>
      </c>
      <c r="J99" s="149">
        <v>114</v>
      </c>
      <c r="K99" s="149">
        <v>96</v>
      </c>
      <c r="L99" s="149">
        <v>59</v>
      </c>
      <c r="M99" s="149">
        <v>59</v>
      </c>
      <c r="N99" s="149">
        <v>59</v>
      </c>
      <c r="O99" s="149">
        <v>80</v>
      </c>
      <c r="P99" s="149">
        <v>37</v>
      </c>
      <c r="Q99" s="149">
        <v>43</v>
      </c>
      <c r="R99" s="149">
        <v>61</v>
      </c>
      <c r="S99" s="149">
        <v>54</v>
      </c>
      <c r="T99" s="149">
        <v>67</v>
      </c>
      <c r="U99" s="149">
        <v>12</v>
      </c>
      <c r="V99" s="149">
        <v>8</v>
      </c>
      <c r="W99" s="149">
        <v>4</v>
      </c>
      <c r="X99" s="149">
        <v>25</v>
      </c>
      <c r="Y99" s="149" t="s">
        <v>414</v>
      </c>
      <c r="Z99" s="149" t="s">
        <v>414</v>
      </c>
      <c r="AA99" s="149">
        <v>17</v>
      </c>
      <c r="AB99" s="149">
        <v>9</v>
      </c>
      <c r="AC99" s="149">
        <v>8</v>
      </c>
      <c r="AD99" s="149">
        <v>47</v>
      </c>
      <c r="AE99" s="149">
        <v>56</v>
      </c>
      <c r="AF99" s="149">
        <v>38</v>
      </c>
      <c r="AG99" s="149">
        <v>8091</v>
      </c>
      <c r="AH99" s="149">
        <v>4128</v>
      </c>
      <c r="AI99" s="149">
        <v>3963</v>
      </c>
      <c r="AJ99" s="149">
        <v>54</v>
      </c>
      <c r="AK99" s="149">
        <v>50</v>
      </c>
      <c r="AL99" s="149">
        <v>59</v>
      </c>
      <c r="AN99" s="152"/>
    </row>
    <row r="100" spans="1:40" x14ac:dyDescent="0.45">
      <c r="A100" s="149" t="s">
        <v>178</v>
      </c>
      <c r="B100" s="149" t="s">
        <v>179</v>
      </c>
      <c r="C100" s="149">
        <v>2057</v>
      </c>
      <c r="D100" s="149">
        <v>1080</v>
      </c>
      <c r="E100" s="149">
        <v>977</v>
      </c>
      <c r="F100" s="149">
        <v>51</v>
      </c>
      <c r="G100" s="149">
        <v>48</v>
      </c>
      <c r="H100" s="149">
        <v>55</v>
      </c>
      <c r="I100" s="149">
        <v>186</v>
      </c>
      <c r="J100" s="149">
        <v>90</v>
      </c>
      <c r="K100" s="149">
        <v>96</v>
      </c>
      <c r="L100" s="149">
        <v>53</v>
      </c>
      <c r="M100" s="149">
        <v>43</v>
      </c>
      <c r="N100" s="149">
        <v>61</v>
      </c>
      <c r="O100" s="149">
        <v>563</v>
      </c>
      <c r="P100" s="149">
        <v>289</v>
      </c>
      <c r="Q100" s="149">
        <v>274</v>
      </c>
      <c r="R100" s="149">
        <v>55</v>
      </c>
      <c r="S100" s="149">
        <v>51</v>
      </c>
      <c r="T100" s="149">
        <v>60</v>
      </c>
      <c r="U100" s="149">
        <v>111</v>
      </c>
      <c r="V100" s="149">
        <v>54</v>
      </c>
      <c r="W100" s="149">
        <v>57</v>
      </c>
      <c r="X100" s="149">
        <v>61</v>
      </c>
      <c r="Y100" s="149">
        <v>59</v>
      </c>
      <c r="Z100" s="149">
        <v>63</v>
      </c>
      <c r="AA100" s="149">
        <v>12</v>
      </c>
      <c r="AB100" s="149">
        <v>3</v>
      </c>
      <c r="AC100" s="149">
        <v>9</v>
      </c>
      <c r="AD100" s="149" t="s">
        <v>414</v>
      </c>
      <c r="AE100" s="149" t="s">
        <v>414</v>
      </c>
      <c r="AF100" s="149">
        <v>33</v>
      </c>
      <c r="AG100" s="149">
        <v>2987</v>
      </c>
      <c r="AH100" s="149">
        <v>1544</v>
      </c>
      <c r="AI100" s="149">
        <v>1443</v>
      </c>
      <c r="AJ100" s="149">
        <v>52</v>
      </c>
      <c r="AK100" s="149">
        <v>48</v>
      </c>
      <c r="AL100" s="149">
        <v>56</v>
      </c>
      <c r="AN100" s="152"/>
    </row>
    <row r="101" spans="1:40" x14ac:dyDescent="0.45">
      <c r="A101" s="149" t="s">
        <v>372</v>
      </c>
      <c r="B101" s="149" t="s">
        <v>373</v>
      </c>
      <c r="C101" s="149">
        <v>3626</v>
      </c>
      <c r="D101" s="149">
        <v>1826</v>
      </c>
      <c r="E101" s="149">
        <v>1800</v>
      </c>
      <c r="F101" s="149">
        <v>58</v>
      </c>
      <c r="G101" s="149">
        <v>54</v>
      </c>
      <c r="H101" s="149">
        <v>63</v>
      </c>
      <c r="I101" s="149">
        <v>101</v>
      </c>
      <c r="J101" s="149">
        <v>55</v>
      </c>
      <c r="K101" s="149">
        <v>46</v>
      </c>
      <c r="L101" s="149">
        <v>63</v>
      </c>
      <c r="M101" s="149">
        <v>56</v>
      </c>
      <c r="N101" s="149">
        <v>72</v>
      </c>
      <c r="O101" s="149">
        <v>25</v>
      </c>
      <c r="P101" s="149">
        <v>13</v>
      </c>
      <c r="Q101" s="149">
        <v>12</v>
      </c>
      <c r="R101" s="149">
        <v>60</v>
      </c>
      <c r="S101" s="149">
        <v>54</v>
      </c>
      <c r="T101" s="149">
        <v>67</v>
      </c>
      <c r="U101" s="149">
        <v>7</v>
      </c>
      <c r="V101" s="149" t="s">
        <v>414</v>
      </c>
      <c r="W101" s="149" t="s">
        <v>414</v>
      </c>
      <c r="X101" s="149">
        <v>43</v>
      </c>
      <c r="Y101" s="149" t="s">
        <v>414</v>
      </c>
      <c r="Z101" s="149" t="s">
        <v>414</v>
      </c>
      <c r="AA101" s="149">
        <v>6</v>
      </c>
      <c r="AB101" s="149">
        <v>3</v>
      </c>
      <c r="AC101" s="149">
        <v>3</v>
      </c>
      <c r="AD101" s="149" t="s">
        <v>414</v>
      </c>
      <c r="AE101" s="149" t="s">
        <v>414</v>
      </c>
      <c r="AF101" s="149">
        <v>100</v>
      </c>
      <c r="AG101" s="149">
        <v>3804</v>
      </c>
      <c r="AH101" s="149">
        <v>1916</v>
      </c>
      <c r="AI101" s="149">
        <v>1888</v>
      </c>
      <c r="AJ101" s="149">
        <v>59</v>
      </c>
      <c r="AK101" s="149">
        <v>54</v>
      </c>
      <c r="AL101" s="149">
        <v>63</v>
      </c>
      <c r="AN101" s="152"/>
    </row>
    <row r="102" spans="1:40" x14ac:dyDescent="0.45">
      <c r="A102" s="149" t="s">
        <v>382</v>
      </c>
      <c r="B102" s="149" t="s">
        <v>383</v>
      </c>
      <c r="C102" s="149">
        <v>1290</v>
      </c>
      <c r="D102" s="149">
        <v>667</v>
      </c>
      <c r="E102" s="149">
        <v>623</v>
      </c>
      <c r="F102" s="149">
        <v>58</v>
      </c>
      <c r="G102" s="149">
        <v>54</v>
      </c>
      <c r="H102" s="149">
        <v>61</v>
      </c>
      <c r="I102" s="149">
        <v>49</v>
      </c>
      <c r="J102" s="149">
        <v>30</v>
      </c>
      <c r="K102" s="149">
        <v>19</v>
      </c>
      <c r="L102" s="149">
        <v>63</v>
      </c>
      <c r="M102" s="149">
        <v>57</v>
      </c>
      <c r="N102" s="149">
        <v>74</v>
      </c>
      <c r="O102" s="149">
        <v>42</v>
      </c>
      <c r="P102" s="149">
        <v>25</v>
      </c>
      <c r="Q102" s="149">
        <v>17</v>
      </c>
      <c r="R102" s="149">
        <v>62</v>
      </c>
      <c r="S102" s="149">
        <v>52</v>
      </c>
      <c r="T102" s="149">
        <v>76</v>
      </c>
      <c r="U102" s="149" t="s">
        <v>414</v>
      </c>
      <c r="V102" s="149" t="s">
        <v>414</v>
      </c>
      <c r="W102" s="149" t="s">
        <v>414</v>
      </c>
      <c r="X102" s="149" t="s">
        <v>414</v>
      </c>
      <c r="Y102" s="149" t="s">
        <v>414</v>
      </c>
      <c r="Z102" s="149" t="s">
        <v>414</v>
      </c>
      <c r="AA102" s="149">
        <v>3</v>
      </c>
      <c r="AB102" s="149" t="s">
        <v>414</v>
      </c>
      <c r="AC102" s="149" t="s">
        <v>414</v>
      </c>
      <c r="AD102" s="149">
        <v>100</v>
      </c>
      <c r="AE102" s="149" t="s">
        <v>414</v>
      </c>
      <c r="AF102" s="149" t="s">
        <v>414</v>
      </c>
      <c r="AG102" s="149">
        <v>1411</v>
      </c>
      <c r="AH102" s="149">
        <v>743</v>
      </c>
      <c r="AI102" s="149">
        <v>668</v>
      </c>
      <c r="AJ102" s="149">
        <v>58</v>
      </c>
      <c r="AK102" s="149">
        <v>54</v>
      </c>
      <c r="AL102" s="149">
        <v>62</v>
      </c>
      <c r="AN102" s="152"/>
    </row>
    <row r="103" spans="1:40" x14ac:dyDescent="0.45">
      <c r="A103" s="149" t="s">
        <v>365</v>
      </c>
      <c r="B103" s="149" t="s">
        <v>366</v>
      </c>
      <c r="C103" s="149">
        <v>1345</v>
      </c>
      <c r="D103" s="149">
        <v>707</v>
      </c>
      <c r="E103" s="149">
        <v>638</v>
      </c>
      <c r="F103" s="149">
        <v>54</v>
      </c>
      <c r="G103" s="149">
        <v>50</v>
      </c>
      <c r="H103" s="149">
        <v>57</v>
      </c>
      <c r="I103" s="149">
        <v>102</v>
      </c>
      <c r="J103" s="149">
        <v>50</v>
      </c>
      <c r="K103" s="149">
        <v>52</v>
      </c>
      <c r="L103" s="149">
        <v>59</v>
      </c>
      <c r="M103" s="149">
        <v>52</v>
      </c>
      <c r="N103" s="149">
        <v>65</v>
      </c>
      <c r="O103" s="149">
        <v>59</v>
      </c>
      <c r="P103" s="149">
        <v>25</v>
      </c>
      <c r="Q103" s="149">
        <v>34</v>
      </c>
      <c r="R103" s="149">
        <v>71</v>
      </c>
      <c r="S103" s="149">
        <v>64</v>
      </c>
      <c r="T103" s="149">
        <v>76</v>
      </c>
      <c r="U103" s="149">
        <v>3</v>
      </c>
      <c r="V103" s="149" t="s">
        <v>414</v>
      </c>
      <c r="W103" s="149" t="s">
        <v>414</v>
      </c>
      <c r="X103" s="149" t="s">
        <v>414</v>
      </c>
      <c r="Y103" s="149" t="s">
        <v>414</v>
      </c>
      <c r="Z103" s="149" t="s">
        <v>414</v>
      </c>
      <c r="AA103" s="149" t="s">
        <v>414</v>
      </c>
      <c r="AB103" s="149" t="s">
        <v>414</v>
      </c>
      <c r="AC103" s="149">
        <v>3</v>
      </c>
      <c r="AD103" s="149" t="s">
        <v>414</v>
      </c>
      <c r="AE103" s="149" t="s">
        <v>414</v>
      </c>
      <c r="AF103" s="149">
        <v>100</v>
      </c>
      <c r="AG103" s="149">
        <v>1579</v>
      </c>
      <c r="AH103" s="149">
        <v>817</v>
      </c>
      <c r="AI103" s="149">
        <v>762</v>
      </c>
      <c r="AJ103" s="149">
        <v>55</v>
      </c>
      <c r="AK103" s="149">
        <v>52</v>
      </c>
      <c r="AL103" s="149">
        <v>59</v>
      </c>
      <c r="AN103" s="152"/>
    </row>
    <row r="104" spans="1:40" x14ac:dyDescent="0.45">
      <c r="A104" s="149" t="s">
        <v>76</v>
      </c>
      <c r="B104" s="149" t="s">
        <v>77</v>
      </c>
      <c r="C104" s="149">
        <v>5249</v>
      </c>
      <c r="D104" s="149">
        <v>2682</v>
      </c>
      <c r="E104" s="149">
        <v>2567</v>
      </c>
      <c r="F104" s="149">
        <v>60</v>
      </c>
      <c r="G104" s="149">
        <v>56</v>
      </c>
      <c r="H104" s="149">
        <v>64</v>
      </c>
      <c r="I104" s="149">
        <v>58</v>
      </c>
      <c r="J104" s="149">
        <v>30</v>
      </c>
      <c r="K104" s="149">
        <v>28</v>
      </c>
      <c r="L104" s="149">
        <v>69</v>
      </c>
      <c r="M104" s="149">
        <v>67</v>
      </c>
      <c r="N104" s="149">
        <v>71</v>
      </c>
      <c r="O104" s="149">
        <v>33</v>
      </c>
      <c r="P104" s="149">
        <v>15</v>
      </c>
      <c r="Q104" s="149">
        <v>18</v>
      </c>
      <c r="R104" s="149">
        <v>64</v>
      </c>
      <c r="S104" s="149">
        <v>53</v>
      </c>
      <c r="T104" s="149">
        <v>72</v>
      </c>
      <c r="U104" s="149">
        <v>12</v>
      </c>
      <c r="V104" s="149">
        <v>4</v>
      </c>
      <c r="W104" s="149">
        <v>8</v>
      </c>
      <c r="X104" s="149">
        <v>75</v>
      </c>
      <c r="Y104" s="149">
        <v>100</v>
      </c>
      <c r="Z104" s="149">
        <v>63</v>
      </c>
      <c r="AA104" s="149">
        <v>13</v>
      </c>
      <c r="AB104" s="149">
        <v>8</v>
      </c>
      <c r="AC104" s="149">
        <v>5</v>
      </c>
      <c r="AD104" s="149">
        <v>69</v>
      </c>
      <c r="AE104" s="149" t="s">
        <v>414</v>
      </c>
      <c r="AF104" s="149" t="s">
        <v>414</v>
      </c>
      <c r="AG104" s="149">
        <v>5402</v>
      </c>
      <c r="AH104" s="149">
        <v>2758</v>
      </c>
      <c r="AI104" s="149">
        <v>2644</v>
      </c>
      <c r="AJ104" s="149">
        <v>60</v>
      </c>
      <c r="AK104" s="149">
        <v>56</v>
      </c>
      <c r="AL104" s="149">
        <v>64</v>
      </c>
      <c r="AN104" s="152"/>
    </row>
    <row r="105" spans="1:40" x14ac:dyDescent="0.45">
      <c r="A105" s="149" t="s">
        <v>74</v>
      </c>
      <c r="B105" s="149" t="s">
        <v>75</v>
      </c>
      <c r="C105" s="149">
        <v>1147</v>
      </c>
      <c r="D105" s="149">
        <v>584</v>
      </c>
      <c r="E105" s="149">
        <v>563</v>
      </c>
      <c r="F105" s="149">
        <v>63</v>
      </c>
      <c r="G105" s="149">
        <v>61</v>
      </c>
      <c r="H105" s="149">
        <v>65</v>
      </c>
      <c r="I105" s="149">
        <v>24</v>
      </c>
      <c r="J105" s="149">
        <v>12</v>
      </c>
      <c r="K105" s="149">
        <v>12</v>
      </c>
      <c r="L105" s="149" t="s">
        <v>414</v>
      </c>
      <c r="M105" s="149" t="s">
        <v>414</v>
      </c>
      <c r="N105" s="149" t="s">
        <v>414</v>
      </c>
      <c r="O105" s="149">
        <v>38</v>
      </c>
      <c r="P105" s="149">
        <v>14</v>
      </c>
      <c r="Q105" s="149">
        <v>24</v>
      </c>
      <c r="R105" s="149">
        <v>74</v>
      </c>
      <c r="S105" s="149">
        <v>71</v>
      </c>
      <c r="T105" s="149">
        <v>75</v>
      </c>
      <c r="U105" s="149">
        <v>5</v>
      </c>
      <c r="V105" s="149" t="s">
        <v>414</v>
      </c>
      <c r="W105" s="149" t="s">
        <v>414</v>
      </c>
      <c r="X105" s="149" t="s">
        <v>414</v>
      </c>
      <c r="Y105" s="149" t="s">
        <v>414</v>
      </c>
      <c r="Z105" s="149" t="s">
        <v>414</v>
      </c>
      <c r="AA105" s="149">
        <v>7</v>
      </c>
      <c r="AB105" s="149" t="s">
        <v>414</v>
      </c>
      <c r="AC105" s="149" t="s">
        <v>414</v>
      </c>
      <c r="AD105" s="149" t="s">
        <v>414</v>
      </c>
      <c r="AE105" s="149" t="s">
        <v>414</v>
      </c>
      <c r="AF105" s="149" t="s">
        <v>414</v>
      </c>
      <c r="AG105" s="149">
        <v>1233</v>
      </c>
      <c r="AH105" s="149">
        <v>623</v>
      </c>
      <c r="AI105" s="149">
        <v>610</v>
      </c>
      <c r="AJ105" s="149">
        <v>64</v>
      </c>
      <c r="AK105" s="149">
        <v>62</v>
      </c>
      <c r="AL105" s="149">
        <v>66</v>
      </c>
      <c r="AN105" s="152"/>
    </row>
    <row r="106" spans="1:40" x14ac:dyDescent="0.45">
      <c r="A106" s="149" t="s">
        <v>329</v>
      </c>
      <c r="B106" s="149" t="s">
        <v>330</v>
      </c>
      <c r="C106" s="149">
        <v>4715</v>
      </c>
      <c r="D106" s="149">
        <v>2403</v>
      </c>
      <c r="E106" s="149">
        <v>2312</v>
      </c>
      <c r="F106" s="149">
        <v>51</v>
      </c>
      <c r="G106" s="149">
        <v>47</v>
      </c>
      <c r="H106" s="149">
        <v>55</v>
      </c>
      <c r="I106" s="149">
        <v>199</v>
      </c>
      <c r="J106" s="149">
        <v>107</v>
      </c>
      <c r="K106" s="149">
        <v>92</v>
      </c>
      <c r="L106" s="149">
        <v>60</v>
      </c>
      <c r="M106" s="149">
        <v>55</v>
      </c>
      <c r="N106" s="149">
        <v>65</v>
      </c>
      <c r="O106" s="149">
        <v>101</v>
      </c>
      <c r="P106" s="149">
        <v>52</v>
      </c>
      <c r="Q106" s="149">
        <v>49</v>
      </c>
      <c r="R106" s="149">
        <v>48</v>
      </c>
      <c r="S106" s="149">
        <v>42</v>
      </c>
      <c r="T106" s="149">
        <v>53</v>
      </c>
      <c r="U106" s="149">
        <v>27</v>
      </c>
      <c r="V106" s="149">
        <v>16</v>
      </c>
      <c r="W106" s="149">
        <v>11</v>
      </c>
      <c r="X106" s="149">
        <v>41</v>
      </c>
      <c r="Y106" s="149">
        <v>25</v>
      </c>
      <c r="Z106" s="149">
        <v>64</v>
      </c>
      <c r="AA106" s="149">
        <v>11</v>
      </c>
      <c r="AB106" s="149">
        <v>5</v>
      </c>
      <c r="AC106" s="149">
        <v>6</v>
      </c>
      <c r="AD106" s="149">
        <v>55</v>
      </c>
      <c r="AE106" s="149" t="s">
        <v>414</v>
      </c>
      <c r="AF106" s="149" t="s">
        <v>414</v>
      </c>
      <c r="AG106" s="149">
        <v>5173</v>
      </c>
      <c r="AH106" s="149">
        <v>2651</v>
      </c>
      <c r="AI106" s="149">
        <v>2522</v>
      </c>
      <c r="AJ106" s="149">
        <v>51</v>
      </c>
      <c r="AK106" s="149">
        <v>47</v>
      </c>
      <c r="AL106" s="149">
        <v>56</v>
      </c>
      <c r="AN106" s="152"/>
    </row>
    <row r="107" spans="1:40" x14ac:dyDescent="0.45">
      <c r="A107" s="149" t="s">
        <v>325</v>
      </c>
      <c r="B107" s="149" t="s">
        <v>326</v>
      </c>
      <c r="C107" s="149">
        <v>2148</v>
      </c>
      <c r="D107" s="149">
        <v>1051</v>
      </c>
      <c r="E107" s="149">
        <v>1097</v>
      </c>
      <c r="F107" s="149">
        <v>49</v>
      </c>
      <c r="G107" s="149">
        <v>47</v>
      </c>
      <c r="H107" s="149">
        <v>51</v>
      </c>
      <c r="I107" s="149">
        <v>201</v>
      </c>
      <c r="J107" s="149">
        <v>87</v>
      </c>
      <c r="K107" s="149">
        <v>114</v>
      </c>
      <c r="L107" s="149">
        <v>53</v>
      </c>
      <c r="M107" s="149">
        <v>46</v>
      </c>
      <c r="N107" s="149">
        <v>58</v>
      </c>
      <c r="O107" s="149">
        <v>83</v>
      </c>
      <c r="P107" s="149">
        <v>50</v>
      </c>
      <c r="Q107" s="149">
        <v>33</v>
      </c>
      <c r="R107" s="149">
        <v>49</v>
      </c>
      <c r="S107" s="149">
        <v>48</v>
      </c>
      <c r="T107" s="149">
        <v>52</v>
      </c>
      <c r="U107" s="149">
        <v>56</v>
      </c>
      <c r="V107" s="149">
        <v>36</v>
      </c>
      <c r="W107" s="149">
        <v>20</v>
      </c>
      <c r="X107" s="149">
        <v>34</v>
      </c>
      <c r="Y107" s="149">
        <v>36</v>
      </c>
      <c r="Z107" s="149">
        <v>30</v>
      </c>
      <c r="AA107" s="149">
        <v>16</v>
      </c>
      <c r="AB107" s="149">
        <v>9</v>
      </c>
      <c r="AC107" s="149">
        <v>7</v>
      </c>
      <c r="AD107" s="149">
        <v>25</v>
      </c>
      <c r="AE107" s="149" t="s">
        <v>414</v>
      </c>
      <c r="AF107" s="149" t="s">
        <v>414</v>
      </c>
      <c r="AG107" s="149">
        <v>2565</v>
      </c>
      <c r="AH107" s="149">
        <v>1261</v>
      </c>
      <c r="AI107" s="149">
        <v>1304</v>
      </c>
      <c r="AJ107" s="149">
        <v>49</v>
      </c>
      <c r="AK107" s="149">
        <v>46</v>
      </c>
      <c r="AL107" s="149">
        <v>51</v>
      </c>
      <c r="AN107" s="152"/>
    </row>
    <row r="108" spans="1:40" x14ac:dyDescent="0.45">
      <c r="A108" s="149" t="s">
        <v>331</v>
      </c>
      <c r="B108" s="149" t="s">
        <v>332</v>
      </c>
      <c r="C108" s="149">
        <v>12853</v>
      </c>
      <c r="D108" s="149">
        <v>6591</v>
      </c>
      <c r="E108" s="149">
        <v>6262</v>
      </c>
      <c r="F108" s="149">
        <v>57</v>
      </c>
      <c r="G108" s="149">
        <v>54</v>
      </c>
      <c r="H108" s="149">
        <v>61</v>
      </c>
      <c r="I108" s="149">
        <v>458</v>
      </c>
      <c r="J108" s="149">
        <v>244</v>
      </c>
      <c r="K108" s="149">
        <v>214</v>
      </c>
      <c r="L108" s="149">
        <v>64</v>
      </c>
      <c r="M108" s="149">
        <v>61</v>
      </c>
      <c r="N108" s="149">
        <v>67</v>
      </c>
      <c r="O108" s="149">
        <v>375</v>
      </c>
      <c r="P108" s="149">
        <v>185</v>
      </c>
      <c r="Q108" s="149">
        <v>190</v>
      </c>
      <c r="R108" s="149">
        <v>75</v>
      </c>
      <c r="S108" s="149">
        <v>73</v>
      </c>
      <c r="T108" s="149">
        <v>77</v>
      </c>
      <c r="U108" s="149">
        <v>134</v>
      </c>
      <c r="V108" s="149">
        <v>69</v>
      </c>
      <c r="W108" s="149">
        <v>65</v>
      </c>
      <c r="X108" s="149">
        <v>65</v>
      </c>
      <c r="Y108" s="149">
        <v>62</v>
      </c>
      <c r="Z108" s="149">
        <v>68</v>
      </c>
      <c r="AA108" s="149">
        <v>37</v>
      </c>
      <c r="AB108" s="149">
        <v>19</v>
      </c>
      <c r="AC108" s="149">
        <v>18</v>
      </c>
      <c r="AD108" s="149">
        <v>68</v>
      </c>
      <c r="AE108" s="149">
        <v>63</v>
      </c>
      <c r="AF108" s="149">
        <v>72</v>
      </c>
      <c r="AG108" s="149">
        <v>14122</v>
      </c>
      <c r="AH108" s="149">
        <v>7235</v>
      </c>
      <c r="AI108" s="149">
        <v>6887</v>
      </c>
      <c r="AJ108" s="149">
        <v>58</v>
      </c>
      <c r="AK108" s="149">
        <v>55</v>
      </c>
      <c r="AL108" s="149">
        <v>61</v>
      </c>
      <c r="AN108" s="152"/>
    </row>
    <row r="109" spans="1:40" x14ac:dyDescent="0.45">
      <c r="A109" s="149" t="s">
        <v>343</v>
      </c>
      <c r="B109" s="149" t="s">
        <v>344</v>
      </c>
      <c r="C109" s="149">
        <v>1753</v>
      </c>
      <c r="D109" s="149">
        <v>911</v>
      </c>
      <c r="E109" s="149">
        <v>842</v>
      </c>
      <c r="F109" s="149">
        <v>54</v>
      </c>
      <c r="G109" s="149">
        <v>53</v>
      </c>
      <c r="H109" s="149">
        <v>55</v>
      </c>
      <c r="I109" s="149">
        <v>94</v>
      </c>
      <c r="J109" s="149">
        <v>48</v>
      </c>
      <c r="K109" s="149">
        <v>46</v>
      </c>
      <c r="L109" s="149">
        <v>65</v>
      </c>
      <c r="M109" s="149">
        <v>65</v>
      </c>
      <c r="N109" s="149">
        <v>65</v>
      </c>
      <c r="O109" s="149">
        <v>167</v>
      </c>
      <c r="P109" s="149">
        <v>80</v>
      </c>
      <c r="Q109" s="149">
        <v>87</v>
      </c>
      <c r="R109" s="149">
        <v>61</v>
      </c>
      <c r="S109" s="149">
        <v>56</v>
      </c>
      <c r="T109" s="149">
        <v>66</v>
      </c>
      <c r="U109" s="149">
        <v>60</v>
      </c>
      <c r="V109" s="149">
        <v>29</v>
      </c>
      <c r="W109" s="149">
        <v>31</v>
      </c>
      <c r="X109" s="149">
        <v>70</v>
      </c>
      <c r="Y109" s="149">
        <v>69</v>
      </c>
      <c r="Z109" s="149">
        <v>71</v>
      </c>
      <c r="AA109" s="149">
        <v>6</v>
      </c>
      <c r="AB109" s="149" t="s">
        <v>414</v>
      </c>
      <c r="AC109" s="149" t="s">
        <v>414</v>
      </c>
      <c r="AD109" s="149" t="s">
        <v>414</v>
      </c>
      <c r="AE109" s="149" t="s">
        <v>414</v>
      </c>
      <c r="AF109" s="149" t="s">
        <v>414</v>
      </c>
      <c r="AG109" s="149">
        <v>2128</v>
      </c>
      <c r="AH109" s="149">
        <v>1095</v>
      </c>
      <c r="AI109" s="149">
        <v>1033</v>
      </c>
      <c r="AJ109" s="149">
        <v>55</v>
      </c>
      <c r="AK109" s="149">
        <v>54</v>
      </c>
      <c r="AL109" s="149">
        <v>57</v>
      </c>
      <c r="AN109" s="152"/>
    </row>
    <row r="110" spans="1:40" x14ac:dyDescent="0.45">
      <c r="A110" s="149" t="s">
        <v>349</v>
      </c>
      <c r="B110" s="149" t="s">
        <v>350</v>
      </c>
      <c r="C110" s="149">
        <v>1984</v>
      </c>
      <c r="D110" s="149">
        <v>961</v>
      </c>
      <c r="E110" s="149">
        <v>1023</v>
      </c>
      <c r="F110" s="149">
        <v>57</v>
      </c>
      <c r="G110" s="149">
        <v>53</v>
      </c>
      <c r="H110" s="149">
        <v>60</v>
      </c>
      <c r="I110" s="149">
        <v>155</v>
      </c>
      <c r="J110" s="149">
        <v>73</v>
      </c>
      <c r="K110" s="149">
        <v>82</v>
      </c>
      <c r="L110" s="149">
        <v>61</v>
      </c>
      <c r="M110" s="149">
        <v>63</v>
      </c>
      <c r="N110" s="149">
        <v>60</v>
      </c>
      <c r="O110" s="149">
        <v>290</v>
      </c>
      <c r="P110" s="149">
        <v>150</v>
      </c>
      <c r="Q110" s="149">
        <v>140</v>
      </c>
      <c r="R110" s="149">
        <v>53</v>
      </c>
      <c r="S110" s="149">
        <v>44</v>
      </c>
      <c r="T110" s="149">
        <v>62</v>
      </c>
      <c r="U110" s="149">
        <v>70</v>
      </c>
      <c r="V110" s="149">
        <v>34</v>
      </c>
      <c r="W110" s="149">
        <v>36</v>
      </c>
      <c r="X110" s="149">
        <v>60</v>
      </c>
      <c r="Y110" s="149">
        <v>56</v>
      </c>
      <c r="Z110" s="149">
        <v>64</v>
      </c>
      <c r="AA110" s="149">
        <v>16</v>
      </c>
      <c r="AB110" s="149">
        <v>7</v>
      </c>
      <c r="AC110" s="149">
        <v>9</v>
      </c>
      <c r="AD110" s="149">
        <v>63</v>
      </c>
      <c r="AE110" s="149" t="s">
        <v>414</v>
      </c>
      <c r="AF110" s="149" t="s">
        <v>414</v>
      </c>
      <c r="AG110" s="149">
        <v>2573</v>
      </c>
      <c r="AH110" s="149">
        <v>1256</v>
      </c>
      <c r="AI110" s="149">
        <v>1317</v>
      </c>
      <c r="AJ110" s="149">
        <v>57</v>
      </c>
      <c r="AK110" s="149">
        <v>53</v>
      </c>
      <c r="AL110" s="149">
        <v>61</v>
      </c>
      <c r="AN110" s="152"/>
    </row>
    <row r="111" spans="1:40" x14ac:dyDescent="0.45">
      <c r="A111" s="149" t="s">
        <v>184</v>
      </c>
      <c r="B111" s="149" t="s">
        <v>185</v>
      </c>
      <c r="C111" s="149">
        <v>6195</v>
      </c>
      <c r="D111" s="149">
        <v>3171</v>
      </c>
      <c r="E111" s="149">
        <v>3024</v>
      </c>
      <c r="F111" s="149">
        <v>64</v>
      </c>
      <c r="G111" s="149">
        <v>60</v>
      </c>
      <c r="H111" s="149">
        <v>67</v>
      </c>
      <c r="I111" s="149">
        <v>258</v>
      </c>
      <c r="J111" s="149">
        <v>123</v>
      </c>
      <c r="K111" s="149">
        <v>135</v>
      </c>
      <c r="L111" s="149">
        <v>66</v>
      </c>
      <c r="M111" s="149">
        <v>59</v>
      </c>
      <c r="N111" s="149">
        <v>72</v>
      </c>
      <c r="O111" s="149">
        <v>495</v>
      </c>
      <c r="P111" s="149">
        <v>250</v>
      </c>
      <c r="Q111" s="149">
        <v>245</v>
      </c>
      <c r="R111" s="149">
        <v>75</v>
      </c>
      <c r="S111" s="149">
        <v>74</v>
      </c>
      <c r="T111" s="149">
        <v>75</v>
      </c>
      <c r="U111" s="149">
        <v>62</v>
      </c>
      <c r="V111" s="149">
        <v>31</v>
      </c>
      <c r="W111" s="149">
        <v>31</v>
      </c>
      <c r="X111" s="149">
        <v>76</v>
      </c>
      <c r="Y111" s="149">
        <v>77</v>
      </c>
      <c r="Z111" s="149">
        <v>74</v>
      </c>
      <c r="AA111" s="149">
        <v>23</v>
      </c>
      <c r="AB111" s="149">
        <v>9</v>
      </c>
      <c r="AC111" s="149">
        <v>14</v>
      </c>
      <c r="AD111" s="149">
        <v>61</v>
      </c>
      <c r="AE111" s="149">
        <v>56</v>
      </c>
      <c r="AF111" s="149">
        <v>64</v>
      </c>
      <c r="AG111" s="149">
        <v>7159</v>
      </c>
      <c r="AH111" s="149">
        <v>3656</v>
      </c>
      <c r="AI111" s="149">
        <v>3503</v>
      </c>
      <c r="AJ111" s="149">
        <v>64</v>
      </c>
      <c r="AK111" s="149">
        <v>61</v>
      </c>
      <c r="AL111" s="149">
        <v>68</v>
      </c>
      <c r="AN111" s="152"/>
    </row>
    <row r="112" spans="1:40" x14ac:dyDescent="0.45">
      <c r="A112" s="149" t="s">
        <v>182</v>
      </c>
      <c r="B112" s="149" t="s">
        <v>183</v>
      </c>
      <c r="C112" s="149">
        <v>1635</v>
      </c>
      <c r="D112" s="149">
        <v>901</v>
      </c>
      <c r="E112" s="149">
        <v>734</v>
      </c>
      <c r="F112" s="149">
        <v>50</v>
      </c>
      <c r="G112" s="149">
        <v>46</v>
      </c>
      <c r="H112" s="149">
        <v>56</v>
      </c>
      <c r="I112" s="149">
        <v>304</v>
      </c>
      <c r="J112" s="149">
        <v>147</v>
      </c>
      <c r="K112" s="149">
        <v>157</v>
      </c>
      <c r="L112" s="149">
        <v>60</v>
      </c>
      <c r="M112" s="149">
        <v>54</v>
      </c>
      <c r="N112" s="149">
        <v>66</v>
      </c>
      <c r="O112" s="149">
        <v>1566</v>
      </c>
      <c r="P112" s="149">
        <v>785</v>
      </c>
      <c r="Q112" s="149">
        <v>781</v>
      </c>
      <c r="R112" s="149">
        <v>64</v>
      </c>
      <c r="S112" s="149">
        <v>64</v>
      </c>
      <c r="T112" s="149">
        <v>65</v>
      </c>
      <c r="U112" s="149">
        <v>446</v>
      </c>
      <c r="V112" s="149">
        <v>243</v>
      </c>
      <c r="W112" s="149">
        <v>203</v>
      </c>
      <c r="X112" s="149">
        <v>57</v>
      </c>
      <c r="Y112" s="149">
        <v>56</v>
      </c>
      <c r="Z112" s="149">
        <v>59</v>
      </c>
      <c r="AA112" s="149">
        <v>9</v>
      </c>
      <c r="AB112" s="149">
        <v>5</v>
      </c>
      <c r="AC112" s="149">
        <v>4</v>
      </c>
      <c r="AD112" s="149" t="s">
        <v>414</v>
      </c>
      <c r="AE112" s="149" t="s">
        <v>414</v>
      </c>
      <c r="AF112" s="149">
        <v>100</v>
      </c>
      <c r="AG112" s="149">
        <v>4097</v>
      </c>
      <c r="AH112" s="149">
        <v>2142</v>
      </c>
      <c r="AI112" s="149">
        <v>1955</v>
      </c>
      <c r="AJ112" s="149">
        <v>57</v>
      </c>
      <c r="AK112" s="149">
        <v>54</v>
      </c>
      <c r="AL112" s="149">
        <v>60</v>
      </c>
      <c r="AN112" s="152"/>
    </row>
    <row r="113" spans="1:40" x14ac:dyDescent="0.45">
      <c r="A113" s="149" t="s">
        <v>194</v>
      </c>
      <c r="B113" s="149" t="s">
        <v>195</v>
      </c>
      <c r="C113" s="149">
        <v>347</v>
      </c>
      <c r="D113" s="149">
        <v>182</v>
      </c>
      <c r="E113" s="149">
        <v>165</v>
      </c>
      <c r="F113" s="149">
        <v>65</v>
      </c>
      <c r="G113" s="149">
        <v>58</v>
      </c>
      <c r="H113" s="149">
        <v>72</v>
      </c>
      <c r="I113" s="149">
        <v>9</v>
      </c>
      <c r="J113" s="149">
        <v>5</v>
      </c>
      <c r="K113" s="149">
        <v>4</v>
      </c>
      <c r="L113" s="149">
        <v>67</v>
      </c>
      <c r="M113" s="149" t="s">
        <v>414</v>
      </c>
      <c r="N113" s="149" t="s">
        <v>414</v>
      </c>
      <c r="O113" s="149" t="s">
        <v>414</v>
      </c>
      <c r="P113" s="149" t="s">
        <v>414</v>
      </c>
      <c r="Q113" s="149" t="s">
        <v>414</v>
      </c>
      <c r="R113" s="149" t="s">
        <v>414</v>
      </c>
      <c r="S113" s="149" t="s">
        <v>414</v>
      </c>
      <c r="T113" s="149" t="s">
        <v>414</v>
      </c>
      <c r="U113" s="149" t="s">
        <v>414</v>
      </c>
      <c r="V113" s="149" t="s">
        <v>414</v>
      </c>
      <c r="W113" s="149" t="s">
        <v>414</v>
      </c>
      <c r="X113" s="149" t="s">
        <v>414</v>
      </c>
      <c r="Y113" s="149" t="s">
        <v>414</v>
      </c>
      <c r="Z113" s="149" t="s">
        <v>414</v>
      </c>
      <c r="AA113" s="149">
        <v>0</v>
      </c>
      <c r="AB113" s="149">
        <v>0</v>
      </c>
      <c r="AC113" s="149">
        <v>0</v>
      </c>
      <c r="AD113" s="149" t="s">
        <v>33</v>
      </c>
      <c r="AE113" s="149" t="s">
        <v>33</v>
      </c>
      <c r="AF113" s="149" t="s">
        <v>33</v>
      </c>
      <c r="AG113" s="149">
        <v>365</v>
      </c>
      <c r="AH113" s="149">
        <v>191</v>
      </c>
      <c r="AI113" s="149">
        <v>174</v>
      </c>
      <c r="AJ113" s="149">
        <v>65</v>
      </c>
      <c r="AK113" s="149">
        <v>58</v>
      </c>
      <c r="AL113" s="149">
        <v>72</v>
      </c>
      <c r="AN113" s="152"/>
    </row>
    <row r="114" spans="1:40" x14ac:dyDescent="0.45">
      <c r="A114" s="149" t="s">
        <v>212</v>
      </c>
      <c r="B114" s="149" t="s">
        <v>213</v>
      </c>
      <c r="C114" s="149">
        <v>8120</v>
      </c>
      <c r="D114" s="149">
        <v>4086</v>
      </c>
      <c r="E114" s="149">
        <v>4034</v>
      </c>
      <c r="F114" s="149">
        <v>63</v>
      </c>
      <c r="G114" s="149">
        <v>58</v>
      </c>
      <c r="H114" s="149">
        <v>68</v>
      </c>
      <c r="I114" s="149">
        <v>255</v>
      </c>
      <c r="J114" s="149">
        <v>129</v>
      </c>
      <c r="K114" s="149">
        <v>126</v>
      </c>
      <c r="L114" s="149">
        <v>65</v>
      </c>
      <c r="M114" s="149">
        <v>60</v>
      </c>
      <c r="N114" s="149">
        <v>71</v>
      </c>
      <c r="O114" s="149">
        <v>351</v>
      </c>
      <c r="P114" s="149">
        <v>178</v>
      </c>
      <c r="Q114" s="149">
        <v>173</v>
      </c>
      <c r="R114" s="149">
        <v>69</v>
      </c>
      <c r="S114" s="149">
        <v>65</v>
      </c>
      <c r="T114" s="149">
        <v>72</v>
      </c>
      <c r="U114" s="149">
        <v>43</v>
      </c>
      <c r="V114" s="149">
        <v>24</v>
      </c>
      <c r="W114" s="149">
        <v>19</v>
      </c>
      <c r="X114" s="149">
        <v>60</v>
      </c>
      <c r="Y114" s="149">
        <v>50</v>
      </c>
      <c r="Z114" s="149">
        <v>74</v>
      </c>
      <c r="AA114" s="149">
        <v>21</v>
      </c>
      <c r="AB114" s="149">
        <v>12</v>
      </c>
      <c r="AC114" s="149">
        <v>9</v>
      </c>
      <c r="AD114" s="149">
        <v>71</v>
      </c>
      <c r="AE114" s="149" t="s">
        <v>414</v>
      </c>
      <c r="AF114" s="149" t="s">
        <v>414</v>
      </c>
      <c r="AG114" s="149">
        <v>8887</v>
      </c>
      <c r="AH114" s="149">
        <v>4481</v>
      </c>
      <c r="AI114" s="149">
        <v>4406</v>
      </c>
      <c r="AJ114" s="149">
        <v>63</v>
      </c>
      <c r="AK114" s="149">
        <v>58</v>
      </c>
      <c r="AL114" s="149">
        <v>68</v>
      </c>
      <c r="AN114" s="152"/>
    </row>
    <row r="115" spans="1:40" x14ac:dyDescent="0.45">
      <c r="A115" s="149" t="s">
        <v>214</v>
      </c>
      <c r="B115" s="149" t="s">
        <v>215</v>
      </c>
      <c r="C115" s="149">
        <v>2179</v>
      </c>
      <c r="D115" s="149">
        <v>1096</v>
      </c>
      <c r="E115" s="149">
        <v>1083</v>
      </c>
      <c r="F115" s="149">
        <v>52</v>
      </c>
      <c r="G115" s="149">
        <v>46</v>
      </c>
      <c r="H115" s="149">
        <v>59</v>
      </c>
      <c r="I115" s="149">
        <v>116</v>
      </c>
      <c r="J115" s="149">
        <v>48</v>
      </c>
      <c r="K115" s="149">
        <v>68</v>
      </c>
      <c r="L115" s="149">
        <v>61</v>
      </c>
      <c r="M115" s="149">
        <v>50</v>
      </c>
      <c r="N115" s="149">
        <v>69</v>
      </c>
      <c r="O115" s="149">
        <v>428</v>
      </c>
      <c r="P115" s="149">
        <v>222</v>
      </c>
      <c r="Q115" s="149">
        <v>206</v>
      </c>
      <c r="R115" s="149">
        <v>54</v>
      </c>
      <c r="S115" s="149">
        <v>47</v>
      </c>
      <c r="T115" s="149">
        <v>62</v>
      </c>
      <c r="U115" s="149">
        <v>88</v>
      </c>
      <c r="V115" s="149">
        <v>44</v>
      </c>
      <c r="W115" s="149">
        <v>44</v>
      </c>
      <c r="X115" s="149">
        <v>49</v>
      </c>
      <c r="Y115" s="149">
        <v>36</v>
      </c>
      <c r="Z115" s="149">
        <v>61</v>
      </c>
      <c r="AA115" s="149">
        <v>11</v>
      </c>
      <c r="AB115" s="149">
        <v>7</v>
      </c>
      <c r="AC115" s="149">
        <v>4</v>
      </c>
      <c r="AD115" s="149">
        <v>55</v>
      </c>
      <c r="AE115" s="149" t="s">
        <v>414</v>
      </c>
      <c r="AF115" s="149" t="s">
        <v>414</v>
      </c>
      <c r="AG115" s="149">
        <v>2877</v>
      </c>
      <c r="AH115" s="149">
        <v>1447</v>
      </c>
      <c r="AI115" s="149">
        <v>1430</v>
      </c>
      <c r="AJ115" s="149">
        <v>52</v>
      </c>
      <c r="AK115" s="149">
        <v>45</v>
      </c>
      <c r="AL115" s="149">
        <v>60</v>
      </c>
      <c r="AN115" s="152"/>
    </row>
    <row r="116" spans="1:40" x14ac:dyDescent="0.45">
      <c r="A116" s="149" t="s">
        <v>392</v>
      </c>
      <c r="B116" s="149" t="s">
        <v>393</v>
      </c>
      <c r="C116" s="149">
        <v>4623</v>
      </c>
      <c r="D116" s="149">
        <v>2385</v>
      </c>
      <c r="E116" s="149">
        <v>2238</v>
      </c>
      <c r="F116" s="149">
        <v>57</v>
      </c>
      <c r="G116" s="149">
        <v>53</v>
      </c>
      <c r="H116" s="149">
        <v>60</v>
      </c>
      <c r="I116" s="149">
        <v>137</v>
      </c>
      <c r="J116" s="149">
        <v>80</v>
      </c>
      <c r="K116" s="149">
        <v>57</v>
      </c>
      <c r="L116" s="149">
        <v>58</v>
      </c>
      <c r="M116" s="149">
        <v>59</v>
      </c>
      <c r="N116" s="149">
        <v>56</v>
      </c>
      <c r="O116" s="149">
        <v>65</v>
      </c>
      <c r="P116" s="149">
        <v>38</v>
      </c>
      <c r="Q116" s="149">
        <v>27</v>
      </c>
      <c r="R116" s="149">
        <v>60</v>
      </c>
      <c r="S116" s="149">
        <v>55</v>
      </c>
      <c r="T116" s="149">
        <v>67</v>
      </c>
      <c r="U116" s="149">
        <v>65</v>
      </c>
      <c r="V116" s="149">
        <v>39</v>
      </c>
      <c r="W116" s="149">
        <v>26</v>
      </c>
      <c r="X116" s="149">
        <v>48</v>
      </c>
      <c r="Y116" s="149">
        <v>41</v>
      </c>
      <c r="Z116" s="149">
        <v>58</v>
      </c>
      <c r="AA116" s="149">
        <v>11</v>
      </c>
      <c r="AB116" s="149">
        <v>4</v>
      </c>
      <c r="AC116" s="149">
        <v>7</v>
      </c>
      <c r="AD116" s="149" t="s">
        <v>414</v>
      </c>
      <c r="AE116" s="149" t="s">
        <v>414</v>
      </c>
      <c r="AF116" s="149">
        <v>100</v>
      </c>
      <c r="AG116" s="149">
        <v>5026</v>
      </c>
      <c r="AH116" s="149">
        <v>2610</v>
      </c>
      <c r="AI116" s="149">
        <v>2416</v>
      </c>
      <c r="AJ116" s="149">
        <v>56</v>
      </c>
      <c r="AK116" s="149">
        <v>53</v>
      </c>
      <c r="AL116" s="149">
        <v>60</v>
      </c>
      <c r="AN116" s="152"/>
    </row>
    <row r="117" spans="1:40" x14ac:dyDescent="0.45">
      <c r="A117" s="149" t="s">
        <v>388</v>
      </c>
      <c r="B117" s="149" t="s">
        <v>389</v>
      </c>
      <c r="C117" s="149">
        <v>2069</v>
      </c>
      <c r="D117" s="149">
        <v>1084</v>
      </c>
      <c r="E117" s="149">
        <v>985</v>
      </c>
      <c r="F117" s="149">
        <v>61</v>
      </c>
      <c r="G117" s="149">
        <v>57</v>
      </c>
      <c r="H117" s="149">
        <v>65</v>
      </c>
      <c r="I117" s="149">
        <v>137</v>
      </c>
      <c r="J117" s="149">
        <v>74</v>
      </c>
      <c r="K117" s="149">
        <v>63</v>
      </c>
      <c r="L117" s="149">
        <v>57</v>
      </c>
      <c r="M117" s="149">
        <v>54</v>
      </c>
      <c r="N117" s="149">
        <v>60</v>
      </c>
      <c r="O117" s="149">
        <v>239</v>
      </c>
      <c r="P117" s="149">
        <v>128</v>
      </c>
      <c r="Q117" s="149">
        <v>111</v>
      </c>
      <c r="R117" s="149">
        <v>66</v>
      </c>
      <c r="S117" s="149">
        <v>59</v>
      </c>
      <c r="T117" s="149">
        <v>73</v>
      </c>
      <c r="U117" s="149">
        <v>46</v>
      </c>
      <c r="V117" s="149">
        <v>25</v>
      </c>
      <c r="W117" s="149">
        <v>21</v>
      </c>
      <c r="X117" s="149">
        <v>61</v>
      </c>
      <c r="Y117" s="149">
        <v>68</v>
      </c>
      <c r="Z117" s="149">
        <v>52</v>
      </c>
      <c r="AA117" s="149">
        <v>6</v>
      </c>
      <c r="AB117" s="149">
        <v>3</v>
      </c>
      <c r="AC117" s="149">
        <v>3</v>
      </c>
      <c r="AD117" s="149">
        <v>50</v>
      </c>
      <c r="AE117" s="149" t="s">
        <v>414</v>
      </c>
      <c r="AF117" s="149" t="s">
        <v>414</v>
      </c>
      <c r="AG117" s="149">
        <v>2538</v>
      </c>
      <c r="AH117" s="149">
        <v>1333</v>
      </c>
      <c r="AI117" s="149">
        <v>1205</v>
      </c>
      <c r="AJ117" s="149">
        <v>61</v>
      </c>
      <c r="AK117" s="149">
        <v>57</v>
      </c>
      <c r="AL117" s="149">
        <v>65</v>
      </c>
      <c r="AN117" s="152"/>
    </row>
    <row r="118" spans="1:40" x14ac:dyDescent="0.45">
      <c r="A118" s="149" t="s">
        <v>323</v>
      </c>
      <c r="B118" s="149" t="s">
        <v>324</v>
      </c>
      <c r="C118" s="149">
        <v>1121</v>
      </c>
      <c r="D118" s="149">
        <v>564</v>
      </c>
      <c r="E118" s="149">
        <v>557</v>
      </c>
      <c r="F118" s="149">
        <v>53</v>
      </c>
      <c r="G118" s="149">
        <v>52</v>
      </c>
      <c r="H118" s="149">
        <v>53</v>
      </c>
      <c r="I118" s="149">
        <v>59</v>
      </c>
      <c r="J118" s="149">
        <v>36</v>
      </c>
      <c r="K118" s="149">
        <v>23</v>
      </c>
      <c r="L118" s="149">
        <v>44</v>
      </c>
      <c r="M118" s="149">
        <v>44</v>
      </c>
      <c r="N118" s="149">
        <v>43</v>
      </c>
      <c r="O118" s="149">
        <v>69</v>
      </c>
      <c r="P118" s="149">
        <v>40</v>
      </c>
      <c r="Q118" s="149">
        <v>29</v>
      </c>
      <c r="R118" s="149">
        <v>62</v>
      </c>
      <c r="S118" s="149">
        <v>55</v>
      </c>
      <c r="T118" s="149">
        <v>72</v>
      </c>
      <c r="U118" s="149">
        <v>38</v>
      </c>
      <c r="V118" s="149">
        <v>22</v>
      </c>
      <c r="W118" s="149">
        <v>16</v>
      </c>
      <c r="X118" s="149">
        <v>76</v>
      </c>
      <c r="Y118" s="149">
        <v>73</v>
      </c>
      <c r="Z118" s="149">
        <v>81</v>
      </c>
      <c r="AA118" s="149">
        <v>7</v>
      </c>
      <c r="AB118" s="149" t="s">
        <v>414</v>
      </c>
      <c r="AC118" s="149" t="s">
        <v>414</v>
      </c>
      <c r="AD118" s="149" t="s">
        <v>414</v>
      </c>
      <c r="AE118" s="149" t="s">
        <v>414</v>
      </c>
      <c r="AF118" s="149" t="s">
        <v>414</v>
      </c>
      <c r="AG118" s="149">
        <v>1314</v>
      </c>
      <c r="AH118" s="149">
        <v>674</v>
      </c>
      <c r="AI118" s="149">
        <v>640</v>
      </c>
      <c r="AJ118" s="149">
        <v>54</v>
      </c>
      <c r="AK118" s="149">
        <v>53</v>
      </c>
      <c r="AL118" s="149">
        <v>55</v>
      </c>
      <c r="AN118" s="152"/>
    </row>
    <row r="119" spans="1:40" x14ac:dyDescent="0.45">
      <c r="A119" s="149" t="s">
        <v>357</v>
      </c>
      <c r="B119" s="149" t="s">
        <v>358</v>
      </c>
      <c r="C119" s="149">
        <v>1127</v>
      </c>
      <c r="D119" s="149">
        <v>568</v>
      </c>
      <c r="E119" s="149">
        <v>559</v>
      </c>
      <c r="F119" s="149">
        <v>60</v>
      </c>
      <c r="G119" s="149">
        <v>59</v>
      </c>
      <c r="H119" s="149">
        <v>60</v>
      </c>
      <c r="I119" s="149">
        <v>132</v>
      </c>
      <c r="J119" s="149">
        <v>65</v>
      </c>
      <c r="K119" s="149">
        <v>67</v>
      </c>
      <c r="L119" s="149">
        <v>59</v>
      </c>
      <c r="M119" s="149">
        <v>55</v>
      </c>
      <c r="N119" s="149">
        <v>63</v>
      </c>
      <c r="O119" s="149">
        <v>194</v>
      </c>
      <c r="P119" s="149">
        <v>102</v>
      </c>
      <c r="Q119" s="149">
        <v>92</v>
      </c>
      <c r="R119" s="149">
        <v>61</v>
      </c>
      <c r="S119" s="149">
        <v>67</v>
      </c>
      <c r="T119" s="149">
        <v>54</v>
      </c>
      <c r="U119" s="149">
        <v>14</v>
      </c>
      <c r="V119" s="149" t="s">
        <v>414</v>
      </c>
      <c r="W119" s="149" t="s">
        <v>414</v>
      </c>
      <c r="X119" s="149">
        <v>64</v>
      </c>
      <c r="Y119" s="149" t="s">
        <v>414</v>
      </c>
      <c r="Z119" s="149" t="s">
        <v>414</v>
      </c>
      <c r="AA119" s="149" t="s">
        <v>414</v>
      </c>
      <c r="AB119" s="149" t="s">
        <v>414</v>
      </c>
      <c r="AC119" s="149">
        <v>0</v>
      </c>
      <c r="AD119" s="149" t="s">
        <v>414</v>
      </c>
      <c r="AE119" s="149" t="s">
        <v>414</v>
      </c>
      <c r="AF119" s="149" t="s">
        <v>33</v>
      </c>
      <c r="AG119" s="149">
        <v>1505</v>
      </c>
      <c r="AH119" s="149">
        <v>769</v>
      </c>
      <c r="AI119" s="149">
        <v>736</v>
      </c>
      <c r="AJ119" s="149">
        <v>60</v>
      </c>
      <c r="AK119" s="149">
        <v>60</v>
      </c>
      <c r="AL119" s="149">
        <v>59</v>
      </c>
      <c r="AN119" s="152"/>
    </row>
    <row r="120" spans="1:40" x14ac:dyDescent="0.45">
      <c r="A120" s="149" t="s">
        <v>353</v>
      </c>
      <c r="B120" s="149" t="s">
        <v>354</v>
      </c>
      <c r="C120" s="149">
        <v>1601</v>
      </c>
      <c r="D120" s="149">
        <v>828</v>
      </c>
      <c r="E120" s="149">
        <v>773</v>
      </c>
      <c r="F120" s="149">
        <v>57</v>
      </c>
      <c r="G120" s="149">
        <v>57</v>
      </c>
      <c r="H120" s="149">
        <v>58</v>
      </c>
      <c r="I120" s="149">
        <v>89</v>
      </c>
      <c r="J120" s="149">
        <v>46</v>
      </c>
      <c r="K120" s="149">
        <v>43</v>
      </c>
      <c r="L120" s="149">
        <v>57</v>
      </c>
      <c r="M120" s="149">
        <v>50</v>
      </c>
      <c r="N120" s="149">
        <v>65</v>
      </c>
      <c r="O120" s="149">
        <v>52</v>
      </c>
      <c r="P120" s="149">
        <v>26</v>
      </c>
      <c r="Q120" s="149">
        <v>26</v>
      </c>
      <c r="R120" s="149">
        <v>69</v>
      </c>
      <c r="S120" s="149">
        <v>58</v>
      </c>
      <c r="T120" s="149">
        <v>81</v>
      </c>
      <c r="U120" s="149">
        <v>16</v>
      </c>
      <c r="V120" s="149">
        <v>7</v>
      </c>
      <c r="W120" s="149">
        <v>9</v>
      </c>
      <c r="X120" s="149">
        <v>63</v>
      </c>
      <c r="Y120" s="149" t="s">
        <v>414</v>
      </c>
      <c r="Z120" s="149" t="s">
        <v>414</v>
      </c>
      <c r="AA120" s="149">
        <v>3</v>
      </c>
      <c r="AB120" s="149">
        <v>0</v>
      </c>
      <c r="AC120" s="149">
        <v>3</v>
      </c>
      <c r="AD120" s="149" t="s">
        <v>414</v>
      </c>
      <c r="AE120" s="149" t="s">
        <v>33</v>
      </c>
      <c r="AF120" s="149" t="s">
        <v>414</v>
      </c>
      <c r="AG120" s="149">
        <v>1792</v>
      </c>
      <c r="AH120" s="149">
        <v>924</v>
      </c>
      <c r="AI120" s="149">
        <v>868</v>
      </c>
      <c r="AJ120" s="149">
        <v>57</v>
      </c>
      <c r="AK120" s="149">
        <v>56</v>
      </c>
      <c r="AL120" s="149">
        <v>59</v>
      </c>
      <c r="AN120" s="152"/>
    </row>
    <row r="121" spans="1:40" x14ac:dyDescent="0.45">
      <c r="A121" s="149" t="s">
        <v>345</v>
      </c>
      <c r="B121" s="149" t="s">
        <v>346</v>
      </c>
      <c r="C121" s="149">
        <v>899</v>
      </c>
      <c r="D121" s="149">
        <v>451</v>
      </c>
      <c r="E121" s="149">
        <v>448</v>
      </c>
      <c r="F121" s="149">
        <v>49</v>
      </c>
      <c r="G121" s="149">
        <v>43</v>
      </c>
      <c r="H121" s="149">
        <v>56</v>
      </c>
      <c r="I121" s="149">
        <v>183</v>
      </c>
      <c r="J121" s="149">
        <v>84</v>
      </c>
      <c r="K121" s="149">
        <v>99</v>
      </c>
      <c r="L121" s="149">
        <v>48</v>
      </c>
      <c r="M121" s="149">
        <v>39</v>
      </c>
      <c r="N121" s="149">
        <v>55</v>
      </c>
      <c r="O121" s="149">
        <v>318</v>
      </c>
      <c r="P121" s="149">
        <v>154</v>
      </c>
      <c r="Q121" s="149">
        <v>164</v>
      </c>
      <c r="R121" s="149">
        <v>58</v>
      </c>
      <c r="S121" s="149">
        <v>51</v>
      </c>
      <c r="T121" s="149">
        <v>66</v>
      </c>
      <c r="U121" s="149">
        <v>152</v>
      </c>
      <c r="V121" s="149">
        <v>66</v>
      </c>
      <c r="W121" s="149">
        <v>86</v>
      </c>
      <c r="X121" s="149">
        <v>53</v>
      </c>
      <c r="Y121" s="149">
        <v>45</v>
      </c>
      <c r="Z121" s="149">
        <v>58</v>
      </c>
      <c r="AA121" s="149">
        <v>6</v>
      </c>
      <c r="AB121" s="149">
        <v>3</v>
      </c>
      <c r="AC121" s="149">
        <v>3</v>
      </c>
      <c r="AD121" s="149">
        <v>50</v>
      </c>
      <c r="AE121" s="149" t="s">
        <v>414</v>
      </c>
      <c r="AF121" s="149" t="s">
        <v>414</v>
      </c>
      <c r="AG121" s="149">
        <v>1621</v>
      </c>
      <c r="AH121" s="149">
        <v>793</v>
      </c>
      <c r="AI121" s="149">
        <v>828</v>
      </c>
      <c r="AJ121" s="149">
        <v>51</v>
      </c>
      <c r="AK121" s="149">
        <v>44</v>
      </c>
      <c r="AL121" s="149">
        <v>57</v>
      </c>
      <c r="AN121" s="152"/>
    </row>
    <row r="122" spans="1:40" x14ac:dyDescent="0.45">
      <c r="A122" s="149" t="s">
        <v>347</v>
      </c>
      <c r="B122" s="149" t="s">
        <v>348</v>
      </c>
      <c r="C122" s="149">
        <v>657</v>
      </c>
      <c r="D122" s="149">
        <v>335</v>
      </c>
      <c r="E122" s="149">
        <v>322</v>
      </c>
      <c r="F122" s="149">
        <v>43</v>
      </c>
      <c r="G122" s="149">
        <v>39</v>
      </c>
      <c r="H122" s="149">
        <v>48</v>
      </c>
      <c r="I122" s="149">
        <v>181</v>
      </c>
      <c r="J122" s="149">
        <v>100</v>
      </c>
      <c r="K122" s="149">
        <v>81</v>
      </c>
      <c r="L122" s="149">
        <v>48</v>
      </c>
      <c r="M122" s="149">
        <v>44</v>
      </c>
      <c r="N122" s="149">
        <v>53</v>
      </c>
      <c r="O122" s="149">
        <v>912</v>
      </c>
      <c r="P122" s="149">
        <v>472</v>
      </c>
      <c r="Q122" s="149">
        <v>440</v>
      </c>
      <c r="R122" s="149">
        <v>64</v>
      </c>
      <c r="S122" s="149">
        <v>61</v>
      </c>
      <c r="T122" s="149">
        <v>67</v>
      </c>
      <c r="U122" s="149">
        <v>187</v>
      </c>
      <c r="V122" s="149">
        <v>96</v>
      </c>
      <c r="W122" s="149">
        <v>91</v>
      </c>
      <c r="X122" s="149">
        <v>67</v>
      </c>
      <c r="Y122" s="149">
        <v>60</v>
      </c>
      <c r="Z122" s="149">
        <v>74</v>
      </c>
      <c r="AA122" s="149" t="s">
        <v>414</v>
      </c>
      <c r="AB122" s="149">
        <v>0</v>
      </c>
      <c r="AC122" s="149" t="s">
        <v>414</v>
      </c>
      <c r="AD122" s="149" t="s">
        <v>414</v>
      </c>
      <c r="AE122" s="149" t="s">
        <v>33</v>
      </c>
      <c r="AF122" s="149" t="s">
        <v>414</v>
      </c>
      <c r="AG122" s="149">
        <v>2029</v>
      </c>
      <c r="AH122" s="149">
        <v>1049</v>
      </c>
      <c r="AI122" s="149">
        <v>980</v>
      </c>
      <c r="AJ122" s="149">
        <v>56</v>
      </c>
      <c r="AK122" s="149">
        <v>53</v>
      </c>
      <c r="AL122" s="149">
        <v>60</v>
      </c>
      <c r="AN122" s="152"/>
    </row>
    <row r="123" spans="1:40" x14ac:dyDescent="0.45">
      <c r="A123" s="149" t="s">
        <v>359</v>
      </c>
      <c r="B123" s="149" t="s">
        <v>360</v>
      </c>
      <c r="C123" s="149">
        <v>1517</v>
      </c>
      <c r="D123" s="149">
        <v>774</v>
      </c>
      <c r="E123" s="149">
        <v>743</v>
      </c>
      <c r="F123" s="149">
        <v>50</v>
      </c>
      <c r="G123" s="149">
        <v>48</v>
      </c>
      <c r="H123" s="149">
        <v>52</v>
      </c>
      <c r="I123" s="149">
        <v>122</v>
      </c>
      <c r="J123" s="149">
        <v>68</v>
      </c>
      <c r="K123" s="149">
        <v>54</v>
      </c>
      <c r="L123" s="149">
        <v>61</v>
      </c>
      <c r="M123" s="149">
        <v>60</v>
      </c>
      <c r="N123" s="149">
        <v>61</v>
      </c>
      <c r="O123" s="149">
        <v>192</v>
      </c>
      <c r="P123" s="149">
        <v>92</v>
      </c>
      <c r="Q123" s="149">
        <v>100</v>
      </c>
      <c r="R123" s="149">
        <v>67</v>
      </c>
      <c r="S123" s="149">
        <v>64</v>
      </c>
      <c r="T123" s="149">
        <v>69</v>
      </c>
      <c r="U123" s="149">
        <v>43</v>
      </c>
      <c r="V123" s="149">
        <v>23</v>
      </c>
      <c r="W123" s="149">
        <v>20</v>
      </c>
      <c r="X123" s="149">
        <v>65</v>
      </c>
      <c r="Y123" s="149">
        <v>61</v>
      </c>
      <c r="Z123" s="149">
        <v>70</v>
      </c>
      <c r="AA123" s="149">
        <v>12</v>
      </c>
      <c r="AB123" s="149" t="s">
        <v>414</v>
      </c>
      <c r="AC123" s="149" t="s">
        <v>414</v>
      </c>
      <c r="AD123" s="149">
        <v>58</v>
      </c>
      <c r="AE123" s="149" t="s">
        <v>414</v>
      </c>
      <c r="AF123" s="149" t="s">
        <v>414</v>
      </c>
      <c r="AG123" s="149">
        <v>1924</v>
      </c>
      <c r="AH123" s="149">
        <v>976</v>
      </c>
      <c r="AI123" s="149">
        <v>948</v>
      </c>
      <c r="AJ123" s="149">
        <v>52</v>
      </c>
      <c r="AK123" s="149">
        <v>50</v>
      </c>
      <c r="AL123" s="149">
        <v>55</v>
      </c>
      <c r="AN123" s="152"/>
    </row>
    <row r="124" spans="1:40" x14ac:dyDescent="0.45">
      <c r="A124" s="149" t="s">
        <v>232</v>
      </c>
      <c r="B124" s="149" t="s">
        <v>233</v>
      </c>
      <c r="C124" s="149">
        <v>5690</v>
      </c>
      <c r="D124" s="149">
        <v>2973</v>
      </c>
      <c r="E124" s="149">
        <v>2717</v>
      </c>
      <c r="F124" s="149">
        <v>62</v>
      </c>
      <c r="G124" s="149">
        <v>58</v>
      </c>
      <c r="H124" s="149">
        <v>67</v>
      </c>
      <c r="I124" s="149">
        <v>313</v>
      </c>
      <c r="J124" s="149">
        <v>169</v>
      </c>
      <c r="K124" s="149">
        <v>144</v>
      </c>
      <c r="L124" s="149">
        <v>66</v>
      </c>
      <c r="M124" s="149">
        <v>66</v>
      </c>
      <c r="N124" s="149">
        <v>67</v>
      </c>
      <c r="O124" s="149">
        <v>252</v>
      </c>
      <c r="P124" s="149">
        <v>133</v>
      </c>
      <c r="Q124" s="149">
        <v>119</v>
      </c>
      <c r="R124" s="149">
        <v>68</v>
      </c>
      <c r="S124" s="149">
        <v>66</v>
      </c>
      <c r="T124" s="149">
        <v>70</v>
      </c>
      <c r="U124" s="149">
        <v>61</v>
      </c>
      <c r="V124" s="149">
        <v>34</v>
      </c>
      <c r="W124" s="149">
        <v>27</v>
      </c>
      <c r="X124" s="149">
        <v>57</v>
      </c>
      <c r="Y124" s="149">
        <v>47</v>
      </c>
      <c r="Z124" s="149">
        <v>70</v>
      </c>
      <c r="AA124" s="149">
        <v>57</v>
      </c>
      <c r="AB124" s="149">
        <v>33</v>
      </c>
      <c r="AC124" s="149">
        <v>24</v>
      </c>
      <c r="AD124" s="149">
        <v>89</v>
      </c>
      <c r="AE124" s="149" t="s">
        <v>414</v>
      </c>
      <c r="AF124" s="149" t="s">
        <v>414</v>
      </c>
      <c r="AG124" s="149">
        <v>6530</v>
      </c>
      <c r="AH124" s="149">
        <v>3424</v>
      </c>
      <c r="AI124" s="149">
        <v>3106</v>
      </c>
      <c r="AJ124" s="149">
        <v>62</v>
      </c>
      <c r="AK124" s="149">
        <v>59</v>
      </c>
      <c r="AL124" s="149">
        <v>67</v>
      </c>
      <c r="AN124" s="152"/>
    </row>
    <row r="125" spans="1:40" x14ac:dyDescent="0.45">
      <c r="A125" s="149" t="s">
        <v>242</v>
      </c>
      <c r="B125" s="149" t="s">
        <v>243</v>
      </c>
      <c r="C125" s="149">
        <v>1780</v>
      </c>
      <c r="D125" s="149">
        <v>895</v>
      </c>
      <c r="E125" s="149">
        <v>885</v>
      </c>
      <c r="F125" s="149">
        <v>51</v>
      </c>
      <c r="G125" s="149">
        <v>44</v>
      </c>
      <c r="H125" s="149">
        <v>57</v>
      </c>
      <c r="I125" s="149">
        <v>135</v>
      </c>
      <c r="J125" s="149">
        <v>72</v>
      </c>
      <c r="K125" s="149">
        <v>63</v>
      </c>
      <c r="L125" s="149">
        <v>50</v>
      </c>
      <c r="M125" s="149">
        <v>44</v>
      </c>
      <c r="N125" s="149">
        <v>57</v>
      </c>
      <c r="O125" s="149">
        <v>475</v>
      </c>
      <c r="P125" s="149">
        <v>224</v>
      </c>
      <c r="Q125" s="149">
        <v>251</v>
      </c>
      <c r="R125" s="149">
        <v>45</v>
      </c>
      <c r="S125" s="149">
        <v>44</v>
      </c>
      <c r="T125" s="149">
        <v>47</v>
      </c>
      <c r="U125" s="149">
        <v>73</v>
      </c>
      <c r="V125" s="149">
        <v>36</v>
      </c>
      <c r="W125" s="149">
        <v>37</v>
      </c>
      <c r="X125" s="149">
        <v>49</v>
      </c>
      <c r="Y125" s="149">
        <v>47</v>
      </c>
      <c r="Z125" s="149">
        <v>51</v>
      </c>
      <c r="AA125" s="149">
        <v>6</v>
      </c>
      <c r="AB125" s="149" t="s">
        <v>414</v>
      </c>
      <c r="AC125" s="149" t="s">
        <v>414</v>
      </c>
      <c r="AD125" s="149" t="s">
        <v>414</v>
      </c>
      <c r="AE125" s="149" t="s">
        <v>414</v>
      </c>
      <c r="AF125" s="149" t="s">
        <v>414</v>
      </c>
      <c r="AG125" s="149">
        <v>2530</v>
      </c>
      <c r="AH125" s="149">
        <v>1262</v>
      </c>
      <c r="AI125" s="149">
        <v>1268</v>
      </c>
      <c r="AJ125" s="149">
        <v>49</v>
      </c>
      <c r="AK125" s="149">
        <v>44</v>
      </c>
      <c r="AL125" s="149">
        <v>54</v>
      </c>
      <c r="AN125" s="152"/>
    </row>
    <row r="126" spans="1:40" x14ac:dyDescent="0.45">
      <c r="A126" s="149" t="s">
        <v>114</v>
      </c>
      <c r="B126" s="149" t="s">
        <v>115</v>
      </c>
      <c r="C126" s="149">
        <v>1511</v>
      </c>
      <c r="D126" s="149">
        <v>781</v>
      </c>
      <c r="E126" s="149">
        <v>730</v>
      </c>
      <c r="F126" s="149">
        <v>55</v>
      </c>
      <c r="G126" s="149">
        <v>52</v>
      </c>
      <c r="H126" s="149">
        <v>57</v>
      </c>
      <c r="I126" s="149">
        <v>40</v>
      </c>
      <c r="J126" s="149">
        <v>20</v>
      </c>
      <c r="K126" s="149">
        <v>20</v>
      </c>
      <c r="L126" s="149">
        <v>63</v>
      </c>
      <c r="M126" s="149">
        <v>70</v>
      </c>
      <c r="N126" s="149">
        <v>55</v>
      </c>
      <c r="O126" s="149">
        <v>3</v>
      </c>
      <c r="P126" s="149">
        <v>0</v>
      </c>
      <c r="Q126" s="149">
        <v>3</v>
      </c>
      <c r="R126" s="149" t="s">
        <v>414</v>
      </c>
      <c r="S126" s="149" t="s">
        <v>33</v>
      </c>
      <c r="T126" s="149" t="s">
        <v>414</v>
      </c>
      <c r="U126" s="149" t="s">
        <v>414</v>
      </c>
      <c r="V126" s="149" t="s">
        <v>414</v>
      </c>
      <c r="W126" s="149" t="s">
        <v>414</v>
      </c>
      <c r="X126" s="149" t="s">
        <v>414</v>
      </c>
      <c r="Y126" s="149" t="s">
        <v>414</v>
      </c>
      <c r="Z126" s="149" t="s">
        <v>414</v>
      </c>
      <c r="AA126" s="149" t="s">
        <v>414</v>
      </c>
      <c r="AB126" s="149" t="s">
        <v>414</v>
      </c>
      <c r="AC126" s="149">
        <v>0</v>
      </c>
      <c r="AD126" s="149" t="s">
        <v>414</v>
      </c>
      <c r="AE126" s="149" t="s">
        <v>414</v>
      </c>
      <c r="AF126" s="149" t="s">
        <v>33</v>
      </c>
      <c r="AG126" s="149">
        <v>1575</v>
      </c>
      <c r="AH126" s="149">
        <v>811</v>
      </c>
      <c r="AI126" s="149">
        <v>764</v>
      </c>
      <c r="AJ126" s="149">
        <v>54</v>
      </c>
      <c r="AK126" s="149">
        <v>52</v>
      </c>
      <c r="AL126" s="149">
        <v>57</v>
      </c>
      <c r="AN126" s="152"/>
    </row>
    <row r="127" spans="1:40" x14ac:dyDescent="0.45">
      <c r="A127" s="149" t="s">
        <v>139</v>
      </c>
      <c r="B127" s="149" t="s">
        <v>140</v>
      </c>
      <c r="C127" s="149">
        <v>2198</v>
      </c>
      <c r="D127" s="149">
        <v>1119</v>
      </c>
      <c r="E127" s="149">
        <v>1079</v>
      </c>
      <c r="F127" s="149">
        <v>59</v>
      </c>
      <c r="G127" s="149">
        <v>55</v>
      </c>
      <c r="H127" s="149">
        <v>63</v>
      </c>
      <c r="I127" s="149">
        <v>77</v>
      </c>
      <c r="J127" s="149">
        <v>45</v>
      </c>
      <c r="K127" s="149">
        <v>32</v>
      </c>
      <c r="L127" s="149">
        <v>61</v>
      </c>
      <c r="M127" s="149">
        <v>64</v>
      </c>
      <c r="N127" s="149">
        <v>56</v>
      </c>
      <c r="O127" s="149">
        <v>87</v>
      </c>
      <c r="P127" s="149">
        <v>45</v>
      </c>
      <c r="Q127" s="149">
        <v>42</v>
      </c>
      <c r="R127" s="149">
        <v>71</v>
      </c>
      <c r="S127" s="149">
        <v>64</v>
      </c>
      <c r="T127" s="149">
        <v>79</v>
      </c>
      <c r="U127" s="149">
        <v>12</v>
      </c>
      <c r="V127" s="149">
        <v>8</v>
      </c>
      <c r="W127" s="149">
        <v>4</v>
      </c>
      <c r="X127" s="149">
        <v>58</v>
      </c>
      <c r="Y127" s="149" t="s">
        <v>414</v>
      </c>
      <c r="Z127" s="149" t="s">
        <v>414</v>
      </c>
      <c r="AA127" s="149">
        <v>13</v>
      </c>
      <c r="AB127" s="149">
        <v>3</v>
      </c>
      <c r="AC127" s="149">
        <v>10</v>
      </c>
      <c r="AD127" s="149">
        <v>77</v>
      </c>
      <c r="AE127" s="149" t="s">
        <v>414</v>
      </c>
      <c r="AF127" s="149" t="s">
        <v>414</v>
      </c>
      <c r="AG127" s="149">
        <v>2417</v>
      </c>
      <c r="AH127" s="149">
        <v>1241</v>
      </c>
      <c r="AI127" s="149">
        <v>1176</v>
      </c>
      <c r="AJ127" s="149">
        <v>60</v>
      </c>
      <c r="AK127" s="149">
        <v>56</v>
      </c>
      <c r="AL127" s="149">
        <v>64</v>
      </c>
      <c r="AN127" s="152"/>
    </row>
    <row r="128" spans="1:40" x14ac:dyDescent="0.45">
      <c r="A128" s="149" t="s">
        <v>370</v>
      </c>
      <c r="B128" s="149" t="s">
        <v>371</v>
      </c>
      <c r="C128" s="149">
        <v>6978</v>
      </c>
      <c r="D128" s="149">
        <v>3586</v>
      </c>
      <c r="E128" s="149">
        <v>3392</v>
      </c>
      <c r="F128" s="149">
        <v>59</v>
      </c>
      <c r="G128" s="149">
        <v>55</v>
      </c>
      <c r="H128" s="149">
        <v>63</v>
      </c>
      <c r="I128" s="149">
        <v>141</v>
      </c>
      <c r="J128" s="149">
        <v>75</v>
      </c>
      <c r="K128" s="149">
        <v>66</v>
      </c>
      <c r="L128" s="149">
        <v>62</v>
      </c>
      <c r="M128" s="149">
        <v>57</v>
      </c>
      <c r="N128" s="149">
        <v>68</v>
      </c>
      <c r="O128" s="149">
        <v>54</v>
      </c>
      <c r="P128" s="149">
        <v>31</v>
      </c>
      <c r="Q128" s="149">
        <v>23</v>
      </c>
      <c r="R128" s="149">
        <v>65</v>
      </c>
      <c r="S128" s="149">
        <v>58</v>
      </c>
      <c r="T128" s="149">
        <v>74</v>
      </c>
      <c r="U128" s="149">
        <v>7</v>
      </c>
      <c r="V128" s="149">
        <v>4</v>
      </c>
      <c r="W128" s="149">
        <v>3</v>
      </c>
      <c r="X128" s="149">
        <v>43</v>
      </c>
      <c r="Y128" s="149" t="s">
        <v>414</v>
      </c>
      <c r="Z128" s="149" t="s">
        <v>414</v>
      </c>
      <c r="AA128" s="149">
        <v>14</v>
      </c>
      <c r="AB128" s="149">
        <v>9</v>
      </c>
      <c r="AC128" s="149">
        <v>5</v>
      </c>
      <c r="AD128" s="149">
        <v>64</v>
      </c>
      <c r="AE128" s="149" t="s">
        <v>414</v>
      </c>
      <c r="AF128" s="149" t="s">
        <v>414</v>
      </c>
      <c r="AG128" s="149">
        <v>7339</v>
      </c>
      <c r="AH128" s="149">
        <v>3773</v>
      </c>
      <c r="AI128" s="149">
        <v>3566</v>
      </c>
      <c r="AJ128" s="149">
        <v>59</v>
      </c>
      <c r="AK128" s="149">
        <v>55</v>
      </c>
      <c r="AL128" s="149">
        <v>63</v>
      </c>
      <c r="AN128" s="152"/>
    </row>
    <row r="129" spans="1:40" x14ac:dyDescent="0.45">
      <c r="A129" s="149" t="s">
        <v>380</v>
      </c>
      <c r="B129" s="149" t="s">
        <v>381</v>
      </c>
      <c r="C129" s="149">
        <v>2586</v>
      </c>
      <c r="D129" s="149">
        <v>1319</v>
      </c>
      <c r="E129" s="149">
        <v>1267</v>
      </c>
      <c r="F129" s="149">
        <v>57</v>
      </c>
      <c r="G129" s="149">
        <v>55</v>
      </c>
      <c r="H129" s="149">
        <v>60</v>
      </c>
      <c r="I129" s="149">
        <v>70</v>
      </c>
      <c r="J129" s="149">
        <v>32</v>
      </c>
      <c r="K129" s="149">
        <v>38</v>
      </c>
      <c r="L129" s="149">
        <v>69</v>
      </c>
      <c r="M129" s="149">
        <v>63</v>
      </c>
      <c r="N129" s="149">
        <v>74</v>
      </c>
      <c r="O129" s="149">
        <v>26</v>
      </c>
      <c r="P129" s="149">
        <v>12</v>
      </c>
      <c r="Q129" s="149">
        <v>14</v>
      </c>
      <c r="R129" s="149">
        <v>85</v>
      </c>
      <c r="S129" s="149" t="s">
        <v>414</v>
      </c>
      <c r="T129" s="149" t="s">
        <v>414</v>
      </c>
      <c r="U129" s="149">
        <v>21</v>
      </c>
      <c r="V129" s="149">
        <v>11</v>
      </c>
      <c r="W129" s="149">
        <v>10</v>
      </c>
      <c r="X129" s="149">
        <v>52</v>
      </c>
      <c r="Y129" s="149">
        <v>45</v>
      </c>
      <c r="Z129" s="149">
        <v>60</v>
      </c>
      <c r="AA129" s="149">
        <v>9</v>
      </c>
      <c r="AB129" s="149" t="s">
        <v>414</v>
      </c>
      <c r="AC129" s="149" t="s">
        <v>414</v>
      </c>
      <c r="AD129" s="149">
        <v>67</v>
      </c>
      <c r="AE129" s="149" t="s">
        <v>414</v>
      </c>
      <c r="AF129" s="149" t="s">
        <v>414</v>
      </c>
      <c r="AG129" s="149">
        <v>2783</v>
      </c>
      <c r="AH129" s="149">
        <v>1414</v>
      </c>
      <c r="AI129" s="149">
        <v>1369</v>
      </c>
      <c r="AJ129" s="149">
        <v>58</v>
      </c>
      <c r="AK129" s="149">
        <v>55</v>
      </c>
      <c r="AL129" s="149">
        <v>60</v>
      </c>
      <c r="AN129" s="152"/>
    </row>
    <row r="130" spans="1:40" x14ac:dyDescent="0.45">
      <c r="A130" s="149" t="s">
        <v>390</v>
      </c>
      <c r="B130" s="149" t="s">
        <v>391</v>
      </c>
      <c r="C130" s="149" t="s">
        <v>414</v>
      </c>
      <c r="D130" s="149" t="s">
        <v>414</v>
      </c>
      <c r="E130" s="149" t="s">
        <v>414</v>
      </c>
      <c r="F130" s="149" t="s">
        <v>414</v>
      </c>
      <c r="G130" s="149" t="s">
        <v>414</v>
      </c>
      <c r="H130" s="149" t="s">
        <v>414</v>
      </c>
      <c r="I130" s="149" t="s">
        <v>414</v>
      </c>
      <c r="J130" s="149" t="s">
        <v>414</v>
      </c>
      <c r="K130" s="149" t="s">
        <v>414</v>
      </c>
      <c r="L130" s="149" t="s">
        <v>414</v>
      </c>
      <c r="M130" s="149" t="s">
        <v>414</v>
      </c>
      <c r="N130" s="149" t="s">
        <v>414</v>
      </c>
      <c r="O130" s="149" t="s">
        <v>414</v>
      </c>
      <c r="P130" s="149" t="s">
        <v>414</v>
      </c>
      <c r="Q130" s="149" t="s">
        <v>414</v>
      </c>
      <c r="R130" s="149" t="s">
        <v>414</v>
      </c>
      <c r="S130" s="149" t="s">
        <v>414</v>
      </c>
      <c r="T130" s="149" t="s">
        <v>414</v>
      </c>
      <c r="U130" s="149" t="s">
        <v>414</v>
      </c>
      <c r="V130" s="149" t="s">
        <v>414</v>
      </c>
      <c r="W130" s="149">
        <v>0</v>
      </c>
      <c r="X130" s="149" t="s">
        <v>414</v>
      </c>
      <c r="Y130" s="149" t="s">
        <v>414</v>
      </c>
      <c r="Z130" s="149" t="s">
        <v>33</v>
      </c>
      <c r="AA130" s="149" t="s">
        <v>414</v>
      </c>
      <c r="AB130" s="149" t="s">
        <v>414</v>
      </c>
      <c r="AC130" s="149">
        <v>0</v>
      </c>
      <c r="AD130" s="149" t="s">
        <v>414</v>
      </c>
      <c r="AE130" s="149" t="s">
        <v>414</v>
      </c>
      <c r="AF130" s="149" t="s">
        <v>33</v>
      </c>
      <c r="AG130" s="149" t="s">
        <v>414</v>
      </c>
      <c r="AH130" s="149" t="s">
        <v>414</v>
      </c>
      <c r="AI130" s="149" t="s">
        <v>414</v>
      </c>
      <c r="AJ130" s="149" t="s">
        <v>414</v>
      </c>
      <c r="AK130" s="149" t="s">
        <v>414</v>
      </c>
      <c r="AL130" s="149" t="s">
        <v>414</v>
      </c>
      <c r="AN130" s="152"/>
    </row>
    <row r="131" spans="1:40" x14ac:dyDescent="0.45">
      <c r="A131" s="149" t="s">
        <v>234</v>
      </c>
      <c r="B131" s="149" t="s">
        <v>235</v>
      </c>
      <c r="C131" s="149">
        <v>13754</v>
      </c>
      <c r="D131" s="149">
        <v>7126</v>
      </c>
      <c r="E131" s="149">
        <v>6628</v>
      </c>
      <c r="F131" s="149">
        <v>53</v>
      </c>
      <c r="G131" s="149">
        <v>51</v>
      </c>
      <c r="H131" s="149">
        <v>56</v>
      </c>
      <c r="I131" s="149">
        <v>683</v>
      </c>
      <c r="J131" s="149">
        <v>375</v>
      </c>
      <c r="K131" s="149">
        <v>308</v>
      </c>
      <c r="L131" s="149">
        <v>61</v>
      </c>
      <c r="M131" s="149">
        <v>58</v>
      </c>
      <c r="N131" s="149">
        <v>65</v>
      </c>
      <c r="O131" s="149">
        <v>315</v>
      </c>
      <c r="P131" s="149">
        <v>156</v>
      </c>
      <c r="Q131" s="149">
        <v>159</v>
      </c>
      <c r="R131" s="149">
        <v>70</v>
      </c>
      <c r="S131" s="149">
        <v>65</v>
      </c>
      <c r="T131" s="149">
        <v>75</v>
      </c>
      <c r="U131" s="149">
        <v>329</v>
      </c>
      <c r="V131" s="149">
        <v>163</v>
      </c>
      <c r="W131" s="149">
        <v>166</v>
      </c>
      <c r="X131" s="149">
        <v>62</v>
      </c>
      <c r="Y131" s="149">
        <v>56</v>
      </c>
      <c r="Z131" s="149">
        <v>67</v>
      </c>
      <c r="AA131" s="149">
        <v>48</v>
      </c>
      <c r="AB131" s="149">
        <v>24</v>
      </c>
      <c r="AC131" s="149">
        <v>24</v>
      </c>
      <c r="AD131" s="149">
        <v>58</v>
      </c>
      <c r="AE131" s="149">
        <v>50</v>
      </c>
      <c r="AF131" s="149">
        <v>67</v>
      </c>
      <c r="AG131" s="149">
        <v>15407</v>
      </c>
      <c r="AH131" s="149">
        <v>8006</v>
      </c>
      <c r="AI131" s="149">
        <v>7401</v>
      </c>
      <c r="AJ131" s="149">
        <v>54</v>
      </c>
      <c r="AK131" s="149">
        <v>51</v>
      </c>
      <c r="AL131" s="149">
        <v>57</v>
      </c>
      <c r="AN131" s="152"/>
    </row>
    <row r="132" spans="1:40" x14ac:dyDescent="0.45">
      <c r="A132" s="149" t="s">
        <v>244</v>
      </c>
      <c r="B132" s="149" t="s">
        <v>427</v>
      </c>
      <c r="C132" s="149">
        <v>1636</v>
      </c>
      <c r="D132" s="149">
        <v>859</v>
      </c>
      <c r="E132" s="149">
        <v>777</v>
      </c>
      <c r="F132" s="149">
        <v>52</v>
      </c>
      <c r="G132" s="149">
        <v>48</v>
      </c>
      <c r="H132" s="149">
        <v>56</v>
      </c>
      <c r="I132" s="149">
        <v>90</v>
      </c>
      <c r="J132" s="149">
        <v>43</v>
      </c>
      <c r="K132" s="149">
        <v>47</v>
      </c>
      <c r="L132" s="149">
        <v>58</v>
      </c>
      <c r="M132" s="149">
        <v>58</v>
      </c>
      <c r="N132" s="149">
        <v>57</v>
      </c>
      <c r="O132" s="149">
        <v>94</v>
      </c>
      <c r="P132" s="149">
        <v>49</v>
      </c>
      <c r="Q132" s="149">
        <v>45</v>
      </c>
      <c r="R132" s="149">
        <v>48</v>
      </c>
      <c r="S132" s="149">
        <v>39</v>
      </c>
      <c r="T132" s="149">
        <v>58</v>
      </c>
      <c r="U132" s="149">
        <v>58</v>
      </c>
      <c r="V132" s="149">
        <v>24</v>
      </c>
      <c r="W132" s="149">
        <v>34</v>
      </c>
      <c r="X132" s="149">
        <v>59</v>
      </c>
      <c r="Y132" s="149">
        <v>58</v>
      </c>
      <c r="Z132" s="149">
        <v>59</v>
      </c>
      <c r="AA132" s="149">
        <v>3</v>
      </c>
      <c r="AB132" s="149" t="s">
        <v>414</v>
      </c>
      <c r="AC132" s="149" t="s">
        <v>414</v>
      </c>
      <c r="AD132" s="149" t="s">
        <v>414</v>
      </c>
      <c r="AE132" s="149" t="s">
        <v>414</v>
      </c>
      <c r="AF132" s="149" t="s">
        <v>414</v>
      </c>
      <c r="AG132" s="149">
        <v>1922</v>
      </c>
      <c r="AH132" s="149">
        <v>994</v>
      </c>
      <c r="AI132" s="149">
        <v>928</v>
      </c>
      <c r="AJ132" s="149">
        <v>52</v>
      </c>
      <c r="AK132" s="149">
        <v>48</v>
      </c>
      <c r="AL132" s="149">
        <v>56</v>
      </c>
      <c r="AN132" s="152"/>
    </row>
    <row r="133" spans="1:40" x14ac:dyDescent="0.45">
      <c r="A133" s="149" t="s">
        <v>247</v>
      </c>
      <c r="B133" s="149" t="s">
        <v>248</v>
      </c>
      <c r="C133" s="149">
        <v>1463</v>
      </c>
      <c r="D133" s="149">
        <v>759</v>
      </c>
      <c r="E133" s="149">
        <v>704</v>
      </c>
      <c r="F133" s="149">
        <v>54</v>
      </c>
      <c r="G133" s="149">
        <v>50</v>
      </c>
      <c r="H133" s="149">
        <v>59</v>
      </c>
      <c r="I133" s="149">
        <v>96</v>
      </c>
      <c r="J133" s="149">
        <v>48</v>
      </c>
      <c r="K133" s="149">
        <v>48</v>
      </c>
      <c r="L133" s="149">
        <v>64</v>
      </c>
      <c r="M133" s="149">
        <v>54</v>
      </c>
      <c r="N133" s="149">
        <v>73</v>
      </c>
      <c r="O133" s="149">
        <v>78</v>
      </c>
      <c r="P133" s="149">
        <v>43</v>
      </c>
      <c r="Q133" s="149">
        <v>35</v>
      </c>
      <c r="R133" s="149">
        <v>60</v>
      </c>
      <c r="S133" s="149">
        <v>53</v>
      </c>
      <c r="T133" s="149">
        <v>69</v>
      </c>
      <c r="U133" s="149">
        <v>315</v>
      </c>
      <c r="V133" s="149">
        <v>159</v>
      </c>
      <c r="W133" s="149">
        <v>156</v>
      </c>
      <c r="X133" s="149">
        <v>73</v>
      </c>
      <c r="Y133" s="149">
        <v>68</v>
      </c>
      <c r="Z133" s="149">
        <v>79</v>
      </c>
      <c r="AA133" s="149">
        <v>13</v>
      </c>
      <c r="AB133" s="149">
        <v>7</v>
      </c>
      <c r="AC133" s="149">
        <v>6</v>
      </c>
      <c r="AD133" s="149">
        <v>54</v>
      </c>
      <c r="AE133" s="149" t="s">
        <v>414</v>
      </c>
      <c r="AF133" s="149" t="s">
        <v>414</v>
      </c>
      <c r="AG133" s="149">
        <v>2023</v>
      </c>
      <c r="AH133" s="149">
        <v>1046</v>
      </c>
      <c r="AI133" s="149">
        <v>977</v>
      </c>
      <c r="AJ133" s="149">
        <v>58</v>
      </c>
      <c r="AK133" s="149">
        <v>53</v>
      </c>
      <c r="AL133" s="149">
        <v>63</v>
      </c>
      <c r="AN133" s="152"/>
    </row>
    <row r="134" spans="1:40" x14ac:dyDescent="0.45">
      <c r="A134" s="149" t="s">
        <v>204</v>
      </c>
      <c r="B134" s="149" t="s">
        <v>205</v>
      </c>
      <c r="C134" s="149">
        <v>1651</v>
      </c>
      <c r="D134" s="149">
        <v>845</v>
      </c>
      <c r="E134" s="149">
        <v>806</v>
      </c>
      <c r="F134" s="149">
        <v>51</v>
      </c>
      <c r="G134" s="149">
        <v>48</v>
      </c>
      <c r="H134" s="149">
        <v>55</v>
      </c>
      <c r="I134" s="149">
        <v>46</v>
      </c>
      <c r="J134" s="149">
        <v>26</v>
      </c>
      <c r="K134" s="149">
        <v>20</v>
      </c>
      <c r="L134" s="149">
        <v>57</v>
      </c>
      <c r="M134" s="149">
        <v>54</v>
      </c>
      <c r="N134" s="149">
        <v>60</v>
      </c>
      <c r="O134" s="149">
        <v>16</v>
      </c>
      <c r="P134" s="149">
        <v>9</v>
      </c>
      <c r="Q134" s="149">
        <v>7</v>
      </c>
      <c r="R134" s="149">
        <v>69</v>
      </c>
      <c r="S134" s="149" t="s">
        <v>414</v>
      </c>
      <c r="T134" s="149" t="s">
        <v>414</v>
      </c>
      <c r="U134" s="149" t="s">
        <v>414</v>
      </c>
      <c r="V134" s="149">
        <v>0</v>
      </c>
      <c r="W134" s="149" t="s">
        <v>414</v>
      </c>
      <c r="X134" s="149" t="s">
        <v>414</v>
      </c>
      <c r="Y134" s="149" t="s">
        <v>33</v>
      </c>
      <c r="Z134" s="149" t="s">
        <v>414</v>
      </c>
      <c r="AA134" s="149" t="s">
        <v>414</v>
      </c>
      <c r="AB134" s="149">
        <v>0</v>
      </c>
      <c r="AC134" s="149" t="s">
        <v>414</v>
      </c>
      <c r="AD134" s="149" t="s">
        <v>414</v>
      </c>
      <c r="AE134" s="149" t="s">
        <v>33</v>
      </c>
      <c r="AF134" s="149" t="s">
        <v>414</v>
      </c>
      <c r="AG134" s="149">
        <v>1740</v>
      </c>
      <c r="AH134" s="149">
        <v>896</v>
      </c>
      <c r="AI134" s="149">
        <v>844</v>
      </c>
      <c r="AJ134" s="149">
        <v>51</v>
      </c>
      <c r="AK134" s="149">
        <v>48</v>
      </c>
      <c r="AL134" s="149">
        <v>55</v>
      </c>
      <c r="AN134" s="152"/>
    </row>
    <row r="135" spans="1:40" x14ac:dyDescent="0.45">
      <c r="A135" s="149" t="s">
        <v>224</v>
      </c>
      <c r="B135" s="149" t="s">
        <v>225</v>
      </c>
      <c r="C135" s="149">
        <v>5332</v>
      </c>
      <c r="D135" s="149">
        <v>2720</v>
      </c>
      <c r="E135" s="149">
        <v>2612</v>
      </c>
      <c r="F135" s="149">
        <v>62</v>
      </c>
      <c r="G135" s="149">
        <v>58</v>
      </c>
      <c r="H135" s="149">
        <v>65</v>
      </c>
      <c r="I135" s="149">
        <v>195</v>
      </c>
      <c r="J135" s="149">
        <v>101</v>
      </c>
      <c r="K135" s="149">
        <v>94</v>
      </c>
      <c r="L135" s="149">
        <v>65</v>
      </c>
      <c r="M135" s="149">
        <v>50</v>
      </c>
      <c r="N135" s="149">
        <v>81</v>
      </c>
      <c r="O135" s="149">
        <v>223</v>
      </c>
      <c r="P135" s="149">
        <v>90</v>
      </c>
      <c r="Q135" s="149">
        <v>133</v>
      </c>
      <c r="R135" s="149">
        <v>61</v>
      </c>
      <c r="S135" s="149">
        <v>49</v>
      </c>
      <c r="T135" s="149">
        <v>68</v>
      </c>
      <c r="U135" s="149">
        <v>31</v>
      </c>
      <c r="V135" s="149">
        <v>18</v>
      </c>
      <c r="W135" s="149">
        <v>13</v>
      </c>
      <c r="X135" s="149">
        <v>68</v>
      </c>
      <c r="Y135" s="149">
        <v>61</v>
      </c>
      <c r="Z135" s="149">
        <v>77</v>
      </c>
      <c r="AA135" s="149">
        <v>10</v>
      </c>
      <c r="AB135" s="149">
        <v>7</v>
      </c>
      <c r="AC135" s="149">
        <v>3</v>
      </c>
      <c r="AD135" s="149">
        <v>100</v>
      </c>
      <c r="AE135" s="149">
        <v>100</v>
      </c>
      <c r="AF135" s="149">
        <v>100</v>
      </c>
      <c r="AG135" s="149">
        <v>5887</v>
      </c>
      <c r="AH135" s="149">
        <v>2984</v>
      </c>
      <c r="AI135" s="149">
        <v>2903</v>
      </c>
      <c r="AJ135" s="149">
        <v>62</v>
      </c>
      <c r="AK135" s="149">
        <v>58</v>
      </c>
      <c r="AL135" s="149">
        <v>66</v>
      </c>
      <c r="AN135" s="152"/>
    </row>
    <row r="136" spans="1:40" x14ac:dyDescent="0.45">
      <c r="A136" s="149" t="s">
        <v>335</v>
      </c>
      <c r="B136" s="149" t="s">
        <v>336</v>
      </c>
      <c r="C136" s="149">
        <v>14318</v>
      </c>
      <c r="D136" s="149">
        <v>7428</v>
      </c>
      <c r="E136" s="149">
        <v>6890</v>
      </c>
      <c r="F136" s="149">
        <v>53</v>
      </c>
      <c r="G136" s="149">
        <v>49</v>
      </c>
      <c r="H136" s="149">
        <v>57</v>
      </c>
      <c r="I136" s="149">
        <v>778</v>
      </c>
      <c r="J136" s="149">
        <v>380</v>
      </c>
      <c r="K136" s="149">
        <v>398</v>
      </c>
      <c r="L136" s="149">
        <v>61</v>
      </c>
      <c r="M136" s="149">
        <v>56</v>
      </c>
      <c r="N136" s="149">
        <v>67</v>
      </c>
      <c r="O136" s="149">
        <v>516</v>
      </c>
      <c r="P136" s="149">
        <v>276</v>
      </c>
      <c r="Q136" s="149">
        <v>240</v>
      </c>
      <c r="R136" s="149">
        <v>63</v>
      </c>
      <c r="S136" s="149">
        <v>56</v>
      </c>
      <c r="T136" s="149">
        <v>71</v>
      </c>
      <c r="U136" s="149">
        <v>241</v>
      </c>
      <c r="V136" s="149">
        <v>128</v>
      </c>
      <c r="W136" s="149">
        <v>113</v>
      </c>
      <c r="X136" s="149">
        <v>65</v>
      </c>
      <c r="Y136" s="149">
        <v>59</v>
      </c>
      <c r="Z136" s="149">
        <v>72</v>
      </c>
      <c r="AA136" s="149">
        <v>39</v>
      </c>
      <c r="AB136" s="149">
        <v>16</v>
      </c>
      <c r="AC136" s="149">
        <v>23</v>
      </c>
      <c r="AD136" s="149">
        <v>74</v>
      </c>
      <c r="AE136" s="149">
        <v>69</v>
      </c>
      <c r="AF136" s="149">
        <v>78</v>
      </c>
      <c r="AG136" s="149">
        <v>16182</v>
      </c>
      <c r="AH136" s="149">
        <v>8370</v>
      </c>
      <c r="AI136" s="149">
        <v>7812</v>
      </c>
      <c r="AJ136" s="149">
        <v>54</v>
      </c>
      <c r="AK136" s="149">
        <v>50</v>
      </c>
      <c r="AL136" s="149">
        <v>58</v>
      </c>
      <c r="AN136" s="152"/>
    </row>
    <row r="137" spans="1:40" x14ac:dyDescent="0.45">
      <c r="A137" s="149" t="s">
        <v>337</v>
      </c>
      <c r="B137" s="149" t="s">
        <v>338</v>
      </c>
      <c r="C137" s="149">
        <v>2702</v>
      </c>
      <c r="D137" s="149">
        <v>1346</v>
      </c>
      <c r="E137" s="149">
        <v>1356</v>
      </c>
      <c r="F137" s="149">
        <v>46</v>
      </c>
      <c r="G137" s="149">
        <v>43</v>
      </c>
      <c r="H137" s="149">
        <v>48</v>
      </c>
      <c r="I137" s="149">
        <v>178</v>
      </c>
      <c r="J137" s="149">
        <v>90</v>
      </c>
      <c r="K137" s="149">
        <v>88</v>
      </c>
      <c r="L137" s="149">
        <v>47</v>
      </c>
      <c r="M137" s="149">
        <v>34</v>
      </c>
      <c r="N137" s="149">
        <v>60</v>
      </c>
      <c r="O137" s="149">
        <v>140</v>
      </c>
      <c r="P137" s="149">
        <v>74</v>
      </c>
      <c r="Q137" s="149">
        <v>66</v>
      </c>
      <c r="R137" s="149">
        <v>61</v>
      </c>
      <c r="S137" s="149">
        <v>59</v>
      </c>
      <c r="T137" s="149">
        <v>64</v>
      </c>
      <c r="U137" s="149">
        <v>113</v>
      </c>
      <c r="V137" s="149">
        <v>60</v>
      </c>
      <c r="W137" s="149">
        <v>53</v>
      </c>
      <c r="X137" s="149">
        <v>62</v>
      </c>
      <c r="Y137" s="149">
        <v>60</v>
      </c>
      <c r="Z137" s="149">
        <v>64</v>
      </c>
      <c r="AA137" s="149">
        <v>11</v>
      </c>
      <c r="AB137" s="149">
        <v>6</v>
      </c>
      <c r="AC137" s="149">
        <v>5</v>
      </c>
      <c r="AD137" s="149">
        <v>64</v>
      </c>
      <c r="AE137" s="149" t="s">
        <v>414</v>
      </c>
      <c r="AF137" s="149" t="s">
        <v>414</v>
      </c>
      <c r="AG137" s="149">
        <v>3206</v>
      </c>
      <c r="AH137" s="149">
        <v>1605</v>
      </c>
      <c r="AI137" s="149">
        <v>1601</v>
      </c>
      <c r="AJ137" s="149">
        <v>47</v>
      </c>
      <c r="AK137" s="149">
        <v>44</v>
      </c>
      <c r="AL137" s="149">
        <v>50</v>
      </c>
      <c r="AN137" s="152"/>
    </row>
    <row r="138" spans="1:40" x14ac:dyDescent="0.45">
      <c r="A138" s="149" t="s">
        <v>118</v>
      </c>
      <c r="B138" s="149" t="s">
        <v>119</v>
      </c>
      <c r="C138" s="149">
        <v>10945</v>
      </c>
      <c r="D138" s="149">
        <v>5632</v>
      </c>
      <c r="E138" s="149">
        <v>5313</v>
      </c>
      <c r="F138" s="149">
        <v>63</v>
      </c>
      <c r="G138" s="149">
        <v>60</v>
      </c>
      <c r="H138" s="149">
        <v>66</v>
      </c>
      <c r="I138" s="149">
        <v>371</v>
      </c>
      <c r="J138" s="149">
        <v>193</v>
      </c>
      <c r="K138" s="149">
        <v>178</v>
      </c>
      <c r="L138" s="149">
        <v>61</v>
      </c>
      <c r="M138" s="149">
        <v>55</v>
      </c>
      <c r="N138" s="149">
        <v>67</v>
      </c>
      <c r="O138" s="149">
        <v>1503</v>
      </c>
      <c r="P138" s="149">
        <v>776</v>
      </c>
      <c r="Q138" s="149">
        <v>727</v>
      </c>
      <c r="R138" s="149">
        <v>60</v>
      </c>
      <c r="S138" s="149">
        <v>55</v>
      </c>
      <c r="T138" s="149">
        <v>66</v>
      </c>
      <c r="U138" s="149">
        <v>39</v>
      </c>
      <c r="V138" s="149">
        <v>24</v>
      </c>
      <c r="W138" s="149">
        <v>15</v>
      </c>
      <c r="X138" s="149">
        <v>69</v>
      </c>
      <c r="Y138" s="149">
        <v>63</v>
      </c>
      <c r="Z138" s="149">
        <v>80</v>
      </c>
      <c r="AA138" s="149">
        <v>27</v>
      </c>
      <c r="AB138" s="149">
        <v>17</v>
      </c>
      <c r="AC138" s="149">
        <v>10</v>
      </c>
      <c r="AD138" s="149">
        <v>81</v>
      </c>
      <c r="AE138" s="149" t="s">
        <v>414</v>
      </c>
      <c r="AF138" s="149" t="s">
        <v>414</v>
      </c>
      <c r="AG138" s="149">
        <v>13032</v>
      </c>
      <c r="AH138" s="149">
        <v>6709</v>
      </c>
      <c r="AI138" s="149">
        <v>6323</v>
      </c>
      <c r="AJ138" s="149">
        <v>62</v>
      </c>
      <c r="AK138" s="149">
        <v>59</v>
      </c>
      <c r="AL138" s="149">
        <v>66</v>
      </c>
      <c r="AN138" s="152"/>
    </row>
    <row r="139" spans="1:40" x14ac:dyDescent="0.45">
      <c r="A139" s="149" t="s">
        <v>100</v>
      </c>
      <c r="B139" s="149" t="s">
        <v>101</v>
      </c>
      <c r="C139" s="149">
        <v>1057</v>
      </c>
      <c r="D139" s="149">
        <v>544</v>
      </c>
      <c r="E139" s="149">
        <v>513</v>
      </c>
      <c r="F139" s="149">
        <v>52</v>
      </c>
      <c r="G139" s="149">
        <v>48</v>
      </c>
      <c r="H139" s="149">
        <v>57</v>
      </c>
      <c r="I139" s="149">
        <v>45</v>
      </c>
      <c r="J139" s="149">
        <v>28</v>
      </c>
      <c r="K139" s="149">
        <v>17</v>
      </c>
      <c r="L139" s="149">
        <v>47</v>
      </c>
      <c r="M139" s="149">
        <v>36</v>
      </c>
      <c r="N139" s="149">
        <v>65</v>
      </c>
      <c r="O139" s="149">
        <v>888</v>
      </c>
      <c r="P139" s="149">
        <v>419</v>
      </c>
      <c r="Q139" s="149">
        <v>469</v>
      </c>
      <c r="R139" s="149">
        <v>60</v>
      </c>
      <c r="S139" s="149">
        <v>53</v>
      </c>
      <c r="T139" s="149">
        <v>66</v>
      </c>
      <c r="U139" s="149">
        <v>22</v>
      </c>
      <c r="V139" s="149">
        <v>9</v>
      </c>
      <c r="W139" s="149">
        <v>13</v>
      </c>
      <c r="X139" s="149">
        <v>55</v>
      </c>
      <c r="Y139" s="149">
        <v>44</v>
      </c>
      <c r="Z139" s="149">
        <v>62</v>
      </c>
      <c r="AA139" s="149">
        <v>5</v>
      </c>
      <c r="AB139" s="149" t="s">
        <v>414</v>
      </c>
      <c r="AC139" s="149" t="s">
        <v>414</v>
      </c>
      <c r="AD139" s="149" t="s">
        <v>414</v>
      </c>
      <c r="AE139" s="149" t="s">
        <v>414</v>
      </c>
      <c r="AF139" s="149" t="s">
        <v>414</v>
      </c>
      <c r="AG139" s="149">
        <v>2039</v>
      </c>
      <c r="AH139" s="149">
        <v>1014</v>
      </c>
      <c r="AI139" s="149">
        <v>1025</v>
      </c>
      <c r="AJ139" s="149">
        <v>56</v>
      </c>
      <c r="AK139" s="149">
        <v>50</v>
      </c>
      <c r="AL139" s="149">
        <v>61</v>
      </c>
      <c r="AN139" s="152"/>
    </row>
    <row r="140" spans="1:40" x14ac:dyDescent="0.45">
      <c r="A140" s="149" t="s">
        <v>102</v>
      </c>
      <c r="B140" s="149" t="s">
        <v>103</v>
      </c>
      <c r="C140" s="149">
        <v>1427</v>
      </c>
      <c r="D140" s="149">
        <v>714</v>
      </c>
      <c r="E140" s="149">
        <v>713</v>
      </c>
      <c r="F140" s="149">
        <v>56</v>
      </c>
      <c r="G140" s="149">
        <v>52</v>
      </c>
      <c r="H140" s="149">
        <v>59</v>
      </c>
      <c r="I140" s="149">
        <v>51</v>
      </c>
      <c r="J140" s="149">
        <v>33</v>
      </c>
      <c r="K140" s="149">
        <v>18</v>
      </c>
      <c r="L140" s="149">
        <v>65</v>
      </c>
      <c r="M140" s="149" t="s">
        <v>414</v>
      </c>
      <c r="N140" s="149" t="s">
        <v>414</v>
      </c>
      <c r="O140" s="149">
        <v>35</v>
      </c>
      <c r="P140" s="149">
        <v>19</v>
      </c>
      <c r="Q140" s="149">
        <v>16</v>
      </c>
      <c r="R140" s="149">
        <v>60</v>
      </c>
      <c r="S140" s="149">
        <v>47</v>
      </c>
      <c r="T140" s="149">
        <v>75</v>
      </c>
      <c r="U140" s="149">
        <v>3</v>
      </c>
      <c r="V140" s="149">
        <v>0</v>
      </c>
      <c r="W140" s="149">
        <v>3</v>
      </c>
      <c r="X140" s="149" t="s">
        <v>414</v>
      </c>
      <c r="Y140" s="149" t="s">
        <v>33</v>
      </c>
      <c r="Z140" s="149" t="s">
        <v>414</v>
      </c>
      <c r="AA140" s="149">
        <v>5</v>
      </c>
      <c r="AB140" s="149" t="s">
        <v>414</v>
      </c>
      <c r="AC140" s="149" t="s">
        <v>414</v>
      </c>
      <c r="AD140" s="149" t="s">
        <v>414</v>
      </c>
      <c r="AE140" s="149" t="s">
        <v>414</v>
      </c>
      <c r="AF140" s="149" t="s">
        <v>414</v>
      </c>
      <c r="AG140" s="149">
        <v>1578</v>
      </c>
      <c r="AH140" s="149">
        <v>790</v>
      </c>
      <c r="AI140" s="149">
        <v>788</v>
      </c>
      <c r="AJ140" s="149">
        <v>56</v>
      </c>
      <c r="AK140" s="149">
        <v>52</v>
      </c>
      <c r="AL140" s="149">
        <v>60</v>
      </c>
      <c r="AN140" s="152"/>
    </row>
    <row r="141" spans="1:40" x14ac:dyDescent="0.45">
      <c r="A141" s="149" t="s">
        <v>192</v>
      </c>
      <c r="B141" s="149" t="s">
        <v>193</v>
      </c>
      <c r="C141" s="149">
        <v>7819</v>
      </c>
      <c r="D141" s="149">
        <v>4010</v>
      </c>
      <c r="E141" s="149">
        <v>3809</v>
      </c>
      <c r="F141" s="149">
        <v>56</v>
      </c>
      <c r="G141" s="149">
        <v>52</v>
      </c>
      <c r="H141" s="149">
        <v>60</v>
      </c>
      <c r="I141" s="149">
        <v>325</v>
      </c>
      <c r="J141" s="149">
        <v>154</v>
      </c>
      <c r="K141" s="149">
        <v>171</v>
      </c>
      <c r="L141" s="149">
        <v>58</v>
      </c>
      <c r="M141" s="149">
        <v>54</v>
      </c>
      <c r="N141" s="149">
        <v>63</v>
      </c>
      <c r="O141" s="149">
        <v>229</v>
      </c>
      <c r="P141" s="149">
        <v>120</v>
      </c>
      <c r="Q141" s="149">
        <v>109</v>
      </c>
      <c r="R141" s="149">
        <v>60</v>
      </c>
      <c r="S141" s="149">
        <v>61</v>
      </c>
      <c r="T141" s="149">
        <v>60</v>
      </c>
      <c r="U141" s="149">
        <v>68</v>
      </c>
      <c r="V141" s="149">
        <v>27</v>
      </c>
      <c r="W141" s="149">
        <v>41</v>
      </c>
      <c r="X141" s="149">
        <v>53</v>
      </c>
      <c r="Y141" s="149">
        <v>44</v>
      </c>
      <c r="Z141" s="149">
        <v>59</v>
      </c>
      <c r="AA141" s="149">
        <v>24</v>
      </c>
      <c r="AB141" s="149">
        <v>12</v>
      </c>
      <c r="AC141" s="149">
        <v>12</v>
      </c>
      <c r="AD141" s="149">
        <v>75</v>
      </c>
      <c r="AE141" s="149">
        <v>75</v>
      </c>
      <c r="AF141" s="149">
        <v>75</v>
      </c>
      <c r="AG141" s="149">
        <v>8566</v>
      </c>
      <c r="AH141" s="149">
        <v>4378</v>
      </c>
      <c r="AI141" s="149">
        <v>4188</v>
      </c>
      <c r="AJ141" s="149">
        <v>56</v>
      </c>
      <c r="AK141" s="149">
        <v>53</v>
      </c>
      <c r="AL141" s="149">
        <v>60</v>
      </c>
      <c r="AN141" s="152"/>
    </row>
    <row r="142" spans="1:40" x14ac:dyDescent="0.45">
      <c r="A142" s="149" t="s">
        <v>190</v>
      </c>
      <c r="B142" s="149" t="s">
        <v>191</v>
      </c>
      <c r="C142" s="149">
        <v>1827</v>
      </c>
      <c r="D142" s="149">
        <v>953</v>
      </c>
      <c r="E142" s="149">
        <v>874</v>
      </c>
      <c r="F142" s="149">
        <v>45</v>
      </c>
      <c r="G142" s="149">
        <v>42</v>
      </c>
      <c r="H142" s="149">
        <v>49</v>
      </c>
      <c r="I142" s="149">
        <v>441</v>
      </c>
      <c r="J142" s="149">
        <v>226</v>
      </c>
      <c r="K142" s="149">
        <v>215</v>
      </c>
      <c r="L142" s="149">
        <v>49</v>
      </c>
      <c r="M142" s="149">
        <v>46</v>
      </c>
      <c r="N142" s="149">
        <v>53</v>
      </c>
      <c r="O142" s="149">
        <v>541</v>
      </c>
      <c r="P142" s="149">
        <v>262</v>
      </c>
      <c r="Q142" s="149">
        <v>279</v>
      </c>
      <c r="R142" s="149">
        <v>53</v>
      </c>
      <c r="S142" s="149">
        <v>49</v>
      </c>
      <c r="T142" s="149">
        <v>57</v>
      </c>
      <c r="U142" s="149">
        <v>338</v>
      </c>
      <c r="V142" s="149">
        <v>173</v>
      </c>
      <c r="W142" s="149">
        <v>165</v>
      </c>
      <c r="X142" s="149">
        <v>56</v>
      </c>
      <c r="Y142" s="149">
        <v>47</v>
      </c>
      <c r="Z142" s="149">
        <v>65</v>
      </c>
      <c r="AA142" s="149">
        <v>22</v>
      </c>
      <c r="AB142" s="149">
        <v>14</v>
      </c>
      <c r="AC142" s="149">
        <v>8</v>
      </c>
      <c r="AD142" s="149">
        <v>59</v>
      </c>
      <c r="AE142" s="149">
        <v>64</v>
      </c>
      <c r="AF142" s="149">
        <v>50</v>
      </c>
      <c r="AG142" s="149">
        <v>3284</v>
      </c>
      <c r="AH142" s="149">
        <v>1680</v>
      </c>
      <c r="AI142" s="149">
        <v>1604</v>
      </c>
      <c r="AJ142" s="149">
        <v>48</v>
      </c>
      <c r="AK142" s="149">
        <v>44</v>
      </c>
      <c r="AL142" s="149">
        <v>52</v>
      </c>
      <c r="AN142" s="152"/>
    </row>
    <row r="143" spans="1:40" x14ac:dyDescent="0.45">
      <c r="A143" s="149" t="s">
        <v>208</v>
      </c>
      <c r="B143" s="149" t="s">
        <v>209</v>
      </c>
      <c r="C143" s="149">
        <v>2623</v>
      </c>
      <c r="D143" s="149">
        <v>1338</v>
      </c>
      <c r="E143" s="149">
        <v>1285</v>
      </c>
      <c r="F143" s="149">
        <v>60</v>
      </c>
      <c r="G143" s="149">
        <v>56</v>
      </c>
      <c r="H143" s="149">
        <v>66</v>
      </c>
      <c r="I143" s="149">
        <v>57</v>
      </c>
      <c r="J143" s="149">
        <v>32</v>
      </c>
      <c r="K143" s="149">
        <v>25</v>
      </c>
      <c r="L143" s="149">
        <v>65</v>
      </c>
      <c r="M143" s="149">
        <v>63</v>
      </c>
      <c r="N143" s="149">
        <v>68</v>
      </c>
      <c r="O143" s="149">
        <v>18</v>
      </c>
      <c r="P143" s="149">
        <v>12</v>
      </c>
      <c r="Q143" s="149">
        <v>6</v>
      </c>
      <c r="R143" s="149">
        <v>61</v>
      </c>
      <c r="S143" s="149" t="s">
        <v>414</v>
      </c>
      <c r="T143" s="149" t="s">
        <v>414</v>
      </c>
      <c r="U143" s="149" t="s">
        <v>414</v>
      </c>
      <c r="V143" s="149">
        <v>4</v>
      </c>
      <c r="W143" s="149" t="s">
        <v>414</v>
      </c>
      <c r="X143" s="149" t="s">
        <v>414</v>
      </c>
      <c r="Y143" s="149" t="s">
        <v>414</v>
      </c>
      <c r="Z143" s="149" t="s">
        <v>414</v>
      </c>
      <c r="AA143" s="149">
        <v>5</v>
      </c>
      <c r="AB143" s="149" t="s">
        <v>414</v>
      </c>
      <c r="AC143" s="149" t="s">
        <v>414</v>
      </c>
      <c r="AD143" s="149" t="s">
        <v>414</v>
      </c>
      <c r="AE143" s="149" t="s">
        <v>414</v>
      </c>
      <c r="AF143" s="149" t="s">
        <v>414</v>
      </c>
      <c r="AG143" s="149">
        <v>2757</v>
      </c>
      <c r="AH143" s="149">
        <v>1417</v>
      </c>
      <c r="AI143" s="149">
        <v>1340</v>
      </c>
      <c r="AJ143" s="149">
        <v>61</v>
      </c>
      <c r="AK143" s="149">
        <v>56</v>
      </c>
      <c r="AL143" s="149">
        <v>65</v>
      </c>
      <c r="AN143" s="152"/>
    </row>
    <row r="144" spans="1:40" x14ac:dyDescent="0.45">
      <c r="A144" s="149" t="s">
        <v>216</v>
      </c>
      <c r="B144" s="149" t="s">
        <v>217</v>
      </c>
      <c r="C144" s="149">
        <v>1748</v>
      </c>
      <c r="D144" s="149">
        <v>876</v>
      </c>
      <c r="E144" s="149">
        <v>872</v>
      </c>
      <c r="F144" s="149">
        <v>51</v>
      </c>
      <c r="G144" s="149">
        <v>48</v>
      </c>
      <c r="H144" s="149">
        <v>55</v>
      </c>
      <c r="I144" s="149">
        <v>94</v>
      </c>
      <c r="J144" s="149">
        <v>46</v>
      </c>
      <c r="K144" s="149">
        <v>48</v>
      </c>
      <c r="L144" s="149">
        <v>44</v>
      </c>
      <c r="M144" s="149">
        <v>46</v>
      </c>
      <c r="N144" s="149">
        <v>42</v>
      </c>
      <c r="O144" s="149">
        <v>109</v>
      </c>
      <c r="P144" s="149">
        <v>59</v>
      </c>
      <c r="Q144" s="149">
        <v>50</v>
      </c>
      <c r="R144" s="149">
        <v>53</v>
      </c>
      <c r="S144" s="149">
        <v>39</v>
      </c>
      <c r="T144" s="149">
        <v>70</v>
      </c>
      <c r="U144" s="149">
        <v>29</v>
      </c>
      <c r="V144" s="149">
        <v>15</v>
      </c>
      <c r="W144" s="149">
        <v>14</v>
      </c>
      <c r="X144" s="149">
        <v>59</v>
      </c>
      <c r="Y144" s="149" t="s">
        <v>414</v>
      </c>
      <c r="Z144" s="149" t="s">
        <v>414</v>
      </c>
      <c r="AA144" s="149" t="s">
        <v>414</v>
      </c>
      <c r="AB144" s="149" t="s">
        <v>414</v>
      </c>
      <c r="AC144" s="149">
        <v>4</v>
      </c>
      <c r="AD144" s="149" t="s">
        <v>414</v>
      </c>
      <c r="AE144" s="149" t="s">
        <v>414</v>
      </c>
      <c r="AF144" s="149">
        <v>100</v>
      </c>
      <c r="AG144" s="149">
        <v>2014</v>
      </c>
      <c r="AH144" s="149">
        <v>1011</v>
      </c>
      <c r="AI144" s="149">
        <v>1003</v>
      </c>
      <c r="AJ144" s="149">
        <v>51</v>
      </c>
      <c r="AK144" s="149">
        <v>48</v>
      </c>
      <c r="AL144" s="149">
        <v>55</v>
      </c>
      <c r="AN144" s="152"/>
    </row>
    <row r="145" spans="1:40" x14ac:dyDescent="0.45">
      <c r="A145" s="149" t="s">
        <v>108</v>
      </c>
      <c r="B145" s="149" t="s">
        <v>109</v>
      </c>
      <c r="C145" s="149">
        <v>3606</v>
      </c>
      <c r="D145" s="149">
        <v>1857</v>
      </c>
      <c r="E145" s="149">
        <v>1749</v>
      </c>
      <c r="F145" s="149">
        <v>63</v>
      </c>
      <c r="G145" s="149">
        <v>61</v>
      </c>
      <c r="H145" s="149">
        <v>66</v>
      </c>
      <c r="I145" s="149">
        <v>121</v>
      </c>
      <c r="J145" s="149">
        <v>54</v>
      </c>
      <c r="K145" s="149">
        <v>67</v>
      </c>
      <c r="L145" s="149">
        <v>72</v>
      </c>
      <c r="M145" s="149">
        <v>65</v>
      </c>
      <c r="N145" s="149">
        <v>78</v>
      </c>
      <c r="O145" s="149">
        <v>89</v>
      </c>
      <c r="P145" s="149">
        <v>52</v>
      </c>
      <c r="Q145" s="149">
        <v>37</v>
      </c>
      <c r="R145" s="149">
        <v>69</v>
      </c>
      <c r="S145" s="149">
        <v>65</v>
      </c>
      <c r="T145" s="149">
        <v>73</v>
      </c>
      <c r="U145" s="149">
        <v>7</v>
      </c>
      <c r="V145" s="149" t="s">
        <v>414</v>
      </c>
      <c r="W145" s="149" t="s">
        <v>414</v>
      </c>
      <c r="X145" s="149" t="s">
        <v>414</v>
      </c>
      <c r="Y145" s="149" t="s">
        <v>414</v>
      </c>
      <c r="Z145" s="149" t="s">
        <v>414</v>
      </c>
      <c r="AA145" s="149">
        <v>11</v>
      </c>
      <c r="AB145" s="149">
        <v>5</v>
      </c>
      <c r="AC145" s="149">
        <v>6</v>
      </c>
      <c r="AD145" s="149" t="s">
        <v>414</v>
      </c>
      <c r="AE145" s="149" t="s">
        <v>414</v>
      </c>
      <c r="AF145" s="149">
        <v>100</v>
      </c>
      <c r="AG145" s="149">
        <v>3883</v>
      </c>
      <c r="AH145" s="149">
        <v>2005</v>
      </c>
      <c r="AI145" s="149">
        <v>1878</v>
      </c>
      <c r="AJ145" s="149">
        <v>63</v>
      </c>
      <c r="AK145" s="149">
        <v>61</v>
      </c>
      <c r="AL145" s="149">
        <v>66</v>
      </c>
      <c r="AN145" s="152"/>
    </row>
    <row r="146" spans="1:40" x14ac:dyDescent="0.45">
      <c r="A146" s="149" t="s">
        <v>110</v>
      </c>
      <c r="B146" s="149" t="s">
        <v>428</v>
      </c>
      <c r="C146" s="149">
        <v>3367</v>
      </c>
      <c r="D146" s="149">
        <v>1769</v>
      </c>
      <c r="E146" s="149">
        <v>1598</v>
      </c>
      <c r="F146" s="149">
        <v>57</v>
      </c>
      <c r="G146" s="149">
        <v>54</v>
      </c>
      <c r="H146" s="149">
        <v>60</v>
      </c>
      <c r="I146" s="149">
        <v>80</v>
      </c>
      <c r="J146" s="149">
        <v>47</v>
      </c>
      <c r="K146" s="149">
        <v>33</v>
      </c>
      <c r="L146" s="149">
        <v>60</v>
      </c>
      <c r="M146" s="149">
        <v>57</v>
      </c>
      <c r="N146" s="149">
        <v>64</v>
      </c>
      <c r="O146" s="149">
        <v>60</v>
      </c>
      <c r="P146" s="149">
        <v>25</v>
      </c>
      <c r="Q146" s="149">
        <v>35</v>
      </c>
      <c r="R146" s="149">
        <v>67</v>
      </c>
      <c r="S146" s="149">
        <v>52</v>
      </c>
      <c r="T146" s="149">
        <v>77</v>
      </c>
      <c r="U146" s="149">
        <v>4</v>
      </c>
      <c r="V146" s="149" t="s">
        <v>414</v>
      </c>
      <c r="W146" s="149" t="s">
        <v>414</v>
      </c>
      <c r="X146" s="149" t="s">
        <v>414</v>
      </c>
      <c r="Y146" s="149" t="s">
        <v>414</v>
      </c>
      <c r="Z146" s="149" t="s">
        <v>414</v>
      </c>
      <c r="AA146" s="149">
        <v>12</v>
      </c>
      <c r="AB146" s="149">
        <v>8</v>
      </c>
      <c r="AC146" s="149">
        <v>4</v>
      </c>
      <c r="AD146" s="149" t="s">
        <v>414</v>
      </c>
      <c r="AE146" s="149">
        <v>100</v>
      </c>
      <c r="AF146" s="149" t="s">
        <v>414</v>
      </c>
      <c r="AG146" s="149">
        <v>3577</v>
      </c>
      <c r="AH146" s="149">
        <v>1875</v>
      </c>
      <c r="AI146" s="149">
        <v>1702</v>
      </c>
      <c r="AJ146" s="149">
        <v>57</v>
      </c>
      <c r="AK146" s="149">
        <v>54</v>
      </c>
      <c r="AL146" s="149">
        <v>60</v>
      </c>
      <c r="AN146" s="152"/>
    </row>
    <row r="147" spans="1:40" x14ac:dyDescent="0.45">
      <c r="A147" s="149" t="s">
        <v>368</v>
      </c>
      <c r="B147" s="149" t="s">
        <v>369</v>
      </c>
      <c r="C147" s="149">
        <v>5115</v>
      </c>
      <c r="D147" s="149">
        <v>2614</v>
      </c>
      <c r="E147" s="149">
        <v>2501</v>
      </c>
      <c r="F147" s="149">
        <v>54</v>
      </c>
      <c r="G147" s="149">
        <v>49</v>
      </c>
      <c r="H147" s="149">
        <v>60</v>
      </c>
      <c r="I147" s="149">
        <v>140</v>
      </c>
      <c r="J147" s="149">
        <v>78</v>
      </c>
      <c r="K147" s="149">
        <v>62</v>
      </c>
      <c r="L147" s="149">
        <v>63</v>
      </c>
      <c r="M147" s="149">
        <v>56</v>
      </c>
      <c r="N147" s="149">
        <v>71</v>
      </c>
      <c r="O147" s="149">
        <v>41</v>
      </c>
      <c r="P147" s="149">
        <v>20</v>
      </c>
      <c r="Q147" s="149">
        <v>21</v>
      </c>
      <c r="R147" s="149">
        <v>59</v>
      </c>
      <c r="S147" s="149">
        <v>40</v>
      </c>
      <c r="T147" s="149">
        <v>76</v>
      </c>
      <c r="U147" s="149">
        <v>5</v>
      </c>
      <c r="V147" s="149" t="s">
        <v>414</v>
      </c>
      <c r="W147" s="149" t="s">
        <v>414</v>
      </c>
      <c r="X147" s="149" t="s">
        <v>414</v>
      </c>
      <c r="Y147" s="149" t="s">
        <v>414</v>
      </c>
      <c r="Z147" s="149" t="s">
        <v>414</v>
      </c>
      <c r="AA147" s="149">
        <v>8</v>
      </c>
      <c r="AB147" s="149" t="s">
        <v>414</v>
      </c>
      <c r="AC147" s="149" t="s">
        <v>414</v>
      </c>
      <c r="AD147" s="149" t="s">
        <v>414</v>
      </c>
      <c r="AE147" s="149" t="s">
        <v>414</v>
      </c>
      <c r="AF147" s="149" t="s">
        <v>414</v>
      </c>
      <c r="AG147" s="149">
        <v>5388</v>
      </c>
      <c r="AH147" s="149">
        <v>2747</v>
      </c>
      <c r="AI147" s="149">
        <v>2641</v>
      </c>
      <c r="AJ147" s="149">
        <v>55</v>
      </c>
      <c r="AK147" s="149">
        <v>49</v>
      </c>
      <c r="AL147" s="149">
        <v>61</v>
      </c>
      <c r="AN147" s="152"/>
    </row>
    <row r="148" spans="1:40" x14ac:dyDescent="0.45">
      <c r="A148" s="149" t="s">
        <v>112</v>
      </c>
      <c r="B148" s="149" t="s">
        <v>113</v>
      </c>
      <c r="C148" s="149">
        <v>4765</v>
      </c>
      <c r="D148" s="149">
        <v>2438</v>
      </c>
      <c r="E148" s="149">
        <v>2327</v>
      </c>
      <c r="F148" s="149">
        <v>58</v>
      </c>
      <c r="G148" s="149">
        <v>54</v>
      </c>
      <c r="H148" s="149">
        <v>62</v>
      </c>
      <c r="I148" s="149">
        <v>67</v>
      </c>
      <c r="J148" s="149">
        <v>36</v>
      </c>
      <c r="K148" s="149">
        <v>31</v>
      </c>
      <c r="L148" s="149">
        <v>58</v>
      </c>
      <c r="M148" s="149">
        <v>50</v>
      </c>
      <c r="N148" s="149">
        <v>68</v>
      </c>
      <c r="O148" s="149">
        <v>27</v>
      </c>
      <c r="P148" s="149">
        <v>9</v>
      </c>
      <c r="Q148" s="149">
        <v>18</v>
      </c>
      <c r="R148" s="149" t="s">
        <v>414</v>
      </c>
      <c r="S148" s="149" t="s">
        <v>414</v>
      </c>
      <c r="T148" s="149">
        <v>61</v>
      </c>
      <c r="U148" s="149" t="s">
        <v>414</v>
      </c>
      <c r="V148" s="149" t="s">
        <v>414</v>
      </c>
      <c r="W148" s="149" t="s">
        <v>414</v>
      </c>
      <c r="X148" s="149" t="s">
        <v>414</v>
      </c>
      <c r="Y148" s="149" t="s">
        <v>414</v>
      </c>
      <c r="Z148" s="149" t="s">
        <v>414</v>
      </c>
      <c r="AA148" s="149">
        <v>8</v>
      </c>
      <c r="AB148" s="149" t="s">
        <v>414</v>
      </c>
      <c r="AC148" s="149" t="s">
        <v>414</v>
      </c>
      <c r="AD148" s="149">
        <v>38</v>
      </c>
      <c r="AE148" s="149" t="s">
        <v>414</v>
      </c>
      <c r="AF148" s="149" t="s">
        <v>414</v>
      </c>
      <c r="AG148" s="149">
        <v>4922</v>
      </c>
      <c r="AH148" s="149">
        <v>2517</v>
      </c>
      <c r="AI148" s="149">
        <v>2405</v>
      </c>
      <c r="AJ148" s="149">
        <v>58</v>
      </c>
      <c r="AK148" s="149">
        <v>54</v>
      </c>
      <c r="AL148" s="149">
        <v>62</v>
      </c>
      <c r="AN148" s="152"/>
    </row>
    <row r="149" spans="1:40" x14ac:dyDescent="0.45">
      <c r="A149" s="149" t="s">
        <v>374</v>
      </c>
      <c r="B149" s="149" t="s">
        <v>375</v>
      </c>
      <c r="C149" s="149">
        <v>5548</v>
      </c>
      <c r="D149" s="149">
        <v>2932</v>
      </c>
      <c r="E149" s="149">
        <v>2616</v>
      </c>
      <c r="F149" s="149">
        <v>61</v>
      </c>
      <c r="G149" s="149">
        <v>58</v>
      </c>
      <c r="H149" s="149">
        <v>65</v>
      </c>
      <c r="I149" s="149">
        <v>253</v>
      </c>
      <c r="J149" s="149">
        <v>140</v>
      </c>
      <c r="K149" s="149">
        <v>113</v>
      </c>
      <c r="L149" s="149">
        <v>58</v>
      </c>
      <c r="M149" s="149">
        <v>51</v>
      </c>
      <c r="N149" s="149">
        <v>66</v>
      </c>
      <c r="O149" s="149">
        <v>154</v>
      </c>
      <c r="P149" s="149">
        <v>78</v>
      </c>
      <c r="Q149" s="149">
        <v>76</v>
      </c>
      <c r="R149" s="149">
        <v>72</v>
      </c>
      <c r="S149" s="149">
        <v>71</v>
      </c>
      <c r="T149" s="149">
        <v>74</v>
      </c>
      <c r="U149" s="149">
        <v>67</v>
      </c>
      <c r="V149" s="149">
        <v>41</v>
      </c>
      <c r="W149" s="149">
        <v>26</v>
      </c>
      <c r="X149" s="149">
        <v>52</v>
      </c>
      <c r="Y149" s="149">
        <v>51</v>
      </c>
      <c r="Z149" s="149">
        <v>54</v>
      </c>
      <c r="AA149" s="149">
        <v>17</v>
      </c>
      <c r="AB149" s="149">
        <v>12</v>
      </c>
      <c r="AC149" s="149">
        <v>5</v>
      </c>
      <c r="AD149" s="149">
        <v>47</v>
      </c>
      <c r="AE149" s="149" t="s">
        <v>414</v>
      </c>
      <c r="AF149" s="149" t="s">
        <v>414</v>
      </c>
      <c r="AG149" s="149">
        <v>6135</v>
      </c>
      <c r="AH149" s="149">
        <v>3260</v>
      </c>
      <c r="AI149" s="149">
        <v>2875</v>
      </c>
      <c r="AJ149" s="149">
        <v>61</v>
      </c>
      <c r="AK149" s="149">
        <v>58</v>
      </c>
      <c r="AL149" s="149">
        <v>65</v>
      </c>
      <c r="AN149" s="152"/>
    </row>
    <row r="150" spans="1:40" x14ac:dyDescent="0.45">
      <c r="A150" s="149" t="s">
        <v>236</v>
      </c>
      <c r="B150" s="149" t="s">
        <v>237</v>
      </c>
      <c r="C150" s="149">
        <v>10502</v>
      </c>
      <c r="D150" s="149">
        <v>5436</v>
      </c>
      <c r="E150" s="149">
        <v>5066</v>
      </c>
      <c r="F150" s="149">
        <v>59</v>
      </c>
      <c r="G150" s="149">
        <v>56</v>
      </c>
      <c r="H150" s="149">
        <v>63</v>
      </c>
      <c r="I150" s="149">
        <v>931</v>
      </c>
      <c r="J150" s="149">
        <v>472</v>
      </c>
      <c r="K150" s="149">
        <v>459</v>
      </c>
      <c r="L150" s="149">
        <v>62</v>
      </c>
      <c r="M150" s="149">
        <v>59</v>
      </c>
      <c r="N150" s="149">
        <v>64</v>
      </c>
      <c r="O150" s="149">
        <v>913</v>
      </c>
      <c r="P150" s="149">
        <v>485</v>
      </c>
      <c r="Q150" s="149">
        <v>428</v>
      </c>
      <c r="R150" s="149">
        <v>67</v>
      </c>
      <c r="S150" s="149">
        <v>62</v>
      </c>
      <c r="T150" s="149">
        <v>72</v>
      </c>
      <c r="U150" s="149">
        <v>481</v>
      </c>
      <c r="V150" s="149">
        <v>254</v>
      </c>
      <c r="W150" s="149">
        <v>227</v>
      </c>
      <c r="X150" s="149">
        <v>58</v>
      </c>
      <c r="Y150" s="149">
        <v>50</v>
      </c>
      <c r="Z150" s="149">
        <v>67</v>
      </c>
      <c r="AA150" s="149">
        <v>48</v>
      </c>
      <c r="AB150" s="149">
        <v>21</v>
      </c>
      <c r="AC150" s="149">
        <v>27</v>
      </c>
      <c r="AD150" s="149">
        <v>79</v>
      </c>
      <c r="AE150" s="149">
        <v>81</v>
      </c>
      <c r="AF150" s="149">
        <v>78</v>
      </c>
      <c r="AG150" s="149">
        <v>13174</v>
      </c>
      <c r="AH150" s="149">
        <v>6825</v>
      </c>
      <c r="AI150" s="149">
        <v>6349</v>
      </c>
      <c r="AJ150" s="149">
        <v>60</v>
      </c>
      <c r="AK150" s="149">
        <v>56</v>
      </c>
      <c r="AL150" s="149">
        <v>64</v>
      </c>
      <c r="AN150" s="152"/>
    </row>
    <row r="151" spans="1:40" x14ac:dyDescent="0.45">
      <c r="A151" s="149" t="s">
        <v>333</v>
      </c>
      <c r="B151" s="149" t="s">
        <v>334</v>
      </c>
      <c r="C151" s="149">
        <v>1254</v>
      </c>
      <c r="D151" s="149">
        <v>676</v>
      </c>
      <c r="E151" s="149">
        <v>578</v>
      </c>
      <c r="F151" s="149">
        <v>48</v>
      </c>
      <c r="G151" s="149">
        <v>44</v>
      </c>
      <c r="H151" s="149">
        <v>52</v>
      </c>
      <c r="I151" s="149">
        <v>37</v>
      </c>
      <c r="J151" s="149">
        <v>18</v>
      </c>
      <c r="K151" s="149">
        <v>19</v>
      </c>
      <c r="L151" s="149">
        <v>57</v>
      </c>
      <c r="M151" s="149">
        <v>50</v>
      </c>
      <c r="N151" s="149">
        <v>63</v>
      </c>
      <c r="O151" s="149">
        <v>25</v>
      </c>
      <c r="P151" s="149">
        <v>15</v>
      </c>
      <c r="Q151" s="149">
        <v>10</v>
      </c>
      <c r="R151" s="149">
        <v>44</v>
      </c>
      <c r="S151" s="149">
        <v>33</v>
      </c>
      <c r="T151" s="149">
        <v>60</v>
      </c>
      <c r="U151" s="149">
        <v>3</v>
      </c>
      <c r="V151" s="149" t="s">
        <v>414</v>
      </c>
      <c r="W151" s="149" t="s">
        <v>414</v>
      </c>
      <c r="X151" s="149">
        <v>100</v>
      </c>
      <c r="Y151" s="149" t="s">
        <v>414</v>
      </c>
      <c r="Z151" s="149" t="s">
        <v>414</v>
      </c>
      <c r="AA151" s="149">
        <v>0</v>
      </c>
      <c r="AB151" s="149">
        <v>0</v>
      </c>
      <c r="AC151" s="149">
        <v>0</v>
      </c>
      <c r="AD151" s="149" t="s">
        <v>33</v>
      </c>
      <c r="AE151" s="149" t="s">
        <v>33</v>
      </c>
      <c r="AF151" s="149" t="s">
        <v>33</v>
      </c>
      <c r="AG151" s="149">
        <v>1338</v>
      </c>
      <c r="AH151" s="149">
        <v>717</v>
      </c>
      <c r="AI151" s="149">
        <v>621</v>
      </c>
      <c r="AJ151" s="149">
        <v>48</v>
      </c>
      <c r="AK151" s="149">
        <v>44</v>
      </c>
      <c r="AL151" s="149">
        <v>52</v>
      </c>
      <c r="AN151" s="152"/>
    </row>
    <row r="152" spans="1:40" x14ac:dyDescent="0.45">
      <c r="A152" s="149" t="s">
        <v>186</v>
      </c>
      <c r="B152" s="149" t="s">
        <v>187</v>
      </c>
      <c r="C152" s="149">
        <v>6824</v>
      </c>
      <c r="D152" s="149">
        <v>3429</v>
      </c>
      <c r="E152" s="149">
        <v>3395</v>
      </c>
      <c r="F152" s="149">
        <v>68</v>
      </c>
      <c r="G152" s="149">
        <v>64</v>
      </c>
      <c r="H152" s="149">
        <v>72</v>
      </c>
      <c r="I152" s="149">
        <v>165</v>
      </c>
      <c r="J152" s="149">
        <v>89</v>
      </c>
      <c r="K152" s="149">
        <v>76</v>
      </c>
      <c r="L152" s="149">
        <v>72</v>
      </c>
      <c r="M152" s="149" t="s">
        <v>414</v>
      </c>
      <c r="N152" s="149" t="s">
        <v>414</v>
      </c>
      <c r="O152" s="149" t="s">
        <v>414</v>
      </c>
      <c r="P152" s="149" t="s">
        <v>414</v>
      </c>
      <c r="Q152" s="149" t="s">
        <v>414</v>
      </c>
      <c r="R152" s="149" t="s">
        <v>414</v>
      </c>
      <c r="S152" s="149" t="s">
        <v>414</v>
      </c>
      <c r="T152" s="149" t="s">
        <v>414</v>
      </c>
      <c r="U152" s="149" t="s">
        <v>414</v>
      </c>
      <c r="V152" s="149" t="s">
        <v>414</v>
      </c>
      <c r="W152" s="149" t="s">
        <v>414</v>
      </c>
      <c r="X152" s="149" t="s">
        <v>414</v>
      </c>
      <c r="Y152" s="149" t="s">
        <v>414</v>
      </c>
      <c r="Z152" s="149" t="s">
        <v>414</v>
      </c>
      <c r="AA152" s="149">
        <v>18</v>
      </c>
      <c r="AB152" s="149">
        <v>6</v>
      </c>
      <c r="AC152" s="149">
        <v>12</v>
      </c>
      <c r="AD152" s="149" t="s">
        <v>414</v>
      </c>
      <c r="AE152" s="149" t="s">
        <v>414</v>
      </c>
      <c r="AF152" s="149">
        <v>75</v>
      </c>
      <c r="AG152" s="149">
        <v>7229</v>
      </c>
      <c r="AH152" s="149">
        <v>3643</v>
      </c>
      <c r="AI152" s="149">
        <v>3586</v>
      </c>
      <c r="AJ152" s="149">
        <v>68</v>
      </c>
      <c r="AK152" s="149">
        <v>63</v>
      </c>
      <c r="AL152" s="149">
        <v>72</v>
      </c>
      <c r="AN152" s="152"/>
    </row>
    <row r="153" spans="1:40" x14ac:dyDescent="0.45">
      <c r="A153" s="149" t="s">
        <v>240</v>
      </c>
      <c r="B153" s="149" t="s">
        <v>241</v>
      </c>
      <c r="C153" s="149">
        <v>7624</v>
      </c>
      <c r="D153" s="149">
        <v>3909</v>
      </c>
      <c r="E153" s="149">
        <v>3715</v>
      </c>
      <c r="F153" s="149">
        <v>50</v>
      </c>
      <c r="G153" s="149">
        <v>46</v>
      </c>
      <c r="H153" s="149">
        <v>54</v>
      </c>
      <c r="I153" s="149">
        <v>239</v>
      </c>
      <c r="J153" s="149">
        <v>115</v>
      </c>
      <c r="K153" s="149">
        <v>124</v>
      </c>
      <c r="L153" s="149">
        <v>48</v>
      </c>
      <c r="M153" s="149">
        <v>50</v>
      </c>
      <c r="N153" s="149">
        <v>47</v>
      </c>
      <c r="O153" s="149">
        <v>121</v>
      </c>
      <c r="P153" s="149">
        <v>71</v>
      </c>
      <c r="Q153" s="149">
        <v>50</v>
      </c>
      <c r="R153" s="149">
        <v>65</v>
      </c>
      <c r="S153" s="149">
        <v>65</v>
      </c>
      <c r="T153" s="149">
        <v>66</v>
      </c>
      <c r="U153" s="149">
        <v>62</v>
      </c>
      <c r="V153" s="149">
        <v>25</v>
      </c>
      <c r="W153" s="149">
        <v>37</v>
      </c>
      <c r="X153" s="149">
        <v>44</v>
      </c>
      <c r="Y153" s="149">
        <v>48</v>
      </c>
      <c r="Z153" s="149">
        <v>41</v>
      </c>
      <c r="AA153" s="149">
        <v>21</v>
      </c>
      <c r="AB153" s="149">
        <v>11</v>
      </c>
      <c r="AC153" s="149">
        <v>10</v>
      </c>
      <c r="AD153" s="149">
        <v>76</v>
      </c>
      <c r="AE153" s="149" t="s">
        <v>414</v>
      </c>
      <c r="AF153" s="149" t="s">
        <v>414</v>
      </c>
      <c r="AG153" s="149">
        <v>8299</v>
      </c>
      <c r="AH153" s="149">
        <v>4271</v>
      </c>
      <c r="AI153" s="149">
        <v>4028</v>
      </c>
      <c r="AJ153" s="149">
        <v>50</v>
      </c>
      <c r="AK153" s="149">
        <v>46</v>
      </c>
      <c r="AL153" s="149">
        <v>53</v>
      </c>
      <c r="AN153" s="152"/>
    </row>
    <row r="154" spans="1:40" x14ac:dyDescent="0.45">
      <c r="A154" s="149" t="s">
        <v>188</v>
      </c>
      <c r="B154" s="149" t="s">
        <v>189</v>
      </c>
      <c r="C154" s="149">
        <v>7145</v>
      </c>
      <c r="D154" s="149">
        <v>3572</v>
      </c>
      <c r="E154" s="149">
        <v>3573</v>
      </c>
      <c r="F154" s="149">
        <v>55</v>
      </c>
      <c r="G154" s="149">
        <v>51</v>
      </c>
      <c r="H154" s="149">
        <v>59</v>
      </c>
      <c r="I154" s="149">
        <v>420</v>
      </c>
      <c r="J154" s="149">
        <v>225</v>
      </c>
      <c r="K154" s="149">
        <v>195</v>
      </c>
      <c r="L154" s="149">
        <v>54</v>
      </c>
      <c r="M154" s="149">
        <v>49</v>
      </c>
      <c r="N154" s="149">
        <v>59</v>
      </c>
      <c r="O154" s="149">
        <v>376</v>
      </c>
      <c r="P154" s="149">
        <v>195</v>
      </c>
      <c r="Q154" s="149">
        <v>181</v>
      </c>
      <c r="R154" s="149">
        <v>56</v>
      </c>
      <c r="S154" s="149">
        <v>50</v>
      </c>
      <c r="T154" s="149">
        <v>62</v>
      </c>
      <c r="U154" s="149">
        <v>360</v>
      </c>
      <c r="V154" s="149">
        <v>180</v>
      </c>
      <c r="W154" s="149">
        <v>180</v>
      </c>
      <c r="X154" s="149">
        <v>54</v>
      </c>
      <c r="Y154" s="149">
        <v>47</v>
      </c>
      <c r="Z154" s="149">
        <v>61</v>
      </c>
      <c r="AA154" s="149">
        <v>38</v>
      </c>
      <c r="AB154" s="149">
        <v>22</v>
      </c>
      <c r="AC154" s="149">
        <v>16</v>
      </c>
      <c r="AD154" s="149">
        <v>71</v>
      </c>
      <c r="AE154" s="149">
        <v>68</v>
      </c>
      <c r="AF154" s="149">
        <v>75</v>
      </c>
      <c r="AG154" s="149">
        <v>8479</v>
      </c>
      <c r="AH154" s="149">
        <v>4262</v>
      </c>
      <c r="AI154" s="149">
        <v>4217</v>
      </c>
      <c r="AJ154" s="149">
        <v>55</v>
      </c>
      <c r="AK154" s="149">
        <v>51</v>
      </c>
      <c r="AL154" s="149">
        <v>59</v>
      </c>
      <c r="AN154" s="152"/>
    </row>
    <row r="155" spans="1:40" x14ac:dyDescent="0.45">
      <c r="A155" s="149" t="s">
        <v>88</v>
      </c>
      <c r="B155" s="149" t="s">
        <v>89</v>
      </c>
      <c r="C155" s="149">
        <v>3180</v>
      </c>
      <c r="D155" s="149">
        <v>1644</v>
      </c>
      <c r="E155" s="149">
        <v>1536</v>
      </c>
      <c r="F155" s="149">
        <v>59</v>
      </c>
      <c r="G155" s="149">
        <v>55</v>
      </c>
      <c r="H155" s="149">
        <v>64</v>
      </c>
      <c r="I155" s="149">
        <v>47</v>
      </c>
      <c r="J155" s="149">
        <v>25</v>
      </c>
      <c r="K155" s="149">
        <v>22</v>
      </c>
      <c r="L155" s="149">
        <v>64</v>
      </c>
      <c r="M155" s="149">
        <v>68</v>
      </c>
      <c r="N155" s="149">
        <v>59</v>
      </c>
      <c r="O155" s="149">
        <v>56</v>
      </c>
      <c r="P155" s="149">
        <v>31</v>
      </c>
      <c r="Q155" s="149">
        <v>25</v>
      </c>
      <c r="R155" s="149">
        <v>63</v>
      </c>
      <c r="S155" s="149">
        <v>55</v>
      </c>
      <c r="T155" s="149">
        <v>72</v>
      </c>
      <c r="U155" s="149">
        <v>3</v>
      </c>
      <c r="V155" s="149" t="s">
        <v>414</v>
      </c>
      <c r="W155" s="149" t="s">
        <v>414</v>
      </c>
      <c r="X155" s="149">
        <v>100</v>
      </c>
      <c r="Y155" s="149" t="s">
        <v>414</v>
      </c>
      <c r="Z155" s="149" t="s">
        <v>414</v>
      </c>
      <c r="AA155" s="149">
        <v>8</v>
      </c>
      <c r="AB155" s="149">
        <v>3</v>
      </c>
      <c r="AC155" s="149">
        <v>5</v>
      </c>
      <c r="AD155" s="149">
        <v>63</v>
      </c>
      <c r="AE155" s="149" t="s">
        <v>414</v>
      </c>
      <c r="AF155" s="149" t="s">
        <v>414</v>
      </c>
      <c r="AG155" s="149">
        <v>3308</v>
      </c>
      <c r="AH155" s="149">
        <v>1710</v>
      </c>
      <c r="AI155" s="149">
        <v>1598</v>
      </c>
      <c r="AJ155" s="149">
        <v>59</v>
      </c>
      <c r="AK155" s="149">
        <v>55</v>
      </c>
      <c r="AL155" s="149">
        <v>64</v>
      </c>
      <c r="AN155" s="152"/>
    </row>
    <row r="156" spans="1:40" x14ac:dyDescent="0.45">
      <c r="A156" s="149" t="s">
        <v>341</v>
      </c>
      <c r="B156" s="149" t="s">
        <v>342</v>
      </c>
      <c r="C156" s="149">
        <v>5974</v>
      </c>
      <c r="D156" s="149">
        <v>3097</v>
      </c>
      <c r="E156" s="149">
        <v>2877</v>
      </c>
      <c r="F156" s="149">
        <v>58</v>
      </c>
      <c r="G156" s="149">
        <v>54</v>
      </c>
      <c r="H156" s="149">
        <v>62</v>
      </c>
      <c r="I156" s="149">
        <v>419</v>
      </c>
      <c r="J156" s="149">
        <v>205</v>
      </c>
      <c r="K156" s="149">
        <v>214</v>
      </c>
      <c r="L156" s="149">
        <v>57</v>
      </c>
      <c r="M156" s="149">
        <v>49</v>
      </c>
      <c r="N156" s="149">
        <v>65</v>
      </c>
      <c r="O156" s="149">
        <v>415</v>
      </c>
      <c r="P156" s="149">
        <v>212</v>
      </c>
      <c r="Q156" s="149">
        <v>203</v>
      </c>
      <c r="R156" s="149">
        <v>55</v>
      </c>
      <c r="S156" s="149">
        <v>53</v>
      </c>
      <c r="T156" s="149">
        <v>56</v>
      </c>
      <c r="U156" s="149">
        <v>195</v>
      </c>
      <c r="V156" s="149">
        <v>110</v>
      </c>
      <c r="W156" s="149">
        <v>85</v>
      </c>
      <c r="X156" s="149">
        <v>51</v>
      </c>
      <c r="Y156" s="149">
        <v>45</v>
      </c>
      <c r="Z156" s="149">
        <v>60</v>
      </c>
      <c r="AA156" s="149">
        <v>18</v>
      </c>
      <c r="AB156" s="149">
        <v>13</v>
      </c>
      <c r="AC156" s="149">
        <v>5</v>
      </c>
      <c r="AD156" s="149">
        <v>67</v>
      </c>
      <c r="AE156" s="149">
        <v>54</v>
      </c>
      <c r="AF156" s="149">
        <v>100</v>
      </c>
      <c r="AG156" s="149">
        <v>7194</v>
      </c>
      <c r="AH156" s="149">
        <v>3732</v>
      </c>
      <c r="AI156" s="149">
        <v>3462</v>
      </c>
      <c r="AJ156" s="149">
        <v>57</v>
      </c>
      <c r="AK156" s="149">
        <v>53</v>
      </c>
      <c r="AL156" s="149">
        <v>61</v>
      </c>
      <c r="AN156" s="152"/>
    </row>
    <row r="157" spans="1:40" x14ac:dyDescent="0.45">
      <c r="A157" s="149" t="s">
        <v>384</v>
      </c>
      <c r="B157" s="149" t="s">
        <v>385</v>
      </c>
      <c r="C157" s="149">
        <v>5197</v>
      </c>
      <c r="D157" s="149">
        <v>2616</v>
      </c>
      <c r="E157" s="149">
        <v>2581</v>
      </c>
      <c r="F157" s="149">
        <v>60</v>
      </c>
      <c r="G157" s="149">
        <v>56</v>
      </c>
      <c r="H157" s="149">
        <v>63</v>
      </c>
      <c r="I157" s="149">
        <v>121</v>
      </c>
      <c r="J157" s="149">
        <v>61</v>
      </c>
      <c r="K157" s="149">
        <v>60</v>
      </c>
      <c r="L157" s="149">
        <v>53</v>
      </c>
      <c r="M157" s="149">
        <v>48</v>
      </c>
      <c r="N157" s="149">
        <v>58</v>
      </c>
      <c r="O157" s="149">
        <v>57</v>
      </c>
      <c r="P157" s="149">
        <v>29</v>
      </c>
      <c r="Q157" s="149">
        <v>28</v>
      </c>
      <c r="R157" s="149">
        <v>54</v>
      </c>
      <c r="S157" s="149">
        <v>52</v>
      </c>
      <c r="T157" s="149">
        <v>57</v>
      </c>
      <c r="U157" s="149">
        <v>9</v>
      </c>
      <c r="V157" s="149">
        <v>6</v>
      </c>
      <c r="W157" s="149">
        <v>3</v>
      </c>
      <c r="X157" s="149">
        <v>56</v>
      </c>
      <c r="Y157" s="149" t="s">
        <v>414</v>
      </c>
      <c r="Z157" s="149" t="s">
        <v>414</v>
      </c>
      <c r="AA157" s="149">
        <v>7</v>
      </c>
      <c r="AB157" s="149" t="s">
        <v>414</v>
      </c>
      <c r="AC157" s="149" t="s">
        <v>414</v>
      </c>
      <c r="AD157" s="149" t="s">
        <v>414</v>
      </c>
      <c r="AE157" s="149" t="s">
        <v>414</v>
      </c>
      <c r="AF157" s="149" t="s">
        <v>414</v>
      </c>
      <c r="AG157" s="149">
        <v>5441</v>
      </c>
      <c r="AH157" s="149">
        <v>2746</v>
      </c>
      <c r="AI157" s="149">
        <v>2695</v>
      </c>
      <c r="AJ157" s="149">
        <v>59</v>
      </c>
      <c r="AK157" s="149">
        <v>56</v>
      </c>
      <c r="AL157" s="149">
        <v>62</v>
      </c>
      <c r="AN157" s="152"/>
    </row>
    <row r="158" spans="1:40" x14ac:dyDescent="0.45">
      <c r="A158" s="149" t="s">
        <v>245</v>
      </c>
      <c r="B158" s="149" t="s">
        <v>246</v>
      </c>
      <c r="C158" s="149">
        <v>6724</v>
      </c>
      <c r="D158" s="149">
        <v>3412</v>
      </c>
      <c r="E158" s="149">
        <v>3312</v>
      </c>
      <c r="F158" s="149">
        <v>53</v>
      </c>
      <c r="G158" s="149">
        <v>49</v>
      </c>
      <c r="H158" s="149">
        <v>59</v>
      </c>
      <c r="I158" s="149">
        <v>378</v>
      </c>
      <c r="J158" s="149">
        <v>202</v>
      </c>
      <c r="K158" s="149">
        <v>176</v>
      </c>
      <c r="L158" s="149">
        <v>57</v>
      </c>
      <c r="M158" s="149">
        <v>52</v>
      </c>
      <c r="N158" s="149">
        <v>63</v>
      </c>
      <c r="O158" s="149">
        <v>138</v>
      </c>
      <c r="P158" s="149">
        <v>73</v>
      </c>
      <c r="Q158" s="149">
        <v>65</v>
      </c>
      <c r="R158" s="149">
        <v>68</v>
      </c>
      <c r="S158" s="149">
        <v>67</v>
      </c>
      <c r="T158" s="149">
        <v>69</v>
      </c>
      <c r="U158" s="149">
        <v>56</v>
      </c>
      <c r="V158" s="149">
        <v>22</v>
      </c>
      <c r="W158" s="149">
        <v>34</v>
      </c>
      <c r="X158" s="149">
        <v>66</v>
      </c>
      <c r="Y158" s="149">
        <v>55</v>
      </c>
      <c r="Z158" s="149">
        <v>74</v>
      </c>
      <c r="AA158" s="149">
        <v>6</v>
      </c>
      <c r="AB158" s="149">
        <v>3</v>
      </c>
      <c r="AC158" s="149">
        <v>3</v>
      </c>
      <c r="AD158" s="149" t="s">
        <v>414</v>
      </c>
      <c r="AE158" s="149">
        <v>100</v>
      </c>
      <c r="AF158" s="149" t="s">
        <v>414</v>
      </c>
      <c r="AG158" s="149">
        <v>7428</v>
      </c>
      <c r="AH158" s="149">
        <v>3779</v>
      </c>
      <c r="AI158" s="149">
        <v>3649</v>
      </c>
      <c r="AJ158" s="149">
        <v>54</v>
      </c>
      <c r="AK158" s="149">
        <v>49</v>
      </c>
      <c r="AL158" s="149">
        <v>59</v>
      </c>
      <c r="AN158" s="152"/>
    </row>
    <row r="159" spans="1:40" x14ac:dyDescent="0.45">
      <c r="A159" s="149" t="s">
        <v>351</v>
      </c>
      <c r="B159" s="149" t="s">
        <v>352</v>
      </c>
      <c r="C159" s="149">
        <v>9996</v>
      </c>
      <c r="D159" s="149">
        <v>5092</v>
      </c>
      <c r="E159" s="149">
        <v>4904</v>
      </c>
      <c r="F159" s="149">
        <v>60</v>
      </c>
      <c r="G159" s="149">
        <v>57</v>
      </c>
      <c r="H159" s="149">
        <v>64</v>
      </c>
      <c r="I159" s="149">
        <v>684</v>
      </c>
      <c r="J159" s="149">
        <v>346</v>
      </c>
      <c r="K159" s="149">
        <v>338</v>
      </c>
      <c r="L159" s="149">
        <v>67</v>
      </c>
      <c r="M159" s="149">
        <v>67</v>
      </c>
      <c r="N159" s="149">
        <v>67</v>
      </c>
      <c r="O159" s="149">
        <v>759</v>
      </c>
      <c r="P159" s="149">
        <v>397</v>
      </c>
      <c r="Q159" s="149">
        <v>362</v>
      </c>
      <c r="R159" s="149">
        <v>68</v>
      </c>
      <c r="S159" s="149">
        <v>64</v>
      </c>
      <c r="T159" s="149">
        <v>71</v>
      </c>
      <c r="U159" s="149">
        <v>168</v>
      </c>
      <c r="V159" s="149">
        <v>80</v>
      </c>
      <c r="W159" s="149">
        <v>88</v>
      </c>
      <c r="X159" s="149">
        <v>65</v>
      </c>
      <c r="Y159" s="149">
        <v>71</v>
      </c>
      <c r="Z159" s="149">
        <v>60</v>
      </c>
      <c r="AA159" s="149">
        <v>32</v>
      </c>
      <c r="AB159" s="149">
        <v>13</v>
      </c>
      <c r="AC159" s="149">
        <v>19</v>
      </c>
      <c r="AD159" s="149">
        <v>72</v>
      </c>
      <c r="AE159" s="149" t="s">
        <v>414</v>
      </c>
      <c r="AF159" s="149" t="s">
        <v>414</v>
      </c>
      <c r="AG159" s="149">
        <v>11924</v>
      </c>
      <c r="AH159" s="149">
        <v>6080</v>
      </c>
      <c r="AI159" s="149">
        <v>5844</v>
      </c>
      <c r="AJ159" s="149">
        <v>61</v>
      </c>
      <c r="AK159" s="149">
        <v>59</v>
      </c>
      <c r="AL159" s="149">
        <v>64</v>
      </c>
      <c r="AN159" s="152"/>
    </row>
    <row r="160" spans="1:40" x14ac:dyDescent="0.45">
      <c r="A160" s="149" t="s">
        <v>220</v>
      </c>
      <c r="B160" s="149" t="s">
        <v>221</v>
      </c>
      <c r="C160" s="149">
        <v>5080</v>
      </c>
      <c r="D160" s="149">
        <v>2558</v>
      </c>
      <c r="E160" s="149">
        <v>2522</v>
      </c>
      <c r="F160" s="149">
        <v>62</v>
      </c>
      <c r="G160" s="149">
        <v>58</v>
      </c>
      <c r="H160" s="149">
        <v>66</v>
      </c>
      <c r="I160" s="149">
        <v>252</v>
      </c>
      <c r="J160" s="149">
        <v>117</v>
      </c>
      <c r="K160" s="149">
        <v>135</v>
      </c>
      <c r="L160" s="149">
        <v>66</v>
      </c>
      <c r="M160" s="149">
        <v>62</v>
      </c>
      <c r="N160" s="149">
        <v>69</v>
      </c>
      <c r="O160" s="149">
        <v>304</v>
      </c>
      <c r="P160" s="149">
        <v>151</v>
      </c>
      <c r="Q160" s="149">
        <v>153</v>
      </c>
      <c r="R160" s="149">
        <v>69</v>
      </c>
      <c r="S160" s="149">
        <v>66</v>
      </c>
      <c r="T160" s="149">
        <v>72</v>
      </c>
      <c r="U160" s="149">
        <v>58</v>
      </c>
      <c r="V160" s="149">
        <v>24</v>
      </c>
      <c r="W160" s="149">
        <v>34</v>
      </c>
      <c r="X160" s="149">
        <v>60</v>
      </c>
      <c r="Y160" s="149">
        <v>58</v>
      </c>
      <c r="Z160" s="149">
        <v>62</v>
      </c>
      <c r="AA160" s="149">
        <v>12</v>
      </c>
      <c r="AB160" s="149">
        <v>4</v>
      </c>
      <c r="AC160" s="149">
        <v>8</v>
      </c>
      <c r="AD160" s="149">
        <v>75</v>
      </c>
      <c r="AE160" s="149">
        <v>100</v>
      </c>
      <c r="AF160" s="149">
        <v>63</v>
      </c>
      <c r="AG160" s="149">
        <v>5791</v>
      </c>
      <c r="AH160" s="149">
        <v>2905</v>
      </c>
      <c r="AI160" s="149">
        <v>2886</v>
      </c>
      <c r="AJ160" s="149">
        <v>63</v>
      </c>
      <c r="AK160" s="149">
        <v>59</v>
      </c>
      <c r="AL160" s="149">
        <v>67</v>
      </c>
      <c r="AN160" s="152"/>
    </row>
    <row r="161" spans="1:40" x14ac:dyDescent="0.45">
      <c r="A161" s="149" t="s">
        <v>355</v>
      </c>
      <c r="B161" s="149" t="s">
        <v>356</v>
      </c>
      <c r="C161" s="149">
        <v>7457</v>
      </c>
      <c r="D161" s="149">
        <v>3875</v>
      </c>
      <c r="E161" s="149">
        <v>3582</v>
      </c>
      <c r="F161" s="149">
        <v>54</v>
      </c>
      <c r="G161" s="149">
        <v>49</v>
      </c>
      <c r="H161" s="149">
        <v>58</v>
      </c>
      <c r="I161" s="149">
        <v>368</v>
      </c>
      <c r="J161" s="149">
        <v>196</v>
      </c>
      <c r="K161" s="149">
        <v>172</v>
      </c>
      <c r="L161" s="149">
        <v>58</v>
      </c>
      <c r="M161" s="149">
        <v>58</v>
      </c>
      <c r="N161" s="149">
        <v>58</v>
      </c>
      <c r="O161" s="149">
        <v>384</v>
      </c>
      <c r="P161" s="149">
        <v>197</v>
      </c>
      <c r="Q161" s="149">
        <v>187</v>
      </c>
      <c r="R161" s="149">
        <v>57</v>
      </c>
      <c r="S161" s="149">
        <v>54</v>
      </c>
      <c r="T161" s="149">
        <v>59</v>
      </c>
      <c r="U161" s="149">
        <v>118</v>
      </c>
      <c r="V161" s="149">
        <v>71</v>
      </c>
      <c r="W161" s="149">
        <v>47</v>
      </c>
      <c r="X161" s="149">
        <v>49</v>
      </c>
      <c r="Y161" s="149">
        <v>42</v>
      </c>
      <c r="Z161" s="149">
        <v>60</v>
      </c>
      <c r="AA161" s="149">
        <v>18</v>
      </c>
      <c r="AB161" s="149">
        <v>10</v>
      </c>
      <c r="AC161" s="149">
        <v>8</v>
      </c>
      <c r="AD161" s="149">
        <v>56</v>
      </c>
      <c r="AE161" s="149">
        <v>50</v>
      </c>
      <c r="AF161" s="149">
        <v>63</v>
      </c>
      <c r="AG161" s="149">
        <v>8526</v>
      </c>
      <c r="AH161" s="149">
        <v>4438</v>
      </c>
      <c r="AI161" s="149">
        <v>4088</v>
      </c>
      <c r="AJ161" s="149">
        <v>54</v>
      </c>
      <c r="AK161" s="149">
        <v>50</v>
      </c>
      <c r="AL161" s="149">
        <v>58</v>
      </c>
      <c r="AN161" s="152"/>
    </row>
    <row r="165" spans="1:40" x14ac:dyDescent="0.45">
      <c r="A165" s="153" t="s">
        <v>72</v>
      </c>
      <c r="B165" s="154" t="s">
        <v>73</v>
      </c>
      <c r="C165" s="149">
        <v>26144</v>
      </c>
      <c r="D165" s="149">
        <v>13282</v>
      </c>
      <c r="E165" s="149">
        <v>12862</v>
      </c>
      <c r="F165" s="149">
        <v>59</v>
      </c>
      <c r="G165" s="149">
        <v>56</v>
      </c>
      <c r="H165" s="149">
        <v>63</v>
      </c>
      <c r="I165" s="149">
        <v>533</v>
      </c>
      <c r="J165" s="149">
        <v>261</v>
      </c>
      <c r="K165" s="149">
        <v>272</v>
      </c>
      <c r="L165" s="149">
        <v>67</v>
      </c>
      <c r="M165" s="149">
        <v>59</v>
      </c>
      <c r="N165" s="149">
        <v>74</v>
      </c>
      <c r="O165" s="149">
        <v>1151</v>
      </c>
      <c r="P165" s="149">
        <v>579</v>
      </c>
      <c r="Q165" s="149">
        <v>572</v>
      </c>
      <c r="R165" s="149">
        <v>62</v>
      </c>
      <c r="S165" s="149">
        <v>56</v>
      </c>
      <c r="T165" s="149">
        <v>67</v>
      </c>
      <c r="U165" s="149">
        <v>251</v>
      </c>
      <c r="V165" s="149">
        <v>128</v>
      </c>
      <c r="W165" s="149">
        <v>123</v>
      </c>
      <c r="X165" s="149">
        <v>65</v>
      </c>
      <c r="Y165" s="149">
        <v>59</v>
      </c>
      <c r="Z165" s="149">
        <v>71</v>
      </c>
      <c r="AA165" s="149">
        <v>99</v>
      </c>
      <c r="AB165" s="149">
        <v>52</v>
      </c>
      <c r="AC165" s="149">
        <v>47</v>
      </c>
      <c r="AD165" s="149">
        <v>69</v>
      </c>
      <c r="AE165" s="149">
        <v>67</v>
      </c>
      <c r="AF165" s="149">
        <v>70</v>
      </c>
      <c r="AG165" s="149">
        <v>28535</v>
      </c>
      <c r="AH165" s="149">
        <v>14520</v>
      </c>
      <c r="AI165" s="149">
        <v>14015</v>
      </c>
      <c r="AJ165" s="149">
        <v>60</v>
      </c>
      <c r="AK165" s="149">
        <v>56</v>
      </c>
      <c r="AL165" s="149">
        <v>64</v>
      </c>
      <c r="AN165" s="152"/>
    </row>
    <row r="166" spans="1:40" x14ac:dyDescent="0.45">
      <c r="A166" s="153" t="s">
        <v>98</v>
      </c>
      <c r="B166" s="154" t="s">
        <v>99</v>
      </c>
      <c r="C166" s="149">
        <v>65725</v>
      </c>
      <c r="D166" s="149">
        <v>33835</v>
      </c>
      <c r="E166" s="149">
        <v>31890</v>
      </c>
      <c r="F166" s="149">
        <v>58</v>
      </c>
      <c r="G166" s="149">
        <v>55</v>
      </c>
      <c r="H166" s="149">
        <v>62</v>
      </c>
      <c r="I166" s="149">
        <v>2878</v>
      </c>
      <c r="J166" s="149">
        <v>1479</v>
      </c>
      <c r="K166" s="149">
        <v>1399</v>
      </c>
      <c r="L166" s="149">
        <v>60</v>
      </c>
      <c r="M166" s="149">
        <v>55</v>
      </c>
      <c r="N166" s="149">
        <v>65</v>
      </c>
      <c r="O166" s="149">
        <v>8281</v>
      </c>
      <c r="P166" s="149">
        <v>4192</v>
      </c>
      <c r="Q166" s="149">
        <v>4089</v>
      </c>
      <c r="R166" s="149">
        <v>59</v>
      </c>
      <c r="S166" s="149">
        <v>55</v>
      </c>
      <c r="T166" s="149">
        <v>64</v>
      </c>
      <c r="U166" s="149">
        <v>1914</v>
      </c>
      <c r="V166" s="149">
        <v>972</v>
      </c>
      <c r="W166" s="149">
        <v>942</v>
      </c>
      <c r="X166" s="149">
        <v>61</v>
      </c>
      <c r="Y166" s="149">
        <v>55</v>
      </c>
      <c r="Z166" s="149">
        <v>67</v>
      </c>
      <c r="AA166" s="149">
        <v>312</v>
      </c>
      <c r="AB166" s="149">
        <v>151</v>
      </c>
      <c r="AC166" s="149">
        <v>161</v>
      </c>
      <c r="AD166" s="149">
        <v>66</v>
      </c>
      <c r="AE166" s="149">
        <v>62</v>
      </c>
      <c r="AF166" s="149">
        <v>70</v>
      </c>
      <c r="AG166" s="149">
        <v>80968</v>
      </c>
      <c r="AH166" s="149">
        <v>41625</v>
      </c>
      <c r="AI166" s="149">
        <v>39343</v>
      </c>
      <c r="AJ166" s="149">
        <v>58</v>
      </c>
      <c r="AK166" s="149">
        <v>55</v>
      </c>
      <c r="AL166" s="149">
        <v>62</v>
      </c>
      <c r="AN166" s="152"/>
    </row>
    <row r="167" spans="1:40" x14ac:dyDescent="0.45">
      <c r="A167" s="153" t="s">
        <v>145</v>
      </c>
      <c r="B167" s="155" t="s">
        <v>146</v>
      </c>
      <c r="C167" s="149">
        <v>47969</v>
      </c>
      <c r="D167" s="149">
        <v>24459</v>
      </c>
      <c r="E167" s="149">
        <v>23510</v>
      </c>
      <c r="F167" s="149">
        <v>57</v>
      </c>
      <c r="G167" s="149">
        <v>53</v>
      </c>
      <c r="H167" s="149">
        <v>62</v>
      </c>
      <c r="I167" s="149">
        <v>2438</v>
      </c>
      <c r="J167" s="149">
        <v>1263</v>
      </c>
      <c r="K167" s="149">
        <v>1175</v>
      </c>
      <c r="L167" s="149">
        <v>57</v>
      </c>
      <c r="M167" s="149">
        <v>52</v>
      </c>
      <c r="N167" s="149">
        <v>62</v>
      </c>
      <c r="O167" s="149">
        <v>7633</v>
      </c>
      <c r="P167" s="149">
        <v>3922</v>
      </c>
      <c r="Q167" s="149">
        <v>3711</v>
      </c>
      <c r="R167" s="149">
        <v>60</v>
      </c>
      <c r="S167" s="149">
        <v>56</v>
      </c>
      <c r="T167" s="149">
        <v>64</v>
      </c>
      <c r="U167" s="149">
        <v>1301</v>
      </c>
      <c r="V167" s="149">
        <v>676</v>
      </c>
      <c r="W167" s="149">
        <v>625</v>
      </c>
      <c r="X167" s="149">
        <v>60</v>
      </c>
      <c r="Y167" s="149">
        <v>53</v>
      </c>
      <c r="Z167" s="149">
        <v>68</v>
      </c>
      <c r="AA167" s="149">
        <v>180</v>
      </c>
      <c r="AB167" s="149">
        <v>85</v>
      </c>
      <c r="AC167" s="149">
        <v>95</v>
      </c>
      <c r="AD167" s="149">
        <v>59</v>
      </c>
      <c r="AE167" s="149">
        <v>64</v>
      </c>
      <c r="AF167" s="149">
        <v>56</v>
      </c>
      <c r="AG167" s="149">
        <v>60757</v>
      </c>
      <c r="AH167" s="149">
        <v>31078</v>
      </c>
      <c r="AI167" s="149">
        <v>29679</v>
      </c>
      <c r="AJ167" s="149">
        <v>57</v>
      </c>
      <c r="AK167" s="149">
        <v>53</v>
      </c>
      <c r="AL167" s="149">
        <v>62</v>
      </c>
      <c r="AN167" s="152"/>
    </row>
    <row r="168" spans="1:40" x14ac:dyDescent="0.45">
      <c r="A168" s="153" t="s">
        <v>176</v>
      </c>
      <c r="B168" s="154" t="s">
        <v>177</v>
      </c>
      <c r="C168" s="149">
        <v>41507</v>
      </c>
      <c r="D168" s="149">
        <v>21198</v>
      </c>
      <c r="E168" s="149">
        <v>20309</v>
      </c>
      <c r="F168" s="149">
        <v>58</v>
      </c>
      <c r="G168" s="149">
        <v>54</v>
      </c>
      <c r="H168" s="149">
        <v>62</v>
      </c>
      <c r="I168" s="149">
        <v>2318</v>
      </c>
      <c r="J168" s="149">
        <v>1173</v>
      </c>
      <c r="K168" s="149">
        <v>1145</v>
      </c>
      <c r="L168" s="149">
        <v>57</v>
      </c>
      <c r="M168" s="149">
        <v>52</v>
      </c>
      <c r="N168" s="149">
        <v>63</v>
      </c>
      <c r="O168" s="149">
        <v>3904</v>
      </c>
      <c r="P168" s="149">
        <v>1964</v>
      </c>
      <c r="Q168" s="149">
        <v>1940</v>
      </c>
      <c r="R168" s="149">
        <v>62</v>
      </c>
      <c r="S168" s="149">
        <v>60</v>
      </c>
      <c r="T168" s="149">
        <v>64</v>
      </c>
      <c r="U168" s="149">
        <v>1423</v>
      </c>
      <c r="V168" s="149">
        <v>731</v>
      </c>
      <c r="W168" s="149">
        <v>692</v>
      </c>
      <c r="X168" s="149">
        <v>57</v>
      </c>
      <c r="Y168" s="149">
        <v>53</v>
      </c>
      <c r="Z168" s="149">
        <v>62</v>
      </c>
      <c r="AA168" s="149">
        <v>163</v>
      </c>
      <c r="AB168" s="149">
        <v>80</v>
      </c>
      <c r="AC168" s="149">
        <v>83</v>
      </c>
      <c r="AD168" s="149">
        <v>64</v>
      </c>
      <c r="AE168" s="149">
        <v>65</v>
      </c>
      <c r="AF168" s="149">
        <v>64</v>
      </c>
      <c r="AG168" s="149">
        <v>50257</v>
      </c>
      <c r="AH168" s="149">
        <v>25624</v>
      </c>
      <c r="AI168" s="149">
        <v>24633</v>
      </c>
      <c r="AJ168" s="149">
        <v>58</v>
      </c>
      <c r="AK168" s="149">
        <v>54</v>
      </c>
      <c r="AL168" s="149">
        <v>62</v>
      </c>
      <c r="AN168" s="152"/>
    </row>
    <row r="169" spans="1:40" x14ac:dyDescent="0.45">
      <c r="A169" s="153" t="s">
        <v>196</v>
      </c>
      <c r="B169" s="154" t="s">
        <v>197</v>
      </c>
      <c r="C169" s="149">
        <v>45582</v>
      </c>
      <c r="D169" s="149">
        <v>23119</v>
      </c>
      <c r="E169" s="149">
        <v>22463</v>
      </c>
      <c r="F169" s="149">
        <v>60</v>
      </c>
      <c r="G169" s="149">
        <v>55</v>
      </c>
      <c r="H169" s="149">
        <v>64</v>
      </c>
      <c r="I169" s="149">
        <v>3711</v>
      </c>
      <c r="J169" s="149">
        <v>1845</v>
      </c>
      <c r="K169" s="149">
        <v>1866</v>
      </c>
      <c r="L169" s="149">
        <v>60</v>
      </c>
      <c r="M169" s="149">
        <v>55</v>
      </c>
      <c r="N169" s="149">
        <v>64</v>
      </c>
      <c r="O169" s="149">
        <v>10849</v>
      </c>
      <c r="P169" s="149">
        <v>5577</v>
      </c>
      <c r="Q169" s="149">
        <v>5272</v>
      </c>
      <c r="R169" s="149">
        <v>62</v>
      </c>
      <c r="S169" s="149">
        <v>58</v>
      </c>
      <c r="T169" s="149">
        <v>66</v>
      </c>
      <c r="U169" s="149">
        <v>3222</v>
      </c>
      <c r="V169" s="149">
        <v>1600</v>
      </c>
      <c r="W169" s="149">
        <v>1622</v>
      </c>
      <c r="X169" s="149">
        <v>59</v>
      </c>
      <c r="Y169" s="149">
        <v>53</v>
      </c>
      <c r="Z169" s="149">
        <v>66</v>
      </c>
      <c r="AA169" s="149">
        <v>185</v>
      </c>
      <c r="AB169" s="149">
        <v>98</v>
      </c>
      <c r="AC169" s="149">
        <v>87</v>
      </c>
      <c r="AD169" s="149">
        <v>74</v>
      </c>
      <c r="AE169" s="149">
        <v>62</v>
      </c>
      <c r="AF169" s="149">
        <v>86</v>
      </c>
      <c r="AG169" s="149">
        <v>65341</v>
      </c>
      <c r="AH169" s="149">
        <v>33182</v>
      </c>
      <c r="AI169" s="149">
        <v>32159</v>
      </c>
      <c r="AJ169" s="149">
        <v>60</v>
      </c>
      <c r="AK169" s="149">
        <v>56</v>
      </c>
      <c r="AL169" s="149">
        <v>64</v>
      </c>
      <c r="AN169" s="152"/>
    </row>
    <row r="170" spans="1:40" x14ac:dyDescent="0.45">
      <c r="A170" s="153" t="s">
        <v>226</v>
      </c>
      <c r="B170" s="154" t="s">
        <v>227</v>
      </c>
      <c r="C170" s="149">
        <v>54346</v>
      </c>
      <c r="D170" s="149">
        <v>28006</v>
      </c>
      <c r="E170" s="149">
        <v>26340</v>
      </c>
      <c r="F170" s="149">
        <v>55</v>
      </c>
      <c r="G170" s="149">
        <v>51</v>
      </c>
      <c r="H170" s="149">
        <v>59</v>
      </c>
      <c r="I170" s="149">
        <v>3426</v>
      </c>
      <c r="J170" s="149">
        <v>1786</v>
      </c>
      <c r="K170" s="149">
        <v>1640</v>
      </c>
      <c r="L170" s="149">
        <v>59</v>
      </c>
      <c r="M170" s="149">
        <v>56</v>
      </c>
      <c r="N170" s="149">
        <v>62</v>
      </c>
      <c r="O170" s="149">
        <v>4065</v>
      </c>
      <c r="P170" s="149">
        <v>2128</v>
      </c>
      <c r="Q170" s="149">
        <v>1937</v>
      </c>
      <c r="R170" s="149">
        <v>58</v>
      </c>
      <c r="S170" s="149">
        <v>55</v>
      </c>
      <c r="T170" s="149">
        <v>62</v>
      </c>
      <c r="U170" s="149">
        <v>1954</v>
      </c>
      <c r="V170" s="149">
        <v>978</v>
      </c>
      <c r="W170" s="149">
        <v>976</v>
      </c>
      <c r="X170" s="149">
        <v>59</v>
      </c>
      <c r="Y170" s="149">
        <v>53</v>
      </c>
      <c r="Z170" s="149">
        <v>65</v>
      </c>
      <c r="AA170" s="149">
        <v>218</v>
      </c>
      <c r="AB170" s="149">
        <v>113</v>
      </c>
      <c r="AC170" s="149">
        <v>105</v>
      </c>
      <c r="AD170" s="149">
        <v>72</v>
      </c>
      <c r="AE170" s="149">
        <v>71</v>
      </c>
      <c r="AF170" s="149">
        <v>72</v>
      </c>
      <c r="AG170" s="149">
        <v>65401</v>
      </c>
      <c r="AH170" s="149">
        <v>33764</v>
      </c>
      <c r="AI170" s="149">
        <v>31637</v>
      </c>
      <c r="AJ170" s="149">
        <v>55</v>
      </c>
      <c r="AK170" s="149">
        <v>52</v>
      </c>
      <c r="AL170" s="149">
        <v>59</v>
      </c>
      <c r="AN170" s="152"/>
    </row>
    <row r="171" spans="1:40" x14ac:dyDescent="0.45">
      <c r="A171" s="153" t="s">
        <v>249</v>
      </c>
      <c r="B171" s="154" t="s">
        <v>429</v>
      </c>
      <c r="C171" s="149">
        <v>38346</v>
      </c>
      <c r="D171" s="149">
        <v>19675</v>
      </c>
      <c r="E171" s="149">
        <v>18671</v>
      </c>
      <c r="F171" s="149">
        <v>59</v>
      </c>
      <c r="G171" s="149">
        <v>56</v>
      </c>
      <c r="H171" s="149">
        <v>62</v>
      </c>
      <c r="I171" s="149">
        <v>9420</v>
      </c>
      <c r="J171" s="149">
        <v>4726</v>
      </c>
      <c r="K171" s="149">
        <v>4694</v>
      </c>
      <c r="L171" s="149">
        <v>61</v>
      </c>
      <c r="M171" s="149">
        <v>58</v>
      </c>
      <c r="N171" s="149">
        <v>65</v>
      </c>
      <c r="O171" s="149">
        <v>18419</v>
      </c>
      <c r="P171" s="149">
        <v>9468</v>
      </c>
      <c r="Q171" s="149">
        <v>8951</v>
      </c>
      <c r="R171" s="149">
        <v>66</v>
      </c>
      <c r="S171" s="149">
        <v>62</v>
      </c>
      <c r="T171" s="149">
        <v>70</v>
      </c>
      <c r="U171" s="149">
        <v>19971</v>
      </c>
      <c r="V171" s="149">
        <v>10041</v>
      </c>
      <c r="W171" s="149">
        <v>9930</v>
      </c>
      <c r="X171" s="149">
        <v>60</v>
      </c>
      <c r="Y171" s="149">
        <v>56</v>
      </c>
      <c r="Z171" s="149">
        <v>64</v>
      </c>
      <c r="AA171" s="149">
        <v>634</v>
      </c>
      <c r="AB171" s="149">
        <v>328</v>
      </c>
      <c r="AC171" s="149">
        <v>306</v>
      </c>
      <c r="AD171" s="149">
        <v>73</v>
      </c>
      <c r="AE171" s="149">
        <v>71</v>
      </c>
      <c r="AF171" s="149">
        <v>74</v>
      </c>
      <c r="AG171" s="149">
        <v>93782</v>
      </c>
      <c r="AH171" s="149">
        <v>47883</v>
      </c>
      <c r="AI171" s="149">
        <v>45899</v>
      </c>
      <c r="AJ171" s="149">
        <v>60</v>
      </c>
      <c r="AK171" s="149">
        <v>57</v>
      </c>
      <c r="AL171" s="149">
        <v>64</v>
      </c>
      <c r="AN171" s="152"/>
    </row>
    <row r="172" spans="1:40" x14ac:dyDescent="0.45">
      <c r="A172" s="156" t="s">
        <v>251</v>
      </c>
      <c r="B172" s="154" t="s">
        <v>252</v>
      </c>
      <c r="C172" s="149">
        <v>10489</v>
      </c>
      <c r="D172" s="149">
        <v>5332</v>
      </c>
      <c r="E172" s="149">
        <v>5157</v>
      </c>
      <c r="F172" s="149">
        <v>60</v>
      </c>
      <c r="G172" s="149">
        <v>57</v>
      </c>
      <c r="H172" s="149">
        <v>63</v>
      </c>
      <c r="I172" s="149">
        <v>3553</v>
      </c>
      <c r="J172" s="149">
        <v>1771</v>
      </c>
      <c r="K172" s="149">
        <v>1782</v>
      </c>
      <c r="L172" s="149">
        <v>61</v>
      </c>
      <c r="M172" s="149">
        <v>58</v>
      </c>
      <c r="N172" s="149">
        <v>63</v>
      </c>
      <c r="O172" s="149">
        <v>6399</v>
      </c>
      <c r="P172" s="149">
        <v>3249</v>
      </c>
      <c r="Q172" s="149">
        <v>3150</v>
      </c>
      <c r="R172" s="149">
        <v>63</v>
      </c>
      <c r="S172" s="149">
        <v>59</v>
      </c>
      <c r="T172" s="149">
        <v>66</v>
      </c>
      <c r="U172" s="149">
        <v>9519</v>
      </c>
      <c r="V172" s="149">
        <v>4826</v>
      </c>
      <c r="W172" s="149">
        <v>4693</v>
      </c>
      <c r="X172" s="149">
        <v>58</v>
      </c>
      <c r="Y172" s="149">
        <v>55</v>
      </c>
      <c r="Z172" s="149">
        <v>62</v>
      </c>
      <c r="AA172" s="149">
        <v>264</v>
      </c>
      <c r="AB172" s="149">
        <v>134</v>
      </c>
      <c r="AC172" s="149">
        <v>130</v>
      </c>
      <c r="AD172" s="149">
        <v>70</v>
      </c>
      <c r="AE172" s="149">
        <v>71</v>
      </c>
      <c r="AF172" s="149">
        <v>69</v>
      </c>
      <c r="AG172" s="149">
        <v>33140</v>
      </c>
      <c r="AH172" s="149">
        <v>16803</v>
      </c>
      <c r="AI172" s="149">
        <v>16337</v>
      </c>
      <c r="AJ172" s="149">
        <v>60</v>
      </c>
      <c r="AK172" s="149">
        <v>57</v>
      </c>
      <c r="AL172" s="149">
        <v>63</v>
      </c>
      <c r="AN172" s="152"/>
    </row>
    <row r="173" spans="1:40" x14ac:dyDescent="0.45">
      <c r="A173" s="156" t="s">
        <v>281</v>
      </c>
      <c r="B173" s="157" t="s">
        <v>282</v>
      </c>
      <c r="C173" s="149">
        <v>27857</v>
      </c>
      <c r="D173" s="149">
        <v>14343</v>
      </c>
      <c r="E173" s="149">
        <v>13514</v>
      </c>
      <c r="F173" s="149">
        <v>58</v>
      </c>
      <c r="G173" s="149">
        <v>55</v>
      </c>
      <c r="H173" s="149">
        <v>62</v>
      </c>
      <c r="I173" s="149">
        <v>5867</v>
      </c>
      <c r="J173" s="149">
        <v>2955</v>
      </c>
      <c r="K173" s="149">
        <v>2912</v>
      </c>
      <c r="L173" s="149">
        <v>62</v>
      </c>
      <c r="M173" s="149">
        <v>58</v>
      </c>
      <c r="N173" s="149">
        <v>65</v>
      </c>
      <c r="O173" s="149">
        <v>12020</v>
      </c>
      <c r="P173" s="149">
        <v>6219</v>
      </c>
      <c r="Q173" s="149">
        <v>5801</v>
      </c>
      <c r="R173" s="149">
        <v>67</v>
      </c>
      <c r="S173" s="149">
        <v>63</v>
      </c>
      <c r="T173" s="149">
        <v>72</v>
      </c>
      <c r="U173" s="149">
        <v>10452</v>
      </c>
      <c r="V173" s="149">
        <v>5215</v>
      </c>
      <c r="W173" s="149">
        <v>5237</v>
      </c>
      <c r="X173" s="149">
        <v>61</v>
      </c>
      <c r="Y173" s="149">
        <v>57</v>
      </c>
      <c r="Z173" s="149">
        <v>65</v>
      </c>
      <c r="AA173" s="149">
        <v>370</v>
      </c>
      <c r="AB173" s="149">
        <v>194</v>
      </c>
      <c r="AC173" s="149">
        <v>176</v>
      </c>
      <c r="AD173" s="149">
        <v>74</v>
      </c>
      <c r="AE173" s="149">
        <v>71</v>
      </c>
      <c r="AF173" s="149">
        <v>78</v>
      </c>
      <c r="AG173" s="149">
        <v>60642</v>
      </c>
      <c r="AH173" s="149">
        <v>31080</v>
      </c>
      <c r="AI173" s="149">
        <v>29562</v>
      </c>
      <c r="AJ173" s="149">
        <v>61</v>
      </c>
      <c r="AK173" s="149">
        <v>57</v>
      </c>
      <c r="AL173" s="149">
        <v>64</v>
      </c>
      <c r="AN173" s="152"/>
    </row>
    <row r="174" spans="1:40" x14ac:dyDescent="0.45">
      <c r="A174" s="153" t="s">
        <v>321</v>
      </c>
      <c r="B174" s="158" t="s">
        <v>322</v>
      </c>
      <c r="C174" s="149">
        <v>78559</v>
      </c>
      <c r="D174" s="149">
        <v>40281</v>
      </c>
      <c r="E174" s="149">
        <v>38278</v>
      </c>
      <c r="F174" s="149">
        <v>55</v>
      </c>
      <c r="G174" s="149">
        <v>52</v>
      </c>
      <c r="H174" s="149">
        <v>58</v>
      </c>
      <c r="I174" s="149">
        <v>4976</v>
      </c>
      <c r="J174" s="149">
        <v>2535</v>
      </c>
      <c r="K174" s="149">
        <v>2441</v>
      </c>
      <c r="L174" s="149">
        <v>59</v>
      </c>
      <c r="M174" s="149">
        <v>55</v>
      </c>
      <c r="N174" s="149">
        <v>63</v>
      </c>
      <c r="O174" s="149">
        <v>6180</v>
      </c>
      <c r="P174" s="149">
        <v>3183</v>
      </c>
      <c r="Q174" s="149">
        <v>2997</v>
      </c>
      <c r="R174" s="149">
        <v>61</v>
      </c>
      <c r="S174" s="149">
        <v>57</v>
      </c>
      <c r="T174" s="149">
        <v>65</v>
      </c>
      <c r="U174" s="149">
        <v>2199</v>
      </c>
      <c r="V174" s="149">
        <v>1164</v>
      </c>
      <c r="W174" s="149">
        <v>1035</v>
      </c>
      <c r="X174" s="149">
        <v>60</v>
      </c>
      <c r="Y174" s="149">
        <v>56</v>
      </c>
      <c r="Z174" s="149">
        <v>64</v>
      </c>
      <c r="AA174" s="149">
        <v>263</v>
      </c>
      <c r="AB174" s="149">
        <v>121</v>
      </c>
      <c r="AC174" s="149">
        <v>142</v>
      </c>
      <c r="AD174" s="149">
        <v>64</v>
      </c>
      <c r="AE174" s="149">
        <v>60</v>
      </c>
      <c r="AF174" s="149">
        <v>68</v>
      </c>
      <c r="AG174" s="149">
        <v>94208</v>
      </c>
      <c r="AH174" s="149">
        <v>48315</v>
      </c>
      <c r="AI174" s="149">
        <v>45893</v>
      </c>
      <c r="AJ174" s="149">
        <v>56</v>
      </c>
      <c r="AK174" s="149">
        <v>52</v>
      </c>
      <c r="AL174" s="149">
        <v>59</v>
      </c>
      <c r="AN174" s="152"/>
    </row>
    <row r="175" spans="1:40" x14ac:dyDescent="0.45">
      <c r="A175" s="153" t="s">
        <v>361</v>
      </c>
      <c r="B175" s="158" t="s">
        <v>362</v>
      </c>
      <c r="C175" s="149">
        <v>49198</v>
      </c>
      <c r="D175" s="149">
        <v>25255</v>
      </c>
      <c r="E175" s="149">
        <v>23943</v>
      </c>
      <c r="F175" s="149">
        <v>58</v>
      </c>
      <c r="G175" s="149">
        <v>54</v>
      </c>
      <c r="H175" s="149">
        <v>62</v>
      </c>
      <c r="I175" s="149">
        <v>1937</v>
      </c>
      <c r="J175" s="149">
        <v>1011</v>
      </c>
      <c r="K175" s="149">
        <v>926</v>
      </c>
      <c r="L175" s="149">
        <v>60</v>
      </c>
      <c r="M175" s="149">
        <v>53</v>
      </c>
      <c r="N175" s="149">
        <v>66</v>
      </c>
      <c r="O175" s="149">
        <v>1277</v>
      </c>
      <c r="P175" s="149">
        <v>658</v>
      </c>
      <c r="Q175" s="149">
        <v>619</v>
      </c>
      <c r="R175" s="149">
        <v>67</v>
      </c>
      <c r="S175" s="149">
        <v>63</v>
      </c>
      <c r="T175" s="149">
        <v>72</v>
      </c>
      <c r="U175" s="149">
        <v>773</v>
      </c>
      <c r="V175" s="149">
        <v>414</v>
      </c>
      <c r="W175" s="149">
        <v>359</v>
      </c>
      <c r="X175" s="149">
        <v>56</v>
      </c>
      <c r="Y175" s="149">
        <v>54</v>
      </c>
      <c r="Z175" s="149">
        <v>58</v>
      </c>
      <c r="AA175" s="149">
        <v>124</v>
      </c>
      <c r="AB175" s="149">
        <v>63</v>
      </c>
      <c r="AC175" s="149">
        <v>61</v>
      </c>
      <c r="AD175" s="149">
        <v>71</v>
      </c>
      <c r="AE175" s="149">
        <v>62</v>
      </c>
      <c r="AF175" s="149">
        <v>80</v>
      </c>
      <c r="AG175" s="149">
        <v>54250</v>
      </c>
      <c r="AH175" s="149">
        <v>27879</v>
      </c>
      <c r="AI175" s="149">
        <v>26371</v>
      </c>
      <c r="AJ175" s="149">
        <v>58</v>
      </c>
      <c r="AK175" s="149">
        <v>55</v>
      </c>
      <c r="AL175" s="149">
        <v>63</v>
      </c>
      <c r="AN175" s="152"/>
    </row>
    <row r="176" spans="1:40" x14ac:dyDescent="0.45">
      <c r="A176" s="159" t="s">
        <v>70</v>
      </c>
      <c r="B176" s="160" t="s">
        <v>71</v>
      </c>
      <c r="C176" s="149">
        <v>447376</v>
      </c>
      <c r="D176" s="149">
        <v>229110</v>
      </c>
      <c r="E176" s="149">
        <v>218266</v>
      </c>
      <c r="F176" s="149">
        <v>57</v>
      </c>
      <c r="G176" s="149">
        <v>54</v>
      </c>
      <c r="H176" s="149">
        <v>61</v>
      </c>
      <c r="I176" s="149">
        <v>31637</v>
      </c>
      <c r="J176" s="149">
        <v>16079</v>
      </c>
      <c r="K176" s="149">
        <v>15558</v>
      </c>
      <c r="L176" s="149">
        <v>60</v>
      </c>
      <c r="M176" s="149">
        <v>56</v>
      </c>
      <c r="N176" s="149">
        <v>64</v>
      </c>
      <c r="O176" s="149">
        <v>61759</v>
      </c>
      <c r="P176" s="149">
        <v>31671</v>
      </c>
      <c r="Q176" s="149">
        <v>30088</v>
      </c>
      <c r="R176" s="149">
        <v>62</v>
      </c>
      <c r="S176" s="149">
        <v>58</v>
      </c>
      <c r="T176" s="149">
        <v>66</v>
      </c>
      <c r="U176" s="149">
        <v>33008</v>
      </c>
      <c r="V176" s="149">
        <v>16704</v>
      </c>
      <c r="W176" s="149">
        <v>16304</v>
      </c>
      <c r="X176" s="149">
        <v>60</v>
      </c>
      <c r="Y176" s="149">
        <v>55</v>
      </c>
      <c r="Z176" s="149">
        <v>64</v>
      </c>
      <c r="AA176" s="149">
        <v>2178</v>
      </c>
      <c r="AB176" s="149">
        <v>1091</v>
      </c>
      <c r="AC176" s="149">
        <v>1087</v>
      </c>
      <c r="AD176" s="149">
        <v>69</v>
      </c>
      <c r="AE176" s="149">
        <v>66</v>
      </c>
      <c r="AF176" s="149">
        <v>71</v>
      </c>
      <c r="AG176" s="149">
        <v>593499</v>
      </c>
      <c r="AH176" s="149">
        <v>303870</v>
      </c>
      <c r="AI176" s="149">
        <v>289629</v>
      </c>
      <c r="AJ176" s="149">
        <v>58</v>
      </c>
      <c r="AK176" s="149">
        <v>54</v>
      </c>
      <c r="AL176" s="149">
        <v>62</v>
      </c>
    </row>
  </sheetData>
  <phoneticPr fontId="0" type="noConversion"/>
  <conditionalFormatting sqref="AN10:AN161 AN165:AN175">
    <cfRule type="cellIs" dxfId="7" priority="1" stopIfTrue="1" operator="equal">
      <formula>1</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N176"/>
  <sheetViews>
    <sheetView workbookViewId="0"/>
  </sheetViews>
  <sheetFormatPr defaultColWidth="9.1328125" defaultRowHeight="14.25" x14ac:dyDescent="0.45"/>
  <cols>
    <col min="1" max="1" width="10.73046875" style="149" customWidth="1"/>
    <col min="2" max="2" width="27.73046875" style="149" bestFit="1" customWidth="1"/>
    <col min="3" max="16384" width="9.1328125" style="149"/>
  </cols>
  <sheetData>
    <row r="1" spans="1:40" ht="15.4" x14ac:dyDescent="0.45">
      <c r="A1" s="145" t="s">
        <v>421</v>
      </c>
    </row>
    <row r="2" spans="1:40" x14ac:dyDescent="0.45">
      <c r="C2" s="149" t="s">
        <v>8</v>
      </c>
      <c r="I2" s="149" t="s">
        <v>9</v>
      </c>
      <c r="O2" s="149" t="s">
        <v>10</v>
      </c>
      <c r="U2" s="149" t="s">
        <v>11</v>
      </c>
      <c r="AA2" s="149" t="s">
        <v>12</v>
      </c>
      <c r="AG2" s="149" t="s">
        <v>48</v>
      </c>
    </row>
    <row r="3" spans="1:40" x14ac:dyDescent="0.45">
      <c r="C3" s="149" t="s">
        <v>398</v>
      </c>
      <c r="I3" s="149" t="s">
        <v>398</v>
      </c>
      <c r="O3" s="149" t="s">
        <v>398</v>
      </c>
      <c r="U3" s="149" t="s">
        <v>398</v>
      </c>
      <c r="AA3" s="149" t="s">
        <v>398</v>
      </c>
      <c r="AG3" s="149" t="s">
        <v>398</v>
      </c>
    </row>
    <row r="4" spans="1:40" x14ac:dyDescent="0.45">
      <c r="C4" s="149">
        <v>1</v>
      </c>
      <c r="I4" s="149">
        <v>1</v>
      </c>
      <c r="O4" s="149">
        <v>1</v>
      </c>
      <c r="U4" s="149">
        <v>1</v>
      </c>
      <c r="AA4" s="149">
        <v>1</v>
      </c>
      <c r="AG4" s="149">
        <v>1</v>
      </c>
    </row>
    <row r="5" spans="1:40" x14ac:dyDescent="0.45">
      <c r="C5" s="149" t="s">
        <v>418</v>
      </c>
      <c r="I5" s="149" t="s">
        <v>418</v>
      </c>
      <c r="O5" s="149" t="s">
        <v>418</v>
      </c>
      <c r="U5" s="149" t="s">
        <v>418</v>
      </c>
      <c r="AA5" s="149" t="s">
        <v>418</v>
      </c>
      <c r="AG5" s="149" t="s">
        <v>418</v>
      </c>
    </row>
    <row r="6" spans="1:40" x14ac:dyDescent="0.45">
      <c r="C6" s="149" t="s">
        <v>48</v>
      </c>
      <c r="F6" s="149">
        <v>1</v>
      </c>
      <c r="I6" s="149" t="s">
        <v>48</v>
      </c>
      <c r="L6" s="149">
        <v>1</v>
      </c>
      <c r="O6" s="149" t="s">
        <v>48</v>
      </c>
      <c r="R6" s="149">
        <v>1</v>
      </c>
      <c r="U6" s="149" t="s">
        <v>48</v>
      </c>
      <c r="X6" s="149">
        <v>1</v>
      </c>
      <c r="AA6" s="149" t="s">
        <v>48</v>
      </c>
      <c r="AD6" s="149">
        <v>1</v>
      </c>
      <c r="AG6" s="149" t="s">
        <v>48</v>
      </c>
      <c r="AJ6" s="149">
        <v>1</v>
      </c>
    </row>
    <row r="7" spans="1:40" x14ac:dyDescent="0.45">
      <c r="C7" s="149" t="s">
        <v>399</v>
      </c>
      <c r="F7" s="149" t="s">
        <v>399</v>
      </c>
      <c r="I7" s="149" t="s">
        <v>399</v>
      </c>
      <c r="L7" s="149" t="s">
        <v>399</v>
      </c>
      <c r="O7" s="149" t="s">
        <v>399</v>
      </c>
      <c r="R7" s="149" t="s">
        <v>399</v>
      </c>
      <c r="U7" s="149" t="s">
        <v>399</v>
      </c>
      <c r="X7" s="149" t="s">
        <v>399</v>
      </c>
      <c r="AA7" s="149" t="s">
        <v>399</v>
      </c>
      <c r="AD7" s="149" t="s">
        <v>399</v>
      </c>
      <c r="AG7" s="149" t="s">
        <v>399</v>
      </c>
      <c r="AJ7" s="149" t="s">
        <v>399</v>
      </c>
      <c r="AN7" s="150"/>
    </row>
    <row r="8" spans="1:40" x14ac:dyDescent="0.45">
      <c r="C8" s="149" t="s">
        <v>48</v>
      </c>
      <c r="D8" s="149" t="s">
        <v>400</v>
      </c>
      <c r="E8" s="149" t="s">
        <v>401</v>
      </c>
      <c r="F8" s="149" t="s">
        <v>48</v>
      </c>
      <c r="G8" s="149" t="s">
        <v>400</v>
      </c>
      <c r="H8" s="149" t="s">
        <v>401</v>
      </c>
      <c r="I8" s="149" t="s">
        <v>48</v>
      </c>
      <c r="J8" s="149" t="s">
        <v>400</v>
      </c>
      <c r="K8" s="149" t="s">
        <v>401</v>
      </c>
      <c r="L8" s="149" t="s">
        <v>48</v>
      </c>
      <c r="M8" s="149" t="s">
        <v>400</v>
      </c>
      <c r="N8" s="149" t="s">
        <v>401</v>
      </c>
      <c r="O8" s="149" t="s">
        <v>48</v>
      </c>
      <c r="P8" s="149" t="s">
        <v>400</v>
      </c>
      <c r="Q8" s="149" t="s">
        <v>401</v>
      </c>
      <c r="R8" s="149" t="s">
        <v>48</v>
      </c>
      <c r="S8" s="149" t="s">
        <v>400</v>
      </c>
      <c r="T8" s="149" t="s">
        <v>401</v>
      </c>
      <c r="U8" s="149" t="s">
        <v>48</v>
      </c>
      <c r="V8" s="149" t="s">
        <v>400</v>
      </c>
      <c r="W8" s="149" t="s">
        <v>401</v>
      </c>
      <c r="X8" s="149" t="s">
        <v>48</v>
      </c>
      <c r="Y8" s="149" t="s">
        <v>400</v>
      </c>
      <c r="Z8" s="149" t="s">
        <v>401</v>
      </c>
      <c r="AA8" s="149" t="s">
        <v>48</v>
      </c>
      <c r="AB8" s="149" t="s">
        <v>400</v>
      </c>
      <c r="AC8" s="149" t="s">
        <v>401</v>
      </c>
      <c r="AD8" s="149" t="s">
        <v>48</v>
      </c>
      <c r="AE8" s="149" t="s">
        <v>400</v>
      </c>
      <c r="AF8" s="149" t="s">
        <v>401</v>
      </c>
      <c r="AG8" s="149" t="s">
        <v>48</v>
      </c>
      <c r="AH8" s="149" t="s">
        <v>400</v>
      </c>
      <c r="AI8" s="149" t="s">
        <v>401</v>
      </c>
      <c r="AJ8" s="149" t="s">
        <v>48</v>
      </c>
      <c r="AK8" s="149" t="s">
        <v>400</v>
      </c>
      <c r="AL8" s="149" t="s">
        <v>401</v>
      </c>
      <c r="AN8" s="150"/>
    </row>
    <row r="9" spans="1:4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c r="U9" s="149" t="s">
        <v>407</v>
      </c>
      <c r="V9" s="149" t="s">
        <v>407</v>
      </c>
      <c r="W9" s="149" t="s">
        <v>407</v>
      </c>
      <c r="X9" s="149" t="s">
        <v>407</v>
      </c>
      <c r="Y9" s="149" t="s">
        <v>407</v>
      </c>
      <c r="Z9" s="149" t="s">
        <v>407</v>
      </c>
      <c r="AA9" s="149" t="s">
        <v>407</v>
      </c>
      <c r="AB9" s="149" t="s">
        <v>407</v>
      </c>
      <c r="AC9" s="149" t="s">
        <v>407</v>
      </c>
      <c r="AD9" s="149" t="s">
        <v>407</v>
      </c>
      <c r="AE9" s="149" t="s">
        <v>407</v>
      </c>
      <c r="AF9" s="149" t="s">
        <v>407</v>
      </c>
      <c r="AG9" s="149" t="s">
        <v>407</v>
      </c>
      <c r="AH9" s="149" t="s">
        <v>407</v>
      </c>
      <c r="AI9" s="149" t="s">
        <v>407</v>
      </c>
      <c r="AJ9" s="149" t="s">
        <v>407</v>
      </c>
      <c r="AK9" s="149" t="s">
        <v>407</v>
      </c>
      <c r="AL9" s="149" t="s">
        <v>407</v>
      </c>
      <c r="AN9" s="151"/>
    </row>
    <row r="10" spans="1:4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c r="U10" s="215" t="s">
        <v>441</v>
      </c>
      <c r="V10" s="215" t="s">
        <v>441</v>
      </c>
      <c r="W10" s="215" t="s">
        <v>441</v>
      </c>
      <c r="X10" s="215" t="s">
        <v>441</v>
      </c>
      <c r="Y10" s="215" t="s">
        <v>441</v>
      </c>
      <c r="Z10" s="215" t="s">
        <v>441</v>
      </c>
      <c r="AA10" s="215" t="s">
        <v>441</v>
      </c>
      <c r="AB10" s="215" t="s">
        <v>441</v>
      </c>
      <c r="AC10" s="215" t="s">
        <v>441</v>
      </c>
      <c r="AD10" s="215" t="s">
        <v>441</v>
      </c>
      <c r="AE10" s="215" t="s">
        <v>441</v>
      </c>
      <c r="AF10" s="215" t="s">
        <v>441</v>
      </c>
      <c r="AG10" s="215" t="s">
        <v>441</v>
      </c>
      <c r="AH10" s="215" t="s">
        <v>441</v>
      </c>
      <c r="AI10" s="215" t="s">
        <v>441</v>
      </c>
      <c r="AJ10" s="215" t="s">
        <v>441</v>
      </c>
      <c r="AK10" s="215" t="s">
        <v>441</v>
      </c>
      <c r="AL10" s="215" t="s">
        <v>441</v>
      </c>
      <c r="AN10" s="152"/>
    </row>
    <row r="11" spans="1:40" x14ac:dyDescent="0.45">
      <c r="A11" s="149" t="s">
        <v>253</v>
      </c>
      <c r="B11" s="149" t="s">
        <v>254</v>
      </c>
      <c r="C11" s="215">
        <v>669</v>
      </c>
      <c r="D11" s="215">
        <v>350</v>
      </c>
      <c r="E11" s="215">
        <v>319</v>
      </c>
      <c r="F11" s="215">
        <v>70</v>
      </c>
      <c r="G11" s="215">
        <v>69</v>
      </c>
      <c r="H11" s="215">
        <v>72</v>
      </c>
      <c r="I11" s="215">
        <v>185</v>
      </c>
      <c r="J11" s="215">
        <v>100</v>
      </c>
      <c r="K11" s="215">
        <v>85</v>
      </c>
      <c r="L11" s="215">
        <v>66</v>
      </c>
      <c r="M11" s="215">
        <v>61</v>
      </c>
      <c r="N11" s="215">
        <v>73</v>
      </c>
      <c r="O11" s="215">
        <v>307</v>
      </c>
      <c r="P11" s="215">
        <v>161</v>
      </c>
      <c r="Q11" s="215">
        <v>146</v>
      </c>
      <c r="R11" s="215">
        <v>66</v>
      </c>
      <c r="S11" s="215">
        <v>63</v>
      </c>
      <c r="T11" s="215">
        <v>70</v>
      </c>
      <c r="U11" s="215">
        <v>319</v>
      </c>
      <c r="V11" s="215">
        <v>157</v>
      </c>
      <c r="W11" s="215">
        <v>162</v>
      </c>
      <c r="X11" s="215">
        <v>66</v>
      </c>
      <c r="Y11" s="215">
        <v>62</v>
      </c>
      <c r="Z11" s="215">
        <v>69</v>
      </c>
      <c r="AA11" s="215" t="s">
        <v>414</v>
      </c>
      <c r="AB11" s="215">
        <v>5</v>
      </c>
      <c r="AC11" s="215" t="s">
        <v>414</v>
      </c>
      <c r="AD11" s="215" t="s">
        <v>414</v>
      </c>
      <c r="AE11" s="215">
        <v>100</v>
      </c>
      <c r="AF11" s="215" t="s">
        <v>414</v>
      </c>
      <c r="AG11" s="215">
        <v>1592</v>
      </c>
      <c r="AH11" s="215">
        <v>826</v>
      </c>
      <c r="AI11" s="215">
        <v>766</v>
      </c>
      <c r="AJ11" s="215">
        <v>68</v>
      </c>
      <c r="AK11" s="215">
        <v>65</v>
      </c>
      <c r="AL11" s="215">
        <v>70</v>
      </c>
      <c r="AN11" s="152"/>
    </row>
    <row r="12" spans="1:40" x14ac:dyDescent="0.45">
      <c r="A12" s="149" t="s">
        <v>299</v>
      </c>
      <c r="B12" s="149" t="s">
        <v>300</v>
      </c>
      <c r="C12" s="215">
        <v>1408</v>
      </c>
      <c r="D12" s="215">
        <v>747</v>
      </c>
      <c r="E12" s="215">
        <v>661</v>
      </c>
      <c r="F12" s="215">
        <v>73</v>
      </c>
      <c r="G12" s="215">
        <v>69</v>
      </c>
      <c r="H12" s="215">
        <v>77</v>
      </c>
      <c r="I12" s="215">
        <v>318</v>
      </c>
      <c r="J12" s="215">
        <v>168</v>
      </c>
      <c r="K12" s="215">
        <v>150</v>
      </c>
      <c r="L12" s="215">
        <v>80</v>
      </c>
      <c r="M12" s="215">
        <v>77</v>
      </c>
      <c r="N12" s="215">
        <v>83</v>
      </c>
      <c r="O12" s="215">
        <v>264</v>
      </c>
      <c r="P12" s="215">
        <v>135</v>
      </c>
      <c r="Q12" s="215">
        <v>129</v>
      </c>
      <c r="R12" s="215">
        <v>78</v>
      </c>
      <c r="S12" s="215">
        <v>76</v>
      </c>
      <c r="T12" s="215">
        <v>79</v>
      </c>
      <c r="U12" s="215">
        <v>1174</v>
      </c>
      <c r="V12" s="215">
        <v>604</v>
      </c>
      <c r="W12" s="215">
        <v>570</v>
      </c>
      <c r="X12" s="215">
        <v>81</v>
      </c>
      <c r="Y12" s="215">
        <v>77</v>
      </c>
      <c r="Z12" s="215">
        <v>85</v>
      </c>
      <c r="AA12" s="215">
        <v>40</v>
      </c>
      <c r="AB12" s="215">
        <v>22</v>
      </c>
      <c r="AC12" s="215">
        <v>18</v>
      </c>
      <c r="AD12" s="215">
        <v>80</v>
      </c>
      <c r="AE12" s="215">
        <v>82</v>
      </c>
      <c r="AF12" s="215">
        <v>78</v>
      </c>
      <c r="AG12" s="215">
        <v>3331</v>
      </c>
      <c r="AH12" s="215">
        <v>1738</v>
      </c>
      <c r="AI12" s="215">
        <v>1593</v>
      </c>
      <c r="AJ12" s="215">
        <v>76</v>
      </c>
      <c r="AK12" s="215">
        <v>73</v>
      </c>
      <c r="AL12" s="215">
        <v>80</v>
      </c>
      <c r="AN12" s="152"/>
    </row>
    <row r="13" spans="1:40" x14ac:dyDescent="0.45">
      <c r="A13" s="149" t="s">
        <v>257</v>
      </c>
      <c r="B13" s="149" t="s">
        <v>258</v>
      </c>
      <c r="C13" s="215">
        <v>925</v>
      </c>
      <c r="D13" s="215">
        <v>464</v>
      </c>
      <c r="E13" s="215">
        <v>461</v>
      </c>
      <c r="F13" s="215">
        <v>72</v>
      </c>
      <c r="G13" s="215">
        <v>67</v>
      </c>
      <c r="H13" s="215">
        <v>77</v>
      </c>
      <c r="I13" s="215">
        <v>265</v>
      </c>
      <c r="J13" s="215">
        <v>133</v>
      </c>
      <c r="K13" s="215">
        <v>132</v>
      </c>
      <c r="L13" s="215">
        <v>69</v>
      </c>
      <c r="M13" s="215">
        <v>63</v>
      </c>
      <c r="N13" s="215">
        <v>75</v>
      </c>
      <c r="O13" s="215">
        <v>328</v>
      </c>
      <c r="P13" s="215">
        <v>168</v>
      </c>
      <c r="Q13" s="215">
        <v>160</v>
      </c>
      <c r="R13" s="215">
        <v>79</v>
      </c>
      <c r="S13" s="215">
        <v>74</v>
      </c>
      <c r="T13" s="215">
        <v>84</v>
      </c>
      <c r="U13" s="215">
        <v>921</v>
      </c>
      <c r="V13" s="215">
        <v>444</v>
      </c>
      <c r="W13" s="215">
        <v>477</v>
      </c>
      <c r="X13" s="215">
        <v>71</v>
      </c>
      <c r="Y13" s="215">
        <v>65</v>
      </c>
      <c r="Z13" s="215">
        <v>76</v>
      </c>
      <c r="AA13" s="215">
        <v>26</v>
      </c>
      <c r="AB13" s="215">
        <v>13</v>
      </c>
      <c r="AC13" s="215">
        <v>13</v>
      </c>
      <c r="AD13" s="215">
        <v>81</v>
      </c>
      <c r="AE13" s="215" t="s">
        <v>414</v>
      </c>
      <c r="AF13" s="215" t="s">
        <v>414</v>
      </c>
      <c r="AG13" s="215">
        <v>2648</v>
      </c>
      <c r="AH13" s="215">
        <v>1320</v>
      </c>
      <c r="AI13" s="215">
        <v>1328</v>
      </c>
      <c r="AJ13" s="215">
        <v>72</v>
      </c>
      <c r="AK13" s="215">
        <v>67</v>
      </c>
      <c r="AL13" s="215">
        <v>78</v>
      </c>
      <c r="AN13" s="152"/>
    </row>
    <row r="14" spans="1:40" x14ac:dyDescent="0.45">
      <c r="A14" s="149" t="s">
        <v>259</v>
      </c>
      <c r="B14" s="149" t="s">
        <v>260</v>
      </c>
      <c r="C14" s="215">
        <v>576</v>
      </c>
      <c r="D14" s="215">
        <v>313</v>
      </c>
      <c r="E14" s="215">
        <v>263</v>
      </c>
      <c r="F14" s="215">
        <v>80</v>
      </c>
      <c r="G14" s="215">
        <v>80</v>
      </c>
      <c r="H14" s="215">
        <v>81</v>
      </c>
      <c r="I14" s="215">
        <v>179</v>
      </c>
      <c r="J14" s="215">
        <v>85</v>
      </c>
      <c r="K14" s="215">
        <v>94</v>
      </c>
      <c r="L14" s="215">
        <v>73</v>
      </c>
      <c r="M14" s="215">
        <v>72</v>
      </c>
      <c r="N14" s="215">
        <v>74</v>
      </c>
      <c r="O14" s="215">
        <v>95</v>
      </c>
      <c r="P14" s="215">
        <v>56</v>
      </c>
      <c r="Q14" s="215">
        <v>39</v>
      </c>
      <c r="R14" s="215">
        <v>79</v>
      </c>
      <c r="S14" s="215">
        <v>77</v>
      </c>
      <c r="T14" s="215">
        <v>82</v>
      </c>
      <c r="U14" s="215">
        <v>374</v>
      </c>
      <c r="V14" s="215">
        <v>187</v>
      </c>
      <c r="W14" s="215">
        <v>187</v>
      </c>
      <c r="X14" s="215">
        <v>70</v>
      </c>
      <c r="Y14" s="215">
        <v>69</v>
      </c>
      <c r="Z14" s="215">
        <v>71</v>
      </c>
      <c r="AA14" s="215">
        <v>3</v>
      </c>
      <c r="AB14" s="215" t="s">
        <v>414</v>
      </c>
      <c r="AC14" s="215" t="s">
        <v>414</v>
      </c>
      <c r="AD14" s="215" t="s">
        <v>414</v>
      </c>
      <c r="AE14" s="215" t="s">
        <v>414</v>
      </c>
      <c r="AF14" s="215" t="s">
        <v>414</v>
      </c>
      <c r="AG14" s="215">
        <v>1404</v>
      </c>
      <c r="AH14" s="215">
        <v>734</v>
      </c>
      <c r="AI14" s="215">
        <v>670</v>
      </c>
      <c r="AJ14" s="215">
        <v>76</v>
      </c>
      <c r="AK14" s="215">
        <v>75</v>
      </c>
      <c r="AL14" s="215">
        <v>77</v>
      </c>
      <c r="AN14" s="152"/>
    </row>
    <row r="15" spans="1:40" x14ac:dyDescent="0.45">
      <c r="A15" s="149" t="s">
        <v>263</v>
      </c>
      <c r="B15" s="149" t="s">
        <v>264</v>
      </c>
      <c r="C15" s="215">
        <v>938</v>
      </c>
      <c r="D15" s="215">
        <v>474</v>
      </c>
      <c r="E15" s="215">
        <v>464</v>
      </c>
      <c r="F15" s="215">
        <v>70</v>
      </c>
      <c r="G15" s="215">
        <v>67</v>
      </c>
      <c r="H15" s="215">
        <v>73</v>
      </c>
      <c r="I15" s="215">
        <v>308</v>
      </c>
      <c r="J15" s="215">
        <v>155</v>
      </c>
      <c r="K15" s="215">
        <v>153</v>
      </c>
      <c r="L15" s="215">
        <v>70</v>
      </c>
      <c r="M15" s="215">
        <v>64</v>
      </c>
      <c r="N15" s="215">
        <v>76</v>
      </c>
      <c r="O15" s="215">
        <v>155</v>
      </c>
      <c r="P15" s="215">
        <v>74</v>
      </c>
      <c r="Q15" s="215">
        <v>81</v>
      </c>
      <c r="R15" s="215">
        <v>73</v>
      </c>
      <c r="S15" s="215">
        <v>68</v>
      </c>
      <c r="T15" s="215">
        <v>78</v>
      </c>
      <c r="U15" s="215">
        <v>454</v>
      </c>
      <c r="V15" s="215">
        <v>238</v>
      </c>
      <c r="W15" s="215">
        <v>216</v>
      </c>
      <c r="X15" s="215">
        <v>68</v>
      </c>
      <c r="Y15" s="215">
        <v>63</v>
      </c>
      <c r="Z15" s="215">
        <v>73</v>
      </c>
      <c r="AA15" s="215">
        <v>10</v>
      </c>
      <c r="AB15" s="215">
        <v>3</v>
      </c>
      <c r="AC15" s="215">
        <v>7</v>
      </c>
      <c r="AD15" s="215">
        <v>100</v>
      </c>
      <c r="AE15" s="215">
        <v>100</v>
      </c>
      <c r="AF15" s="215">
        <v>100</v>
      </c>
      <c r="AG15" s="215">
        <v>1996</v>
      </c>
      <c r="AH15" s="215">
        <v>1019</v>
      </c>
      <c r="AI15" s="215">
        <v>977</v>
      </c>
      <c r="AJ15" s="215">
        <v>70</v>
      </c>
      <c r="AK15" s="215">
        <v>66</v>
      </c>
      <c r="AL15" s="215">
        <v>74</v>
      </c>
      <c r="AN15" s="152"/>
    </row>
    <row r="16" spans="1:40" x14ac:dyDescent="0.45">
      <c r="A16" s="149" t="s">
        <v>265</v>
      </c>
      <c r="B16" s="149" t="s">
        <v>266</v>
      </c>
      <c r="C16" s="215" t="s">
        <v>414</v>
      </c>
      <c r="D16" s="215" t="s">
        <v>414</v>
      </c>
      <c r="E16" s="215" t="s">
        <v>414</v>
      </c>
      <c r="F16" s="215" t="s">
        <v>414</v>
      </c>
      <c r="G16" s="215" t="s">
        <v>414</v>
      </c>
      <c r="H16" s="215" t="s">
        <v>414</v>
      </c>
      <c r="I16" s="215" t="s">
        <v>414</v>
      </c>
      <c r="J16" s="215" t="s">
        <v>414</v>
      </c>
      <c r="K16" s="215" t="s">
        <v>414</v>
      </c>
      <c r="L16" s="215" t="s">
        <v>414</v>
      </c>
      <c r="M16" s="215" t="s">
        <v>414</v>
      </c>
      <c r="N16" s="215" t="s">
        <v>414</v>
      </c>
      <c r="O16" s="215" t="s">
        <v>414</v>
      </c>
      <c r="P16" s="215" t="s">
        <v>414</v>
      </c>
      <c r="Q16" s="215" t="s">
        <v>414</v>
      </c>
      <c r="R16" s="215" t="s">
        <v>414</v>
      </c>
      <c r="S16" s="215" t="s">
        <v>414</v>
      </c>
      <c r="T16" s="215" t="s">
        <v>414</v>
      </c>
      <c r="U16" s="215" t="s">
        <v>414</v>
      </c>
      <c r="V16" s="215" t="s">
        <v>414</v>
      </c>
      <c r="W16" s="215" t="s">
        <v>414</v>
      </c>
      <c r="X16" s="215" t="s">
        <v>414</v>
      </c>
      <c r="Y16" s="215" t="s">
        <v>414</v>
      </c>
      <c r="Z16" s="215" t="s">
        <v>414</v>
      </c>
      <c r="AA16" s="215" t="s">
        <v>414</v>
      </c>
      <c r="AB16" s="215">
        <v>5</v>
      </c>
      <c r="AC16" s="215" t="s">
        <v>414</v>
      </c>
      <c r="AD16" s="215" t="s">
        <v>414</v>
      </c>
      <c r="AE16" s="215">
        <v>100</v>
      </c>
      <c r="AF16" s="215" t="s">
        <v>414</v>
      </c>
      <c r="AG16" s="215" t="s">
        <v>414</v>
      </c>
      <c r="AH16" s="215" t="s">
        <v>414</v>
      </c>
      <c r="AI16" s="215" t="s">
        <v>414</v>
      </c>
      <c r="AJ16" s="215" t="s">
        <v>414</v>
      </c>
      <c r="AK16" s="215" t="s">
        <v>414</v>
      </c>
      <c r="AL16" s="215" t="s">
        <v>414</v>
      </c>
      <c r="AN16" s="152"/>
    </row>
    <row r="17" spans="1:40" x14ac:dyDescent="0.45">
      <c r="A17" s="149" t="s">
        <v>267</v>
      </c>
      <c r="B17" s="149" t="s">
        <v>268</v>
      </c>
      <c r="C17" s="215">
        <v>1017</v>
      </c>
      <c r="D17" s="215">
        <v>518</v>
      </c>
      <c r="E17" s="215">
        <v>499</v>
      </c>
      <c r="F17" s="215">
        <v>75</v>
      </c>
      <c r="G17" s="215">
        <v>73</v>
      </c>
      <c r="H17" s="215">
        <v>78</v>
      </c>
      <c r="I17" s="215">
        <v>436</v>
      </c>
      <c r="J17" s="215">
        <v>218</v>
      </c>
      <c r="K17" s="215">
        <v>218</v>
      </c>
      <c r="L17" s="215">
        <v>75</v>
      </c>
      <c r="M17" s="215">
        <v>72</v>
      </c>
      <c r="N17" s="215">
        <v>78</v>
      </c>
      <c r="O17" s="215">
        <v>145</v>
      </c>
      <c r="P17" s="215">
        <v>87</v>
      </c>
      <c r="Q17" s="215">
        <v>58</v>
      </c>
      <c r="R17" s="215">
        <v>78</v>
      </c>
      <c r="S17" s="215">
        <v>78</v>
      </c>
      <c r="T17" s="215">
        <v>78</v>
      </c>
      <c r="U17" s="215">
        <v>1316</v>
      </c>
      <c r="V17" s="215">
        <v>686</v>
      </c>
      <c r="W17" s="215">
        <v>630</v>
      </c>
      <c r="X17" s="215">
        <v>72</v>
      </c>
      <c r="Y17" s="215">
        <v>69</v>
      </c>
      <c r="Z17" s="215">
        <v>75</v>
      </c>
      <c r="AA17" s="215">
        <v>20</v>
      </c>
      <c r="AB17" s="215">
        <v>10</v>
      </c>
      <c r="AC17" s="215">
        <v>10</v>
      </c>
      <c r="AD17" s="215">
        <v>65</v>
      </c>
      <c r="AE17" s="215">
        <v>70</v>
      </c>
      <c r="AF17" s="215">
        <v>60</v>
      </c>
      <c r="AG17" s="215">
        <v>3123</v>
      </c>
      <c r="AH17" s="215">
        <v>1621</v>
      </c>
      <c r="AI17" s="215">
        <v>1502</v>
      </c>
      <c r="AJ17" s="215">
        <v>73</v>
      </c>
      <c r="AK17" s="215">
        <v>71</v>
      </c>
      <c r="AL17" s="215">
        <v>76</v>
      </c>
      <c r="AN17" s="152"/>
    </row>
    <row r="18" spans="1:40" x14ac:dyDescent="0.45">
      <c r="A18" s="149" t="s">
        <v>269</v>
      </c>
      <c r="B18" s="149" t="s">
        <v>270</v>
      </c>
      <c r="C18" s="215">
        <v>1222</v>
      </c>
      <c r="D18" s="215">
        <v>616</v>
      </c>
      <c r="E18" s="215">
        <v>606</v>
      </c>
      <c r="F18" s="215">
        <v>74</v>
      </c>
      <c r="G18" s="215">
        <v>70</v>
      </c>
      <c r="H18" s="215">
        <v>78</v>
      </c>
      <c r="I18" s="215">
        <v>514</v>
      </c>
      <c r="J18" s="215">
        <v>236</v>
      </c>
      <c r="K18" s="215">
        <v>278</v>
      </c>
      <c r="L18" s="215">
        <v>77</v>
      </c>
      <c r="M18" s="215">
        <v>69</v>
      </c>
      <c r="N18" s="215">
        <v>83</v>
      </c>
      <c r="O18" s="215">
        <v>252</v>
      </c>
      <c r="P18" s="215">
        <v>130</v>
      </c>
      <c r="Q18" s="215">
        <v>122</v>
      </c>
      <c r="R18" s="215">
        <v>83</v>
      </c>
      <c r="S18" s="215">
        <v>79</v>
      </c>
      <c r="T18" s="215">
        <v>87</v>
      </c>
      <c r="U18" s="215">
        <v>1417</v>
      </c>
      <c r="V18" s="215">
        <v>726</v>
      </c>
      <c r="W18" s="215">
        <v>691</v>
      </c>
      <c r="X18" s="215">
        <v>75</v>
      </c>
      <c r="Y18" s="215">
        <v>71</v>
      </c>
      <c r="Z18" s="215">
        <v>78</v>
      </c>
      <c r="AA18" s="215">
        <v>54</v>
      </c>
      <c r="AB18" s="215">
        <v>30</v>
      </c>
      <c r="AC18" s="215">
        <v>24</v>
      </c>
      <c r="AD18" s="215">
        <v>81</v>
      </c>
      <c r="AE18" s="215">
        <v>77</v>
      </c>
      <c r="AF18" s="215">
        <v>88</v>
      </c>
      <c r="AG18" s="215">
        <v>3646</v>
      </c>
      <c r="AH18" s="215">
        <v>1832</v>
      </c>
      <c r="AI18" s="215">
        <v>1814</v>
      </c>
      <c r="AJ18" s="215">
        <v>75</v>
      </c>
      <c r="AK18" s="215">
        <v>71</v>
      </c>
      <c r="AL18" s="215">
        <v>79</v>
      </c>
      <c r="AN18" s="152"/>
    </row>
    <row r="19" spans="1:40" x14ac:dyDescent="0.45">
      <c r="A19" s="149" t="s">
        <v>273</v>
      </c>
      <c r="B19" s="149" t="s">
        <v>274</v>
      </c>
      <c r="C19" s="215">
        <v>1005</v>
      </c>
      <c r="D19" s="215">
        <v>484</v>
      </c>
      <c r="E19" s="215">
        <v>521</v>
      </c>
      <c r="F19" s="215">
        <v>69</v>
      </c>
      <c r="G19" s="215">
        <v>63</v>
      </c>
      <c r="H19" s="215">
        <v>75</v>
      </c>
      <c r="I19" s="215">
        <v>355</v>
      </c>
      <c r="J19" s="215">
        <v>166</v>
      </c>
      <c r="K19" s="215">
        <v>189</v>
      </c>
      <c r="L19" s="215">
        <v>76</v>
      </c>
      <c r="M19" s="215">
        <v>72</v>
      </c>
      <c r="N19" s="215">
        <v>79</v>
      </c>
      <c r="O19" s="215">
        <v>188</v>
      </c>
      <c r="P19" s="215">
        <v>96</v>
      </c>
      <c r="Q19" s="215">
        <v>92</v>
      </c>
      <c r="R19" s="215">
        <v>78</v>
      </c>
      <c r="S19" s="215">
        <v>71</v>
      </c>
      <c r="T19" s="215">
        <v>86</v>
      </c>
      <c r="U19" s="215">
        <v>1430</v>
      </c>
      <c r="V19" s="215">
        <v>709</v>
      </c>
      <c r="W19" s="215">
        <v>721</v>
      </c>
      <c r="X19" s="215">
        <v>74</v>
      </c>
      <c r="Y19" s="215">
        <v>69</v>
      </c>
      <c r="Z19" s="215">
        <v>79</v>
      </c>
      <c r="AA19" s="215">
        <v>50</v>
      </c>
      <c r="AB19" s="215">
        <v>20</v>
      </c>
      <c r="AC19" s="215">
        <v>30</v>
      </c>
      <c r="AD19" s="215">
        <v>68</v>
      </c>
      <c r="AE19" s="215">
        <v>70</v>
      </c>
      <c r="AF19" s="215">
        <v>67</v>
      </c>
      <c r="AG19" s="215">
        <v>3350</v>
      </c>
      <c r="AH19" s="215">
        <v>1646</v>
      </c>
      <c r="AI19" s="215">
        <v>1704</v>
      </c>
      <c r="AJ19" s="215">
        <v>72</v>
      </c>
      <c r="AK19" s="215">
        <v>67</v>
      </c>
      <c r="AL19" s="215">
        <v>77</v>
      </c>
      <c r="AN19" s="152"/>
    </row>
    <row r="20" spans="1:40" x14ac:dyDescent="0.45">
      <c r="A20" s="149" t="s">
        <v>275</v>
      </c>
      <c r="B20" s="149" t="s">
        <v>276</v>
      </c>
      <c r="C20" s="215">
        <v>509</v>
      </c>
      <c r="D20" s="215">
        <v>255</v>
      </c>
      <c r="E20" s="215">
        <v>254</v>
      </c>
      <c r="F20" s="215">
        <v>69</v>
      </c>
      <c r="G20" s="215">
        <v>64</v>
      </c>
      <c r="H20" s="215">
        <v>74</v>
      </c>
      <c r="I20" s="215">
        <v>212</v>
      </c>
      <c r="J20" s="215">
        <v>118</v>
      </c>
      <c r="K20" s="215">
        <v>94</v>
      </c>
      <c r="L20" s="215">
        <v>68</v>
      </c>
      <c r="M20" s="215">
        <v>64</v>
      </c>
      <c r="N20" s="215">
        <v>73</v>
      </c>
      <c r="O20" s="215">
        <v>2011</v>
      </c>
      <c r="P20" s="215">
        <v>1034</v>
      </c>
      <c r="Q20" s="215">
        <v>977</v>
      </c>
      <c r="R20" s="215">
        <v>72</v>
      </c>
      <c r="S20" s="215">
        <v>68</v>
      </c>
      <c r="T20" s="215">
        <v>76</v>
      </c>
      <c r="U20" s="215">
        <v>352</v>
      </c>
      <c r="V20" s="215">
        <v>191</v>
      </c>
      <c r="W20" s="215">
        <v>161</v>
      </c>
      <c r="X20" s="215">
        <v>71</v>
      </c>
      <c r="Y20" s="215">
        <v>69</v>
      </c>
      <c r="Z20" s="215">
        <v>74</v>
      </c>
      <c r="AA20" s="215">
        <v>22</v>
      </c>
      <c r="AB20" s="215">
        <v>8</v>
      </c>
      <c r="AC20" s="215">
        <v>14</v>
      </c>
      <c r="AD20" s="215">
        <v>86</v>
      </c>
      <c r="AE20" s="215" t="s">
        <v>414</v>
      </c>
      <c r="AF20" s="215" t="s">
        <v>414</v>
      </c>
      <c r="AG20" s="215">
        <v>3253</v>
      </c>
      <c r="AH20" s="215">
        <v>1679</v>
      </c>
      <c r="AI20" s="215">
        <v>1574</v>
      </c>
      <c r="AJ20" s="215">
        <v>71</v>
      </c>
      <c r="AK20" s="215">
        <v>67</v>
      </c>
      <c r="AL20" s="215">
        <v>74</v>
      </c>
      <c r="AN20" s="152"/>
    </row>
    <row r="21" spans="1:40" x14ac:dyDescent="0.45">
      <c r="A21" s="149" t="s">
        <v>277</v>
      </c>
      <c r="B21" s="149" t="s">
        <v>278</v>
      </c>
      <c r="C21" s="215">
        <v>1193</v>
      </c>
      <c r="D21" s="215">
        <v>625</v>
      </c>
      <c r="E21" s="215">
        <v>568</v>
      </c>
      <c r="F21" s="215">
        <v>77</v>
      </c>
      <c r="G21" s="215">
        <v>75</v>
      </c>
      <c r="H21" s="215">
        <v>78</v>
      </c>
      <c r="I21" s="215">
        <v>331</v>
      </c>
      <c r="J21" s="215">
        <v>159</v>
      </c>
      <c r="K21" s="215">
        <v>172</v>
      </c>
      <c r="L21" s="215">
        <v>72</v>
      </c>
      <c r="M21" s="215">
        <v>65</v>
      </c>
      <c r="N21" s="215">
        <v>78</v>
      </c>
      <c r="O21" s="215">
        <v>439</v>
      </c>
      <c r="P21" s="215">
        <v>215</v>
      </c>
      <c r="Q21" s="215">
        <v>224</v>
      </c>
      <c r="R21" s="215">
        <v>82</v>
      </c>
      <c r="S21" s="215">
        <v>77</v>
      </c>
      <c r="T21" s="215">
        <v>88</v>
      </c>
      <c r="U21" s="215">
        <v>613</v>
      </c>
      <c r="V21" s="215">
        <v>296</v>
      </c>
      <c r="W21" s="215">
        <v>317</v>
      </c>
      <c r="X21" s="215">
        <v>71</v>
      </c>
      <c r="Y21" s="215">
        <v>69</v>
      </c>
      <c r="Z21" s="215">
        <v>73</v>
      </c>
      <c r="AA21" s="215">
        <v>13</v>
      </c>
      <c r="AB21" s="215">
        <v>5</v>
      </c>
      <c r="AC21" s="215">
        <v>8</v>
      </c>
      <c r="AD21" s="215" t="s">
        <v>414</v>
      </c>
      <c r="AE21" s="215">
        <v>100</v>
      </c>
      <c r="AF21" s="215" t="s">
        <v>414</v>
      </c>
      <c r="AG21" s="215">
        <v>2713</v>
      </c>
      <c r="AH21" s="215">
        <v>1370</v>
      </c>
      <c r="AI21" s="215">
        <v>1343</v>
      </c>
      <c r="AJ21" s="215">
        <v>75</v>
      </c>
      <c r="AK21" s="215">
        <v>72</v>
      </c>
      <c r="AL21" s="215">
        <v>78</v>
      </c>
      <c r="AN21" s="152"/>
    </row>
    <row r="22" spans="1:40" x14ac:dyDescent="0.45">
      <c r="A22" s="149" t="s">
        <v>279</v>
      </c>
      <c r="B22" s="149" t="s">
        <v>280</v>
      </c>
      <c r="C22" s="215">
        <v>439</v>
      </c>
      <c r="D22" s="215">
        <v>220</v>
      </c>
      <c r="E22" s="215">
        <v>219</v>
      </c>
      <c r="F22" s="215">
        <v>75</v>
      </c>
      <c r="G22" s="215">
        <v>70</v>
      </c>
      <c r="H22" s="215">
        <v>81</v>
      </c>
      <c r="I22" s="215">
        <v>170</v>
      </c>
      <c r="J22" s="215">
        <v>83</v>
      </c>
      <c r="K22" s="215">
        <v>87</v>
      </c>
      <c r="L22" s="215">
        <v>82</v>
      </c>
      <c r="M22" s="215">
        <v>80</v>
      </c>
      <c r="N22" s="215">
        <v>85</v>
      </c>
      <c r="O22" s="215">
        <v>227</v>
      </c>
      <c r="P22" s="215">
        <v>114</v>
      </c>
      <c r="Q22" s="215">
        <v>113</v>
      </c>
      <c r="R22" s="215">
        <v>73</v>
      </c>
      <c r="S22" s="215">
        <v>71</v>
      </c>
      <c r="T22" s="215">
        <v>75</v>
      </c>
      <c r="U22" s="215">
        <v>253</v>
      </c>
      <c r="V22" s="215">
        <v>127</v>
      </c>
      <c r="W22" s="215">
        <v>126</v>
      </c>
      <c r="X22" s="215">
        <v>76</v>
      </c>
      <c r="Y22" s="215">
        <v>75</v>
      </c>
      <c r="Z22" s="215">
        <v>78</v>
      </c>
      <c r="AA22" s="215">
        <v>21</v>
      </c>
      <c r="AB22" s="215">
        <v>12</v>
      </c>
      <c r="AC22" s="215">
        <v>9</v>
      </c>
      <c r="AD22" s="215">
        <v>71</v>
      </c>
      <c r="AE22" s="215">
        <v>75</v>
      </c>
      <c r="AF22" s="215">
        <v>67</v>
      </c>
      <c r="AG22" s="215">
        <v>1568</v>
      </c>
      <c r="AH22" s="215">
        <v>771</v>
      </c>
      <c r="AI22" s="215">
        <v>797</v>
      </c>
      <c r="AJ22" s="215">
        <v>74</v>
      </c>
      <c r="AK22" s="215">
        <v>72</v>
      </c>
      <c r="AL22" s="215">
        <v>77</v>
      </c>
      <c r="AN22" s="152"/>
    </row>
    <row r="23" spans="1:40" x14ac:dyDescent="0.45">
      <c r="A23" s="149" t="s">
        <v>283</v>
      </c>
      <c r="B23" s="149" t="s">
        <v>284</v>
      </c>
      <c r="C23" s="215">
        <v>1379</v>
      </c>
      <c r="D23" s="215">
        <v>727</v>
      </c>
      <c r="E23" s="215">
        <v>652</v>
      </c>
      <c r="F23" s="215">
        <v>55</v>
      </c>
      <c r="G23" s="215">
        <v>52</v>
      </c>
      <c r="H23" s="215">
        <v>59</v>
      </c>
      <c r="I23" s="215">
        <v>284</v>
      </c>
      <c r="J23" s="215">
        <v>159</v>
      </c>
      <c r="K23" s="215">
        <v>125</v>
      </c>
      <c r="L23" s="215">
        <v>64</v>
      </c>
      <c r="M23" s="215">
        <v>59</v>
      </c>
      <c r="N23" s="215">
        <v>71</v>
      </c>
      <c r="O23" s="215">
        <v>612</v>
      </c>
      <c r="P23" s="215">
        <v>299</v>
      </c>
      <c r="Q23" s="215">
        <v>313</v>
      </c>
      <c r="R23" s="215">
        <v>71</v>
      </c>
      <c r="S23" s="215">
        <v>70</v>
      </c>
      <c r="T23" s="215">
        <v>73</v>
      </c>
      <c r="U23" s="215">
        <v>1140</v>
      </c>
      <c r="V23" s="215">
        <v>584</v>
      </c>
      <c r="W23" s="215">
        <v>556</v>
      </c>
      <c r="X23" s="215">
        <v>68</v>
      </c>
      <c r="Y23" s="215">
        <v>65</v>
      </c>
      <c r="Z23" s="215">
        <v>71</v>
      </c>
      <c r="AA23" s="215">
        <v>5</v>
      </c>
      <c r="AB23" s="215" t="s">
        <v>414</v>
      </c>
      <c r="AC23" s="215" t="s">
        <v>414</v>
      </c>
      <c r="AD23" s="215" t="s">
        <v>414</v>
      </c>
      <c r="AE23" s="215" t="s">
        <v>414</v>
      </c>
      <c r="AF23" s="215" t="s">
        <v>414</v>
      </c>
      <c r="AG23" s="215">
        <v>3522</v>
      </c>
      <c r="AH23" s="215">
        <v>1823</v>
      </c>
      <c r="AI23" s="215">
        <v>1699</v>
      </c>
      <c r="AJ23" s="215">
        <v>63</v>
      </c>
      <c r="AK23" s="215">
        <v>59</v>
      </c>
      <c r="AL23" s="215">
        <v>66</v>
      </c>
      <c r="AN23" s="152"/>
    </row>
    <row r="24" spans="1:40" x14ac:dyDescent="0.45">
      <c r="A24" s="149" t="s">
        <v>285</v>
      </c>
      <c r="B24" s="149" t="s">
        <v>286</v>
      </c>
      <c r="C24" s="215">
        <v>2120</v>
      </c>
      <c r="D24" s="215">
        <v>1108</v>
      </c>
      <c r="E24" s="215">
        <v>1012</v>
      </c>
      <c r="F24" s="215">
        <v>73</v>
      </c>
      <c r="G24" s="215">
        <v>71</v>
      </c>
      <c r="H24" s="215">
        <v>74</v>
      </c>
      <c r="I24" s="215">
        <v>391</v>
      </c>
      <c r="J24" s="215">
        <v>210</v>
      </c>
      <c r="K24" s="215">
        <v>181</v>
      </c>
      <c r="L24" s="215">
        <v>72</v>
      </c>
      <c r="M24" s="215">
        <v>65</v>
      </c>
      <c r="N24" s="215">
        <v>81</v>
      </c>
      <c r="O24" s="215">
        <v>420</v>
      </c>
      <c r="P24" s="215">
        <v>208</v>
      </c>
      <c r="Q24" s="215">
        <v>212</v>
      </c>
      <c r="R24" s="215">
        <v>78</v>
      </c>
      <c r="S24" s="215">
        <v>75</v>
      </c>
      <c r="T24" s="215">
        <v>81</v>
      </c>
      <c r="U24" s="215">
        <v>466</v>
      </c>
      <c r="V24" s="215">
        <v>228</v>
      </c>
      <c r="W24" s="215">
        <v>238</v>
      </c>
      <c r="X24" s="215">
        <v>68</v>
      </c>
      <c r="Y24" s="215">
        <v>63</v>
      </c>
      <c r="Z24" s="215">
        <v>74</v>
      </c>
      <c r="AA24" s="215">
        <v>51</v>
      </c>
      <c r="AB24" s="215">
        <v>31</v>
      </c>
      <c r="AC24" s="215">
        <v>20</v>
      </c>
      <c r="AD24" s="215">
        <v>90</v>
      </c>
      <c r="AE24" s="215" t="s">
        <v>414</v>
      </c>
      <c r="AF24" s="215" t="s">
        <v>414</v>
      </c>
      <c r="AG24" s="215">
        <v>3995</v>
      </c>
      <c r="AH24" s="215">
        <v>2064</v>
      </c>
      <c r="AI24" s="215">
        <v>1931</v>
      </c>
      <c r="AJ24" s="215">
        <v>72</v>
      </c>
      <c r="AK24" s="215">
        <v>70</v>
      </c>
      <c r="AL24" s="215">
        <v>75</v>
      </c>
      <c r="AN24" s="152"/>
    </row>
    <row r="25" spans="1:40" x14ac:dyDescent="0.45">
      <c r="A25" s="149" t="s">
        <v>287</v>
      </c>
      <c r="B25" s="149" t="s">
        <v>288</v>
      </c>
      <c r="C25" s="215">
        <v>2085</v>
      </c>
      <c r="D25" s="215">
        <v>1081</v>
      </c>
      <c r="E25" s="215">
        <v>1004</v>
      </c>
      <c r="F25" s="215">
        <v>73</v>
      </c>
      <c r="G25" s="215">
        <v>70</v>
      </c>
      <c r="H25" s="215">
        <v>76</v>
      </c>
      <c r="I25" s="215">
        <v>201</v>
      </c>
      <c r="J25" s="215">
        <v>101</v>
      </c>
      <c r="K25" s="215">
        <v>100</v>
      </c>
      <c r="L25" s="215">
        <v>75</v>
      </c>
      <c r="M25" s="215">
        <v>73</v>
      </c>
      <c r="N25" s="215">
        <v>77</v>
      </c>
      <c r="O25" s="215">
        <v>207</v>
      </c>
      <c r="P25" s="215">
        <v>111</v>
      </c>
      <c r="Q25" s="215">
        <v>96</v>
      </c>
      <c r="R25" s="215">
        <v>86</v>
      </c>
      <c r="S25" s="215">
        <v>84</v>
      </c>
      <c r="T25" s="215">
        <v>90</v>
      </c>
      <c r="U25" s="215">
        <v>570</v>
      </c>
      <c r="V25" s="215">
        <v>273</v>
      </c>
      <c r="W25" s="215">
        <v>297</v>
      </c>
      <c r="X25" s="215">
        <v>84</v>
      </c>
      <c r="Y25" s="215">
        <v>79</v>
      </c>
      <c r="Z25" s="215">
        <v>88</v>
      </c>
      <c r="AA25" s="215">
        <v>25</v>
      </c>
      <c r="AB25" s="215">
        <v>14</v>
      </c>
      <c r="AC25" s="215">
        <v>11</v>
      </c>
      <c r="AD25" s="215">
        <v>84</v>
      </c>
      <c r="AE25" s="215" t="s">
        <v>414</v>
      </c>
      <c r="AF25" s="215" t="s">
        <v>414</v>
      </c>
      <c r="AG25" s="215">
        <v>3147</v>
      </c>
      <c r="AH25" s="215">
        <v>1612</v>
      </c>
      <c r="AI25" s="215">
        <v>1535</v>
      </c>
      <c r="AJ25" s="215">
        <v>76</v>
      </c>
      <c r="AK25" s="215">
        <v>72</v>
      </c>
      <c r="AL25" s="215">
        <v>79</v>
      </c>
      <c r="AN25" s="152"/>
    </row>
    <row r="26" spans="1:40" x14ac:dyDescent="0.45">
      <c r="A26" s="149" t="s">
        <v>289</v>
      </c>
      <c r="B26" s="149" t="s">
        <v>290</v>
      </c>
      <c r="C26" s="215">
        <v>924</v>
      </c>
      <c r="D26" s="215">
        <v>491</v>
      </c>
      <c r="E26" s="215">
        <v>433</v>
      </c>
      <c r="F26" s="215">
        <v>76</v>
      </c>
      <c r="G26" s="215">
        <v>75</v>
      </c>
      <c r="H26" s="215">
        <v>77</v>
      </c>
      <c r="I26" s="215">
        <v>288</v>
      </c>
      <c r="J26" s="215">
        <v>154</v>
      </c>
      <c r="K26" s="215">
        <v>134</v>
      </c>
      <c r="L26" s="215">
        <v>74</v>
      </c>
      <c r="M26" s="215">
        <v>71</v>
      </c>
      <c r="N26" s="215">
        <v>77</v>
      </c>
      <c r="O26" s="215">
        <v>1006</v>
      </c>
      <c r="P26" s="215">
        <v>535</v>
      </c>
      <c r="Q26" s="215">
        <v>471</v>
      </c>
      <c r="R26" s="215">
        <v>79</v>
      </c>
      <c r="S26" s="215">
        <v>76</v>
      </c>
      <c r="T26" s="215">
        <v>84</v>
      </c>
      <c r="U26" s="215">
        <v>995</v>
      </c>
      <c r="V26" s="215">
        <v>489</v>
      </c>
      <c r="W26" s="215">
        <v>506</v>
      </c>
      <c r="X26" s="215">
        <v>75</v>
      </c>
      <c r="Y26" s="215">
        <v>70</v>
      </c>
      <c r="Z26" s="215">
        <v>81</v>
      </c>
      <c r="AA26" s="215">
        <v>5</v>
      </c>
      <c r="AB26" s="215" t="s">
        <v>414</v>
      </c>
      <c r="AC26" s="215" t="s">
        <v>414</v>
      </c>
      <c r="AD26" s="215" t="s">
        <v>414</v>
      </c>
      <c r="AE26" s="215" t="s">
        <v>414</v>
      </c>
      <c r="AF26" s="215" t="s">
        <v>414</v>
      </c>
      <c r="AG26" s="215">
        <v>3715</v>
      </c>
      <c r="AH26" s="215">
        <v>1944</v>
      </c>
      <c r="AI26" s="215">
        <v>1771</v>
      </c>
      <c r="AJ26" s="215">
        <v>75</v>
      </c>
      <c r="AK26" s="215">
        <v>71</v>
      </c>
      <c r="AL26" s="215">
        <v>79</v>
      </c>
      <c r="AN26" s="152"/>
    </row>
    <row r="27" spans="1:40" x14ac:dyDescent="0.45">
      <c r="A27" s="149" t="s">
        <v>291</v>
      </c>
      <c r="B27" s="149" t="s">
        <v>292</v>
      </c>
      <c r="C27" s="215">
        <v>2626</v>
      </c>
      <c r="D27" s="215">
        <v>1350</v>
      </c>
      <c r="E27" s="215">
        <v>1276</v>
      </c>
      <c r="F27" s="215">
        <v>75</v>
      </c>
      <c r="G27" s="215">
        <v>71</v>
      </c>
      <c r="H27" s="215">
        <v>79</v>
      </c>
      <c r="I27" s="215">
        <v>371</v>
      </c>
      <c r="J27" s="215">
        <v>171</v>
      </c>
      <c r="K27" s="215">
        <v>200</v>
      </c>
      <c r="L27" s="215">
        <v>77</v>
      </c>
      <c r="M27" s="215">
        <v>73</v>
      </c>
      <c r="N27" s="215">
        <v>82</v>
      </c>
      <c r="O27" s="215">
        <v>182</v>
      </c>
      <c r="P27" s="215">
        <v>90</v>
      </c>
      <c r="Q27" s="215">
        <v>92</v>
      </c>
      <c r="R27" s="215">
        <v>82</v>
      </c>
      <c r="S27" s="215">
        <v>79</v>
      </c>
      <c r="T27" s="215">
        <v>86</v>
      </c>
      <c r="U27" s="215">
        <v>323</v>
      </c>
      <c r="V27" s="215">
        <v>154</v>
      </c>
      <c r="W27" s="215">
        <v>169</v>
      </c>
      <c r="X27" s="215">
        <v>72</v>
      </c>
      <c r="Y27" s="215">
        <v>63</v>
      </c>
      <c r="Z27" s="215">
        <v>80</v>
      </c>
      <c r="AA27" s="215">
        <v>23</v>
      </c>
      <c r="AB27" s="215">
        <v>12</v>
      </c>
      <c r="AC27" s="215">
        <v>11</v>
      </c>
      <c r="AD27" s="215">
        <v>78</v>
      </c>
      <c r="AE27" s="215" t="s">
        <v>414</v>
      </c>
      <c r="AF27" s="215" t="s">
        <v>414</v>
      </c>
      <c r="AG27" s="215">
        <v>3743</v>
      </c>
      <c r="AH27" s="215">
        <v>1885</v>
      </c>
      <c r="AI27" s="215">
        <v>1858</v>
      </c>
      <c r="AJ27" s="215">
        <v>75</v>
      </c>
      <c r="AK27" s="215">
        <v>71</v>
      </c>
      <c r="AL27" s="215">
        <v>79</v>
      </c>
      <c r="AN27" s="152"/>
    </row>
    <row r="28" spans="1:40" x14ac:dyDescent="0.45">
      <c r="A28" s="149" t="s">
        <v>293</v>
      </c>
      <c r="B28" s="149" t="s">
        <v>294</v>
      </c>
      <c r="C28" s="215">
        <v>1691</v>
      </c>
      <c r="D28" s="215">
        <v>866</v>
      </c>
      <c r="E28" s="215">
        <v>825</v>
      </c>
      <c r="F28" s="215">
        <v>69</v>
      </c>
      <c r="G28" s="215">
        <v>66</v>
      </c>
      <c r="H28" s="215">
        <v>72</v>
      </c>
      <c r="I28" s="215">
        <v>702</v>
      </c>
      <c r="J28" s="215">
        <v>356</v>
      </c>
      <c r="K28" s="215">
        <v>346</v>
      </c>
      <c r="L28" s="215">
        <v>72</v>
      </c>
      <c r="M28" s="215">
        <v>69</v>
      </c>
      <c r="N28" s="215">
        <v>75</v>
      </c>
      <c r="O28" s="215">
        <v>728</v>
      </c>
      <c r="P28" s="215">
        <v>379</v>
      </c>
      <c r="Q28" s="215">
        <v>349</v>
      </c>
      <c r="R28" s="215">
        <v>79</v>
      </c>
      <c r="S28" s="215">
        <v>79</v>
      </c>
      <c r="T28" s="215">
        <v>80</v>
      </c>
      <c r="U28" s="215">
        <v>1332</v>
      </c>
      <c r="V28" s="215">
        <v>670</v>
      </c>
      <c r="W28" s="215">
        <v>662</v>
      </c>
      <c r="X28" s="215">
        <v>71</v>
      </c>
      <c r="Y28" s="215">
        <v>65</v>
      </c>
      <c r="Z28" s="215">
        <v>76</v>
      </c>
      <c r="AA28" s="215">
        <v>29</v>
      </c>
      <c r="AB28" s="215">
        <v>18</v>
      </c>
      <c r="AC28" s="215">
        <v>11</v>
      </c>
      <c r="AD28" s="215">
        <v>83</v>
      </c>
      <c r="AE28" s="215" t="s">
        <v>414</v>
      </c>
      <c r="AF28" s="215" t="s">
        <v>414</v>
      </c>
      <c r="AG28" s="215">
        <v>4651</v>
      </c>
      <c r="AH28" s="215">
        <v>2366</v>
      </c>
      <c r="AI28" s="215">
        <v>2285</v>
      </c>
      <c r="AJ28" s="215">
        <v>71</v>
      </c>
      <c r="AK28" s="215">
        <v>68</v>
      </c>
      <c r="AL28" s="215">
        <v>74</v>
      </c>
      <c r="AN28" s="152"/>
    </row>
    <row r="29" spans="1:40" x14ac:dyDescent="0.45">
      <c r="A29" s="149" t="s">
        <v>295</v>
      </c>
      <c r="B29" s="149" t="s">
        <v>296</v>
      </c>
      <c r="C29" s="215">
        <v>1333</v>
      </c>
      <c r="D29" s="215">
        <v>686</v>
      </c>
      <c r="E29" s="215">
        <v>647</v>
      </c>
      <c r="F29" s="215">
        <v>72</v>
      </c>
      <c r="G29" s="215">
        <v>70</v>
      </c>
      <c r="H29" s="215">
        <v>74</v>
      </c>
      <c r="I29" s="215">
        <v>390</v>
      </c>
      <c r="J29" s="215">
        <v>205</v>
      </c>
      <c r="K29" s="215">
        <v>185</v>
      </c>
      <c r="L29" s="215">
        <v>74</v>
      </c>
      <c r="M29" s="215">
        <v>71</v>
      </c>
      <c r="N29" s="215">
        <v>77</v>
      </c>
      <c r="O29" s="215">
        <v>1219</v>
      </c>
      <c r="P29" s="215">
        <v>650</v>
      </c>
      <c r="Q29" s="215">
        <v>569</v>
      </c>
      <c r="R29" s="215">
        <v>74</v>
      </c>
      <c r="S29" s="215">
        <v>70</v>
      </c>
      <c r="T29" s="215">
        <v>78</v>
      </c>
      <c r="U29" s="215">
        <v>707</v>
      </c>
      <c r="V29" s="215">
        <v>339</v>
      </c>
      <c r="W29" s="215">
        <v>368</v>
      </c>
      <c r="X29" s="215">
        <v>67</v>
      </c>
      <c r="Y29" s="215">
        <v>63</v>
      </c>
      <c r="Z29" s="215">
        <v>71</v>
      </c>
      <c r="AA29" s="215">
        <v>16</v>
      </c>
      <c r="AB29" s="215">
        <v>10</v>
      </c>
      <c r="AC29" s="215">
        <v>6</v>
      </c>
      <c r="AD29" s="215">
        <v>81</v>
      </c>
      <c r="AE29" s="215" t="s">
        <v>414</v>
      </c>
      <c r="AF29" s="215" t="s">
        <v>414</v>
      </c>
      <c r="AG29" s="215">
        <v>4316</v>
      </c>
      <c r="AH29" s="215">
        <v>2244</v>
      </c>
      <c r="AI29" s="215">
        <v>2072</v>
      </c>
      <c r="AJ29" s="215">
        <v>72</v>
      </c>
      <c r="AK29" s="215">
        <v>69</v>
      </c>
      <c r="AL29" s="215">
        <v>75</v>
      </c>
      <c r="AN29" s="152"/>
    </row>
    <row r="30" spans="1:40" x14ac:dyDescent="0.45">
      <c r="A30" s="149" t="s">
        <v>297</v>
      </c>
      <c r="B30" s="149" t="s">
        <v>298</v>
      </c>
      <c r="C30" s="215">
        <v>2087</v>
      </c>
      <c r="D30" s="215">
        <v>1074</v>
      </c>
      <c r="E30" s="215">
        <v>1013</v>
      </c>
      <c r="F30" s="215">
        <v>63</v>
      </c>
      <c r="G30" s="215">
        <v>62</v>
      </c>
      <c r="H30" s="215">
        <v>65</v>
      </c>
      <c r="I30" s="215">
        <v>443</v>
      </c>
      <c r="J30" s="215">
        <v>236</v>
      </c>
      <c r="K30" s="215">
        <v>207</v>
      </c>
      <c r="L30" s="215">
        <v>73</v>
      </c>
      <c r="M30" s="215">
        <v>72</v>
      </c>
      <c r="N30" s="215">
        <v>75</v>
      </c>
      <c r="O30" s="215">
        <v>364</v>
      </c>
      <c r="P30" s="215">
        <v>190</v>
      </c>
      <c r="Q30" s="215">
        <v>174</v>
      </c>
      <c r="R30" s="215">
        <v>79</v>
      </c>
      <c r="S30" s="215">
        <v>78</v>
      </c>
      <c r="T30" s="215">
        <v>80</v>
      </c>
      <c r="U30" s="215">
        <v>1170</v>
      </c>
      <c r="V30" s="215">
        <v>562</v>
      </c>
      <c r="W30" s="215">
        <v>608</v>
      </c>
      <c r="X30" s="215">
        <v>68</v>
      </c>
      <c r="Y30" s="215">
        <v>63</v>
      </c>
      <c r="Z30" s="215">
        <v>72</v>
      </c>
      <c r="AA30" s="215">
        <v>23</v>
      </c>
      <c r="AB30" s="215">
        <v>12</v>
      </c>
      <c r="AC30" s="215">
        <v>11</v>
      </c>
      <c r="AD30" s="215">
        <v>87</v>
      </c>
      <c r="AE30" s="215" t="s">
        <v>414</v>
      </c>
      <c r="AF30" s="215" t="s">
        <v>414</v>
      </c>
      <c r="AG30" s="215">
        <v>4455</v>
      </c>
      <c r="AH30" s="215">
        <v>2270</v>
      </c>
      <c r="AI30" s="215">
        <v>2185</v>
      </c>
      <c r="AJ30" s="215">
        <v>67</v>
      </c>
      <c r="AK30" s="215">
        <v>64</v>
      </c>
      <c r="AL30" s="215">
        <v>69</v>
      </c>
      <c r="AN30" s="152"/>
    </row>
    <row r="31" spans="1:40" x14ac:dyDescent="0.45">
      <c r="A31" s="149" t="s">
        <v>261</v>
      </c>
      <c r="B31" s="149" t="s">
        <v>262</v>
      </c>
      <c r="C31" s="215">
        <v>1540</v>
      </c>
      <c r="D31" s="215">
        <v>809</v>
      </c>
      <c r="E31" s="215">
        <v>731</v>
      </c>
      <c r="F31" s="215">
        <v>67</v>
      </c>
      <c r="G31" s="215">
        <v>65</v>
      </c>
      <c r="H31" s="215">
        <v>68</v>
      </c>
      <c r="I31" s="215">
        <v>327</v>
      </c>
      <c r="J31" s="215">
        <v>169</v>
      </c>
      <c r="K31" s="215">
        <v>158</v>
      </c>
      <c r="L31" s="215">
        <v>74</v>
      </c>
      <c r="M31" s="215">
        <v>70</v>
      </c>
      <c r="N31" s="215">
        <v>77</v>
      </c>
      <c r="O31" s="215">
        <v>183</v>
      </c>
      <c r="P31" s="215">
        <v>93</v>
      </c>
      <c r="Q31" s="215">
        <v>90</v>
      </c>
      <c r="R31" s="215">
        <v>73</v>
      </c>
      <c r="S31" s="215">
        <v>71</v>
      </c>
      <c r="T31" s="215">
        <v>76</v>
      </c>
      <c r="U31" s="215">
        <v>824</v>
      </c>
      <c r="V31" s="215">
        <v>425</v>
      </c>
      <c r="W31" s="215">
        <v>399</v>
      </c>
      <c r="X31" s="215">
        <v>66</v>
      </c>
      <c r="Y31" s="215">
        <v>60</v>
      </c>
      <c r="Z31" s="215">
        <v>72</v>
      </c>
      <c r="AA31" s="215">
        <v>44</v>
      </c>
      <c r="AB31" s="215">
        <v>17</v>
      </c>
      <c r="AC31" s="215">
        <v>27</v>
      </c>
      <c r="AD31" s="215">
        <v>68</v>
      </c>
      <c r="AE31" s="215">
        <v>59</v>
      </c>
      <c r="AF31" s="215">
        <v>74</v>
      </c>
      <c r="AG31" s="215">
        <v>3198</v>
      </c>
      <c r="AH31" s="215">
        <v>1675</v>
      </c>
      <c r="AI31" s="215">
        <v>1523</v>
      </c>
      <c r="AJ31" s="215">
        <v>67</v>
      </c>
      <c r="AK31" s="215">
        <v>64</v>
      </c>
      <c r="AL31" s="215">
        <v>70</v>
      </c>
      <c r="AN31" s="152"/>
    </row>
    <row r="32" spans="1:40" x14ac:dyDescent="0.45">
      <c r="A32" s="149" t="s">
        <v>301</v>
      </c>
      <c r="B32" s="149" t="s">
        <v>302</v>
      </c>
      <c r="C32" s="215">
        <v>743</v>
      </c>
      <c r="D32" s="215">
        <v>396</v>
      </c>
      <c r="E32" s="215">
        <v>347</v>
      </c>
      <c r="F32" s="215">
        <v>74</v>
      </c>
      <c r="G32" s="215">
        <v>70</v>
      </c>
      <c r="H32" s="215">
        <v>79</v>
      </c>
      <c r="I32" s="215">
        <v>230</v>
      </c>
      <c r="J32" s="215">
        <v>111</v>
      </c>
      <c r="K32" s="215">
        <v>119</v>
      </c>
      <c r="L32" s="215">
        <v>80</v>
      </c>
      <c r="M32" s="215">
        <v>79</v>
      </c>
      <c r="N32" s="215">
        <v>81</v>
      </c>
      <c r="O32" s="215">
        <v>1356</v>
      </c>
      <c r="P32" s="215">
        <v>700</v>
      </c>
      <c r="Q32" s="215">
        <v>656</v>
      </c>
      <c r="R32" s="215">
        <v>82</v>
      </c>
      <c r="S32" s="215">
        <v>79</v>
      </c>
      <c r="T32" s="215">
        <v>86</v>
      </c>
      <c r="U32" s="215">
        <v>310</v>
      </c>
      <c r="V32" s="215">
        <v>154</v>
      </c>
      <c r="W32" s="215">
        <v>156</v>
      </c>
      <c r="X32" s="215">
        <v>74</v>
      </c>
      <c r="Y32" s="215">
        <v>70</v>
      </c>
      <c r="Z32" s="215">
        <v>78</v>
      </c>
      <c r="AA32" s="215">
        <v>12</v>
      </c>
      <c r="AB32" s="215">
        <v>6</v>
      </c>
      <c r="AC32" s="215">
        <v>6</v>
      </c>
      <c r="AD32" s="215">
        <v>100</v>
      </c>
      <c r="AE32" s="215">
        <v>100</v>
      </c>
      <c r="AF32" s="215">
        <v>100</v>
      </c>
      <c r="AG32" s="215">
        <v>2841</v>
      </c>
      <c r="AH32" s="215">
        <v>1477</v>
      </c>
      <c r="AI32" s="215">
        <v>1364</v>
      </c>
      <c r="AJ32" s="215">
        <v>78</v>
      </c>
      <c r="AK32" s="215">
        <v>74</v>
      </c>
      <c r="AL32" s="215">
        <v>82</v>
      </c>
      <c r="AN32" s="152"/>
    </row>
    <row r="33" spans="1:40" x14ac:dyDescent="0.45">
      <c r="A33" s="149" t="s">
        <v>303</v>
      </c>
      <c r="B33" s="149" t="s">
        <v>304</v>
      </c>
      <c r="C33" s="215">
        <v>2206</v>
      </c>
      <c r="D33" s="215">
        <v>1147</v>
      </c>
      <c r="E33" s="215">
        <v>1059</v>
      </c>
      <c r="F33" s="215">
        <v>67</v>
      </c>
      <c r="G33" s="215">
        <v>62</v>
      </c>
      <c r="H33" s="215">
        <v>71</v>
      </c>
      <c r="I33" s="215">
        <v>174</v>
      </c>
      <c r="J33" s="215">
        <v>81</v>
      </c>
      <c r="K33" s="215">
        <v>93</v>
      </c>
      <c r="L33" s="215">
        <v>72</v>
      </c>
      <c r="M33" s="215">
        <v>64</v>
      </c>
      <c r="N33" s="215">
        <v>80</v>
      </c>
      <c r="O33" s="215">
        <v>151</v>
      </c>
      <c r="P33" s="215">
        <v>75</v>
      </c>
      <c r="Q33" s="215">
        <v>76</v>
      </c>
      <c r="R33" s="215">
        <v>79</v>
      </c>
      <c r="S33" s="215">
        <v>76</v>
      </c>
      <c r="T33" s="215">
        <v>82</v>
      </c>
      <c r="U33" s="215">
        <v>278</v>
      </c>
      <c r="V33" s="215">
        <v>140</v>
      </c>
      <c r="W33" s="215">
        <v>138</v>
      </c>
      <c r="X33" s="215">
        <v>77</v>
      </c>
      <c r="Y33" s="215">
        <v>71</v>
      </c>
      <c r="Z33" s="215">
        <v>83</v>
      </c>
      <c r="AA33" s="215">
        <v>17</v>
      </c>
      <c r="AB33" s="215">
        <v>9</v>
      </c>
      <c r="AC33" s="215">
        <v>8</v>
      </c>
      <c r="AD33" s="215">
        <v>65</v>
      </c>
      <c r="AE33" s="215" t="s">
        <v>414</v>
      </c>
      <c r="AF33" s="215" t="s">
        <v>414</v>
      </c>
      <c r="AG33" s="215">
        <v>2893</v>
      </c>
      <c r="AH33" s="215">
        <v>1485</v>
      </c>
      <c r="AI33" s="215">
        <v>1408</v>
      </c>
      <c r="AJ33" s="215">
        <v>69</v>
      </c>
      <c r="AK33" s="215">
        <v>64</v>
      </c>
      <c r="AL33" s="215">
        <v>74</v>
      </c>
      <c r="AN33" s="152"/>
    </row>
    <row r="34" spans="1:40" x14ac:dyDescent="0.45">
      <c r="A34" s="149" t="s">
        <v>305</v>
      </c>
      <c r="B34" s="149" t="s">
        <v>306</v>
      </c>
      <c r="C34" s="215">
        <v>1634</v>
      </c>
      <c r="D34" s="215">
        <v>818</v>
      </c>
      <c r="E34" s="215">
        <v>816</v>
      </c>
      <c r="F34" s="215">
        <v>67</v>
      </c>
      <c r="G34" s="215">
        <v>63</v>
      </c>
      <c r="H34" s="215">
        <v>71</v>
      </c>
      <c r="I34" s="215">
        <v>438</v>
      </c>
      <c r="J34" s="215">
        <v>213</v>
      </c>
      <c r="K34" s="215">
        <v>225</v>
      </c>
      <c r="L34" s="215">
        <v>71</v>
      </c>
      <c r="M34" s="215">
        <v>67</v>
      </c>
      <c r="N34" s="215">
        <v>75</v>
      </c>
      <c r="O34" s="215">
        <v>964</v>
      </c>
      <c r="P34" s="215">
        <v>481</v>
      </c>
      <c r="Q34" s="215">
        <v>483</v>
      </c>
      <c r="R34" s="215">
        <v>79</v>
      </c>
      <c r="S34" s="215">
        <v>76</v>
      </c>
      <c r="T34" s="215">
        <v>81</v>
      </c>
      <c r="U34" s="215">
        <v>403</v>
      </c>
      <c r="V34" s="215">
        <v>206</v>
      </c>
      <c r="W34" s="215">
        <v>197</v>
      </c>
      <c r="X34" s="215">
        <v>72</v>
      </c>
      <c r="Y34" s="215">
        <v>72</v>
      </c>
      <c r="Z34" s="215">
        <v>72</v>
      </c>
      <c r="AA34" s="215">
        <v>7</v>
      </c>
      <c r="AB34" s="215" t="s">
        <v>414</v>
      </c>
      <c r="AC34" s="215" t="s">
        <v>414</v>
      </c>
      <c r="AD34" s="215" t="s">
        <v>414</v>
      </c>
      <c r="AE34" s="215" t="s">
        <v>414</v>
      </c>
      <c r="AF34" s="215" t="s">
        <v>414</v>
      </c>
      <c r="AG34" s="215">
        <v>3752</v>
      </c>
      <c r="AH34" s="215">
        <v>1882</v>
      </c>
      <c r="AI34" s="215">
        <v>1870</v>
      </c>
      <c r="AJ34" s="215">
        <v>71</v>
      </c>
      <c r="AK34" s="215">
        <v>68</v>
      </c>
      <c r="AL34" s="215">
        <v>74</v>
      </c>
      <c r="AN34" s="152"/>
    </row>
    <row r="35" spans="1:40" x14ac:dyDescent="0.45">
      <c r="A35" s="149" t="s">
        <v>307</v>
      </c>
      <c r="B35" s="149" t="s">
        <v>308</v>
      </c>
      <c r="C35" s="215">
        <v>1111</v>
      </c>
      <c r="D35" s="215">
        <v>583</v>
      </c>
      <c r="E35" s="215">
        <v>528</v>
      </c>
      <c r="F35" s="215">
        <v>67</v>
      </c>
      <c r="G35" s="215">
        <v>64</v>
      </c>
      <c r="H35" s="215">
        <v>71</v>
      </c>
      <c r="I35" s="215">
        <v>267</v>
      </c>
      <c r="J35" s="215">
        <v>127</v>
      </c>
      <c r="K35" s="215">
        <v>140</v>
      </c>
      <c r="L35" s="215">
        <v>74</v>
      </c>
      <c r="M35" s="215">
        <v>72</v>
      </c>
      <c r="N35" s="215">
        <v>76</v>
      </c>
      <c r="O35" s="215">
        <v>945</v>
      </c>
      <c r="P35" s="215">
        <v>492</v>
      </c>
      <c r="Q35" s="215">
        <v>453</v>
      </c>
      <c r="R35" s="215">
        <v>79</v>
      </c>
      <c r="S35" s="215">
        <v>75</v>
      </c>
      <c r="T35" s="215">
        <v>82</v>
      </c>
      <c r="U35" s="215">
        <v>392</v>
      </c>
      <c r="V35" s="215">
        <v>208</v>
      </c>
      <c r="W35" s="215">
        <v>184</v>
      </c>
      <c r="X35" s="215">
        <v>73</v>
      </c>
      <c r="Y35" s="215">
        <v>70</v>
      </c>
      <c r="Z35" s="215">
        <v>76</v>
      </c>
      <c r="AA35" s="215">
        <v>19</v>
      </c>
      <c r="AB35" s="215">
        <v>10</v>
      </c>
      <c r="AC35" s="215">
        <v>9</v>
      </c>
      <c r="AD35" s="215">
        <v>84</v>
      </c>
      <c r="AE35" s="215" t="s">
        <v>414</v>
      </c>
      <c r="AF35" s="215" t="s">
        <v>414</v>
      </c>
      <c r="AG35" s="215">
        <v>3140</v>
      </c>
      <c r="AH35" s="215">
        <v>1626</v>
      </c>
      <c r="AI35" s="215">
        <v>1514</v>
      </c>
      <c r="AJ35" s="215">
        <v>73</v>
      </c>
      <c r="AK35" s="215">
        <v>70</v>
      </c>
      <c r="AL35" s="215">
        <v>76</v>
      </c>
      <c r="AN35" s="152"/>
    </row>
    <row r="36" spans="1:40" x14ac:dyDescent="0.45">
      <c r="A36" s="149" t="s">
        <v>309</v>
      </c>
      <c r="B36" s="149" t="s">
        <v>310</v>
      </c>
      <c r="C36" s="215">
        <v>1170</v>
      </c>
      <c r="D36" s="215">
        <v>599</v>
      </c>
      <c r="E36" s="215">
        <v>571</v>
      </c>
      <c r="F36" s="215">
        <v>72</v>
      </c>
      <c r="G36" s="215">
        <v>69</v>
      </c>
      <c r="H36" s="215">
        <v>74</v>
      </c>
      <c r="I36" s="215">
        <v>172</v>
      </c>
      <c r="J36" s="215">
        <v>95</v>
      </c>
      <c r="K36" s="215">
        <v>77</v>
      </c>
      <c r="L36" s="215">
        <v>70</v>
      </c>
      <c r="M36" s="215">
        <v>65</v>
      </c>
      <c r="N36" s="215">
        <v>75</v>
      </c>
      <c r="O36" s="215">
        <v>290</v>
      </c>
      <c r="P36" s="215">
        <v>139</v>
      </c>
      <c r="Q36" s="215">
        <v>151</v>
      </c>
      <c r="R36" s="215">
        <v>74</v>
      </c>
      <c r="S36" s="215">
        <v>75</v>
      </c>
      <c r="T36" s="215">
        <v>73</v>
      </c>
      <c r="U36" s="215">
        <v>54</v>
      </c>
      <c r="V36" s="215">
        <v>31</v>
      </c>
      <c r="W36" s="215">
        <v>23</v>
      </c>
      <c r="X36" s="215">
        <v>63</v>
      </c>
      <c r="Y36" s="215">
        <v>65</v>
      </c>
      <c r="Z36" s="215">
        <v>61</v>
      </c>
      <c r="AA36" s="215">
        <v>20</v>
      </c>
      <c r="AB36" s="215">
        <v>6</v>
      </c>
      <c r="AC36" s="215">
        <v>14</v>
      </c>
      <c r="AD36" s="215">
        <v>85</v>
      </c>
      <c r="AE36" s="215" t="s">
        <v>414</v>
      </c>
      <c r="AF36" s="215" t="s">
        <v>414</v>
      </c>
      <c r="AG36" s="215">
        <v>1836</v>
      </c>
      <c r="AH36" s="215">
        <v>933</v>
      </c>
      <c r="AI36" s="215">
        <v>903</v>
      </c>
      <c r="AJ36" s="215">
        <v>72</v>
      </c>
      <c r="AK36" s="215">
        <v>70</v>
      </c>
      <c r="AL36" s="215">
        <v>74</v>
      </c>
      <c r="AN36" s="152"/>
    </row>
    <row r="37" spans="1:40" x14ac:dyDescent="0.45">
      <c r="A37" s="149" t="s">
        <v>311</v>
      </c>
      <c r="B37" s="149" t="s">
        <v>312</v>
      </c>
      <c r="C37" s="215">
        <v>1289</v>
      </c>
      <c r="D37" s="215">
        <v>667</v>
      </c>
      <c r="E37" s="215">
        <v>622</v>
      </c>
      <c r="F37" s="215">
        <v>65</v>
      </c>
      <c r="G37" s="215">
        <v>61</v>
      </c>
      <c r="H37" s="215">
        <v>71</v>
      </c>
      <c r="I37" s="215">
        <v>270</v>
      </c>
      <c r="J37" s="215">
        <v>142</v>
      </c>
      <c r="K37" s="215">
        <v>128</v>
      </c>
      <c r="L37" s="215">
        <v>70</v>
      </c>
      <c r="M37" s="215">
        <v>70</v>
      </c>
      <c r="N37" s="215">
        <v>70</v>
      </c>
      <c r="O37" s="215">
        <v>558</v>
      </c>
      <c r="P37" s="215">
        <v>295</v>
      </c>
      <c r="Q37" s="215">
        <v>263</v>
      </c>
      <c r="R37" s="215">
        <v>75</v>
      </c>
      <c r="S37" s="215">
        <v>73</v>
      </c>
      <c r="T37" s="215">
        <v>78</v>
      </c>
      <c r="U37" s="215">
        <v>389</v>
      </c>
      <c r="V37" s="215">
        <v>188</v>
      </c>
      <c r="W37" s="215">
        <v>201</v>
      </c>
      <c r="X37" s="215">
        <v>66</v>
      </c>
      <c r="Y37" s="215">
        <v>60</v>
      </c>
      <c r="Z37" s="215">
        <v>72</v>
      </c>
      <c r="AA37" s="215">
        <v>18</v>
      </c>
      <c r="AB37" s="215">
        <v>5</v>
      </c>
      <c r="AC37" s="215">
        <v>13</v>
      </c>
      <c r="AD37" s="215">
        <v>78</v>
      </c>
      <c r="AE37" s="215" t="s">
        <v>414</v>
      </c>
      <c r="AF37" s="215" t="s">
        <v>414</v>
      </c>
      <c r="AG37" s="215">
        <v>2619</v>
      </c>
      <c r="AH37" s="215">
        <v>1352</v>
      </c>
      <c r="AI37" s="215">
        <v>1267</v>
      </c>
      <c r="AJ37" s="215">
        <v>68</v>
      </c>
      <c r="AK37" s="215">
        <v>64</v>
      </c>
      <c r="AL37" s="215">
        <v>72</v>
      </c>
      <c r="AN37" s="152"/>
    </row>
    <row r="38" spans="1:40" x14ac:dyDescent="0.45">
      <c r="A38" s="149" t="s">
        <v>271</v>
      </c>
      <c r="B38" s="149" t="s">
        <v>272</v>
      </c>
      <c r="C38" s="215">
        <v>834</v>
      </c>
      <c r="D38" s="215">
        <v>430</v>
      </c>
      <c r="E38" s="215">
        <v>404</v>
      </c>
      <c r="F38" s="215">
        <v>67</v>
      </c>
      <c r="G38" s="215">
        <v>65</v>
      </c>
      <c r="H38" s="215">
        <v>70</v>
      </c>
      <c r="I38" s="215">
        <v>288</v>
      </c>
      <c r="J38" s="215">
        <v>133</v>
      </c>
      <c r="K38" s="215">
        <v>155</v>
      </c>
      <c r="L38" s="215">
        <v>80</v>
      </c>
      <c r="M38" s="215">
        <v>80</v>
      </c>
      <c r="N38" s="215">
        <v>80</v>
      </c>
      <c r="O38" s="215">
        <v>2086</v>
      </c>
      <c r="P38" s="215">
        <v>1078</v>
      </c>
      <c r="Q38" s="215">
        <v>1008</v>
      </c>
      <c r="R38" s="215">
        <v>80</v>
      </c>
      <c r="S38" s="215">
        <v>76</v>
      </c>
      <c r="T38" s="215">
        <v>84</v>
      </c>
      <c r="U38" s="215">
        <v>1182</v>
      </c>
      <c r="V38" s="215">
        <v>588</v>
      </c>
      <c r="W38" s="215">
        <v>594</v>
      </c>
      <c r="X38" s="215">
        <v>76</v>
      </c>
      <c r="Y38" s="215">
        <v>71</v>
      </c>
      <c r="Z38" s="215">
        <v>81</v>
      </c>
      <c r="AA38" s="215">
        <v>12</v>
      </c>
      <c r="AB38" s="215">
        <v>5</v>
      </c>
      <c r="AC38" s="215">
        <v>7</v>
      </c>
      <c r="AD38" s="215" t="s">
        <v>414</v>
      </c>
      <c r="AE38" s="215" t="s">
        <v>414</v>
      </c>
      <c r="AF38" s="215">
        <v>100</v>
      </c>
      <c r="AG38" s="215">
        <v>4781</v>
      </c>
      <c r="AH38" s="215">
        <v>2416</v>
      </c>
      <c r="AI38" s="215">
        <v>2365</v>
      </c>
      <c r="AJ38" s="215">
        <v>76</v>
      </c>
      <c r="AK38" s="215">
        <v>72</v>
      </c>
      <c r="AL38" s="215">
        <v>79</v>
      </c>
      <c r="AN38" s="152"/>
    </row>
    <row r="39" spans="1:40" x14ac:dyDescent="0.45">
      <c r="A39" s="149" t="s">
        <v>313</v>
      </c>
      <c r="B39" s="149" t="s">
        <v>314</v>
      </c>
      <c r="C39" s="215">
        <v>962</v>
      </c>
      <c r="D39" s="215">
        <v>492</v>
      </c>
      <c r="E39" s="215">
        <v>470</v>
      </c>
      <c r="F39" s="215">
        <v>62</v>
      </c>
      <c r="G39" s="215">
        <v>58</v>
      </c>
      <c r="H39" s="215">
        <v>67</v>
      </c>
      <c r="I39" s="215">
        <v>378</v>
      </c>
      <c r="J39" s="215">
        <v>176</v>
      </c>
      <c r="K39" s="215">
        <v>202</v>
      </c>
      <c r="L39" s="215">
        <v>63</v>
      </c>
      <c r="M39" s="215">
        <v>57</v>
      </c>
      <c r="N39" s="215">
        <v>69</v>
      </c>
      <c r="O39" s="215">
        <v>1956</v>
      </c>
      <c r="P39" s="215">
        <v>1039</v>
      </c>
      <c r="Q39" s="215">
        <v>917</v>
      </c>
      <c r="R39" s="215">
        <v>72</v>
      </c>
      <c r="S39" s="215">
        <v>69</v>
      </c>
      <c r="T39" s="215">
        <v>75</v>
      </c>
      <c r="U39" s="215">
        <v>486</v>
      </c>
      <c r="V39" s="215">
        <v>257</v>
      </c>
      <c r="W39" s="215">
        <v>229</v>
      </c>
      <c r="X39" s="215">
        <v>62</v>
      </c>
      <c r="Y39" s="215">
        <v>58</v>
      </c>
      <c r="Z39" s="215">
        <v>67</v>
      </c>
      <c r="AA39" s="215">
        <v>18</v>
      </c>
      <c r="AB39" s="215">
        <v>7</v>
      </c>
      <c r="AC39" s="215">
        <v>11</v>
      </c>
      <c r="AD39" s="215">
        <v>78</v>
      </c>
      <c r="AE39" s="215" t="s">
        <v>414</v>
      </c>
      <c r="AF39" s="215" t="s">
        <v>414</v>
      </c>
      <c r="AG39" s="215">
        <v>3938</v>
      </c>
      <c r="AH39" s="215">
        <v>2038</v>
      </c>
      <c r="AI39" s="215">
        <v>1900</v>
      </c>
      <c r="AJ39" s="215">
        <v>67</v>
      </c>
      <c r="AK39" s="215">
        <v>63</v>
      </c>
      <c r="AL39" s="215">
        <v>71</v>
      </c>
      <c r="AN39" s="152"/>
    </row>
    <row r="40" spans="1:40" x14ac:dyDescent="0.45">
      <c r="A40" s="149" t="s">
        <v>315</v>
      </c>
      <c r="B40" s="149" t="s">
        <v>316</v>
      </c>
      <c r="C40" s="215">
        <v>1765</v>
      </c>
      <c r="D40" s="215">
        <v>884</v>
      </c>
      <c r="E40" s="215">
        <v>881</v>
      </c>
      <c r="F40" s="215">
        <v>80</v>
      </c>
      <c r="G40" s="215">
        <v>76</v>
      </c>
      <c r="H40" s="215">
        <v>84</v>
      </c>
      <c r="I40" s="215">
        <v>222</v>
      </c>
      <c r="J40" s="215">
        <v>119</v>
      </c>
      <c r="K40" s="215">
        <v>103</v>
      </c>
      <c r="L40" s="215">
        <v>77</v>
      </c>
      <c r="M40" s="215">
        <v>74</v>
      </c>
      <c r="N40" s="215">
        <v>82</v>
      </c>
      <c r="O40" s="215">
        <v>126</v>
      </c>
      <c r="P40" s="215">
        <v>75</v>
      </c>
      <c r="Q40" s="215">
        <v>51</v>
      </c>
      <c r="R40" s="215">
        <v>71</v>
      </c>
      <c r="S40" s="215">
        <v>67</v>
      </c>
      <c r="T40" s="215">
        <v>78</v>
      </c>
      <c r="U40" s="215">
        <v>53</v>
      </c>
      <c r="V40" s="215">
        <v>25</v>
      </c>
      <c r="W40" s="215">
        <v>28</v>
      </c>
      <c r="X40" s="215">
        <v>66</v>
      </c>
      <c r="Y40" s="215">
        <v>64</v>
      </c>
      <c r="Z40" s="215">
        <v>68</v>
      </c>
      <c r="AA40" s="215">
        <v>16</v>
      </c>
      <c r="AB40" s="215">
        <v>7</v>
      </c>
      <c r="AC40" s="215">
        <v>9</v>
      </c>
      <c r="AD40" s="215" t="s">
        <v>414</v>
      </c>
      <c r="AE40" s="215" t="s">
        <v>414</v>
      </c>
      <c r="AF40" s="215">
        <v>100</v>
      </c>
      <c r="AG40" s="215">
        <v>2293</v>
      </c>
      <c r="AH40" s="215">
        <v>1164</v>
      </c>
      <c r="AI40" s="215">
        <v>1129</v>
      </c>
      <c r="AJ40" s="215">
        <v>79</v>
      </c>
      <c r="AK40" s="215">
        <v>75</v>
      </c>
      <c r="AL40" s="215">
        <v>83</v>
      </c>
      <c r="AN40" s="152"/>
    </row>
    <row r="41" spans="1:40" x14ac:dyDescent="0.45">
      <c r="A41" s="149" t="s">
        <v>317</v>
      </c>
      <c r="B41" s="149" t="s">
        <v>318</v>
      </c>
      <c r="C41" s="215">
        <v>1449</v>
      </c>
      <c r="D41" s="215">
        <v>722</v>
      </c>
      <c r="E41" s="215">
        <v>727</v>
      </c>
      <c r="F41" s="215">
        <v>76</v>
      </c>
      <c r="G41" s="215">
        <v>73</v>
      </c>
      <c r="H41" s="215">
        <v>80</v>
      </c>
      <c r="I41" s="215">
        <v>215</v>
      </c>
      <c r="J41" s="215">
        <v>122</v>
      </c>
      <c r="K41" s="215">
        <v>93</v>
      </c>
      <c r="L41" s="215">
        <v>77</v>
      </c>
      <c r="M41" s="215">
        <v>70</v>
      </c>
      <c r="N41" s="215">
        <v>85</v>
      </c>
      <c r="O41" s="215">
        <v>360</v>
      </c>
      <c r="P41" s="215">
        <v>181</v>
      </c>
      <c r="Q41" s="215">
        <v>179</v>
      </c>
      <c r="R41" s="215">
        <v>87</v>
      </c>
      <c r="S41" s="215">
        <v>87</v>
      </c>
      <c r="T41" s="215">
        <v>86</v>
      </c>
      <c r="U41" s="215">
        <v>156</v>
      </c>
      <c r="V41" s="215">
        <v>72</v>
      </c>
      <c r="W41" s="215">
        <v>84</v>
      </c>
      <c r="X41" s="215">
        <v>76</v>
      </c>
      <c r="Y41" s="215">
        <v>68</v>
      </c>
      <c r="Z41" s="215">
        <v>83</v>
      </c>
      <c r="AA41" s="215">
        <v>19</v>
      </c>
      <c r="AB41" s="215">
        <v>7</v>
      </c>
      <c r="AC41" s="215">
        <v>12</v>
      </c>
      <c r="AD41" s="215" t="s">
        <v>414</v>
      </c>
      <c r="AE41" s="215" t="s">
        <v>414</v>
      </c>
      <c r="AF41" s="215" t="s">
        <v>414</v>
      </c>
      <c r="AG41" s="215">
        <v>2257</v>
      </c>
      <c r="AH41" s="215">
        <v>1129</v>
      </c>
      <c r="AI41" s="215">
        <v>1128</v>
      </c>
      <c r="AJ41" s="215">
        <v>78</v>
      </c>
      <c r="AK41" s="215">
        <v>74</v>
      </c>
      <c r="AL41" s="215">
        <v>81</v>
      </c>
      <c r="AN41" s="152"/>
    </row>
    <row r="42" spans="1:40" x14ac:dyDescent="0.45">
      <c r="A42" s="149" t="s">
        <v>319</v>
      </c>
      <c r="B42" s="149" t="s">
        <v>320</v>
      </c>
      <c r="C42" s="215">
        <v>1357</v>
      </c>
      <c r="D42" s="215">
        <v>688</v>
      </c>
      <c r="E42" s="215">
        <v>669</v>
      </c>
      <c r="F42" s="215">
        <v>70</v>
      </c>
      <c r="G42" s="215">
        <v>69</v>
      </c>
      <c r="H42" s="215">
        <v>72</v>
      </c>
      <c r="I42" s="215">
        <v>395</v>
      </c>
      <c r="J42" s="215">
        <v>200</v>
      </c>
      <c r="K42" s="215">
        <v>195</v>
      </c>
      <c r="L42" s="215">
        <v>74</v>
      </c>
      <c r="M42" s="215">
        <v>74</v>
      </c>
      <c r="N42" s="215">
        <v>74</v>
      </c>
      <c r="O42" s="215">
        <v>939</v>
      </c>
      <c r="P42" s="215">
        <v>517</v>
      </c>
      <c r="Q42" s="215">
        <v>422</v>
      </c>
      <c r="R42" s="215">
        <v>74</v>
      </c>
      <c r="S42" s="215">
        <v>71</v>
      </c>
      <c r="T42" s="215">
        <v>78</v>
      </c>
      <c r="U42" s="215">
        <v>700</v>
      </c>
      <c r="V42" s="215">
        <v>370</v>
      </c>
      <c r="W42" s="215">
        <v>330</v>
      </c>
      <c r="X42" s="215">
        <v>67</v>
      </c>
      <c r="Y42" s="215">
        <v>62</v>
      </c>
      <c r="Z42" s="215">
        <v>73</v>
      </c>
      <c r="AA42" s="215">
        <v>42</v>
      </c>
      <c r="AB42" s="215">
        <v>21</v>
      </c>
      <c r="AC42" s="215">
        <v>21</v>
      </c>
      <c r="AD42" s="215">
        <v>64</v>
      </c>
      <c r="AE42" s="215">
        <v>57</v>
      </c>
      <c r="AF42" s="215">
        <v>71</v>
      </c>
      <c r="AG42" s="215">
        <v>3600</v>
      </c>
      <c r="AH42" s="215">
        <v>1888</v>
      </c>
      <c r="AI42" s="215">
        <v>1712</v>
      </c>
      <c r="AJ42" s="215">
        <v>70</v>
      </c>
      <c r="AK42" s="215">
        <v>68</v>
      </c>
      <c r="AL42" s="215">
        <v>73</v>
      </c>
      <c r="AN42" s="152"/>
    </row>
    <row r="43" spans="1:40" x14ac:dyDescent="0.45">
      <c r="A43" s="149" t="s">
        <v>198</v>
      </c>
      <c r="B43" s="149" t="s">
        <v>199</v>
      </c>
      <c r="C43" s="215">
        <v>5592</v>
      </c>
      <c r="D43" s="215">
        <v>2951</v>
      </c>
      <c r="E43" s="215">
        <v>2641</v>
      </c>
      <c r="F43" s="215">
        <v>67</v>
      </c>
      <c r="G43" s="215">
        <v>62</v>
      </c>
      <c r="H43" s="215">
        <v>73</v>
      </c>
      <c r="I43" s="215">
        <v>1289</v>
      </c>
      <c r="J43" s="215">
        <v>673</v>
      </c>
      <c r="K43" s="215">
        <v>616</v>
      </c>
      <c r="L43" s="215">
        <v>69</v>
      </c>
      <c r="M43" s="215">
        <v>64</v>
      </c>
      <c r="N43" s="215">
        <v>74</v>
      </c>
      <c r="O43" s="215">
        <v>5471</v>
      </c>
      <c r="P43" s="215">
        <v>2775</v>
      </c>
      <c r="Q43" s="215">
        <v>2696</v>
      </c>
      <c r="R43" s="215">
        <v>71</v>
      </c>
      <c r="S43" s="215">
        <v>66</v>
      </c>
      <c r="T43" s="215">
        <v>76</v>
      </c>
      <c r="U43" s="215">
        <v>1799</v>
      </c>
      <c r="V43" s="215">
        <v>889</v>
      </c>
      <c r="W43" s="215">
        <v>910</v>
      </c>
      <c r="X43" s="215">
        <v>72</v>
      </c>
      <c r="Y43" s="215">
        <v>68</v>
      </c>
      <c r="Z43" s="215">
        <v>77</v>
      </c>
      <c r="AA43" s="215">
        <v>64</v>
      </c>
      <c r="AB43" s="215">
        <v>36</v>
      </c>
      <c r="AC43" s="215">
        <v>28</v>
      </c>
      <c r="AD43" s="215">
        <v>78</v>
      </c>
      <c r="AE43" s="215">
        <v>78</v>
      </c>
      <c r="AF43" s="215">
        <v>79</v>
      </c>
      <c r="AG43" s="215">
        <v>15223</v>
      </c>
      <c r="AH43" s="215">
        <v>7846</v>
      </c>
      <c r="AI43" s="215">
        <v>7377</v>
      </c>
      <c r="AJ43" s="215">
        <v>69</v>
      </c>
      <c r="AK43" s="215">
        <v>64</v>
      </c>
      <c r="AL43" s="215">
        <v>74</v>
      </c>
      <c r="AN43" s="152"/>
    </row>
    <row r="44" spans="1:40" x14ac:dyDescent="0.45">
      <c r="A44" s="149" t="s">
        <v>200</v>
      </c>
      <c r="B44" s="149" t="s">
        <v>201</v>
      </c>
      <c r="C44" s="215">
        <v>2427</v>
      </c>
      <c r="D44" s="215">
        <v>1246</v>
      </c>
      <c r="E44" s="215">
        <v>1181</v>
      </c>
      <c r="F44" s="215">
        <v>64</v>
      </c>
      <c r="G44" s="215">
        <v>61</v>
      </c>
      <c r="H44" s="215">
        <v>67</v>
      </c>
      <c r="I44" s="215">
        <v>302</v>
      </c>
      <c r="J44" s="215">
        <v>156</v>
      </c>
      <c r="K44" s="215">
        <v>146</v>
      </c>
      <c r="L44" s="215">
        <v>67</v>
      </c>
      <c r="M44" s="215">
        <v>63</v>
      </c>
      <c r="N44" s="215">
        <v>71</v>
      </c>
      <c r="O44" s="215">
        <v>772</v>
      </c>
      <c r="P44" s="215">
        <v>397</v>
      </c>
      <c r="Q44" s="215">
        <v>375</v>
      </c>
      <c r="R44" s="215">
        <v>76</v>
      </c>
      <c r="S44" s="215">
        <v>73</v>
      </c>
      <c r="T44" s="215">
        <v>79</v>
      </c>
      <c r="U44" s="215">
        <v>483</v>
      </c>
      <c r="V44" s="215">
        <v>247</v>
      </c>
      <c r="W44" s="215">
        <v>236</v>
      </c>
      <c r="X44" s="215">
        <v>70</v>
      </c>
      <c r="Y44" s="215">
        <v>68</v>
      </c>
      <c r="Z44" s="215">
        <v>72</v>
      </c>
      <c r="AA44" s="215">
        <v>17</v>
      </c>
      <c r="AB44" s="215">
        <v>4</v>
      </c>
      <c r="AC44" s="215">
        <v>13</v>
      </c>
      <c r="AD44" s="215">
        <v>65</v>
      </c>
      <c r="AE44" s="215" t="s">
        <v>414</v>
      </c>
      <c r="AF44" s="215" t="s">
        <v>414</v>
      </c>
      <c r="AG44" s="215">
        <v>4125</v>
      </c>
      <c r="AH44" s="215">
        <v>2108</v>
      </c>
      <c r="AI44" s="215">
        <v>2017</v>
      </c>
      <c r="AJ44" s="215">
        <v>67</v>
      </c>
      <c r="AK44" s="215">
        <v>64</v>
      </c>
      <c r="AL44" s="215">
        <v>70</v>
      </c>
      <c r="AN44" s="152"/>
    </row>
    <row r="45" spans="1:40" x14ac:dyDescent="0.45">
      <c r="A45" s="149" t="s">
        <v>202</v>
      </c>
      <c r="B45" s="149" t="s">
        <v>203</v>
      </c>
      <c r="C45" s="215">
        <v>2813</v>
      </c>
      <c r="D45" s="215">
        <v>1411</v>
      </c>
      <c r="E45" s="215">
        <v>1402</v>
      </c>
      <c r="F45" s="215">
        <v>68</v>
      </c>
      <c r="G45" s="215">
        <v>65</v>
      </c>
      <c r="H45" s="215">
        <v>70</v>
      </c>
      <c r="I45" s="215">
        <v>210</v>
      </c>
      <c r="J45" s="215">
        <v>99</v>
      </c>
      <c r="K45" s="215">
        <v>111</v>
      </c>
      <c r="L45" s="215">
        <v>69</v>
      </c>
      <c r="M45" s="215">
        <v>72</v>
      </c>
      <c r="N45" s="215">
        <v>67</v>
      </c>
      <c r="O45" s="215">
        <v>416</v>
      </c>
      <c r="P45" s="215">
        <v>217</v>
      </c>
      <c r="Q45" s="215">
        <v>199</v>
      </c>
      <c r="R45" s="215">
        <v>71</v>
      </c>
      <c r="S45" s="215">
        <v>72</v>
      </c>
      <c r="T45" s="215">
        <v>70</v>
      </c>
      <c r="U45" s="215">
        <v>69</v>
      </c>
      <c r="V45" s="215">
        <v>41</v>
      </c>
      <c r="W45" s="215">
        <v>28</v>
      </c>
      <c r="X45" s="215">
        <v>68</v>
      </c>
      <c r="Y45" s="215">
        <v>63</v>
      </c>
      <c r="Z45" s="215">
        <v>75</v>
      </c>
      <c r="AA45" s="215">
        <v>8</v>
      </c>
      <c r="AB45" s="215">
        <v>5</v>
      </c>
      <c r="AC45" s="215">
        <v>3</v>
      </c>
      <c r="AD45" s="215" t="s">
        <v>414</v>
      </c>
      <c r="AE45" s="215" t="s">
        <v>414</v>
      </c>
      <c r="AF45" s="215">
        <v>100</v>
      </c>
      <c r="AG45" s="215">
        <v>3630</v>
      </c>
      <c r="AH45" s="215">
        <v>1828</v>
      </c>
      <c r="AI45" s="215">
        <v>1802</v>
      </c>
      <c r="AJ45" s="215">
        <v>68</v>
      </c>
      <c r="AK45" s="215">
        <v>66</v>
      </c>
      <c r="AL45" s="215">
        <v>70</v>
      </c>
      <c r="AN45" s="152"/>
    </row>
    <row r="46" spans="1:40" x14ac:dyDescent="0.45">
      <c r="A46" s="149" t="s">
        <v>206</v>
      </c>
      <c r="B46" s="149" t="s">
        <v>207</v>
      </c>
      <c r="C46" s="215">
        <v>2105</v>
      </c>
      <c r="D46" s="215">
        <v>1122</v>
      </c>
      <c r="E46" s="215">
        <v>983</v>
      </c>
      <c r="F46" s="215">
        <v>67</v>
      </c>
      <c r="G46" s="215">
        <v>63</v>
      </c>
      <c r="H46" s="215">
        <v>73</v>
      </c>
      <c r="I46" s="215">
        <v>345</v>
      </c>
      <c r="J46" s="215">
        <v>190</v>
      </c>
      <c r="K46" s="215">
        <v>155</v>
      </c>
      <c r="L46" s="215">
        <v>67</v>
      </c>
      <c r="M46" s="215">
        <v>63</v>
      </c>
      <c r="N46" s="215">
        <v>72</v>
      </c>
      <c r="O46" s="215">
        <v>1198</v>
      </c>
      <c r="P46" s="215">
        <v>614</v>
      </c>
      <c r="Q46" s="215">
        <v>584</v>
      </c>
      <c r="R46" s="215">
        <v>72</v>
      </c>
      <c r="S46" s="215">
        <v>70</v>
      </c>
      <c r="T46" s="215">
        <v>74</v>
      </c>
      <c r="U46" s="215">
        <v>366</v>
      </c>
      <c r="V46" s="215">
        <v>187</v>
      </c>
      <c r="W46" s="215">
        <v>179</v>
      </c>
      <c r="X46" s="215">
        <v>75</v>
      </c>
      <c r="Y46" s="215">
        <v>68</v>
      </c>
      <c r="Z46" s="215">
        <v>82</v>
      </c>
      <c r="AA46" s="215">
        <v>15</v>
      </c>
      <c r="AB46" s="215">
        <v>7</v>
      </c>
      <c r="AC46" s="215">
        <v>8</v>
      </c>
      <c r="AD46" s="215" t="s">
        <v>414</v>
      </c>
      <c r="AE46" s="215" t="s">
        <v>414</v>
      </c>
      <c r="AF46" s="215">
        <v>100</v>
      </c>
      <c r="AG46" s="215">
        <v>4157</v>
      </c>
      <c r="AH46" s="215">
        <v>2192</v>
      </c>
      <c r="AI46" s="215">
        <v>1965</v>
      </c>
      <c r="AJ46" s="215">
        <v>69</v>
      </c>
      <c r="AK46" s="215">
        <v>65</v>
      </c>
      <c r="AL46" s="215">
        <v>73</v>
      </c>
      <c r="AN46" s="152"/>
    </row>
    <row r="47" spans="1:40" x14ac:dyDescent="0.45">
      <c r="A47" s="149" t="s">
        <v>210</v>
      </c>
      <c r="B47" s="149" t="s">
        <v>211</v>
      </c>
      <c r="C47" s="215">
        <v>2046</v>
      </c>
      <c r="D47" s="215">
        <v>1105</v>
      </c>
      <c r="E47" s="215">
        <v>941</v>
      </c>
      <c r="F47" s="215">
        <v>79</v>
      </c>
      <c r="G47" s="215">
        <v>76</v>
      </c>
      <c r="H47" s="215">
        <v>82</v>
      </c>
      <c r="I47" s="215">
        <v>213</v>
      </c>
      <c r="J47" s="215">
        <v>112</v>
      </c>
      <c r="K47" s="215">
        <v>101</v>
      </c>
      <c r="L47" s="215">
        <v>82</v>
      </c>
      <c r="M47" s="215">
        <v>80</v>
      </c>
      <c r="N47" s="215">
        <v>84</v>
      </c>
      <c r="O47" s="215">
        <v>278</v>
      </c>
      <c r="P47" s="215">
        <v>135</v>
      </c>
      <c r="Q47" s="215">
        <v>143</v>
      </c>
      <c r="R47" s="215">
        <v>79</v>
      </c>
      <c r="S47" s="215">
        <v>76</v>
      </c>
      <c r="T47" s="215">
        <v>82</v>
      </c>
      <c r="U47" s="215">
        <v>44</v>
      </c>
      <c r="V47" s="215">
        <v>25</v>
      </c>
      <c r="W47" s="215">
        <v>19</v>
      </c>
      <c r="X47" s="215">
        <v>82</v>
      </c>
      <c r="Y47" s="215">
        <v>84</v>
      </c>
      <c r="Z47" s="215">
        <v>79</v>
      </c>
      <c r="AA47" s="215">
        <v>6</v>
      </c>
      <c r="AB47" s="215">
        <v>3</v>
      </c>
      <c r="AC47" s="215">
        <v>3</v>
      </c>
      <c r="AD47" s="215" t="s">
        <v>414</v>
      </c>
      <c r="AE47" s="215" t="s">
        <v>414</v>
      </c>
      <c r="AF47" s="215">
        <v>100</v>
      </c>
      <c r="AG47" s="215">
        <v>2641</v>
      </c>
      <c r="AH47" s="215">
        <v>1410</v>
      </c>
      <c r="AI47" s="215">
        <v>1231</v>
      </c>
      <c r="AJ47" s="215">
        <v>79</v>
      </c>
      <c r="AK47" s="215">
        <v>76</v>
      </c>
      <c r="AL47" s="215">
        <v>82</v>
      </c>
      <c r="AN47" s="152"/>
    </row>
    <row r="48" spans="1:40" x14ac:dyDescent="0.45">
      <c r="A48" s="149" t="s">
        <v>218</v>
      </c>
      <c r="B48" s="149" t="s">
        <v>219</v>
      </c>
      <c r="C48" s="215">
        <v>2272</v>
      </c>
      <c r="D48" s="215">
        <v>1158</v>
      </c>
      <c r="E48" s="215">
        <v>1114</v>
      </c>
      <c r="F48" s="215">
        <v>70</v>
      </c>
      <c r="G48" s="215">
        <v>67</v>
      </c>
      <c r="H48" s="215">
        <v>74</v>
      </c>
      <c r="I48" s="215">
        <v>226</v>
      </c>
      <c r="J48" s="215">
        <v>114</v>
      </c>
      <c r="K48" s="215">
        <v>112</v>
      </c>
      <c r="L48" s="215">
        <v>73</v>
      </c>
      <c r="M48" s="215">
        <v>71</v>
      </c>
      <c r="N48" s="215">
        <v>75</v>
      </c>
      <c r="O48" s="215">
        <v>800</v>
      </c>
      <c r="P48" s="215">
        <v>419</v>
      </c>
      <c r="Q48" s="215">
        <v>381</v>
      </c>
      <c r="R48" s="215">
        <v>77</v>
      </c>
      <c r="S48" s="215">
        <v>74</v>
      </c>
      <c r="T48" s="215">
        <v>81</v>
      </c>
      <c r="U48" s="215">
        <v>116</v>
      </c>
      <c r="V48" s="215">
        <v>56</v>
      </c>
      <c r="W48" s="215">
        <v>60</v>
      </c>
      <c r="X48" s="215">
        <v>77</v>
      </c>
      <c r="Y48" s="215">
        <v>71</v>
      </c>
      <c r="Z48" s="215">
        <v>82</v>
      </c>
      <c r="AA48" s="215">
        <v>17</v>
      </c>
      <c r="AB48" s="215">
        <v>11</v>
      </c>
      <c r="AC48" s="215">
        <v>6</v>
      </c>
      <c r="AD48" s="215">
        <v>82</v>
      </c>
      <c r="AE48" s="215" t="s">
        <v>414</v>
      </c>
      <c r="AF48" s="215" t="s">
        <v>414</v>
      </c>
      <c r="AG48" s="215">
        <v>3482</v>
      </c>
      <c r="AH48" s="215">
        <v>1783</v>
      </c>
      <c r="AI48" s="215">
        <v>1699</v>
      </c>
      <c r="AJ48" s="215">
        <v>72</v>
      </c>
      <c r="AK48" s="215">
        <v>69</v>
      </c>
      <c r="AL48" s="215">
        <v>75</v>
      </c>
      <c r="AN48" s="152"/>
    </row>
    <row r="49" spans="1:40" x14ac:dyDescent="0.45">
      <c r="A49" s="149" t="s">
        <v>222</v>
      </c>
      <c r="B49" s="149" t="s">
        <v>223</v>
      </c>
      <c r="C49" s="215">
        <v>1674</v>
      </c>
      <c r="D49" s="215">
        <v>826</v>
      </c>
      <c r="E49" s="215">
        <v>848</v>
      </c>
      <c r="F49" s="215">
        <v>63</v>
      </c>
      <c r="G49" s="215">
        <v>57</v>
      </c>
      <c r="H49" s="215">
        <v>69</v>
      </c>
      <c r="I49" s="215">
        <v>356</v>
      </c>
      <c r="J49" s="215">
        <v>186</v>
      </c>
      <c r="K49" s="215">
        <v>170</v>
      </c>
      <c r="L49" s="215">
        <v>67</v>
      </c>
      <c r="M49" s="215">
        <v>65</v>
      </c>
      <c r="N49" s="215">
        <v>70</v>
      </c>
      <c r="O49" s="215">
        <v>688</v>
      </c>
      <c r="P49" s="215">
        <v>350</v>
      </c>
      <c r="Q49" s="215">
        <v>338</v>
      </c>
      <c r="R49" s="215">
        <v>71</v>
      </c>
      <c r="S49" s="215">
        <v>70</v>
      </c>
      <c r="T49" s="215">
        <v>72</v>
      </c>
      <c r="U49" s="215">
        <v>301</v>
      </c>
      <c r="V49" s="215">
        <v>144</v>
      </c>
      <c r="W49" s="215">
        <v>157</v>
      </c>
      <c r="X49" s="215">
        <v>70</v>
      </c>
      <c r="Y49" s="215">
        <v>64</v>
      </c>
      <c r="Z49" s="215">
        <v>75</v>
      </c>
      <c r="AA49" s="215">
        <v>10</v>
      </c>
      <c r="AB49" s="215">
        <v>4</v>
      </c>
      <c r="AC49" s="215">
        <v>6</v>
      </c>
      <c r="AD49" s="215" t="s">
        <v>414</v>
      </c>
      <c r="AE49" s="215" t="s">
        <v>414</v>
      </c>
      <c r="AF49" s="215">
        <v>100</v>
      </c>
      <c r="AG49" s="215">
        <v>3087</v>
      </c>
      <c r="AH49" s="215">
        <v>1539</v>
      </c>
      <c r="AI49" s="215">
        <v>1548</v>
      </c>
      <c r="AJ49" s="215">
        <v>66</v>
      </c>
      <c r="AK49" s="215">
        <v>61</v>
      </c>
      <c r="AL49" s="215">
        <v>70</v>
      </c>
      <c r="AN49" s="152"/>
    </row>
    <row r="50" spans="1:40" x14ac:dyDescent="0.45">
      <c r="A50" s="149" t="s">
        <v>116</v>
      </c>
      <c r="B50" s="149" t="s">
        <v>117</v>
      </c>
      <c r="C50" s="215">
        <v>1612</v>
      </c>
      <c r="D50" s="215">
        <v>814</v>
      </c>
      <c r="E50" s="215">
        <v>798</v>
      </c>
      <c r="F50" s="215">
        <v>65</v>
      </c>
      <c r="G50" s="215">
        <v>61</v>
      </c>
      <c r="H50" s="215">
        <v>69</v>
      </c>
      <c r="I50" s="215">
        <v>40</v>
      </c>
      <c r="J50" s="215">
        <v>23</v>
      </c>
      <c r="K50" s="215">
        <v>17</v>
      </c>
      <c r="L50" s="215">
        <v>70</v>
      </c>
      <c r="M50" s="215" t="s">
        <v>414</v>
      </c>
      <c r="N50" s="215" t="s">
        <v>414</v>
      </c>
      <c r="O50" s="215">
        <v>51</v>
      </c>
      <c r="P50" s="215" t="s">
        <v>414</v>
      </c>
      <c r="Q50" s="215" t="s">
        <v>414</v>
      </c>
      <c r="R50" s="215">
        <v>88</v>
      </c>
      <c r="S50" s="215" t="s">
        <v>414</v>
      </c>
      <c r="T50" s="215" t="s">
        <v>414</v>
      </c>
      <c r="U50" s="215">
        <v>15</v>
      </c>
      <c r="V50" s="215" t="s">
        <v>414</v>
      </c>
      <c r="W50" s="215" t="s">
        <v>414</v>
      </c>
      <c r="X50" s="215">
        <v>100</v>
      </c>
      <c r="Y50" s="215" t="s">
        <v>414</v>
      </c>
      <c r="Z50" s="215" t="s">
        <v>414</v>
      </c>
      <c r="AA50" s="215">
        <v>4</v>
      </c>
      <c r="AB50" s="215" t="s">
        <v>414</v>
      </c>
      <c r="AC50" s="215" t="s">
        <v>414</v>
      </c>
      <c r="AD50" s="215">
        <v>100</v>
      </c>
      <c r="AE50" s="215" t="s">
        <v>414</v>
      </c>
      <c r="AF50" s="215" t="s">
        <v>414</v>
      </c>
      <c r="AG50" s="215">
        <v>1739</v>
      </c>
      <c r="AH50" s="215">
        <v>882</v>
      </c>
      <c r="AI50" s="215">
        <v>857</v>
      </c>
      <c r="AJ50" s="215">
        <v>66</v>
      </c>
      <c r="AK50" s="215">
        <v>62</v>
      </c>
      <c r="AL50" s="215">
        <v>70</v>
      </c>
      <c r="AN50" s="152"/>
    </row>
    <row r="51" spans="1:40" x14ac:dyDescent="0.45">
      <c r="A51" s="149" t="s">
        <v>120</v>
      </c>
      <c r="B51" s="149" t="s">
        <v>121</v>
      </c>
      <c r="C51" s="215">
        <v>3884</v>
      </c>
      <c r="D51" s="215">
        <v>2003</v>
      </c>
      <c r="E51" s="215">
        <v>1881</v>
      </c>
      <c r="F51" s="215">
        <v>60</v>
      </c>
      <c r="G51" s="215">
        <v>55</v>
      </c>
      <c r="H51" s="215">
        <v>65</v>
      </c>
      <c r="I51" s="215">
        <v>249</v>
      </c>
      <c r="J51" s="215">
        <v>127</v>
      </c>
      <c r="K51" s="215">
        <v>122</v>
      </c>
      <c r="L51" s="215">
        <v>55</v>
      </c>
      <c r="M51" s="215">
        <v>51</v>
      </c>
      <c r="N51" s="215">
        <v>59</v>
      </c>
      <c r="O51" s="215">
        <v>171</v>
      </c>
      <c r="P51" s="215">
        <v>96</v>
      </c>
      <c r="Q51" s="215">
        <v>75</v>
      </c>
      <c r="R51" s="215">
        <v>58</v>
      </c>
      <c r="S51" s="215">
        <v>54</v>
      </c>
      <c r="T51" s="215">
        <v>64</v>
      </c>
      <c r="U51" s="215">
        <v>216</v>
      </c>
      <c r="V51" s="215">
        <v>107</v>
      </c>
      <c r="W51" s="215">
        <v>109</v>
      </c>
      <c r="X51" s="215">
        <v>60</v>
      </c>
      <c r="Y51" s="215">
        <v>53</v>
      </c>
      <c r="Z51" s="215">
        <v>67</v>
      </c>
      <c r="AA51" s="215">
        <v>79</v>
      </c>
      <c r="AB51" s="215">
        <v>38</v>
      </c>
      <c r="AC51" s="215">
        <v>41</v>
      </c>
      <c r="AD51" s="215">
        <v>62</v>
      </c>
      <c r="AE51" s="215">
        <v>61</v>
      </c>
      <c r="AF51" s="215">
        <v>63</v>
      </c>
      <c r="AG51" s="215">
        <v>4798</v>
      </c>
      <c r="AH51" s="215">
        <v>2478</v>
      </c>
      <c r="AI51" s="215">
        <v>2320</v>
      </c>
      <c r="AJ51" s="215">
        <v>59</v>
      </c>
      <c r="AK51" s="215">
        <v>54</v>
      </c>
      <c r="AL51" s="215">
        <v>63</v>
      </c>
      <c r="AN51" s="152"/>
    </row>
    <row r="52" spans="1:40" x14ac:dyDescent="0.45">
      <c r="A52" s="149" t="s">
        <v>132</v>
      </c>
      <c r="B52" s="149" t="s">
        <v>424</v>
      </c>
      <c r="C52" s="215">
        <v>1895</v>
      </c>
      <c r="D52" s="215">
        <v>970</v>
      </c>
      <c r="E52" s="215">
        <v>925</v>
      </c>
      <c r="F52" s="215">
        <v>75</v>
      </c>
      <c r="G52" s="215">
        <v>71</v>
      </c>
      <c r="H52" s="215">
        <v>79</v>
      </c>
      <c r="I52" s="215">
        <v>34</v>
      </c>
      <c r="J52" s="215">
        <v>20</v>
      </c>
      <c r="K52" s="215">
        <v>14</v>
      </c>
      <c r="L52" s="215">
        <v>76</v>
      </c>
      <c r="M52" s="215" t="s">
        <v>414</v>
      </c>
      <c r="N52" s="215" t="s">
        <v>414</v>
      </c>
      <c r="O52" s="215">
        <v>40</v>
      </c>
      <c r="P52" s="215">
        <v>20</v>
      </c>
      <c r="Q52" s="215">
        <v>20</v>
      </c>
      <c r="R52" s="215">
        <v>68</v>
      </c>
      <c r="S52" s="215">
        <v>70</v>
      </c>
      <c r="T52" s="215">
        <v>65</v>
      </c>
      <c r="U52" s="215">
        <v>0</v>
      </c>
      <c r="V52" s="215">
        <v>0</v>
      </c>
      <c r="W52" s="215">
        <v>0</v>
      </c>
      <c r="X52" s="215" t="s">
        <v>33</v>
      </c>
      <c r="Y52" s="215" t="s">
        <v>33</v>
      </c>
      <c r="Z52" s="215" t="s">
        <v>33</v>
      </c>
      <c r="AA52" s="215" t="s">
        <v>414</v>
      </c>
      <c r="AB52" s="215">
        <v>3</v>
      </c>
      <c r="AC52" s="215" t="s">
        <v>414</v>
      </c>
      <c r="AD52" s="215" t="s">
        <v>414</v>
      </c>
      <c r="AE52" s="215">
        <v>100</v>
      </c>
      <c r="AF52" s="215" t="s">
        <v>414</v>
      </c>
      <c r="AG52" s="215">
        <v>1997</v>
      </c>
      <c r="AH52" s="215">
        <v>1023</v>
      </c>
      <c r="AI52" s="215">
        <v>974</v>
      </c>
      <c r="AJ52" s="215">
        <v>75</v>
      </c>
      <c r="AK52" s="215">
        <v>71</v>
      </c>
      <c r="AL52" s="215">
        <v>79</v>
      </c>
      <c r="AN52" s="152"/>
    </row>
    <row r="53" spans="1:40" x14ac:dyDescent="0.45">
      <c r="A53" s="149" t="s">
        <v>130</v>
      </c>
      <c r="B53" s="149" t="s">
        <v>131</v>
      </c>
      <c r="C53" s="215">
        <v>2771</v>
      </c>
      <c r="D53" s="215">
        <v>1412</v>
      </c>
      <c r="E53" s="215">
        <v>1359</v>
      </c>
      <c r="F53" s="215">
        <v>67</v>
      </c>
      <c r="G53" s="215">
        <v>63</v>
      </c>
      <c r="H53" s="215">
        <v>71</v>
      </c>
      <c r="I53" s="215">
        <v>54</v>
      </c>
      <c r="J53" s="215">
        <v>23</v>
      </c>
      <c r="K53" s="215">
        <v>31</v>
      </c>
      <c r="L53" s="215">
        <v>65</v>
      </c>
      <c r="M53" s="215">
        <v>57</v>
      </c>
      <c r="N53" s="215">
        <v>71</v>
      </c>
      <c r="O53" s="215">
        <v>44</v>
      </c>
      <c r="P53" s="215">
        <v>26</v>
      </c>
      <c r="Q53" s="215">
        <v>18</v>
      </c>
      <c r="R53" s="215">
        <v>64</v>
      </c>
      <c r="S53" s="215">
        <v>54</v>
      </c>
      <c r="T53" s="215">
        <v>78</v>
      </c>
      <c r="U53" s="215">
        <v>9</v>
      </c>
      <c r="V53" s="215" t="s">
        <v>414</v>
      </c>
      <c r="W53" s="215" t="s">
        <v>414</v>
      </c>
      <c r="X53" s="215">
        <v>67</v>
      </c>
      <c r="Y53" s="215" t="s">
        <v>414</v>
      </c>
      <c r="Z53" s="215" t="s">
        <v>414</v>
      </c>
      <c r="AA53" s="215">
        <v>5</v>
      </c>
      <c r="AB53" s="215" t="s">
        <v>414</v>
      </c>
      <c r="AC53" s="215" t="s">
        <v>414</v>
      </c>
      <c r="AD53" s="215" t="s">
        <v>414</v>
      </c>
      <c r="AE53" s="215" t="s">
        <v>414</v>
      </c>
      <c r="AF53" s="215" t="s">
        <v>414</v>
      </c>
      <c r="AG53" s="215">
        <v>2912</v>
      </c>
      <c r="AH53" s="215">
        <v>1483</v>
      </c>
      <c r="AI53" s="215">
        <v>1429</v>
      </c>
      <c r="AJ53" s="215">
        <v>67</v>
      </c>
      <c r="AK53" s="215">
        <v>62</v>
      </c>
      <c r="AL53" s="215">
        <v>71</v>
      </c>
      <c r="AN53" s="152"/>
    </row>
    <row r="54" spans="1:40" x14ac:dyDescent="0.45">
      <c r="A54" s="149" t="s">
        <v>143</v>
      </c>
      <c r="B54" s="149" t="s">
        <v>144</v>
      </c>
      <c r="C54" s="215">
        <v>3433</v>
      </c>
      <c r="D54" s="215">
        <v>1782</v>
      </c>
      <c r="E54" s="215">
        <v>1651</v>
      </c>
      <c r="F54" s="215">
        <v>68</v>
      </c>
      <c r="G54" s="215">
        <v>63</v>
      </c>
      <c r="H54" s="215">
        <v>73</v>
      </c>
      <c r="I54" s="215">
        <v>102</v>
      </c>
      <c r="J54" s="215">
        <v>49</v>
      </c>
      <c r="K54" s="215">
        <v>53</v>
      </c>
      <c r="L54" s="215">
        <v>65</v>
      </c>
      <c r="M54" s="215">
        <v>65</v>
      </c>
      <c r="N54" s="215">
        <v>64</v>
      </c>
      <c r="O54" s="215">
        <v>103</v>
      </c>
      <c r="P54" s="215">
        <v>56</v>
      </c>
      <c r="Q54" s="215">
        <v>47</v>
      </c>
      <c r="R54" s="215">
        <v>70</v>
      </c>
      <c r="S54" s="215">
        <v>66</v>
      </c>
      <c r="T54" s="215">
        <v>74</v>
      </c>
      <c r="U54" s="215">
        <v>12</v>
      </c>
      <c r="V54" s="215">
        <v>7</v>
      </c>
      <c r="W54" s="215">
        <v>5</v>
      </c>
      <c r="X54" s="215">
        <v>75</v>
      </c>
      <c r="Y54" s="215" t="s">
        <v>414</v>
      </c>
      <c r="Z54" s="215" t="s">
        <v>414</v>
      </c>
      <c r="AA54" s="215">
        <v>16</v>
      </c>
      <c r="AB54" s="215">
        <v>9</v>
      </c>
      <c r="AC54" s="215">
        <v>7</v>
      </c>
      <c r="AD54" s="215">
        <v>44</v>
      </c>
      <c r="AE54" s="215" t="s">
        <v>414</v>
      </c>
      <c r="AF54" s="215" t="s">
        <v>414</v>
      </c>
      <c r="AG54" s="215">
        <v>3711</v>
      </c>
      <c r="AH54" s="215">
        <v>1928</v>
      </c>
      <c r="AI54" s="215">
        <v>1783</v>
      </c>
      <c r="AJ54" s="215">
        <v>68</v>
      </c>
      <c r="AK54" s="215">
        <v>63</v>
      </c>
      <c r="AL54" s="215">
        <v>73</v>
      </c>
      <c r="AN54" s="152"/>
    </row>
    <row r="55" spans="1:40" x14ac:dyDescent="0.45">
      <c r="A55" s="149" t="s">
        <v>104</v>
      </c>
      <c r="B55" s="149" t="s">
        <v>105</v>
      </c>
      <c r="C55" s="215">
        <v>2464</v>
      </c>
      <c r="D55" s="215">
        <v>1259</v>
      </c>
      <c r="E55" s="215">
        <v>1205</v>
      </c>
      <c r="F55" s="215">
        <v>68</v>
      </c>
      <c r="G55" s="215">
        <v>64</v>
      </c>
      <c r="H55" s="215">
        <v>72</v>
      </c>
      <c r="I55" s="215">
        <v>134</v>
      </c>
      <c r="J55" s="215">
        <v>70</v>
      </c>
      <c r="K55" s="215">
        <v>64</v>
      </c>
      <c r="L55" s="215">
        <v>69</v>
      </c>
      <c r="M55" s="215">
        <v>66</v>
      </c>
      <c r="N55" s="215">
        <v>73</v>
      </c>
      <c r="O55" s="215">
        <v>768</v>
      </c>
      <c r="P55" s="215">
        <v>395</v>
      </c>
      <c r="Q55" s="215">
        <v>373</v>
      </c>
      <c r="R55" s="215">
        <v>73</v>
      </c>
      <c r="S55" s="215">
        <v>68</v>
      </c>
      <c r="T55" s="215">
        <v>78</v>
      </c>
      <c r="U55" s="215">
        <v>191</v>
      </c>
      <c r="V55" s="215">
        <v>93</v>
      </c>
      <c r="W55" s="215">
        <v>98</v>
      </c>
      <c r="X55" s="215">
        <v>59</v>
      </c>
      <c r="Y55" s="215">
        <v>53</v>
      </c>
      <c r="Z55" s="215">
        <v>65</v>
      </c>
      <c r="AA55" s="215">
        <v>14</v>
      </c>
      <c r="AB55" s="215">
        <v>9</v>
      </c>
      <c r="AC55" s="215">
        <v>5</v>
      </c>
      <c r="AD55" s="215">
        <v>79</v>
      </c>
      <c r="AE55" s="215" t="s">
        <v>414</v>
      </c>
      <c r="AF55" s="215" t="s">
        <v>414</v>
      </c>
      <c r="AG55" s="215">
        <v>3672</v>
      </c>
      <c r="AH55" s="215">
        <v>1881</v>
      </c>
      <c r="AI55" s="215">
        <v>1791</v>
      </c>
      <c r="AJ55" s="215">
        <v>68</v>
      </c>
      <c r="AK55" s="215">
        <v>64</v>
      </c>
      <c r="AL55" s="215">
        <v>72</v>
      </c>
      <c r="AN55" s="152"/>
    </row>
    <row r="56" spans="1:40" x14ac:dyDescent="0.45">
      <c r="A56" s="149" t="s">
        <v>106</v>
      </c>
      <c r="B56" s="149" t="s">
        <v>107</v>
      </c>
      <c r="C56" s="215">
        <v>1764</v>
      </c>
      <c r="D56" s="215">
        <v>866</v>
      </c>
      <c r="E56" s="215">
        <v>898</v>
      </c>
      <c r="F56" s="215">
        <v>66</v>
      </c>
      <c r="G56" s="215">
        <v>64</v>
      </c>
      <c r="H56" s="215">
        <v>68</v>
      </c>
      <c r="I56" s="215">
        <v>98</v>
      </c>
      <c r="J56" s="215">
        <v>42</v>
      </c>
      <c r="K56" s="215">
        <v>56</v>
      </c>
      <c r="L56" s="215">
        <v>69</v>
      </c>
      <c r="M56" s="215">
        <v>69</v>
      </c>
      <c r="N56" s="215">
        <v>70</v>
      </c>
      <c r="O56" s="215">
        <v>308</v>
      </c>
      <c r="P56" s="215">
        <v>158</v>
      </c>
      <c r="Q56" s="215">
        <v>150</v>
      </c>
      <c r="R56" s="215">
        <v>66</v>
      </c>
      <c r="S56" s="215">
        <v>63</v>
      </c>
      <c r="T56" s="215">
        <v>69</v>
      </c>
      <c r="U56" s="215">
        <v>41</v>
      </c>
      <c r="V56" s="215">
        <v>22</v>
      </c>
      <c r="W56" s="215">
        <v>19</v>
      </c>
      <c r="X56" s="215">
        <v>59</v>
      </c>
      <c r="Y56" s="215">
        <v>73</v>
      </c>
      <c r="Z56" s="215">
        <v>42</v>
      </c>
      <c r="AA56" s="215">
        <v>4</v>
      </c>
      <c r="AB56" s="215" t="s">
        <v>414</v>
      </c>
      <c r="AC56" s="215" t="s">
        <v>414</v>
      </c>
      <c r="AD56" s="215" t="s">
        <v>414</v>
      </c>
      <c r="AE56" s="215" t="s">
        <v>414</v>
      </c>
      <c r="AF56" s="215" t="s">
        <v>414</v>
      </c>
      <c r="AG56" s="215">
        <v>2263</v>
      </c>
      <c r="AH56" s="215">
        <v>1119</v>
      </c>
      <c r="AI56" s="215">
        <v>1144</v>
      </c>
      <c r="AJ56" s="215">
        <v>66</v>
      </c>
      <c r="AK56" s="215">
        <v>64</v>
      </c>
      <c r="AL56" s="215">
        <v>68</v>
      </c>
      <c r="AN56" s="152"/>
    </row>
    <row r="57" spans="1:40" x14ac:dyDescent="0.45">
      <c r="A57" s="149" t="s">
        <v>122</v>
      </c>
      <c r="B57" s="149" t="s">
        <v>123</v>
      </c>
      <c r="C57" s="215">
        <v>2874</v>
      </c>
      <c r="D57" s="215">
        <v>1463</v>
      </c>
      <c r="E57" s="215">
        <v>1411</v>
      </c>
      <c r="F57" s="215">
        <v>68</v>
      </c>
      <c r="G57" s="215">
        <v>64</v>
      </c>
      <c r="H57" s="215">
        <v>72</v>
      </c>
      <c r="I57" s="215">
        <v>574</v>
      </c>
      <c r="J57" s="215">
        <v>288</v>
      </c>
      <c r="K57" s="215">
        <v>286</v>
      </c>
      <c r="L57" s="215">
        <v>67</v>
      </c>
      <c r="M57" s="215">
        <v>63</v>
      </c>
      <c r="N57" s="215">
        <v>71</v>
      </c>
      <c r="O57" s="215">
        <v>1333</v>
      </c>
      <c r="P57" s="215">
        <v>674</v>
      </c>
      <c r="Q57" s="215">
        <v>659</v>
      </c>
      <c r="R57" s="215">
        <v>71</v>
      </c>
      <c r="S57" s="215">
        <v>66</v>
      </c>
      <c r="T57" s="215">
        <v>75</v>
      </c>
      <c r="U57" s="215">
        <v>1013</v>
      </c>
      <c r="V57" s="215">
        <v>520</v>
      </c>
      <c r="W57" s="215">
        <v>493</v>
      </c>
      <c r="X57" s="215">
        <v>70</v>
      </c>
      <c r="Y57" s="215">
        <v>67</v>
      </c>
      <c r="Z57" s="215">
        <v>73</v>
      </c>
      <c r="AA57" s="215">
        <v>50</v>
      </c>
      <c r="AB57" s="215">
        <v>28</v>
      </c>
      <c r="AC57" s="215">
        <v>22</v>
      </c>
      <c r="AD57" s="215">
        <v>78</v>
      </c>
      <c r="AE57" s="215">
        <v>71</v>
      </c>
      <c r="AF57" s="215">
        <v>86</v>
      </c>
      <c r="AG57" s="215">
        <v>6350</v>
      </c>
      <c r="AH57" s="215">
        <v>3223</v>
      </c>
      <c r="AI57" s="215">
        <v>3127</v>
      </c>
      <c r="AJ57" s="215">
        <v>68</v>
      </c>
      <c r="AK57" s="215">
        <v>64</v>
      </c>
      <c r="AL57" s="215">
        <v>72</v>
      </c>
      <c r="AN57" s="152"/>
    </row>
    <row r="58" spans="1:40" x14ac:dyDescent="0.45">
      <c r="A58" s="149" t="s">
        <v>124</v>
      </c>
      <c r="B58" s="149" t="s">
        <v>125</v>
      </c>
      <c r="C58" s="215">
        <v>1875</v>
      </c>
      <c r="D58" s="215">
        <v>966</v>
      </c>
      <c r="E58" s="215">
        <v>909</v>
      </c>
      <c r="F58" s="215">
        <v>68</v>
      </c>
      <c r="G58" s="215">
        <v>64</v>
      </c>
      <c r="H58" s="215">
        <v>73</v>
      </c>
      <c r="I58" s="215">
        <v>119</v>
      </c>
      <c r="J58" s="215">
        <v>63</v>
      </c>
      <c r="K58" s="215">
        <v>56</v>
      </c>
      <c r="L58" s="215">
        <v>64</v>
      </c>
      <c r="M58" s="215">
        <v>62</v>
      </c>
      <c r="N58" s="215">
        <v>66</v>
      </c>
      <c r="O58" s="215">
        <v>1132</v>
      </c>
      <c r="P58" s="215">
        <v>542</v>
      </c>
      <c r="Q58" s="215">
        <v>590</v>
      </c>
      <c r="R58" s="215">
        <v>61</v>
      </c>
      <c r="S58" s="215">
        <v>58</v>
      </c>
      <c r="T58" s="215">
        <v>64</v>
      </c>
      <c r="U58" s="215">
        <v>66</v>
      </c>
      <c r="V58" s="215">
        <v>28</v>
      </c>
      <c r="W58" s="215">
        <v>38</v>
      </c>
      <c r="X58" s="215">
        <v>58</v>
      </c>
      <c r="Y58" s="215">
        <v>57</v>
      </c>
      <c r="Z58" s="215">
        <v>58</v>
      </c>
      <c r="AA58" s="215">
        <v>7</v>
      </c>
      <c r="AB58" s="215">
        <v>3</v>
      </c>
      <c r="AC58" s="215">
        <v>4</v>
      </c>
      <c r="AD58" s="215" t="s">
        <v>414</v>
      </c>
      <c r="AE58" s="215" t="s">
        <v>414</v>
      </c>
      <c r="AF58" s="215" t="s">
        <v>414</v>
      </c>
      <c r="AG58" s="215">
        <v>3257</v>
      </c>
      <c r="AH58" s="215">
        <v>1636</v>
      </c>
      <c r="AI58" s="215">
        <v>1621</v>
      </c>
      <c r="AJ58" s="215">
        <v>65</v>
      </c>
      <c r="AK58" s="215">
        <v>62</v>
      </c>
      <c r="AL58" s="215">
        <v>68</v>
      </c>
      <c r="AN58" s="152"/>
    </row>
    <row r="59" spans="1:40" x14ac:dyDescent="0.45">
      <c r="A59" s="149" t="s">
        <v>126</v>
      </c>
      <c r="B59" s="149" t="s">
        <v>127</v>
      </c>
      <c r="C59" s="215">
        <v>1892</v>
      </c>
      <c r="D59" s="215">
        <v>964</v>
      </c>
      <c r="E59" s="215">
        <v>928</v>
      </c>
      <c r="F59" s="215">
        <v>74</v>
      </c>
      <c r="G59" s="215">
        <v>71</v>
      </c>
      <c r="H59" s="215">
        <v>78</v>
      </c>
      <c r="I59" s="215">
        <v>126</v>
      </c>
      <c r="J59" s="215">
        <v>71</v>
      </c>
      <c r="K59" s="215">
        <v>55</v>
      </c>
      <c r="L59" s="215">
        <v>81</v>
      </c>
      <c r="M59" s="215">
        <v>80</v>
      </c>
      <c r="N59" s="215">
        <v>82</v>
      </c>
      <c r="O59" s="215">
        <v>670</v>
      </c>
      <c r="P59" s="215">
        <v>351</v>
      </c>
      <c r="Q59" s="215">
        <v>319</v>
      </c>
      <c r="R59" s="215">
        <v>70</v>
      </c>
      <c r="S59" s="215">
        <v>67</v>
      </c>
      <c r="T59" s="215">
        <v>74</v>
      </c>
      <c r="U59" s="215">
        <v>83</v>
      </c>
      <c r="V59" s="215">
        <v>45</v>
      </c>
      <c r="W59" s="215">
        <v>38</v>
      </c>
      <c r="X59" s="215">
        <v>81</v>
      </c>
      <c r="Y59" s="215">
        <v>80</v>
      </c>
      <c r="Z59" s="215">
        <v>82</v>
      </c>
      <c r="AA59" s="215">
        <v>8</v>
      </c>
      <c r="AB59" s="215">
        <v>5</v>
      </c>
      <c r="AC59" s="215">
        <v>3</v>
      </c>
      <c r="AD59" s="215" t="s">
        <v>414</v>
      </c>
      <c r="AE59" s="215">
        <v>100</v>
      </c>
      <c r="AF59" s="215" t="s">
        <v>414</v>
      </c>
      <c r="AG59" s="215">
        <v>2834</v>
      </c>
      <c r="AH59" s="215">
        <v>1464</v>
      </c>
      <c r="AI59" s="215">
        <v>1370</v>
      </c>
      <c r="AJ59" s="215">
        <v>73</v>
      </c>
      <c r="AK59" s="215">
        <v>70</v>
      </c>
      <c r="AL59" s="215">
        <v>77</v>
      </c>
      <c r="AN59" s="152"/>
    </row>
    <row r="60" spans="1:40" x14ac:dyDescent="0.45">
      <c r="A60" s="149" t="s">
        <v>128</v>
      </c>
      <c r="B60" s="149" t="s">
        <v>129</v>
      </c>
      <c r="C60" s="215">
        <v>2310</v>
      </c>
      <c r="D60" s="215">
        <v>1243</v>
      </c>
      <c r="E60" s="215">
        <v>1067</v>
      </c>
      <c r="F60" s="215">
        <v>68</v>
      </c>
      <c r="G60" s="215">
        <v>64</v>
      </c>
      <c r="H60" s="215">
        <v>74</v>
      </c>
      <c r="I60" s="215">
        <v>216</v>
      </c>
      <c r="J60" s="215">
        <v>106</v>
      </c>
      <c r="K60" s="215">
        <v>110</v>
      </c>
      <c r="L60" s="215">
        <v>72</v>
      </c>
      <c r="M60" s="215">
        <v>72</v>
      </c>
      <c r="N60" s="215">
        <v>73</v>
      </c>
      <c r="O60" s="215">
        <v>106</v>
      </c>
      <c r="P60" s="215">
        <v>48</v>
      </c>
      <c r="Q60" s="215">
        <v>58</v>
      </c>
      <c r="R60" s="215">
        <v>76</v>
      </c>
      <c r="S60" s="215">
        <v>69</v>
      </c>
      <c r="T60" s="215">
        <v>83</v>
      </c>
      <c r="U60" s="215">
        <v>127</v>
      </c>
      <c r="V60" s="215">
        <v>59</v>
      </c>
      <c r="W60" s="215">
        <v>68</v>
      </c>
      <c r="X60" s="215">
        <v>76</v>
      </c>
      <c r="Y60" s="215">
        <v>69</v>
      </c>
      <c r="Z60" s="215">
        <v>81</v>
      </c>
      <c r="AA60" s="215">
        <v>8</v>
      </c>
      <c r="AB60" s="215">
        <v>5</v>
      </c>
      <c r="AC60" s="215">
        <v>3</v>
      </c>
      <c r="AD60" s="215">
        <v>63</v>
      </c>
      <c r="AE60" s="215" t="s">
        <v>414</v>
      </c>
      <c r="AF60" s="215" t="s">
        <v>414</v>
      </c>
      <c r="AG60" s="215">
        <v>2873</v>
      </c>
      <c r="AH60" s="215">
        <v>1515</v>
      </c>
      <c r="AI60" s="215">
        <v>1358</v>
      </c>
      <c r="AJ60" s="215">
        <v>69</v>
      </c>
      <c r="AK60" s="215">
        <v>64</v>
      </c>
      <c r="AL60" s="215">
        <v>74</v>
      </c>
      <c r="AN60" s="152"/>
    </row>
    <row r="61" spans="1:40" x14ac:dyDescent="0.45">
      <c r="A61" s="149" t="s">
        <v>133</v>
      </c>
      <c r="B61" s="149" t="s">
        <v>134</v>
      </c>
      <c r="C61" s="215">
        <v>2806</v>
      </c>
      <c r="D61" s="215">
        <v>1460</v>
      </c>
      <c r="E61" s="215">
        <v>1346</v>
      </c>
      <c r="F61" s="215">
        <v>72</v>
      </c>
      <c r="G61" s="215">
        <v>68</v>
      </c>
      <c r="H61" s="215">
        <v>76</v>
      </c>
      <c r="I61" s="215">
        <v>176</v>
      </c>
      <c r="J61" s="215">
        <v>91</v>
      </c>
      <c r="K61" s="215">
        <v>85</v>
      </c>
      <c r="L61" s="215">
        <v>68</v>
      </c>
      <c r="M61" s="215">
        <v>64</v>
      </c>
      <c r="N61" s="215">
        <v>73</v>
      </c>
      <c r="O61" s="215">
        <v>217</v>
      </c>
      <c r="P61" s="215">
        <v>119</v>
      </c>
      <c r="Q61" s="215">
        <v>98</v>
      </c>
      <c r="R61" s="215">
        <v>71</v>
      </c>
      <c r="S61" s="215">
        <v>68</v>
      </c>
      <c r="T61" s="215">
        <v>73</v>
      </c>
      <c r="U61" s="215">
        <v>39</v>
      </c>
      <c r="V61" s="215">
        <v>20</v>
      </c>
      <c r="W61" s="215">
        <v>19</v>
      </c>
      <c r="X61" s="215">
        <v>59</v>
      </c>
      <c r="Y61" s="215">
        <v>65</v>
      </c>
      <c r="Z61" s="215">
        <v>53</v>
      </c>
      <c r="AA61" s="215">
        <v>20</v>
      </c>
      <c r="AB61" s="215">
        <v>9</v>
      </c>
      <c r="AC61" s="215">
        <v>11</v>
      </c>
      <c r="AD61" s="215">
        <v>85</v>
      </c>
      <c r="AE61" s="215" t="s">
        <v>414</v>
      </c>
      <c r="AF61" s="215" t="s">
        <v>414</v>
      </c>
      <c r="AG61" s="215">
        <v>3378</v>
      </c>
      <c r="AH61" s="215">
        <v>1765</v>
      </c>
      <c r="AI61" s="215">
        <v>1613</v>
      </c>
      <c r="AJ61" s="215">
        <v>71</v>
      </c>
      <c r="AK61" s="215">
        <v>67</v>
      </c>
      <c r="AL61" s="215">
        <v>75</v>
      </c>
      <c r="AN61" s="152"/>
    </row>
    <row r="62" spans="1:40" x14ac:dyDescent="0.45">
      <c r="A62" s="149" t="s">
        <v>135</v>
      </c>
      <c r="B62" s="149" t="s">
        <v>136</v>
      </c>
      <c r="C62" s="215">
        <v>2239</v>
      </c>
      <c r="D62" s="215">
        <v>1154</v>
      </c>
      <c r="E62" s="215">
        <v>1085</v>
      </c>
      <c r="F62" s="215">
        <v>66</v>
      </c>
      <c r="G62" s="215">
        <v>62</v>
      </c>
      <c r="H62" s="215">
        <v>71</v>
      </c>
      <c r="I62" s="215">
        <v>141</v>
      </c>
      <c r="J62" s="215">
        <v>73</v>
      </c>
      <c r="K62" s="215">
        <v>68</v>
      </c>
      <c r="L62" s="215">
        <v>63</v>
      </c>
      <c r="M62" s="215">
        <v>53</v>
      </c>
      <c r="N62" s="215">
        <v>74</v>
      </c>
      <c r="O62" s="215">
        <v>315</v>
      </c>
      <c r="P62" s="215">
        <v>166</v>
      </c>
      <c r="Q62" s="215">
        <v>149</v>
      </c>
      <c r="R62" s="215">
        <v>63</v>
      </c>
      <c r="S62" s="215">
        <v>63</v>
      </c>
      <c r="T62" s="215">
        <v>63</v>
      </c>
      <c r="U62" s="215">
        <v>40</v>
      </c>
      <c r="V62" s="215">
        <v>19</v>
      </c>
      <c r="W62" s="215">
        <v>21</v>
      </c>
      <c r="X62" s="215">
        <v>68</v>
      </c>
      <c r="Y62" s="215">
        <v>63</v>
      </c>
      <c r="Z62" s="215">
        <v>71</v>
      </c>
      <c r="AA62" s="215">
        <v>10</v>
      </c>
      <c r="AB62" s="215">
        <v>7</v>
      </c>
      <c r="AC62" s="215">
        <v>3</v>
      </c>
      <c r="AD62" s="215">
        <v>50</v>
      </c>
      <c r="AE62" s="215" t="s">
        <v>414</v>
      </c>
      <c r="AF62" s="215" t="s">
        <v>414</v>
      </c>
      <c r="AG62" s="215">
        <v>2777</v>
      </c>
      <c r="AH62" s="215">
        <v>1439</v>
      </c>
      <c r="AI62" s="215">
        <v>1338</v>
      </c>
      <c r="AJ62" s="215">
        <v>65</v>
      </c>
      <c r="AK62" s="215">
        <v>61</v>
      </c>
      <c r="AL62" s="215">
        <v>70</v>
      </c>
      <c r="AN62" s="152"/>
    </row>
    <row r="63" spans="1:40" x14ac:dyDescent="0.45">
      <c r="A63" s="149" t="s">
        <v>137</v>
      </c>
      <c r="B63" s="149" t="s">
        <v>138</v>
      </c>
      <c r="C63" s="215">
        <v>2088</v>
      </c>
      <c r="D63" s="215">
        <v>1086</v>
      </c>
      <c r="E63" s="215">
        <v>1002</v>
      </c>
      <c r="F63" s="215">
        <v>77</v>
      </c>
      <c r="G63" s="215">
        <v>73</v>
      </c>
      <c r="H63" s="215">
        <v>81</v>
      </c>
      <c r="I63" s="215">
        <v>180</v>
      </c>
      <c r="J63" s="215">
        <v>91</v>
      </c>
      <c r="K63" s="215">
        <v>89</v>
      </c>
      <c r="L63" s="215">
        <v>76</v>
      </c>
      <c r="M63" s="215">
        <v>71</v>
      </c>
      <c r="N63" s="215">
        <v>80</v>
      </c>
      <c r="O63" s="215">
        <v>355</v>
      </c>
      <c r="P63" s="215">
        <v>183</v>
      </c>
      <c r="Q63" s="215">
        <v>172</v>
      </c>
      <c r="R63" s="215">
        <v>75</v>
      </c>
      <c r="S63" s="215">
        <v>74</v>
      </c>
      <c r="T63" s="215">
        <v>76</v>
      </c>
      <c r="U63" s="215">
        <v>106</v>
      </c>
      <c r="V63" s="215">
        <v>54</v>
      </c>
      <c r="W63" s="215">
        <v>52</v>
      </c>
      <c r="X63" s="215">
        <v>62</v>
      </c>
      <c r="Y63" s="215">
        <v>59</v>
      </c>
      <c r="Z63" s="215">
        <v>65</v>
      </c>
      <c r="AA63" s="215">
        <v>28</v>
      </c>
      <c r="AB63" s="215">
        <v>14</v>
      </c>
      <c r="AC63" s="215">
        <v>14</v>
      </c>
      <c r="AD63" s="215">
        <v>89</v>
      </c>
      <c r="AE63" s="215" t="s">
        <v>414</v>
      </c>
      <c r="AF63" s="215" t="s">
        <v>414</v>
      </c>
      <c r="AG63" s="215">
        <v>2833</v>
      </c>
      <c r="AH63" s="215">
        <v>1469</v>
      </c>
      <c r="AI63" s="215">
        <v>1364</v>
      </c>
      <c r="AJ63" s="215">
        <v>76</v>
      </c>
      <c r="AK63" s="215">
        <v>73</v>
      </c>
      <c r="AL63" s="215">
        <v>80</v>
      </c>
      <c r="AN63" s="152"/>
    </row>
    <row r="64" spans="1:40" x14ac:dyDescent="0.45">
      <c r="A64" s="149" t="s">
        <v>141</v>
      </c>
      <c r="B64" s="149" t="s">
        <v>142</v>
      </c>
      <c r="C64" s="215">
        <v>3326</v>
      </c>
      <c r="D64" s="215">
        <v>1681</v>
      </c>
      <c r="E64" s="215">
        <v>1645</v>
      </c>
      <c r="F64" s="215">
        <v>73</v>
      </c>
      <c r="G64" s="215">
        <v>70</v>
      </c>
      <c r="H64" s="215">
        <v>76</v>
      </c>
      <c r="I64" s="215">
        <v>66</v>
      </c>
      <c r="J64" s="215">
        <v>37</v>
      </c>
      <c r="K64" s="215">
        <v>29</v>
      </c>
      <c r="L64" s="215">
        <v>67</v>
      </c>
      <c r="M64" s="215">
        <v>51</v>
      </c>
      <c r="N64" s="215">
        <v>86</v>
      </c>
      <c r="O64" s="215">
        <v>85</v>
      </c>
      <c r="P64" s="215">
        <v>44</v>
      </c>
      <c r="Q64" s="215">
        <v>41</v>
      </c>
      <c r="R64" s="215">
        <v>74</v>
      </c>
      <c r="S64" s="215">
        <v>70</v>
      </c>
      <c r="T64" s="215">
        <v>78</v>
      </c>
      <c r="U64" s="215">
        <v>29</v>
      </c>
      <c r="V64" s="215">
        <v>13</v>
      </c>
      <c r="W64" s="215">
        <v>16</v>
      </c>
      <c r="X64" s="215">
        <v>76</v>
      </c>
      <c r="Y64" s="215">
        <v>69</v>
      </c>
      <c r="Z64" s="215">
        <v>81</v>
      </c>
      <c r="AA64" s="215">
        <v>11</v>
      </c>
      <c r="AB64" s="215">
        <v>6</v>
      </c>
      <c r="AC64" s="215">
        <v>5</v>
      </c>
      <c r="AD64" s="215" t="s">
        <v>414</v>
      </c>
      <c r="AE64" s="215" t="s">
        <v>414</v>
      </c>
      <c r="AF64" s="215">
        <v>100</v>
      </c>
      <c r="AG64" s="215">
        <v>3576</v>
      </c>
      <c r="AH64" s="215">
        <v>1805</v>
      </c>
      <c r="AI64" s="215">
        <v>1771</v>
      </c>
      <c r="AJ64" s="215">
        <v>72</v>
      </c>
      <c r="AK64" s="215">
        <v>69</v>
      </c>
      <c r="AL64" s="215">
        <v>76</v>
      </c>
      <c r="AN64" s="152"/>
    </row>
    <row r="65" spans="1:40" x14ac:dyDescent="0.45">
      <c r="A65" s="149" t="s">
        <v>147</v>
      </c>
      <c r="B65" s="149" t="s">
        <v>148</v>
      </c>
      <c r="C65" s="215">
        <v>2617</v>
      </c>
      <c r="D65" s="215">
        <v>1375</v>
      </c>
      <c r="E65" s="215">
        <v>1242</v>
      </c>
      <c r="F65" s="215">
        <v>66</v>
      </c>
      <c r="G65" s="215">
        <v>62</v>
      </c>
      <c r="H65" s="215">
        <v>70</v>
      </c>
      <c r="I65" s="215">
        <v>55</v>
      </c>
      <c r="J65" s="215">
        <v>28</v>
      </c>
      <c r="K65" s="215">
        <v>27</v>
      </c>
      <c r="L65" s="215">
        <v>65</v>
      </c>
      <c r="M65" s="215">
        <v>57</v>
      </c>
      <c r="N65" s="215">
        <v>74</v>
      </c>
      <c r="O65" s="215">
        <v>17</v>
      </c>
      <c r="P65" s="215" t="s">
        <v>414</v>
      </c>
      <c r="Q65" s="215" t="s">
        <v>414</v>
      </c>
      <c r="R65" s="215">
        <v>65</v>
      </c>
      <c r="S65" s="215" t="s">
        <v>414</v>
      </c>
      <c r="T65" s="215" t="s">
        <v>414</v>
      </c>
      <c r="U65" s="215">
        <v>16</v>
      </c>
      <c r="V65" s="215">
        <v>9</v>
      </c>
      <c r="W65" s="215">
        <v>7</v>
      </c>
      <c r="X65" s="215">
        <v>69</v>
      </c>
      <c r="Y65" s="215" t="s">
        <v>414</v>
      </c>
      <c r="Z65" s="215" t="s">
        <v>414</v>
      </c>
      <c r="AA65" s="215">
        <v>5</v>
      </c>
      <c r="AB65" s="215" t="s">
        <v>414</v>
      </c>
      <c r="AC65" s="215" t="s">
        <v>414</v>
      </c>
      <c r="AD65" s="215" t="s">
        <v>414</v>
      </c>
      <c r="AE65" s="215" t="s">
        <v>414</v>
      </c>
      <c r="AF65" s="215" t="s">
        <v>414</v>
      </c>
      <c r="AG65" s="215">
        <v>2728</v>
      </c>
      <c r="AH65" s="215">
        <v>1433</v>
      </c>
      <c r="AI65" s="215">
        <v>1295</v>
      </c>
      <c r="AJ65" s="215">
        <v>66</v>
      </c>
      <c r="AK65" s="215">
        <v>62</v>
      </c>
      <c r="AL65" s="215">
        <v>70</v>
      </c>
      <c r="AN65" s="152"/>
    </row>
    <row r="66" spans="1:40" x14ac:dyDescent="0.45">
      <c r="A66" s="149" t="s">
        <v>153</v>
      </c>
      <c r="B66" s="149" t="s">
        <v>154</v>
      </c>
      <c r="C66" s="215">
        <v>3204</v>
      </c>
      <c r="D66" s="215">
        <v>1603</v>
      </c>
      <c r="E66" s="215">
        <v>1601</v>
      </c>
      <c r="F66" s="215">
        <v>64</v>
      </c>
      <c r="G66" s="215">
        <v>60</v>
      </c>
      <c r="H66" s="215">
        <v>68</v>
      </c>
      <c r="I66" s="215">
        <v>88</v>
      </c>
      <c r="J66" s="215">
        <v>41</v>
      </c>
      <c r="K66" s="215">
        <v>47</v>
      </c>
      <c r="L66" s="215">
        <v>59</v>
      </c>
      <c r="M66" s="215">
        <v>59</v>
      </c>
      <c r="N66" s="215">
        <v>60</v>
      </c>
      <c r="O66" s="215">
        <v>97</v>
      </c>
      <c r="P66" s="215">
        <v>44</v>
      </c>
      <c r="Q66" s="215">
        <v>53</v>
      </c>
      <c r="R66" s="215">
        <v>70</v>
      </c>
      <c r="S66" s="215">
        <v>64</v>
      </c>
      <c r="T66" s="215">
        <v>75</v>
      </c>
      <c r="U66" s="215">
        <v>47</v>
      </c>
      <c r="V66" s="215">
        <v>26</v>
      </c>
      <c r="W66" s="215">
        <v>21</v>
      </c>
      <c r="X66" s="215">
        <v>66</v>
      </c>
      <c r="Y66" s="215">
        <v>62</v>
      </c>
      <c r="Z66" s="215">
        <v>71</v>
      </c>
      <c r="AA66" s="215">
        <v>23</v>
      </c>
      <c r="AB66" s="215">
        <v>13</v>
      </c>
      <c r="AC66" s="215">
        <v>10</v>
      </c>
      <c r="AD66" s="215">
        <v>74</v>
      </c>
      <c r="AE66" s="215" t="s">
        <v>414</v>
      </c>
      <c r="AF66" s="215" t="s">
        <v>414</v>
      </c>
      <c r="AG66" s="215">
        <v>3522</v>
      </c>
      <c r="AH66" s="215">
        <v>1759</v>
      </c>
      <c r="AI66" s="215">
        <v>1763</v>
      </c>
      <c r="AJ66" s="215">
        <v>64</v>
      </c>
      <c r="AK66" s="215">
        <v>60</v>
      </c>
      <c r="AL66" s="215">
        <v>68</v>
      </c>
      <c r="AN66" s="152"/>
    </row>
    <row r="67" spans="1:40" x14ac:dyDescent="0.45">
      <c r="A67" s="149" t="s">
        <v>168</v>
      </c>
      <c r="B67" s="149" t="s">
        <v>169</v>
      </c>
      <c r="C67" s="215">
        <v>2694</v>
      </c>
      <c r="D67" s="215">
        <v>1408</v>
      </c>
      <c r="E67" s="215">
        <v>1286</v>
      </c>
      <c r="F67" s="215">
        <v>63</v>
      </c>
      <c r="G67" s="215">
        <v>59</v>
      </c>
      <c r="H67" s="215">
        <v>66</v>
      </c>
      <c r="I67" s="215">
        <v>100</v>
      </c>
      <c r="J67" s="215">
        <v>56</v>
      </c>
      <c r="K67" s="215">
        <v>44</v>
      </c>
      <c r="L67" s="215">
        <v>64</v>
      </c>
      <c r="M67" s="215">
        <v>55</v>
      </c>
      <c r="N67" s="215">
        <v>75</v>
      </c>
      <c r="O67" s="215">
        <v>259</v>
      </c>
      <c r="P67" s="215">
        <v>132</v>
      </c>
      <c r="Q67" s="215">
        <v>127</v>
      </c>
      <c r="R67" s="215">
        <v>64</v>
      </c>
      <c r="S67" s="215">
        <v>61</v>
      </c>
      <c r="T67" s="215">
        <v>68</v>
      </c>
      <c r="U67" s="215">
        <v>45</v>
      </c>
      <c r="V67" s="215">
        <v>22</v>
      </c>
      <c r="W67" s="215">
        <v>23</v>
      </c>
      <c r="X67" s="215">
        <v>60</v>
      </c>
      <c r="Y67" s="215">
        <v>59</v>
      </c>
      <c r="Z67" s="215">
        <v>61</v>
      </c>
      <c r="AA67" s="215">
        <v>5</v>
      </c>
      <c r="AB67" s="215" t="s">
        <v>414</v>
      </c>
      <c r="AC67" s="215" t="s">
        <v>414</v>
      </c>
      <c r="AD67" s="215" t="s">
        <v>414</v>
      </c>
      <c r="AE67" s="215" t="s">
        <v>414</v>
      </c>
      <c r="AF67" s="215" t="s">
        <v>414</v>
      </c>
      <c r="AG67" s="215">
        <v>3148</v>
      </c>
      <c r="AH67" s="215">
        <v>1644</v>
      </c>
      <c r="AI67" s="215">
        <v>1504</v>
      </c>
      <c r="AJ67" s="215">
        <v>62</v>
      </c>
      <c r="AK67" s="215">
        <v>59</v>
      </c>
      <c r="AL67" s="215">
        <v>66</v>
      </c>
      <c r="AN67" s="152"/>
    </row>
    <row r="68" spans="1:40" x14ac:dyDescent="0.45">
      <c r="A68" s="149" t="s">
        <v>170</v>
      </c>
      <c r="B68" s="149" t="s">
        <v>171</v>
      </c>
      <c r="C68" s="215">
        <v>4299</v>
      </c>
      <c r="D68" s="215">
        <v>2171</v>
      </c>
      <c r="E68" s="215">
        <v>2128</v>
      </c>
      <c r="F68" s="215">
        <v>66</v>
      </c>
      <c r="G68" s="215">
        <v>62</v>
      </c>
      <c r="H68" s="215">
        <v>70</v>
      </c>
      <c r="I68" s="215">
        <v>436</v>
      </c>
      <c r="J68" s="215">
        <v>208</v>
      </c>
      <c r="K68" s="215">
        <v>228</v>
      </c>
      <c r="L68" s="215">
        <v>64</v>
      </c>
      <c r="M68" s="215">
        <v>62</v>
      </c>
      <c r="N68" s="215">
        <v>67</v>
      </c>
      <c r="O68" s="215">
        <v>747</v>
      </c>
      <c r="P68" s="215">
        <v>381</v>
      </c>
      <c r="Q68" s="215">
        <v>366</v>
      </c>
      <c r="R68" s="215">
        <v>67</v>
      </c>
      <c r="S68" s="215">
        <v>62</v>
      </c>
      <c r="T68" s="215">
        <v>71</v>
      </c>
      <c r="U68" s="215">
        <v>334</v>
      </c>
      <c r="V68" s="215">
        <v>180</v>
      </c>
      <c r="W68" s="215">
        <v>154</v>
      </c>
      <c r="X68" s="215">
        <v>63</v>
      </c>
      <c r="Y68" s="215">
        <v>61</v>
      </c>
      <c r="Z68" s="215">
        <v>66</v>
      </c>
      <c r="AA68" s="215">
        <v>32</v>
      </c>
      <c r="AB68" s="215">
        <v>14</v>
      </c>
      <c r="AC68" s="215">
        <v>18</v>
      </c>
      <c r="AD68" s="215">
        <v>75</v>
      </c>
      <c r="AE68" s="215">
        <v>64</v>
      </c>
      <c r="AF68" s="215">
        <v>83</v>
      </c>
      <c r="AG68" s="215">
        <v>6159</v>
      </c>
      <c r="AH68" s="215">
        <v>3124</v>
      </c>
      <c r="AI68" s="215">
        <v>3035</v>
      </c>
      <c r="AJ68" s="215">
        <v>65</v>
      </c>
      <c r="AK68" s="215">
        <v>61</v>
      </c>
      <c r="AL68" s="215">
        <v>69</v>
      </c>
      <c r="AN68" s="152"/>
    </row>
    <row r="69" spans="1:40" x14ac:dyDescent="0.45">
      <c r="A69" s="149" t="s">
        <v>149</v>
      </c>
      <c r="B69" s="149" t="s">
        <v>150</v>
      </c>
      <c r="C69" s="215">
        <v>3702</v>
      </c>
      <c r="D69" s="215">
        <v>1890</v>
      </c>
      <c r="E69" s="215">
        <v>1812</v>
      </c>
      <c r="F69" s="215">
        <v>64</v>
      </c>
      <c r="G69" s="215">
        <v>61</v>
      </c>
      <c r="H69" s="215">
        <v>67</v>
      </c>
      <c r="I69" s="215">
        <v>394</v>
      </c>
      <c r="J69" s="215">
        <v>207</v>
      </c>
      <c r="K69" s="215">
        <v>187</v>
      </c>
      <c r="L69" s="215">
        <v>69</v>
      </c>
      <c r="M69" s="215">
        <v>64</v>
      </c>
      <c r="N69" s="215">
        <v>74</v>
      </c>
      <c r="O69" s="215">
        <v>3253</v>
      </c>
      <c r="P69" s="215">
        <v>1700</v>
      </c>
      <c r="Q69" s="215">
        <v>1553</v>
      </c>
      <c r="R69" s="215">
        <v>69</v>
      </c>
      <c r="S69" s="215">
        <v>65</v>
      </c>
      <c r="T69" s="215">
        <v>73</v>
      </c>
      <c r="U69" s="215">
        <v>112</v>
      </c>
      <c r="V69" s="215">
        <v>62</v>
      </c>
      <c r="W69" s="215">
        <v>50</v>
      </c>
      <c r="X69" s="215">
        <v>63</v>
      </c>
      <c r="Y69" s="215">
        <v>52</v>
      </c>
      <c r="Z69" s="215">
        <v>76</v>
      </c>
      <c r="AA69" s="215">
        <v>12</v>
      </c>
      <c r="AB69" s="215">
        <v>7</v>
      </c>
      <c r="AC69" s="215">
        <v>5</v>
      </c>
      <c r="AD69" s="215" t="s">
        <v>414</v>
      </c>
      <c r="AE69" s="215" t="s">
        <v>414</v>
      </c>
      <c r="AF69" s="215">
        <v>100</v>
      </c>
      <c r="AG69" s="215">
        <v>7638</v>
      </c>
      <c r="AH69" s="215">
        <v>3968</v>
      </c>
      <c r="AI69" s="215">
        <v>3670</v>
      </c>
      <c r="AJ69" s="215">
        <v>66</v>
      </c>
      <c r="AK69" s="215">
        <v>62</v>
      </c>
      <c r="AL69" s="215">
        <v>70</v>
      </c>
      <c r="AN69" s="152"/>
    </row>
    <row r="70" spans="1:40" x14ac:dyDescent="0.45">
      <c r="A70" s="149" t="s">
        <v>151</v>
      </c>
      <c r="B70" s="149" t="s">
        <v>152</v>
      </c>
      <c r="C70" s="215">
        <v>2095</v>
      </c>
      <c r="D70" s="215">
        <v>1042</v>
      </c>
      <c r="E70" s="215">
        <v>1053</v>
      </c>
      <c r="F70" s="215">
        <v>75</v>
      </c>
      <c r="G70" s="215">
        <v>69</v>
      </c>
      <c r="H70" s="215">
        <v>80</v>
      </c>
      <c r="I70" s="215">
        <v>88</v>
      </c>
      <c r="J70" s="215">
        <v>51</v>
      </c>
      <c r="K70" s="215">
        <v>37</v>
      </c>
      <c r="L70" s="215">
        <v>68</v>
      </c>
      <c r="M70" s="215">
        <v>67</v>
      </c>
      <c r="N70" s="215">
        <v>70</v>
      </c>
      <c r="O70" s="215">
        <v>400</v>
      </c>
      <c r="P70" s="215">
        <v>206</v>
      </c>
      <c r="Q70" s="215">
        <v>194</v>
      </c>
      <c r="R70" s="215">
        <v>69</v>
      </c>
      <c r="S70" s="215">
        <v>66</v>
      </c>
      <c r="T70" s="215">
        <v>72</v>
      </c>
      <c r="U70" s="215">
        <v>17</v>
      </c>
      <c r="V70" s="215">
        <v>10</v>
      </c>
      <c r="W70" s="215">
        <v>7</v>
      </c>
      <c r="X70" s="215">
        <v>59</v>
      </c>
      <c r="Y70" s="215" t="s">
        <v>414</v>
      </c>
      <c r="Z70" s="215" t="s">
        <v>414</v>
      </c>
      <c r="AA70" s="215" t="s">
        <v>414</v>
      </c>
      <c r="AB70" s="215" t="s">
        <v>414</v>
      </c>
      <c r="AC70" s="215">
        <v>0</v>
      </c>
      <c r="AD70" s="215" t="s">
        <v>414</v>
      </c>
      <c r="AE70" s="215" t="s">
        <v>414</v>
      </c>
      <c r="AF70" s="215" t="s">
        <v>33</v>
      </c>
      <c r="AG70" s="215">
        <v>2626</v>
      </c>
      <c r="AH70" s="215">
        <v>1326</v>
      </c>
      <c r="AI70" s="215">
        <v>1300</v>
      </c>
      <c r="AJ70" s="215">
        <v>73</v>
      </c>
      <c r="AK70" s="215">
        <v>68</v>
      </c>
      <c r="AL70" s="215">
        <v>78</v>
      </c>
      <c r="AN70" s="152"/>
    </row>
    <row r="71" spans="1:40" x14ac:dyDescent="0.45">
      <c r="A71" s="149" t="s">
        <v>158</v>
      </c>
      <c r="B71" s="149" t="s">
        <v>159</v>
      </c>
      <c r="C71" s="215">
        <v>3400</v>
      </c>
      <c r="D71" s="215">
        <v>1733</v>
      </c>
      <c r="E71" s="215">
        <v>1667</v>
      </c>
      <c r="F71" s="215">
        <v>71</v>
      </c>
      <c r="G71" s="215">
        <v>66</v>
      </c>
      <c r="H71" s="215">
        <v>75</v>
      </c>
      <c r="I71" s="215">
        <v>326</v>
      </c>
      <c r="J71" s="215">
        <v>162</v>
      </c>
      <c r="K71" s="215">
        <v>164</v>
      </c>
      <c r="L71" s="215">
        <v>63</v>
      </c>
      <c r="M71" s="215">
        <v>57</v>
      </c>
      <c r="N71" s="215">
        <v>68</v>
      </c>
      <c r="O71" s="215">
        <v>1363</v>
      </c>
      <c r="P71" s="215">
        <v>655</v>
      </c>
      <c r="Q71" s="215">
        <v>708</v>
      </c>
      <c r="R71" s="215">
        <v>70</v>
      </c>
      <c r="S71" s="215">
        <v>66</v>
      </c>
      <c r="T71" s="215">
        <v>75</v>
      </c>
      <c r="U71" s="215">
        <v>111</v>
      </c>
      <c r="V71" s="215">
        <v>59</v>
      </c>
      <c r="W71" s="215">
        <v>52</v>
      </c>
      <c r="X71" s="215">
        <v>71</v>
      </c>
      <c r="Y71" s="215">
        <v>64</v>
      </c>
      <c r="Z71" s="215">
        <v>79</v>
      </c>
      <c r="AA71" s="215">
        <v>11</v>
      </c>
      <c r="AB71" s="215">
        <v>6</v>
      </c>
      <c r="AC71" s="215">
        <v>5</v>
      </c>
      <c r="AD71" s="215">
        <v>73</v>
      </c>
      <c r="AE71" s="215" t="s">
        <v>414</v>
      </c>
      <c r="AF71" s="215" t="s">
        <v>414</v>
      </c>
      <c r="AG71" s="215">
        <v>5304</v>
      </c>
      <c r="AH71" s="215">
        <v>2664</v>
      </c>
      <c r="AI71" s="215">
        <v>2640</v>
      </c>
      <c r="AJ71" s="215">
        <v>70</v>
      </c>
      <c r="AK71" s="215">
        <v>66</v>
      </c>
      <c r="AL71" s="215">
        <v>74</v>
      </c>
      <c r="AN71" s="152"/>
    </row>
    <row r="72" spans="1:40" x14ac:dyDescent="0.45">
      <c r="A72" s="149" t="s">
        <v>160</v>
      </c>
      <c r="B72" s="149" t="s">
        <v>161</v>
      </c>
      <c r="C72" s="215">
        <v>6388</v>
      </c>
      <c r="D72" s="215">
        <v>3249</v>
      </c>
      <c r="E72" s="215">
        <v>3139</v>
      </c>
      <c r="F72" s="215">
        <v>71</v>
      </c>
      <c r="G72" s="215">
        <v>68</v>
      </c>
      <c r="H72" s="215">
        <v>73</v>
      </c>
      <c r="I72" s="215">
        <v>513</v>
      </c>
      <c r="J72" s="215">
        <v>269</v>
      </c>
      <c r="K72" s="215">
        <v>244</v>
      </c>
      <c r="L72" s="215">
        <v>69</v>
      </c>
      <c r="M72" s="215">
        <v>64</v>
      </c>
      <c r="N72" s="215">
        <v>74</v>
      </c>
      <c r="O72" s="215">
        <v>1067</v>
      </c>
      <c r="P72" s="215">
        <v>557</v>
      </c>
      <c r="Q72" s="215">
        <v>510</v>
      </c>
      <c r="R72" s="215">
        <v>72</v>
      </c>
      <c r="S72" s="215">
        <v>66</v>
      </c>
      <c r="T72" s="215">
        <v>78</v>
      </c>
      <c r="U72" s="215">
        <v>587</v>
      </c>
      <c r="V72" s="215">
        <v>308</v>
      </c>
      <c r="W72" s="215">
        <v>279</v>
      </c>
      <c r="X72" s="215">
        <v>72</v>
      </c>
      <c r="Y72" s="215">
        <v>67</v>
      </c>
      <c r="Z72" s="215">
        <v>77</v>
      </c>
      <c r="AA72" s="215">
        <v>67</v>
      </c>
      <c r="AB72" s="215">
        <v>30</v>
      </c>
      <c r="AC72" s="215">
        <v>37</v>
      </c>
      <c r="AD72" s="215">
        <v>82</v>
      </c>
      <c r="AE72" s="215">
        <v>83</v>
      </c>
      <c r="AF72" s="215">
        <v>81</v>
      </c>
      <c r="AG72" s="215">
        <v>8902</v>
      </c>
      <c r="AH72" s="215">
        <v>4566</v>
      </c>
      <c r="AI72" s="215">
        <v>4336</v>
      </c>
      <c r="AJ72" s="215">
        <v>70</v>
      </c>
      <c r="AK72" s="215">
        <v>67</v>
      </c>
      <c r="AL72" s="215">
        <v>74</v>
      </c>
      <c r="AN72" s="152"/>
    </row>
    <row r="73" spans="1:40" x14ac:dyDescent="0.45">
      <c r="A73" s="149" t="s">
        <v>172</v>
      </c>
      <c r="B73" s="149" t="s">
        <v>173</v>
      </c>
      <c r="C73" s="215">
        <v>3444</v>
      </c>
      <c r="D73" s="215">
        <v>1736</v>
      </c>
      <c r="E73" s="215">
        <v>1708</v>
      </c>
      <c r="F73" s="215">
        <v>67</v>
      </c>
      <c r="G73" s="215">
        <v>61</v>
      </c>
      <c r="H73" s="215">
        <v>73</v>
      </c>
      <c r="I73" s="215">
        <v>122</v>
      </c>
      <c r="J73" s="215">
        <v>62</v>
      </c>
      <c r="K73" s="215">
        <v>60</v>
      </c>
      <c r="L73" s="215">
        <v>78</v>
      </c>
      <c r="M73" s="215">
        <v>71</v>
      </c>
      <c r="N73" s="215">
        <v>85</v>
      </c>
      <c r="O73" s="215">
        <v>154</v>
      </c>
      <c r="P73" s="215">
        <v>77</v>
      </c>
      <c r="Q73" s="215">
        <v>77</v>
      </c>
      <c r="R73" s="215">
        <v>65</v>
      </c>
      <c r="S73" s="215">
        <v>66</v>
      </c>
      <c r="T73" s="215">
        <v>64</v>
      </c>
      <c r="U73" s="215">
        <v>27</v>
      </c>
      <c r="V73" s="215">
        <v>13</v>
      </c>
      <c r="W73" s="215">
        <v>14</v>
      </c>
      <c r="X73" s="215">
        <v>78</v>
      </c>
      <c r="Y73" s="215" t="s">
        <v>414</v>
      </c>
      <c r="Z73" s="215" t="s">
        <v>414</v>
      </c>
      <c r="AA73" s="215">
        <v>8</v>
      </c>
      <c r="AB73" s="215">
        <v>3</v>
      </c>
      <c r="AC73" s="215">
        <v>5</v>
      </c>
      <c r="AD73" s="215">
        <v>63</v>
      </c>
      <c r="AE73" s="215" t="s">
        <v>414</v>
      </c>
      <c r="AF73" s="215" t="s">
        <v>414</v>
      </c>
      <c r="AG73" s="215">
        <v>3792</v>
      </c>
      <c r="AH73" s="215">
        <v>1913</v>
      </c>
      <c r="AI73" s="215">
        <v>1879</v>
      </c>
      <c r="AJ73" s="215">
        <v>67</v>
      </c>
      <c r="AK73" s="215">
        <v>62</v>
      </c>
      <c r="AL73" s="215">
        <v>73</v>
      </c>
      <c r="AN73" s="152"/>
    </row>
    <row r="74" spans="1:40" x14ac:dyDescent="0.45">
      <c r="A74" s="149" t="s">
        <v>78</v>
      </c>
      <c r="B74" s="149" t="s">
        <v>79</v>
      </c>
      <c r="C74" s="215">
        <v>1923</v>
      </c>
      <c r="D74" s="215">
        <v>954</v>
      </c>
      <c r="E74" s="215">
        <v>969</v>
      </c>
      <c r="F74" s="215">
        <v>69</v>
      </c>
      <c r="G74" s="215">
        <v>64</v>
      </c>
      <c r="H74" s="215">
        <v>74</v>
      </c>
      <c r="I74" s="215">
        <v>25</v>
      </c>
      <c r="J74" s="215">
        <v>14</v>
      </c>
      <c r="K74" s="215">
        <v>11</v>
      </c>
      <c r="L74" s="215">
        <v>60</v>
      </c>
      <c r="M74" s="215">
        <v>57</v>
      </c>
      <c r="N74" s="215">
        <v>64</v>
      </c>
      <c r="O74" s="215">
        <v>33</v>
      </c>
      <c r="P74" s="215">
        <v>19</v>
      </c>
      <c r="Q74" s="215">
        <v>14</v>
      </c>
      <c r="R74" s="215">
        <v>64</v>
      </c>
      <c r="S74" s="215">
        <v>74</v>
      </c>
      <c r="T74" s="215">
        <v>50</v>
      </c>
      <c r="U74" s="215">
        <v>22</v>
      </c>
      <c r="V74" s="215">
        <v>11</v>
      </c>
      <c r="W74" s="215">
        <v>11</v>
      </c>
      <c r="X74" s="215">
        <v>68</v>
      </c>
      <c r="Y74" s="215" t="s">
        <v>414</v>
      </c>
      <c r="Z74" s="215" t="s">
        <v>414</v>
      </c>
      <c r="AA74" s="215">
        <v>10</v>
      </c>
      <c r="AB74" s="215">
        <v>5</v>
      </c>
      <c r="AC74" s="215">
        <v>5</v>
      </c>
      <c r="AD74" s="215">
        <v>60</v>
      </c>
      <c r="AE74" s="215" t="s">
        <v>414</v>
      </c>
      <c r="AF74" s="215" t="s">
        <v>414</v>
      </c>
      <c r="AG74" s="215">
        <v>2058</v>
      </c>
      <c r="AH74" s="215">
        <v>1024</v>
      </c>
      <c r="AI74" s="215">
        <v>1034</v>
      </c>
      <c r="AJ74" s="215">
        <v>69</v>
      </c>
      <c r="AK74" s="215">
        <v>65</v>
      </c>
      <c r="AL74" s="215">
        <v>73</v>
      </c>
      <c r="AN74" s="152"/>
    </row>
    <row r="75" spans="1:40" x14ac:dyDescent="0.45">
      <c r="A75" s="149" t="s">
        <v>84</v>
      </c>
      <c r="B75" s="149" t="s">
        <v>85</v>
      </c>
      <c r="C75" s="215">
        <v>2125</v>
      </c>
      <c r="D75" s="215">
        <v>1093</v>
      </c>
      <c r="E75" s="215">
        <v>1032</v>
      </c>
      <c r="F75" s="215">
        <v>69</v>
      </c>
      <c r="G75" s="215">
        <v>65</v>
      </c>
      <c r="H75" s="215">
        <v>74</v>
      </c>
      <c r="I75" s="215">
        <v>103</v>
      </c>
      <c r="J75" s="215">
        <v>54</v>
      </c>
      <c r="K75" s="215">
        <v>49</v>
      </c>
      <c r="L75" s="215">
        <v>68</v>
      </c>
      <c r="M75" s="215">
        <v>59</v>
      </c>
      <c r="N75" s="215">
        <v>78</v>
      </c>
      <c r="O75" s="215">
        <v>427</v>
      </c>
      <c r="P75" s="215">
        <v>211</v>
      </c>
      <c r="Q75" s="215">
        <v>216</v>
      </c>
      <c r="R75" s="215">
        <v>68</v>
      </c>
      <c r="S75" s="215">
        <v>67</v>
      </c>
      <c r="T75" s="215">
        <v>69</v>
      </c>
      <c r="U75" s="215">
        <v>125</v>
      </c>
      <c r="V75" s="215">
        <v>69</v>
      </c>
      <c r="W75" s="215">
        <v>56</v>
      </c>
      <c r="X75" s="215">
        <v>66</v>
      </c>
      <c r="Y75" s="215">
        <v>58</v>
      </c>
      <c r="Z75" s="215">
        <v>75</v>
      </c>
      <c r="AA75" s="215">
        <v>22</v>
      </c>
      <c r="AB75" s="215">
        <v>11</v>
      </c>
      <c r="AC75" s="215">
        <v>11</v>
      </c>
      <c r="AD75" s="215">
        <v>82</v>
      </c>
      <c r="AE75" s="215" t="s">
        <v>414</v>
      </c>
      <c r="AF75" s="215" t="s">
        <v>414</v>
      </c>
      <c r="AG75" s="215">
        <v>2897</v>
      </c>
      <c r="AH75" s="215">
        <v>1488</v>
      </c>
      <c r="AI75" s="215">
        <v>1409</v>
      </c>
      <c r="AJ75" s="215">
        <v>69</v>
      </c>
      <c r="AK75" s="215">
        <v>65</v>
      </c>
      <c r="AL75" s="215">
        <v>73</v>
      </c>
      <c r="AN75" s="152"/>
    </row>
    <row r="76" spans="1:40" x14ac:dyDescent="0.45">
      <c r="A76" s="149" t="s">
        <v>86</v>
      </c>
      <c r="B76" s="149" t="s">
        <v>87</v>
      </c>
      <c r="C76" s="215">
        <v>2040</v>
      </c>
      <c r="D76" s="215">
        <v>1076</v>
      </c>
      <c r="E76" s="215">
        <v>964</v>
      </c>
      <c r="F76" s="215">
        <v>72</v>
      </c>
      <c r="G76" s="215">
        <v>68</v>
      </c>
      <c r="H76" s="215">
        <v>77</v>
      </c>
      <c r="I76" s="215">
        <v>62</v>
      </c>
      <c r="J76" s="215">
        <v>28</v>
      </c>
      <c r="K76" s="215">
        <v>34</v>
      </c>
      <c r="L76" s="215">
        <v>73</v>
      </c>
      <c r="M76" s="215">
        <v>61</v>
      </c>
      <c r="N76" s="215">
        <v>82</v>
      </c>
      <c r="O76" s="215">
        <v>62</v>
      </c>
      <c r="P76" s="215">
        <v>33</v>
      </c>
      <c r="Q76" s="215">
        <v>29</v>
      </c>
      <c r="R76" s="215">
        <v>84</v>
      </c>
      <c r="S76" s="215">
        <v>85</v>
      </c>
      <c r="T76" s="215">
        <v>83</v>
      </c>
      <c r="U76" s="215">
        <v>20</v>
      </c>
      <c r="V76" s="215">
        <v>13</v>
      </c>
      <c r="W76" s="215">
        <v>7</v>
      </c>
      <c r="X76" s="215" t="s">
        <v>414</v>
      </c>
      <c r="Y76" s="215" t="s">
        <v>414</v>
      </c>
      <c r="Z76" s="215" t="s">
        <v>414</v>
      </c>
      <c r="AA76" s="215">
        <v>6</v>
      </c>
      <c r="AB76" s="215" t="s">
        <v>414</v>
      </c>
      <c r="AC76" s="215" t="s">
        <v>414</v>
      </c>
      <c r="AD76" s="215">
        <v>100</v>
      </c>
      <c r="AE76" s="215" t="s">
        <v>414</v>
      </c>
      <c r="AF76" s="215" t="s">
        <v>414</v>
      </c>
      <c r="AG76" s="215">
        <v>2204</v>
      </c>
      <c r="AH76" s="215">
        <v>1162</v>
      </c>
      <c r="AI76" s="215">
        <v>1042</v>
      </c>
      <c r="AJ76" s="215">
        <v>73</v>
      </c>
      <c r="AK76" s="215">
        <v>68</v>
      </c>
      <c r="AL76" s="215">
        <v>77</v>
      </c>
      <c r="AN76" s="152"/>
    </row>
    <row r="77" spans="1:40" x14ac:dyDescent="0.45">
      <c r="A77" s="149" t="s">
        <v>92</v>
      </c>
      <c r="B77" s="149" t="s">
        <v>93</v>
      </c>
      <c r="C77" s="215">
        <v>1436</v>
      </c>
      <c r="D77" s="215">
        <v>713</v>
      </c>
      <c r="E77" s="215">
        <v>723</v>
      </c>
      <c r="F77" s="215">
        <v>68</v>
      </c>
      <c r="G77" s="215">
        <v>63</v>
      </c>
      <c r="H77" s="215">
        <v>72</v>
      </c>
      <c r="I77" s="215">
        <v>19</v>
      </c>
      <c r="J77" s="215">
        <v>10</v>
      </c>
      <c r="K77" s="215">
        <v>9</v>
      </c>
      <c r="L77" s="215">
        <v>84</v>
      </c>
      <c r="M77" s="215" t="s">
        <v>414</v>
      </c>
      <c r="N77" s="215" t="s">
        <v>414</v>
      </c>
      <c r="O77" s="215">
        <v>64</v>
      </c>
      <c r="P77" s="215">
        <v>27</v>
      </c>
      <c r="Q77" s="215">
        <v>37</v>
      </c>
      <c r="R77" s="215">
        <v>70</v>
      </c>
      <c r="S77" s="215">
        <v>63</v>
      </c>
      <c r="T77" s="215">
        <v>76</v>
      </c>
      <c r="U77" s="215">
        <v>10</v>
      </c>
      <c r="V77" s="215">
        <v>6</v>
      </c>
      <c r="W77" s="215">
        <v>4</v>
      </c>
      <c r="X77" s="215" t="s">
        <v>414</v>
      </c>
      <c r="Y77" s="215" t="s">
        <v>414</v>
      </c>
      <c r="Z77" s="215">
        <v>100</v>
      </c>
      <c r="AA77" s="215">
        <v>3</v>
      </c>
      <c r="AB77" s="215" t="s">
        <v>414</v>
      </c>
      <c r="AC77" s="215" t="s">
        <v>414</v>
      </c>
      <c r="AD77" s="215">
        <v>100</v>
      </c>
      <c r="AE77" s="215" t="s">
        <v>414</v>
      </c>
      <c r="AF77" s="215" t="s">
        <v>414</v>
      </c>
      <c r="AG77" s="215">
        <v>1586</v>
      </c>
      <c r="AH77" s="215">
        <v>785</v>
      </c>
      <c r="AI77" s="215">
        <v>801</v>
      </c>
      <c r="AJ77" s="215">
        <v>68</v>
      </c>
      <c r="AK77" s="215">
        <v>64</v>
      </c>
      <c r="AL77" s="215">
        <v>73</v>
      </c>
      <c r="AN77" s="152"/>
    </row>
    <row r="78" spans="1:40" x14ac:dyDescent="0.45">
      <c r="A78" s="149" t="s">
        <v>96</v>
      </c>
      <c r="B78" s="149" t="s">
        <v>97</v>
      </c>
      <c r="C78" s="215">
        <v>2918</v>
      </c>
      <c r="D78" s="215">
        <v>1490</v>
      </c>
      <c r="E78" s="215">
        <v>1428</v>
      </c>
      <c r="F78" s="215">
        <v>74</v>
      </c>
      <c r="G78" s="215">
        <v>69</v>
      </c>
      <c r="H78" s="215">
        <v>79</v>
      </c>
      <c r="I78" s="215">
        <v>47</v>
      </c>
      <c r="J78" s="215">
        <v>23</v>
      </c>
      <c r="K78" s="215">
        <v>24</v>
      </c>
      <c r="L78" s="215">
        <v>81</v>
      </c>
      <c r="M78" s="215">
        <v>83</v>
      </c>
      <c r="N78" s="215">
        <v>79</v>
      </c>
      <c r="O78" s="215">
        <v>152</v>
      </c>
      <c r="P78" s="215">
        <v>89</v>
      </c>
      <c r="Q78" s="215">
        <v>63</v>
      </c>
      <c r="R78" s="215">
        <v>74</v>
      </c>
      <c r="S78" s="215">
        <v>72</v>
      </c>
      <c r="T78" s="215">
        <v>76</v>
      </c>
      <c r="U78" s="215">
        <v>17</v>
      </c>
      <c r="V78" s="215">
        <v>9</v>
      </c>
      <c r="W78" s="215">
        <v>8</v>
      </c>
      <c r="X78" s="215">
        <v>82</v>
      </c>
      <c r="Y78" s="215">
        <v>67</v>
      </c>
      <c r="Z78" s="215">
        <v>100</v>
      </c>
      <c r="AA78" s="215">
        <v>9</v>
      </c>
      <c r="AB78" s="215">
        <v>4</v>
      </c>
      <c r="AC78" s="215">
        <v>5</v>
      </c>
      <c r="AD78" s="215" t="s">
        <v>414</v>
      </c>
      <c r="AE78" s="215" t="s">
        <v>414</v>
      </c>
      <c r="AF78" s="215">
        <v>100</v>
      </c>
      <c r="AG78" s="215">
        <v>3164</v>
      </c>
      <c r="AH78" s="215">
        <v>1628</v>
      </c>
      <c r="AI78" s="215">
        <v>1536</v>
      </c>
      <c r="AJ78" s="215">
        <v>74</v>
      </c>
      <c r="AK78" s="215">
        <v>69</v>
      </c>
      <c r="AL78" s="215">
        <v>79</v>
      </c>
      <c r="AN78" s="152"/>
    </row>
    <row r="79" spans="1:4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c r="U79" s="215" t="s">
        <v>441</v>
      </c>
      <c r="V79" s="215" t="s">
        <v>441</v>
      </c>
      <c r="W79" s="215" t="s">
        <v>441</v>
      </c>
      <c r="X79" s="215" t="s">
        <v>441</v>
      </c>
      <c r="Y79" s="215" t="s">
        <v>441</v>
      </c>
      <c r="Z79" s="215" t="s">
        <v>441</v>
      </c>
      <c r="AA79" s="215" t="s">
        <v>441</v>
      </c>
      <c r="AB79" s="215" t="s">
        <v>441</v>
      </c>
      <c r="AC79" s="215" t="s">
        <v>441</v>
      </c>
      <c r="AD79" s="215" t="s">
        <v>441</v>
      </c>
      <c r="AE79" s="215" t="s">
        <v>441</v>
      </c>
      <c r="AF79" s="215" t="s">
        <v>441</v>
      </c>
      <c r="AG79" s="215" t="s">
        <v>441</v>
      </c>
      <c r="AH79" s="215" t="s">
        <v>441</v>
      </c>
      <c r="AI79" s="215" t="s">
        <v>441</v>
      </c>
      <c r="AJ79" s="215" t="s">
        <v>441</v>
      </c>
      <c r="AK79" s="215" t="s">
        <v>441</v>
      </c>
      <c r="AL79" s="215" t="s">
        <v>441</v>
      </c>
      <c r="AN79" s="152"/>
    </row>
    <row r="80" spans="1:40" x14ac:dyDescent="0.45">
      <c r="A80" s="149" t="s">
        <v>363</v>
      </c>
      <c r="B80" s="149" t="s">
        <v>364</v>
      </c>
      <c r="C80" s="215">
        <v>1669</v>
      </c>
      <c r="D80" s="215">
        <v>851</v>
      </c>
      <c r="E80" s="215">
        <v>818</v>
      </c>
      <c r="F80" s="215">
        <v>72</v>
      </c>
      <c r="G80" s="215">
        <v>66</v>
      </c>
      <c r="H80" s="215">
        <v>77</v>
      </c>
      <c r="I80" s="215">
        <v>93</v>
      </c>
      <c r="J80" s="215">
        <v>45</v>
      </c>
      <c r="K80" s="215">
        <v>48</v>
      </c>
      <c r="L80" s="215">
        <v>72</v>
      </c>
      <c r="M80" s="215">
        <v>60</v>
      </c>
      <c r="N80" s="215">
        <v>83</v>
      </c>
      <c r="O80" s="215">
        <v>31</v>
      </c>
      <c r="P80" s="215">
        <v>16</v>
      </c>
      <c r="Q80" s="215">
        <v>15</v>
      </c>
      <c r="R80" s="215">
        <v>68</v>
      </c>
      <c r="S80" s="215">
        <v>69</v>
      </c>
      <c r="T80" s="215">
        <v>67</v>
      </c>
      <c r="U80" s="215">
        <v>12</v>
      </c>
      <c r="V80" s="215">
        <v>7</v>
      </c>
      <c r="W80" s="215">
        <v>5</v>
      </c>
      <c r="X80" s="215" t="s">
        <v>414</v>
      </c>
      <c r="Y80" s="215" t="s">
        <v>414</v>
      </c>
      <c r="Z80" s="215">
        <v>100</v>
      </c>
      <c r="AA80" s="215">
        <v>5</v>
      </c>
      <c r="AB80" s="215" t="s">
        <v>414</v>
      </c>
      <c r="AC80" s="215" t="s">
        <v>414</v>
      </c>
      <c r="AD80" s="215" t="s">
        <v>414</v>
      </c>
      <c r="AE80" s="215" t="s">
        <v>414</v>
      </c>
      <c r="AF80" s="215" t="s">
        <v>414</v>
      </c>
      <c r="AG80" s="215">
        <v>1846</v>
      </c>
      <c r="AH80" s="215">
        <v>942</v>
      </c>
      <c r="AI80" s="215">
        <v>904</v>
      </c>
      <c r="AJ80" s="215">
        <v>71</v>
      </c>
      <c r="AK80" s="215">
        <v>66</v>
      </c>
      <c r="AL80" s="215">
        <v>77</v>
      </c>
      <c r="AN80" s="152"/>
    </row>
    <row r="81" spans="1:40" x14ac:dyDescent="0.45">
      <c r="A81" s="149" t="s">
        <v>367</v>
      </c>
      <c r="B81" s="149" t="s">
        <v>425</v>
      </c>
      <c r="C81" s="215">
        <v>3345</v>
      </c>
      <c r="D81" s="215">
        <v>1719</v>
      </c>
      <c r="E81" s="215">
        <v>1626</v>
      </c>
      <c r="F81" s="215">
        <v>71</v>
      </c>
      <c r="G81" s="215">
        <v>69</v>
      </c>
      <c r="H81" s="215">
        <v>74</v>
      </c>
      <c r="I81" s="215">
        <v>382</v>
      </c>
      <c r="J81" s="215">
        <v>196</v>
      </c>
      <c r="K81" s="215">
        <v>186</v>
      </c>
      <c r="L81" s="215">
        <v>70</v>
      </c>
      <c r="M81" s="215">
        <v>69</v>
      </c>
      <c r="N81" s="215">
        <v>71</v>
      </c>
      <c r="O81" s="215">
        <v>433</v>
      </c>
      <c r="P81" s="215">
        <v>225</v>
      </c>
      <c r="Q81" s="215">
        <v>208</v>
      </c>
      <c r="R81" s="215">
        <v>66</v>
      </c>
      <c r="S81" s="215">
        <v>66</v>
      </c>
      <c r="T81" s="215">
        <v>65</v>
      </c>
      <c r="U81" s="215">
        <v>514</v>
      </c>
      <c r="V81" s="215">
        <v>261</v>
      </c>
      <c r="W81" s="215">
        <v>253</v>
      </c>
      <c r="X81" s="215">
        <v>66</v>
      </c>
      <c r="Y81" s="215">
        <v>64</v>
      </c>
      <c r="Z81" s="215">
        <v>68</v>
      </c>
      <c r="AA81" s="215">
        <v>27</v>
      </c>
      <c r="AB81" s="215">
        <v>17</v>
      </c>
      <c r="AC81" s="215">
        <v>10</v>
      </c>
      <c r="AD81" s="215">
        <v>78</v>
      </c>
      <c r="AE81" s="215" t="s">
        <v>414</v>
      </c>
      <c r="AF81" s="215" t="s">
        <v>414</v>
      </c>
      <c r="AG81" s="215">
        <v>4811</v>
      </c>
      <c r="AH81" s="215">
        <v>2480</v>
      </c>
      <c r="AI81" s="215">
        <v>2331</v>
      </c>
      <c r="AJ81" s="215">
        <v>70</v>
      </c>
      <c r="AK81" s="215">
        <v>68</v>
      </c>
      <c r="AL81" s="215">
        <v>72</v>
      </c>
      <c r="AN81" s="152"/>
    </row>
    <row r="82" spans="1:40" x14ac:dyDescent="0.45">
      <c r="A82" s="149" t="s">
        <v>378</v>
      </c>
      <c r="B82" s="149" t="s">
        <v>379</v>
      </c>
      <c r="C82" s="215">
        <v>2210</v>
      </c>
      <c r="D82" s="215">
        <v>1135</v>
      </c>
      <c r="E82" s="215">
        <v>1075</v>
      </c>
      <c r="F82" s="215">
        <v>77</v>
      </c>
      <c r="G82" s="215">
        <v>73</v>
      </c>
      <c r="H82" s="215">
        <v>82</v>
      </c>
      <c r="I82" s="215">
        <v>64</v>
      </c>
      <c r="J82" s="215">
        <v>33</v>
      </c>
      <c r="K82" s="215">
        <v>31</v>
      </c>
      <c r="L82" s="215">
        <v>78</v>
      </c>
      <c r="M82" s="215">
        <v>73</v>
      </c>
      <c r="N82" s="215">
        <v>84</v>
      </c>
      <c r="O82" s="215">
        <v>24</v>
      </c>
      <c r="P82" s="215">
        <v>12</v>
      </c>
      <c r="Q82" s="215">
        <v>12</v>
      </c>
      <c r="R82" s="215">
        <v>75</v>
      </c>
      <c r="S82" s="215" t="s">
        <v>414</v>
      </c>
      <c r="T82" s="215" t="s">
        <v>414</v>
      </c>
      <c r="U82" s="215">
        <v>7</v>
      </c>
      <c r="V82" s="215">
        <v>3</v>
      </c>
      <c r="W82" s="215">
        <v>4</v>
      </c>
      <c r="X82" s="215">
        <v>100</v>
      </c>
      <c r="Y82" s="215">
        <v>100</v>
      </c>
      <c r="Z82" s="215">
        <v>100</v>
      </c>
      <c r="AA82" s="215">
        <v>3</v>
      </c>
      <c r="AB82" s="215" t="s">
        <v>414</v>
      </c>
      <c r="AC82" s="215" t="s">
        <v>414</v>
      </c>
      <c r="AD82" s="215">
        <v>100</v>
      </c>
      <c r="AE82" s="215" t="s">
        <v>414</v>
      </c>
      <c r="AF82" s="215" t="s">
        <v>414</v>
      </c>
      <c r="AG82" s="215">
        <v>2340</v>
      </c>
      <c r="AH82" s="215">
        <v>1202</v>
      </c>
      <c r="AI82" s="215">
        <v>1138</v>
      </c>
      <c r="AJ82" s="215">
        <v>77</v>
      </c>
      <c r="AK82" s="215">
        <v>72</v>
      </c>
      <c r="AL82" s="215">
        <v>82</v>
      </c>
      <c r="AN82" s="152"/>
    </row>
    <row r="83" spans="1:40" x14ac:dyDescent="0.45">
      <c r="A83" s="149" t="s">
        <v>386</v>
      </c>
      <c r="B83" s="149" t="s">
        <v>387</v>
      </c>
      <c r="C83" s="215">
        <v>2777</v>
      </c>
      <c r="D83" s="215">
        <v>1437</v>
      </c>
      <c r="E83" s="215">
        <v>1340</v>
      </c>
      <c r="F83" s="215">
        <v>70</v>
      </c>
      <c r="G83" s="215">
        <v>66</v>
      </c>
      <c r="H83" s="215">
        <v>75</v>
      </c>
      <c r="I83" s="215">
        <v>142</v>
      </c>
      <c r="J83" s="215">
        <v>66</v>
      </c>
      <c r="K83" s="215">
        <v>76</v>
      </c>
      <c r="L83" s="215">
        <v>74</v>
      </c>
      <c r="M83" s="215">
        <v>67</v>
      </c>
      <c r="N83" s="215">
        <v>80</v>
      </c>
      <c r="O83" s="215">
        <v>123</v>
      </c>
      <c r="P83" s="215">
        <v>59</v>
      </c>
      <c r="Q83" s="215">
        <v>64</v>
      </c>
      <c r="R83" s="215">
        <v>77</v>
      </c>
      <c r="S83" s="215">
        <v>81</v>
      </c>
      <c r="T83" s="215">
        <v>73</v>
      </c>
      <c r="U83" s="215">
        <v>47</v>
      </c>
      <c r="V83" s="215">
        <v>21</v>
      </c>
      <c r="W83" s="215">
        <v>26</v>
      </c>
      <c r="X83" s="215">
        <v>68</v>
      </c>
      <c r="Y83" s="215">
        <v>62</v>
      </c>
      <c r="Z83" s="215">
        <v>73</v>
      </c>
      <c r="AA83" s="215">
        <v>10</v>
      </c>
      <c r="AB83" s="215">
        <v>3</v>
      </c>
      <c r="AC83" s="215">
        <v>7</v>
      </c>
      <c r="AD83" s="215">
        <v>100</v>
      </c>
      <c r="AE83" s="215">
        <v>100</v>
      </c>
      <c r="AF83" s="215">
        <v>100</v>
      </c>
      <c r="AG83" s="215">
        <v>3171</v>
      </c>
      <c r="AH83" s="215">
        <v>1618</v>
      </c>
      <c r="AI83" s="215">
        <v>1553</v>
      </c>
      <c r="AJ83" s="215">
        <v>71</v>
      </c>
      <c r="AK83" s="215">
        <v>67</v>
      </c>
      <c r="AL83" s="215">
        <v>75</v>
      </c>
      <c r="AN83" s="152"/>
    </row>
    <row r="84" spans="1:40" x14ac:dyDescent="0.45">
      <c r="A84" s="149" t="s">
        <v>80</v>
      </c>
      <c r="B84" s="149" t="s">
        <v>81</v>
      </c>
      <c r="C84" s="215">
        <v>1081</v>
      </c>
      <c r="D84" s="215">
        <v>568</v>
      </c>
      <c r="E84" s="215">
        <v>513</v>
      </c>
      <c r="F84" s="215">
        <v>75</v>
      </c>
      <c r="G84" s="215">
        <v>70</v>
      </c>
      <c r="H84" s="215">
        <v>80</v>
      </c>
      <c r="I84" s="215">
        <v>10</v>
      </c>
      <c r="J84" s="215">
        <v>5</v>
      </c>
      <c r="K84" s="215">
        <v>5</v>
      </c>
      <c r="L84" s="215">
        <v>60</v>
      </c>
      <c r="M84" s="215" t="s">
        <v>414</v>
      </c>
      <c r="N84" s="215" t="s">
        <v>414</v>
      </c>
      <c r="O84" s="215">
        <v>40</v>
      </c>
      <c r="P84" s="215">
        <v>19</v>
      </c>
      <c r="Q84" s="215">
        <v>21</v>
      </c>
      <c r="R84" s="215">
        <v>80</v>
      </c>
      <c r="S84" s="215">
        <v>74</v>
      </c>
      <c r="T84" s="215">
        <v>86</v>
      </c>
      <c r="U84" s="215" t="s">
        <v>414</v>
      </c>
      <c r="V84" s="215" t="s">
        <v>414</v>
      </c>
      <c r="W84" s="215">
        <v>3</v>
      </c>
      <c r="X84" s="215" t="s">
        <v>414</v>
      </c>
      <c r="Y84" s="215" t="s">
        <v>414</v>
      </c>
      <c r="Z84" s="215">
        <v>100</v>
      </c>
      <c r="AA84" s="215">
        <v>4</v>
      </c>
      <c r="AB84" s="215" t="s">
        <v>414</v>
      </c>
      <c r="AC84" s="215" t="s">
        <v>414</v>
      </c>
      <c r="AD84" s="215" t="s">
        <v>414</v>
      </c>
      <c r="AE84" s="215" t="s">
        <v>414</v>
      </c>
      <c r="AF84" s="215" t="s">
        <v>414</v>
      </c>
      <c r="AG84" s="215">
        <v>1147</v>
      </c>
      <c r="AH84" s="215">
        <v>601</v>
      </c>
      <c r="AI84" s="215">
        <v>546</v>
      </c>
      <c r="AJ84" s="215">
        <v>75</v>
      </c>
      <c r="AK84" s="215">
        <v>70</v>
      </c>
      <c r="AL84" s="215">
        <v>80</v>
      </c>
      <c r="AN84" s="152"/>
    </row>
    <row r="85" spans="1:40" x14ac:dyDescent="0.45">
      <c r="A85" s="149" t="s">
        <v>82</v>
      </c>
      <c r="B85" s="149" t="s">
        <v>83</v>
      </c>
      <c r="C85" s="215">
        <v>1453</v>
      </c>
      <c r="D85" s="215">
        <v>736</v>
      </c>
      <c r="E85" s="215">
        <v>717</v>
      </c>
      <c r="F85" s="215">
        <v>60</v>
      </c>
      <c r="G85" s="215">
        <v>54</v>
      </c>
      <c r="H85" s="215">
        <v>66</v>
      </c>
      <c r="I85" s="215">
        <v>86</v>
      </c>
      <c r="J85" s="215">
        <v>46</v>
      </c>
      <c r="K85" s="215">
        <v>40</v>
      </c>
      <c r="L85" s="215">
        <v>73</v>
      </c>
      <c r="M85" s="215">
        <v>72</v>
      </c>
      <c r="N85" s="215">
        <v>75</v>
      </c>
      <c r="O85" s="215">
        <v>190</v>
      </c>
      <c r="P85" s="215">
        <v>90</v>
      </c>
      <c r="Q85" s="215">
        <v>100</v>
      </c>
      <c r="R85" s="215">
        <v>71</v>
      </c>
      <c r="S85" s="215">
        <v>70</v>
      </c>
      <c r="T85" s="215">
        <v>71</v>
      </c>
      <c r="U85" s="215">
        <v>28</v>
      </c>
      <c r="V85" s="215">
        <v>13</v>
      </c>
      <c r="W85" s="215">
        <v>15</v>
      </c>
      <c r="X85" s="215">
        <v>79</v>
      </c>
      <c r="Y85" s="215" t="s">
        <v>414</v>
      </c>
      <c r="Z85" s="215" t="s">
        <v>414</v>
      </c>
      <c r="AA85" s="215">
        <v>3</v>
      </c>
      <c r="AB85" s="215" t="s">
        <v>414</v>
      </c>
      <c r="AC85" s="215" t="s">
        <v>414</v>
      </c>
      <c r="AD85" s="215">
        <v>100</v>
      </c>
      <c r="AE85" s="215" t="s">
        <v>414</v>
      </c>
      <c r="AF85" s="215" t="s">
        <v>414</v>
      </c>
      <c r="AG85" s="215">
        <v>1824</v>
      </c>
      <c r="AH85" s="215">
        <v>920</v>
      </c>
      <c r="AI85" s="215">
        <v>904</v>
      </c>
      <c r="AJ85" s="215">
        <v>62</v>
      </c>
      <c r="AK85" s="215">
        <v>56</v>
      </c>
      <c r="AL85" s="215">
        <v>67</v>
      </c>
      <c r="AN85" s="152"/>
    </row>
    <row r="86" spans="1:40" x14ac:dyDescent="0.45">
      <c r="A86" s="149" t="s">
        <v>90</v>
      </c>
      <c r="B86" s="149" t="s">
        <v>91</v>
      </c>
      <c r="C86" s="215">
        <v>1512</v>
      </c>
      <c r="D86" s="215">
        <v>805</v>
      </c>
      <c r="E86" s="215">
        <v>707</v>
      </c>
      <c r="F86" s="215">
        <v>66</v>
      </c>
      <c r="G86" s="215">
        <v>62</v>
      </c>
      <c r="H86" s="215">
        <v>70</v>
      </c>
      <c r="I86" s="215">
        <v>28</v>
      </c>
      <c r="J86" s="215">
        <v>12</v>
      </c>
      <c r="K86" s="215">
        <v>16</v>
      </c>
      <c r="L86" s="215">
        <v>57</v>
      </c>
      <c r="M86" s="215">
        <v>33</v>
      </c>
      <c r="N86" s="215">
        <v>75</v>
      </c>
      <c r="O86" s="215">
        <v>8</v>
      </c>
      <c r="P86" s="215">
        <v>3</v>
      </c>
      <c r="Q86" s="215">
        <v>5</v>
      </c>
      <c r="R86" s="215" t="s">
        <v>414</v>
      </c>
      <c r="S86" s="215" t="s">
        <v>414</v>
      </c>
      <c r="T86" s="215" t="s">
        <v>414</v>
      </c>
      <c r="U86" s="215" t="s">
        <v>414</v>
      </c>
      <c r="V86" s="215">
        <v>0</v>
      </c>
      <c r="W86" s="215" t="s">
        <v>414</v>
      </c>
      <c r="X86" s="215" t="s">
        <v>414</v>
      </c>
      <c r="Y86" s="215" t="s">
        <v>33</v>
      </c>
      <c r="Z86" s="215" t="s">
        <v>414</v>
      </c>
      <c r="AA86" s="215" t="s">
        <v>414</v>
      </c>
      <c r="AB86" s="215" t="s">
        <v>414</v>
      </c>
      <c r="AC86" s="215">
        <v>0</v>
      </c>
      <c r="AD86" s="215" t="s">
        <v>414</v>
      </c>
      <c r="AE86" s="215" t="s">
        <v>414</v>
      </c>
      <c r="AF86" s="215" t="s">
        <v>33</v>
      </c>
      <c r="AG86" s="215">
        <v>1560</v>
      </c>
      <c r="AH86" s="215">
        <v>826</v>
      </c>
      <c r="AI86" s="215">
        <v>734</v>
      </c>
      <c r="AJ86" s="215">
        <v>66</v>
      </c>
      <c r="AK86" s="215">
        <v>62</v>
      </c>
      <c r="AL86" s="215">
        <v>70</v>
      </c>
      <c r="AN86" s="152"/>
    </row>
    <row r="87" spans="1:40" x14ac:dyDescent="0.45">
      <c r="A87" s="149" t="s">
        <v>94</v>
      </c>
      <c r="B87" s="149" t="s">
        <v>95</v>
      </c>
      <c r="C87" s="215">
        <v>2117</v>
      </c>
      <c r="D87" s="215">
        <v>1070</v>
      </c>
      <c r="E87" s="215">
        <v>1047</v>
      </c>
      <c r="F87" s="215">
        <v>67</v>
      </c>
      <c r="G87" s="215">
        <v>63</v>
      </c>
      <c r="H87" s="215">
        <v>71</v>
      </c>
      <c r="I87" s="215">
        <v>48</v>
      </c>
      <c r="J87" s="215">
        <v>25</v>
      </c>
      <c r="K87" s="215">
        <v>23</v>
      </c>
      <c r="L87" s="215">
        <v>67</v>
      </c>
      <c r="M87" s="215">
        <v>60</v>
      </c>
      <c r="N87" s="215">
        <v>74</v>
      </c>
      <c r="O87" s="215">
        <v>142</v>
      </c>
      <c r="P87" s="215">
        <v>71</v>
      </c>
      <c r="Q87" s="215">
        <v>71</v>
      </c>
      <c r="R87" s="215">
        <v>72</v>
      </c>
      <c r="S87" s="215">
        <v>70</v>
      </c>
      <c r="T87" s="215">
        <v>73</v>
      </c>
      <c r="U87" s="215">
        <v>26</v>
      </c>
      <c r="V87" s="215">
        <v>14</v>
      </c>
      <c r="W87" s="215">
        <v>12</v>
      </c>
      <c r="X87" s="215">
        <v>77</v>
      </c>
      <c r="Y87" s="215" t="s">
        <v>414</v>
      </c>
      <c r="Z87" s="215" t="s">
        <v>414</v>
      </c>
      <c r="AA87" s="215">
        <v>12</v>
      </c>
      <c r="AB87" s="215">
        <v>6</v>
      </c>
      <c r="AC87" s="215">
        <v>6</v>
      </c>
      <c r="AD87" s="215">
        <v>67</v>
      </c>
      <c r="AE87" s="215" t="s">
        <v>414</v>
      </c>
      <c r="AF87" s="215" t="s">
        <v>414</v>
      </c>
      <c r="AG87" s="215">
        <v>2358</v>
      </c>
      <c r="AH87" s="215">
        <v>1195</v>
      </c>
      <c r="AI87" s="215">
        <v>1163</v>
      </c>
      <c r="AJ87" s="215">
        <v>67</v>
      </c>
      <c r="AK87" s="215">
        <v>64</v>
      </c>
      <c r="AL87" s="215">
        <v>71</v>
      </c>
      <c r="AN87" s="152"/>
    </row>
    <row r="88" spans="1:40" x14ac:dyDescent="0.45">
      <c r="A88" s="149" t="s">
        <v>157</v>
      </c>
      <c r="B88" s="149" t="s">
        <v>426</v>
      </c>
      <c r="C88" s="215">
        <v>2744</v>
      </c>
      <c r="D88" s="215">
        <v>1386</v>
      </c>
      <c r="E88" s="215">
        <v>1358</v>
      </c>
      <c r="F88" s="215">
        <v>63</v>
      </c>
      <c r="G88" s="215">
        <v>58</v>
      </c>
      <c r="H88" s="215">
        <v>69</v>
      </c>
      <c r="I88" s="215">
        <v>116</v>
      </c>
      <c r="J88" s="215">
        <v>61</v>
      </c>
      <c r="K88" s="215">
        <v>55</v>
      </c>
      <c r="L88" s="215">
        <v>57</v>
      </c>
      <c r="M88" s="215">
        <v>51</v>
      </c>
      <c r="N88" s="215">
        <v>64</v>
      </c>
      <c r="O88" s="215">
        <v>59</v>
      </c>
      <c r="P88" s="215">
        <v>32</v>
      </c>
      <c r="Q88" s="215">
        <v>27</v>
      </c>
      <c r="R88" s="215">
        <v>75</v>
      </c>
      <c r="S88" s="215">
        <v>66</v>
      </c>
      <c r="T88" s="215">
        <v>85</v>
      </c>
      <c r="U88" s="215">
        <v>45</v>
      </c>
      <c r="V88" s="215">
        <v>19</v>
      </c>
      <c r="W88" s="215">
        <v>26</v>
      </c>
      <c r="X88" s="215">
        <v>56</v>
      </c>
      <c r="Y88" s="215">
        <v>47</v>
      </c>
      <c r="Z88" s="215">
        <v>62</v>
      </c>
      <c r="AA88" s="215">
        <v>5</v>
      </c>
      <c r="AB88" s="215" t="s">
        <v>414</v>
      </c>
      <c r="AC88" s="215" t="s">
        <v>414</v>
      </c>
      <c r="AD88" s="215">
        <v>100</v>
      </c>
      <c r="AE88" s="215" t="s">
        <v>414</v>
      </c>
      <c r="AF88" s="215" t="s">
        <v>414</v>
      </c>
      <c r="AG88" s="215">
        <v>3078</v>
      </c>
      <c r="AH88" s="215">
        <v>1557</v>
      </c>
      <c r="AI88" s="215">
        <v>1521</v>
      </c>
      <c r="AJ88" s="215">
        <v>63</v>
      </c>
      <c r="AK88" s="215">
        <v>58</v>
      </c>
      <c r="AL88" s="215">
        <v>68</v>
      </c>
      <c r="AN88" s="152"/>
    </row>
    <row r="89" spans="1:40" x14ac:dyDescent="0.45">
      <c r="A89" s="149" t="s">
        <v>155</v>
      </c>
      <c r="B89" s="149" t="s">
        <v>156</v>
      </c>
      <c r="C89" s="215">
        <v>3434</v>
      </c>
      <c r="D89" s="215">
        <v>1799</v>
      </c>
      <c r="E89" s="215">
        <v>1635</v>
      </c>
      <c r="F89" s="215">
        <v>70</v>
      </c>
      <c r="G89" s="215">
        <v>67</v>
      </c>
      <c r="H89" s="215">
        <v>74</v>
      </c>
      <c r="I89" s="215">
        <v>68</v>
      </c>
      <c r="J89" s="215">
        <v>31</v>
      </c>
      <c r="K89" s="215">
        <v>37</v>
      </c>
      <c r="L89" s="215">
        <v>69</v>
      </c>
      <c r="M89" s="215">
        <v>77</v>
      </c>
      <c r="N89" s="215">
        <v>62</v>
      </c>
      <c r="O89" s="215">
        <v>18</v>
      </c>
      <c r="P89" s="215">
        <v>9</v>
      </c>
      <c r="Q89" s="215">
        <v>9</v>
      </c>
      <c r="R89" s="215">
        <v>83</v>
      </c>
      <c r="S89" s="215" t="s">
        <v>414</v>
      </c>
      <c r="T89" s="215" t="s">
        <v>414</v>
      </c>
      <c r="U89" s="215">
        <v>3</v>
      </c>
      <c r="V89" s="215" t="s">
        <v>414</v>
      </c>
      <c r="W89" s="215" t="s">
        <v>414</v>
      </c>
      <c r="X89" s="215">
        <v>100</v>
      </c>
      <c r="Y89" s="215" t="s">
        <v>414</v>
      </c>
      <c r="Z89" s="215" t="s">
        <v>414</v>
      </c>
      <c r="AA89" s="215">
        <v>0</v>
      </c>
      <c r="AB89" s="215">
        <v>0</v>
      </c>
      <c r="AC89" s="215">
        <v>0</v>
      </c>
      <c r="AD89" s="215" t="s">
        <v>33</v>
      </c>
      <c r="AE89" s="215" t="s">
        <v>33</v>
      </c>
      <c r="AF89" s="215" t="s">
        <v>33</v>
      </c>
      <c r="AG89" s="215">
        <v>3557</v>
      </c>
      <c r="AH89" s="215">
        <v>1858</v>
      </c>
      <c r="AI89" s="215">
        <v>1699</v>
      </c>
      <c r="AJ89" s="215">
        <v>70</v>
      </c>
      <c r="AK89" s="215">
        <v>67</v>
      </c>
      <c r="AL89" s="215">
        <v>74</v>
      </c>
      <c r="AN89" s="152"/>
    </row>
    <row r="90" spans="1:40" x14ac:dyDescent="0.45">
      <c r="A90" s="149" t="s">
        <v>162</v>
      </c>
      <c r="B90" s="149" t="s">
        <v>163</v>
      </c>
      <c r="C90" s="215">
        <v>1783</v>
      </c>
      <c r="D90" s="215">
        <v>966</v>
      </c>
      <c r="E90" s="215">
        <v>817</v>
      </c>
      <c r="F90" s="215">
        <v>69</v>
      </c>
      <c r="G90" s="215">
        <v>66</v>
      </c>
      <c r="H90" s="215">
        <v>73</v>
      </c>
      <c r="I90" s="215">
        <v>58</v>
      </c>
      <c r="J90" s="215">
        <v>33</v>
      </c>
      <c r="K90" s="215">
        <v>25</v>
      </c>
      <c r="L90" s="215">
        <v>66</v>
      </c>
      <c r="M90" s="215">
        <v>61</v>
      </c>
      <c r="N90" s="215">
        <v>72</v>
      </c>
      <c r="O90" s="215">
        <v>6</v>
      </c>
      <c r="P90" s="215" t="s">
        <v>414</v>
      </c>
      <c r="Q90" s="215" t="s">
        <v>414</v>
      </c>
      <c r="R90" s="215" t="s">
        <v>414</v>
      </c>
      <c r="S90" s="215" t="s">
        <v>414</v>
      </c>
      <c r="T90" s="215" t="s">
        <v>414</v>
      </c>
      <c r="U90" s="215">
        <v>6</v>
      </c>
      <c r="V90" s="215" t="s">
        <v>414</v>
      </c>
      <c r="W90" s="215" t="s">
        <v>414</v>
      </c>
      <c r="X90" s="215" t="s">
        <v>414</v>
      </c>
      <c r="Y90" s="215" t="s">
        <v>414</v>
      </c>
      <c r="Z90" s="215" t="s">
        <v>414</v>
      </c>
      <c r="AA90" s="215" t="s">
        <v>414</v>
      </c>
      <c r="AB90" s="215" t="s">
        <v>414</v>
      </c>
      <c r="AC90" s="215" t="s">
        <v>414</v>
      </c>
      <c r="AD90" s="215" t="s">
        <v>414</v>
      </c>
      <c r="AE90" s="215" t="s">
        <v>414</v>
      </c>
      <c r="AF90" s="215" t="s">
        <v>414</v>
      </c>
      <c r="AG90" s="215">
        <v>1883</v>
      </c>
      <c r="AH90" s="215">
        <v>1015</v>
      </c>
      <c r="AI90" s="215">
        <v>868</v>
      </c>
      <c r="AJ90" s="215">
        <v>69</v>
      </c>
      <c r="AK90" s="215">
        <v>66</v>
      </c>
      <c r="AL90" s="215">
        <v>72</v>
      </c>
      <c r="AN90" s="152"/>
    </row>
    <row r="91" spans="1:40" x14ac:dyDescent="0.45">
      <c r="A91" s="149" t="s">
        <v>164</v>
      </c>
      <c r="B91" s="149" t="s">
        <v>165</v>
      </c>
      <c r="C91" s="215">
        <v>1756</v>
      </c>
      <c r="D91" s="215">
        <v>913</v>
      </c>
      <c r="E91" s="215">
        <v>843</v>
      </c>
      <c r="F91" s="215">
        <v>71</v>
      </c>
      <c r="G91" s="215">
        <v>66</v>
      </c>
      <c r="H91" s="215">
        <v>76</v>
      </c>
      <c r="I91" s="215">
        <v>36</v>
      </c>
      <c r="J91" s="215">
        <v>18</v>
      </c>
      <c r="K91" s="215">
        <v>18</v>
      </c>
      <c r="L91" s="215">
        <v>86</v>
      </c>
      <c r="M91" s="215" t="s">
        <v>414</v>
      </c>
      <c r="N91" s="215" t="s">
        <v>414</v>
      </c>
      <c r="O91" s="215">
        <v>82</v>
      </c>
      <c r="P91" s="215">
        <v>48</v>
      </c>
      <c r="Q91" s="215">
        <v>34</v>
      </c>
      <c r="R91" s="215">
        <v>79</v>
      </c>
      <c r="S91" s="215">
        <v>75</v>
      </c>
      <c r="T91" s="215">
        <v>85</v>
      </c>
      <c r="U91" s="215">
        <v>11</v>
      </c>
      <c r="V91" s="215">
        <v>8</v>
      </c>
      <c r="W91" s="215">
        <v>3</v>
      </c>
      <c r="X91" s="215">
        <v>55</v>
      </c>
      <c r="Y91" s="215" t="s">
        <v>414</v>
      </c>
      <c r="Z91" s="215" t="s">
        <v>414</v>
      </c>
      <c r="AA91" s="215" t="s">
        <v>414</v>
      </c>
      <c r="AB91" s="215">
        <v>0</v>
      </c>
      <c r="AC91" s="215" t="s">
        <v>414</v>
      </c>
      <c r="AD91" s="215" t="s">
        <v>414</v>
      </c>
      <c r="AE91" s="215" t="s">
        <v>33</v>
      </c>
      <c r="AF91" s="215" t="s">
        <v>414</v>
      </c>
      <c r="AG91" s="215">
        <v>1922</v>
      </c>
      <c r="AH91" s="215">
        <v>1005</v>
      </c>
      <c r="AI91" s="215">
        <v>917</v>
      </c>
      <c r="AJ91" s="215">
        <v>71</v>
      </c>
      <c r="AK91" s="215">
        <v>67</v>
      </c>
      <c r="AL91" s="215">
        <v>76</v>
      </c>
      <c r="AN91" s="152"/>
    </row>
    <row r="92" spans="1:40" x14ac:dyDescent="0.45">
      <c r="A92" s="149" t="s">
        <v>166</v>
      </c>
      <c r="B92" s="149" t="s">
        <v>167</v>
      </c>
      <c r="C92" s="215">
        <v>5506</v>
      </c>
      <c r="D92" s="215">
        <v>2818</v>
      </c>
      <c r="E92" s="215">
        <v>2688</v>
      </c>
      <c r="F92" s="215">
        <v>66</v>
      </c>
      <c r="G92" s="215">
        <v>62</v>
      </c>
      <c r="H92" s="215">
        <v>71</v>
      </c>
      <c r="I92" s="215">
        <v>119</v>
      </c>
      <c r="J92" s="215">
        <v>60</v>
      </c>
      <c r="K92" s="215">
        <v>59</v>
      </c>
      <c r="L92" s="215">
        <v>72</v>
      </c>
      <c r="M92" s="215">
        <v>68</v>
      </c>
      <c r="N92" s="215">
        <v>76</v>
      </c>
      <c r="O92" s="215">
        <v>108</v>
      </c>
      <c r="P92" s="215">
        <v>60</v>
      </c>
      <c r="Q92" s="215">
        <v>48</v>
      </c>
      <c r="R92" s="215">
        <v>68</v>
      </c>
      <c r="S92" s="215">
        <v>68</v>
      </c>
      <c r="T92" s="215">
        <v>67</v>
      </c>
      <c r="U92" s="215">
        <v>20</v>
      </c>
      <c r="V92" s="215">
        <v>11</v>
      </c>
      <c r="W92" s="215">
        <v>9</v>
      </c>
      <c r="X92" s="215">
        <v>60</v>
      </c>
      <c r="Y92" s="215">
        <v>73</v>
      </c>
      <c r="Z92" s="215">
        <v>44</v>
      </c>
      <c r="AA92" s="215">
        <v>16</v>
      </c>
      <c r="AB92" s="215">
        <v>7</v>
      </c>
      <c r="AC92" s="215">
        <v>9</v>
      </c>
      <c r="AD92" s="215">
        <v>56</v>
      </c>
      <c r="AE92" s="215">
        <v>43</v>
      </c>
      <c r="AF92" s="215">
        <v>67</v>
      </c>
      <c r="AG92" s="215">
        <v>5837</v>
      </c>
      <c r="AH92" s="215">
        <v>2993</v>
      </c>
      <c r="AI92" s="215">
        <v>2844</v>
      </c>
      <c r="AJ92" s="215">
        <v>66</v>
      </c>
      <c r="AK92" s="215">
        <v>62</v>
      </c>
      <c r="AL92" s="215">
        <v>71</v>
      </c>
      <c r="AN92" s="152"/>
    </row>
    <row r="93" spans="1:40" x14ac:dyDescent="0.45">
      <c r="A93" s="149" t="s">
        <v>174</v>
      </c>
      <c r="B93" s="149" t="s">
        <v>175</v>
      </c>
      <c r="C93" s="215">
        <v>1791</v>
      </c>
      <c r="D93" s="215">
        <v>870</v>
      </c>
      <c r="E93" s="215">
        <v>921</v>
      </c>
      <c r="F93" s="215">
        <v>67</v>
      </c>
      <c r="G93" s="215">
        <v>63</v>
      </c>
      <c r="H93" s="215">
        <v>70</v>
      </c>
      <c r="I93" s="215">
        <v>51</v>
      </c>
      <c r="J93" s="215">
        <v>28</v>
      </c>
      <c r="K93" s="215">
        <v>23</v>
      </c>
      <c r="L93" s="215">
        <v>69</v>
      </c>
      <c r="M93" s="215" t="s">
        <v>414</v>
      </c>
      <c r="N93" s="215" t="s">
        <v>414</v>
      </c>
      <c r="O93" s="215">
        <v>38</v>
      </c>
      <c r="P93" s="215">
        <v>20</v>
      </c>
      <c r="Q93" s="215">
        <v>18</v>
      </c>
      <c r="R93" s="215" t="s">
        <v>414</v>
      </c>
      <c r="S93" s="215" t="s">
        <v>414</v>
      </c>
      <c r="T93" s="215">
        <v>83</v>
      </c>
      <c r="U93" s="215">
        <v>13</v>
      </c>
      <c r="V93" s="215">
        <v>6</v>
      </c>
      <c r="W93" s="215">
        <v>7</v>
      </c>
      <c r="X93" s="215" t="s">
        <v>414</v>
      </c>
      <c r="Y93" s="215" t="s">
        <v>414</v>
      </c>
      <c r="Z93" s="215">
        <v>43</v>
      </c>
      <c r="AA93" s="215">
        <v>7</v>
      </c>
      <c r="AB93" s="215" t="s">
        <v>414</v>
      </c>
      <c r="AC93" s="215" t="s">
        <v>414</v>
      </c>
      <c r="AD93" s="215" t="s">
        <v>414</v>
      </c>
      <c r="AE93" s="215" t="s">
        <v>414</v>
      </c>
      <c r="AF93" s="215" t="s">
        <v>414</v>
      </c>
      <c r="AG93" s="215">
        <v>1925</v>
      </c>
      <c r="AH93" s="215">
        <v>937</v>
      </c>
      <c r="AI93" s="215">
        <v>988</v>
      </c>
      <c r="AJ93" s="215">
        <v>67</v>
      </c>
      <c r="AK93" s="215">
        <v>63</v>
      </c>
      <c r="AL93" s="215">
        <v>70</v>
      </c>
      <c r="AN93" s="152"/>
    </row>
    <row r="94" spans="1:40" x14ac:dyDescent="0.45">
      <c r="A94" s="149" t="s">
        <v>238</v>
      </c>
      <c r="B94" s="149" t="s">
        <v>239</v>
      </c>
      <c r="C94" s="215">
        <v>1066</v>
      </c>
      <c r="D94" s="215">
        <v>586</v>
      </c>
      <c r="E94" s="215">
        <v>480</v>
      </c>
      <c r="F94" s="215">
        <v>59</v>
      </c>
      <c r="G94" s="215">
        <v>54</v>
      </c>
      <c r="H94" s="215">
        <v>64</v>
      </c>
      <c r="I94" s="215">
        <v>274</v>
      </c>
      <c r="J94" s="215">
        <v>134</v>
      </c>
      <c r="K94" s="215">
        <v>140</v>
      </c>
      <c r="L94" s="215">
        <v>59</v>
      </c>
      <c r="M94" s="215">
        <v>54</v>
      </c>
      <c r="N94" s="215">
        <v>64</v>
      </c>
      <c r="O94" s="215">
        <v>1371</v>
      </c>
      <c r="P94" s="215">
        <v>686</v>
      </c>
      <c r="Q94" s="215">
        <v>685</v>
      </c>
      <c r="R94" s="215">
        <v>70</v>
      </c>
      <c r="S94" s="215">
        <v>67</v>
      </c>
      <c r="T94" s="215">
        <v>73</v>
      </c>
      <c r="U94" s="215">
        <v>333</v>
      </c>
      <c r="V94" s="215">
        <v>171</v>
      </c>
      <c r="W94" s="215">
        <v>162</v>
      </c>
      <c r="X94" s="215">
        <v>66</v>
      </c>
      <c r="Y94" s="215">
        <v>62</v>
      </c>
      <c r="Z94" s="215">
        <v>71</v>
      </c>
      <c r="AA94" s="215">
        <v>4</v>
      </c>
      <c r="AB94" s="215" t="s">
        <v>414</v>
      </c>
      <c r="AC94" s="215" t="s">
        <v>414</v>
      </c>
      <c r="AD94" s="215" t="s">
        <v>414</v>
      </c>
      <c r="AE94" s="215" t="s">
        <v>414</v>
      </c>
      <c r="AF94" s="215" t="s">
        <v>414</v>
      </c>
      <c r="AG94" s="215">
        <v>3132</v>
      </c>
      <c r="AH94" s="215">
        <v>1625</v>
      </c>
      <c r="AI94" s="215">
        <v>1507</v>
      </c>
      <c r="AJ94" s="215">
        <v>64</v>
      </c>
      <c r="AK94" s="215">
        <v>60</v>
      </c>
      <c r="AL94" s="215">
        <v>68</v>
      </c>
      <c r="AN94" s="152"/>
    </row>
    <row r="95" spans="1:40" x14ac:dyDescent="0.45">
      <c r="A95" s="149" t="s">
        <v>228</v>
      </c>
      <c r="B95" s="149" t="s">
        <v>229</v>
      </c>
      <c r="C95" s="215">
        <v>1305</v>
      </c>
      <c r="D95" s="215">
        <v>651</v>
      </c>
      <c r="E95" s="215">
        <v>654</v>
      </c>
      <c r="F95" s="215">
        <v>70</v>
      </c>
      <c r="G95" s="215">
        <v>67</v>
      </c>
      <c r="H95" s="215">
        <v>73</v>
      </c>
      <c r="I95" s="215">
        <v>198</v>
      </c>
      <c r="J95" s="215">
        <v>91</v>
      </c>
      <c r="K95" s="215">
        <v>107</v>
      </c>
      <c r="L95" s="215">
        <v>71</v>
      </c>
      <c r="M95" s="215">
        <v>69</v>
      </c>
      <c r="N95" s="215">
        <v>73</v>
      </c>
      <c r="O95" s="215">
        <v>336</v>
      </c>
      <c r="P95" s="215">
        <v>175</v>
      </c>
      <c r="Q95" s="215">
        <v>161</v>
      </c>
      <c r="R95" s="215">
        <v>72</v>
      </c>
      <c r="S95" s="215">
        <v>69</v>
      </c>
      <c r="T95" s="215">
        <v>75</v>
      </c>
      <c r="U95" s="215">
        <v>101</v>
      </c>
      <c r="V95" s="215">
        <v>52</v>
      </c>
      <c r="W95" s="215">
        <v>49</v>
      </c>
      <c r="X95" s="215">
        <v>66</v>
      </c>
      <c r="Y95" s="215">
        <v>58</v>
      </c>
      <c r="Z95" s="215">
        <v>76</v>
      </c>
      <c r="AA95" s="215">
        <v>7</v>
      </c>
      <c r="AB95" s="215">
        <v>4</v>
      </c>
      <c r="AC95" s="215">
        <v>3</v>
      </c>
      <c r="AD95" s="215" t="s">
        <v>414</v>
      </c>
      <c r="AE95" s="215" t="s">
        <v>414</v>
      </c>
      <c r="AF95" s="215">
        <v>100</v>
      </c>
      <c r="AG95" s="215">
        <v>2001</v>
      </c>
      <c r="AH95" s="215">
        <v>999</v>
      </c>
      <c r="AI95" s="215">
        <v>1002</v>
      </c>
      <c r="AJ95" s="215">
        <v>70</v>
      </c>
      <c r="AK95" s="215">
        <v>67</v>
      </c>
      <c r="AL95" s="215">
        <v>73</v>
      </c>
      <c r="AN95" s="152"/>
    </row>
    <row r="96" spans="1:40" x14ac:dyDescent="0.45">
      <c r="A96" s="149" t="s">
        <v>230</v>
      </c>
      <c r="B96" s="149" t="s">
        <v>231</v>
      </c>
      <c r="C96" s="215">
        <v>2833</v>
      </c>
      <c r="D96" s="215">
        <v>1448</v>
      </c>
      <c r="E96" s="215">
        <v>1385</v>
      </c>
      <c r="F96" s="215">
        <v>68</v>
      </c>
      <c r="G96" s="215">
        <v>65</v>
      </c>
      <c r="H96" s="215">
        <v>71</v>
      </c>
      <c r="I96" s="215">
        <v>187</v>
      </c>
      <c r="J96" s="215">
        <v>104</v>
      </c>
      <c r="K96" s="215">
        <v>83</v>
      </c>
      <c r="L96" s="215">
        <v>68</v>
      </c>
      <c r="M96" s="215">
        <v>66</v>
      </c>
      <c r="N96" s="215">
        <v>70</v>
      </c>
      <c r="O96" s="215">
        <v>69</v>
      </c>
      <c r="P96" s="215">
        <v>38</v>
      </c>
      <c r="Q96" s="215">
        <v>31</v>
      </c>
      <c r="R96" s="215">
        <v>84</v>
      </c>
      <c r="S96" s="215">
        <v>82</v>
      </c>
      <c r="T96" s="215">
        <v>87</v>
      </c>
      <c r="U96" s="215">
        <v>65</v>
      </c>
      <c r="V96" s="215">
        <v>34</v>
      </c>
      <c r="W96" s="215">
        <v>31</v>
      </c>
      <c r="X96" s="215">
        <v>75</v>
      </c>
      <c r="Y96" s="215">
        <v>74</v>
      </c>
      <c r="Z96" s="215">
        <v>77</v>
      </c>
      <c r="AA96" s="215">
        <v>10</v>
      </c>
      <c r="AB96" s="215">
        <v>5</v>
      </c>
      <c r="AC96" s="215">
        <v>5</v>
      </c>
      <c r="AD96" s="215">
        <v>70</v>
      </c>
      <c r="AE96" s="215" t="s">
        <v>414</v>
      </c>
      <c r="AF96" s="215" t="s">
        <v>414</v>
      </c>
      <c r="AG96" s="215">
        <v>3205</v>
      </c>
      <c r="AH96" s="215">
        <v>1650</v>
      </c>
      <c r="AI96" s="215">
        <v>1555</v>
      </c>
      <c r="AJ96" s="215">
        <v>68</v>
      </c>
      <c r="AK96" s="215">
        <v>65</v>
      </c>
      <c r="AL96" s="215">
        <v>72</v>
      </c>
      <c r="AN96" s="152"/>
    </row>
    <row r="97" spans="1:40" x14ac:dyDescent="0.45">
      <c r="A97" s="149" t="s">
        <v>327</v>
      </c>
      <c r="B97" s="149" t="s">
        <v>328</v>
      </c>
      <c r="C97" s="215">
        <v>4482</v>
      </c>
      <c r="D97" s="215">
        <v>2314</v>
      </c>
      <c r="E97" s="215">
        <v>2168</v>
      </c>
      <c r="F97" s="215">
        <v>67</v>
      </c>
      <c r="G97" s="215">
        <v>62</v>
      </c>
      <c r="H97" s="215">
        <v>72</v>
      </c>
      <c r="I97" s="215">
        <v>411</v>
      </c>
      <c r="J97" s="215">
        <v>201</v>
      </c>
      <c r="K97" s="215">
        <v>210</v>
      </c>
      <c r="L97" s="215">
        <v>68</v>
      </c>
      <c r="M97" s="215">
        <v>64</v>
      </c>
      <c r="N97" s="215">
        <v>71</v>
      </c>
      <c r="O97" s="215">
        <v>878</v>
      </c>
      <c r="P97" s="215">
        <v>421</v>
      </c>
      <c r="Q97" s="215">
        <v>457</v>
      </c>
      <c r="R97" s="215">
        <v>63</v>
      </c>
      <c r="S97" s="215">
        <v>58</v>
      </c>
      <c r="T97" s="215">
        <v>67</v>
      </c>
      <c r="U97" s="215">
        <v>130</v>
      </c>
      <c r="V97" s="215">
        <v>68</v>
      </c>
      <c r="W97" s="215">
        <v>62</v>
      </c>
      <c r="X97" s="215">
        <v>62</v>
      </c>
      <c r="Y97" s="215">
        <v>65</v>
      </c>
      <c r="Z97" s="215">
        <v>60</v>
      </c>
      <c r="AA97" s="215">
        <v>16</v>
      </c>
      <c r="AB97" s="215">
        <v>10</v>
      </c>
      <c r="AC97" s="215">
        <v>6</v>
      </c>
      <c r="AD97" s="215">
        <v>69</v>
      </c>
      <c r="AE97" s="215" t="s">
        <v>414</v>
      </c>
      <c r="AF97" s="215" t="s">
        <v>414</v>
      </c>
      <c r="AG97" s="215">
        <v>6043</v>
      </c>
      <c r="AH97" s="215">
        <v>3076</v>
      </c>
      <c r="AI97" s="215">
        <v>2967</v>
      </c>
      <c r="AJ97" s="215">
        <v>66</v>
      </c>
      <c r="AK97" s="215">
        <v>62</v>
      </c>
      <c r="AL97" s="215">
        <v>70</v>
      </c>
      <c r="AN97" s="152"/>
    </row>
    <row r="98" spans="1:40" x14ac:dyDescent="0.45">
      <c r="A98" s="149" t="s">
        <v>339</v>
      </c>
      <c r="B98" s="149" t="s">
        <v>340</v>
      </c>
      <c r="C98" s="215">
        <v>2213</v>
      </c>
      <c r="D98" s="215">
        <v>1129</v>
      </c>
      <c r="E98" s="215">
        <v>1084</v>
      </c>
      <c r="F98" s="215">
        <v>68</v>
      </c>
      <c r="G98" s="215">
        <v>63</v>
      </c>
      <c r="H98" s="215">
        <v>73</v>
      </c>
      <c r="I98" s="215">
        <v>268</v>
      </c>
      <c r="J98" s="215">
        <v>145</v>
      </c>
      <c r="K98" s="215">
        <v>123</v>
      </c>
      <c r="L98" s="215">
        <v>70</v>
      </c>
      <c r="M98" s="215">
        <v>73</v>
      </c>
      <c r="N98" s="215">
        <v>67</v>
      </c>
      <c r="O98" s="215">
        <v>397</v>
      </c>
      <c r="P98" s="215">
        <v>220</v>
      </c>
      <c r="Q98" s="215">
        <v>177</v>
      </c>
      <c r="R98" s="215">
        <v>77</v>
      </c>
      <c r="S98" s="215">
        <v>73</v>
      </c>
      <c r="T98" s="215">
        <v>82</v>
      </c>
      <c r="U98" s="215">
        <v>509</v>
      </c>
      <c r="V98" s="215">
        <v>272</v>
      </c>
      <c r="W98" s="215">
        <v>237</v>
      </c>
      <c r="X98" s="215">
        <v>69</v>
      </c>
      <c r="Y98" s="215">
        <v>62</v>
      </c>
      <c r="Z98" s="215">
        <v>77</v>
      </c>
      <c r="AA98" s="215">
        <v>20</v>
      </c>
      <c r="AB98" s="215">
        <v>12</v>
      </c>
      <c r="AC98" s="215">
        <v>8</v>
      </c>
      <c r="AD98" s="215">
        <v>80</v>
      </c>
      <c r="AE98" s="215" t="s">
        <v>414</v>
      </c>
      <c r="AF98" s="215" t="s">
        <v>414</v>
      </c>
      <c r="AG98" s="215">
        <v>3491</v>
      </c>
      <c r="AH98" s="215">
        <v>1817</v>
      </c>
      <c r="AI98" s="215">
        <v>1674</v>
      </c>
      <c r="AJ98" s="215">
        <v>69</v>
      </c>
      <c r="AK98" s="215">
        <v>65</v>
      </c>
      <c r="AL98" s="215">
        <v>74</v>
      </c>
      <c r="AN98" s="152"/>
    </row>
    <row r="99" spans="1:40" x14ac:dyDescent="0.45">
      <c r="A99" s="149" t="s">
        <v>180</v>
      </c>
      <c r="B99" s="149" t="s">
        <v>181</v>
      </c>
      <c r="C99" s="215">
        <v>7713</v>
      </c>
      <c r="D99" s="215">
        <v>3911</v>
      </c>
      <c r="E99" s="215">
        <v>3802</v>
      </c>
      <c r="F99" s="215">
        <v>66</v>
      </c>
      <c r="G99" s="215">
        <v>62</v>
      </c>
      <c r="H99" s="215">
        <v>69</v>
      </c>
      <c r="I99" s="215">
        <v>202</v>
      </c>
      <c r="J99" s="215" t="s">
        <v>414</v>
      </c>
      <c r="K99" s="215" t="s">
        <v>414</v>
      </c>
      <c r="L99" s="215">
        <v>67</v>
      </c>
      <c r="M99" s="215" t="s">
        <v>414</v>
      </c>
      <c r="N99" s="215" t="s">
        <v>414</v>
      </c>
      <c r="O99" s="215">
        <v>77</v>
      </c>
      <c r="P99" s="215">
        <v>33</v>
      </c>
      <c r="Q99" s="215">
        <v>44</v>
      </c>
      <c r="R99" s="215">
        <v>81</v>
      </c>
      <c r="S99" s="215">
        <v>76</v>
      </c>
      <c r="T99" s="215">
        <v>84</v>
      </c>
      <c r="U99" s="215">
        <v>28</v>
      </c>
      <c r="V99" s="215">
        <v>15</v>
      </c>
      <c r="W99" s="215">
        <v>13</v>
      </c>
      <c r="X99" s="215">
        <v>79</v>
      </c>
      <c r="Y99" s="215" t="s">
        <v>414</v>
      </c>
      <c r="Z99" s="215" t="s">
        <v>414</v>
      </c>
      <c r="AA99" s="215">
        <v>20</v>
      </c>
      <c r="AB99" s="215">
        <v>12</v>
      </c>
      <c r="AC99" s="215">
        <v>8</v>
      </c>
      <c r="AD99" s="215">
        <v>80</v>
      </c>
      <c r="AE99" s="215" t="s">
        <v>414</v>
      </c>
      <c r="AF99" s="215" t="s">
        <v>414</v>
      </c>
      <c r="AG99" s="215">
        <v>8152</v>
      </c>
      <c r="AH99" s="215">
        <v>4139</v>
      </c>
      <c r="AI99" s="215">
        <v>4013</v>
      </c>
      <c r="AJ99" s="215">
        <v>66</v>
      </c>
      <c r="AK99" s="215">
        <v>62</v>
      </c>
      <c r="AL99" s="215">
        <v>70</v>
      </c>
      <c r="AN99" s="152"/>
    </row>
    <row r="100" spans="1:40" x14ac:dyDescent="0.45">
      <c r="A100" s="149" t="s">
        <v>178</v>
      </c>
      <c r="B100" s="149" t="s">
        <v>179</v>
      </c>
      <c r="C100" s="215">
        <v>2043</v>
      </c>
      <c r="D100" s="215">
        <v>1095</v>
      </c>
      <c r="E100" s="215">
        <v>948</v>
      </c>
      <c r="F100" s="215">
        <v>58</v>
      </c>
      <c r="G100" s="215">
        <v>54</v>
      </c>
      <c r="H100" s="215">
        <v>62</v>
      </c>
      <c r="I100" s="215">
        <v>269</v>
      </c>
      <c r="J100" s="215">
        <v>124</v>
      </c>
      <c r="K100" s="215">
        <v>145</v>
      </c>
      <c r="L100" s="215">
        <v>60</v>
      </c>
      <c r="M100" s="215">
        <v>57</v>
      </c>
      <c r="N100" s="215">
        <v>62</v>
      </c>
      <c r="O100" s="215">
        <v>542</v>
      </c>
      <c r="P100" s="215">
        <v>286</v>
      </c>
      <c r="Q100" s="215">
        <v>256</v>
      </c>
      <c r="R100" s="215">
        <v>66</v>
      </c>
      <c r="S100" s="215">
        <v>64</v>
      </c>
      <c r="T100" s="215">
        <v>69</v>
      </c>
      <c r="U100" s="215">
        <v>108</v>
      </c>
      <c r="V100" s="215">
        <v>46</v>
      </c>
      <c r="W100" s="215">
        <v>62</v>
      </c>
      <c r="X100" s="215">
        <v>64</v>
      </c>
      <c r="Y100" s="215">
        <v>57</v>
      </c>
      <c r="Z100" s="215">
        <v>69</v>
      </c>
      <c r="AA100" s="215">
        <v>14</v>
      </c>
      <c r="AB100" s="215">
        <v>7</v>
      </c>
      <c r="AC100" s="215">
        <v>7</v>
      </c>
      <c r="AD100" s="215">
        <v>43</v>
      </c>
      <c r="AE100" s="215">
        <v>43</v>
      </c>
      <c r="AF100" s="215">
        <v>43</v>
      </c>
      <c r="AG100" s="215">
        <v>3061</v>
      </c>
      <c r="AH100" s="215">
        <v>1601</v>
      </c>
      <c r="AI100" s="215">
        <v>1460</v>
      </c>
      <c r="AJ100" s="215">
        <v>59</v>
      </c>
      <c r="AK100" s="215">
        <v>55</v>
      </c>
      <c r="AL100" s="215">
        <v>63</v>
      </c>
      <c r="AN100" s="152"/>
    </row>
    <row r="101" spans="1:40" x14ac:dyDescent="0.45">
      <c r="A101" s="149" t="s">
        <v>372</v>
      </c>
      <c r="B101" s="149" t="s">
        <v>373</v>
      </c>
      <c r="C101" s="215">
        <v>3786</v>
      </c>
      <c r="D101" s="215">
        <v>1987</v>
      </c>
      <c r="E101" s="215">
        <v>1799</v>
      </c>
      <c r="F101" s="215">
        <v>69</v>
      </c>
      <c r="G101" s="215">
        <v>64</v>
      </c>
      <c r="H101" s="215">
        <v>76</v>
      </c>
      <c r="I101" s="215">
        <v>120</v>
      </c>
      <c r="J101" s="215">
        <v>61</v>
      </c>
      <c r="K101" s="215">
        <v>59</v>
      </c>
      <c r="L101" s="215">
        <v>77</v>
      </c>
      <c r="M101" s="215">
        <v>72</v>
      </c>
      <c r="N101" s="215">
        <v>81</v>
      </c>
      <c r="O101" s="215">
        <v>50</v>
      </c>
      <c r="P101" s="215">
        <v>27</v>
      </c>
      <c r="Q101" s="215">
        <v>23</v>
      </c>
      <c r="R101" s="215">
        <v>76</v>
      </c>
      <c r="S101" s="215">
        <v>78</v>
      </c>
      <c r="T101" s="215">
        <v>74</v>
      </c>
      <c r="U101" s="215">
        <v>24</v>
      </c>
      <c r="V101" s="215">
        <v>12</v>
      </c>
      <c r="W101" s="215">
        <v>12</v>
      </c>
      <c r="X101" s="215">
        <v>79</v>
      </c>
      <c r="Y101" s="215" t="s">
        <v>414</v>
      </c>
      <c r="Z101" s="215" t="s">
        <v>414</v>
      </c>
      <c r="AA101" s="215">
        <v>6</v>
      </c>
      <c r="AB101" s="215">
        <v>3</v>
      </c>
      <c r="AC101" s="215">
        <v>3</v>
      </c>
      <c r="AD101" s="215" t="s">
        <v>414</v>
      </c>
      <c r="AE101" s="215" t="s">
        <v>414</v>
      </c>
      <c r="AF101" s="215">
        <v>100</v>
      </c>
      <c r="AG101" s="215">
        <v>4030</v>
      </c>
      <c r="AH101" s="215">
        <v>2111</v>
      </c>
      <c r="AI101" s="215">
        <v>1919</v>
      </c>
      <c r="AJ101" s="215">
        <v>70</v>
      </c>
      <c r="AK101" s="215">
        <v>64</v>
      </c>
      <c r="AL101" s="215">
        <v>76</v>
      </c>
      <c r="AN101" s="152"/>
    </row>
    <row r="102" spans="1:40" x14ac:dyDescent="0.45">
      <c r="A102" s="149" t="s">
        <v>382</v>
      </c>
      <c r="B102" s="149" t="s">
        <v>383</v>
      </c>
      <c r="C102" s="215">
        <v>1368</v>
      </c>
      <c r="D102" s="215">
        <v>710</v>
      </c>
      <c r="E102" s="215">
        <v>658</v>
      </c>
      <c r="F102" s="215">
        <v>70</v>
      </c>
      <c r="G102" s="215">
        <v>67</v>
      </c>
      <c r="H102" s="215">
        <v>74</v>
      </c>
      <c r="I102" s="215">
        <v>50</v>
      </c>
      <c r="J102" s="215">
        <v>29</v>
      </c>
      <c r="K102" s="215">
        <v>21</v>
      </c>
      <c r="L102" s="215">
        <v>70</v>
      </c>
      <c r="M102" s="215">
        <v>66</v>
      </c>
      <c r="N102" s="215">
        <v>76</v>
      </c>
      <c r="O102" s="215">
        <v>38</v>
      </c>
      <c r="P102" s="215">
        <v>23</v>
      </c>
      <c r="Q102" s="215">
        <v>15</v>
      </c>
      <c r="R102" s="215">
        <v>79</v>
      </c>
      <c r="S102" s="215">
        <v>78</v>
      </c>
      <c r="T102" s="215">
        <v>80</v>
      </c>
      <c r="U102" s="215">
        <v>9</v>
      </c>
      <c r="V102" s="215">
        <v>6</v>
      </c>
      <c r="W102" s="215">
        <v>3</v>
      </c>
      <c r="X102" s="215">
        <v>56</v>
      </c>
      <c r="Y102" s="215" t="s">
        <v>414</v>
      </c>
      <c r="Z102" s="215" t="s">
        <v>414</v>
      </c>
      <c r="AA102" s="215">
        <v>0</v>
      </c>
      <c r="AB102" s="215">
        <v>0</v>
      </c>
      <c r="AC102" s="215">
        <v>0</v>
      </c>
      <c r="AD102" s="215" t="s">
        <v>33</v>
      </c>
      <c r="AE102" s="215" t="s">
        <v>33</v>
      </c>
      <c r="AF102" s="215" t="s">
        <v>33</v>
      </c>
      <c r="AG102" s="215">
        <v>1498</v>
      </c>
      <c r="AH102" s="215">
        <v>789</v>
      </c>
      <c r="AI102" s="215">
        <v>709</v>
      </c>
      <c r="AJ102" s="215">
        <v>70</v>
      </c>
      <c r="AK102" s="215">
        <v>67</v>
      </c>
      <c r="AL102" s="215">
        <v>74</v>
      </c>
      <c r="AN102" s="152"/>
    </row>
    <row r="103" spans="1:40" x14ac:dyDescent="0.45">
      <c r="A103" s="149" t="s">
        <v>365</v>
      </c>
      <c r="B103" s="149" t="s">
        <v>366</v>
      </c>
      <c r="C103" s="215">
        <v>1421</v>
      </c>
      <c r="D103" s="215">
        <v>727</v>
      </c>
      <c r="E103" s="215">
        <v>694</v>
      </c>
      <c r="F103" s="215">
        <v>70</v>
      </c>
      <c r="G103" s="215">
        <v>67</v>
      </c>
      <c r="H103" s="215">
        <v>74</v>
      </c>
      <c r="I103" s="215">
        <v>106</v>
      </c>
      <c r="J103" s="215">
        <v>52</v>
      </c>
      <c r="K103" s="215">
        <v>54</v>
      </c>
      <c r="L103" s="215">
        <v>70</v>
      </c>
      <c r="M103" s="215">
        <v>67</v>
      </c>
      <c r="N103" s="215">
        <v>72</v>
      </c>
      <c r="O103" s="215">
        <v>82</v>
      </c>
      <c r="P103" s="215">
        <v>47</v>
      </c>
      <c r="Q103" s="215">
        <v>35</v>
      </c>
      <c r="R103" s="215">
        <v>67</v>
      </c>
      <c r="S103" s="215">
        <v>70</v>
      </c>
      <c r="T103" s="215">
        <v>63</v>
      </c>
      <c r="U103" s="215">
        <v>21</v>
      </c>
      <c r="V103" s="215">
        <v>12</v>
      </c>
      <c r="W103" s="215">
        <v>9</v>
      </c>
      <c r="X103" s="215">
        <v>76</v>
      </c>
      <c r="Y103" s="215" t="s">
        <v>414</v>
      </c>
      <c r="Z103" s="215" t="s">
        <v>414</v>
      </c>
      <c r="AA103" s="215">
        <v>10</v>
      </c>
      <c r="AB103" s="215">
        <v>4</v>
      </c>
      <c r="AC103" s="215">
        <v>6</v>
      </c>
      <c r="AD103" s="215" t="s">
        <v>414</v>
      </c>
      <c r="AE103" s="215" t="s">
        <v>414</v>
      </c>
      <c r="AF103" s="215">
        <v>100</v>
      </c>
      <c r="AG103" s="215">
        <v>1682</v>
      </c>
      <c r="AH103" s="215">
        <v>865</v>
      </c>
      <c r="AI103" s="215">
        <v>817</v>
      </c>
      <c r="AJ103" s="215">
        <v>70</v>
      </c>
      <c r="AK103" s="215">
        <v>67</v>
      </c>
      <c r="AL103" s="215">
        <v>73</v>
      </c>
      <c r="AN103" s="152"/>
    </row>
    <row r="104" spans="1:40" x14ac:dyDescent="0.45">
      <c r="A104" s="149" t="s">
        <v>76</v>
      </c>
      <c r="B104" s="149" t="s">
        <v>77</v>
      </c>
      <c r="C104" s="215">
        <v>5329</v>
      </c>
      <c r="D104" s="215">
        <v>2747</v>
      </c>
      <c r="E104" s="215">
        <v>2582</v>
      </c>
      <c r="F104" s="215">
        <v>68</v>
      </c>
      <c r="G104" s="215">
        <v>64</v>
      </c>
      <c r="H104" s="215">
        <v>73</v>
      </c>
      <c r="I104" s="215">
        <v>69</v>
      </c>
      <c r="J104" s="215">
        <v>31</v>
      </c>
      <c r="K104" s="215">
        <v>38</v>
      </c>
      <c r="L104" s="215">
        <v>75</v>
      </c>
      <c r="M104" s="215">
        <v>65</v>
      </c>
      <c r="N104" s="215">
        <v>84</v>
      </c>
      <c r="O104" s="215">
        <v>33</v>
      </c>
      <c r="P104" s="215">
        <v>17</v>
      </c>
      <c r="Q104" s="215">
        <v>16</v>
      </c>
      <c r="R104" s="215">
        <v>76</v>
      </c>
      <c r="S104" s="215">
        <v>76</v>
      </c>
      <c r="T104" s="215">
        <v>75</v>
      </c>
      <c r="U104" s="215">
        <v>9</v>
      </c>
      <c r="V104" s="215">
        <v>4</v>
      </c>
      <c r="W104" s="215">
        <v>5</v>
      </c>
      <c r="X104" s="215">
        <v>67</v>
      </c>
      <c r="Y104" s="215" t="s">
        <v>414</v>
      </c>
      <c r="Z104" s="215" t="s">
        <v>414</v>
      </c>
      <c r="AA104" s="215">
        <v>13</v>
      </c>
      <c r="AB104" s="215">
        <v>7</v>
      </c>
      <c r="AC104" s="215">
        <v>6</v>
      </c>
      <c r="AD104" s="215">
        <v>69</v>
      </c>
      <c r="AE104" s="215" t="s">
        <v>414</v>
      </c>
      <c r="AF104" s="215" t="s">
        <v>414</v>
      </c>
      <c r="AG104" s="215">
        <v>5494</v>
      </c>
      <c r="AH104" s="215">
        <v>2819</v>
      </c>
      <c r="AI104" s="215">
        <v>2675</v>
      </c>
      <c r="AJ104" s="215">
        <v>69</v>
      </c>
      <c r="AK104" s="215">
        <v>64</v>
      </c>
      <c r="AL104" s="215">
        <v>74</v>
      </c>
      <c r="AN104" s="152"/>
    </row>
    <row r="105" spans="1:40" x14ac:dyDescent="0.45">
      <c r="A105" s="149" t="s">
        <v>74</v>
      </c>
      <c r="B105" s="149" t="s">
        <v>75</v>
      </c>
      <c r="C105" s="215">
        <v>1141</v>
      </c>
      <c r="D105" s="215">
        <v>567</v>
      </c>
      <c r="E105" s="215">
        <v>574</v>
      </c>
      <c r="F105" s="215">
        <v>76</v>
      </c>
      <c r="G105" s="215">
        <v>71</v>
      </c>
      <c r="H105" s="215">
        <v>80</v>
      </c>
      <c r="I105" s="215">
        <v>29</v>
      </c>
      <c r="J105" s="215">
        <v>14</v>
      </c>
      <c r="K105" s="215">
        <v>15</v>
      </c>
      <c r="L105" s="215">
        <v>86</v>
      </c>
      <c r="M105" s="215">
        <v>71</v>
      </c>
      <c r="N105" s="215">
        <v>100</v>
      </c>
      <c r="O105" s="215">
        <v>34</v>
      </c>
      <c r="P105" s="215">
        <v>18</v>
      </c>
      <c r="Q105" s="215">
        <v>16</v>
      </c>
      <c r="R105" s="215" t="s">
        <v>414</v>
      </c>
      <c r="S105" s="215" t="s">
        <v>414</v>
      </c>
      <c r="T105" s="215" t="s">
        <v>414</v>
      </c>
      <c r="U105" s="215">
        <v>5</v>
      </c>
      <c r="V105" s="215" t="s">
        <v>414</v>
      </c>
      <c r="W105" s="215" t="s">
        <v>414</v>
      </c>
      <c r="X105" s="215" t="s">
        <v>414</v>
      </c>
      <c r="Y105" s="215" t="s">
        <v>414</v>
      </c>
      <c r="Z105" s="215" t="s">
        <v>414</v>
      </c>
      <c r="AA105" s="215" t="s">
        <v>414</v>
      </c>
      <c r="AB105" s="215" t="s">
        <v>414</v>
      </c>
      <c r="AC105" s="215" t="s">
        <v>414</v>
      </c>
      <c r="AD105" s="215" t="s">
        <v>414</v>
      </c>
      <c r="AE105" s="215" t="s">
        <v>414</v>
      </c>
      <c r="AF105" s="215" t="s">
        <v>414</v>
      </c>
      <c r="AG105" s="215">
        <v>1215</v>
      </c>
      <c r="AH105" s="215">
        <v>605</v>
      </c>
      <c r="AI105" s="215">
        <v>610</v>
      </c>
      <c r="AJ105" s="215">
        <v>76</v>
      </c>
      <c r="AK105" s="215">
        <v>71</v>
      </c>
      <c r="AL105" s="215">
        <v>80</v>
      </c>
      <c r="AN105" s="152"/>
    </row>
    <row r="106" spans="1:40" x14ac:dyDescent="0.45">
      <c r="A106" s="149" t="s">
        <v>329</v>
      </c>
      <c r="B106" s="149" t="s">
        <v>330</v>
      </c>
      <c r="C106" s="215">
        <v>4831</v>
      </c>
      <c r="D106" s="215">
        <v>2561</v>
      </c>
      <c r="E106" s="215">
        <v>2270</v>
      </c>
      <c r="F106" s="215">
        <v>63</v>
      </c>
      <c r="G106" s="215">
        <v>59</v>
      </c>
      <c r="H106" s="215">
        <v>67</v>
      </c>
      <c r="I106" s="215">
        <v>227</v>
      </c>
      <c r="J106" s="215">
        <v>129</v>
      </c>
      <c r="K106" s="215">
        <v>98</v>
      </c>
      <c r="L106" s="215">
        <v>60</v>
      </c>
      <c r="M106" s="215">
        <v>58</v>
      </c>
      <c r="N106" s="215">
        <v>63</v>
      </c>
      <c r="O106" s="215">
        <v>150</v>
      </c>
      <c r="P106" s="215">
        <v>72</v>
      </c>
      <c r="Q106" s="215">
        <v>78</v>
      </c>
      <c r="R106" s="215">
        <v>65</v>
      </c>
      <c r="S106" s="215">
        <v>60</v>
      </c>
      <c r="T106" s="215">
        <v>69</v>
      </c>
      <c r="U106" s="215">
        <v>29</v>
      </c>
      <c r="V106" s="215">
        <v>14</v>
      </c>
      <c r="W106" s="215">
        <v>15</v>
      </c>
      <c r="X106" s="215">
        <v>41</v>
      </c>
      <c r="Y106" s="215">
        <v>36</v>
      </c>
      <c r="Z106" s="215">
        <v>47</v>
      </c>
      <c r="AA106" s="215">
        <v>6</v>
      </c>
      <c r="AB106" s="215" t="s">
        <v>414</v>
      </c>
      <c r="AC106" s="215" t="s">
        <v>414</v>
      </c>
      <c r="AD106" s="215" t="s">
        <v>414</v>
      </c>
      <c r="AE106" s="215" t="s">
        <v>414</v>
      </c>
      <c r="AF106" s="215" t="s">
        <v>414</v>
      </c>
      <c r="AG106" s="215">
        <v>5346</v>
      </c>
      <c r="AH106" s="215">
        <v>2841</v>
      </c>
      <c r="AI106" s="215">
        <v>2505</v>
      </c>
      <c r="AJ106" s="215">
        <v>63</v>
      </c>
      <c r="AK106" s="215">
        <v>59</v>
      </c>
      <c r="AL106" s="215">
        <v>67</v>
      </c>
      <c r="AN106" s="152"/>
    </row>
    <row r="107" spans="1:40" x14ac:dyDescent="0.45">
      <c r="A107" s="149" t="s">
        <v>325</v>
      </c>
      <c r="B107" s="149" t="s">
        <v>326</v>
      </c>
      <c r="C107" s="215">
        <v>2201</v>
      </c>
      <c r="D107" s="215">
        <v>1139</v>
      </c>
      <c r="E107" s="215">
        <v>1062</v>
      </c>
      <c r="F107" s="215">
        <v>64</v>
      </c>
      <c r="G107" s="215">
        <v>63</v>
      </c>
      <c r="H107" s="215">
        <v>65</v>
      </c>
      <c r="I107" s="215">
        <v>263</v>
      </c>
      <c r="J107" s="215">
        <v>138</v>
      </c>
      <c r="K107" s="215">
        <v>125</v>
      </c>
      <c r="L107" s="215">
        <v>65</v>
      </c>
      <c r="M107" s="215">
        <v>63</v>
      </c>
      <c r="N107" s="215">
        <v>67</v>
      </c>
      <c r="O107" s="215">
        <v>115</v>
      </c>
      <c r="P107" s="215">
        <v>63</v>
      </c>
      <c r="Q107" s="215">
        <v>52</v>
      </c>
      <c r="R107" s="215">
        <v>69</v>
      </c>
      <c r="S107" s="215">
        <v>71</v>
      </c>
      <c r="T107" s="215">
        <v>65</v>
      </c>
      <c r="U107" s="215">
        <v>63</v>
      </c>
      <c r="V107" s="215">
        <v>31</v>
      </c>
      <c r="W107" s="215">
        <v>32</v>
      </c>
      <c r="X107" s="215">
        <v>67</v>
      </c>
      <c r="Y107" s="215">
        <v>65</v>
      </c>
      <c r="Z107" s="215">
        <v>69</v>
      </c>
      <c r="AA107" s="215">
        <v>9</v>
      </c>
      <c r="AB107" s="215">
        <v>3</v>
      </c>
      <c r="AC107" s="215">
        <v>6</v>
      </c>
      <c r="AD107" s="215" t="s">
        <v>414</v>
      </c>
      <c r="AE107" s="215" t="s">
        <v>414</v>
      </c>
      <c r="AF107" s="215" t="s">
        <v>414</v>
      </c>
      <c r="AG107" s="215">
        <v>2711</v>
      </c>
      <c r="AH107" s="215">
        <v>1401</v>
      </c>
      <c r="AI107" s="215">
        <v>1310</v>
      </c>
      <c r="AJ107" s="215">
        <v>64</v>
      </c>
      <c r="AK107" s="215">
        <v>63</v>
      </c>
      <c r="AL107" s="215">
        <v>65</v>
      </c>
      <c r="AN107" s="152"/>
    </row>
    <row r="108" spans="1:40" x14ac:dyDescent="0.45">
      <c r="A108" s="149" t="s">
        <v>331</v>
      </c>
      <c r="B108" s="149" t="s">
        <v>332</v>
      </c>
      <c r="C108" s="215">
        <v>13192</v>
      </c>
      <c r="D108" s="215">
        <v>6676</v>
      </c>
      <c r="E108" s="215">
        <v>6516</v>
      </c>
      <c r="F108" s="215">
        <v>70</v>
      </c>
      <c r="G108" s="215">
        <v>67</v>
      </c>
      <c r="H108" s="215">
        <v>74</v>
      </c>
      <c r="I108" s="215">
        <v>511</v>
      </c>
      <c r="J108" s="215">
        <v>260</v>
      </c>
      <c r="K108" s="215">
        <v>251</v>
      </c>
      <c r="L108" s="215">
        <v>78</v>
      </c>
      <c r="M108" s="215">
        <v>73</v>
      </c>
      <c r="N108" s="215">
        <v>84</v>
      </c>
      <c r="O108" s="215">
        <v>450</v>
      </c>
      <c r="P108" s="215">
        <v>257</v>
      </c>
      <c r="Q108" s="215">
        <v>193</v>
      </c>
      <c r="R108" s="215">
        <v>77</v>
      </c>
      <c r="S108" s="215">
        <v>75</v>
      </c>
      <c r="T108" s="215">
        <v>80</v>
      </c>
      <c r="U108" s="215">
        <v>150</v>
      </c>
      <c r="V108" s="215">
        <v>76</v>
      </c>
      <c r="W108" s="215">
        <v>74</v>
      </c>
      <c r="X108" s="215">
        <v>74</v>
      </c>
      <c r="Y108" s="215">
        <v>70</v>
      </c>
      <c r="Z108" s="215">
        <v>78</v>
      </c>
      <c r="AA108" s="215">
        <v>53</v>
      </c>
      <c r="AB108" s="215">
        <v>27</v>
      </c>
      <c r="AC108" s="215">
        <v>26</v>
      </c>
      <c r="AD108" s="215">
        <v>77</v>
      </c>
      <c r="AE108" s="215">
        <v>78</v>
      </c>
      <c r="AF108" s="215">
        <v>77</v>
      </c>
      <c r="AG108" s="215">
        <v>14608</v>
      </c>
      <c r="AH108" s="215">
        <v>7426</v>
      </c>
      <c r="AI108" s="215">
        <v>7182</v>
      </c>
      <c r="AJ108" s="215">
        <v>71</v>
      </c>
      <c r="AK108" s="215">
        <v>68</v>
      </c>
      <c r="AL108" s="215">
        <v>74</v>
      </c>
      <c r="AN108" s="152"/>
    </row>
    <row r="109" spans="1:40" x14ac:dyDescent="0.45">
      <c r="A109" s="149" t="s">
        <v>343</v>
      </c>
      <c r="B109" s="149" t="s">
        <v>344</v>
      </c>
      <c r="C109" s="215">
        <v>1876</v>
      </c>
      <c r="D109" s="215">
        <v>957</v>
      </c>
      <c r="E109" s="215">
        <v>919</v>
      </c>
      <c r="F109" s="215">
        <v>65</v>
      </c>
      <c r="G109" s="215">
        <v>59</v>
      </c>
      <c r="H109" s="215">
        <v>71</v>
      </c>
      <c r="I109" s="215">
        <v>87</v>
      </c>
      <c r="J109" s="215">
        <v>34</v>
      </c>
      <c r="K109" s="215">
        <v>53</v>
      </c>
      <c r="L109" s="215">
        <v>66</v>
      </c>
      <c r="M109" s="215">
        <v>62</v>
      </c>
      <c r="N109" s="215">
        <v>68</v>
      </c>
      <c r="O109" s="215">
        <v>167</v>
      </c>
      <c r="P109" s="215">
        <v>84</v>
      </c>
      <c r="Q109" s="215">
        <v>83</v>
      </c>
      <c r="R109" s="215">
        <v>82</v>
      </c>
      <c r="S109" s="215">
        <v>79</v>
      </c>
      <c r="T109" s="215">
        <v>86</v>
      </c>
      <c r="U109" s="215">
        <v>68</v>
      </c>
      <c r="V109" s="215">
        <v>38</v>
      </c>
      <c r="W109" s="215">
        <v>30</v>
      </c>
      <c r="X109" s="215">
        <v>69</v>
      </c>
      <c r="Y109" s="215">
        <v>61</v>
      </c>
      <c r="Z109" s="215">
        <v>80</v>
      </c>
      <c r="AA109" s="215">
        <v>10</v>
      </c>
      <c r="AB109" s="215">
        <v>3</v>
      </c>
      <c r="AC109" s="215">
        <v>7</v>
      </c>
      <c r="AD109" s="215" t="s">
        <v>414</v>
      </c>
      <c r="AE109" s="215">
        <v>100</v>
      </c>
      <c r="AF109" s="215" t="s">
        <v>414</v>
      </c>
      <c r="AG109" s="215">
        <v>2252</v>
      </c>
      <c r="AH109" s="215">
        <v>1142</v>
      </c>
      <c r="AI109" s="215">
        <v>1110</v>
      </c>
      <c r="AJ109" s="215">
        <v>66</v>
      </c>
      <c r="AK109" s="215">
        <v>61</v>
      </c>
      <c r="AL109" s="215">
        <v>72</v>
      </c>
      <c r="AN109" s="152"/>
    </row>
    <row r="110" spans="1:40" x14ac:dyDescent="0.45">
      <c r="A110" s="149" t="s">
        <v>349</v>
      </c>
      <c r="B110" s="149" t="s">
        <v>350</v>
      </c>
      <c r="C110" s="215">
        <v>1997</v>
      </c>
      <c r="D110" s="215">
        <v>1046</v>
      </c>
      <c r="E110" s="215">
        <v>951</v>
      </c>
      <c r="F110" s="215">
        <v>69</v>
      </c>
      <c r="G110" s="215">
        <v>65</v>
      </c>
      <c r="H110" s="215">
        <v>73</v>
      </c>
      <c r="I110" s="215">
        <v>174</v>
      </c>
      <c r="J110" s="215">
        <v>78</v>
      </c>
      <c r="K110" s="215">
        <v>96</v>
      </c>
      <c r="L110" s="215">
        <v>72</v>
      </c>
      <c r="M110" s="215">
        <v>74</v>
      </c>
      <c r="N110" s="215">
        <v>70</v>
      </c>
      <c r="O110" s="215">
        <v>332</v>
      </c>
      <c r="P110" s="215">
        <v>175</v>
      </c>
      <c r="Q110" s="215">
        <v>157</v>
      </c>
      <c r="R110" s="215">
        <v>79</v>
      </c>
      <c r="S110" s="215">
        <v>78</v>
      </c>
      <c r="T110" s="215">
        <v>81</v>
      </c>
      <c r="U110" s="215">
        <v>82</v>
      </c>
      <c r="V110" s="215">
        <v>32</v>
      </c>
      <c r="W110" s="215">
        <v>50</v>
      </c>
      <c r="X110" s="215">
        <v>74</v>
      </c>
      <c r="Y110" s="215">
        <v>69</v>
      </c>
      <c r="Z110" s="215">
        <v>78</v>
      </c>
      <c r="AA110" s="215">
        <v>16</v>
      </c>
      <c r="AB110" s="215">
        <v>6</v>
      </c>
      <c r="AC110" s="215">
        <v>10</v>
      </c>
      <c r="AD110" s="215">
        <v>81</v>
      </c>
      <c r="AE110" s="215">
        <v>50</v>
      </c>
      <c r="AF110" s="215">
        <v>100</v>
      </c>
      <c r="AG110" s="215">
        <v>2658</v>
      </c>
      <c r="AH110" s="215">
        <v>1363</v>
      </c>
      <c r="AI110" s="215">
        <v>1295</v>
      </c>
      <c r="AJ110" s="215">
        <v>71</v>
      </c>
      <c r="AK110" s="215">
        <v>67</v>
      </c>
      <c r="AL110" s="215">
        <v>74</v>
      </c>
      <c r="AN110" s="152"/>
    </row>
    <row r="111" spans="1:40" x14ac:dyDescent="0.45">
      <c r="A111" s="149" t="s">
        <v>184</v>
      </c>
      <c r="B111" s="149" t="s">
        <v>185</v>
      </c>
      <c r="C111" s="215">
        <v>6271</v>
      </c>
      <c r="D111" s="215">
        <v>3304</v>
      </c>
      <c r="E111" s="215">
        <v>2967</v>
      </c>
      <c r="F111" s="215">
        <v>73</v>
      </c>
      <c r="G111" s="215">
        <v>71</v>
      </c>
      <c r="H111" s="215">
        <v>76</v>
      </c>
      <c r="I111" s="215">
        <v>318</v>
      </c>
      <c r="J111" s="215">
        <v>158</v>
      </c>
      <c r="K111" s="215">
        <v>160</v>
      </c>
      <c r="L111" s="215">
        <v>74</v>
      </c>
      <c r="M111" s="215">
        <v>72</v>
      </c>
      <c r="N111" s="215">
        <v>76</v>
      </c>
      <c r="O111" s="215">
        <v>633</v>
      </c>
      <c r="P111" s="215">
        <v>324</v>
      </c>
      <c r="Q111" s="215">
        <v>309</v>
      </c>
      <c r="R111" s="215">
        <v>81</v>
      </c>
      <c r="S111" s="215">
        <v>77</v>
      </c>
      <c r="T111" s="215">
        <v>85</v>
      </c>
      <c r="U111" s="215">
        <v>52</v>
      </c>
      <c r="V111" s="215">
        <v>27</v>
      </c>
      <c r="W111" s="215">
        <v>25</v>
      </c>
      <c r="X111" s="215">
        <v>79</v>
      </c>
      <c r="Y111" s="215">
        <v>70</v>
      </c>
      <c r="Z111" s="215">
        <v>88</v>
      </c>
      <c r="AA111" s="215">
        <v>27</v>
      </c>
      <c r="AB111" s="215">
        <v>19</v>
      </c>
      <c r="AC111" s="215">
        <v>8</v>
      </c>
      <c r="AD111" s="215">
        <v>85</v>
      </c>
      <c r="AE111" s="215" t="s">
        <v>414</v>
      </c>
      <c r="AF111" s="215" t="s">
        <v>414</v>
      </c>
      <c r="AG111" s="215">
        <v>7394</v>
      </c>
      <c r="AH111" s="215">
        <v>3887</v>
      </c>
      <c r="AI111" s="215">
        <v>3507</v>
      </c>
      <c r="AJ111" s="215">
        <v>74</v>
      </c>
      <c r="AK111" s="215">
        <v>71</v>
      </c>
      <c r="AL111" s="215">
        <v>76</v>
      </c>
      <c r="AN111" s="152"/>
    </row>
    <row r="112" spans="1:40" x14ac:dyDescent="0.45">
      <c r="A112" s="149" t="s">
        <v>182</v>
      </c>
      <c r="B112" s="149" t="s">
        <v>183</v>
      </c>
      <c r="C112" s="215">
        <v>1655</v>
      </c>
      <c r="D112" s="215">
        <v>861</v>
      </c>
      <c r="E112" s="215">
        <v>794</v>
      </c>
      <c r="F112" s="215">
        <v>60</v>
      </c>
      <c r="G112" s="215">
        <v>56</v>
      </c>
      <c r="H112" s="215">
        <v>64</v>
      </c>
      <c r="I112" s="215">
        <v>315</v>
      </c>
      <c r="J112" s="215">
        <v>162</v>
      </c>
      <c r="K112" s="215">
        <v>153</v>
      </c>
      <c r="L112" s="215">
        <v>64</v>
      </c>
      <c r="M112" s="215">
        <v>54</v>
      </c>
      <c r="N112" s="215">
        <v>75</v>
      </c>
      <c r="O112" s="215">
        <v>1646</v>
      </c>
      <c r="P112" s="215">
        <v>866</v>
      </c>
      <c r="Q112" s="215">
        <v>780</v>
      </c>
      <c r="R112" s="215">
        <v>75</v>
      </c>
      <c r="S112" s="215">
        <v>74</v>
      </c>
      <c r="T112" s="215">
        <v>77</v>
      </c>
      <c r="U112" s="215">
        <v>450</v>
      </c>
      <c r="V112" s="215">
        <v>236</v>
      </c>
      <c r="W112" s="215">
        <v>214</v>
      </c>
      <c r="X112" s="215">
        <v>70</v>
      </c>
      <c r="Y112" s="215">
        <v>67</v>
      </c>
      <c r="Z112" s="215">
        <v>73</v>
      </c>
      <c r="AA112" s="215">
        <v>16</v>
      </c>
      <c r="AB112" s="215">
        <v>6</v>
      </c>
      <c r="AC112" s="215">
        <v>10</v>
      </c>
      <c r="AD112" s="215" t="s">
        <v>414</v>
      </c>
      <c r="AE112" s="215">
        <v>100</v>
      </c>
      <c r="AF112" s="215" t="s">
        <v>414</v>
      </c>
      <c r="AG112" s="215">
        <v>4272</v>
      </c>
      <c r="AH112" s="215">
        <v>2220</v>
      </c>
      <c r="AI112" s="215">
        <v>2052</v>
      </c>
      <c r="AJ112" s="215">
        <v>67</v>
      </c>
      <c r="AK112" s="215">
        <v>63</v>
      </c>
      <c r="AL112" s="215">
        <v>71</v>
      </c>
      <c r="AN112" s="152"/>
    </row>
    <row r="113" spans="1:40" x14ac:dyDescent="0.45">
      <c r="A113" s="149" t="s">
        <v>194</v>
      </c>
      <c r="B113" s="149" t="s">
        <v>195</v>
      </c>
      <c r="C113" s="215">
        <v>356</v>
      </c>
      <c r="D113" s="215">
        <v>186</v>
      </c>
      <c r="E113" s="215">
        <v>170</v>
      </c>
      <c r="F113" s="215">
        <v>72</v>
      </c>
      <c r="G113" s="215">
        <v>71</v>
      </c>
      <c r="H113" s="215">
        <v>74</v>
      </c>
      <c r="I113" s="215">
        <v>11</v>
      </c>
      <c r="J113" s="215" t="s">
        <v>414</v>
      </c>
      <c r="K113" s="215" t="s">
        <v>414</v>
      </c>
      <c r="L113" s="215">
        <v>73</v>
      </c>
      <c r="M113" s="215" t="s">
        <v>414</v>
      </c>
      <c r="N113" s="215" t="s">
        <v>414</v>
      </c>
      <c r="O113" s="215">
        <v>6</v>
      </c>
      <c r="P113" s="215">
        <v>3</v>
      </c>
      <c r="Q113" s="215">
        <v>3</v>
      </c>
      <c r="R113" s="215" t="s">
        <v>414</v>
      </c>
      <c r="S113" s="215" t="s">
        <v>414</v>
      </c>
      <c r="T113" s="215" t="s">
        <v>414</v>
      </c>
      <c r="U113" s="215" t="s">
        <v>414</v>
      </c>
      <c r="V113" s="215" t="s">
        <v>414</v>
      </c>
      <c r="W113" s="215" t="s">
        <v>414</v>
      </c>
      <c r="X113" s="215" t="s">
        <v>414</v>
      </c>
      <c r="Y113" s="215" t="s">
        <v>414</v>
      </c>
      <c r="Z113" s="215" t="s">
        <v>414</v>
      </c>
      <c r="AA113" s="215">
        <v>0</v>
      </c>
      <c r="AB113" s="215">
        <v>0</v>
      </c>
      <c r="AC113" s="215">
        <v>0</v>
      </c>
      <c r="AD113" s="215" t="s">
        <v>33</v>
      </c>
      <c r="AE113" s="215" t="s">
        <v>33</v>
      </c>
      <c r="AF113" s="215" t="s">
        <v>33</v>
      </c>
      <c r="AG113" s="215">
        <v>380</v>
      </c>
      <c r="AH113" s="215">
        <v>194</v>
      </c>
      <c r="AI113" s="215">
        <v>186</v>
      </c>
      <c r="AJ113" s="215">
        <v>72</v>
      </c>
      <c r="AK113" s="215">
        <v>71</v>
      </c>
      <c r="AL113" s="215">
        <v>73</v>
      </c>
      <c r="AN113" s="152"/>
    </row>
    <row r="114" spans="1:40" x14ac:dyDescent="0.45">
      <c r="A114" s="149" t="s">
        <v>212</v>
      </c>
      <c r="B114" s="149" t="s">
        <v>213</v>
      </c>
      <c r="C114" s="215">
        <v>8373</v>
      </c>
      <c r="D114" s="215">
        <v>4198</v>
      </c>
      <c r="E114" s="215">
        <v>4175</v>
      </c>
      <c r="F114" s="215">
        <v>73</v>
      </c>
      <c r="G114" s="215">
        <v>68</v>
      </c>
      <c r="H114" s="215">
        <v>78</v>
      </c>
      <c r="I114" s="215">
        <v>284</v>
      </c>
      <c r="J114" s="215">
        <v>148</v>
      </c>
      <c r="K114" s="215">
        <v>136</v>
      </c>
      <c r="L114" s="215">
        <v>73</v>
      </c>
      <c r="M114" s="215">
        <v>69</v>
      </c>
      <c r="N114" s="215">
        <v>77</v>
      </c>
      <c r="O114" s="215">
        <v>399</v>
      </c>
      <c r="P114" s="215">
        <v>200</v>
      </c>
      <c r="Q114" s="215">
        <v>199</v>
      </c>
      <c r="R114" s="215">
        <v>75</v>
      </c>
      <c r="S114" s="215">
        <v>74</v>
      </c>
      <c r="T114" s="215">
        <v>77</v>
      </c>
      <c r="U114" s="215">
        <v>55</v>
      </c>
      <c r="V114" s="215">
        <v>22</v>
      </c>
      <c r="W114" s="215">
        <v>33</v>
      </c>
      <c r="X114" s="215">
        <v>82</v>
      </c>
      <c r="Y114" s="215">
        <v>77</v>
      </c>
      <c r="Z114" s="215">
        <v>85</v>
      </c>
      <c r="AA114" s="215">
        <v>21</v>
      </c>
      <c r="AB114" s="215">
        <v>8</v>
      </c>
      <c r="AC114" s="215">
        <v>13</v>
      </c>
      <c r="AD114" s="215">
        <v>71</v>
      </c>
      <c r="AE114" s="215">
        <v>63</v>
      </c>
      <c r="AF114" s="215">
        <v>77</v>
      </c>
      <c r="AG114" s="215">
        <v>9238</v>
      </c>
      <c r="AH114" s="215">
        <v>4623</v>
      </c>
      <c r="AI114" s="215">
        <v>4615</v>
      </c>
      <c r="AJ114" s="215">
        <v>73</v>
      </c>
      <c r="AK114" s="215">
        <v>68</v>
      </c>
      <c r="AL114" s="215">
        <v>77</v>
      </c>
      <c r="AN114" s="152"/>
    </row>
    <row r="115" spans="1:40" x14ac:dyDescent="0.45">
      <c r="A115" s="149" t="s">
        <v>214</v>
      </c>
      <c r="B115" s="149" t="s">
        <v>215</v>
      </c>
      <c r="C115" s="215">
        <v>2370</v>
      </c>
      <c r="D115" s="215">
        <v>1180</v>
      </c>
      <c r="E115" s="215">
        <v>1190</v>
      </c>
      <c r="F115" s="215">
        <v>64</v>
      </c>
      <c r="G115" s="215">
        <v>59</v>
      </c>
      <c r="H115" s="215">
        <v>69</v>
      </c>
      <c r="I115" s="215">
        <v>138</v>
      </c>
      <c r="J115" s="215">
        <v>67</v>
      </c>
      <c r="K115" s="215">
        <v>71</v>
      </c>
      <c r="L115" s="215">
        <v>67</v>
      </c>
      <c r="M115" s="215">
        <v>61</v>
      </c>
      <c r="N115" s="215">
        <v>73</v>
      </c>
      <c r="O115" s="215">
        <v>462</v>
      </c>
      <c r="P115" s="215">
        <v>227</v>
      </c>
      <c r="Q115" s="215">
        <v>235</v>
      </c>
      <c r="R115" s="215">
        <v>65</v>
      </c>
      <c r="S115" s="215">
        <v>61</v>
      </c>
      <c r="T115" s="215">
        <v>69</v>
      </c>
      <c r="U115" s="215">
        <v>88</v>
      </c>
      <c r="V115" s="215">
        <v>39</v>
      </c>
      <c r="W115" s="215">
        <v>49</v>
      </c>
      <c r="X115" s="215">
        <v>74</v>
      </c>
      <c r="Y115" s="215">
        <v>72</v>
      </c>
      <c r="Z115" s="215">
        <v>76</v>
      </c>
      <c r="AA115" s="215">
        <v>17</v>
      </c>
      <c r="AB115" s="215">
        <v>10</v>
      </c>
      <c r="AC115" s="215">
        <v>7</v>
      </c>
      <c r="AD115" s="215">
        <v>71</v>
      </c>
      <c r="AE115" s="215" t="s">
        <v>414</v>
      </c>
      <c r="AF115" s="215" t="s">
        <v>414</v>
      </c>
      <c r="AG115" s="215">
        <v>3117</v>
      </c>
      <c r="AH115" s="215">
        <v>1544</v>
      </c>
      <c r="AI115" s="215">
        <v>1573</v>
      </c>
      <c r="AJ115" s="215">
        <v>65</v>
      </c>
      <c r="AK115" s="215">
        <v>60</v>
      </c>
      <c r="AL115" s="215">
        <v>69</v>
      </c>
      <c r="AN115" s="152"/>
    </row>
    <row r="116" spans="1:40" x14ac:dyDescent="0.45">
      <c r="A116" s="149" t="s">
        <v>392</v>
      </c>
      <c r="B116" s="149" t="s">
        <v>393</v>
      </c>
      <c r="C116" s="215">
        <v>4711</v>
      </c>
      <c r="D116" s="215">
        <v>2360</v>
      </c>
      <c r="E116" s="215">
        <v>2351</v>
      </c>
      <c r="F116" s="215">
        <v>68</v>
      </c>
      <c r="G116" s="215">
        <v>63</v>
      </c>
      <c r="H116" s="215">
        <v>73</v>
      </c>
      <c r="I116" s="215">
        <v>167</v>
      </c>
      <c r="J116" s="215">
        <v>97</v>
      </c>
      <c r="K116" s="215">
        <v>70</v>
      </c>
      <c r="L116" s="215">
        <v>71</v>
      </c>
      <c r="M116" s="215">
        <v>74</v>
      </c>
      <c r="N116" s="215">
        <v>66</v>
      </c>
      <c r="O116" s="215">
        <v>68</v>
      </c>
      <c r="P116" s="215">
        <v>38</v>
      </c>
      <c r="Q116" s="215">
        <v>30</v>
      </c>
      <c r="R116" s="215">
        <v>66</v>
      </c>
      <c r="S116" s="215">
        <v>61</v>
      </c>
      <c r="T116" s="215">
        <v>73</v>
      </c>
      <c r="U116" s="215">
        <v>68</v>
      </c>
      <c r="V116" s="215">
        <v>31</v>
      </c>
      <c r="W116" s="215">
        <v>37</v>
      </c>
      <c r="X116" s="215">
        <v>63</v>
      </c>
      <c r="Y116" s="215">
        <v>65</v>
      </c>
      <c r="Z116" s="215">
        <v>62</v>
      </c>
      <c r="AA116" s="215">
        <v>12</v>
      </c>
      <c r="AB116" s="215">
        <v>4</v>
      </c>
      <c r="AC116" s="215">
        <v>8</v>
      </c>
      <c r="AD116" s="215">
        <v>75</v>
      </c>
      <c r="AE116" s="215" t="s">
        <v>414</v>
      </c>
      <c r="AF116" s="215" t="s">
        <v>414</v>
      </c>
      <c r="AG116" s="215">
        <v>5158</v>
      </c>
      <c r="AH116" s="215">
        <v>2602</v>
      </c>
      <c r="AI116" s="215">
        <v>2556</v>
      </c>
      <c r="AJ116" s="215">
        <v>67</v>
      </c>
      <c r="AK116" s="215">
        <v>63</v>
      </c>
      <c r="AL116" s="215">
        <v>72</v>
      </c>
      <c r="AN116" s="152"/>
    </row>
    <row r="117" spans="1:40" x14ac:dyDescent="0.45">
      <c r="A117" s="149" t="s">
        <v>388</v>
      </c>
      <c r="B117" s="149" t="s">
        <v>389</v>
      </c>
      <c r="C117" s="215">
        <v>2220</v>
      </c>
      <c r="D117" s="215">
        <v>1131</v>
      </c>
      <c r="E117" s="215">
        <v>1089</v>
      </c>
      <c r="F117" s="215">
        <v>66</v>
      </c>
      <c r="G117" s="215">
        <v>62</v>
      </c>
      <c r="H117" s="215">
        <v>71</v>
      </c>
      <c r="I117" s="215">
        <v>157</v>
      </c>
      <c r="J117" s="215">
        <v>74</v>
      </c>
      <c r="K117" s="215">
        <v>83</v>
      </c>
      <c r="L117" s="215">
        <v>67</v>
      </c>
      <c r="M117" s="215">
        <v>65</v>
      </c>
      <c r="N117" s="215">
        <v>69</v>
      </c>
      <c r="O117" s="215">
        <v>250</v>
      </c>
      <c r="P117" s="215">
        <v>139</v>
      </c>
      <c r="Q117" s="215">
        <v>111</v>
      </c>
      <c r="R117" s="215">
        <v>67</v>
      </c>
      <c r="S117" s="215">
        <v>62</v>
      </c>
      <c r="T117" s="215">
        <v>73</v>
      </c>
      <c r="U117" s="215">
        <v>64</v>
      </c>
      <c r="V117" s="215">
        <v>26</v>
      </c>
      <c r="W117" s="215">
        <v>38</v>
      </c>
      <c r="X117" s="215">
        <v>66</v>
      </c>
      <c r="Y117" s="215">
        <v>65</v>
      </c>
      <c r="Z117" s="215">
        <v>66</v>
      </c>
      <c r="AA117" s="215">
        <v>10</v>
      </c>
      <c r="AB117" s="215" t="s">
        <v>414</v>
      </c>
      <c r="AC117" s="215" t="s">
        <v>414</v>
      </c>
      <c r="AD117" s="215">
        <v>60</v>
      </c>
      <c r="AE117" s="215" t="s">
        <v>414</v>
      </c>
      <c r="AF117" s="215" t="s">
        <v>414</v>
      </c>
      <c r="AG117" s="215">
        <v>2745</v>
      </c>
      <c r="AH117" s="215">
        <v>1390</v>
      </c>
      <c r="AI117" s="215">
        <v>1355</v>
      </c>
      <c r="AJ117" s="215">
        <v>66</v>
      </c>
      <c r="AK117" s="215">
        <v>62</v>
      </c>
      <c r="AL117" s="215">
        <v>70</v>
      </c>
      <c r="AN117" s="152"/>
    </row>
    <row r="118" spans="1:40" x14ac:dyDescent="0.45">
      <c r="A118" s="149" t="s">
        <v>323</v>
      </c>
      <c r="B118" s="149" t="s">
        <v>324</v>
      </c>
      <c r="C118" s="215">
        <v>1182</v>
      </c>
      <c r="D118" s="215">
        <v>609</v>
      </c>
      <c r="E118" s="215">
        <v>573</v>
      </c>
      <c r="F118" s="215">
        <v>67</v>
      </c>
      <c r="G118" s="215">
        <v>64</v>
      </c>
      <c r="H118" s="215">
        <v>71</v>
      </c>
      <c r="I118" s="215">
        <v>79</v>
      </c>
      <c r="J118" s="215">
        <v>37</v>
      </c>
      <c r="K118" s="215">
        <v>42</v>
      </c>
      <c r="L118" s="215">
        <v>75</v>
      </c>
      <c r="M118" s="215" t="s">
        <v>414</v>
      </c>
      <c r="N118" s="215" t="s">
        <v>414</v>
      </c>
      <c r="O118" s="215">
        <v>75</v>
      </c>
      <c r="P118" s="215">
        <v>36</v>
      </c>
      <c r="Q118" s="215">
        <v>39</v>
      </c>
      <c r="R118" s="215">
        <v>80</v>
      </c>
      <c r="S118" s="215">
        <v>69</v>
      </c>
      <c r="T118" s="215">
        <v>90</v>
      </c>
      <c r="U118" s="215">
        <v>39</v>
      </c>
      <c r="V118" s="215">
        <v>20</v>
      </c>
      <c r="W118" s="215">
        <v>19</v>
      </c>
      <c r="X118" s="215">
        <v>77</v>
      </c>
      <c r="Y118" s="215">
        <v>80</v>
      </c>
      <c r="Z118" s="215">
        <v>74</v>
      </c>
      <c r="AA118" s="215">
        <v>5</v>
      </c>
      <c r="AB118" s="215" t="s">
        <v>414</v>
      </c>
      <c r="AC118" s="215" t="s">
        <v>414</v>
      </c>
      <c r="AD118" s="215" t="s">
        <v>414</v>
      </c>
      <c r="AE118" s="215" t="s">
        <v>414</v>
      </c>
      <c r="AF118" s="215" t="s">
        <v>414</v>
      </c>
      <c r="AG118" s="215">
        <v>1403</v>
      </c>
      <c r="AH118" s="215">
        <v>715</v>
      </c>
      <c r="AI118" s="215">
        <v>688</v>
      </c>
      <c r="AJ118" s="215">
        <v>69</v>
      </c>
      <c r="AK118" s="215">
        <v>65</v>
      </c>
      <c r="AL118" s="215">
        <v>73</v>
      </c>
      <c r="AN118" s="152"/>
    </row>
    <row r="119" spans="1:40" x14ac:dyDescent="0.45">
      <c r="A119" s="149" t="s">
        <v>357</v>
      </c>
      <c r="B119" s="149" t="s">
        <v>358</v>
      </c>
      <c r="C119" s="215">
        <v>1170</v>
      </c>
      <c r="D119" s="215">
        <v>613</v>
      </c>
      <c r="E119" s="215">
        <v>557</v>
      </c>
      <c r="F119" s="215">
        <v>69</v>
      </c>
      <c r="G119" s="215">
        <v>63</v>
      </c>
      <c r="H119" s="215">
        <v>75</v>
      </c>
      <c r="I119" s="215">
        <v>121</v>
      </c>
      <c r="J119" s="215">
        <v>69</v>
      </c>
      <c r="K119" s="215">
        <v>52</v>
      </c>
      <c r="L119" s="215">
        <v>70</v>
      </c>
      <c r="M119" s="215">
        <v>74</v>
      </c>
      <c r="N119" s="215">
        <v>65</v>
      </c>
      <c r="O119" s="215">
        <v>231</v>
      </c>
      <c r="P119" s="215">
        <v>112</v>
      </c>
      <c r="Q119" s="215">
        <v>119</v>
      </c>
      <c r="R119" s="215">
        <v>74</v>
      </c>
      <c r="S119" s="215" t="s">
        <v>414</v>
      </c>
      <c r="T119" s="215" t="s">
        <v>414</v>
      </c>
      <c r="U119" s="215" t="s">
        <v>414</v>
      </c>
      <c r="V119" s="215" t="s">
        <v>414</v>
      </c>
      <c r="W119" s="215">
        <v>12</v>
      </c>
      <c r="X119" s="215" t="s">
        <v>414</v>
      </c>
      <c r="Y119" s="215" t="s">
        <v>414</v>
      </c>
      <c r="Z119" s="215" t="s">
        <v>414</v>
      </c>
      <c r="AA119" s="215">
        <v>5</v>
      </c>
      <c r="AB119" s="215">
        <v>5</v>
      </c>
      <c r="AC119" s="215">
        <v>0</v>
      </c>
      <c r="AD119" s="215" t="s">
        <v>414</v>
      </c>
      <c r="AE119" s="215" t="s">
        <v>414</v>
      </c>
      <c r="AF119" s="215" t="s">
        <v>33</v>
      </c>
      <c r="AG119" s="215">
        <v>1585</v>
      </c>
      <c r="AH119" s="215">
        <v>824</v>
      </c>
      <c r="AI119" s="215">
        <v>761</v>
      </c>
      <c r="AJ119" s="215">
        <v>69</v>
      </c>
      <c r="AK119" s="215">
        <v>65</v>
      </c>
      <c r="AL119" s="215">
        <v>75</v>
      </c>
      <c r="AN119" s="152"/>
    </row>
    <row r="120" spans="1:40" x14ac:dyDescent="0.45">
      <c r="A120" s="149" t="s">
        <v>353</v>
      </c>
      <c r="B120" s="149" t="s">
        <v>354</v>
      </c>
      <c r="C120" s="215">
        <v>1633</v>
      </c>
      <c r="D120" s="215">
        <v>825</v>
      </c>
      <c r="E120" s="215">
        <v>808</v>
      </c>
      <c r="F120" s="215">
        <v>67</v>
      </c>
      <c r="G120" s="215">
        <v>63</v>
      </c>
      <c r="H120" s="215">
        <v>72</v>
      </c>
      <c r="I120" s="215">
        <v>95</v>
      </c>
      <c r="J120" s="215">
        <v>35</v>
      </c>
      <c r="K120" s="215">
        <v>60</v>
      </c>
      <c r="L120" s="215">
        <v>65</v>
      </c>
      <c r="M120" s="215">
        <v>51</v>
      </c>
      <c r="N120" s="215">
        <v>73</v>
      </c>
      <c r="O120" s="215">
        <v>55</v>
      </c>
      <c r="P120" s="215">
        <v>25</v>
      </c>
      <c r="Q120" s="215">
        <v>30</v>
      </c>
      <c r="R120" s="215">
        <v>69</v>
      </c>
      <c r="S120" s="215">
        <v>68</v>
      </c>
      <c r="T120" s="215">
        <v>70</v>
      </c>
      <c r="U120" s="215">
        <v>20</v>
      </c>
      <c r="V120" s="215">
        <v>11</v>
      </c>
      <c r="W120" s="215">
        <v>9</v>
      </c>
      <c r="X120" s="215">
        <v>70</v>
      </c>
      <c r="Y120" s="215" t="s">
        <v>414</v>
      </c>
      <c r="Z120" s="215" t="s">
        <v>414</v>
      </c>
      <c r="AA120" s="215">
        <v>7</v>
      </c>
      <c r="AB120" s="215" t="s">
        <v>414</v>
      </c>
      <c r="AC120" s="215" t="s">
        <v>414</v>
      </c>
      <c r="AD120" s="215">
        <v>100</v>
      </c>
      <c r="AE120" s="215" t="s">
        <v>414</v>
      </c>
      <c r="AF120" s="215" t="s">
        <v>414</v>
      </c>
      <c r="AG120" s="215">
        <v>1839</v>
      </c>
      <c r="AH120" s="215">
        <v>910</v>
      </c>
      <c r="AI120" s="215">
        <v>929</v>
      </c>
      <c r="AJ120" s="215">
        <v>68</v>
      </c>
      <c r="AK120" s="215">
        <v>63</v>
      </c>
      <c r="AL120" s="215">
        <v>72</v>
      </c>
      <c r="AN120" s="152"/>
    </row>
    <row r="121" spans="1:40" x14ac:dyDescent="0.45">
      <c r="A121" s="149" t="s">
        <v>345</v>
      </c>
      <c r="B121" s="149" t="s">
        <v>346</v>
      </c>
      <c r="C121" s="215">
        <v>978</v>
      </c>
      <c r="D121" s="215">
        <v>508</v>
      </c>
      <c r="E121" s="215">
        <v>470</v>
      </c>
      <c r="F121" s="215">
        <v>64</v>
      </c>
      <c r="G121" s="215">
        <v>59</v>
      </c>
      <c r="H121" s="215">
        <v>69</v>
      </c>
      <c r="I121" s="215">
        <v>179</v>
      </c>
      <c r="J121" s="215">
        <v>97</v>
      </c>
      <c r="K121" s="215">
        <v>82</v>
      </c>
      <c r="L121" s="215">
        <v>59</v>
      </c>
      <c r="M121" s="215">
        <v>56</v>
      </c>
      <c r="N121" s="215">
        <v>62</v>
      </c>
      <c r="O121" s="215">
        <v>330</v>
      </c>
      <c r="P121" s="215">
        <v>163</v>
      </c>
      <c r="Q121" s="215">
        <v>167</v>
      </c>
      <c r="R121" s="215">
        <v>72</v>
      </c>
      <c r="S121" s="215">
        <v>67</v>
      </c>
      <c r="T121" s="215">
        <v>75</v>
      </c>
      <c r="U121" s="215">
        <v>164</v>
      </c>
      <c r="V121" s="215">
        <v>82</v>
      </c>
      <c r="W121" s="215">
        <v>82</v>
      </c>
      <c r="X121" s="215">
        <v>69</v>
      </c>
      <c r="Y121" s="215">
        <v>65</v>
      </c>
      <c r="Z121" s="215">
        <v>73</v>
      </c>
      <c r="AA121" s="215">
        <v>4</v>
      </c>
      <c r="AB121" s="215" t="s">
        <v>414</v>
      </c>
      <c r="AC121" s="215" t="s">
        <v>414</v>
      </c>
      <c r="AD121" s="215" t="s">
        <v>414</v>
      </c>
      <c r="AE121" s="215" t="s">
        <v>414</v>
      </c>
      <c r="AF121" s="215" t="s">
        <v>414</v>
      </c>
      <c r="AG121" s="215">
        <v>1718</v>
      </c>
      <c r="AH121" s="215">
        <v>879</v>
      </c>
      <c r="AI121" s="215">
        <v>839</v>
      </c>
      <c r="AJ121" s="215">
        <v>65</v>
      </c>
      <c r="AK121" s="215">
        <v>61</v>
      </c>
      <c r="AL121" s="215">
        <v>69</v>
      </c>
      <c r="AN121" s="152"/>
    </row>
    <row r="122" spans="1:40" x14ac:dyDescent="0.45">
      <c r="A122" s="149" t="s">
        <v>347</v>
      </c>
      <c r="B122" s="149" t="s">
        <v>348</v>
      </c>
      <c r="C122" s="215">
        <v>694</v>
      </c>
      <c r="D122" s="215">
        <v>366</v>
      </c>
      <c r="E122" s="215">
        <v>328</v>
      </c>
      <c r="F122" s="215">
        <v>60</v>
      </c>
      <c r="G122" s="215">
        <v>58</v>
      </c>
      <c r="H122" s="215">
        <v>62</v>
      </c>
      <c r="I122" s="215">
        <v>200</v>
      </c>
      <c r="J122" s="215">
        <v>106</v>
      </c>
      <c r="K122" s="215">
        <v>94</v>
      </c>
      <c r="L122" s="215">
        <v>73</v>
      </c>
      <c r="M122" s="215">
        <v>69</v>
      </c>
      <c r="N122" s="215">
        <v>78</v>
      </c>
      <c r="O122" s="215">
        <v>981</v>
      </c>
      <c r="P122" s="215">
        <v>508</v>
      </c>
      <c r="Q122" s="215">
        <v>473</v>
      </c>
      <c r="R122" s="215">
        <v>76</v>
      </c>
      <c r="S122" s="215">
        <v>74</v>
      </c>
      <c r="T122" s="215">
        <v>78</v>
      </c>
      <c r="U122" s="215">
        <v>189</v>
      </c>
      <c r="V122" s="215">
        <v>91</v>
      </c>
      <c r="W122" s="215">
        <v>98</v>
      </c>
      <c r="X122" s="215">
        <v>75</v>
      </c>
      <c r="Y122" s="215">
        <v>73</v>
      </c>
      <c r="Z122" s="215">
        <v>78</v>
      </c>
      <c r="AA122" s="215" t="s">
        <v>414</v>
      </c>
      <c r="AB122" s="215">
        <v>0</v>
      </c>
      <c r="AC122" s="215" t="s">
        <v>414</v>
      </c>
      <c r="AD122" s="215" t="s">
        <v>414</v>
      </c>
      <c r="AE122" s="215" t="s">
        <v>33</v>
      </c>
      <c r="AF122" s="215" t="s">
        <v>414</v>
      </c>
      <c r="AG122" s="215">
        <v>2182</v>
      </c>
      <c r="AH122" s="215">
        <v>1129</v>
      </c>
      <c r="AI122" s="215">
        <v>1053</v>
      </c>
      <c r="AJ122" s="215">
        <v>70</v>
      </c>
      <c r="AK122" s="215">
        <v>67</v>
      </c>
      <c r="AL122" s="215">
        <v>73</v>
      </c>
      <c r="AN122" s="152"/>
    </row>
    <row r="123" spans="1:40" x14ac:dyDescent="0.45">
      <c r="A123" s="149" t="s">
        <v>359</v>
      </c>
      <c r="B123" s="149" t="s">
        <v>360</v>
      </c>
      <c r="C123" s="215">
        <v>1534</v>
      </c>
      <c r="D123" s="215">
        <v>825</v>
      </c>
      <c r="E123" s="215">
        <v>709</v>
      </c>
      <c r="F123" s="215">
        <v>60</v>
      </c>
      <c r="G123" s="215">
        <v>58</v>
      </c>
      <c r="H123" s="215">
        <v>62</v>
      </c>
      <c r="I123" s="215">
        <v>115</v>
      </c>
      <c r="J123" s="215">
        <v>61</v>
      </c>
      <c r="K123" s="215">
        <v>54</v>
      </c>
      <c r="L123" s="215">
        <v>66</v>
      </c>
      <c r="M123" s="215">
        <v>64</v>
      </c>
      <c r="N123" s="215">
        <v>69</v>
      </c>
      <c r="O123" s="215">
        <v>226</v>
      </c>
      <c r="P123" s="215">
        <v>103</v>
      </c>
      <c r="Q123" s="215">
        <v>123</v>
      </c>
      <c r="R123" s="215">
        <v>73</v>
      </c>
      <c r="S123" s="215">
        <v>75</v>
      </c>
      <c r="T123" s="215">
        <v>72</v>
      </c>
      <c r="U123" s="215">
        <v>39</v>
      </c>
      <c r="V123" s="215">
        <v>21</v>
      </c>
      <c r="W123" s="215">
        <v>18</v>
      </c>
      <c r="X123" s="215">
        <v>62</v>
      </c>
      <c r="Y123" s="215">
        <v>52</v>
      </c>
      <c r="Z123" s="215">
        <v>72</v>
      </c>
      <c r="AA123" s="215">
        <v>17</v>
      </c>
      <c r="AB123" s="215">
        <v>6</v>
      </c>
      <c r="AC123" s="215">
        <v>11</v>
      </c>
      <c r="AD123" s="215" t="s">
        <v>414</v>
      </c>
      <c r="AE123" s="215" t="s">
        <v>414</v>
      </c>
      <c r="AF123" s="215">
        <v>100</v>
      </c>
      <c r="AG123" s="215">
        <v>1970</v>
      </c>
      <c r="AH123" s="215">
        <v>1032</v>
      </c>
      <c r="AI123" s="215">
        <v>938</v>
      </c>
      <c r="AJ123" s="215">
        <v>62</v>
      </c>
      <c r="AK123" s="215">
        <v>60</v>
      </c>
      <c r="AL123" s="215">
        <v>65</v>
      </c>
      <c r="AN123" s="152"/>
    </row>
    <row r="124" spans="1:40" x14ac:dyDescent="0.45">
      <c r="A124" s="149" t="s">
        <v>232</v>
      </c>
      <c r="B124" s="149" t="s">
        <v>233</v>
      </c>
      <c r="C124" s="215">
        <v>5983</v>
      </c>
      <c r="D124" s="215">
        <v>3095</v>
      </c>
      <c r="E124" s="215">
        <v>2888</v>
      </c>
      <c r="F124" s="215">
        <v>70</v>
      </c>
      <c r="G124" s="215">
        <v>66</v>
      </c>
      <c r="H124" s="215">
        <v>74</v>
      </c>
      <c r="I124" s="215">
        <v>339</v>
      </c>
      <c r="J124" s="215">
        <v>173</v>
      </c>
      <c r="K124" s="215">
        <v>166</v>
      </c>
      <c r="L124" s="215">
        <v>78</v>
      </c>
      <c r="M124" s="215">
        <v>69</v>
      </c>
      <c r="N124" s="215">
        <v>86</v>
      </c>
      <c r="O124" s="215">
        <v>301</v>
      </c>
      <c r="P124" s="215">
        <v>159</v>
      </c>
      <c r="Q124" s="215">
        <v>142</v>
      </c>
      <c r="R124" s="215">
        <v>69</v>
      </c>
      <c r="S124" s="215">
        <v>65</v>
      </c>
      <c r="T124" s="215">
        <v>74</v>
      </c>
      <c r="U124" s="215">
        <v>75</v>
      </c>
      <c r="V124" s="215">
        <v>29</v>
      </c>
      <c r="W124" s="215">
        <v>46</v>
      </c>
      <c r="X124" s="215">
        <v>72</v>
      </c>
      <c r="Y124" s="215">
        <v>79</v>
      </c>
      <c r="Z124" s="215">
        <v>67</v>
      </c>
      <c r="AA124" s="215">
        <v>39</v>
      </c>
      <c r="AB124" s="215">
        <v>15</v>
      </c>
      <c r="AC124" s="215">
        <v>24</v>
      </c>
      <c r="AD124" s="215" t="s">
        <v>414</v>
      </c>
      <c r="AE124" s="215" t="s">
        <v>414</v>
      </c>
      <c r="AF124" s="215" t="s">
        <v>414</v>
      </c>
      <c r="AG124" s="215">
        <v>6890</v>
      </c>
      <c r="AH124" s="215">
        <v>3556</v>
      </c>
      <c r="AI124" s="215">
        <v>3334</v>
      </c>
      <c r="AJ124" s="215">
        <v>70</v>
      </c>
      <c r="AK124" s="215">
        <v>66</v>
      </c>
      <c r="AL124" s="215">
        <v>74</v>
      </c>
      <c r="AN124" s="152"/>
    </row>
    <row r="125" spans="1:40" x14ac:dyDescent="0.45">
      <c r="A125" s="149" t="s">
        <v>242</v>
      </c>
      <c r="B125" s="149" t="s">
        <v>243</v>
      </c>
      <c r="C125" s="215">
        <v>1946</v>
      </c>
      <c r="D125" s="215">
        <v>1005</v>
      </c>
      <c r="E125" s="215">
        <v>941</v>
      </c>
      <c r="F125" s="215">
        <v>60</v>
      </c>
      <c r="G125" s="215">
        <v>57</v>
      </c>
      <c r="H125" s="215">
        <v>64</v>
      </c>
      <c r="I125" s="215">
        <v>156</v>
      </c>
      <c r="J125" s="215">
        <v>64</v>
      </c>
      <c r="K125" s="215">
        <v>92</v>
      </c>
      <c r="L125" s="215">
        <v>60</v>
      </c>
      <c r="M125" s="215">
        <v>59</v>
      </c>
      <c r="N125" s="215">
        <v>61</v>
      </c>
      <c r="O125" s="215">
        <v>495</v>
      </c>
      <c r="P125" s="215">
        <v>265</v>
      </c>
      <c r="Q125" s="215">
        <v>230</v>
      </c>
      <c r="R125" s="215">
        <v>59</v>
      </c>
      <c r="S125" s="215">
        <v>58</v>
      </c>
      <c r="T125" s="215">
        <v>61</v>
      </c>
      <c r="U125" s="215">
        <v>92</v>
      </c>
      <c r="V125" s="215">
        <v>47</v>
      </c>
      <c r="W125" s="215">
        <v>45</v>
      </c>
      <c r="X125" s="215">
        <v>67</v>
      </c>
      <c r="Y125" s="215">
        <v>57</v>
      </c>
      <c r="Z125" s="215">
        <v>78</v>
      </c>
      <c r="AA125" s="215">
        <v>10</v>
      </c>
      <c r="AB125" s="215">
        <v>0</v>
      </c>
      <c r="AC125" s="215">
        <v>10</v>
      </c>
      <c r="AD125" s="215">
        <v>60</v>
      </c>
      <c r="AE125" s="215" t="s">
        <v>33</v>
      </c>
      <c r="AF125" s="215">
        <v>60</v>
      </c>
      <c r="AG125" s="215">
        <v>2765</v>
      </c>
      <c r="AH125" s="215">
        <v>1416</v>
      </c>
      <c r="AI125" s="215">
        <v>1349</v>
      </c>
      <c r="AJ125" s="215">
        <v>60</v>
      </c>
      <c r="AK125" s="215">
        <v>57</v>
      </c>
      <c r="AL125" s="215">
        <v>63</v>
      </c>
      <c r="AN125" s="152"/>
    </row>
    <row r="126" spans="1:40" x14ac:dyDescent="0.45">
      <c r="A126" s="149" t="s">
        <v>114</v>
      </c>
      <c r="B126" s="149" t="s">
        <v>115</v>
      </c>
      <c r="C126" s="215">
        <v>1375</v>
      </c>
      <c r="D126" s="215">
        <v>704</v>
      </c>
      <c r="E126" s="215">
        <v>671</v>
      </c>
      <c r="F126" s="215">
        <v>63</v>
      </c>
      <c r="G126" s="215">
        <v>55</v>
      </c>
      <c r="H126" s="215">
        <v>70</v>
      </c>
      <c r="I126" s="215">
        <v>38</v>
      </c>
      <c r="J126" s="215">
        <v>18</v>
      </c>
      <c r="K126" s="215">
        <v>20</v>
      </c>
      <c r="L126" s="215">
        <v>68</v>
      </c>
      <c r="M126" s="215">
        <v>61</v>
      </c>
      <c r="N126" s="215">
        <v>75</v>
      </c>
      <c r="O126" s="215">
        <v>7</v>
      </c>
      <c r="P126" s="215" t="s">
        <v>414</v>
      </c>
      <c r="Q126" s="215" t="s">
        <v>414</v>
      </c>
      <c r="R126" s="215">
        <v>100</v>
      </c>
      <c r="S126" s="215" t="s">
        <v>414</v>
      </c>
      <c r="T126" s="215" t="s">
        <v>414</v>
      </c>
      <c r="U126" s="215" t="s">
        <v>414</v>
      </c>
      <c r="V126" s="215">
        <v>0</v>
      </c>
      <c r="W126" s="215" t="s">
        <v>414</v>
      </c>
      <c r="X126" s="215" t="s">
        <v>414</v>
      </c>
      <c r="Y126" s="215" t="s">
        <v>33</v>
      </c>
      <c r="Z126" s="215" t="s">
        <v>414</v>
      </c>
      <c r="AA126" s="215" t="s">
        <v>414</v>
      </c>
      <c r="AB126" s="215" t="s">
        <v>414</v>
      </c>
      <c r="AC126" s="215">
        <v>0</v>
      </c>
      <c r="AD126" s="215" t="s">
        <v>414</v>
      </c>
      <c r="AE126" s="215" t="s">
        <v>414</v>
      </c>
      <c r="AF126" s="215" t="s">
        <v>33</v>
      </c>
      <c r="AG126" s="215">
        <v>1447</v>
      </c>
      <c r="AH126" s="215">
        <v>734</v>
      </c>
      <c r="AI126" s="215">
        <v>713</v>
      </c>
      <c r="AJ126" s="215">
        <v>63</v>
      </c>
      <c r="AK126" s="215">
        <v>55</v>
      </c>
      <c r="AL126" s="215">
        <v>71</v>
      </c>
      <c r="AN126" s="152"/>
    </row>
    <row r="127" spans="1:40" x14ac:dyDescent="0.45">
      <c r="A127" s="149" t="s">
        <v>139</v>
      </c>
      <c r="B127" s="149" t="s">
        <v>140</v>
      </c>
      <c r="C127" s="215">
        <v>2317</v>
      </c>
      <c r="D127" s="215">
        <v>1189</v>
      </c>
      <c r="E127" s="215">
        <v>1128</v>
      </c>
      <c r="F127" s="215">
        <v>72</v>
      </c>
      <c r="G127" s="215">
        <v>67</v>
      </c>
      <c r="H127" s="215">
        <v>76</v>
      </c>
      <c r="I127" s="215">
        <v>68</v>
      </c>
      <c r="J127" s="215">
        <v>33</v>
      </c>
      <c r="K127" s="215">
        <v>35</v>
      </c>
      <c r="L127" s="215">
        <v>84</v>
      </c>
      <c r="M127" s="215">
        <v>88</v>
      </c>
      <c r="N127" s="215">
        <v>80</v>
      </c>
      <c r="O127" s="215">
        <v>71</v>
      </c>
      <c r="P127" s="215">
        <v>34</v>
      </c>
      <c r="Q127" s="215">
        <v>37</v>
      </c>
      <c r="R127" s="215">
        <v>77</v>
      </c>
      <c r="S127" s="215">
        <v>82</v>
      </c>
      <c r="T127" s="215">
        <v>73</v>
      </c>
      <c r="U127" s="215">
        <v>12</v>
      </c>
      <c r="V127" s="215" t="s">
        <v>414</v>
      </c>
      <c r="W127" s="215" t="s">
        <v>414</v>
      </c>
      <c r="X127" s="215">
        <v>67</v>
      </c>
      <c r="Y127" s="215" t="s">
        <v>414</v>
      </c>
      <c r="Z127" s="215" t="s">
        <v>414</v>
      </c>
      <c r="AA127" s="215">
        <v>10</v>
      </c>
      <c r="AB127" s="215">
        <v>6</v>
      </c>
      <c r="AC127" s="215">
        <v>4</v>
      </c>
      <c r="AD127" s="215" t="s">
        <v>414</v>
      </c>
      <c r="AE127" s="215" t="s">
        <v>414</v>
      </c>
      <c r="AF127" s="215" t="s">
        <v>414</v>
      </c>
      <c r="AG127" s="215">
        <v>2511</v>
      </c>
      <c r="AH127" s="215">
        <v>1290</v>
      </c>
      <c r="AI127" s="215">
        <v>1221</v>
      </c>
      <c r="AJ127" s="215">
        <v>72</v>
      </c>
      <c r="AK127" s="215">
        <v>68</v>
      </c>
      <c r="AL127" s="215">
        <v>76</v>
      </c>
      <c r="AN127" s="152"/>
    </row>
    <row r="128" spans="1:40" x14ac:dyDescent="0.45">
      <c r="A128" s="149" t="s">
        <v>370</v>
      </c>
      <c r="B128" s="149" t="s">
        <v>371</v>
      </c>
      <c r="C128" s="215">
        <v>7113</v>
      </c>
      <c r="D128" s="215">
        <v>3609</v>
      </c>
      <c r="E128" s="215">
        <v>3504</v>
      </c>
      <c r="F128" s="215">
        <v>73</v>
      </c>
      <c r="G128" s="215">
        <v>68</v>
      </c>
      <c r="H128" s="215">
        <v>78</v>
      </c>
      <c r="I128" s="215">
        <v>150</v>
      </c>
      <c r="J128" s="215">
        <v>82</v>
      </c>
      <c r="K128" s="215">
        <v>68</v>
      </c>
      <c r="L128" s="215">
        <v>81</v>
      </c>
      <c r="M128" s="215">
        <v>80</v>
      </c>
      <c r="N128" s="215">
        <v>81</v>
      </c>
      <c r="O128" s="215">
        <v>41</v>
      </c>
      <c r="P128" s="215">
        <v>16</v>
      </c>
      <c r="Q128" s="215">
        <v>25</v>
      </c>
      <c r="R128" s="215">
        <v>73</v>
      </c>
      <c r="S128" s="215">
        <v>69</v>
      </c>
      <c r="T128" s="215">
        <v>76</v>
      </c>
      <c r="U128" s="215">
        <v>20</v>
      </c>
      <c r="V128" s="215">
        <v>8</v>
      </c>
      <c r="W128" s="215">
        <v>12</v>
      </c>
      <c r="X128" s="215">
        <v>65</v>
      </c>
      <c r="Y128" s="215" t="s">
        <v>414</v>
      </c>
      <c r="Z128" s="215" t="s">
        <v>414</v>
      </c>
      <c r="AA128" s="215">
        <v>13</v>
      </c>
      <c r="AB128" s="215">
        <v>9</v>
      </c>
      <c r="AC128" s="215">
        <v>4</v>
      </c>
      <c r="AD128" s="215" t="s">
        <v>414</v>
      </c>
      <c r="AE128" s="215">
        <v>100</v>
      </c>
      <c r="AF128" s="215" t="s">
        <v>414</v>
      </c>
      <c r="AG128" s="215">
        <v>7468</v>
      </c>
      <c r="AH128" s="215">
        <v>3787</v>
      </c>
      <c r="AI128" s="215">
        <v>3681</v>
      </c>
      <c r="AJ128" s="215">
        <v>73</v>
      </c>
      <c r="AK128" s="215">
        <v>68</v>
      </c>
      <c r="AL128" s="215">
        <v>78</v>
      </c>
      <c r="AN128" s="152"/>
    </row>
    <row r="129" spans="1:40" x14ac:dyDescent="0.45">
      <c r="A129" s="149" t="s">
        <v>380</v>
      </c>
      <c r="B129" s="149" t="s">
        <v>381</v>
      </c>
      <c r="C129" s="215">
        <v>2669</v>
      </c>
      <c r="D129" s="215">
        <v>1362</v>
      </c>
      <c r="E129" s="215">
        <v>1307</v>
      </c>
      <c r="F129" s="215">
        <v>70</v>
      </c>
      <c r="G129" s="215">
        <v>67</v>
      </c>
      <c r="H129" s="215">
        <v>74</v>
      </c>
      <c r="I129" s="215">
        <v>89</v>
      </c>
      <c r="J129" s="215">
        <v>51</v>
      </c>
      <c r="K129" s="215">
        <v>38</v>
      </c>
      <c r="L129" s="215">
        <v>66</v>
      </c>
      <c r="M129" s="215">
        <v>59</v>
      </c>
      <c r="N129" s="215">
        <v>76</v>
      </c>
      <c r="O129" s="215">
        <v>39</v>
      </c>
      <c r="P129" s="215">
        <v>21</v>
      </c>
      <c r="Q129" s="215">
        <v>18</v>
      </c>
      <c r="R129" s="215">
        <v>72</v>
      </c>
      <c r="S129" s="215">
        <v>67</v>
      </c>
      <c r="T129" s="215">
        <v>78</v>
      </c>
      <c r="U129" s="215">
        <v>36</v>
      </c>
      <c r="V129" s="215">
        <v>15</v>
      </c>
      <c r="W129" s="215">
        <v>21</v>
      </c>
      <c r="X129" s="215">
        <v>83</v>
      </c>
      <c r="Y129" s="215">
        <v>80</v>
      </c>
      <c r="Z129" s="215">
        <v>86</v>
      </c>
      <c r="AA129" s="215">
        <v>19</v>
      </c>
      <c r="AB129" s="215">
        <v>9</v>
      </c>
      <c r="AC129" s="215">
        <v>10</v>
      </c>
      <c r="AD129" s="215">
        <v>79</v>
      </c>
      <c r="AE129" s="215">
        <v>56</v>
      </c>
      <c r="AF129" s="215">
        <v>100</v>
      </c>
      <c r="AG129" s="215">
        <v>2898</v>
      </c>
      <c r="AH129" s="215">
        <v>1481</v>
      </c>
      <c r="AI129" s="215">
        <v>1417</v>
      </c>
      <c r="AJ129" s="215">
        <v>70</v>
      </c>
      <c r="AK129" s="215">
        <v>67</v>
      </c>
      <c r="AL129" s="215">
        <v>75</v>
      </c>
      <c r="AN129" s="152"/>
    </row>
    <row r="130" spans="1:40" x14ac:dyDescent="0.45">
      <c r="A130" s="149" t="s">
        <v>390</v>
      </c>
      <c r="B130" s="149" t="s">
        <v>391</v>
      </c>
      <c r="C130" s="215" t="s">
        <v>414</v>
      </c>
      <c r="D130" s="215" t="s">
        <v>414</v>
      </c>
      <c r="E130" s="215" t="s">
        <v>414</v>
      </c>
      <c r="F130" s="215" t="s">
        <v>414</v>
      </c>
      <c r="G130" s="215" t="s">
        <v>414</v>
      </c>
      <c r="H130" s="215" t="s">
        <v>414</v>
      </c>
      <c r="I130" s="215" t="s">
        <v>414</v>
      </c>
      <c r="J130" s="215" t="s">
        <v>414</v>
      </c>
      <c r="K130" s="215" t="s">
        <v>414</v>
      </c>
      <c r="L130" s="215" t="s">
        <v>414</v>
      </c>
      <c r="M130" s="215" t="s">
        <v>414</v>
      </c>
      <c r="N130" s="215" t="s">
        <v>414</v>
      </c>
      <c r="O130" s="215" t="s">
        <v>414</v>
      </c>
      <c r="P130" s="215" t="s">
        <v>414</v>
      </c>
      <c r="Q130" s="215" t="s">
        <v>414</v>
      </c>
      <c r="R130" s="215" t="s">
        <v>414</v>
      </c>
      <c r="S130" s="215" t="s">
        <v>414</v>
      </c>
      <c r="T130" s="215" t="s">
        <v>414</v>
      </c>
      <c r="U130" s="215" t="s">
        <v>414</v>
      </c>
      <c r="V130" s="215">
        <v>0</v>
      </c>
      <c r="W130" s="215" t="s">
        <v>414</v>
      </c>
      <c r="X130" s="215" t="s">
        <v>414</v>
      </c>
      <c r="Y130" s="215" t="s">
        <v>33</v>
      </c>
      <c r="Z130" s="215" t="s">
        <v>414</v>
      </c>
      <c r="AA130" s="215" t="s">
        <v>414</v>
      </c>
      <c r="AB130" s="215">
        <v>0</v>
      </c>
      <c r="AC130" s="215" t="s">
        <v>414</v>
      </c>
      <c r="AD130" s="215" t="s">
        <v>414</v>
      </c>
      <c r="AE130" s="215" t="s">
        <v>33</v>
      </c>
      <c r="AF130" s="215" t="s">
        <v>414</v>
      </c>
      <c r="AG130" s="215" t="s">
        <v>414</v>
      </c>
      <c r="AH130" s="215" t="s">
        <v>414</v>
      </c>
      <c r="AI130" s="215" t="s">
        <v>414</v>
      </c>
      <c r="AJ130" s="215" t="s">
        <v>414</v>
      </c>
      <c r="AK130" s="215" t="s">
        <v>414</v>
      </c>
      <c r="AL130" s="215" t="s">
        <v>414</v>
      </c>
      <c r="AN130" s="152"/>
    </row>
    <row r="131" spans="1:40" x14ac:dyDescent="0.45">
      <c r="A131" s="149" t="s">
        <v>234</v>
      </c>
      <c r="B131" s="149" t="s">
        <v>235</v>
      </c>
      <c r="C131" s="215">
        <v>13877</v>
      </c>
      <c r="D131" s="215">
        <v>7121</v>
      </c>
      <c r="E131" s="215">
        <v>6756</v>
      </c>
      <c r="F131" s="215">
        <v>67</v>
      </c>
      <c r="G131" s="215">
        <v>63</v>
      </c>
      <c r="H131" s="215">
        <v>71</v>
      </c>
      <c r="I131" s="215">
        <v>681</v>
      </c>
      <c r="J131" s="215">
        <v>348</v>
      </c>
      <c r="K131" s="215">
        <v>333</v>
      </c>
      <c r="L131" s="215">
        <v>70</v>
      </c>
      <c r="M131" s="215">
        <v>69</v>
      </c>
      <c r="N131" s="215">
        <v>71</v>
      </c>
      <c r="O131" s="215">
        <v>365</v>
      </c>
      <c r="P131" s="215">
        <v>177</v>
      </c>
      <c r="Q131" s="215">
        <v>188</v>
      </c>
      <c r="R131" s="215">
        <v>79</v>
      </c>
      <c r="S131" s="215">
        <v>76</v>
      </c>
      <c r="T131" s="215">
        <v>82</v>
      </c>
      <c r="U131" s="215">
        <v>362</v>
      </c>
      <c r="V131" s="215">
        <v>188</v>
      </c>
      <c r="W131" s="215">
        <v>174</v>
      </c>
      <c r="X131" s="215">
        <v>69</v>
      </c>
      <c r="Y131" s="215">
        <v>63</v>
      </c>
      <c r="Z131" s="215">
        <v>74</v>
      </c>
      <c r="AA131" s="215">
        <v>66</v>
      </c>
      <c r="AB131" s="215">
        <v>35</v>
      </c>
      <c r="AC131" s="215">
        <v>31</v>
      </c>
      <c r="AD131" s="215">
        <v>68</v>
      </c>
      <c r="AE131" s="215">
        <v>69</v>
      </c>
      <c r="AF131" s="215">
        <v>68</v>
      </c>
      <c r="AG131" s="215">
        <v>15699</v>
      </c>
      <c r="AH131" s="215">
        <v>8051</v>
      </c>
      <c r="AI131" s="215">
        <v>7648</v>
      </c>
      <c r="AJ131" s="215">
        <v>67</v>
      </c>
      <c r="AK131" s="215">
        <v>63</v>
      </c>
      <c r="AL131" s="215">
        <v>71</v>
      </c>
      <c r="AN131" s="152"/>
    </row>
    <row r="132" spans="1:40" x14ac:dyDescent="0.45">
      <c r="A132" s="149" t="s">
        <v>244</v>
      </c>
      <c r="B132" s="149" t="s">
        <v>427</v>
      </c>
      <c r="C132" s="215">
        <v>1661</v>
      </c>
      <c r="D132" s="215">
        <v>845</v>
      </c>
      <c r="E132" s="215">
        <v>816</v>
      </c>
      <c r="F132" s="215">
        <v>64</v>
      </c>
      <c r="G132" s="215">
        <v>62</v>
      </c>
      <c r="H132" s="215">
        <v>66</v>
      </c>
      <c r="I132" s="215">
        <v>121</v>
      </c>
      <c r="J132" s="215">
        <v>70</v>
      </c>
      <c r="K132" s="215">
        <v>51</v>
      </c>
      <c r="L132" s="215">
        <v>59</v>
      </c>
      <c r="M132" s="215">
        <v>57</v>
      </c>
      <c r="N132" s="215">
        <v>61</v>
      </c>
      <c r="O132" s="215">
        <v>103</v>
      </c>
      <c r="P132" s="215">
        <v>53</v>
      </c>
      <c r="Q132" s="215">
        <v>50</v>
      </c>
      <c r="R132" s="215">
        <v>61</v>
      </c>
      <c r="S132" s="215">
        <v>62</v>
      </c>
      <c r="T132" s="215">
        <v>60</v>
      </c>
      <c r="U132" s="215">
        <v>75</v>
      </c>
      <c r="V132" s="215">
        <v>30</v>
      </c>
      <c r="W132" s="215">
        <v>45</v>
      </c>
      <c r="X132" s="215">
        <v>64</v>
      </c>
      <c r="Y132" s="215">
        <v>60</v>
      </c>
      <c r="Z132" s="215">
        <v>67</v>
      </c>
      <c r="AA132" s="215">
        <v>9</v>
      </c>
      <c r="AB132" s="215">
        <v>5</v>
      </c>
      <c r="AC132" s="215">
        <v>4</v>
      </c>
      <c r="AD132" s="215">
        <v>67</v>
      </c>
      <c r="AE132" s="215" t="s">
        <v>414</v>
      </c>
      <c r="AF132" s="215" t="s">
        <v>414</v>
      </c>
      <c r="AG132" s="215">
        <v>2017</v>
      </c>
      <c r="AH132" s="215">
        <v>1031</v>
      </c>
      <c r="AI132" s="215">
        <v>986</v>
      </c>
      <c r="AJ132" s="215">
        <v>64</v>
      </c>
      <c r="AK132" s="215">
        <v>62</v>
      </c>
      <c r="AL132" s="215">
        <v>66</v>
      </c>
      <c r="AN132" s="152"/>
    </row>
    <row r="133" spans="1:40" x14ac:dyDescent="0.45">
      <c r="A133" s="149" t="s">
        <v>247</v>
      </c>
      <c r="B133" s="149" t="s">
        <v>248</v>
      </c>
      <c r="C133" s="215">
        <v>1647</v>
      </c>
      <c r="D133" s="215">
        <v>846</v>
      </c>
      <c r="E133" s="215">
        <v>801</v>
      </c>
      <c r="F133" s="215">
        <v>68</v>
      </c>
      <c r="G133" s="215">
        <v>62</v>
      </c>
      <c r="H133" s="215">
        <v>74</v>
      </c>
      <c r="I133" s="215">
        <v>138</v>
      </c>
      <c r="J133" s="215">
        <v>61</v>
      </c>
      <c r="K133" s="215">
        <v>77</v>
      </c>
      <c r="L133" s="215">
        <v>74</v>
      </c>
      <c r="M133" s="215">
        <v>75</v>
      </c>
      <c r="N133" s="215">
        <v>73</v>
      </c>
      <c r="O133" s="215">
        <v>92</v>
      </c>
      <c r="P133" s="215">
        <v>51</v>
      </c>
      <c r="Q133" s="215">
        <v>41</v>
      </c>
      <c r="R133" s="215">
        <v>82</v>
      </c>
      <c r="S133" s="215">
        <v>78</v>
      </c>
      <c r="T133" s="215">
        <v>85</v>
      </c>
      <c r="U133" s="215">
        <v>335</v>
      </c>
      <c r="V133" s="215">
        <v>160</v>
      </c>
      <c r="W133" s="215">
        <v>175</v>
      </c>
      <c r="X133" s="215">
        <v>81</v>
      </c>
      <c r="Y133" s="215">
        <v>76</v>
      </c>
      <c r="Z133" s="215">
        <v>85</v>
      </c>
      <c r="AA133" s="215">
        <v>18</v>
      </c>
      <c r="AB133" s="215" t="s">
        <v>414</v>
      </c>
      <c r="AC133" s="215" t="s">
        <v>414</v>
      </c>
      <c r="AD133" s="215">
        <v>100</v>
      </c>
      <c r="AE133" s="215" t="s">
        <v>414</v>
      </c>
      <c r="AF133" s="215" t="s">
        <v>414</v>
      </c>
      <c r="AG133" s="215">
        <v>2299</v>
      </c>
      <c r="AH133" s="215">
        <v>1148</v>
      </c>
      <c r="AI133" s="215">
        <v>1151</v>
      </c>
      <c r="AJ133" s="215">
        <v>71</v>
      </c>
      <c r="AK133" s="215">
        <v>66</v>
      </c>
      <c r="AL133" s="215">
        <v>76</v>
      </c>
      <c r="AN133" s="152"/>
    </row>
    <row r="134" spans="1:40" x14ac:dyDescent="0.45">
      <c r="A134" s="149" t="s">
        <v>204</v>
      </c>
      <c r="B134" s="149" t="s">
        <v>205</v>
      </c>
      <c r="C134" s="215">
        <v>1745</v>
      </c>
      <c r="D134" s="215">
        <v>940</v>
      </c>
      <c r="E134" s="215">
        <v>805</v>
      </c>
      <c r="F134" s="215">
        <v>67</v>
      </c>
      <c r="G134" s="215">
        <v>62</v>
      </c>
      <c r="H134" s="215">
        <v>73</v>
      </c>
      <c r="I134" s="215">
        <v>33</v>
      </c>
      <c r="J134" s="215">
        <v>19</v>
      </c>
      <c r="K134" s="215">
        <v>14</v>
      </c>
      <c r="L134" s="215">
        <v>85</v>
      </c>
      <c r="M134" s="215" t="s">
        <v>414</v>
      </c>
      <c r="N134" s="215" t="s">
        <v>414</v>
      </c>
      <c r="O134" s="215">
        <v>11</v>
      </c>
      <c r="P134" s="215">
        <v>7</v>
      </c>
      <c r="Q134" s="215">
        <v>4</v>
      </c>
      <c r="R134" s="215">
        <v>73</v>
      </c>
      <c r="S134" s="215">
        <v>57</v>
      </c>
      <c r="T134" s="215">
        <v>100</v>
      </c>
      <c r="U134" s="215" t="s">
        <v>414</v>
      </c>
      <c r="V134" s="215">
        <v>0</v>
      </c>
      <c r="W134" s="215" t="s">
        <v>414</v>
      </c>
      <c r="X134" s="215" t="s">
        <v>414</v>
      </c>
      <c r="Y134" s="215" t="s">
        <v>33</v>
      </c>
      <c r="Z134" s="215" t="s">
        <v>414</v>
      </c>
      <c r="AA134" s="215" t="s">
        <v>414</v>
      </c>
      <c r="AB134" s="215" t="s">
        <v>414</v>
      </c>
      <c r="AC134" s="215">
        <v>0</v>
      </c>
      <c r="AD134" s="215" t="s">
        <v>414</v>
      </c>
      <c r="AE134" s="215" t="s">
        <v>414</v>
      </c>
      <c r="AF134" s="215" t="s">
        <v>33</v>
      </c>
      <c r="AG134" s="215">
        <v>1820</v>
      </c>
      <c r="AH134" s="215">
        <v>985</v>
      </c>
      <c r="AI134" s="215">
        <v>835</v>
      </c>
      <c r="AJ134" s="215">
        <v>68</v>
      </c>
      <c r="AK134" s="215">
        <v>63</v>
      </c>
      <c r="AL134" s="215">
        <v>74</v>
      </c>
      <c r="AN134" s="152"/>
    </row>
    <row r="135" spans="1:40" x14ac:dyDescent="0.45">
      <c r="A135" s="149" t="s">
        <v>224</v>
      </c>
      <c r="B135" s="149" t="s">
        <v>225</v>
      </c>
      <c r="C135" s="215">
        <v>5548</v>
      </c>
      <c r="D135" s="215">
        <v>2841</v>
      </c>
      <c r="E135" s="215">
        <v>2707</v>
      </c>
      <c r="F135" s="215">
        <v>71</v>
      </c>
      <c r="G135" s="215">
        <v>67</v>
      </c>
      <c r="H135" s="215">
        <v>75</v>
      </c>
      <c r="I135" s="215">
        <v>213</v>
      </c>
      <c r="J135" s="215">
        <v>113</v>
      </c>
      <c r="K135" s="215">
        <v>100</v>
      </c>
      <c r="L135" s="215">
        <v>68</v>
      </c>
      <c r="M135" s="215">
        <v>69</v>
      </c>
      <c r="N135" s="215">
        <v>67</v>
      </c>
      <c r="O135" s="215">
        <v>286</v>
      </c>
      <c r="P135" s="215">
        <v>152</v>
      </c>
      <c r="Q135" s="215">
        <v>134</v>
      </c>
      <c r="R135" s="215">
        <v>68</v>
      </c>
      <c r="S135" s="215">
        <v>63</v>
      </c>
      <c r="T135" s="215">
        <v>74</v>
      </c>
      <c r="U135" s="215">
        <v>25</v>
      </c>
      <c r="V135" s="215" t="s">
        <v>414</v>
      </c>
      <c r="W135" s="215" t="s">
        <v>414</v>
      </c>
      <c r="X135" s="215">
        <v>76</v>
      </c>
      <c r="Y135" s="215" t="s">
        <v>414</v>
      </c>
      <c r="Z135" s="215" t="s">
        <v>414</v>
      </c>
      <c r="AA135" s="215">
        <v>8</v>
      </c>
      <c r="AB135" s="215">
        <v>4</v>
      </c>
      <c r="AC135" s="215">
        <v>4</v>
      </c>
      <c r="AD135" s="215" t="s">
        <v>414</v>
      </c>
      <c r="AE135" s="215">
        <v>100</v>
      </c>
      <c r="AF135" s="215" t="s">
        <v>414</v>
      </c>
      <c r="AG135" s="215">
        <v>6159</v>
      </c>
      <c r="AH135" s="215">
        <v>3157</v>
      </c>
      <c r="AI135" s="215">
        <v>3002</v>
      </c>
      <c r="AJ135" s="215">
        <v>71</v>
      </c>
      <c r="AK135" s="215">
        <v>67</v>
      </c>
      <c r="AL135" s="215">
        <v>74</v>
      </c>
      <c r="AN135" s="152"/>
    </row>
    <row r="136" spans="1:40" x14ac:dyDescent="0.45">
      <c r="A136" s="149" t="s">
        <v>335</v>
      </c>
      <c r="B136" s="149" t="s">
        <v>336</v>
      </c>
      <c r="C136" s="215">
        <v>14865</v>
      </c>
      <c r="D136" s="215">
        <v>7649</v>
      </c>
      <c r="E136" s="215">
        <v>7216</v>
      </c>
      <c r="F136" s="215">
        <v>67</v>
      </c>
      <c r="G136" s="215">
        <v>63</v>
      </c>
      <c r="H136" s="215">
        <v>72</v>
      </c>
      <c r="I136" s="215">
        <v>774</v>
      </c>
      <c r="J136" s="215">
        <v>394</v>
      </c>
      <c r="K136" s="215">
        <v>380</v>
      </c>
      <c r="L136" s="215">
        <v>71</v>
      </c>
      <c r="M136" s="215">
        <v>68</v>
      </c>
      <c r="N136" s="215">
        <v>74</v>
      </c>
      <c r="O136" s="215">
        <v>539</v>
      </c>
      <c r="P136" s="215">
        <v>251</v>
      </c>
      <c r="Q136" s="215">
        <v>288</v>
      </c>
      <c r="R136" s="215">
        <v>74</v>
      </c>
      <c r="S136" s="215">
        <v>70</v>
      </c>
      <c r="T136" s="215">
        <v>78</v>
      </c>
      <c r="U136" s="215">
        <v>273</v>
      </c>
      <c r="V136" s="215">
        <v>142</v>
      </c>
      <c r="W136" s="215">
        <v>131</v>
      </c>
      <c r="X136" s="215">
        <v>77</v>
      </c>
      <c r="Y136" s="215">
        <v>73</v>
      </c>
      <c r="Z136" s="215">
        <v>82</v>
      </c>
      <c r="AA136" s="215">
        <v>53</v>
      </c>
      <c r="AB136" s="215">
        <v>37</v>
      </c>
      <c r="AC136" s="215">
        <v>16</v>
      </c>
      <c r="AD136" s="215">
        <v>79</v>
      </c>
      <c r="AE136" s="215">
        <v>84</v>
      </c>
      <c r="AF136" s="215">
        <v>69</v>
      </c>
      <c r="AG136" s="215">
        <v>16828</v>
      </c>
      <c r="AH136" s="215">
        <v>8650</v>
      </c>
      <c r="AI136" s="215">
        <v>8178</v>
      </c>
      <c r="AJ136" s="215">
        <v>68</v>
      </c>
      <c r="AK136" s="215">
        <v>64</v>
      </c>
      <c r="AL136" s="215">
        <v>72</v>
      </c>
      <c r="AN136" s="152"/>
    </row>
    <row r="137" spans="1:40" x14ac:dyDescent="0.45">
      <c r="A137" s="149" t="s">
        <v>337</v>
      </c>
      <c r="B137" s="149" t="s">
        <v>338</v>
      </c>
      <c r="C137" s="215">
        <v>2709</v>
      </c>
      <c r="D137" s="215">
        <v>1370</v>
      </c>
      <c r="E137" s="215">
        <v>1339</v>
      </c>
      <c r="F137" s="215">
        <v>61</v>
      </c>
      <c r="G137" s="215">
        <v>57</v>
      </c>
      <c r="H137" s="215">
        <v>65</v>
      </c>
      <c r="I137" s="215">
        <v>198</v>
      </c>
      <c r="J137" s="215">
        <v>106</v>
      </c>
      <c r="K137" s="215">
        <v>92</v>
      </c>
      <c r="L137" s="215">
        <v>71</v>
      </c>
      <c r="M137" s="215">
        <v>61</v>
      </c>
      <c r="N137" s="215">
        <v>82</v>
      </c>
      <c r="O137" s="215">
        <v>149</v>
      </c>
      <c r="P137" s="215">
        <v>79</v>
      </c>
      <c r="Q137" s="215">
        <v>70</v>
      </c>
      <c r="R137" s="215">
        <v>68</v>
      </c>
      <c r="S137" s="215">
        <v>66</v>
      </c>
      <c r="T137" s="215">
        <v>71</v>
      </c>
      <c r="U137" s="215">
        <v>130</v>
      </c>
      <c r="V137" s="215">
        <v>67</v>
      </c>
      <c r="W137" s="215">
        <v>63</v>
      </c>
      <c r="X137" s="215">
        <v>74</v>
      </c>
      <c r="Y137" s="215">
        <v>72</v>
      </c>
      <c r="Z137" s="215">
        <v>76</v>
      </c>
      <c r="AA137" s="215">
        <v>6</v>
      </c>
      <c r="AB137" s="215" t="s">
        <v>414</v>
      </c>
      <c r="AC137" s="215" t="s">
        <v>414</v>
      </c>
      <c r="AD137" s="215" t="s">
        <v>414</v>
      </c>
      <c r="AE137" s="215" t="s">
        <v>414</v>
      </c>
      <c r="AF137" s="215" t="s">
        <v>414</v>
      </c>
      <c r="AG137" s="215">
        <v>3244</v>
      </c>
      <c r="AH137" s="215">
        <v>1652</v>
      </c>
      <c r="AI137" s="215">
        <v>1592</v>
      </c>
      <c r="AJ137" s="215">
        <v>62</v>
      </c>
      <c r="AK137" s="215">
        <v>58</v>
      </c>
      <c r="AL137" s="215">
        <v>67</v>
      </c>
      <c r="AN137" s="152"/>
    </row>
    <row r="138" spans="1:40" x14ac:dyDescent="0.45">
      <c r="A138" s="149" t="s">
        <v>118</v>
      </c>
      <c r="B138" s="149" t="s">
        <v>119</v>
      </c>
      <c r="C138" s="215">
        <v>11183</v>
      </c>
      <c r="D138" s="215">
        <v>5721</v>
      </c>
      <c r="E138" s="215">
        <v>5462</v>
      </c>
      <c r="F138" s="215">
        <v>72</v>
      </c>
      <c r="G138" s="215">
        <v>68</v>
      </c>
      <c r="H138" s="215">
        <v>76</v>
      </c>
      <c r="I138" s="215">
        <v>397</v>
      </c>
      <c r="J138" s="215">
        <v>216</v>
      </c>
      <c r="K138" s="215">
        <v>181</v>
      </c>
      <c r="L138" s="215">
        <v>71</v>
      </c>
      <c r="M138" s="215">
        <v>65</v>
      </c>
      <c r="N138" s="215">
        <v>78</v>
      </c>
      <c r="O138" s="215">
        <v>1590</v>
      </c>
      <c r="P138" s="215">
        <v>829</v>
      </c>
      <c r="Q138" s="215">
        <v>761</v>
      </c>
      <c r="R138" s="215">
        <v>67</v>
      </c>
      <c r="S138" s="215">
        <v>63</v>
      </c>
      <c r="T138" s="215">
        <v>71</v>
      </c>
      <c r="U138" s="215">
        <v>41</v>
      </c>
      <c r="V138" s="215">
        <v>22</v>
      </c>
      <c r="W138" s="215">
        <v>19</v>
      </c>
      <c r="X138" s="215">
        <v>66</v>
      </c>
      <c r="Y138" s="215">
        <v>77</v>
      </c>
      <c r="Z138" s="215">
        <v>53</v>
      </c>
      <c r="AA138" s="215">
        <v>31</v>
      </c>
      <c r="AB138" s="215">
        <v>15</v>
      </c>
      <c r="AC138" s="215">
        <v>16</v>
      </c>
      <c r="AD138" s="215">
        <v>77</v>
      </c>
      <c r="AE138" s="215">
        <v>73</v>
      </c>
      <c r="AF138" s="215">
        <v>81</v>
      </c>
      <c r="AG138" s="215">
        <v>13374</v>
      </c>
      <c r="AH138" s="215">
        <v>6864</v>
      </c>
      <c r="AI138" s="215">
        <v>6510</v>
      </c>
      <c r="AJ138" s="215">
        <v>71</v>
      </c>
      <c r="AK138" s="215">
        <v>67</v>
      </c>
      <c r="AL138" s="215">
        <v>75</v>
      </c>
      <c r="AN138" s="152"/>
    </row>
    <row r="139" spans="1:40" x14ac:dyDescent="0.45">
      <c r="A139" s="149" t="s">
        <v>100</v>
      </c>
      <c r="B139" s="149" t="s">
        <v>101</v>
      </c>
      <c r="C139" s="215">
        <v>1083</v>
      </c>
      <c r="D139" s="215">
        <v>545</v>
      </c>
      <c r="E139" s="215">
        <v>538</v>
      </c>
      <c r="F139" s="215">
        <v>64</v>
      </c>
      <c r="G139" s="215">
        <v>59</v>
      </c>
      <c r="H139" s="215">
        <v>69</v>
      </c>
      <c r="I139" s="215">
        <v>56</v>
      </c>
      <c r="J139" s="215">
        <v>27</v>
      </c>
      <c r="K139" s="215">
        <v>29</v>
      </c>
      <c r="L139" s="215">
        <v>68</v>
      </c>
      <c r="M139" s="215">
        <v>56</v>
      </c>
      <c r="N139" s="215">
        <v>79</v>
      </c>
      <c r="O139" s="215">
        <v>934</v>
      </c>
      <c r="P139" s="215">
        <v>442</v>
      </c>
      <c r="Q139" s="215">
        <v>492</v>
      </c>
      <c r="R139" s="215">
        <v>71</v>
      </c>
      <c r="S139" s="215">
        <v>67</v>
      </c>
      <c r="T139" s="215">
        <v>74</v>
      </c>
      <c r="U139" s="215">
        <v>26</v>
      </c>
      <c r="V139" s="215">
        <v>15</v>
      </c>
      <c r="W139" s="215">
        <v>11</v>
      </c>
      <c r="X139" s="215">
        <v>69</v>
      </c>
      <c r="Y139" s="215" t="s">
        <v>414</v>
      </c>
      <c r="Z139" s="215" t="s">
        <v>414</v>
      </c>
      <c r="AA139" s="215" t="s">
        <v>414</v>
      </c>
      <c r="AB139" s="215" t="s">
        <v>414</v>
      </c>
      <c r="AC139" s="215">
        <v>3</v>
      </c>
      <c r="AD139" s="215" t="s">
        <v>414</v>
      </c>
      <c r="AE139" s="215" t="s">
        <v>414</v>
      </c>
      <c r="AF139" s="215">
        <v>100</v>
      </c>
      <c r="AG139" s="215">
        <v>2126</v>
      </c>
      <c r="AH139" s="215">
        <v>1040</v>
      </c>
      <c r="AI139" s="215">
        <v>1086</v>
      </c>
      <c r="AJ139" s="215">
        <v>67</v>
      </c>
      <c r="AK139" s="215">
        <v>62</v>
      </c>
      <c r="AL139" s="215">
        <v>71</v>
      </c>
      <c r="AN139" s="152"/>
    </row>
    <row r="140" spans="1:40" x14ac:dyDescent="0.45">
      <c r="A140" s="149" t="s">
        <v>102</v>
      </c>
      <c r="B140" s="149" t="s">
        <v>103</v>
      </c>
      <c r="C140" s="215">
        <v>1552</v>
      </c>
      <c r="D140" s="215">
        <v>818</v>
      </c>
      <c r="E140" s="215">
        <v>734</v>
      </c>
      <c r="F140" s="215">
        <v>63</v>
      </c>
      <c r="G140" s="215">
        <v>59</v>
      </c>
      <c r="H140" s="215">
        <v>68</v>
      </c>
      <c r="I140" s="215">
        <v>52</v>
      </c>
      <c r="J140" s="215">
        <v>26</v>
      </c>
      <c r="K140" s="215">
        <v>26</v>
      </c>
      <c r="L140" s="215">
        <v>62</v>
      </c>
      <c r="M140" s="215">
        <v>46</v>
      </c>
      <c r="N140" s="215">
        <v>77</v>
      </c>
      <c r="O140" s="215">
        <v>34</v>
      </c>
      <c r="P140" s="215">
        <v>13</v>
      </c>
      <c r="Q140" s="215">
        <v>21</v>
      </c>
      <c r="R140" s="215">
        <v>74</v>
      </c>
      <c r="S140" s="215">
        <v>54</v>
      </c>
      <c r="T140" s="215">
        <v>86</v>
      </c>
      <c r="U140" s="215" t="s">
        <v>414</v>
      </c>
      <c r="V140" s="215" t="s">
        <v>414</v>
      </c>
      <c r="W140" s="215">
        <v>3</v>
      </c>
      <c r="X140" s="215" t="s">
        <v>414</v>
      </c>
      <c r="Y140" s="215" t="s">
        <v>414</v>
      </c>
      <c r="Z140" s="215" t="s">
        <v>414</v>
      </c>
      <c r="AA140" s="215">
        <v>7</v>
      </c>
      <c r="AB140" s="215">
        <v>3</v>
      </c>
      <c r="AC140" s="215">
        <v>4</v>
      </c>
      <c r="AD140" s="215" t="s">
        <v>414</v>
      </c>
      <c r="AE140" s="215">
        <v>100</v>
      </c>
      <c r="AF140" s="215" t="s">
        <v>414</v>
      </c>
      <c r="AG140" s="215">
        <v>1664</v>
      </c>
      <c r="AH140" s="215">
        <v>871</v>
      </c>
      <c r="AI140" s="215">
        <v>793</v>
      </c>
      <c r="AJ140" s="215">
        <v>63</v>
      </c>
      <c r="AK140" s="215">
        <v>59</v>
      </c>
      <c r="AL140" s="215">
        <v>69</v>
      </c>
      <c r="AN140" s="152"/>
    </row>
    <row r="141" spans="1:40" x14ac:dyDescent="0.45">
      <c r="A141" s="149" t="s">
        <v>192</v>
      </c>
      <c r="B141" s="149" t="s">
        <v>193</v>
      </c>
      <c r="C141" s="215">
        <v>8025</v>
      </c>
      <c r="D141" s="215">
        <v>4110</v>
      </c>
      <c r="E141" s="215">
        <v>3915</v>
      </c>
      <c r="F141" s="215">
        <v>66</v>
      </c>
      <c r="G141" s="215">
        <v>62</v>
      </c>
      <c r="H141" s="215">
        <v>71</v>
      </c>
      <c r="I141" s="215">
        <v>418</v>
      </c>
      <c r="J141" s="215">
        <v>211</v>
      </c>
      <c r="K141" s="215">
        <v>207</v>
      </c>
      <c r="L141" s="215">
        <v>67</v>
      </c>
      <c r="M141" s="215">
        <v>64</v>
      </c>
      <c r="N141" s="215">
        <v>71</v>
      </c>
      <c r="O141" s="215">
        <v>274</v>
      </c>
      <c r="P141" s="215">
        <v>135</v>
      </c>
      <c r="Q141" s="215">
        <v>139</v>
      </c>
      <c r="R141" s="215">
        <v>75</v>
      </c>
      <c r="S141" s="215">
        <v>75</v>
      </c>
      <c r="T141" s="215">
        <v>76</v>
      </c>
      <c r="U141" s="215">
        <v>62</v>
      </c>
      <c r="V141" s="215">
        <v>32</v>
      </c>
      <c r="W141" s="215">
        <v>30</v>
      </c>
      <c r="X141" s="215">
        <v>61</v>
      </c>
      <c r="Y141" s="215">
        <v>56</v>
      </c>
      <c r="Z141" s="215">
        <v>67</v>
      </c>
      <c r="AA141" s="215">
        <v>34</v>
      </c>
      <c r="AB141" s="215">
        <v>19</v>
      </c>
      <c r="AC141" s="215">
        <v>15</v>
      </c>
      <c r="AD141" s="215">
        <v>62</v>
      </c>
      <c r="AE141" s="215" t="s">
        <v>414</v>
      </c>
      <c r="AF141" s="215" t="s">
        <v>414</v>
      </c>
      <c r="AG141" s="215">
        <v>8929</v>
      </c>
      <c r="AH141" s="215">
        <v>4566</v>
      </c>
      <c r="AI141" s="215">
        <v>4363</v>
      </c>
      <c r="AJ141" s="215">
        <v>67</v>
      </c>
      <c r="AK141" s="215">
        <v>62</v>
      </c>
      <c r="AL141" s="215">
        <v>71</v>
      </c>
      <c r="AN141" s="152"/>
    </row>
    <row r="142" spans="1:40" x14ac:dyDescent="0.45">
      <c r="A142" s="149" t="s">
        <v>190</v>
      </c>
      <c r="B142" s="149" t="s">
        <v>191</v>
      </c>
      <c r="C142" s="215">
        <v>1939</v>
      </c>
      <c r="D142" s="215">
        <v>948</v>
      </c>
      <c r="E142" s="215">
        <v>991</v>
      </c>
      <c r="F142" s="215">
        <v>61</v>
      </c>
      <c r="G142" s="215">
        <v>57</v>
      </c>
      <c r="H142" s="215">
        <v>65</v>
      </c>
      <c r="I142" s="215">
        <v>451</v>
      </c>
      <c r="J142" s="215">
        <v>225</v>
      </c>
      <c r="K142" s="215">
        <v>226</v>
      </c>
      <c r="L142" s="215">
        <v>63</v>
      </c>
      <c r="M142" s="215">
        <v>55</v>
      </c>
      <c r="N142" s="215">
        <v>71</v>
      </c>
      <c r="O142" s="215">
        <v>572</v>
      </c>
      <c r="P142" s="215">
        <v>289</v>
      </c>
      <c r="Q142" s="215">
        <v>283</v>
      </c>
      <c r="R142" s="215">
        <v>70</v>
      </c>
      <c r="S142" s="215">
        <v>66</v>
      </c>
      <c r="T142" s="215">
        <v>73</v>
      </c>
      <c r="U142" s="215">
        <v>318</v>
      </c>
      <c r="V142" s="215">
        <v>180</v>
      </c>
      <c r="W142" s="215">
        <v>138</v>
      </c>
      <c r="X142" s="215">
        <v>65</v>
      </c>
      <c r="Y142" s="215">
        <v>62</v>
      </c>
      <c r="Z142" s="215">
        <v>69</v>
      </c>
      <c r="AA142" s="215">
        <v>21</v>
      </c>
      <c r="AB142" s="215">
        <v>9</v>
      </c>
      <c r="AC142" s="215">
        <v>12</v>
      </c>
      <c r="AD142" s="215" t="s">
        <v>414</v>
      </c>
      <c r="AE142" s="215">
        <v>56</v>
      </c>
      <c r="AF142" s="215" t="s">
        <v>414</v>
      </c>
      <c r="AG142" s="215">
        <v>3432</v>
      </c>
      <c r="AH142" s="215">
        <v>1723</v>
      </c>
      <c r="AI142" s="215">
        <v>1709</v>
      </c>
      <c r="AJ142" s="215">
        <v>63</v>
      </c>
      <c r="AK142" s="215">
        <v>58</v>
      </c>
      <c r="AL142" s="215">
        <v>67</v>
      </c>
      <c r="AN142" s="152"/>
    </row>
    <row r="143" spans="1:40" x14ac:dyDescent="0.45">
      <c r="A143" s="149" t="s">
        <v>208</v>
      </c>
      <c r="B143" s="149" t="s">
        <v>209</v>
      </c>
      <c r="C143" s="215">
        <v>2731</v>
      </c>
      <c r="D143" s="215">
        <v>1417</v>
      </c>
      <c r="E143" s="215">
        <v>1314</v>
      </c>
      <c r="F143" s="215">
        <v>73</v>
      </c>
      <c r="G143" s="215">
        <v>68</v>
      </c>
      <c r="H143" s="215">
        <v>79</v>
      </c>
      <c r="I143" s="215">
        <v>64</v>
      </c>
      <c r="J143" s="215">
        <v>38</v>
      </c>
      <c r="K143" s="215">
        <v>26</v>
      </c>
      <c r="L143" s="215">
        <v>78</v>
      </c>
      <c r="M143" s="215" t="s">
        <v>414</v>
      </c>
      <c r="N143" s="215" t="s">
        <v>414</v>
      </c>
      <c r="O143" s="215">
        <v>26</v>
      </c>
      <c r="P143" s="215">
        <v>7</v>
      </c>
      <c r="Q143" s="215">
        <v>19</v>
      </c>
      <c r="R143" s="215">
        <v>85</v>
      </c>
      <c r="S143" s="215">
        <v>100</v>
      </c>
      <c r="T143" s="215">
        <v>79</v>
      </c>
      <c r="U143" s="215" t="s">
        <v>414</v>
      </c>
      <c r="V143" s="215" t="s">
        <v>414</v>
      </c>
      <c r="W143" s="215">
        <v>4</v>
      </c>
      <c r="X143" s="215" t="s">
        <v>414</v>
      </c>
      <c r="Y143" s="215" t="s">
        <v>414</v>
      </c>
      <c r="Z143" s="215">
        <v>100</v>
      </c>
      <c r="AA143" s="215" t="s">
        <v>414</v>
      </c>
      <c r="AB143" s="215">
        <v>4</v>
      </c>
      <c r="AC143" s="215" t="s">
        <v>414</v>
      </c>
      <c r="AD143" s="215" t="s">
        <v>414</v>
      </c>
      <c r="AE143" s="215" t="s">
        <v>414</v>
      </c>
      <c r="AF143" s="215" t="s">
        <v>414</v>
      </c>
      <c r="AG143" s="215">
        <v>2864</v>
      </c>
      <c r="AH143" s="215">
        <v>1481</v>
      </c>
      <c r="AI143" s="215">
        <v>1383</v>
      </c>
      <c r="AJ143" s="215">
        <v>73</v>
      </c>
      <c r="AK143" s="215">
        <v>68</v>
      </c>
      <c r="AL143" s="215">
        <v>79</v>
      </c>
      <c r="AN143" s="152"/>
    </row>
    <row r="144" spans="1:40" x14ac:dyDescent="0.45">
      <c r="A144" s="149" t="s">
        <v>216</v>
      </c>
      <c r="B144" s="149" t="s">
        <v>217</v>
      </c>
      <c r="C144" s="215">
        <v>1842</v>
      </c>
      <c r="D144" s="215">
        <v>942</v>
      </c>
      <c r="E144" s="215">
        <v>900</v>
      </c>
      <c r="F144" s="215">
        <v>66</v>
      </c>
      <c r="G144" s="215">
        <v>63</v>
      </c>
      <c r="H144" s="215">
        <v>70</v>
      </c>
      <c r="I144" s="215">
        <v>120</v>
      </c>
      <c r="J144" s="215">
        <v>60</v>
      </c>
      <c r="K144" s="215">
        <v>60</v>
      </c>
      <c r="L144" s="215">
        <v>69</v>
      </c>
      <c r="M144" s="215">
        <v>60</v>
      </c>
      <c r="N144" s="215">
        <v>78</v>
      </c>
      <c r="O144" s="215">
        <v>119</v>
      </c>
      <c r="P144" s="215">
        <v>58</v>
      </c>
      <c r="Q144" s="215">
        <v>61</v>
      </c>
      <c r="R144" s="215">
        <v>71</v>
      </c>
      <c r="S144" s="215">
        <v>64</v>
      </c>
      <c r="T144" s="215">
        <v>77</v>
      </c>
      <c r="U144" s="215">
        <v>54</v>
      </c>
      <c r="V144" s="215">
        <v>28</v>
      </c>
      <c r="W144" s="215">
        <v>26</v>
      </c>
      <c r="X144" s="215">
        <v>70</v>
      </c>
      <c r="Y144" s="215">
        <v>71</v>
      </c>
      <c r="Z144" s="215">
        <v>69</v>
      </c>
      <c r="AA144" s="215">
        <v>8</v>
      </c>
      <c r="AB144" s="215" t="s">
        <v>414</v>
      </c>
      <c r="AC144" s="215" t="s">
        <v>414</v>
      </c>
      <c r="AD144" s="215" t="s">
        <v>414</v>
      </c>
      <c r="AE144" s="215" t="s">
        <v>414</v>
      </c>
      <c r="AF144" s="215" t="s">
        <v>414</v>
      </c>
      <c r="AG144" s="215">
        <v>2162</v>
      </c>
      <c r="AH144" s="215">
        <v>1106</v>
      </c>
      <c r="AI144" s="215">
        <v>1056</v>
      </c>
      <c r="AJ144" s="215">
        <v>67</v>
      </c>
      <c r="AK144" s="215">
        <v>63</v>
      </c>
      <c r="AL144" s="215">
        <v>71</v>
      </c>
      <c r="AN144" s="152"/>
    </row>
    <row r="145" spans="1:40" x14ac:dyDescent="0.45">
      <c r="A145" s="149" t="s">
        <v>108</v>
      </c>
      <c r="B145" s="149" t="s">
        <v>109</v>
      </c>
      <c r="C145" s="215">
        <v>3622</v>
      </c>
      <c r="D145" s="215">
        <v>1910</v>
      </c>
      <c r="E145" s="215">
        <v>1712</v>
      </c>
      <c r="F145" s="215">
        <v>74</v>
      </c>
      <c r="G145" s="215">
        <v>71</v>
      </c>
      <c r="H145" s="215">
        <v>77</v>
      </c>
      <c r="I145" s="215">
        <v>132</v>
      </c>
      <c r="J145" s="215">
        <v>70</v>
      </c>
      <c r="K145" s="215">
        <v>62</v>
      </c>
      <c r="L145" s="215">
        <v>74</v>
      </c>
      <c r="M145" s="215">
        <v>69</v>
      </c>
      <c r="N145" s="215">
        <v>81</v>
      </c>
      <c r="O145" s="215">
        <v>119</v>
      </c>
      <c r="P145" s="215">
        <v>62</v>
      </c>
      <c r="Q145" s="215">
        <v>57</v>
      </c>
      <c r="R145" s="215">
        <v>78</v>
      </c>
      <c r="S145" s="215">
        <v>69</v>
      </c>
      <c r="T145" s="215">
        <v>88</v>
      </c>
      <c r="U145" s="215">
        <v>16</v>
      </c>
      <c r="V145" s="215">
        <v>8</v>
      </c>
      <c r="W145" s="215">
        <v>8</v>
      </c>
      <c r="X145" s="215">
        <v>75</v>
      </c>
      <c r="Y145" s="215" t="s">
        <v>414</v>
      </c>
      <c r="Z145" s="215" t="s">
        <v>414</v>
      </c>
      <c r="AA145" s="215">
        <v>14</v>
      </c>
      <c r="AB145" s="215">
        <v>9</v>
      </c>
      <c r="AC145" s="215">
        <v>5</v>
      </c>
      <c r="AD145" s="215" t="s">
        <v>414</v>
      </c>
      <c r="AE145" s="215">
        <v>100</v>
      </c>
      <c r="AF145" s="215" t="s">
        <v>414</v>
      </c>
      <c r="AG145" s="215">
        <v>3964</v>
      </c>
      <c r="AH145" s="215">
        <v>2085</v>
      </c>
      <c r="AI145" s="215">
        <v>1879</v>
      </c>
      <c r="AJ145" s="215">
        <v>74</v>
      </c>
      <c r="AK145" s="215">
        <v>71</v>
      </c>
      <c r="AL145" s="215">
        <v>77</v>
      </c>
      <c r="AN145" s="152"/>
    </row>
    <row r="146" spans="1:40" x14ac:dyDescent="0.45">
      <c r="A146" s="149" t="s">
        <v>110</v>
      </c>
      <c r="B146" s="149" t="s">
        <v>428</v>
      </c>
      <c r="C146" s="215">
        <v>3458</v>
      </c>
      <c r="D146" s="215">
        <v>1844</v>
      </c>
      <c r="E146" s="215">
        <v>1614</v>
      </c>
      <c r="F146" s="215">
        <v>67</v>
      </c>
      <c r="G146" s="215">
        <v>64</v>
      </c>
      <c r="H146" s="215">
        <v>70</v>
      </c>
      <c r="I146" s="215">
        <v>88</v>
      </c>
      <c r="J146" s="215">
        <v>42</v>
      </c>
      <c r="K146" s="215">
        <v>46</v>
      </c>
      <c r="L146" s="215">
        <v>80</v>
      </c>
      <c r="M146" s="215">
        <v>76</v>
      </c>
      <c r="N146" s="215">
        <v>83</v>
      </c>
      <c r="O146" s="215">
        <v>73</v>
      </c>
      <c r="P146" s="215">
        <v>40</v>
      </c>
      <c r="Q146" s="215">
        <v>33</v>
      </c>
      <c r="R146" s="215">
        <v>66</v>
      </c>
      <c r="S146" s="215">
        <v>68</v>
      </c>
      <c r="T146" s="215">
        <v>64</v>
      </c>
      <c r="U146" s="215">
        <v>12</v>
      </c>
      <c r="V146" s="215">
        <v>8</v>
      </c>
      <c r="W146" s="215">
        <v>4</v>
      </c>
      <c r="X146" s="215">
        <v>58</v>
      </c>
      <c r="Y146" s="215">
        <v>38</v>
      </c>
      <c r="Z146" s="215">
        <v>100</v>
      </c>
      <c r="AA146" s="215">
        <v>14</v>
      </c>
      <c r="AB146" s="215">
        <v>5</v>
      </c>
      <c r="AC146" s="215">
        <v>9</v>
      </c>
      <c r="AD146" s="215">
        <v>64</v>
      </c>
      <c r="AE146" s="215" t="s">
        <v>414</v>
      </c>
      <c r="AF146" s="215" t="s">
        <v>414</v>
      </c>
      <c r="AG146" s="215">
        <v>3700</v>
      </c>
      <c r="AH146" s="215">
        <v>1968</v>
      </c>
      <c r="AI146" s="215">
        <v>1732</v>
      </c>
      <c r="AJ146" s="215">
        <v>67</v>
      </c>
      <c r="AK146" s="215">
        <v>64</v>
      </c>
      <c r="AL146" s="215">
        <v>70</v>
      </c>
      <c r="AN146" s="152"/>
    </row>
    <row r="147" spans="1:40" x14ac:dyDescent="0.45">
      <c r="A147" s="149" t="s">
        <v>368</v>
      </c>
      <c r="B147" s="149" t="s">
        <v>369</v>
      </c>
      <c r="C147" s="215">
        <v>5282</v>
      </c>
      <c r="D147" s="215">
        <v>2759</v>
      </c>
      <c r="E147" s="215">
        <v>2523</v>
      </c>
      <c r="F147" s="215">
        <v>67</v>
      </c>
      <c r="G147" s="215">
        <v>63</v>
      </c>
      <c r="H147" s="215">
        <v>71</v>
      </c>
      <c r="I147" s="215">
        <v>115</v>
      </c>
      <c r="J147" s="215">
        <v>59</v>
      </c>
      <c r="K147" s="215">
        <v>56</v>
      </c>
      <c r="L147" s="215">
        <v>75</v>
      </c>
      <c r="M147" s="215">
        <v>73</v>
      </c>
      <c r="N147" s="215">
        <v>77</v>
      </c>
      <c r="O147" s="215">
        <v>47</v>
      </c>
      <c r="P147" s="215">
        <v>24</v>
      </c>
      <c r="Q147" s="215">
        <v>23</v>
      </c>
      <c r="R147" s="215">
        <v>72</v>
      </c>
      <c r="S147" s="215">
        <v>88</v>
      </c>
      <c r="T147" s="215">
        <v>57</v>
      </c>
      <c r="U147" s="215">
        <v>4</v>
      </c>
      <c r="V147" s="215" t="s">
        <v>414</v>
      </c>
      <c r="W147" s="215" t="s">
        <v>414</v>
      </c>
      <c r="X147" s="215" t="s">
        <v>414</v>
      </c>
      <c r="Y147" s="215" t="s">
        <v>414</v>
      </c>
      <c r="Z147" s="215" t="s">
        <v>414</v>
      </c>
      <c r="AA147" s="215">
        <v>9</v>
      </c>
      <c r="AB147" s="215" t="s">
        <v>414</v>
      </c>
      <c r="AC147" s="215" t="s">
        <v>414</v>
      </c>
      <c r="AD147" s="215" t="s">
        <v>414</v>
      </c>
      <c r="AE147" s="215" t="s">
        <v>414</v>
      </c>
      <c r="AF147" s="215" t="s">
        <v>414</v>
      </c>
      <c r="AG147" s="215">
        <v>5531</v>
      </c>
      <c r="AH147" s="215">
        <v>2897</v>
      </c>
      <c r="AI147" s="215">
        <v>2634</v>
      </c>
      <c r="AJ147" s="215">
        <v>67</v>
      </c>
      <c r="AK147" s="215">
        <v>64</v>
      </c>
      <c r="AL147" s="215">
        <v>71</v>
      </c>
      <c r="AN147" s="152"/>
    </row>
    <row r="148" spans="1:40" x14ac:dyDescent="0.45">
      <c r="A148" s="149" t="s">
        <v>112</v>
      </c>
      <c r="B148" s="149" t="s">
        <v>113</v>
      </c>
      <c r="C148" s="215">
        <v>4483</v>
      </c>
      <c r="D148" s="215">
        <v>2274</v>
      </c>
      <c r="E148" s="215">
        <v>2209</v>
      </c>
      <c r="F148" s="215">
        <v>69</v>
      </c>
      <c r="G148" s="215">
        <v>64</v>
      </c>
      <c r="H148" s="215">
        <v>75</v>
      </c>
      <c r="I148" s="215">
        <v>53</v>
      </c>
      <c r="J148" s="215">
        <v>27</v>
      </c>
      <c r="K148" s="215">
        <v>26</v>
      </c>
      <c r="L148" s="215">
        <v>77</v>
      </c>
      <c r="M148" s="215">
        <v>78</v>
      </c>
      <c r="N148" s="215">
        <v>77</v>
      </c>
      <c r="O148" s="215">
        <v>52</v>
      </c>
      <c r="P148" s="215">
        <v>27</v>
      </c>
      <c r="Q148" s="215">
        <v>25</v>
      </c>
      <c r="R148" s="215">
        <v>73</v>
      </c>
      <c r="S148" s="215">
        <v>67</v>
      </c>
      <c r="T148" s="215">
        <v>80</v>
      </c>
      <c r="U148" s="215">
        <v>3</v>
      </c>
      <c r="V148" s="215" t="s">
        <v>414</v>
      </c>
      <c r="W148" s="215" t="s">
        <v>414</v>
      </c>
      <c r="X148" s="215" t="s">
        <v>414</v>
      </c>
      <c r="Y148" s="215" t="s">
        <v>414</v>
      </c>
      <c r="Z148" s="215" t="s">
        <v>414</v>
      </c>
      <c r="AA148" s="215">
        <v>12</v>
      </c>
      <c r="AB148" s="215">
        <v>3</v>
      </c>
      <c r="AC148" s="215">
        <v>9</v>
      </c>
      <c r="AD148" s="215" t="s">
        <v>414</v>
      </c>
      <c r="AE148" s="215" t="s">
        <v>414</v>
      </c>
      <c r="AF148" s="215" t="s">
        <v>414</v>
      </c>
      <c r="AG148" s="215">
        <v>4663</v>
      </c>
      <c r="AH148" s="215">
        <v>2358</v>
      </c>
      <c r="AI148" s="215">
        <v>2305</v>
      </c>
      <c r="AJ148" s="215">
        <v>69</v>
      </c>
      <c r="AK148" s="215">
        <v>64</v>
      </c>
      <c r="AL148" s="215">
        <v>74</v>
      </c>
      <c r="AN148" s="152"/>
    </row>
    <row r="149" spans="1:40" x14ac:dyDescent="0.45">
      <c r="A149" s="149" t="s">
        <v>374</v>
      </c>
      <c r="B149" s="149" t="s">
        <v>375</v>
      </c>
      <c r="C149" s="215">
        <v>5657</v>
      </c>
      <c r="D149" s="215">
        <v>2918</v>
      </c>
      <c r="E149" s="215">
        <v>2739</v>
      </c>
      <c r="F149" s="215">
        <v>72</v>
      </c>
      <c r="G149" s="215">
        <v>68</v>
      </c>
      <c r="H149" s="215">
        <v>76</v>
      </c>
      <c r="I149" s="215">
        <v>292</v>
      </c>
      <c r="J149" s="215">
        <v>148</v>
      </c>
      <c r="K149" s="215">
        <v>144</v>
      </c>
      <c r="L149" s="215">
        <v>70</v>
      </c>
      <c r="M149" s="215">
        <v>64</v>
      </c>
      <c r="N149" s="215">
        <v>76</v>
      </c>
      <c r="O149" s="215">
        <v>205</v>
      </c>
      <c r="P149" s="215">
        <v>106</v>
      </c>
      <c r="Q149" s="215">
        <v>99</v>
      </c>
      <c r="R149" s="215">
        <v>73</v>
      </c>
      <c r="S149" s="215">
        <v>68</v>
      </c>
      <c r="T149" s="215">
        <v>79</v>
      </c>
      <c r="U149" s="215">
        <v>75</v>
      </c>
      <c r="V149" s="215">
        <v>37</v>
      </c>
      <c r="W149" s="215">
        <v>38</v>
      </c>
      <c r="X149" s="215">
        <v>79</v>
      </c>
      <c r="Y149" s="215">
        <v>70</v>
      </c>
      <c r="Z149" s="215">
        <v>87</v>
      </c>
      <c r="AA149" s="215">
        <v>12</v>
      </c>
      <c r="AB149" s="215">
        <v>5</v>
      </c>
      <c r="AC149" s="215">
        <v>7</v>
      </c>
      <c r="AD149" s="215">
        <v>75</v>
      </c>
      <c r="AE149" s="215" t="s">
        <v>414</v>
      </c>
      <c r="AF149" s="215" t="s">
        <v>414</v>
      </c>
      <c r="AG149" s="215">
        <v>6344</v>
      </c>
      <c r="AH149" s="215">
        <v>3263</v>
      </c>
      <c r="AI149" s="215">
        <v>3081</v>
      </c>
      <c r="AJ149" s="215">
        <v>72</v>
      </c>
      <c r="AK149" s="215">
        <v>68</v>
      </c>
      <c r="AL149" s="215">
        <v>76</v>
      </c>
      <c r="AN149" s="152"/>
    </row>
    <row r="150" spans="1:40" x14ac:dyDescent="0.45">
      <c r="A150" s="149" t="s">
        <v>236</v>
      </c>
      <c r="B150" s="149" t="s">
        <v>237</v>
      </c>
      <c r="C150" s="215">
        <v>10945</v>
      </c>
      <c r="D150" s="215">
        <v>5579</v>
      </c>
      <c r="E150" s="215">
        <v>5366</v>
      </c>
      <c r="F150" s="215">
        <v>70</v>
      </c>
      <c r="G150" s="215">
        <v>67</v>
      </c>
      <c r="H150" s="215">
        <v>74</v>
      </c>
      <c r="I150" s="215">
        <v>947</v>
      </c>
      <c r="J150" s="215">
        <v>473</v>
      </c>
      <c r="K150" s="215">
        <v>474</v>
      </c>
      <c r="L150" s="215">
        <v>76</v>
      </c>
      <c r="M150" s="215">
        <v>71</v>
      </c>
      <c r="N150" s="215">
        <v>80</v>
      </c>
      <c r="O150" s="215">
        <v>1005</v>
      </c>
      <c r="P150" s="215">
        <v>518</v>
      </c>
      <c r="Q150" s="215">
        <v>487</v>
      </c>
      <c r="R150" s="215">
        <v>74</v>
      </c>
      <c r="S150" s="215">
        <v>71</v>
      </c>
      <c r="T150" s="215">
        <v>77</v>
      </c>
      <c r="U150" s="215">
        <v>520</v>
      </c>
      <c r="V150" s="215">
        <v>265</v>
      </c>
      <c r="W150" s="215">
        <v>255</v>
      </c>
      <c r="X150" s="215">
        <v>72</v>
      </c>
      <c r="Y150" s="215">
        <v>68</v>
      </c>
      <c r="Z150" s="215">
        <v>77</v>
      </c>
      <c r="AA150" s="215">
        <v>60</v>
      </c>
      <c r="AB150" s="215">
        <v>45</v>
      </c>
      <c r="AC150" s="215">
        <v>15</v>
      </c>
      <c r="AD150" s="215">
        <v>85</v>
      </c>
      <c r="AE150" s="215" t="s">
        <v>414</v>
      </c>
      <c r="AF150" s="215" t="s">
        <v>414</v>
      </c>
      <c r="AG150" s="215">
        <v>13753</v>
      </c>
      <c r="AH150" s="215">
        <v>7023</v>
      </c>
      <c r="AI150" s="215">
        <v>6730</v>
      </c>
      <c r="AJ150" s="215">
        <v>71</v>
      </c>
      <c r="AK150" s="215">
        <v>67</v>
      </c>
      <c r="AL150" s="215">
        <v>75</v>
      </c>
      <c r="AN150" s="152"/>
    </row>
    <row r="151" spans="1:40" x14ac:dyDescent="0.45">
      <c r="A151" s="149" t="s">
        <v>333</v>
      </c>
      <c r="B151" s="149" t="s">
        <v>334</v>
      </c>
      <c r="C151" s="215">
        <v>1058</v>
      </c>
      <c r="D151" s="215">
        <v>541</v>
      </c>
      <c r="E151" s="215">
        <v>517</v>
      </c>
      <c r="F151" s="215">
        <v>62</v>
      </c>
      <c r="G151" s="215">
        <v>59</v>
      </c>
      <c r="H151" s="215">
        <v>66</v>
      </c>
      <c r="I151" s="215">
        <v>24</v>
      </c>
      <c r="J151" s="215">
        <v>13</v>
      </c>
      <c r="K151" s="215">
        <v>11</v>
      </c>
      <c r="L151" s="215">
        <v>79</v>
      </c>
      <c r="M151" s="215" t="s">
        <v>414</v>
      </c>
      <c r="N151" s="215" t="s">
        <v>414</v>
      </c>
      <c r="O151" s="215">
        <v>26</v>
      </c>
      <c r="P151" s="215">
        <v>15</v>
      </c>
      <c r="Q151" s="215">
        <v>11</v>
      </c>
      <c r="R151" s="215">
        <v>65</v>
      </c>
      <c r="S151" s="215" t="s">
        <v>414</v>
      </c>
      <c r="T151" s="215" t="s">
        <v>414</v>
      </c>
      <c r="U151" s="215" t="s">
        <v>414</v>
      </c>
      <c r="V151" s="215" t="s">
        <v>414</v>
      </c>
      <c r="W151" s="215">
        <v>0</v>
      </c>
      <c r="X151" s="215" t="s">
        <v>414</v>
      </c>
      <c r="Y151" s="215" t="s">
        <v>414</v>
      </c>
      <c r="Z151" s="215" t="s">
        <v>33</v>
      </c>
      <c r="AA151" s="215" t="s">
        <v>414</v>
      </c>
      <c r="AB151" s="215">
        <v>0</v>
      </c>
      <c r="AC151" s="215" t="s">
        <v>414</v>
      </c>
      <c r="AD151" s="215" t="s">
        <v>414</v>
      </c>
      <c r="AE151" s="215" t="s">
        <v>33</v>
      </c>
      <c r="AF151" s="215" t="s">
        <v>414</v>
      </c>
      <c r="AG151" s="215">
        <v>1127</v>
      </c>
      <c r="AH151" s="215">
        <v>581</v>
      </c>
      <c r="AI151" s="215">
        <v>546</v>
      </c>
      <c r="AJ151" s="215">
        <v>63</v>
      </c>
      <c r="AK151" s="215">
        <v>60</v>
      </c>
      <c r="AL151" s="215">
        <v>67</v>
      </c>
      <c r="AN151" s="152"/>
    </row>
    <row r="152" spans="1:40" x14ac:dyDescent="0.45">
      <c r="A152" s="149" t="s">
        <v>186</v>
      </c>
      <c r="B152" s="149" t="s">
        <v>187</v>
      </c>
      <c r="C152" s="215">
        <v>6960</v>
      </c>
      <c r="D152" s="215">
        <v>3468</v>
      </c>
      <c r="E152" s="215">
        <v>3492</v>
      </c>
      <c r="F152" s="215">
        <v>77</v>
      </c>
      <c r="G152" s="215">
        <v>73</v>
      </c>
      <c r="H152" s="215">
        <v>80</v>
      </c>
      <c r="I152" s="215">
        <v>206</v>
      </c>
      <c r="J152" s="215">
        <v>110</v>
      </c>
      <c r="K152" s="215">
        <v>96</v>
      </c>
      <c r="L152" s="215">
        <v>75</v>
      </c>
      <c r="M152" s="215">
        <v>71</v>
      </c>
      <c r="N152" s="215">
        <v>79</v>
      </c>
      <c r="O152" s="215">
        <v>52</v>
      </c>
      <c r="P152" s="215">
        <v>31</v>
      </c>
      <c r="Q152" s="215">
        <v>21</v>
      </c>
      <c r="R152" s="215" t="s">
        <v>414</v>
      </c>
      <c r="S152" s="215" t="s">
        <v>414</v>
      </c>
      <c r="T152" s="215" t="s">
        <v>414</v>
      </c>
      <c r="U152" s="215" t="s">
        <v>414</v>
      </c>
      <c r="V152" s="215" t="s">
        <v>414</v>
      </c>
      <c r="W152" s="215" t="s">
        <v>414</v>
      </c>
      <c r="X152" s="215" t="s">
        <v>414</v>
      </c>
      <c r="Y152" s="215" t="s">
        <v>414</v>
      </c>
      <c r="Z152" s="215" t="s">
        <v>414</v>
      </c>
      <c r="AA152" s="215">
        <v>18</v>
      </c>
      <c r="AB152" s="215">
        <v>10</v>
      </c>
      <c r="AC152" s="215">
        <v>8</v>
      </c>
      <c r="AD152" s="215">
        <v>78</v>
      </c>
      <c r="AE152" s="215" t="s">
        <v>414</v>
      </c>
      <c r="AF152" s="215" t="s">
        <v>414</v>
      </c>
      <c r="AG152" s="215">
        <v>7404</v>
      </c>
      <c r="AH152" s="215">
        <v>3719</v>
      </c>
      <c r="AI152" s="215">
        <v>3685</v>
      </c>
      <c r="AJ152" s="215">
        <v>76</v>
      </c>
      <c r="AK152" s="215">
        <v>73</v>
      </c>
      <c r="AL152" s="215">
        <v>80</v>
      </c>
      <c r="AN152" s="152"/>
    </row>
    <row r="153" spans="1:40" x14ac:dyDescent="0.45">
      <c r="A153" s="149" t="s">
        <v>240</v>
      </c>
      <c r="B153" s="149" t="s">
        <v>241</v>
      </c>
      <c r="C153" s="215">
        <v>8067</v>
      </c>
      <c r="D153" s="215">
        <v>4180</v>
      </c>
      <c r="E153" s="215">
        <v>3887</v>
      </c>
      <c r="F153" s="215">
        <v>61</v>
      </c>
      <c r="G153" s="215">
        <v>57</v>
      </c>
      <c r="H153" s="215">
        <v>66</v>
      </c>
      <c r="I153" s="215">
        <v>247</v>
      </c>
      <c r="J153" s="215">
        <v>130</v>
      </c>
      <c r="K153" s="215">
        <v>117</v>
      </c>
      <c r="L153" s="215">
        <v>63</v>
      </c>
      <c r="M153" s="215">
        <v>61</v>
      </c>
      <c r="N153" s="215">
        <v>66</v>
      </c>
      <c r="O153" s="215">
        <v>134</v>
      </c>
      <c r="P153" s="215">
        <v>69</v>
      </c>
      <c r="Q153" s="215">
        <v>65</v>
      </c>
      <c r="R153" s="215">
        <v>72</v>
      </c>
      <c r="S153" s="215">
        <v>65</v>
      </c>
      <c r="T153" s="215">
        <v>78</v>
      </c>
      <c r="U153" s="215">
        <v>73</v>
      </c>
      <c r="V153" s="215">
        <v>32</v>
      </c>
      <c r="W153" s="215">
        <v>41</v>
      </c>
      <c r="X153" s="215">
        <v>66</v>
      </c>
      <c r="Y153" s="215">
        <v>59</v>
      </c>
      <c r="Z153" s="215">
        <v>71</v>
      </c>
      <c r="AA153" s="215">
        <v>34</v>
      </c>
      <c r="AB153" s="215">
        <v>14</v>
      </c>
      <c r="AC153" s="215">
        <v>20</v>
      </c>
      <c r="AD153" s="215">
        <v>68</v>
      </c>
      <c r="AE153" s="215">
        <v>71</v>
      </c>
      <c r="AF153" s="215">
        <v>65</v>
      </c>
      <c r="AG153" s="215">
        <v>8770</v>
      </c>
      <c r="AH153" s="215">
        <v>4527</v>
      </c>
      <c r="AI153" s="215">
        <v>4243</v>
      </c>
      <c r="AJ153" s="215">
        <v>61</v>
      </c>
      <c r="AK153" s="215">
        <v>57</v>
      </c>
      <c r="AL153" s="215">
        <v>66</v>
      </c>
      <c r="AN153" s="152"/>
    </row>
    <row r="154" spans="1:40" x14ac:dyDescent="0.45">
      <c r="A154" s="149" t="s">
        <v>188</v>
      </c>
      <c r="B154" s="149" t="s">
        <v>189</v>
      </c>
      <c r="C154" s="215">
        <v>7362</v>
      </c>
      <c r="D154" s="215">
        <v>3717</v>
      </c>
      <c r="E154" s="215">
        <v>3645</v>
      </c>
      <c r="F154" s="215">
        <v>68</v>
      </c>
      <c r="G154" s="215">
        <v>63</v>
      </c>
      <c r="H154" s="215">
        <v>72</v>
      </c>
      <c r="I154" s="215">
        <v>482</v>
      </c>
      <c r="J154" s="215">
        <v>239</v>
      </c>
      <c r="K154" s="215">
        <v>243</v>
      </c>
      <c r="L154" s="215">
        <v>67</v>
      </c>
      <c r="M154" s="215">
        <v>62</v>
      </c>
      <c r="N154" s="215">
        <v>71</v>
      </c>
      <c r="O154" s="215">
        <v>420</v>
      </c>
      <c r="P154" s="215">
        <v>232</v>
      </c>
      <c r="Q154" s="215">
        <v>188</v>
      </c>
      <c r="R154" s="215">
        <v>71</v>
      </c>
      <c r="S154" s="215">
        <v>69</v>
      </c>
      <c r="T154" s="215">
        <v>75</v>
      </c>
      <c r="U154" s="215">
        <v>374</v>
      </c>
      <c r="V154" s="215">
        <v>192</v>
      </c>
      <c r="W154" s="215">
        <v>182</v>
      </c>
      <c r="X154" s="215">
        <v>69</v>
      </c>
      <c r="Y154" s="215">
        <v>65</v>
      </c>
      <c r="Z154" s="215">
        <v>74</v>
      </c>
      <c r="AA154" s="215">
        <v>25</v>
      </c>
      <c r="AB154" s="215">
        <v>12</v>
      </c>
      <c r="AC154" s="215">
        <v>13</v>
      </c>
      <c r="AD154" s="215">
        <v>68</v>
      </c>
      <c r="AE154" s="215">
        <v>58</v>
      </c>
      <c r="AF154" s="215">
        <v>77</v>
      </c>
      <c r="AG154" s="215">
        <v>8798</v>
      </c>
      <c r="AH154" s="215">
        <v>4467</v>
      </c>
      <c r="AI154" s="215">
        <v>4331</v>
      </c>
      <c r="AJ154" s="215">
        <v>68</v>
      </c>
      <c r="AK154" s="215">
        <v>64</v>
      </c>
      <c r="AL154" s="215">
        <v>72</v>
      </c>
      <c r="AN154" s="152"/>
    </row>
    <row r="155" spans="1:40" x14ac:dyDescent="0.45">
      <c r="A155" s="149" t="s">
        <v>88</v>
      </c>
      <c r="B155" s="149" t="s">
        <v>89</v>
      </c>
      <c r="C155" s="215">
        <v>3096</v>
      </c>
      <c r="D155" s="215">
        <v>1619</v>
      </c>
      <c r="E155" s="215">
        <v>1477</v>
      </c>
      <c r="F155" s="215">
        <v>71</v>
      </c>
      <c r="G155" s="215">
        <v>66</v>
      </c>
      <c r="H155" s="215">
        <v>76</v>
      </c>
      <c r="I155" s="215">
        <v>41</v>
      </c>
      <c r="J155" s="215">
        <v>14</v>
      </c>
      <c r="K155" s="215">
        <v>27</v>
      </c>
      <c r="L155" s="215">
        <v>76</v>
      </c>
      <c r="M155" s="215">
        <v>79</v>
      </c>
      <c r="N155" s="215">
        <v>74</v>
      </c>
      <c r="O155" s="215">
        <v>50</v>
      </c>
      <c r="P155" s="215">
        <v>29</v>
      </c>
      <c r="Q155" s="215">
        <v>21</v>
      </c>
      <c r="R155" s="215">
        <v>80</v>
      </c>
      <c r="S155" s="215">
        <v>79</v>
      </c>
      <c r="T155" s="215">
        <v>81</v>
      </c>
      <c r="U155" s="215">
        <v>3</v>
      </c>
      <c r="V155" s="215" t="s">
        <v>414</v>
      </c>
      <c r="W155" s="215" t="s">
        <v>414</v>
      </c>
      <c r="X155" s="215" t="s">
        <v>414</v>
      </c>
      <c r="Y155" s="215" t="s">
        <v>414</v>
      </c>
      <c r="Z155" s="215" t="s">
        <v>414</v>
      </c>
      <c r="AA155" s="215">
        <v>4</v>
      </c>
      <c r="AB155" s="215">
        <v>0</v>
      </c>
      <c r="AC155" s="215">
        <v>4</v>
      </c>
      <c r="AD155" s="215" t="s">
        <v>414</v>
      </c>
      <c r="AE155" s="215" t="s">
        <v>33</v>
      </c>
      <c r="AF155" s="215" t="s">
        <v>414</v>
      </c>
      <c r="AG155" s="215">
        <v>3215</v>
      </c>
      <c r="AH155" s="215">
        <v>1679</v>
      </c>
      <c r="AI155" s="215">
        <v>1536</v>
      </c>
      <c r="AJ155" s="215">
        <v>71</v>
      </c>
      <c r="AK155" s="215">
        <v>66</v>
      </c>
      <c r="AL155" s="215">
        <v>76</v>
      </c>
      <c r="AN155" s="152"/>
    </row>
    <row r="156" spans="1:40" x14ac:dyDescent="0.45">
      <c r="A156" s="149" t="s">
        <v>341</v>
      </c>
      <c r="B156" s="149" t="s">
        <v>342</v>
      </c>
      <c r="C156" s="215">
        <v>6152</v>
      </c>
      <c r="D156" s="215">
        <v>3137</v>
      </c>
      <c r="E156" s="215">
        <v>3015</v>
      </c>
      <c r="F156" s="215">
        <v>69</v>
      </c>
      <c r="G156" s="215">
        <v>64</v>
      </c>
      <c r="H156" s="215">
        <v>73</v>
      </c>
      <c r="I156" s="215">
        <v>440</v>
      </c>
      <c r="J156" s="215">
        <v>252</v>
      </c>
      <c r="K156" s="215">
        <v>188</v>
      </c>
      <c r="L156" s="215">
        <v>69</v>
      </c>
      <c r="M156" s="215">
        <v>61</v>
      </c>
      <c r="N156" s="215">
        <v>81</v>
      </c>
      <c r="O156" s="215">
        <v>438</v>
      </c>
      <c r="P156" s="215">
        <v>217</v>
      </c>
      <c r="Q156" s="215">
        <v>221</v>
      </c>
      <c r="R156" s="215">
        <v>70</v>
      </c>
      <c r="S156" s="215">
        <v>65</v>
      </c>
      <c r="T156" s="215">
        <v>75</v>
      </c>
      <c r="U156" s="215">
        <v>148</v>
      </c>
      <c r="V156" s="215">
        <v>73</v>
      </c>
      <c r="W156" s="215">
        <v>75</v>
      </c>
      <c r="X156" s="215">
        <v>70</v>
      </c>
      <c r="Y156" s="215">
        <v>67</v>
      </c>
      <c r="Z156" s="215">
        <v>73</v>
      </c>
      <c r="AA156" s="215">
        <v>28</v>
      </c>
      <c r="AB156" s="215">
        <v>16</v>
      </c>
      <c r="AC156" s="215">
        <v>12</v>
      </c>
      <c r="AD156" s="215">
        <v>79</v>
      </c>
      <c r="AE156" s="215" t="s">
        <v>414</v>
      </c>
      <c r="AF156" s="215" t="s">
        <v>414</v>
      </c>
      <c r="AG156" s="215">
        <v>7356</v>
      </c>
      <c r="AH156" s="215">
        <v>3770</v>
      </c>
      <c r="AI156" s="215">
        <v>3586</v>
      </c>
      <c r="AJ156" s="215">
        <v>69</v>
      </c>
      <c r="AK156" s="215">
        <v>64</v>
      </c>
      <c r="AL156" s="215">
        <v>73</v>
      </c>
      <c r="AN156" s="152"/>
    </row>
    <row r="157" spans="1:40" x14ac:dyDescent="0.45">
      <c r="A157" s="149" t="s">
        <v>384</v>
      </c>
      <c r="B157" s="149" t="s">
        <v>385</v>
      </c>
      <c r="C157" s="215">
        <v>5269</v>
      </c>
      <c r="D157" s="215">
        <v>2697</v>
      </c>
      <c r="E157" s="215">
        <v>2572</v>
      </c>
      <c r="F157" s="215">
        <v>72</v>
      </c>
      <c r="G157" s="215">
        <v>68</v>
      </c>
      <c r="H157" s="215">
        <v>77</v>
      </c>
      <c r="I157" s="215">
        <v>129</v>
      </c>
      <c r="J157" s="215">
        <v>62</v>
      </c>
      <c r="K157" s="215">
        <v>67</v>
      </c>
      <c r="L157" s="215">
        <v>76</v>
      </c>
      <c r="M157" s="215">
        <v>68</v>
      </c>
      <c r="N157" s="215">
        <v>84</v>
      </c>
      <c r="O157" s="215">
        <v>69</v>
      </c>
      <c r="P157" s="215">
        <v>37</v>
      </c>
      <c r="Q157" s="215">
        <v>32</v>
      </c>
      <c r="R157" s="215">
        <v>80</v>
      </c>
      <c r="S157" s="215">
        <v>73</v>
      </c>
      <c r="T157" s="215">
        <v>88</v>
      </c>
      <c r="U157" s="215">
        <v>14</v>
      </c>
      <c r="V157" s="215">
        <v>10</v>
      </c>
      <c r="W157" s="215">
        <v>4</v>
      </c>
      <c r="X157" s="215">
        <v>79</v>
      </c>
      <c r="Y157" s="215">
        <v>70</v>
      </c>
      <c r="Z157" s="215">
        <v>100</v>
      </c>
      <c r="AA157" s="215">
        <v>20</v>
      </c>
      <c r="AB157" s="215">
        <v>10</v>
      </c>
      <c r="AC157" s="215">
        <v>10</v>
      </c>
      <c r="AD157" s="215" t="s">
        <v>414</v>
      </c>
      <c r="AE157" s="215" t="s">
        <v>414</v>
      </c>
      <c r="AF157" s="215" t="s">
        <v>414</v>
      </c>
      <c r="AG157" s="215">
        <v>5541</v>
      </c>
      <c r="AH157" s="215">
        <v>2833</v>
      </c>
      <c r="AI157" s="215">
        <v>2708</v>
      </c>
      <c r="AJ157" s="215">
        <v>72</v>
      </c>
      <c r="AK157" s="215">
        <v>68</v>
      </c>
      <c r="AL157" s="215">
        <v>77</v>
      </c>
      <c r="AN157" s="152"/>
    </row>
    <row r="158" spans="1:40" x14ac:dyDescent="0.45">
      <c r="A158" s="149" t="s">
        <v>245</v>
      </c>
      <c r="B158" s="149" t="s">
        <v>246</v>
      </c>
      <c r="C158" s="215">
        <v>6897</v>
      </c>
      <c r="D158" s="215">
        <v>3531</v>
      </c>
      <c r="E158" s="215">
        <v>3366</v>
      </c>
      <c r="F158" s="215">
        <v>68</v>
      </c>
      <c r="G158" s="215">
        <v>64</v>
      </c>
      <c r="H158" s="215">
        <v>72</v>
      </c>
      <c r="I158" s="215">
        <v>438</v>
      </c>
      <c r="J158" s="215">
        <v>239</v>
      </c>
      <c r="K158" s="215">
        <v>199</v>
      </c>
      <c r="L158" s="215">
        <v>68</v>
      </c>
      <c r="M158" s="215">
        <v>65</v>
      </c>
      <c r="N158" s="215">
        <v>71</v>
      </c>
      <c r="O158" s="215">
        <v>148</v>
      </c>
      <c r="P158" s="215">
        <v>75</v>
      </c>
      <c r="Q158" s="215">
        <v>73</v>
      </c>
      <c r="R158" s="215">
        <v>77</v>
      </c>
      <c r="S158" s="215">
        <v>71</v>
      </c>
      <c r="T158" s="215">
        <v>84</v>
      </c>
      <c r="U158" s="215">
        <v>56</v>
      </c>
      <c r="V158" s="215">
        <v>28</v>
      </c>
      <c r="W158" s="215">
        <v>28</v>
      </c>
      <c r="X158" s="215">
        <v>70</v>
      </c>
      <c r="Y158" s="215">
        <v>61</v>
      </c>
      <c r="Z158" s="215">
        <v>79</v>
      </c>
      <c r="AA158" s="215">
        <v>7</v>
      </c>
      <c r="AB158" s="215" t="s">
        <v>414</v>
      </c>
      <c r="AC158" s="215" t="s">
        <v>414</v>
      </c>
      <c r="AD158" s="215" t="s">
        <v>414</v>
      </c>
      <c r="AE158" s="215" t="s">
        <v>414</v>
      </c>
      <c r="AF158" s="215" t="s">
        <v>414</v>
      </c>
      <c r="AG158" s="215">
        <v>7696</v>
      </c>
      <c r="AH158" s="215">
        <v>3943</v>
      </c>
      <c r="AI158" s="215">
        <v>3753</v>
      </c>
      <c r="AJ158" s="215">
        <v>68</v>
      </c>
      <c r="AK158" s="215">
        <v>64</v>
      </c>
      <c r="AL158" s="215">
        <v>72</v>
      </c>
      <c r="AN158" s="152"/>
    </row>
    <row r="159" spans="1:40" x14ac:dyDescent="0.45">
      <c r="A159" s="149" t="s">
        <v>351</v>
      </c>
      <c r="B159" s="149" t="s">
        <v>352</v>
      </c>
      <c r="C159" s="215">
        <v>10509</v>
      </c>
      <c r="D159" s="215">
        <v>5361</v>
      </c>
      <c r="E159" s="215">
        <v>5148</v>
      </c>
      <c r="F159" s="215">
        <v>70</v>
      </c>
      <c r="G159" s="215">
        <v>67</v>
      </c>
      <c r="H159" s="215">
        <v>73</v>
      </c>
      <c r="I159" s="215">
        <v>715</v>
      </c>
      <c r="J159" s="215">
        <v>373</v>
      </c>
      <c r="K159" s="215">
        <v>342</v>
      </c>
      <c r="L159" s="215">
        <v>72</v>
      </c>
      <c r="M159" s="215">
        <v>69</v>
      </c>
      <c r="N159" s="215">
        <v>75</v>
      </c>
      <c r="O159" s="215">
        <v>885</v>
      </c>
      <c r="P159" s="215">
        <v>448</v>
      </c>
      <c r="Q159" s="215">
        <v>437</v>
      </c>
      <c r="R159" s="215">
        <v>73</v>
      </c>
      <c r="S159" s="215">
        <v>68</v>
      </c>
      <c r="T159" s="215">
        <v>78</v>
      </c>
      <c r="U159" s="215">
        <v>167</v>
      </c>
      <c r="V159" s="215">
        <v>88</v>
      </c>
      <c r="W159" s="215">
        <v>79</v>
      </c>
      <c r="X159" s="215">
        <v>75</v>
      </c>
      <c r="Y159" s="215">
        <v>73</v>
      </c>
      <c r="Z159" s="215">
        <v>77</v>
      </c>
      <c r="AA159" s="215">
        <v>54</v>
      </c>
      <c r="AB159" s="215">
        <v>29</v>
      </c>
      <c r="AC159" s="215">
        <v>25</v>
      </c>
      <c r="AD159" s="215">
        <v>81</v>
      </c>
      <c r="AE159" s="215">
        <v>76</v>
      </c>
      <c r="AF159" s="215">
        <v>88</v>
      </c>
      <c r="AG159" s="215">
        <v>12674</v>
      </c>
      <c r="AH159" s="215">
        <v>6467</v>
      </c>
      <c r="AI159" s="215">
        <v>6207</v>
      </c>
      <c r="AJ159" s="215">
        <v>70</v>
      </c>
      <c r="AK159" s="215">
        <v>68</v>
      </c>
      <c r="AL159" s="215">
        <v>74</v>
      </c>
      <c r="AN159" s="152"/>
    </row>
    <row r="160" spans="1:40" x14ac:dyDescent="0.45">
      <c r="A160" s="149" t="s">
        <v>220</v>
      </c>
      <c r="B160" s="149" t="s">
        <v>221</v>
      </c>
      <c r="C160" s="215">
        <v>5295</v>
      </c>
      <c r="D160" s="215">
        <v>2620</v>
      </c>
      <c r="E160" s="215">
        <v>2675</v>
      </c>
      <c r="F160" s="215">
        <v>72</v>
      </c>
      <c r="G160" s="215">
        <v>67</v>
      </c>
      <c r="H160" s="215">
        <v>77</v>
      </c>
      <c r="I160" s="215">
        <v>260</v>
      </c>
      <c r="J160" s="215">
        <v>139</v>
      </c>
      <c r="K160" s="215">
        <v>121</v>
      </c>
      <c r="L160" s="215">
        <v>72</v>
      </c>
      <c r="M160" s="215">
        <v>69</v>
      </c>
      <c r="N160" s="215">
        <v>74</v>
      </c>
      <c r="O160" s="215">
        <v>325</v>
      </c>
      <c r="P160" s="215">
        <v>164</v>
      </c>
      <c r="Q160" s="215">
        <v>161</v>
      </c>
      <c r="R160" s="215">
        <v>73</v>
      </c>
      <c r="S160" s="215">
        <v>72</v>
      </c>
      <c r="T160" s="215">
        <v>73</v>
      </c>
      <c r="U160" s="215">
        <v>58</v>
      </c>
      <c r="V160" s="215">
        <v>35</v>
      </c>
      <c r="W160" s="215">
        <v>23</v>
      </c>
      <c r="X160" s="215">
        <v>74</v>
      </c>
      <c r="Y160" s="215">
        <v>66</v>
      </c>
      <c r="Z160" s="215">
        <v>87</v>
      </c>
      <c r="AA160" s="215">
        <v>15</v>
      </c>
      <c r="AB160" s="215">
        <v>6</v>
      </c>
      <c r="AC160" s="215">
        <v>9</v>
      </c>
      <c r="AD160" s="215">
        <v>80</v>
      </c>
      <c r="AE160" s="215" t="s">
        <v>414</v>
      </c>
      <c r="AF160" s="215" t="s">
        <v>414</v>
      </c>
      <c r="AG160" s="215">
        <v>6063</v>
      </c>
      <c r="AH160" s="215">
        <v>3022</v>
      </c>
      <c r="AI160" s="215">
        <v>3041</v>
      </c>
      <c r="AJ160" s="215">
        <v>72</v>
      </c>
      <c r="AK160" s="215">
        <v>67</v>
      </c>
      <c r="AL160" s="215">
        <v>76</v>
      </c>
      <c r="AN160" s="152"/>
    </row>
    <row r="161" spans="1:40" x14ac:dyDescent="0.45">
      <c r="A161" s="149" t="s">
        <v>355</v>
      </c>
      <c r="B161" s="149" t="s">
        <v>356</v>
      </c>
      <c r="C161" s="215">
        <v>7545</v>
      </c>
      <c r="D161" s="215">
        <v>3863</v>
      </c>
      <c r="E161" s="215">
        <v>3682</v>
      </c>
      <c r="F161" s="215">
        <v>65</v>
      </c>
      <c r="G161" s="215">
        <v>61</v>
      </c>
      <c r="H161" s="215">
        <v>68</v>
      </c>
      <c r="I161" s="215">
        <v>377</v>
      </c>
      <c r="J161" s="215">
        <v>193</v>
      </c>
      <c r="K161" s="215">
        <v>184</v>
      </c>
      <c r="L161" s="215">
        <v>67</v>
      </c>
      <c r="M161" s="215">
        <v>64</v>
      </c>
      <c r="N161" s="215">
        <v>71</v>
      </c>
      <c r="O161" s="215">
        <v>481</v>
      </c>
      <c r="P161" s="215">
        <v>245</v>
      </c>
      <c r="Q161" s="215">
        <v>236</v>
      </c>
      <c r="R161" s="215">
        <v>65</v>
      </c>
      <c r="S161" s="215">
        <v>62</v>
      </c>
      <c r="T161" s="215">
        <v>69</v>
      </c>
      <c r="U161" s="215">
        <v>118</v>
      </c>
      <c r="V161" s="215">
        <v>53</v>
      </c>
      <c r="W161" s="215">
        <v>65</v>
      </c>
      <c r="X161" s="215">
        <v>56</v>
      </c>
      <c r="Y161" s="215">
        <v>58</v>
      </c>
      <c r="Z161" s="215">
        <v>54</v>
      </c>
      <c r="AA161" s="215">
        <v>19</v>
      </c>
      <c r="AB161" s="215">
        <v>11</v>
      </c>
      <c r="AC161" s="215">
        <v>8</v>
      </c>
      <c r="AD161" s="215">
        <v>58</v>
      </c>
      <c r="AE161" s="215">
        <v>55</v>
      </c>
      <c r="AF161" s="215">
        <v>63</v>
      </c>
      <c r="AG161" s="215">
        <v>8714</v>
      </c>
      <c r="AH161" s="215">
        <v>4463</v>
      </c>
      <c r="AI161" s="215">
        <v>4251</v>
      </c>
      <c r="AJ161" s="215">
        <v>65</v>
      </c>
      <c r="AK161" s="215">
        <v>61</v>
      </c>
      <c r="AL161" s="215">
        <v>68</v>
      </c>
      <c r="AN161" s="152"/>
    </row>
    <row r="162" spans="1:40" x14ac:dyDescent="0.4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row>
    <row r="163" spans="1:40" x14ac:dyDescent="0.4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row>
    <row r="164" spans="1:40" x14ac:dyDescent="0.4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row>
    <row r="165" spans="1:40" x14ac:dyDescent="0.45">
      <c r="A165" s="153" t="s">
        <v>72</v>
      </c>
      <c r="B165" s="154" t="s">
        <v>73</v>
      </c>
      <c r="C165" s="215">
        <v>26171</v>
      </c>
      <c r="D165" s="215">
        <v>13438</v>
      </c>
      <c r="E165" s="215">
        <v>12733</v>
      </c>
      <c r="F165" s="215">
        <v>69</v>
      </c>
      <c r="G165" s="215">
        <v>65</v>
      </c>
      <c r="H165" s="215">
        <v>74</v>
      </c>
      <c r="I165" s="215">
        <v>567</v>
      </c>
      <c r="J165" s="215">
        <v>276</v>
      </c>
      <c r="K165" s="215">
        <v>291</v>
      </c>
      <c r="L165" s="215">
        <v>72</v>
      </c>
      <c r="M165" s="215">
        <v>65</v>
      </c>
      <c r="N165" s="215">
        <v>79</v>
      </c>
      <c r="O165" s="215">
        <v>1235</v>
      </c>
      <c r="P165" s="215">
        <v>626</v>
      </c>
      <c r="Q165" s="215">
        <v>609</v>
      </c>
      <c r="R165" s="215">
        <v>72</v>
      </c>
      <c r="S165" s="215">
        <v>71</v>
      </c>
      <c r="T165" s="215">
        <v>72</v>
      </c>
      <c r="U165" s="215">
        <v>272</v>
      </c>
      <c r="V165" s="215">
        <v>147</v>
      </c>
      <c r="W165" s="215">
        <v>125</v>
      </c>
      <c r="X165" s="215">
        <v>72</v>
      </c>
      <c r="Y165" s="215">
        <v>69</v>
      </c>
      <c r="Z165" s="215">
        <v>76</v>
      </c>
      <c r="AA165" s="215">
        <v>89</v>
      </c>
      <c r="AB165" s="215">
        <v>43</v>
      </c>
      <c r="AC165" s="215">
        <v>46</v>
      </c>
      <c r="AD165" s="215">
        <v>71</v>
      </c>
      <c r="AE165" s="215">
        <v>70</v>
      </c>
      <c r="AF165" s="215">
        <v>72</v>
      </c>
      <c r="AG165" s="215">
        <v>28722</v>
      </c>
      <c r="AH165" s="215">
        <v>14732</v>
      </c>
      <c r="AI165" s="215">
        <v>13990</v>
      </c>
      <c r="AJ165" s="215">
        <v>70</v>
      </c>
      <c r="AK165" s="215">
        <v>65</v>
      </c>
      <c r="AL165" s="215">
        <v>74</v>
      </c>
      <c r="AN165" s="152"/>
    </row>
    <row r="166" spans="1:40" x14ac:dyDescent="0.45">
      <c r="A166" s="153" t="s">
        <v>98</v>
      </c>
      <c r="B166" s="154" t="s">
        <v>99</v>
      </c>
      <c r="C166" s="215">
        <v>66306</v>
      </c>
      <c r="D166" s="215">
        <v>34128</v>
      </c>
      <c r="E166" s="215">
        <v>32178</v>
      </c>
      <c r="F166" s="215">
        <v>69</v>
      </c>
      <c r="G166" s="215">
        <v>65</v>
      </c>
      <c r="H166" s="215">
        <v>73</v>
      </c>
      <c r="I166" s="215">
        <v>3193</v>
      </c>
      <c r="J166" s="215">
        <v>1633</v>
      </c>
      <c r="K166" s="215">
        <v>1560</v>
      </c>
      <c r="L166" s="215">
        <v>69</v>
      </c>
      <c r="M166" s="215">
        <v>64</v>
      </c>
      <c r="N166" s="215">
        <v>74</v>
      </c>
      <c r="O166" s="215">
        <v>8578</v>
      </c>
      <c r="P166" s="215">
        <v>4358</v>
      </c>
      <c r="Q166" s="215">
        <v>4220</v>
      </c>
      <c r="R166" s="215">
        <v>69</v>
      </c>
      <c r="S166" s="215">
        <v>65</v>
      </c>
      <c r="T166" s="215">
        <v>72</v>
      </c>
      <c r="U166" s="215">
        <v>2104</v>
      </c>
      <c r="V166" s="215">
        <v>1059</v>
      </c>
      <c r="W166" s="215">
        <v>1045</v>
      </c>
      <c r="X166" s="215">
        <v>68</v>
      </c>
      <c r="Y166" s="215">
        <v>64</v>
      </c>
      <c r="Z166" s="215">
        <v>71</v>
      </c>
      <c r="AA166" s="215">
        <v>362</v>
      </c>
      <c r="AB166" s="215">
        <v>188</v>
      </c>
      <c r="AC166" s="215">
        <v>174</v>
      </c>
      <c r="AD166" s="215">
        <v>72</v>
      </c>
      <c r="AE166" s="215">
        <v>69</v>
      </c>
      <c r="AF166" s="215">
        <v>76</v>
      </c>
      <c r="AG166" s="215">
        <v>82419</v>
      </c>
      <c r="AH166" s="215">
        <v>42320</v>
      </c>
      <c r="AI166" s="215">
        <v>40099</v>
      </c>
      <c r="AJ166" s="215">
        <v>69</v>
      </c>
      <c r="AK166" s="215">
        <v>65</v>
      </c>
      <c r="AL166" s="215">
        <v>73</v>
      </c>
      <c r="AN166" s="152"/>
    </row>
    <row r="167" spans="1:40" x14ac:dyDescent="0.45">
      <c r="A167" s="153" t="s">
        <v>145</v>
      </c>
      <c r="B167" s="155" t="s">
        <v>146</v>
      </c>
      <c r="C167" s="215">
        <v>48857</v>
      </c>
      <c r="D167" s="215">
        <v>24959</v>
      </c>
      <c r="E167" s="215">
        <v>23898</v>
      </c>
      <c r="F167" s="215">
        <v>67</v>
      </c>
      <c r="G167" s="215">
        <v>63</v>
      </c>
      <c r="H167" s="215">
        <v>71</v>
      </c>
      <c r="I167" s="215">
        <v>2570</v>
      </c>
      <c r="J167" s="215">
        <v>1315</v>
      </c>
      <c r="K167" s="215">
        <v>1255</v>
      </c>
      <c r="L167" s="215">
        <v>67</v>
      </c>
      <c r="M167" s="215">
        <v>63</v>
      </c>
      <c r="N167" s="215">
        <v>71</v>
      </c>
      <c r="O167" s="215">
        <v>7668</v>
      </c>
      <c r="P167" s="215">
        <v>3932</v>
      </c>
      <c r="Q167" s="215">
        <v>3736</v>
      </c>
      <c r="R167" s="215">
        <v>69</v>
      </c>
      <c r="S167" s="215">
        <v>65</v>
      </c>
      <c r="T167" s="215">
        <v>74</v>
      </c>
      <c r="U167" s="215">
        <v>1394</v>
      </c>
      <c r="V167" s="215">
        <v>736</v>
      </c>
      <c r="W167" s="215">
        <v>658</v>
      </c>
      <c r="X167" s="215">
        <v>68</v>
      </c>
      <c r="Y167" s="215">
        <v>63</v>
      </c>
      <c r="Z167" s="215">
        <v>73</v>
      </c>
      <c r="AA167" s="215">
        <v>196</v>
      </c>
      <c r="AB167" s="215">
        <v>96</v>
      </c>
      <c r="AC167" s="215">
        <v>100</v>
      </c>
      <c r="AD167" s="215">
        <v>76</v>
      </c>
      <c r="AE167" s="215">
        <v>71</v>
      </c>
      <c r="AF167" s="215">
        <v>81</v>
      </c>
      <c r="AG167" s="215">
        <v>62021</v>
      </c>
      <c r="AH167" s="215">
        <v>31762</v>
      </c>
      <c r="AI167" s="215">
        <v>30259</v>
      </c>
      <c r="AJ167" s="215">
        <v>67</v>
      </c>
      <c r="AK167" s="215">
        <v>63</v>
      </c>
      <c r="AL167" s="215">
        <v>71</v>
      </c>
      <c r="AN167" s="152"/>
    </row>
    <row r="168" spans="1:40" x14ac:dyDescent="0.45">
      <c r="A168" s="153" t="s">
        <v>176</v>
      </c>
      <c r="B168" s="154" t="s">
        <v>177</v>
      </c>
      <c r="C168" s="215">
        <v>42324</v>
      </c>
      <c r="D168" s="215">
        <v>21600</v>
      </c>
      <c r="E168" s="215">
        <v>20724</v>
      </c>
      <c r="F168" s="215">
        <v>68</v>
      </c>
      <c r="G168" s="215">
        <v>65</v>
      </c>
      <c r="H168" s="215">
        <v>72</v>
      </c>
      <c r="I168" s="215">
        <v>2672</v>
      </c>
      <c r="J168" s="215">
        <v>1337</v>
      </c>
      <c r="K168" s="215">
        <v>1335</v>
      </c>
      <c r="L168" s="215">
        <v>67</v>
      </c>
      <c r="M168" s="215">
        <v>61</v>
      </c>
      <c r="N168" s="215">
        <v>72</v>
      </c>
      <c r="O168" s="215">
        <v>4222</v>
      </c>
      <c r="P168" s="215">
        <v>2199</v>
      </c>
      <c r="Q168" s="215">
        <v>2023</v>
      </c>
      <c r="R168" s="215">
        <v>74</v>
      </c>
      <c r="S168" s="215">
        <v>71</v>
      </c>
      <c r="T168" s="215">
        <v>77</v>
      </c>
      <c r="U168" s="215">
        <v>1423</v>
      </c>
      <c r="V168" s="215">
        <v>752</v>
      </c>
      <c r="W168" s="215">
        <v>671</v>
      </c>
      <c r="X168" s="215">
        <v>68</v>
      </c>
      <c r="Y168" s="215">
        <v>65</v>
      </c>
      <c r="Z168" s="215">
        <v>72</v>
      </c>
      <c r="AA168" s="215">
        <v>175</v>
      </c>
      <c r="AB168" s="215">
        <v>94</v>
      </c>
      <c r="AC168" s="215">
        <v>81</v>
      </c>
      <c r="AD168" s="215">
        <v>73</v>
      </c>
      <c r="AE168" s="215">
        <v>67</v>
      </c>
      <c r="AF168" s="215">
        <v>80</v>
      </c>
      <c r="AG168" s="215">
        <v>51822</v>
      </c>
      <c r="AH168" s="215">
        <v>26516</v>
      </c>
      <c r="AI168" s="215">
        <v>25306</v>
      </c>
      <c r="AJ168" s="215">
        <v>68</v>
      </c>
      <c r="AK168" s="215">
        <v>65</v>
      </c>
      <c r="AL168" s="215">
        <v>72</v>
      </c>
      <c r="AN168" s="152"/>
    </row>
    <row r="169" spans="1:40" x14ac:dyDescent="0.45">
      <c r="A169" s="153" t="s">
        <v>196</v>
      </c>
      <c r="B169" s="154" t="s">
        <v>197</v>
      </c>
      <c r="C169" s="215">
        <v>46833</v>
      </c>
      <c r="D169" s="215">
        <v>23957</v>
      </c>
      <c r="E169" s="215">
        <v>22876</v>
      </c>
      <c r="F169" s="215">
        <v>70</v>
      </c>
      <c r="G169" s="215">
        <v>65</v>
      </c>
      <c r="H169" s="215">
        <v>74</v>
      </c>
      <c r="I169" s="215">
        <v>4053</v>
      </c>
      <c r="J169" s="215">
        <v>2114</v>
      </c>
      <c r="K169" s="215">
        <v>1939</v>
      </c>
      <c r="L169" s="215">
        <v>70</v>
      </c>
      <c r="M169" s="215">
        <v>67</v>
      </c>
      <c r="N169" s="215">
        <v>74</v>
      </c>
      <c r="O169" s="215">
        <v>11251</v>
      </c>
      <c r="P169" s="215">
        <v>5722</v>
      </c>
      <c r="Q169" s="215">
        <v>5529</v>
      </c>
      <c r="R169" s="215">
        <v>72</v>
      </c>
      <c r="S169" s="215">
        <v>68</v>
      </c>
      <c r="T169" s="215">
        <v>76</v>
      </c>
      <c r="U169" s="215">
        <v>3464</v>
      </c>
      <c r="V169" s="215">
        <v>1727</v>
      </c>
      <c r="W169" s="215">
        <v>1737</v>
      </c>
      <c r="X169" s="215">
        <v>72</v>
      </c>
      <c r="Y169" s="215">
        <v>68</v>
      </c>
      <c r="Z169" s="215">
        <v>77</v>
      </c>
      <c r="AA169" s="215">
        <v>213</v>
      </c>
      <c r="AB169" s="215">
        <v>109</v>
      </c>
      <c r="AC169" s="215">
        <v>104</v>
      </c>
      <c r="AD169" s="215">
        <v>77</v>
      </c>
      <c r="AE169" s="215">
        <v>72</v>
      </c>
      <c r="AF169" s="215">
        <v>83</v>
      </c>
      <c r="AG169" s="215">
        <v>67768</v>
      </c>
      <c r="AH169" s="215">
        <v>34624</v>
      </c>
      <c r="AI169" s="215">
        <v>33144</v>
      </c>
      <c r="AJ169" s="215">
        <v>70</v>
      </c>
      <c r="AK169" s="215">
        <v>66</v>
      </c>
      <c r="AL169" s="215">
        <v>74</v>
      </c>
      <c r="AN169" s="152"/>
    </row>
    <row r="170" spans="1:40" x14ac:dyDescent="0.45">
      <c r="A170" s="153" t="s">
        <v>226</v>
      </c>
      <c r="B170" s="154" t="s">
        <v>227</v>
      </c>
      <c r="C170" s="215">
        <v>56227</v>
      </c>
      <c r="D170" s="215">
        <v>28887</v>
      </c>
      <c r="E170" s="215">
        <v>27340</v>
      </c>
      <c r="F170" s="215">
        <v>67</v>
      </c>
      <c r="G170" s="215">
        <v>63</v>
      </c>
      <c r="H170" s="215">
        <v>71</v>
      </c>
      <c r="I170" s="215">
        <v>3726</v>
      </c>
      <c r="J170" s="215">
        <v>1887</v>
      </c>
      <c r="K170" s="215">
        <v>1839</v>
      </c>
      <c r="L170" s="215">
        <v>70</v>
      </c>
      <c r="M170" s="215">
        <v>67</v>
      </c>
      <c r="N170" s="215">
        <v>73</v>
      </c>
      <c r="O170" s="215">
        <v>4419</v>
      </c>
      <c r="P170" s="215">
        <v>2266</v>
      </c>
      <c r="Q170" s="215">
        <v>2153</v>
      </c>
      <c r="R170" s="215">
        <v>71</v>
      </c>
      <c r="S170" s="215">
        <v>68</v>
      </c>
      <c r="T170" s="215">
        <v>74</v>
      </c>
      <c r="U170" s="215">
        <v>2087</v>
      </c>
      <c r="V170" s="215">
        <v>1036</v>
      </c>
      <c r="W170" s="215">
        <v>1051</v>
      </c>
      <c r="X170" s="215">
        <v>71</v>
      </c>
      <c r="Y170" s="215">
        <v>66</v>
      </c>
      <c r="Z170" s="215">
        <v>76</v>
      </c>
      <c r="AA170" s="215">
        <v>264</v>
      </c>
      <c r="AB170" s="215">
        <v>133</v>
      </c>
      <c r="AC170" s="215">
        <v>131</v>
      </c>
      <c r="AD170" s="215">
        <v>78</v>
      </c>
      <c r="AE170" s="215">
        <v>75</v>
      </c>
      <c r="AF170" s="215">
        <v>81</v>
      </c>
      <c r="AG170" s="215">
        <v>68227</v>
      </c>
      <c r="AH170" s="215">
        <v>34969</v>
      </c>
      <c r="AI170" s="215">
        <v>33258</v>
      </c>
      <c r="AJ170" s="215">
        <v>67</v>
      </c>
      <c r="AK170" s="215">
        <v>63</v>
      </c>
      <c r="AL170" s="215">
        <v>71</v>
      </c>
      <c r="AN170" s="152"/>
    </row>
    <row r="171" spans="1:40" x14ac:dyDescent="0.45">
      <c r="A171" s="153" t="s">
        <v>249</v>
      </c>
      <c r="B171" s="154" t="s">
        <v>429</v>
      </c>
      <c r="C171" s="215">
        <v>40632</v>
      </c>
      <c r="D171" s="215">
        <v>20899</v>
      </c>
      <c r="E171" s="215">
        <v>19733</v>
      </c>
      <c r="F171" s="215">
        <v>71</v>
      </c>
      <c r="G171" s="215">
        <v>68</v>
      </c>
      <c r="H171" s="215">
        <v>74</v>
      </c>
      <c r="I171" s="215">
        <v>9916</v>
      </c>
      <c r="J171" s="215">
        <v>5001</v>
      </c>
      <c r="K171" s="215">
        <v>4915</v>
      </c>
      <c r="L171" s="215">
        <v>73</v>
      </c>
      <c r="M171" s="215">
        <v>69</v>
      </c>
      <c r="N171" s="215">
        <v>77</v>
      </c>
      <c r="O171" s="215">
        <v>19106</v>
      </c>
      <c r="P171" s="215">
        <v>9922</v>
      </c>
      <c r="Q171" s="215">
        <v>9184</v>
      </c>
      <c r="R171" s="215">
        <v>77</v>
      </c>
      <c r="S171" s="215">
        <v>74</v>
      </c>
      <c r="T171" s="215">
        <v>80</v>
      </c>
      <c r="U171" s="215">
        <v>20708</v>
      </c>
      <c r="V171" s="215">
        <v>10417</v>
      </c>
      <c r="W171" s="215">
        <v>10291</v>
      </c>
      <c r="X171" s="215">
        <v>72</v>
      </c>
      <c r="Y171" s="215">
        <v>68</v>
      </c>
      <c r="Z171" s="215">
        <v>76</v>
      </c>
      <c r="AA171" s="215">
        <v>695</v>
      </c>
      <c r="AB171" s="215">
        <v>343</v>
      </c>
      <c r="AC171" s="215">
        <v>352</v>
      </c>
      <c r="AD171" s="215">
        <v>80</v>
      </c>
      <c r="AE171" s="215">
        <v>77</v>
      </c>
      <c r="AF171" s="215">
        <v>82</v>
      </c>
      <c r="AG171" s="215">
        <v>98347</v>
      </c>
      <c r="AH171" s="215">
        <v>50375</v>
      </c>
      <c r="AI171" s="215">
        <v>47972</v>
      </c>
      <c r="AJ171" s="215">
        <v>72</v>
      </c>
      <c r="AK171" s="215">
        <v>69</v>
      </c>
      <c r="AL171" s="215">
        <v>76</v>
      </c>
      <c r="AN171" s="152"/>
    </row>
    <row r="172" spans="1:40" x14ac:dyDescent="0.45">
      <c r="A172" s="156" t="s">
        <v>251</v>
      </c>
      <c r="B172" s="154" t="s">
        <v>252</v>
      </c>
      <c r="C172" s="215">
        <v>11293</v>
      </c>
      <c r="D172" s="215">
        <v>5773</v>
      </c>
      <c r="E172" s="215">
        <v>5520</v>
      </c>
      <c r="F172" s="215">
        <v>72</v>
      </c>
      <c r="G172" s="215">
        <v>69</v>
      </c>
      <c r="H172" s="215">
        <v>75</v>
      </c>
      <c r="I172" s="215">
        <v>3767</v>
      </c>
      <c r="J172" s="215">
        <v>1855</v>
      </c>
      <c r="K172" s="215">
        <v>1912</v>
      </c>
      <c r="L172" s="215">
        <v>74</v>
      </c>
      <c r="M172" s="215">
        <v>70</v>
      </c>
      <c r="N172" s="215">
        <v>78</v>
      </c>
      <c r="O172" s="215">
        <v>6459</v>
      </c>
      <c r="P172" s="215">
        <v>3331</v>
      </c>
      <c r="Q172" s="215">
        <v>3128</v>
      </c>
      <c r="R172" s="215">
        <v>76</v>
      </c>
      <c r="S172" s="215">
        <v>73</v>
      </c>
      <c r="T172" s="215">
        <v>80</v>
      </c>
      <c r="U172" s="215">
        <v>9610</v>
      </c>
      <c r="V172" s="215">
        <v>4863</v>
      </c>
      <c r="W172" s="215">
        <v>4747</v>
      </c>
      <c r="X172" s="215">
        <v>72</v>
      </c>
      <c r="Y172" s="215">
        <v>68</v>
      </c>
      <c r="Z172" s="215">
        <v>76</v>
      </c>
      <c r="AA172" s="215">
        <v>290</v>
      </c>
      <c r="AB172" s="215">
        <v>134</v>
      </c>
      <c r="AC172" s="215">
        <v>156</v>
      </c>
      <c r="AD172" s="215">
        <v>78</v>
      </c>
      <c r="AE172" s="215">
        <v>75</v>
      </c>
      <c r="AF172" s="215">
        <v>80</v>
      </c>
      <c r="AG172" s="215">
        <v>34303</v>
      </c>
      <c r="AH172" s="215">
        <v>17455</v>
      </c>
      <c r="AI172" s="215">
        <v>16848</v>
      </c>
      <c r="AJ172" s="215">
        <v>73</v>
      </c>
      <c r="AK172" s="215">
        <v>69</v>
      </c>
      <c r="AL172" s="215">
        <v>76</v>
      </c>
      <c r="AN172" s="152"/>
    </row>
    <row r="173" spans="1:40" x14ac:dyDescent="0.45">
      <c r="A173" s="156" t="s">
        <v>281</v>
      </c>
      <c r="B173" s="157" t="s">
        <v>282</v>
      </c>
      <c r="C173" s="215">
        <v>29339</v>
      </c>
      <c r="D173" s="215">
        <v>15126</v>
      </c>
      <c r="E173" s="215">
        <v>14213</v>
      </c>
      <c r="F173" s="215">
        <v>70</v>
      </c>
      <c r="G173" s="215">
        <v>67</v>
      </c>
      <c r="H173" s="215">
        <v>73</v>
      </c>
      <c r="I173" s="215">
        <v>6149</v>
      </c>
      <c r="J173" s="215">
        <v>3146</v>
      </c>
      <c r="K173" s="215">
        <v>3003</v>
      </c>
      <c r="L173" s="215">
        <v>73</v>
      </c>
      <c r="M173" s="215">
        <v>69</v>
      </c>
      <c r="N173" s="215">
        <v>77</v>
      </c>
      <c r="O173" s="215">
        <v>12647</v>
      </c>
      <c r="P173" s="215">
        <v>6591</v>
      </c>
      <c r="Q173" s="215">
        <v>6056</v>
      </c>
      <c r="R173" s="215">
        <v>77</v>
      </c>
      <c r="S173" s="215">
        <v>74</v>
      </c>
      <c r="T173" s="215">
        <v>80</v>
      </c>
      <c r="U173" s="215">
        <v>11098</v>
      </c>
      <c r="V173" s="215">
        <v>5554</v>
      </c>
      <c r="W173" s="215">
        <v>5544</v>
      </c>
      <c r="X173" s="215">
        <v>72</v>
      </c>
      <c r="Y173" s="215">
        <v>67</v>
      </c>
      <c r="Z173" s="215">
        <v>76</v>
      </c>
      <c r="AA173" s="215">
        <v>405</v>
      </c>
      <c r="AB173" s="215">
        <v>209</v>
      </c>
      <c r="AC173" s="215">
        <v>196</v>
      </c>
      <c r="AD173" s="215">
        <v>81</v>
      </c>
      <c r="AE173" s="215">
        <v>78</v>
      </c>
      <c r="AF173" s="215">
        <v>84</v>
      </c>
      <c r="AG173" s="215">
        <v>64044</v>
      </c>
      <c r="AH173" s="215">
        <v>32920</v>
      </c>
      <c r="AI173" s="215">
        <v>31124</v>
      </c>
      <c r="AJ173" s="215">
        <v>72</v>
      </c>
      <c r="AK173" s="215">
        <v>68</v>
      </c>
      <c r="AL173" s="215">
        <v>75</v>
      </c>
      <c r="AN173" s="152"/>
    </row>
    <row r="174" spans="1:40" x14ac:dyDescent="0.45">
      <c r="A174" s="153" t="s">
        <v>321</v>
      </c>
      <c r="B174" s="158" t="s">
        <v>322</v>
      </c>
      <c r="C174" s="215">
        <v>80821</v>
      </c>
      <c r="D174" s="215">
        <v>41489</v>
      </c>
      <c r="E174" s="215">
        <v>39332</v>
      </c>
      <c r="F174" s="215">
        <v>67</v>
      </c>
      <c r="G174" s="215">
        <v>63</v>
      </c>
      <c r="H174" s="215">
        <v>71</v>
      </c>
      <c r="I174" s="215">
        <v>5258</v>
      </c>
      <c r="J174" s="215">
        <v>2721</v>
      </c>
      <c r="K174" s="215">
        <v>2537</v>
      </c>
      <c r="L174" s="215">
        <v>70</v>
      </c>
      <c r="M174" s="215">
        <v>66</v>
      </c>
      <c r="N174" s="215">
        <v>74</v>
      </c>
      <c r="O174" s="215">
        <v>6905</v>
      </c>
      <c r="P174" s="215">
        <v>3494</v>
      </c>
      <c r="Q174" s="215">
        <v>3411</v>
      </c>
      <c r="R174" s="215">
        <v>72</v>
      </c>
      <c r="S174" s="215">
        <v>69</v>
      </c>
      <c r="T174" s="215">
        <v>76</v>
      </c>
      <c r="U174" s="215">
        <v>2335</v>
      </c>
      <c r="V174" s="215">
        <v>1184</v>
      </c>
      <c r="W174" s="215">
        <v>1151</v>
      </c>
      <c r="X174" s="215">
        <v>70</v>
      </c>
      <c r="Y174" s="215">
        <v>66</v>
      </c>
      <c r="Z174" s="215">
        <v>74</v>
      </c>
      <c r="AA174" s="215">
        <v>332</v>
      </c>
      <c r="AB174" s="215">
        <v>177</v>
      </c>
      <c r="AC174" s="215">
        <v>155</v>
      </c>
      <c r="AD174" s="215">
        <v>79</v>
      </c>
      <c r="AE174" s="215">
        <v>78</v>
      </c>
      <c r="AF174" s="215">
        <v>80</v>
      </c>
      <c r="AG174" s="215">
        <v>97749</v>
      </c>
      <c r="AH174" s="215">
        <v>50138</v>
      </c>
      <c r="AI174" s="215">
        <v>47611</v>
      </c>
      <c r="AJ174" s="215">
        <v>68</v>
      </c>
      <c r="AK174" s="215">
        <v>64</v>
      </c>
      <c r="AL174" s="215">
        <v>71</v>
      </c>
      <c r="AN174" s="152"/>
    </row>
    <row r="175" spans="1:40" x14ac:dyDescent="0.45">
      <c r="A175" s="153" t="s">
        <v>361</v>
      </c>
      <c r="B175" s="158" t="s">
        <v>362</v>
      </c>
      <c r="C175" s="215">
        <v>50797</v>
      </c>
      <c r="D175" s="215">
        <v>26089</v>
      </c>
      <c r="E175" s="215">
        <v>24708</v>
      </c>
      <c r="F175" s="215">
        <v>71</v>
      </c>
      <c r="G175" s="215">
        <v>66</v>
      </c>
      <c r="H175" s="215">
        <v>75</v>
      </c>
      <c r="I175" s="215">
        <v>2102</v>
      </c>
      <c r="J175" s="215">
        <v>1076</v>
      </c>
      <c r="K175" s="215">
        <v>1026</v>
      </c>
      <c r="L175" s="215">
        <v>72</v>
      </c>
      <c r="M175" s="215">
        <v>69</v>
      </c>
      <c r="N175" s="215">
        <v>76</v>
      </c>
      <c r="O175" s="215">
        <v>1514</v>
      </c>
      <c r="P175" s="215">
        <v>795</v>
      </c>
      <c r="Q175" s="215">
        <v>719</v>
      </c>
      <c r="R175" s="215">
        <v>70</v>
      </c>
      <c r="S175" s="215">
        <v>69</v>
      </c>
      <c r="T175" s="215">
        <v>72</v>
      </c>
      <c r="U175" s="215">
        <v>917</v>
      </c>
      <c r="V175" s="215">
        <v>451</v>
      </c>
      <c r="W175" s="215">
        <v>466</v>
      </c>
      <c r="X175" s="215">
        <v>69</v>
      </c>
      <c r="Y175" s="215">
        <v>65</v>
      </c>
      <c r="Z175" s="215">
        <v>72</v>
      </c>
      <c r="AA175" s="215">
        <v>158</v>
      </c>
      <c r="AB175" s="215">
        <v>77</v>
      </c>
      <c r="AC175" s="215">
        <v>81</v>
      </c>
      <c r="AD175" s="215">
        <v>82</v>
      </c>
      <c r="AE175" s="215">
        <v>79</v>
      </c>
      <c r="AF175" s="215">
        <v>84</v>
      </c>
      <c r="AG175" s="215">
        <v>56444</v>
      </c>
      <c r="AH175" s="215">
        <v>28983</v>
      </c>
      <c r="AI175" s="215">
        <v>27461</v>
      </c>
      <c r="AJ175" s="215">
        <v>70</v>
      </c>
      <c r="AK175" s="215">
        <v>66</v>
      </c>
      <c r="AL175" s="215">
        <v>75</v>
      </c>
      <c r="AN175" s="152"/>
    </row>
    <row r="176" spans="1:40" x14ac:dyDescent="0.45">
      <c r="A176" s="159" t="s">
        <v>70</v>
      </c>
      <c r="B176" s="160" t="s">
        <v>71</v>
      </c>
      <c r="C176" s="215">
        <v>458968</v>
      </c>
      <c r="D176" s="215">
        <v>235446</v>
      </c>
      <c r="E176" s="215">
        <v>223522</v>
      </c>
      <c r="F176" s="215">
        <v>69</v>
      </c>
      <c r="G176" s="215">
        <v>65</v>
      </c>
      <c r="H176" s="215">
        <v>73</v>
      </c>
      <c r="I176" s="215">
        <v>34057</v>
      </c>
      <c r="J176" s="215">
        <v>17360</v>
      </c>
      <c r="K176" s="215">
        <v>16697</v>
      </c>
      <c r="L176" s="215">
        <v>71</v>
      </c>
      <c r="M176" s="215">
        <v>67</v>
      </c>
      <c r="N176" s="215">
        <v>75</v>
      </c>
      <c r="O176" s="215">
        <v>64898</v>
      </c>
      <c r="P176" s="215">
        <v>33314</v>
      </c>
      <c r="Q176" s="215">
        <v>31584</v>
      </c>
      <c r="R176" s="215">
        <v>73</v>
      </c>
      <c r="S176" s="215">
        <v>69</v>
      </c>
      <c r="T176" s="215">
        <v>76</v>
      </c>
      <c r="U176" s="215">
        <v>34704</v>
      </c>
      <c r="V176" s="215">
        <v>17509</v>
      </c>
      <c r="W176" s="215">
        <v>17195</v>
      </c>
      <c r="X176" s="215">
        <v>71</v>
      </c>
      <c r="Y176" s="215">
        <v>67</v>
      </c>
      <c r="Z176" s="215">
        <v>75</v>
      </c>
      <c r="AA176" s="215">
        <v>2484</v>
      </c>
      <c r="AB176" s="215">
        <v>1260</v>
      </c>
      <c r="AC176" s="215">
        <v>1224</v>
      </c>
      <c r="AD176" s="215">
        <v>77</v>
      </c>
      <c r="AE176" s="215">
        <v>74</v>
      </c>
      <c r="AF176" s="215">
        <v>80</v>
      </c>
      <c r="AG176" s="215">
        <v>613519</v>
      </c>
      <c r="AH176" s="215">
        <v>314419</v>
      </c>
      <c r="AI176" s="215">
        <v>299100</v>
      </c>
      <c r="AJ176" s="215">
        <v>69</v>
      </c>
      <c r="AK176" s="215">
        <v>65</v>
      </c>
      <c r="AL176" s="215">
        <v>73</v>
      </c>
    </row>
  </sheetData>
  <conditionalFormatting sqref="AN10:AN161 AN165:AN175">
    <cfRule type="cellIs" dxfId="6" priority="1" stopIfTrue="1" operator="equal">
      <formula>1</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N176"/>
  <sheetViews>
    <sheetView topLeftCell="A106" zoomScale="85" zoomScaleNormal="85" workbookViewId="0">
      <selection activeCell="A156" sqref="A156"/>
    </sheetView>
  </sheetViews>
  <sheetFormatPr defaultColWidth="9.1328125" defaultRowHeight="14.25" x14ac:dyDescent="0.45"/>
  <cols>
    <col min="1" max="1" width="10.73046875" style="149" customWidth="1"/>
    <col min="2" max="2" width="27.73046875" style="149" bestFit="1" customWidth="1"/>
    <col min="3" max="16384" width="9.1328125" style="149"/>
  </cols>
  <sheetData>
    <row r="1" spans="1:40" ht="15.4" x14ac:dyDescent="0.45">
      <c r="A1" s="145" t="s">
        <v>421</v>
      </c>
    </row>
    <row r="2" spans="1:40" x14ac:dyDescent="0.45">
      <c r="C2" s="149" t="s">
        <v>8</v>
      </c>
      <c r="I2" s="149" t="s">
        <v>9</v>
      </c>
      <c r="O2" s="149" t="s">
        <v>10</v>
      </c>
      <c r="U2" s="149" t="s">
        <v>11</v>
      </c>
      <c r="AA2" s="149" t="s">
        <v>12</v>
      </c>
      <c r="AG2" s="149" t="s">
        <v>48</v>
      </c>
    </row>
    <row r="3" spans="1:40" x14ac:dyDescent="0.45">
      <c r="C3" s="149" t="s">
        <v>398</v>
      </c>
      <c r="I3" s="149" t="s">
        <v>398</v>
      </c>
      <c r="O3" s="149" t="s">
        <v>398</v>
      </c>
      <c r="U3" s="149" t="s">
        <v>398</v>
      </c>
      <c r="AA3" s="149" t="s">
        <v>398</v>
      </c>
      <c r="AG3" s="149" t="s">
        <v>398</v>
      </c>
    </row>
    <row r="4" spans="1:40" x14ac:dyDescent="0.45">
      <c r="C4" s="149">
        <v>1</v>
      </c>
      <c r="I4" s="149">
        <v>1</v>
      </c>
      <c r="O4" s="149">
        <v>1</v>
      </c>
      <c r="U4" s="149">
        <v>1</v>
      </c>
      <c r="AA4" s="149">
        <v>1</v>
      </c>
      <c r="AG4" s="149">
        <v>1</v>
      </c>
    </row>
    <row r="5" spans="1:40" x14ac:dyDescent="0.45">
      <c r="C5" s="149" t="s">
        <v>418</v>
      </c>
      <c r="I5" s="149" t="s">
        <v>418</v>
      </c>
      <c r="O5" s="149" t="s">
        <v>418</v>
      </c>
      <c r="U5" s="149" t="s">
        <v>418</v>
      </c>
      <c r="AA5" s="149" t="s">
        <v>418</v>
      </c>
      <c r="AG5" s="149" t="s">
        <v>418</v>
      </c>
    </row>
    <row r="6" spans="1:40" x14ac:dyDescent="0.45">
      <c r="C6" s="149" t="s">
        <v>48</v>
      </c>
      <c r="F6" s="149">
        <v>1</v>
      </c>
      <c r="I6" s="149" t="s">
        <v>48</v>
      </c>
      <c r="L6" s="149">
        <v>1</v>
      </c>
      <c r="O6" s="149" t="s">
        <v>48</v>
      </c>
      <c r="R6" s="149">
        <v>1</v>
      </c>
      <c r="U6" s="149" t="s">
        <v>48</v>
      </c>
      <c r="X6" s="149">
        <v>1</v>
      </c>
      <c r="AA6" s="149" t="s">
        <v>48</v>
      </c>
      <c r="AD6" s="149">
        <v>1</v>
      </c>
      <c r="AG6" s="149" t="s">
        <v>48</v>
      </c>
      <c r="AJ6" s="149">
        <v>1</v>
      </c>
    </row>
    <row r="7" spans="1:40" x14ac:dyDescent="0.45">
      <c r="C7" s="149" t="s">
        <v>399</v>
      </c>
      <c r="F7" s="149" t="s">
        <v>399</v>
      </c>
      <c r="I7" s="149" t="s">
        <v>399</v>
      </c>
      <c r="L7" s="149" t="s">
        <v>399</v>
      </c>
      <c r="O7" s="149" t="s">
        <v>399</v>
      </c>
      <c r="R7" s="149" t="s">
        <v>399</v>
      </c>
      <c r="U7" s="149" t="s">
        <v>399</v>
      </c>
      <c r="X7" s="149" t="s">
        <v>399</v>
      </c>
      <c r="AA7" s="149" t="s">
        <v>399</v>
      </c>
      <c r="AD7" s="149" t="s">
        <v>399</v>
      </c>
      <c r="AG7" s="149" t="s">
        <v>399</v>
      </c>
      <c r="AJ7" s="149" t="s">
        <v>399</v>
      </c>
      <c r="AN7" s="150"/>
    </row>
    <row r="8" spans="1:40" x14ac:dyDescent="0.45">
      <c r="C8" s="149" t="s">
        <v>48</v>
      </c>
      <c r="D8" s="149" t="s">
        <v>400</v>
      </c>
      <c r="E8" s="149" t="s">
        <v>401</v>
      </c>
      <c r="F8" s="149" t="s">
        <v>48</v>
      </c>
      <c r="G8" s="149" t="s">
        <v>400</v>
      </c>
      <c r="H8" s="149" t="s">
        <v>401</v>
      </c>
      <c r="I8" s="149" t="s">
        <v>48</v>
      </c>
      <c r="J8" s="149" t="s">
        <v>400</v>
      </c>
      <c r="K8" s="149" t="s">
        <v>401</v>
      </c>
      <c r="L8" s="149" t="s">
        <v>48</v>
      </c>
      <c r="M8" s="149" t="s">
        <v>400</v>
      </c>
      <c r="N8" s="149" t="s">
        <v>401</v>
      </c>
      <c r="O8" s="149" t="s">
        <v>48</v>
      </c>
      <c r="P8" s="149" t="s">
        <v>400</v>
      </c>
      <c r="Q8" s="149" t="s">
        <v>401</v>
      </c>
      <c r="R8" s="149" t="s">
        <v>48</v>
      </c>
      <c r="S8" s="149" t="s">
        <v>400</v>
      </c>
      <c r="T8" s="149" t="s">
        <v>401</v>
      </c>
      <c r="U8" s="149" t="s">
        <v>48</v>
      </c>
      <c r="V8" s="149" t="s">
        <v>400</v>
      </c>
      <c r="W8" s="149" t="s">
        <v>401</v>
      </c>
      <c r="X8" s="149" t="s">
        <v>48</v>
      </c>
      <c r="Y8" s="149" t="s">
        <v>400</v>
      </c>
      <c r="Z8" s="149" t="s">
        <v>401</v>
      </c>
      <c r="AA8" s="149" t="s">
        <v>48</v>
      </c>
      <c r="AB8" s="149" t="s">
        <v>400</v>
      </c>
      <c r="AC8" s="149" t="s">
        <v>401</v>
      </c>
      <c r="AD8" s="149" t="s">
        <v>48</v>
      </c>
      <c r="AE8" s="149" t="s">
        <v>400</v>
      </c>
      <c r="AF8" s="149" t="s">
        <v>401</v>
      </c>
      <c r="AG8" s="149" t="s">
        <v>48</v>
      </c>
      <c r="AH8" s="149" t="s">
        <v>400</v>
      </c>
      <c r="AI8" s="149" t="s">
        <v>401</v>
      </c>
      <c r="AJ8" s="149" t="s">
        <v>48</v>
      </c>
      <c r="AK8" s="149" t="s">
        <v>400</v>
      </c>
      <c r="AL8" s="149" t="s">
        <v>401</v>
      </c>
      <c r="AN8" s="150"/>
    </row>
    <row r="9" spans="1:4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c r="U9" s="149" t="s">
        <v>407</v>
      </c>
      <c r="V9" s="149" t="s">
        <v>407</v>
      </c>
      <c r="W9" s="149" t="s">
        <v>407</v>
      </c>
      <c r="X9" s="149" t="s">
        <v>407</v>
      </c>
      <c r="Y9" s="149" t="s">
        <v>407</v>
      </c>
      <c r="Z9" s="149" t="s">
        <v>407</v>
      </c>
      <c r="AA9" s="149" t="s">
        <v>407</v>
      </c>
      <c r="AB9" s="149" t="s">
        <v>407</v>
      </c>
      <c r="AC9" s="149" t="s">
        <v>407</v>
      </c>
      <c r="AD9" s="149" t="s">
        <v>407</v>
      </c>
      <c r="AE9" s="149" t="s">
        <v>407</v>
      </c>
      <c r="AF9" s="149" t="s">
        <v>407</v>
      </c>
      <c r="AG9" s="149" t="s">
        <v>407</v>
      </c>
      <c r="AH9" s="149" t="s">
        <v>407</v>
      </c>
      <c r="AI9" s="149" t="s">
        <v>407</v>
      </c>
      <c r="AJ9" s="149" t="s">
        <v>407</v>
      </c>
      <c r="AK9" s="149" t="s">
        <v>407</v>
      </c>
      <c r="AL9" s="149" t="s">
        <v>407</v>
      </c>
      <c r="AN9" s="151"/>
    </row>
    <row r="10" spans="1:4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c r="U10" s="215" t="s">
        <v>441</v>
      </c>
      <c r="V10" s="215" t="s">
        <v>441</v>
      </c>
      <c r="W10" s="215" t="s">
        <v>441</v>
      </c>
      <c r="X10" s="215" t="s">
        <v>441</v>
      </c>
      <c r="Y10" s="215" t="s">
        <v>441</v>
      </c>
      <c r="Z10" s="215" t="s">
        <v>441</v>
      </c>
      <c r="AA10" s="215" t="s">
        <v>441</v>
      </c>
      <c r="AB10" s="215" t="s">
        <v>441</v>
      </c>
      <c r="AC10" s="215" t="s">
        <v>441</v>
      </c>
      <c r="AD10" s="215" t="s">
        <v>441</v>
      </c>
      <c r="AE10" s="215" t="s">
        <v>441</v>
      </c>
      <c r="AF10" s="215" t="s">
        <v>441</v>
      </c>
      <c r="AG10" s="215" t="s">
        <v>441</v>
      </c>
      <c r="AH10" s="215" t="s">
        <v>441</v>
      </c>
      <c r="AI10" s="215" t="s">
        <v>441</v>
      </c>
      <c r="AJ10" s="215" t="s">
        <v>441</v>
      </c>
      <c r="AK10" s="215" t="s">
        <v>441</v>
      </c>
      <c r="AL10" s="215" t="s">
        <v>441</v>
      </c>
      <c r="AN10" s="152"/>
    </row>
    <row r="11" spans="1:40" x14ac:dyDescent="0.45">
      <c r="A11" s="149" t="s">
        <v>253</v>
      </c>
      <c r="B11" s="149" t="s">
        <v>254</v>
      </c>
      <c r="C11" s="215">
        <v>662</v>
      </c>
      <c r="D11" s="215">
        <v>316</v>
      </c>
      <c r="E11" s="215">
        <v>346</v>
      </c>
      <c r="F11" s="215">
        <v>75</v>
      </c>
      <c r="G11" s="215">
        <v>72</v>
      </c>
      <c r="H11" s="215">
        <v>78</v>
      </c>
      <c r="I11" s="215">
        <v>223</v>
      </c>
      <c r="J11" s="215">
        <v>113</v>
      </c>
      <c r="K11" s="215">
        <v>110</v>
      </c>
      <c r="L11" s="215">
        <v>75</v>
      </c>
      <c r="M11" s="215">
        <v>75</v>
      </c>
      <c r="N11" s="215">
        <v>75</v>
      </c>
      <c r="O11" s="215">
        <v>337</v>
      </c>
      <c r="P11" s="215">
        <v>176</v>
      </c>
      <c r="Q11" s="215">
        <v>161</v>
      </c>
      <c r="R11" s="215">
        <v>74</v>
      </c>
      <c r="S11" s="215">
        <v>68</v>
      </c>
      <c r="T11" s="215">
        <v>81</v>
      </c>
      <c r="U11" s="215">
        <v>271</v>
      </c>
      <c r="V11" s="215">
        <v>144</v>
      </c>
      <c r="W11" s="215">
        <v>127</v>
      </c>
      <c r="X11" s="215">
        <v>76</v>
      </c>
      <c r="Y11" s="215">
        <v>69</v>
      </c>
      <c r="Z11" s="215">
        <v>83</v>
      </c>
      <c r="AA11" s="215">
        <v>13</v>
      </c>
      <c r="AB11" s="215">
        <v>6</v>
      </c>
      <c r="AC11" s="215">
        <v>7</v>
      </c>
      <c r="AD11" s="215">
        <v>62</v>
      </c>
      <c r="AE11" s="215" t="s">
        <v>414</v>
      </c>
      <c r="AF11" s="215" t="s">
        <v>414</v>
      </c>
      <c r="AG11" s="215">
        <v>1624</v>
      </c>
      <c r="AH11" s="215">
        <v>817</v>
      </c>
      <c r="AI11" s="215">
        <v>807</v>
      </c>
      <c r="AJ11" s="215">
        <v>75</v>
      </c>
      <c r="AK11" s="215">
        <v>71</v>
      </c>
      <c r="AL11" s="215">
        <v>80</v>
      </c>
      <c r="AN11" s="152"/>
    </row>
    <row r="12" spans="1:40" x14ac:dyDescent="0.45">
      <c r="A12" s="149" t="s">
        <v>299</v>
      </c>
      <c r="B12" s="149" t="s">
        <v>300</v>
      </c>
      <c r="C12" s="215">
        <v>1510</v>
      </c>
      <c r="D12" s="215">
        <v>784</v>
      </c>
      <c r="E12" s="215">
        <v>726</v>
      </c>
      <c r="F12" s="215">
        <v>79</v>
      </c>
      <c r="G12" s="215">
        <v>76</v>
      </c>
      <c r="H12" s="215">
        <v>83</v>
      </c>
      <c r="I12" s="215">
        <v>369</v>
      </c>
      <c r="J12" s="215">
        <v>182</v>
      </c>
      <c r="K12" s="215">
        <v>187</v>
      </c>
      <c r="L12" s="215">
        <v>85</v>
      </c>
      <c r="M12" s="215">
        <v>81</v>
      </c>
      <c r="N12" s="215">
        <v>89</v>
      </c>
      <c r="O12" s="215">
        <v>271</v>
      </c>
      <c r="P12" s="215">
        <v>136</v>
      </c>
      <c r="Q12" s="215">
        <v>135</v>
      </c>
      <c r="R12" s="215">
        <v>91</v>
      </c>
      <c r="S12" s="215">
        <v>90</v>
      </c>
      <c r="T12" s="215">
        <v>93</v>
      </c>
      <c r="U12" s="215">
        <v>1144</v>
      </c>
      <c r="V12" s="215">
        <v>585</v>
      </c>
      <c r="W12" s="215">
        <v>559</v>
      </c>
      <c r="X12" s="215">
        <v>87</v>
      </c>
      <c r="Y12" s="215">
        <v>83</v>
      </c>
      <c r="Z12" s="215">
        <v>91</v>
      </c>
      <c r="AA12" s="215">
        <v>38</v>
      </c>
      <c r="AB12" s="215">
        <v>20</v>
      </c>
      <c r="AC12" s="215">
        <v>18</v>
      </c>
      <c r="AD12" s="215">
        <v>87</v>
      </c>
      <c r="AE12" s="215" t="s">
        <v>414</v>
      </c>
      <c r="AF12" s="215" t="s">
        <v>414</v>
      </c>
      <c r="AG12" s="215">
        <v>3457</v>
      </c>
      <c r="AH12" s="215">
        <v>1760</v>
      </c>
      <c r="AI12" s="215">
        <v>1697</v>
      </c>
      <c r="AJ12" s="215">
        <v>83</v>
      </c>
      <c r="AK12" s="215">
        <v>80</v>
      </c>
      <c r="AL12" s="215">
        <v>87</v>
      </c>
      <c r="AN12" s="152"/>
    </row>
    <row r="13" spans="1:40" x14ac:dyDescent="0.45">
      <c r="A13" s="149" t="s">
        <v>257</v>
      </c>
      <c r="B13" s="149" t="s">
        <v>258</v>
      </c>
      <c r="C13" s="215">
        <v>975</v>
      </c>
      <c r="D13" s="215">
        <v>497</v>
      </c>
      <c r="E13" s="215">
        <v>478</v>
      </c>
      <c r="F13" s="215">
        <v>83</v>
      </c>
      <c r="G13" s="215">
        <v>80</v>
      </c>
      <c r="H13" s="215">
        <v>86</v>
      </c>
      <c r="I13" s="215">
        <v>283</v>
      </c>
      <c r="J13" s="215">
        <v>144</v>
      </c>
      <c r="K13" s="215">
        <v>139</v>
      </c>
      <c r="L13" s="215">
        <v>84</v>
      </c>
      <c r="M13" s="215">
        <v>84</v>
      </c>
      <c r="N13" s="215">
        <v>85</v>
      </c>
      <c r="O13" s="215">
        <v>299</v>
      </c>
      <c r="P13" s="215">
        <v>148</v>
      </c>
      <c r="Q13" s="215">
        <v>151</v>
      </c>
      <c r="R13" s="215">
        <v>83</v>
      </c>
      <c r="S13" s="215">
        <v>82</v>
      </c>
      <c r="T13" s="215">
        <v>85</v>
      </c>
      <c r="U13" s="215">
        <v>956</v>
      </c>
      <c r="V13" s="215">
        <v>493</v>
      </c>
      <c r="W13" s="215">
        <v>463</v>
      </c>
      <c r="X13" s="215">
        <v>79</v>
      </c>
      <c r="Y13" s="215">
        <v>74</v>
      </c>
      <c r="Z13" s="215">
        <v>85</v>
      </c>
      <c r="AA13" s="215">
        <v>18</v>
      </c>
      <c r="AB13" s="215">
        <v>6</v>
      </c>
      <c r="AC13" s="215">
        <v>12</v>
      </c>
      <c r="AD13" s="215">
        <v>78</v>
      </c>
      <c r="AE13" s="215" t="s">
        <v>414</v>
      </c>
      <c r="AF13" s="215" t="s">
        <v>414</v>
      </c>
      <c r="AG13" s="215">
        <v>2728</v>
      </c>
      <c r="AH13" s="215">
        <v>1397</v>
      </c>
      <c r="AI13" s="215">
        <v>1331</v>
      </c>
      <c r="AJ13" s="215">
        <v>82</v>
      </c>
      <c r="AK13" s="215">
        <v>78</v>
      </c>
      <c r="AL13" s="215">
        <v>85</v>
      </c>
      <c r="AN13" s="152"/>
    </row>
    <row r="14" spans="1:40" x14ac:dyDescent="0.45">
      <c r="A14" s="149" t="s">
        <v>259</v>
      </c>
      <c r="B14" s="149" t="s">
        <v>260</v>
      </c>
      <c r="C14" s="215">
        <v>631</v>
      </c>
      <c r="D14" s="215">
        <v>310</v>
      </c>
      <c r="E14" s="215">
        <v>321</v>
      </c>
      <c r="F14" s="215">
        <v>83</v>
      </c>
      <c r="G14" s="215">
        <v>81</v>
      </c>
      <c r="H14" s="215">
        <v>85</v>
      </c>
      <c r="I14" s="215">
        <v>196</v>
      </c>
      <c r="J14" s="215">
        <v>108</v>
      </c>
      <c r="K14" s="215">
        <v>88</v>
      </c>
      <c r="L14" s="215">
        <v>83</v>
      </c>
      <c r="M14" s="215">
        <v>79</v>
      </c>
      <c r="N14" s="215">
        <v>89</v>
      </c>
      <c r="O14" s="215">
        <v>92</v>
      </c>
      <c r="P14" s="215">
        <v>42</v>
      </c>
      <c r="Q14" s="215">
        <v>50</v>
      </c>
      <c r="R14" s="215">
        <v>88</v>
      </c>
      <c r="S14" s="215">
        <v>88</v>
      </c>
      <c r="T14" s="215">
        <v>88</v>
      </c>
      <c r="U14" s="215">
        <v>365</v>
      </c>
      <c r="V14" s="215">
        <v>186</v>
      </c>
      <c r="W14" s="215">
        <v>179</v>
      </c>
      <c r="X14" s="215">
        <v>81</v>
      </c>
      <c r="Y14" s="215">
        <v>78</v>
      </c>
      <c r="Z14" s="215">
        <v>84</v>
      </c>
      <c r="AA14" s="215">
        <v>5</v>
      </c>
      <c r="AB14" s="215" t="s">
        <v>414</v>
      </c>
      <c r="AC14" s="215" t="s">
        <v>414</v>
      </c>
      <c r="AD14" s="215">
        <v>100</v>
      </c>
      <c r="AE14" s="215" t="s">
        <v>414</v>
      </c>
      <c r="AF14" s="215" t="s">
        <v>414</v>
      </c>
      <c r="AG14" s="215">
        <v>1496</v>
      </c>
      <c r="AH14" s="215">
        <v>751</v>
      </c>
      <c r="AI14" s="215">
        <v>745</v>
      </c>
      <c r="AJ14" s="215">
        <v>82</v>
      </c>
      <c r="AK14" s="215">
        <v>79</v>
      </c>
      <c r="AL14" s="215">
        <v>84</v>
      </c>
      <c r="AN14" s="152"/>
    </row>
    <row r="15" spans="1:40" x14ac:dyDescent="0.45">
      <c r="A15" s="149" t="s">
        <v>263</v>
      </c>
      <c r="B15" s="149" t="s">
        <v>264</v>
      </c>
      <c r="C15" s="215">
        <v>930</v>
      </c>
      <c r="D15" s="215">
        <v>469</v>
      </c>
      <c r="E15" s="215">
        <v>461</v>
      </c>
      <c r="F15" s="215">
        <v>78</v>
      </c>
      <c r="G15" s="215">
        <v>76</v>
      </c>
      <c r="H15" s="215">
        <v>80</v>
      </c>
      <c r="I15" s="215">
        <v>318</v>
      </c>
      <c r="J15" s="215">
        <v>146</v>
      </c>
      <c r="K15" s="215">
        <v>172</v>
      </c>
      <c r="L15" s="215">
        <v>82</v>
      </c>
      <c r="M15" s="215">
        <v>78</v>
      </c>
      <c r="N15" s="215">
        <v>85</v>
      </c>
      <c r="O15" s="215">
        <v>153</v>
      </c>
      <c r="P15" s="215">
        <v>67</v>
      </c>
      <c r="Q15" s="215">
        <v>86</v>
      </c>
      <c r="R15" s="215">
        <v>78</v>
      </c>
      <c r="S15" s="215">
        <v>72</v>
      </c>
      <c r="T15" s="215">
        <v>84</v>
      </c>
      <c r="U15" s="215">
        <v>454</v>
      </c>
      <c r="V15" s="215">
        <v>213</v>
      </c>
      <c r="W15" s="215">
        <v>241</v>
      </c>
      <c r="X15" s="215">
        <v>76</v>
      </c>
      <c r="Y15" s="215">
        <v>74</v>
      </c>
      <c r="Z15" s="215">
        <v>77</v>
      </c>
      <c r="AA15" s="215">
        <v>10</v>
      </c>
      <c r="AB15" s="215">
        <v>5</v>
      </c>
      <c r="AC15" s="215">
        <v>5</v>
      </c>
      <c r="AD15" s="215" t="s">
        <v>414</v>
      </c>
      <c r="AE15" s="215" t="s">
        <v>414</v>
      </c>
      <c r="AF15" s="215" t="s">
        <v>414</v>
      </c>
      <c r="AG15" s="215">
        <v>2009</v>
      </c>
      <c r="AH15" s="215">
        <v>978</v>
      </c>
      <c r="AI15" s="215">
        <v>1031</v>
      </c>
      <c r="AJ15" s="215">
        <v>77</v>
      </c>
      <c r="AK15" s="215">
        <v>75</v>
      </c>
      <c r="AL15" s="215">
        <v>80</v>
      </c>
      <c r="AN15" s="152"/>
    </row>
    <row r="16" spans="1:40" x14ac:dyDescent="0.45">
      <c r="A16" s="149" t="s">
        <v>265</v>
      </c>
      <c r="B16" s="149" t="s">
        <v>266</v>
      </c>
      <c r="C16" s="215">
        <v>411</v>
      </c>
      <c r="D16" s="215">
        <v>224</v>
      </c>
      <c r="E16" s="215">
        <v>187</v>
      </c>
      <c r="F16" s="215">
        <v>85</v>
      </c>
      <c r="G16" s="215">
        <v>84</v>
      </c>
      <c r="H16" s="215">
        <v>86</v>
      </c>
      <c r="I16" s="215">
        <v>166</v>
      </c>
      <c r="J16" s="215">
        <v>77</v>
      </c>
      <c r="K16" s="215">
        <v>89</v>
      </c>
      <c r="L16" s="215">
        <v>87</v>
      </c>
      <c r="M16" s="215">
        <v>82</v>
      </c>
      <c r="N16" s="215">
        <v>91</v>
      </c>
      <c r="O16" s="215">
        <v>37</v>
      </c>
      <c r="P16" s="215">
        <v>15</v>
      </c>
      <c r="Q16" s="215">
        <v>22</v>
      </c>
      <c r="R16" s="215">
        <v>86</v>
      </c>
      <c r="S16" s="215" t="s">
        <v>414</v>
      </c>
      <c r="T16" s="215" t="s">
        <v>414</v>
      </c>
      <c r="U16" s="215">
        <v>177</v>
      </c>
      <c r="V16" s="215">
        <v>103</v>
      </c>
      <c r="W16" s="215">
        <v>74</v>
      </c>
      <c r="X16" s="215">
        <v>85</v>
      </c>
      <c r="Y16" s="215">
        <v>84</v>
      </c>
      <c r="Z16" s="215">
        <v>85</v>
      </c>
      <c r="AA16" s="215" t="s">
        <v>414</v>
      </c>
      <c r="AB16" s="215" t="s">
        <v>414</v>
      </c>
      <c r="AC16" s="215">
        <v>0</v>
      </c>
      <c r="AD16" s="215" t="s">
        <v>414</v>
      </c>
      <c r="AE16" s="215" t="s">
        <v>414</v>
      </c>
      <c r="AF16" s="215" t="s">
        <v>33</v>
      </c>
      <c r="AG16" s="215">
        <v>988</v>
      </c>
      <c r="AH16" s="215">
        <v>513</v>
      </c>
      <c r="AI16" s="215">
        <v>475</v>
      </c>
      <c r="AJ16" s="215">
        <v>84</v>
      </c>
      <c r="AK16" s="215">
        <v>82</v>
      </c>
      <c r="AL16" s="215">
        <v>86</v>
      </c>
      <c r="AN16" s="152"/>
    </row>
    <row r="17" spans="1:40" x14ac:dyDescent="0.45">
      <c r="A17" s="149" t="s">
        <v>267</v>
      </c>
      <c r="B17" s="149" t="s">
        <v>268</v>
      </c>
      <c r="C17" s="215">
        <v>1092</v>
      </c>
      <c r="D17" s="215">
        <v>576</v>
      </c>
      <c r="E17" s="215">
        <v>516</v>
      </c>
      <c r="F17" s="215">
        <v>83</v>
      </c>
      <c r="G17" s="215">
        <v>83</v>
      </c>
      <c r="H17" s="215">
        <v>84</v>
      </c>
      <c r="I17" s="215">
        <v>481</v>
      </c>
      <c r="J17" s="215">
        <v>233</v>
      </c>
      <c r="K17" s="215">
        <v>248</v>
      </c>
      <c r="L17" s="215">
        <v>83</v>
      </c>
      <c r="M17" s="215">
        <v>78</v>
      </c>
      <c r="N17" s="215">
        <v>88</v>
      </c>
      <c r="O17" s="215">
        <v>162</v>
      </c>
      <c r="P17" s="215">
        <v>83</v>
      </c>
      <c r="Q17" s="215">
        <v>79</v>
      </c>
      <c r="R17" s="215">
        <v>85</v>
      </c>
      <c r="S17" s="215">
        <v>78</v>
      </c>
      <c r="T17" s="215">
        <v>91</v>
      </c>
      <c r="U17" s="215">
        <v>1279</v>
      </c>
      <c r="V17" s="215">
        <v>654</v>
      </c>
      <c r="W17" s="215">
        <v>625</v>
      </c>
      <c r="X17" s="215">
        <v>82</v>
      </c>
      <c r="Y17" s="215">
        <v>78</v>
      </c>
      <c r="Z17" s="215">
        <v>85</v>
      </c>
      <c r="AA17" s="215">
        <v>26</v>
      </c>
      <c r="AB17" s="215">
        <v>15</v>
      </c>
      <c r="AC17" s="215">
        <v>11</v>
      </c>
      <c r="AD17" s="215">
        <v>69</v>
      </c>
      <c r="AE17" s="215" t="s">
        <v>414</v>
      </c>
      <c r="AF17" s="215" t="s">
        <v>414</v>
      </c>
      <c r="AG17" s="215">
        <v>3209</v>
      </c>
      <c r="AH17" s="215">
        <v>1648</v>
      </c>
      <c r="AI17" s="215">
        <v>1561</v>
      </c>
      <c r="AJ17" s="215">
        <v>82</v>
      </c>
      <c r="AK17" s="215">
        <v>79</v>
      </c>
      <c r="AL17" s="215">
        <v>85</v>
      </c>
      <c r="AN17" s="152"/>
    </row>
    <row r="18" spans="1:40" x14ac:dyDescent="0.45">
      <c r="A18" s="149" t="s">
        <v>269</v>
      </c>
      <c r="B18" s="149" t="s">
        <v>270</v>
      </c>
      <c r="C18" s="215">
        <v>1250</v>
      </c>
      <c r="D18" s="215">
        <v>647</v>
      </c>
      <c r="E18" s="215">
        <v>603</v>
      </c>
      <c r="F18" s="215">
        <v>84</v>
      </c>
      <c r="G18" s="215">
        <v>80</v>
      </c>
      <c r="H18" s="215">
        <v>88</v>
      </c>
      <c r="I18" s="215">
        <v>605</v>
      </c>
      <c r="J18" s="215">
        <v>309</v>
      </c>
      <c r="K18" s="215">
        <v>296</v>
      </c>
      <c r="L18" s="215">
        <v>85</v>
      </c>
      <c r="M18" s="215">
        <v>84</v>
      </c>
      <c r="N18" s="215">
        <v>86</v>
      </c>
      <c r="O18" s="215">
        <v>240</v>
      </c>
      <c r="P18" s="215">
        <v>123</v>
      </c>
      <c r="Q18" s="215">
        <v>117</v>
      </c>
      <c r="R18" s="215">
        <v>86</v>
      </c>
      <c r="S18" s="215">
        <v>85</v>
      </c>
      <c r="T18" s="215">
        <v>87</v>
      </c>
      <c r="U18" s="215">
        <v>1307</v>
      </c>
      <c r="V18" s="215">
        <v>665</v>
      </c>
      <c r="W18" s="215">
        <v>642</v>
      </c>
      <c r="X18" s="215">
        <v>83</v>
      </c>
      <c r="Y18" s="215">
        <v>79</v>
      </c>
      <c r="Z18" s="215">
        <v>87</v>
      </c>
      <c r="AA18" s="215">
        <v>65</v>
      </c>
      <c r="AB18" s="215">
        <v>30</v>
      </c>
      <c r="AC18" s="215">
        <v>35</v>
      </c>
      <c r="AD18" s="215">
        <v>88</v>
      </c>
      <c r="AE18" s="215" t="s">
        <v>414</v>
      </c>
      <c r="AF18" s="215" t="s">
        <v>414</v>
      </c>
      <c r="AG18" s="215">
        <v>3678</v>
      </c>
      <c r="AH18" s="215">
        <v>1873</v>
      </c>
      <c r="AI18" s="215">
        <v>1805</v>
      </c>
      <c r="AJ18" s="215">
        <v>83</v>
      </c>
      <c r="AK18" s="215">
        <v>80</v>
      </c>
      <c r="AL18" s="215">
        <v>87</v>
      </c>
      <c r="AN18" s="152"/>
    </row>
    <row r="19" spans="1:40" x14ac:dyDescent="0.45">
      <c r="A19" s="149" t="s">
        <v>273</v>
      </c>
      <c r="B19" s="149" t="s">
        <v>274</v>
      </c>
      <c r="C19" s="215">
        <v>1066</v>
      </c>
      <c r="D19" s="215">
        <v>548</v>
      </c>
      <c r="E19" s="215">
        <v>518</v>
      </c>
      <c r="F19" s="215">
        <v>82</v>
      </c>
      <c r="G19" s="215">
        <v>81</v>
      </c>
      <c r="H19" s="215">
        <v>82</v>
      </c>
      <c r="I19" s="215">
        <v>360</v>
      </c>
      <c r="J19" s="215">
        <v>188</v>
      </c>
      <c r="K19" s="215">
        <v>172</v>
      </c>
      <c r="L19" s="215">
        <v>80</v>
      </c>
      <c r="M19" s="215">
        <v>74</v>
      </c>
      <c r="N19" s="215">
        <v>85</v>
      </c>
      <c r="O19" s="215">
        <v>204</v>
      </c>
      <c r="P19" s="215">
        <v>112</v>
      </c>
      <c r="Q19" s="215">
        <v>92</v>
      </c>
      <c r="R19" s="215">
        <v>88</v>
      </c>
      <c r="S19" s="215">
        <v>87</v>
      </c>
      <c r="T19" s="215">
        <v>90</v>
      </c>
      <c r="U19" s="215">
        <v>1401</v>
      </c>
      <c r="V19" s="215">
        <v>765</v>
      </c>
      <c r="W19" s="215">
        <v>636</v>
      </c>
      <c r="X19" s="215">
        <v>81</v>
      </c>
      <c r="Y19" s="215">
        <v>77</v>
      </c>
      <c r="Z19" s="215">
        <v>85</v>
      </c>
      <c r="AA19" s="215">
        <v>63</v>
      </c>
      <c r="AB19" s="215">
        <v>35</v>
      </c>
      <c r="AC19" s="215">
        <v>28</v>
      </c>
      <c r="AD19" s="215">
        <v>79</v>
      </c>
      <c r="AE19" s="215">
        <v>77</v>
      </c>
      <c r="AF19" s="215">
        <v>82</v>
      </c>
      <c r="AG19" s="215">
        <v>3451</v>
      </c>
      <c r="AH19" s="215">
        <v>1824</v>
      </c>
      <c r="AI19" s="215">
        <v>1627</v>
      </c>
      <c r="AJ19" s="215">
        <v>81</v>
      </c>
      <c r="AK19" s="215">
        <v>78</v>
      </c>
      <c r="AL19" s="215">
        <v>84</v>
      </c>
      <c r="AN19" s="152"/>
    </row>
    <row r="20" spans="1:40" x14ac:dyDescent="0.45">
      <c r="A20" s="149" t="s">
        <v>275</v>
      </c>
      <c r="B20" s="149" t="s">
        <v>276</v>
      </c>
      <c r="C20" s="215">
        <v>527</v>
      </c>
      <c r="D20" s="215">
        <v>267</v>
      </c>
      <c r="E20" s="215">
        <v>260</v>
      </c>
      <c r="F20" s="215">
        <v>74</v>
      </c>
      <c r="G20" s="215">
        <v>70</v>
      </c>
      <c r="H20" s="215">
        <v>78</v>
      </c>
      <c r="I20" s="215">
        <v>217</v>
      </c>
      <c r="J20" s="215">
        <v>111</v>
      </c>
      <c r="K20" s="215">
        <v>106</v>
      </c>
      <c r="L20" s="215">
        <v>78</v>
      </c>
      <c r="M20" s="215">
        <v>73</v>
      </c>
      <c r="N20" s="215">
        <v>83</v>
      </c>
      <c r="O20" s="215">
        <v>2053</v>
      </c>
      <c r="P20" s="215">
        <v>1071</v>
      </c>
      <c r="Q20" s="215">
        <v>982</v>
      </c>
      <c r="R20" s="215">
        <v>80</v>
      </c>
      <c r="S20" s="215">
        <v>75</v>
      </c>
      <c r="T20" s="215">
        <v>85</v>
      </c>
      <c r="U20" s="215">
        <v>361</v>
      </c>
      <c r="V20" s="215">
        <v>180</v>
      </c>
      <c r="W20" s="215">
        <v>181</v>
      </c>
      <c r="X20" s="215">
        <v>80</v>
      </c>
      <c r="Y20" s="215">
        <v>77</v>
      </c>
      <c r="Z20" s="215">
        <v>84</v>
      </c>
      <c r="AA20" s="215">
        <v>29</v>
      </c>
      <c r="AB20" s="215">
        <v>18</v>
      </c>
      <c r="AC20" s="215">
        <v>11</v>
      </c>
      <c r="AD20" s="215">
        <v>86</v>
      </c>
      <c r="AE20" s="215" t="s">
        <v>414</v>
      </c>
      <c r="AF20" s="215" t="s">
        <v>414</v>
      </c>
      <c r="AG20" s="215">
        <v>3349</v>
      </c>
      <c r="AH20" s="215">
        <v>1727</v>
      </c>
      <c r="AI20" s="215">
        <v>1622</v>
      </c>
      <c r="AJ20" s="215">
        <v>78</v>
      </c>
      <c r="AK20" s="215">
        <v>74</v>
      </c>
      <c r="AL20" s="215">
        <v>83</v>
      </c>
      <c r="AN20" s="152"/>
    </row>
    <row r="21" spans="1:40" x14ac:dyDescent="0.45">
      <c r="A21" s="149" t="s">
        <v>277</v>
      </c>
      <c r="B21" s="149" t="s">
        <v>278</v>
      </c>
      <c r="C21" s="215">
        <v>1308</v>
      </c>
      <c r="D21" s="215">
        <v>690</v>
      </c>
      <c r="E21" s="215">
        <v>618</v>
      </c>
      <c r="F21" s="215">
        <v>87</v>
      </c>
      <c r="G21" s="215">
        <v>84</v>
      </c>
      <c r="H21" s="215">
        <v>90</v>
      </c>
      <c r="I21" s="215">
        <v>343</v>
      </c>
      <c r="J21" s="215">
        <v>181</v>
      </c>
      <c r="K21" s="215">
        <v>162</v>
      </c>
      <c r="L21" s="215">
        <v>77</v>
      </c>
      <c r="M21" s="215">
        <v>76</v>
      </c>
      <c r="N21" s="215">
        <v>78</v>
      </c>
      <c r="O21" s="215">
        <v>464</v>
      </c>
      <c r="P21" s="215">
        <v>244</v>
      </c>
      <c r="Q21" s="215">
        <v>220</v>
      </c>
      <c r="R21" s="215">
        <v>86</v>
      </c>
      <c r="S21" s="215">
        <v>85</v>
      </c>
      <c r="T21" s="215">
        <v>86</v>
      </c>
      <c r="U21" s="215">
        <v>571</v>
      </c>
      <c r="V21" s="215">
        <v>294</v>
      </c>
      <c r="W21" s="215">
        <v>277</v>
      </c>
      <c r="X21" s="215">
        <v>80</v>
      </c>
      <c r="Y21" s="215">
        <v>76</v>
      </c>
      <c r="Z21" s="215">
        <v>84</v>
      </c>
      <c r="AA21" s="215">
        <v>24</v>
      </c>
      <c r="AB21" s="215">
        <v>11</v>
      </c>
      <c r="AC21" s="215">
        <v>13</v>
      </c>
      <c r="AD21" s="215">
        <v>88</v>
      </c>
      <c r="AE21" s="215" t="s">
        <v>414</v>
      </c>
      <c r="AF21" s="215" t="s">
        <v>414</v>
      </c>
      <c r="AG21" s="215">
        <v>2857</v>
      </c>
      <c r="AH21" s="215">
        <v>1494</v>
      </c>
      <c r="AI21" s="215">
        <v>1363</v>
      </c>
      <c r="AJ21" s="215">
        <v>83</v>
      </c>
      <c r="AK21" s="215">
        <v>81</v>
      </c>
      <c r="AL21" s="215">
        <v>86</v>
      </c>
      <c r="AN21" s="152"/>
    </row>
    <row r="22" spans="1:40" x14ac:dyDescent="0.45">
      <c r="A22" s="149" t="s">
        <v>279</v>
      </c>
      <c r="B22" s="149" t="s">
        <v>280</v>
      </c>
      <c r="C22" s="215">
        <v>484</v>
      </c>
      <c r="D22" s="215">
        <v>251</v>
      </c>
      <c r="E22" s="215">
        <v>233</v>
      </c>
      <c r="F22" s="215">
        <v>85</v>
      </c>
      <c r="G22" s="215">
        <v>82</v>
      </c>
      <c r="H22" s="215">
        <v>87</v>
      </c>
      <c r="I22" s="215">
        <v>186</v>
      </c>
      <c r="J22" s="215">
        <v>90</v>
      </c>
      <c r="K22" s="215">
        <v>96</v>
      </c>
      <c r="L22" s="215">
        <v>81</v>
      </c>
      <c r="M22" s="215">
        <v>77</v>
      </c>
      <c r="N22" s="215">
        <v>85</v>
      </c>
      <c r="O22" s="215">
        <v>221</v>
      </c>
      <c r="P22" s="215">
        <v>113</v>
      </c>
      <c r="Q22" s="215">
        <v>108</v>
      </c>
      <c r="R22" s="215">
        <v>84</v>
      </c>
      <c r="S22" s="215">
        <v>80</v>
      </c>
      <c r="T22" s="215">
        <v>88</v>
      </c>
      <c r="U22" s="215">
        <v>244</v>
      </c>
      <c r="V22" s="215">
        <v>125</v>
      </c>
      <c r="W22" s="215">
        <v>119</v>
      </c>
      <c r="X22" s="215">
        <v>84</v>
      </c>
      <c r="Y22" s="215">
        <v>84</v>
      </c>
      <c r="Z22" s="215">
        <v>84</v>
      </c>
      <c r="AA22" s="215">
        <v>21</v>
      </c>
      <c r="AB22" s="215">
        <v>3</v>
      </c>
      <c r="AC22" s="215">
        <v>18</v>
      </c>
      <c r="AD22" s="215">
        <v>71</v>
      </c>
      <c r="AE22" s="215" t="s">
        <v>414</v>
      </c>
      <c r="AF22" s="215" t="s">
        <v>414</v>
      </c>
      <c r="AG22" s="215">
        <v>1589</v>
      </c>
      <c r="AH22" s="215">
        <v>810</v>
      </c>
      <c r="AI22" s="215">
        <v>779</v>
      </c>
      <c r="AJ22" s="215">
        <v>81</v>
      </c>
      <c r="AK22" s="215">
        <v>79</v>
      </c>
      <c r="AL22" s="215">
        <v>84</v>
      </c>
      <c r="AN22" s="152"/>
    </row>
    <row r="23" spans="1:40" x14ac:dyDescent="0.45">
      <c r="A23" s="149" t="s">
        <v>283</v>
      </c>
      <c r="B23" s="149" t="s">
        <v>284</v>
      </c>
      <c r="C23" s="215">
        <v>1377</v>
      </c>
      <c r="D23" s="215">
        <v>712</v>
      </c>
      <c r="E23" s="215">
        <v>665</v>
      </c>
      <c r="F23" s="215">
        <v>68</v>
      </c>
      <c r="G23" s="215">
        <v>66</v>
      </c>
      <c r="H23" s="215">
        <v>71</v>
      </c>
      <c r="I23" s="215">
        <v>320</v>
      </c>
      <c r="J23" s="215">
        <v>157</v>
      </c>
      <c r="K23" s="215">
        <v>163</v>
      </c>
      <c r="L23" s="215">
        <v>72</v>
      </c>
      <c r="M23" s="215">
        <v>67</v>
      </c>
      <c r="N23" s="215">
        <v>77</v>
      </c>
      <c r="O23" s="215">
        <v>748</v>
      </c>
      <c r="P23" s="215">
        <v>380</v>
      </c>
      <c r="Q23" s="215">
        <v>368</v>
      </c>
      <c r="R23" s="215">
        <v>83</v>
      </c>
      <c r="S23" s="215">
        <v>79</v>
      </c>
      <c r="T23" s="215">
        <v>88</v>
      </c>
      <c r="U23" s="215">
        <v>1064</v>
      </c>
      <c r="V23" s="215">
        <v>544</v>
      </c>
      <c r="W23" s="215">
        <v>520</v>
      </c>
      <c r="X23" s="215">
        <v>80</v>
      </c>
      <c r="Y23" s="215">
        <v>76</v>
      </c>
      <c r="Z23" s="215">
        <v>83</v>
      </c>
      <c r="AA23" s="215">
        <v>17</v>
      </c>
      <c r="AB23" s="215">
        <v>9</v>
      </c>
      <c r="AC23" s="215">
        <v>8</v>
      </c>
      <c r="AD23" s="215">
        <v>76</v>
      </c>
      <c r="AE23" s="215" t="s">
        <v>414</v>
      </c>
      <c r="AF23" s="215" t="s">
        <v>414</v>
      </c>
      <c r="AG23" s="215">
        <v>3655</v>
      </c>
      <c r="AH23" s="215">
        <v>1864</v>
      </c>
      <c r="AI23" s="215">
        <v>1791</v>
      </c>
      <c r="AJ23" s="215">
        <v>75</v>
      </c>
      <c r="AK23" s="215">
        <v>71</v>
      </c>
      <c r="AL23" s="215">
        <v>78</v>
      </c>
      <c r="AN23" s="152"/>
    </row>
    <row r="24" spans="1:40" x14ac:dyDescent="0.45">
      <c r="A24" s="149" t="s">
        <v>285</v>
      </c>
      <c r="B24" s="149" t="s">
        <v>286</v>
      </c>
      <c r="C24" s="215">
        <v>2266</v>
      </c>
      <c r="D24" s="215">
        <v>1173</v>
      </c>
      <c r="E24" s="215">
        <v>1093</v>
      </c>
      <c r="F24" s="215">
        <v>81</v>
      </c>
      <c r="G24" s="215">
        <v>80</v>
      </c>
      <c r="H24" s="215">
        <v>82</v>
      </c>
      <c r="I24" s="215">
        <v>459</v>
      </c>
      <c r="J24" s="215">
        <v>234</v>
      </c>
      <c r="K24" s="215">
        <v>225</v>
      </c>
      <c r="L24" s="215">
        <v>79</v>
      </c>
      <c r="M24" s="215">
        <v>78</v>
      </c>
      <c r="N24" s="215">
        <v>80</v>
      </c>
      <c r="O24" s="215">
        <v>420</v>
      </c>
      <c r="P24" s="215">
        <v>218</v>
      </c>
      <c r="Q24" s="215">
        <v>202</v>
      </c>
      <c r="R24" s="215">
        <v>85</v>
      </c>
      <c r="S24" s="215">
        <v>83</v>
      </c>
      <c r="T24" s="215">
        <v>88</v>
      </c>
      <c r="U24" s="215">
        <v>440</v>
      </c>
      <c r="V24" s="215">
        <v>215</v>
      </c>
      <c r="W24" s="215">
        <v>225</v>
      </c>
      <c r="X24" s="215">
        <v>76</v>
      </c>
      <c r="Y24" s="215">
        <v>72</v>
      </c>
      <c r="Z24" s="215">
        <v>80</v>
      </c>
      <c r="AA24" s="215">
        <v>56</v>
      </c>
      <c r="AB24" s="215">
        <v>27</v>
      </c>
      <c r="AC24" s="215">
        <v>29</v>
      </c>
      <c r="AD24" s="215">
        <v>88</v>
      </c>
      <c r="AE24" s="215">
        <v>89</v>
      </c>
      <c r="AF24" s="215">
        <v>86</v>
      </c>
      <c r="AG24" s="215">
        <v>4293</v>
      </c>
      <c r="AH24" s="215">
        <v>2236</v>
      </c>
      <c r="AI24" s="215">
        <v>2057</v>
      </c>
      <c r="AJ24" s="215">
        <v>80</v>
      </c>
      <c r="AK24" s="215">
        <v>78</v>
      </c>
      <c r="AL24" s="215">
        <v>81</v>
      </c>
      <c r="AN24" s="152"/>
    </row>
    <row r="25" spans="1:40" x14ac:dyDescent="0.45">
      <c r="A25" s="149" t="s">
        <v>287</v>
      </c>
      <c r="B25" s="149" t="s">
        <v>288</v>
      </c>
      <c r="C25" s="215">
        <v>2095</v>
      </c>
      <c r="D25" s="215">
        <v>1047</v>
      </c>
      <c r="E25" s="215">
        <v>1048</v>
      </c>
      <c r="F25" s="215">
        <v>79</v>
      </c>
      <c r="G25" s="215">
        <v>76</v>
      </c>
      <c r="H25" s="215">
        <v>83</v>
      </c>
      <c r="I25" s="215">
        <v>223</v>
      </c>
      <c r="J25" s="215">
        <v>109</v>
      </c>
      <c r="K25" s="215">
        <v>114</v>
      </c>
      <c r="L25" s="215">
        <v>83</v>
      </c>
      <c r="M25" s="215">
        <v>80</v>
      </c>
      <c r="N25" s="215">
        <v>85</v>
      </c>
      <c r="O25" s="215">
        <v>196</v>
      </c>
      <c r="P25" s="215">
        <v>99</v>
      </c>
      <c r="Q25" s="215">
        <v>97</v>
      </c>
      <c r="R25" s="215">
        <v>94</v>
      </c>
      <c r="S25" s="215">
        <v>93</v>
      </c>
      <c r="T25" s="215">
        <v>96</v>
      </c>
      <c r="U25" s="215">
        <v>560</v>
      </c>
      <c r="V25" s="215">
        <v>285</v>
      </c>
      <c r="W25" s="215">
        <v>275</v>
      </c>
      <c r="X25" s="215">
        <v>91</v>
      </c>
      <c r="Y25" s="215">
        <v>89</v>
      </c>
      <c r="Z25" s="215">
        <v>92</v>
      </c>
      <c r="AA25" s="215">
        <v>17</v>
      </c>
      <c r="AB25" s="215">
        <v>7</v>
      </c>
      <c r="AC25" s="215">
        <v>10</v>
      </c>
      <c r="AD25" s="215">
        <v>82</v>
      </c>
      <c r="AE25" s="215" t="s">
        <v>414</v>
      </c>
      <c r="AF25" s="215" t="s">
        <v>414</v>
      </c>
      <c r="AG25" s="215">
        <v>3147</v>
      </c>
      <c r="AH25" s="215">
        <v>1568</v>
      </c>
      <c r="AI25" s="215">
        <v>1579</v>
      </c>
      <c r="AJ25" s="215">
        <v>82</v>
      </c>
      <c r="AK25" s="215">
        <v>79</v>
      </c>
      <c r="AL25" s="215">
        <v>85</v>
      </c>
      <c r="AN25" s="152"/>
    </row>
    <row r="26" spans="1:40" x14ac:dyDescent="0.45">
      <c r="A26" s="149" t="s">
        <v>289</v>
      </c>
      <c r="B26" s="149" t="s">
        <v>290</v>
      </c>
      <c r="C26" s="215">
        <v>1081</v>
      </c>
      <c r="D26" s="215">
        <v>574</v>
      </c>
      <c r="E26" s="215">
        <v>507</v>
      </c>
      <c r="F26" s="215">
        <v>78</v>
      </c>
      <c r="G26" s="215">
        <v>75</v>
      </c>
      <c r="H26" s="215">
        <v>80</v>
      </c>
      <c r="I26" s="215">
        <v>308</v>
      </c>
      <c r="J26" s="215">
        <v>139</v>
      </c>
      <c r="K26" s="215">
        <v>169</v>
      </c>
      <c r="L26" s="215">
        <v>83</v>
      </c>
      <c r="M26" s="215">
        <v>76</v>
      </c>
      <c r="N26" s="215">
        <v>89</v>
      </c>
      <c r="O26" s="215">
        <v>1086</v>
      </c>
      <c r="P26" s="215">
        <v>523</v>
      </c>
      <c r="Q26" s="215">
        <v>563</v>
      </c>
      <c r="R26" s="215">
        <v>83</v>
      </c>
      <c r="S26" s="215">
        <v>81</v>
      </c>
      <c r="T26" s="215">
        <v>85</v>
      </c>
      <c r="U26" s="215">
        <v>897</v>
      </c>
      <c r="V26" s="215">
        <v>446</v>
      </c>
      <c r="W26" s="215">
        <v>451</v>
      </c>
      <c r="X26" s="215">
        <v>75</v>
      </c>
      <c r="Y26" s="215">
        <v>73</v>
      </c>
      <c r="Z26" s="215">
        <v>78</v>
      </c>
      <c r="AA26" s="215">
        <v>9</v>
      </c>
      <c r="AB26" s="215">
        <v>5</v>
      </c>
      <c r="AC26" s="215">
        <v>4</v>
      </c>
      <c r="AD26" s="215" t="s">
        <v>414</v>
      </c>
      <c r="AE26" s="215" t="s">
        <v>414</v>
      </c>
      <c r="AF26" s="215">
        <v>100</v>
      </c>
      <c r="AG26" s="215">
        <v>3850</v>
      </c>
      <c r="AH26" s="215">
        <v>1935</v>
      </c>
      <c r="AI26" s="215">
        <v>1915</v>
      </c>
      <c r="AJ26" s="215">
        <v>77</v>
      </c>
      <c r="AK26" s="215">
        <v>74</v>
      </c>
      <c r="AL26" s="215">
        <v>80</v>
      </c>
      <c r="AN26" s="152"/>
    </row>
    <row r="27" spans="1:40" x14ac:dyDescent="0.45">
      <c r="A27" s="149" t="s">
        <v>291</v>
      </c>
      <c r="B27" s="149" t="s">
        <v>292</v>
      </c>
      <c r="C27" s="215">
        <v>2704</v>
      </c>
      <c r="D27" s="215">
        <v>1356</v>
      </c>
      <c r="E27" s="215">
        <v>1348</v>
      </c>
      <c r="F27" s="215">
        <v>82</v>
      </c>
      <c r="G27" s="215">
        <v>79</v>
      </c>
      <c r="H27" s="215">
        <v>84</v>
      </c>
      <c r="I27" s="215">
        <v>437</v>
      </c>
      <c r="J27" s="215">
        <v>236</v>
      </c>
      <c r="K27" s="215">
        <v>201</v>
      </c>
      <c r="L27" s="215">
        <v>84</v>
      </c>
      <c r="M27" s="215">
        <v>79</v>
      </c>
      <c r="N27" s="215">
        <v>89</v>
      </c>
      <c r="O27" s="215">
        <v>170</v>
      </c>
      <c r="P27" s="215">
        <v>86</v>
      </c>
      <c r="Q27" s="215">
        <v>84</v>
      </c>
      <c r="R27" s="215">
        <v>93</v>
      </c>
      <c r="S27" s="215">
        <v>92</v>
      </c>
      <c r="T27" s="215">
        <v>94</v>
      </c>
      <c r="U27" s="215">
        <v>322</v>
      </c>
      <c r="V27" s="215">
        <v>169</v>
      </c>
      <c r="W27" s="215">
        <v>153</v>
      </c>
      <c r="X27" s="215">
        <v>85</v>
      </c>
      <c r="Y27" s="215">
        <v>82</v>
      </c>
      <c r="Z27" s="215">
        <v>89</v>
      </c>
      <c r="AA27" s="215">
        <v>49</v>
      </c>
      <c r="AB27" s="215">
        <v>33</v>
      </c>
      <c r="AC27" s="215">
        <v>16</v>
      </c>
      <c r="AD27" s="215">
        <v>94</v>
      </c>
      <c r="AE27" s="215">
        <v>91</v>
      </c>
      <c r="AF27" s="215">
        <v>100</v>
      </c>
      <c r="AG27" s="215">
        <v>3839</v>
      </c>
      <c r="AH27" s="215">
        <v>1958</v>
      </c>
      <c r="AI27" s="215">
        <v>1881</v>
      </c>
      <c r="AJ27" s="215">
        <v>83</v>
      </c>
      <c r="AK27" s="215">
        <v>80</v>
      </c>
      <c r="AL27" s="215">
        <v>85</v>
      </c>
      <c r="AN27" s="152"/>
    </row>
    <row r="28" spans="1:40" x14ac:dyDescent="0.45">
      <c r="A28" s="149" t="s">
        <v>293</v>
      </c>
      <c r="B28" s="149" t="s">
        <v>294</v>
      </c>
      <c r="C28" s="215">
        <v>1755</v>
      </c>
      <c r="D28" s="215">
        <v>914</v>
      </c>
      <c r="E28" s="215">
        <v>841</v>
      </c>
      <c r="F28" s="215">
        <v>74</v>
      </c>
      <c r="G28" s="215">
        <v>71</v>
      </c>
      <c r="H28" s="215">
        <v>76</v>
      </c>
      <c r="I28" s="215">
        <v>728</v>
      </c>
      <c r="J28" s="215">
        <v>370</v>
      </c>
      <c r="K28" s="215">
        <v>358</v>
      </c>
      <c r="L28" s="215">
        <v>77</v>
      </c>
      <c r="M28" s="215">
        <v>73</v>
      </c>
      <c r="N28" s="215">
        <v>81</v>
      </c>
      <c r="O28" s="215">
        <v>797</v>
      </c>
      <c r="P28" s="215">
        <v>403</v>
      </c>
      <c r="Q28" s="215">
        <v>394</v>
      </c>
      <c r="R28" s="215">
        <v>83</v>
      </c>
      <c r="S28" s="215">
        <v>79</v>
      </c>
      <c r="T28" s="215">
        <v>86</v>
      </c>
      <c r="U28" s="215">
        <v>1304</v>
      </c>
      <c r="V28" s="215">
        <v>602</v>
      </c>
      <c r="W28" s="215">
        <v>702</v>
      </c>
      <c r="X28" s="215">
        <v>75</v>
      </c>
      <c r="Y28" s="215">
        <v>69</v>
      </c>
      <c r="Z28" s="215">
        <v>79</v>
      </c>
      <c r="AA28" s="215">
        <v>24</v>
      </c>
      <c r="AB28" s="215">
        <v>14</v>
      </c>
      <c r="AC28" s="215">
        <v>10</v>
      </c>
      <c r="AD28" s="215">
        <v>88</v>
      </c>
      <c r="AE28" s="215" t="s">
        <v>414</v>
      </c>
      <c r="AF28" s="215" t="s">
        <v>414</v>
      </c>
      <c r="AG28" s="215">
        <v>4785</v>
      </c>
      <c r="AH28" s="215">
        <v>2386</v>
      </c>
      <c r="AI28" s="215">
        <v>2399</v>
      </c>
      <c r="AJ28" s="215">
        <v>76</v>
      </c>
      <c r="AK28" s="215">
        <v>72</v>
      </c>
      <c r="AL28" s="215">
        <v>79</v>
      </c>
      <c r="AN28" s="152"/>
    </row>
    <row r="29" spans="1:40" x14ac:dyDescent="0.45">
      <c r="A29" s="149" t="s">
        <v>295</v>
      </c>
      <c r="B29" s="149" t="s">
        <v>296</v>
      </c>
      <c r="C29" s="215">
        <v>1536</v>
      </c>
      <c r="D29" s="215">
        <v>791</v>
      </c>
      <c r="E29" s="215">
        <v>745</v>
      </c>
      <c r="F29" s="215">
        <v>80</v>
      </c>
      <c r="G29" s="215">
        <v>78</v>
      </c>
      <c r="H29" s="215">
        <v>82</v>
      </c>
      <c r="I29" s="215">
        <v>454</v>
      </c>
      <c r="J29" s="215">
        <v>235</v>
      </c>
      <c r="K29" s="215">
        <v>219</v>
      </c>
      <c r="L29" s="215">
        <v>83</v>
      </c>
      <c r="M29" s="215">
        <v>79</v>
      </c>
      <c r="N29" s="215">
        <v>87</v>
      </c>
      <c r="O29" s="215">
        <v>1206</v>
      </c>
      <c r="P29" s="215">
        <v>620</v>
      </c>
      <c r="Q29" s="215">
        <v>586</v>
      </c>
      <c r="R29" s="215">
        <v>81</v>
      </c>
      <c r="S29" s="215">
        <v>77</v>
      </c>
      <c r="T29" s="215">
        <v>85</v>
      </c>
      <c r="U29" s="215">
        <v>664</v>
      </c>
      <c r="V29" s="215">
        <v>321</v>
      </c>
      <c r="W29" s="215">
        <v>343</v>
      </c>
      <c r="X29" s="215">
        <v>76</v>
      </c>
      <c r="Y29" s="215">
        <v>72</v>
      </c>
      <c r="Z29" s="215">
        <v>81</v>
      </c>
      <c r="AA29" s="215">
        <v>16</v>
      </c>
      <c r="AB29" s="215">
        <v>7</v>
      </c>
      <c r="AC29" s="215">
        <v>9</v>
      </c>
      <c r="AD29" s="215">
        <v>100</v>
      </c>
      <c r="AE29" s="215">
        <v>100</v>
      </c>
      <c r="AF29" s="215">
        <v>100</v>
      </c>
      <c r="AG29" s="215">
        <v>4554</v>
      </c>
      <c r="AH29" s="215">
        <v>2312</v>
      </c>
      <c r="AI29" s="215">
        <v>2242</v>
      </c>
      <c r="AJ29" s="215">
        <v>79</v>
      </c>
      <c r="AK29" s="215">
        <v>76</v>
      </c>
      <c r="AL29" s="215">
        <v>82</v>
      </c>
      <c r="AN29" s="152"/>
    </row>
    <row r="30" spans="1:40" x14ac:dyDescent="0.45">
      <c r="A30" s="149" t="s">
        <v>297</v>
      </c>
      <c r="B30" s="149" t="s">
        <v>298</v>
      </c>
      <c r="C30" s="215">
        <v>2219</v>
      </c>
      <c r="D30" s="215">
        <v>1147</v>
      </c>
      <c r="E30" s="215">
        <v>1072</v>
      </c>
      <c r="F30" s="215">
        <v>75</v>
      </c>
      <c r="G30" s="215">
        <v>71</v>
      </c>
      <c r="H30" s="215">
        <v>78</v>
      </c>
      <c r="I30" s="215">
        <v>517</v>
      </c>
      <c r="J30" s="215">
        <v>265</v>
      </c>
      <c r="K30" s="215">
        <v>252</v>
      </c>
      <c r="L30" s="215">
        <v>82</v>
      </c>
      <c r="M30" s="215">
        <v>77</v>
      </c>
      <c r="N30" s="215">
        <v>87</v>
      </c>
      <c r="O30" s="215">
        <v>359</v>
      </c>
      <c r="P30" s="215">
        <v>190</v>
      </c>
      <c r="Q30" s="215">
        <v>169</v>
      </c>
      <c r="R30" s="215">
        <v>88</v>
      </c>
      <c r="S30" s="215">
        <v>86</v>
      </c>
      <c r="T30" s="215">
        <v>91</v>
      </c>
      <c r="U30" s="215">
        <v>1094</v>
      </c>
      <c r="V30" s="215">
        <v>570</v>
      </c>
      <c r="W30" s="215">
        <v>524</v>
      </c>
      <c r="X30" s="215">
        <v>77</v>
      </c>
      <c r="Y30" s="215">
        <v>73</v>
      </c>
      <c r="Z30" s="215">
        <v>81</v>
      </c>
      <c r="AA30" s="215">
        <v>26</v>
      </c>
      <c r="AB30" s="215">
        <v>15</v>
      </c>
      <c r="AC30" s="215">
        <v>11</v>
      </c>
      <c r="AD30" s="215">
        <v>73</v>
      </c>
      <c r="AE30" s="215">
        <v>73</v>
      </c>
      <c r="AF30" s="215">
        <v>73</v>
      </c>
      <c r="AG30" s="215">
        <v>4640</v>
      </c>
      <c r="AH30" s="215">
        <v>2399</v>
      </c>
      <c r="AI30" s="215">
        <v>2241</v>
      </c>
      <c r="AJ30" s="215">
        <v>76</v>
      </c>
      <c r="AK30" s="215">
        <v>73</v>
      </c>
      <c r="AL30" s="215">
        <v>80</v>
      </c>
      <c r="AN30" s="152"/>
    </row>
    <row r="31" spans="1:40" x14ac:dyDescent="0.45">
      <c r="A31" s="149" t="s">
        <v>261</v>
      </c>
      <c r="B31" s="149" t="s">
        <v>262</v>
      </c>
      <c r="C31" s="215">
        <v>1523</v>
      </c>
      <c r="D31" s="215">
        <v>762</v>
      </c>
      <c r="E31" s="215">
        <v>761</v>
      </c>
      <c r="F31" s="215">
        <v>76</v>
      </c>
      <c r="G31" s="215">
        <v>74</v>
      </c>
      <c r="H31" s="215">
        <v>79</v>
      </c>
      <c r="I31" s="215">
        <v>358</v>
      </c>
      <c r="J31" s="215">
        <v>173</v>
      </c>
      <c r="K31" s="215">
        <v>185</v>
      </c>
      <c r="L31" s="215">
        <v>79</v>
      </c>
      <c r="M31" s="215">
        <v>77</v>
      </c>
      <c r="N31" s="215">
        <v>81</v>
      </c>
      <c r="O31" s="215">
        <v>184</v>
      </c>
      <c r="P31" s="215">
        <v>90</v>
      </c>
      <c r="Q31" s="215">
        <v>94</v>
      </c>
      <c r="R31" s="215">
        <v>82</v>
      </c>
      <c r="S31" s="215">
        <v>78</v>
      </c>
      <c r="T31" s="215">
        <v>86</v>
      </c>
      <c r="U31" s="215">
        <v>735</v>
      </c>
      <c r="V31" s="215">
        <v>353</v>
      </c>
      <c r="W31" s="215">
        <v>382</v>
      </c>
      <c r="X31" s="215">
        <v>76</v>
      </c>
      <c r="Y31" s="215">
        <v>71</v>
      </c>
      <c r="Z31" s="215">
        <v>80</v>
      </c>
      <c r="AA31" s="215">
        <v>41</v>
      </c>
      <c r="AB31" s="215">
        <v>23</v>
      </c>
      <c r="AC31" s="215">
        <v>18</v>
      </c>
      <c r="AD31" s="215">
        <v>85</v>
      </c>
      <c r="AE31" s="215">
        <v>87</v>
      </c>
      <c r="AF31" s="215">
        <v>83</v>
      </c>
      <c r="AG31" s="215">
        <v>3111</v>
      </c>
      <c r="AH31" s="215">
        <v>1533</v>
      </c>
      <c r="AI31" s="215">
        <v>1578</v>
      </c>
      <c r="AJ31" s="215">
        <v>76</v>
      </c>
      <c r="AK31" s="215">
        <v>73</v>
      </c>
      <c r="AL31" s="215">
        <v>79</v>
      </c>
      <c r="AN31" s="152"/>
    </row>
    <row r="32" spans="1:40" x14ac:dyDescent="0.45">
      <c r="A32" s="149" t="s">
        <v>301</v>
      </c>
      <c r="B32" s="149" t="s">
        <v>302</v>
      </c>
      <c r="C32" s="215">
        <v>885</v>
      </c>
      <c r="D32" s="215">
        <v>450</v>
      </c>
      <c r="E32" s="215">
        <v>435</v>
      </c>
      <c r="F32" s="215">
        <v>75</v>
      </c>
      <c r="G32" s="215">
        <v>69</v>
      </c>
      <c r="H32" s="215">
        <v>81</v>
      </c>
      <c r="I32" s="215">
        <v>248</v>
      </c>
      <c r="J32" s="215">
        <v>141</v>
      </c>
      <c r="K32" s="215">
        <v>107</v>
      </c>
      <c r="L32" s="215">
        <v>81</v>
      </c>
      <c r="M32" s="215">
        <v>82</v>
      </c>
      <c r="N32" s="215">
        <v>79</v>
      </c>
      <c r="O32" s="215">
        <v>1453</v>
      </c>
      <c r="P32" s="215">
        <v>732</v>
      </c>
      <c r="Q32" s="215">
        <v>721</v>
      </c>
      <c r="R32" s="215">
        <v>89</v>
      </c>
      <c r="S32" s="215">
        <v>87</v>
      </c>
      <c r="T32" s="215">
        <v>92</v>
      </c>
      <c r="U32" s="215">
        <v>262</v>
      </c>
      <c r="V32" s="215">
        <v>133</v>
      </c>
      <c r="W32" s="215">
        <v>129</v>
      </c>
      <c r="X32" s="215">
        <v>82</v>
      </c>
      <c r="Y32" s="215">
        <v>82</v>
      </c>
      <c r="Z32" s="215">
        <v>81</v>
      </c>
      <c r="AA32" s="215">
        <v>21</v>
      </c>
      <c r="AB32" s="215">
        <v>10</v>
      </c>
      <c r="AC32" s="215">
        <v>11</v>
      </c>
      <c r="AD32" s="215">
        <v>86</v>
      </c>
      <c r="AE32" s="215">
        <v>70</v>
      </c>
      <c r="AF32" s="215">
        <v>100</v>
      </c>
      <c r="AG32" s="215">
        <v>3063</v>
      </c>
      <c r="AH32" s="215">
        <v>1561</v>
      </c>
      <c r="AI32" s="215">
        <v>1502</v>
      </c>
      <c r="AJ32" s="215">
        <v>83</v>
      </c>
      <c r="AK32" s="215">
        <v>79</v>
      </c>
      <c r="AL32" s="215">
        <v>86</v>
      </c>
      <c r="AN32" s="152"/>
    </row>
    <row r="33" spans="1:40" x14ac:dyDescent="0.45">
      <c r="A33" s="149" t="s">
        <v>303</v>
      </c>
      <c r="B33" s="149" t="s">
        <v>304</v>
      </c>
      <c r="C33" s="215">
        <v>2268</v>
      </c>
      <c r="D33" s="215">
        <v>1149</v>
      </c>
      <c r="E33" s="215">
        <v>1119</v>
      </c>
      <c r="F33" s="215">
        <v>77</v>
      </c>
      <c r="G33" s="215">
        <v>73</v>
      </c>
      <c r="H33" s="215">
        <v>82</v>
      </c>
      <c r="I33" s="215">
        <v>224</v>
      </c>
      <c r="J33" s="215">
        <v>111</v>
      </c>
      <c r="K33" s="215">
        <v>113</v>
      </c>
      <c r="L33" s="215">
        <v>79</v>
      </c>
      <c r="M33" s="215">
        <v>78</v>
      </c>
      <c r="N33" s="215">
        <v>79</v>
      </c>
      <c r="O33" s="215">
        <v>189</v>
      </c>
      <c r="P33" s="215">
        <v>105</v>
      </c>
      <c r="Q33" s="215">
        <v>84</v>
      </c>
      <c r="R33" s="215">
        <v>84</v>
      </c>
      <c r="S33" s="215">
        <v>75</v>
      </c>
      <c r="T33" s="215">
        <v>94</v>
      </c>
      <c r="U33" s="215">
        <v>327</v>
      </c>
      <c r="V33" s="215">
        <v>186</v>
      </c>
      <c r="W33" s="215">
        <v>141</v>
      </c>
      <c r="X33" s="215">
        <v>80</v>
      </c>
      <c r="Y33" s="215">
        <v>78</v>
      </c>
      <c r="Z33" s="215">
        <v>82</v>
      </c>
      <c r="AA33" s="215">
        <v>13</v>
      </c>
      <c r="AB33" s="215">
        <v>9</v>
      </c>
      <c r="AC33" s="215">
        <v>4</v>
      </c>
      <c r="AD33" s="215">
        <v>100</v>
      </c>
      <c r="AE33" s="215">
        <v>100</v>
      </c>
      <c r="AF33" s="215">
        <v>100</v>
      </c>
      <c r="AG33" s="215">
        <v>3097</v>
      </c>
      <c r="AH33" s="215">
        <v>1601</v>
      </c>
      <c r="AI33" s="215">
        <v>1496</v>
      </c>
      <c r="AJ33" s="215">
        <v>78</v>
      </c>
      <c r="AK33" s="215">
        <v>74</v>
      </c>
      <c r="AL33" s="215">
        <v>82</v>
      </c>
      <c r="AN33" s="152"/>
    </row>
    <row r="34" spans="1:40" x14ac:dyDescent="0.45">
      <c r="A34" s="149" t="s">
        <v>305</v>
      </c>
      <c r="B34" s="149" t="s">
        <v>306</v>
      </c>
      <c r="C34" s="215">
        <v>1764</v>
      </c>
      <c r="D34" s="215">
        <v>907</v>
      </c>
      <c r="E34" s="215">
        <v>857</v>
      </c>
      <c r="F34" s="215">
        <v>76</v>
      </c>
      <c r="G34" s="215">
        <v>72</v>
      </c>
      <c r="H34" s="215">
        <v>80</v>
      </c>
      <c r="I34" s="215">
        <v>480</v>
      </c>
      <c r="J34" s="215">
        <v>243</v>
      </c>
      <c r="K34" s="215">
        <v>237</v>
      </c>
      <c r="L34" s="215">
        <v>80</v>
      </c>
      <c r="M34" s="215">
        <v>78</v>
      </c>
      <c r="N34" s="215">
        <v>82</v>
      </c>
      <c r="O34" s="215">
        <v>1142</v>
      </c>
      <c r="P34" s="215">
        <v>584</v>
      </c>
      <c r="Q34" s="215">
        <v>558</v>
      </c>
      <c r="R34" s="215">
        <v>87</v>
      </c>
      <c r="S34" s="215">
        <v>83</v>
      </c>
      <c r="T34" s="215">
        <v>92</v>
      </c>
      <c r="U34" s="215">
        <v>453</v>
      </c>
      <c r="V34" s="215">
        <v>228</v>
      </c>
      <c r="W34" s="215">
        <v>225</v>
      </c>
      <c r="X34" s="215">
        <v>81</v>
      </c>
      <c r="Y34" s="215">
        <v>78</v>
      </c>
      <c r="Z34" s="215">
        <v>84</v>
      </c>
      <c r="AA34" s="215">
        <v>8</v>
      </c>
      <c r="AB34" s="215">
        <v>5</v>
      </c>
      <c r="AC34" s="215">
        <v>3</v>
      </c>
      <c r="AD34" s="215" t="s">
        <v>414</v>
      </c>
      <c r="AE34" s="215" t="s">
        <v>414</v>
      </c>
      <c r="AF34" s="215">
        <v>100</v>
      </c>
      <c r="AG34" s="215">
        <v>4201</v>
      </c>
      <c r="AH34" s="215">
        <v>2149</v>
      </c>
      <c r="AI34" s="215">
        <v>2052</v>
      </c>
      <c r="AJ34" s="215">
        <v>80</v>
      </c>
      <c r="AK34" s="215">
        <v>77</v>
      </c>
      <c r="AL34" s="215">
        <v>84</v>
      </c>
      <c r="AN34" s="152"/>
    </row>
    <row r="35" spans="1:40" x14ac:dyDescent="0.45">
      <c r="A35" s="149" t="s">
        <v>307</v>
      </c>
      <c r="B35" s="149" t="s">
        <v>308</v>
      </c>
      <c r="C35" s="215">
        <v>1212</v>
      </c>
      <c r="D35" s="215">
        <v>618</v>
      </c>
      <c r="E35" s="215">
        <v>594</v>
      </c>
      <c r="F35" s="215">
        <v>79</v>
      </c>
      <c r="G35" s="215">
        <v>75</v>
      </c>
      <c r="H35" s="215">
        <v>83</v>
      </c>
      <c r="I35" s="215">
        <v>272</v>
      </c>
      <c r="J35" s="215">
        <v>139</v>
      </c>
      <c r="K35" s="215">
        <v>133</v>
      </c>
      <c r="L35" s="215">
        <v>83</v>
      </c>
      <c r="M35" s="215">
        <v>85</v>
      </c>
      <c r="N35" s="215">
        <v>82</v>
      </c>
      <c r="O35" s="215">
        <v>1065</v>
      </c>
      <c r="P35" s="215">
        <v>555</v>
      </c>
      <c r="Q35" s="215">
        <v>510</v>
      </c>
      <c r="R35" s="215">
        <v>87</v>
      </c>
      <c r="S35" s="215">
        <v>84</v>
      </c>
      <c r="T35" s="215">
        <v>89</v>
      </c>
      <c r="U35" s="215">
        <v>368</v>
      </c>
      <c r="V35" s="215">
        <v>194</v>
      </c>
      <c r="W35" s="215">
        <v>174</v>
      </c>
      <c r="X35" s="215">
        <v>79</v>
      </c>
      <c r="Y35" s="215">
        <v>75</v>
      </c>
      <c r="Z35" s="215">
        <v>84</v>
      </c>
      <c r="AA35" s="215">
        <v>17</v>
      </c>
      <c r="AB35" s="215">
        <v>8</v>
      </c>
      <c r="AC35" s="215">
        <v>9</v>
      </c>
      <c r="AD35" s="215" t="s">
        <v>414</v>
      </c>
      <c r="AE35" s="215" t="s">
        <v>414</v>
      </c>
      <c r="AF35" s="215" t="s">
        <v>414</v>
      </c>
      <c r="AG35" s="215">
        <v>3356</v>
      </c>
      <c r="AH35" s="215">
        <v>1724</v>
      </c>
      <c r="AI35" s="215">
        <v>1632</v>
      </c>
      <c r="AJ35" s="215">
        <v>81</v>
      </c>
      <c r="AK35" s="215">
        <v>78</v>
      </c>
      <c r="AL35" s="215">
        <v>84</v>
      </c>
      <c r="AN35" s="152"/>
    </row>
    <row r="36" spans="1:40" x14ac:dyDescent="0.45">
      <c r="A36" s="149" t="s">
        <v>309</v>
      </c>
      <c r="B36" s="149" t="s">
        <v>310</v>
      </c>
      <c r="C36" s="215">
        <v>1268</v>
      </c>
      <c r="D36" s="215">
        <v>633</v>
      </c>
      <c r="E36" s="215">
        <v>635</v>
      </c>
      <c r="F36" s="215">
        <v>78</v>
      </c>
      <c r="G36" s="215">
        <v>75</v>
      </c>
      <c r="H36" s="215">
        <v>81</v>
      </c>
      <c r="I36" s="215">
        <v>203</v>
      </c>
      <c r="J36" s="215">
        <v>98</v>
      </c>
      <c r="K36" s="215">
        <v>105</v>
      </c>
      <c r="L36" s="215">
        <v>79</v>
      </c>
      <c r="M36" s="215">
        <v>80</v>
      </c>
      <c r="N36" s="215">
        <v>79</v>
      </c>
      <c r="O36" s="215">
        <v>307</v>
      </c>
      <c r="P36" s="215">
        <v>137</v>
      </c>
      <c r="Q36" s="215">
        <v>170</v>
      </c>
      <c r="R36" s="215">
        <v>78</v>
      </c>
      <c r="S36" s="215">
        <v>76</v>
      </c>
      <c r="T36" s="215">
        <v>80</v>
      </c>
      <c r="U36" s="215">
        <v>59</v>
      </c>
      <c r="V36" s="215">
        <v>30</v>
      </c>
      <c r="W36" s="215">
        <v>29</v>
      </c>
      <c r="X36" s="215">
        <v>61</v>
      </c>
      <c r="Y36" s="215">
        <v>53</v>
      </c>
      <c r="Z36" s="215">
        <v>69</v>
      </c>
      <c r="AA36" s="215">
        <v>23</v>
      </c>
      <c r="AB36" s="215">
        <v>12</v>
      </c>
      <c r="AC36" s="215">
        <v>11</v>
      </c>
      <c r="AD36" s="215" t="s">
        <v>414</v>
      </c>
      <c r="AE36" s="215">
        <v>100</v>
      </c>
      <c r="AF36" s="215" t="s">
        <v>414</v>
      </c>
      <c r="AG36" s="215">
        <v>2005</v>
      </c>
      <c r="AH36" s="215">
        <v>994</v>
      </c>
      <c r="AI36" s="215">
        <v>1011</v>
      </c>
      <c r="AJ36" s="215">
        <v>77</v>
      </c>
      <c r="AK36" s="215">
        <v>75</v>
      </c>
      <c r="AL36" s="215">
        <v>80</v>
      </c>
      <c r="AN36" s="152"/>
    </row>
    <row r="37" spans="1:40" x14ac:dyDescent="0.45">
      <c r="A37" s="149" t="s">
        <v>311</v>
      </c>
      <c r="B37" s="149" t="s">
        <v>312</v>
      </c>
      <c r="C37" s="215">
        <v>1305</v>
      </c>
      <c r="D37" s="215">
        <v>659</v>
      </c>
      <c r="E37" s="215">
        <v>646</v>
      </c>
      <c r="F37" s="215">
        <v>74</v>
      </c>
      <c r="G37" s="215">
        <v>71</v>
      </c>
      <c r="H37" s="215">
        <v>78</v>
      </c>
      <c r="I37" s="215">
        <v>276</v>
      </c>
      <c r="J37" s="215">
        <v>131</v>
      </c>
      <c r="K37" s="215">
        <v>145</v>
      </c>
      <c r="L37" s="215">
        <v>76</v>
      </c>
      <c r="M37" s="215">
        <v>71</v>
      </c>
      <c r="N37" s="215">
        <v>80</v>
      </c>
      <c r="O37" s="215">
        <v>508</v>
      </c>
      <c r="P37" s="215">
        <v>257</v>
      </c>
      <c r="Q37" s="215">
        <v>251</v>
      </c>
      <c r="R37" s="215">
        <v>84</v>
      </c>
      <c r="S37" s="215">
        <v>84</v>
      </c>
      <c r="T37" s="215">
        <v>84</v>
      </c>
      <c r="U37" s="215">
        <v>321</v>
      </c>
      <c r="V37" s="215">
        <v>149</v>
      </c>
      <c r="W37" s="215">
        <v>172</v>
      </c>
      <c r="X37" s="215">
        <v>79</v>
      </c>
      <c r="Y37" s="215">
        <v>70</v>
      </c>
      <c r="Z37" s="215">
        <v>87</v>
      </c>
      <c r="AA37" s="215">
        <v>20</v>
      </c>
      <c r="AB37" s="215">
        <v>10</v>
      </c>
      <c r="AC37" s="215">
        <v>10</v>
      </c>
      <c r="AD37" s="215" t="s">
        <v>414</v>
      </c>
      <c r="AE37" s="215" t="s">
        <v>414</v>
      </c>
      <c r="AF37" s="215" t="s">
        <v>414</v>
      </c>
      <c r="AG37" s="215">
        <v>2536</v>
      </c>
      <c r="AH37" s="215">
        <v>1261</v>
      </c>
      <c r="AI37" s="215">
        <v>1275</v>
      </c>
      <c r="AJ37" s="215">
        <v>77</v>
      </c>
      <c r="AK37" s="215">
        <v>74</v>
      </c>
      <c r="AL37" s="215">
        <v>80</v>
      </c>
      <c r="AN37" s="152"/>
    </row>
    <row r="38" spans="1:40" x14ac:dyDescent="0.45">
      <c r="A38" s="149" t="s">
        <v>271</v>
      </c>
      <c r="B38" s="149" t="s">
        <v>272</v>
      </c>
      <c r="C38" s="215">
        <v>895</v>
      </c>
      <c r="D38" s="215">
        <v>456</v>
      </c>
      <c r="E38" s="215">
        <v>439</v>
      </c>
      <c r="F38" s="215">
        <v>80</v>
      </c>
      <c r="G38" s="215">
        <v>75</v>
      </c>
      <c r="H38" s="215">
        <v>85</v>
      </c>
      <c r="I38" s="215">
        <v>329</v>
      </c>
      <c r="J38" s="215">
        <v>162</v>
      </c>
      <c r="K38" s="215">
        <v>167</v>
      </c>
      <c r="L38" s="215">
        <v>83</v>
      </c>
      <c r="M38" s="215">
        <v>79</v>
      </c>
      <c r="N38" s="215">
        <v>87</v>
      </c>
      <c r="O38" s="215">
        <v>2156</v>
      </c>
      <c r="P38" s="215">
        <v>1082</v>
      </c>
      <c r="Q38" s="215">
        <v>1074</v>
      </c>
      <c r="R38" s="215">
        <v>88</v>
      </c>
      <c r="S38" s="215">
        <v>85</v>
      </c>
      <c r="T38" s="215">
        <v>90</v>
      </c>
      <c r="U38" s="215">
        <v>1087</v>
      </c>
      <c r="V38" s="215">
        <v>541</v>
      </c>
      <c r="W38" s="215">
        <v>546</v>
      </c>
      <c r="X38" s="215">
        <v>83</v>
      </c>
      <c r="Y38" s="215">
        <v>79</v>
      </c>
      <c r="Z38" s="215">
        <v>86</v>
      </c>
      <c r="AA38" s="215">
        <v>18</v>
      </c>
      <c r="AB38" s="215">
        <v>7</v>
      </c>
      <c r="AC38" s="215">
        <v>11</v>
      </c>
      <c r="AD38" s="215" t="s">
        <v>414</v>
      </c>
      <c r="AE38" s="215" t="s">
        <v>414</v>
      </c>
      <c r="AF38" s="215" t="s">
        <v>414</v>
      </c>
      <c r="AG38" s="215">
        <v>4854</v>
      </c>
      <c r="AH38" s="215">
        <v>2448</v>
      </c>
      <c r="AI38" s="215">
        <v>2406</v>
      </c>
      <c r="AJ38" s="215">
        <v>83</v>
      </c>
      <c r="AK38" s="215">
        <v>80</v>
      </c>
      <c r="AL38" s="215">
        <v>87</v>
      </c>
      <c r="AN38" s="152"/>
    </row>
    <row r="39" spans="1:40" x14ac:dyDescent="0.45">
      <c r="A39" s="149" t="s">
        <v>313</v>
      </c>
      <c r="B39" s="149" t="s">
        <v>314</v>
      </c>
      <c r="C39" s="215">
        <v>994</v>
      </c>
      <c r="D39" s="215">
        <v>510</v>
      </c>
      <c r="E39" s="215">
        <v>484</v>
      </c>
      <c r="F39" s="215">
        <v>65</v>
      </c>
      <c r="G39" s="215">
        <v>61</v>
      </c>
      <c r="H39" s="215">
        <v>69</v>
      </c>
      <c r="I39" s="215">
        <v>360</v>
      </c>
      <c r="J39" s="215">
        <v>185</v>
      </c>
      <c r="K39" s="215">
        <v>175</v>
      </c>
      <c r="L39" s="215">
        <v>71</v>
      </c>
      <c r="M39" s="215">
        <v>67</v>
      </c>
      <c r="N39" s="215">
        <v>75</v>
      </c>
      <c r="O39" s="215">
        <v>2099</v>
      </c>
      <c r="P39" s="215">
        <v>1047</v>
      </c>
      <c r="Q39" s="215">
        <v>1052</v>
      </c>
      <c r="R39" s="215">
        <v>80</v>
      </c>
      <c r="S39" s="215">
        <v>78</v>
      </c>
      <c r="T39" s="215">
        <v>83</v>
      </c>
      <c r="U39" s="215">
        <v>449</v>
      </c>
      <c r="V39" s="215">
        <v>234</v>
      </c>
      <c r="W39" s="215">
        <v>215</v>
      </c>
      <c r="X39" s="215">
        <v>69</v>
      </c>
      <c r="Y39" s="215">
        <v>68</v>
      </c>
      <c r="Z39" s="215">
        <v>70</v>
      </c>
      <c r="AA39" s="215">
        <v>21</v>
      </c>
      <c r="AB39" s="215">
        <v>11</v>
      </c>
      <c r="AC39" s="215">
        <v>10</v>
      </c>
      <c r="AD39" s="215">
        <v>81</v>
      </c>
      <c r="AE39" s="215" t="s">
        <v>414</v>
      </c>
      <c r="AF39" s="215" t="s">
        <v>414</v>
      </c>
      <c r="AG39" s="215">
        <v>4070</v>
      </c>
      <c r="AH39" s="215">
        <v>2068</v>
      </c>
      <c r="AI39" s="215">
        <v>2002</v>
      </c>
      <c r="AJ39" s="215">
        <v>73</v>
      </c>
      <c r="AK39" s="215">
        <v>71</v>
      </c>
      <c r="AL39" s="215">
        <v>76</v>
      </c>
      <c r="AN39" s="152"/>
    </row>
    <row r="40" spans="1:40" x14ac:dyDescent="0.45">
      <c r="A40" s="149" t="s">
        <v>315</v>
      </c>
      <c r="B40" s="149" t="s">
        <v>316</v>
      </c>
      <c r="C40" s="215">
        <v>1846</v>
      </c>
      <c r="D40" s="215">
        <v>991</v>
      </c>
      <c r="E40" s="215">
        <v>855</v>
      </c>
      <c r="F40" s="215">
        <v>87</v>
      </c>
      <c r="G40" s="215">
        <v>84</v>
      </c>
      <c r="H40" s="215">
        <v>89</v>
      </c>
      <c r="I40" s="215">
        <v>252</v>
      </c>
      <c r="J40" s="215">
        <v>135</v>
      </c>
      <c r="K40" s="215">
        <v>117</v>
      </c>
      <c r="L40" s="215">
        <v>86</v>
      </c>
      <c r="M40" s="215">
        <v>82</v>
      </c>
      <c r="N40" s="215">
        <v>91</v>
      </c>
      <c r="O40" s="215">
        <v>165</v>
      </c>
      <c r="P40" s="215">
        <v>73</v>
      </c>
      <c r="Q40" s="215">
        <v>92</v>
      </c>
      <c r="R40" s="215">
        <v>92</v>
      </c>
      <c r="S40" s="215">
        <v>88</v>
      </c>
      <c r="T40" s="215">
        <v>95</v>
      </c>
      <c r="U40" s="215">
        <v>61</v>
      </c>
      <c r="V40" s="215">
        <v>33</v>
      </c>
      <c r="W40" s="215">
        <v>28</v>
      </c>
      <c r="X40" s="215">
        <v>85</v>
      </c>
      <c r="Y40" s="215">
        <v>88</v>
      </c>
      <c r="Z40" s="215">
        <v>82</v>
      </c>
      <c r="AA40" s="215">
        <v>13</v>
      </c>
      <c r="AB40" s="215">
        <v>8</v>
      </c>
      <c r="AC40" s="215">
        <v>5</v>
      </c>
      <c r="AD40" s="215">
        <v>100</v>
      </c>
      <c r="AE40" s="215">
        <v>100</v>
      </c>
      <c r="AF40" s="215">
        <v>100</v>
      </c>
      <c r="AG40" s="215">
        <v>2451</v>
      </c>
      <c r="AH40" s="215">
        <v>1303</v>
      </c>
      <c r="AI40" s="215">
        <v>1148</v>
      </c>
      <c r="AJ40" s="215">
        <v>87</v>
      </c>
      <c r="AK40" s="215">
        <v>84</v>
      </c>
      <c r="AL40" s="215">
        <v>89</v>
      </c>
      <c r="AN40" s="152"/>
    </row>
    <row r="41" spans="1:40" x14ac:dyDescent="0.45">
      <c r="A41" s="149" t="s">
        <v>317</v>
      </c>
      <c r="B41" s="149" t="s">
        <v>318</v>
      </c>
      <c r="C41" s="215">
        <v>1615</v>
      </c>
      <c r="D41" s="215">
        <v>819</v>
      </c>
      <c r="E41" s="215">
        <v>796</v>
      </c>
      <c r="F41" s="215">
        <v>81</v>
      </c>
      <c r="G41" s="215">
        <v>77</v>
      </c>
      <c r="H41" s="215">
        <v>85</v>
      </c>
      <c r="I41" s="215">
        <v>247</v>
      </c>
      <c r="J41" s="215">
        <v>124</v>
      </c>
      <c r="K41" s="215">
        <v>123</v>
      </c>
      <c r="L41" s="215">
        <v>85</v>
      </c>
      <c r="M41" s="215">
        <v>86</v>
      </c>
      <c r="N41" s="215">
        <v>85</v>
      </c>
      <c r="O41" s="215">
        <v>389</v>
      </c>
      <c r="P41" s="215">
        <v>203</v>
      </c>
      <c r="Q41" s="215">
        <v>186</v>
      </c>
      <c r="R41" s="215">
        <v>87</v>
      </c>
      <c r="S41" s="215">
        <v>86</v>
      </c>
      <c r="T41" s="215">
        <v>88</v>
      </c>
      <c r="U41" s="215">
        <v>170</v>
      </c>
      <c r="V41" s="215">
        <v>86</v>
      </c>
      <c r="W41" s="215">
        <v>84</v>
      </c>
      <c r="X41" s="215">
        <v>81</v>
      </c>
      <c r="Y41" s="215">
        <v>77</v>
      </c>
      <c r="Z41" s="215">
        <v>86</v>
      </c>
      <c r="AA41" s="215">
        <v>28</v>
      </c>
      <c r="AB41" s="215">
        <v>22</v>
      </c>
      <c r="AC41" s="215">
        <v>6</v>
      </c>
      <c r="AD41" s="215">
        <v>100</v>
      </c>
      <c r="AE41" s="215">
        <v>100</v>
      </c>
      <c r="AF41" s="215">
        <v>100</v>
      </c>
      <c r="AG41" s="215">
        <v>2514</v>
      </c>
      <c r="AH41" s="215">
        <v>1288</v>
      </c>
      <c r="AI41" s="215">
        <v>1226</v>
      </c>
      <c r="AJ41" s="215">
        <v>82</v>
      </c>
      <c r="AK41" s="215">
        <v>80</v>
      </c>
      <c r="AL41" s="215">
        <v>85</v>
      </c>
      <c r="AN41" s="152"/>
    </row>
    <row r="42" spans="1:40" x14ac:dyDescent="0.45">
      <c r="A42" s="149" t="s">
        <v>319</v>
      </c>
      <c r="B42" s="149" t="s">
        <v>320</v>
      </c>
      <c r="C42" s="215">
        <v>1454</v>
      </c>
      <c r="D42" s="215">
        <v>717</v>
      </c>
      <c r="E42" s="215">
        <v>737</v>
      </c>
      <c r="F42" s="215">
        <v>76</v>
      </c>
      <c r="G42" s="215">
        <v>74</v>
      </c>
      <c r="H42" s="215">
        <v>79</v>
      </c>
      <c r="I42" s="215">
        <v>431</v>
      </c>
      <c r="J42" s="215">
        <v>212</v>
      </c>
      <c r="K42" s="215">
        <v>219</v>
      </c>
      <c r="L42" s="215">
        <v>80</v>
      </c>
      <c r="M42" s="215">
        <v>77</v>
      </c>
      <c r="N42" s="215">
        <v>83</v>
      </c>
      <c r="O42" s="215">
        <v>879</v>
      </c>
      <c r="P42" s="215">
        <v>458</v>
      </c>
      <c r="Q42" s="215">
        <v>421</v>
      </c>
      <c r="R42" s="215">
        <v>79</v>
      </c>
      <c r="S42" s="215">
        <v>75</v>
      </c>
      <c r="T42" s="215">
        <v>83</v>
      </c>
      <c r="U42" s="215">
        <v>691</v>
      </c>
      <c r="V42" s="215">
        <v>340</v>
      </c>
      <c r="W42" s="215">
        <v>351</v>
      </c>
      <c r="X42" s="215">
        <v>79</v>
      </c>
      <c r="Y42" s="215">
        <v>74</v>
      </c>
      <c r="Z42" s="215">
        <v>83</v>
      </c>
      <c r="AA42" s="215">
        <v>56</v>
      </c>
      <c r="AB42" s="215">
        <v>29</v>
      </c>
      <c r="AC42" s="215">
        <v>27</v>
      </c>
      <c r="AD42" s="215">
        <v>82</v>
      </c>
      <c r="AE42" s="215">
        <v>83</v>
      </c>
      <c r="AF42" s="215">
        <v>81</v>
      </c>
      <c r="AG42" s="215">
        <v>3682</v>
      </c>
      <c r="AH42" s="215">
        <v>1840</v>
      </c>
      <c r="AI42" s="215">
        <v>1842</v>
      </c>
      <c r="AJ42" s="215">
        <v>78</v>
      </c>
      <c r="AK42" s="215">
        <v>75</v>
      </c>
      <c r="AL42" s="215">
        <v>81</v>
      </c>
      <c r="AN42" s="152"/>
    </row>
    <row r="43" spans="1:40" x14ac:dyDescent="0.45">
      <c r="A43" s="149" t="s">
        <v>198</v>
      </c>
      <c r="B43" s="149" t="s">
        <v>199</v>
      </c>
      <c r="C43" s="215">
        <v>5753</v>
      </c>
      <c r="D43" s="215">
        <v>2946</v>
      </c>
      <c r="E43" s="215">
        <v>2807</v>
      </c>
      <c r="F43" s="215">
        <v>75</v>
      </c>
      <c r="G43" s="215">
        <v>71</v>
      </c>
      <c r="H43" s="215">
        <v>80</v>
      </c>
      <c r="I43" s="215">
        <v>1300</v>
      </c>
      <c r="J43" s="215">
        <v>659</v>
      </c>
      <c r="K43" s="215">
        <v>641</v>
      </c>
      <c r="L43" s="215">
        <v>76</v>
      </c>
      <c r="M43" s="215">
        <v>71</v>
      </c>
      <c r="N43" s="215">
        <v>82</v>
      </c>
      <c r="O43" s="215">
        <v>5754</v>
      </c>
      <c r="P43" s="215">
        <v>2893</v>
      </c>
      <c r="Q43" s="215">
        <v>2861</v>
      </c>
      <c r="R43" s="215">
        <v>78</v>
      </c>
      <c r="S43" s="215">
        <v>75</v>
      </c>
      <c r="T43" s="215">
        <v>82</v>
      </c>
      <c r="U43" s="215">
        <v>1917</v>
      </c>
      <c r="V43" s="215">
        <v>937</v>
      </c>
      <c r="W43" s="215">
        <v>980</v>
      </c>
      <c r="X43" s="215">
        <v>79</v>
      </c>
      <c r="Y43" s="215">
        <v>75</v>
      </c>
      <c r="Z43" s="215">
        <v>82</v>
      </c>
      <c r="AA43" s="215">
        <v>99</v>
      </c>
      <c r="AB43" s="215">
        <v>51</v>
      </c>
      <c r="AC43" s="215">
        <v>48</v>
      </c>
      <c r="AD43" s="215">
        <v>92</v>
      </c>
      <c r="AE43" s="215" t="s">
        <v>414</v>
      </c>
      <c r="AF43" s="215" t="s">
        <v>414</v>
      </c>
      <c r="AG43" s="215">
        <v>15994</v>
      </c>
      <c r="AH43" s="215">
        <v>8096</v>
      </c>
      <c r="AI43" s="215">
        <v>7898</v>
      </c>
      <c r="AJ43" s="215">
        <v>76</v>
      </c>
      <c r="AK43" s="215">
        <v>72</v>
      </c>
      <c r="AL43" s="215">
        <v>81</v>
      </c>
      <c r="AN43" s="152"/>
    </row>
    <row r="44" spans="1:40" x14ac:dyDescent="0.45">
      <c r="A44" s="149" t="s">
        <v>200</v>
      </c>
      <c r="B44" s="149" t="s">
        <v>201</v>
      </c>
      <c r="C44" s="215">
        <v>2578</v>
      </c>
      <c r="D44" s="215">
        <v>1369</v>
      </c>
      <c r="E44" s="215">
        <v>1209</v>
      </c>
      <c r="F44" s="215">
        <v>74</v>
      </c>
      <c r="G44" s="215">
        <v>70</v>
      </c>
      <c r="H44" s="215">
        <v>78</v>
      </c>
      <c r="I44" s="215">
        <v>307</v>
      </c>
      <c r="J44" s="215">
        <v>145</v>
      </c>
      <c r="K44" s="215">
        <v>162</v>
      </c>
      <c r="L44" s="215">
        <v>79</v>
      </c>
      <c r="M44" s="215">
        <v>72</v>
      </c>
      <c r="N44" s="215">
        <v>85</v>
      </c>
      <c r="O44" s="215">
        <v>797</v>
      </c>
      <c r="P44" s="215">
        <v>391</v>
      </c>
      <c r="Q44" s="215">
        <v>406</v>
      </c>
      <c r="R44" s="215">
        <v>80</v>
      </c>
      <c r="S44" s="215">
        <v>77</v>
      </c>
      <c r="T44" s="215">
        <v>83</v>
      </c>
      <c r="U44" s="215">
        <v>477</v>
      </c>
      <c r="V44" s="215">
        <v>258</v>
      </c>
      <c r="W44" s="215">
        <v>219</v>
      </c>
      <c r="X44" s="215">
        <v>78</v>
      </c>
      <c r="Y44" s="215">
        <v>74</v>
      </c>
      <c r="Z44" s="215">
        <v>83</v>
      </c>
      <c r="AA44" s="215">
        <v>28</v>
      </c>
      <c r="AB44" s="215">
        <v>12</v>
      </c>
      <c r="AC44" s="215">
        <v>16</v>
      </c>
      <c r="AD44" s="215">
        <v>79</v>
      </c>
      <c r="AE44" s="215" t="s">
        <v>414</v>
      </c>
      <c r="AF44" s="215" t="s">
        <v>414</v>
      </c>
      <c r="AG44" s="215">
        <v>4345</v>
      </c>
      <c r="AH44" s="215">
        <v>2250</v>
      </c>
      <c r="AI44" s="215">
        <v>2095</v>
      </c>
      <c r="AJ44" s="215">
        <v>75</v>
      </c>
      <c r="AK44" s="215">
        <v>71</v>
      </c>
      <c r="AL44" s="215">
        <v>79</v>
      </c>
      <c r="AN44" s="152"/>
    </row>
    <row r="45" spans="1:40" x14ac:dyDescent="0.45">
      <c r="A45" s="149" t="s">
        <v>202</v>
      </c>
      <c r="B45" s="149" t="s">
        <v>203</v>
      </c>
      <c r="C45" s="215">
        <v>2875</v>
      </c>
      <c r="D45" s="215">
        <v>1494</v>
      </c>
      <c r="E45" s="215">
        <v>1381</v>
      </c>
      <c r="F45" s="215">
        <v>77</v>
      </c>
      <c r="G45" s="215">
        <v>73</v>
      </c>
      <c r="H45" s="215">
        <v>81</v>
      </c>
      <c r="I45" s="215">
        <v>230</v>
      </c>
      <c r="J45" s="215">
        <v>122</v>
      </c>
      <c r="K45" s="215">
        <v>108</v>
      </c>
      <c r="L45" s="215">
        <v>80</v>
      </c>
      <c r="M45" s="215">
        <v>74</v>
      </c>
      <c r="N45" s="215">
        <v>86</v>
      </c>
      <c r="O45" s="215">
        <v>434</v>
      </c>
      <c r="P45" s="215">
        <v>232</v>
      </c>
      <c r="Q45" s="215">
        <v>202</v>
      </c>
      <c r="R45" s="215">
        <v>81</v>
      </c>
      <c r="S45" s="215">
        <v>76</v>
      </c>
      <c r="T45" s="215">
        <v>87</v>
      </c>
      <c r="U45" s="215">
        <v>78</v>
      </c>
      <c r="V45" s="215">
        <v>34</v>
      </c>
      <c r="W45" s="215">
        <v>44</v>
      </c>
      <c r="X45" s="215">
        <v>87</v>
      </c>
      <c r="Y45" s="215">
        <v>85</v>
      </c>
      <c r="Z45" s="215">
        <v>89</v>
      </c>
      <c r="AA45" s="215">
        <v>16</v>
      </c>
      <c r="AB45" s="215">
        <v>7</v>
      </c>
      <c r="AC45" s="215">
        <v>9</v>
      </c>
      <c r="AD45" s="215" t="s">
        <v>414</v>
      </c>
      <c r="AE45" s="215" t="s">
        <v>414</v>
      </c>
      <c r="AF45" s="215" t="s">
        <v>414</v>
      </c>
      <c r="AG45" s="215">
        <v>3719</v>
      </c>
      <c r="AH45" s="215">
        <v>1926</v>
      </c>
      <c r="AI45" s="215">
        <v>1793</v>
      </c>
      <c r="AJ45" s="215">
        <v>78</v>
      </c>
      <c r="AK45" s="215">
        <v>73</v>
      </c>
      <c r="AL45" s="215">
        <v>82</v>
      </c>
      <c r="AN45" s="152"/>
    </row>
    <row r="46" spans="1:40" x14ac:dyDescent="0.45">
      <c r="A46" s="149" t="s">
        <v>206</v>
      </c>
      <c r="B46" s="149" t="s">
        <v>207</v>
      </c>
      <c r="C46" s="215">
        <v>2361</v>
      </c>
      <c r="D46" s="215">
        <v>1193</v>
      </c>
      <c r="E46" s="215">
        <v>1168</v>
      </c>
      <c r="F46" s="215">
        <v>73</v>
      </c>
      <c r="G46" s="215">
        <v>69</v>
      </c>
      <c r="H46" s="215">
        <v>77</v>
      </c>
      <c r="I46" s="215">
        <v>387</v>
      </c>
      <c r="J46" s="215">
        <v>199</v>
      </c>
      <c r="K46" s="215">
        <v>188</v>
      </c>
      <c r="L46" s="215">
        <v>75</v>
      </c>
      <c r="M46" s="215">
        <v>73</v>
      </c>
      <c r="N46" s="215">
        <v>77</v>
      </c>
      <c r="O46" s="215">
        <v>1242</v>
      </c>
      <c r="P46" s="215">
        <v>622</v>
      </c>
      <c r="Q46" s="215">
        <v>620</v>
      </c>
      <c r="R46" s="215">
        <v>78</v>
      </c>
      <c r="S46" s="215">
        <v>75</v>
      </c>
      <c r="T46" s="215">
        <v>82</v>
      </c>
      <c r="U46" s="215">
        <v>436</v>
      </c>
      <c r="V46" s="215">
        <v>213</v>
      </c>
      <c r="W46" s="215">
        <v>223</v>
      </c>
      <c r="X46" s="215">
        <v>76</v>
      </c>
      <c r="Y46" s="215">
        <v>72</v>
      </c>
      <c r="Z46" s="215">
        <v>80</v>
      </c>
      <c r="AA46" s="215">
        <v>19</v>
      </c>
      <c r="AB46" s="215">
        <v>10</v>
      </c>
      <c r="AC46" s="215">
        <v>9</v>
      </c>
      <c r="AD46" s="215">
        <v>79</v>
      </c>
      <c r="AE46" s="215" t="s">
        <v>414</v>
      </c>
      <c r="AF46" s="215" t="s">
        <v>414</v>
      </c>
      <c r="AG46" s="215">
        <v>4640</v>
      </c>
      <c r="AH46" s="215">
        <v>2339</v>
      </c>
      <c r="AI46" s="215">
        <v>2301</v>
      </c>
      <c r="AJ46" s="215">
        <v>74</v>
      </c>
      <c r="AK46" s="215">
        <v>70</v>
      </c>
      <c r="AL46" s="215">
        <v>78</v>
      </c>
      <c r="AN46" s="152"/>
    </row>
    <row r="47" spans="1:40" x14ac:dyDescent="0.45">
      <c r="A47" s="149" t="s">
        <v>210</v>
      </c>
      <c r="B47" s="149" t="s">
        <v>211</v>
      </c>
      <c r="C47" s="215">
        <v>2060</v>
      </c>
      <c r="D47" s="215">
        <v>1063</v>
      </c>
      <c r="E47" s="215">
        <v>997</v>
      </c>
      <c r="F47" s="215">
        <v>82</v>
      </c>
      <c r="G47" s="215">
        <v>79</v>
      </c>
      <c r="H47" s="215">
        <v>86</v>
      </c>
      <c r="I47" s="215">
        <v>209</v>
      </c>
      <c r="J47" s="215">
        <v>112</v>
      </c>
      <c r="K47" s="215">
        <v>97</v>
      </c>
      <c r="L47" s="215">
        <v>84</v>
      </c>
      <c r="M47" s="215">
        <v>81</v>
      </c>
      <c r="N47" s="215">
        <v>87</v>
      </c>
      <c r="O47" s="215">
        <v>287</v>
      </c>
      <c r="P47" s="215">
        <v>137</v>
      </c>
      <c r="Q47" s="215">
        <v>150</v>
      </c>
      <c r="R47" s="215">
        <v>85</v>
      </c>
      <c r="S47" s="215">
        <v>83</v>
      </c>
      <c r="T47" s="215">
        <v>86</v>
      </c>
      <c r="U47" s="215">
        <v>39</v>
      </c>
      <c r="V47" s="215">
        <v>19</v>
      </c>
      <c r="W47" s="215">
        <v>20</v>
      </c>
      <c r="X47" s="215">
        <v>79</v>
      </c>
      <c r="Y47" s="215">
        <v>74</v>
      </c>
      <c r="Z47" s="215">
        <v>85</v>
      </c>
      <c r="AA47" s="215">
        <v>8</v>
      </c>
      <c r="AB47" s="215">
        <v>4</v>
      </c>
      <c r="AC47" s="215">
        <v>4</v>
      </c>
      <c r="AD47" s="215" t="s">
        <v>414</v>
      </c>
      <c r="AE47" s="215" t="s">
        <v>414</v>
      </c>
      <c r="AF47" s="215" t="s">
        <v>414</v>
      </c>
      <c r="AG47" s="215">
        <v>2649</v>
      </c>
      <c r="AH47" s="215">
        <v>1357</v>
      </c>
      <c r="AI47" s="215">
        <v>1292</v>
      </c>
      <c r="AJ47" s="215">
        <v>82</v>
      </c>
      <c r="AK47" s="215">
        <v>79</v>
      </c>
      <c r="AL47" s="215">
        <v>86</v>
      </c>
      <c r="AN47" s="152"/>
    </row>
    <row r="48" spans="1:40" x14ac:dyDescent="0.45">
      <c r="A48" s="149" t="s">
        <v>218</v>
      </c>
      <c r="B48" s="149" t="s">
        <v>219</v>
      </c>
      <c r="C48" s="215">
        <v>2423</v>
      </c>
      <c r="D48" s="215">
        <v>1262</v>
      </c>
      <c r="E48" s="215">
        <v>1161</v>
      </c>
      <c r="F48" s="215">
        <v>77</v>
      </c>
      <c r="G48" s="215">
        <v>73</v>
      </c>
      <c r="H48" s="215">
        <v>82</v>
      </c>
      <c r="I48" s="215">
        <v>231</v>
      </c>
      <c r="J48" s="215">
        <v>114</v>
      </c>
      <c r="K48" s="215">
        <v>117</v>
      </c>
      <c r="L48" s="215">
        <v>78</v>
      </c>
      <c r="M48" s="215">
        <v>73</v>
      </c>
      <c r="N48" s="215">
        <v>83</v>
      </c>
      <c r="O48" s="215">
        <v>753</v>
      </c>
      <c r="P48" s="215">
        <v>383</v>
      </c>
      <c r="Q48" s="215">
        <v>370</v>
      </c>
      <c r="R48" s="215">
        <v>85</v>
      </c>
      <c r="S48" s="215">
        <v>82</v>
      </c>
      <c r="T48" s="215">
        <v>88</v>
      </c>
      <c r="U48" s="215">
        <v>155</v>
      </c>
      <c r="V48" s="215">
        <v>78</v>
      </c>
      <c r="W48" s="215">
        <v>77</v>
      </c>
      <c r="X48" s="215">
        <v>84</v>
      </c>
      <c r="Y48" s="215">
        <v>87</v>
      </c>
      <c r="Z48" s="215">
        <v>81</v>
      </c>
      <c r="AA48" s="215">
        <v>13</v>
      </c>
      <c r="AB48" s="215">
        <v>9</v>
      </c>
      <c r="AC48" s="215">
        <v>4</v>
      </c>
      <c r="AD48" s="215" t="s">
        <v>414</v>
      </c>
      <c r="AE48" s="215" t="s">
        <v>414</v>
      </c>
      <c r="AF48" s="215">
        <v>100</v>
      </c>
      <c r="AG48" s="215">
        <v>3655</v>
      </c>
      <c r="AH48" s="215">
        <v>1881</v>
      </c>
      <c r="AI48" s="215">
        <v>1774</v>
      </c>
      <c r="AJ48" s="215">
        <v>79</v>
      </c>
      <c r="AK48" s="215">
        <v>75</v>
      </c>
      <c r="AL48" s="215">
        <v>82</v>
      </c>
      <c r="AN48" s="152"/>
    </row>
    <row r="49" spans="1:40" x14ac:dyDescent="0.45">
      <c r="A49" s="149" t="s">
        <v>222</v>
      </c>
      <c r="B49" s="149" t="s">
        <v>223</v>
      </c>
      <c r="C49" s="215">
        <v>1665</v>
      </c>
      <c r="D49" s="215">
        <v>803</v>
      </c>
      <c r="E49" s="215">
        <v>862</v>
      </c>
      <c r="F49" s="215">
        <v>74</v>
      </c>
      <c r="G49" s="215">
        <v>70</v>
      </c>
      <c r="H49" s="215">
        <v>77</v>
      </c>
      <c r="I49" s="215">
        <v>387</v>
      </c>
      <c r="J49" s="215">
        <v>213</v>
      </c>
      <c r="K49" s="215">
        <v>174</v>
      </c>
      <c r="L49" s="215">
        <v>78</v>
      </c>
      <c r="M49" s="215">
        <v>74</v>
      </c>
      <c r="N49" s="215">
        <v>83</v>
      </c>
      <c r="O49" s="215">
        <v>651</v>
      </c>
      <c r="P49" s="215">
        <v>343</v>
      </c>
      <c r="Q49" s="215">
        <v>308</v>
      </c>
      <c r="R49" s="215">
        <v>83</v>
      </c>
      <c r="S49" s="215">
        <v>79</v>
      </c>
      <c r="T49" s="215">
        <v>87</v>
      </c>
      <c r="U49" s="215">
        <v>335</v>
      </c>
      <c r="V49" s="215">
        <v>174</v>
      </c>
      <c r="W49" s="215">
        <v>161</v>
      </c>
      <c r="X49" s="215">
        <v>79</v>
      </c>
      <c r="Y49" s="215">
        <v>75</v>
      </c>
      <c r="Z49" s="215">
        <v>84</v>
      </c>
      <c r="AA49" s="215">
        <v>23</v>
      </c>
      <c r="AB49" s="215">
        <v>14</v>
      </c>
      <c r="AC49" s="215">
        <v>9</v>
      </c>
      <c r="AD49" s="215">
        <v>65</v>
      </c>
      <c r="AE49" s="215" t="s">
        <v>414</v>
      </c>
      <c r="AF49" s="215" t="s">
        <v>414</v>
      </c>
      <c r="AG49" s="215">
        <v>3174</v>
      </c>
      <c r="AH49" s="215">
        <v>1602</v>
      </c>
      <c r="AI49" s="215">
        <v>1572</v>
      </c>
      <c r="AJ49" s="215">
        <v>76</v>
      </c>
      <c r="AK49" s="215">
        <v>72</v>
      </c>
      <c r="AL49" s="215">
        <v>80</v>
      </c>
      <c r="AN49" s="152"/>
    </row>
    <row r="50" spans="1:40" x14ac:dyDescent="0.45">
      <c r="A50" s="149" t="s">
        <v>116</v>
      </c>
      <c r="B50" s="149" t="s">
        <v>117</v>
      </c>
      <c r="C50" s="215">
        <v>1706</v>
      </c>
      <c r="D50" s="215">
        <v>887</v>
      </c>
      <c r="E50" s="215">
        <v>819</v>
      </c>
      <c r="F50" s="215">
        <v>74</v>
      </c>
      <c r="G50" s="215">
        <v>69</v>
      </c>
      <c r="H50" s="215">
        <v>79</v>
      </c>
      <c r="I50" s="215">
        <v>38</v>
      </c>
      <c r="J50" s="215">
        <v>17</v>
      </c>
      <c r="K50" s="215">
        <v>21</v>
      </c>
      <c r="L50" s="215">
        <v>82</v>
      </c>
      <c r="M50" s="215">
        <v>76</v>
      </c>
      <c r="N50" s="215">
        <v>86</v>
      </c>
      <c r="O50" s="215">
        <v>36</v>
      </c>
      <c r="P50" s="215">
        <v>20</v>
      </c>
      <c r="Q50" s="215">
        <v>16</v>
      </c>
      <c r="R50" s="215">
        <v>100</v>
      </c>
      <c r="S50" s="215">
        <v>100</v>
      </c>
      <c r="T50" s="215">
        <v>100</v>
      </c>
      <c r="U50" s="215">
        <v>11</v>
      </c>
      <c r="V50" s="215">
        <v>4</v>
      </c>
      <c r="W50" s="215">
        <v>7</v>
      </c>
      <c r="X50" s="215" t="s">
        <v>414</v>
      </c>
      <c r="Y50" s="215" t="s">
        <v>414</v>
      </c>
      <c r="Z50" s="215" t="s">
        <v>414</v>
      </c>
      <c r="AA50" s="215">
        <v>3</v>
      </c>
      <c r="AB50" s="215">
        <v>0</v>
      </c>
      <c r="AC50" s="215">
        <v>3</v>
      </c>
      <c r="AD50" s="215">
        <v>100</v>
      </c>
      <c r="AE50" s="215" t="s">
        <v>33</v>
      </c>
      <c r="AF50" s="215">
        <v>100</v>
      </c>
      <c r="AG50" s="215">
        <v>1807</v>
      </c>
      <c r="AH50" s="215">
        <v>932</v>
      </c>
      <c r="AI50" s="215">
        <v>875</v>
      </c>
      <c r="AJ50" s="215">
        <v>74</v>
      </c>
      <c r="AK50" s="215">
        <v>70</v>
      </c>
      <c r="AL50" s="215">
        <v>80</v>
      </c>
      <c r="AN50" s="152"/>
    </row>
    <row r="51" spans="1:40" x14ac:dyDescent="0.45">
      <c r="A51" s="149" t="s">
        <v>120</v>
      </c>
      <c r="B51" s="149" t="s">
        <v>121</v>
      </c>
      <c r="C51" s="215">
        <v>3999</v>
      </c>
      <c r="D51" s="215">
        <v>2068</v>
      </c>
      <c r="E51" s="215">
        <v>1931</v>
      </c>
      <c r="F51" s="215">
        <v>71</v>
      </c>
      <c r="G51" s="215">
        <v>66</v>
      </c>
      <c r="H51" s="215">
        <v>77</v>
      </c>
      <c r="I51" s="215">
        <v>265</v>
      </c>
      <c r="J51" s="215">
        <v>122</v>
      </c>
      <c r="K51" s="215">
        <v>143</v>
      </c>
      <c r="L51" s="215">
        <v>74</v>
      </c>
      <c r="M51" s="215">
        <v>61</v>
      </c>
      <c r="N51" s="215">
        <v>85</v>
      </c>
      <c r="O51" s="215">
        <v>247</v>
      </c>
      <c r="P51" s="215">
        <v>115</v>
      </c>
      <c r="Q51" s="215">
        <v>132</v>
      </c>
      <c r="R51" s="215">
        <v>71</v>
      </c>
      <c r="S51" s="215">
        <v>67</v>
      </c>
      <c r="T51" s="215">
        <v>74</v>
      </c>
      <c r="U51" s="215">
        <v>227</v>
      </c>
      <c r="V51" s="215">
        <v>109</v>
      </c>
      <c r="W51" s="215">
        <v>118</v>
      </c>
      <c r="X51" s="215">
        <v>73</v>
      </c>
      <c r="Y51" s="215">
        <v>68</v>
      </c>
      <c r="Z51" s="215">
        <v>77</v>
      </c>
      <c r="AA51" s="215">
        <v>88</v>
      </c>
      <c r="AB51" s="215">
        <v>53</v>
      </c>
      <c r="AC51" s="215">
        <v>35</v>
      </c>
      <c r="AD51" s="215">
        <v>77</v>
      </c>
      <c r="AE51" s="215">
        <v>68</v>
      </c>
      <c r="AF51" s="215">
        <v>91</v>
      </c>
      <c r="AG51" s="215">
        <v>5073</v>
      </c>
      <c r="AH51" s="215">
        <v>2586</v>
      </c>
      <c r="AI51" s="215">
        <v>2487</v>
      </c>
      <c r="AJ51" s="215">
        <v>71</v>
      </c>
      <c r="AK51" s="215">
        <v>65</v>
      </c>
      <c r="AL51" s="215">
        <v>76</v>
      </c>
      <c r="AN51" s="152"/>
    </row>
    <row r="52" spans="1:40" x14ac:dyDescent="0.45">
      <c r="A52" s="149" t="s">
        <v>132</v>
      </c>
      <c r="B52" s="149" t="s">
        <v>424</v>
      </c>
      <c r="C52" s="215">
        <v>1994</v>
      </c>
      <c r="D52" s="215">
        <v>962</v>
      </c>
      <c r="E52" s="215">
        <v>1032</v>
      </c>
      <c r="F52" s="215">
        <v>79</v>
      </c>
      <c r="G52" s="215">
        <v>75</v>
      </c>
      <c r="H52" s="215">
        <v>83</v>
      </c>
      <c r="I52" s="215">
        <v>39</v>
      </c>
      <c r="J52" s="215">
        <v>21</v>
      </c>
      <c r="K52" s="215">
        <v>18</v>
      </c>
      <c r="L52" s="215">
        <v>79</v>
      </c>
      <c r="M52" s="215">
        <v>76</v>
      </c>
      <c r="N52" s="215">
        <v>83</v>
      </c>
      <c r="O52" s="215">
        <v>14</v>
      </c>
      <c r="P52" s="215" t="s">
        <v>414</v>
      </c>
      <c r="Q52" s="215" t="s">
        <v>414</v>
      </c>
      <c r="R52" s="215">
        <v>79</v>
      </c>
      <c r="S52" s="215" t="s">
        <v>414</v>
      </c>
      <c r="T52" s="215" t="s">
        <v>414</v>
      </c>
      <c r="U52" s="215" t="s">
        <v>414</v>
      </c>
      <c r="V52" s="215" t="s">
        <v>414</v>
      </c>
      <c r="W52" s="215">
        <v>0</v>
      </c>
      <c r="X52" s="215" t="s">
        <v>414</v>
      </c>
      <c r="Y52" s="215" t="s">
        <v>414</v>
      </c>
      <c r="Z52" s="215" t="s">
        <v>33</v>
      </c>
      <c r="AA52" s="215">
        <v>6</v>
      </c>
      <c r="AB52" s="215">
        <v>3</v>
      </c>
      <c r="AC52" s="215">
        <v>3</v>
      </c>
      <c r="AD52" s="215" t="s">
        <v>414</v>
      </c>
      <c r="AE52" s="215">
        <v>100</v>
      </c>
      <c r="AF52" s="215" t="s">
        <v>414</v>
      </c>
      <c r="AG52" s="215">
        <v>2070</v>
      </c>
      <c r="AH52" s="215">
        <v>1004</v>
      </c>
      <c r="AI52" s="215">
        <v>1066</v>
      </c>
      <c r="AJ52" s="215">
        <v>79</v>
      </c>
      <c r="AK52" s="215">
        <v>75</v>
      </c>
      <c r="AL52" s="215">
        <v>83</v>
      </c>
      <c r="AN52" s="152"/>
    </row>
    <row r="53" spans="1:40" x14ac:dyDescent="0.45">
      <c r="A53" s="149" t="s">
        <v>130</v>
      </c>
      <c r="B53" s="149" t="s">
        <v>131</v>
      </c>
      <c r="C53" s="215">
        <v>2780</v>
      </c>
      <c r="D53" s="215">
        <v>1439</v>
      </c>
      <c r="E53" s="215">
        <v>1341</v>
      </c>
      <c r="F53" s="215">
        <v>76</v>
      </c>
      <c r="G53" s="215">
        <v>72</v>
      </c>
      <c r="H53" s="215">
        <v>80</v>
      </c>
      <c r="I53" s="215">
        <v>66</v>
      </c>
      <c r="J53" s="215">
        <v>30</v>
      </c>
      <c r="K53" s="215">
        <v>36</v>
      </c>
      <c r="L53" s="215">
        <v>80</v>
      </c>
      <c r="M53" s="215">
        <v>70</v>
      </c>
      <c r="N53" s="215">
        <v>89</v>
      </c>
      <c r="O53" s="215">
        <v>29</v>
      </c>
      <c r="P53" s="215">
        <v>14</v>
      </c>
      <c r="Q53" s="215">
        <v>15</v>
      </c>
      <c r="R53" s="215">
        <v>76</v>
      </c>
      <c r="S53" s="215">
        <v>79</v>
      </c>
      <c r="T53" s="215">
        <v>73</v>
      </c>
      <c r="U53" s="215">
        <v>7</v>
      </c>
      <c r="V53" s="215">
        <v>3</v>
      </c>
      <c r="W53" s="215">
        <v>4</v>
      </c>
      <c r="X53" s="215" t="s">
        <v>414</v>
      </c>
      <c r="Y53" s="215">
        <v>100</v>
      </c>
      <c r="Z53" s="215" t="s">
        <v>414</v>
      </c>
      <c r="AA53" s="215">
        <v>10</v>
      </c>
      <c r="AB53" s="215">
        <v>4</v>
      </c>
      <c r="AC53" s="215">
        <v>6</v>
      </c>
      <c r="AD53" s="215" t="s">
        <v>414</v>
      </c>
      <c r="AE53" s="215" t="s">
        <v>414</v>
      </c>
      <c r="AF53" s="215" t="s">
        <v>414</v>
      </c>
      <c r="AG53" s="215">
        <v>2939</v>
      </c>
      <c r="AH53" s="215">
        <v>1517</v>
      </c>
      <c r="AI53" s="215">
        <v>1422</v>
      </c>
      <c r="AJ53" s="215">
        <v>76</v>
      </c>
      <c r="AK53" s="215">
        <v>72</v>
      </c>
      <c r="AL53" s="215">
        <v>80</v>
      </c>
      <c r="AN53" s="152"/>
    </row>
    <row r="54" spans="1:40" x14ac:dyDescent="0.45">
      <c r="A54" s="149" t="s">
        <v>143</v>
      </c>
      <c r="B54" s="149" t="s">
        <v>144</v>
      </c>
      <c r="C54" s="215">
        <v>3481</v>
      </c>
      <c r="D54" s="215">
        <v>1764</v>
      </c>
      <c r="E54" s="215">
        <v>1717</v>
      </c>
      <c r="F54" s="215">
        <v>76</v>
      </c>
      <c r="G54" s="215">
        <v>72</v>
      </c>
      <c r="H54" s="215">
        <v>81</v>
      </c>
      <c r="I54" s="215">
        <v>108</v>
      </c>
      <c r="J54" s="215">
        <v>56</v>
      </c>
      <c r="K54" s="215">
        <v>52</v>
      </c>
      <c r="L54" s="215">
        <v>85</v>
      </c>
      <c r="M54" s="215">
        <v>77</v>
      </c>
      <c r="N54" s="215">
        <v>94</v>
      </c>
      <c r="O54" s="215">
        <v>74</v>
      </c>
      <c r="P54" s="215">
        <v>38</v>
      </c>
      <c r="Q54" s="215">
        <v>36</v>
      </c>
      <c r="R54" s="215">
        <v>82</v>
      </c>
      <c r="S54" s="215">
        <v>79</v>
      </c>
      <c r="T54" s="215">
        <v>86</v>
      </c>
      <c r="U54" s="215">
        <v>9</v>
      </c>
      <c r="V54" s="215">
        <v>3</v>
      </c>
      <c r="W54" s="215">
        <v>6</v>
      </c>
      <c r="X54" s="215" t="s">
        <v>414</v>
      </c>
      <c r="Y54" s="215" t="s">
        <v>414</v>
      </c>
      <c r="Z54" s="215" t="s">
        <v>414</v>
      </c>
      <c r="AA54" s="215">
        <v>21</v>
      </c>
      <c r="AB54" s="215">
        <v>8</v>
      </c>
      <c r="AC54" s="215">
        <v>13</v>
      </c>
      <c r="AD54" s="215">
        <v>71</v>
      </c>
      <c r="AE54" s="215" t="s">
        <v>414</v>
      </c>
      <c r="AF54" s="215" t="s">
        <v>414</v>
      </c>
      <c r="AG54" s="215">
        <v>3741</v>
      </c>
      <c r="AH54" s="215">
        <v>1888</v>
      </c>
      <c r="AI54" s="215">
        <v>1853</v>
      </c>
      <c r="AJ54" s="215">
        <v>77</v>
      </c>
      <c r="AK54" s="215">
        <v>72</v>
      </c>
      <c r="AL54" s="215">
        <v>82</v>
      </c>
      <c r="AN54" s="152"/>
    </row>
    <row r="55" spans="1:40" x14ac:dyDescent="0.45">
      <c r="A55" s="149" t="s">
        <v>104</v>
      </c>
      <c r="B55" s="149" t="s">
        <v>105</v>
      </c>
      <c r="C55" s="215">
        <v>2623</v>
      </c>
      <c r="D55" s="215">
        <v>1349</v>
      </c>
      <c r="E55" s="215">
        <v>1274</v>
      </c>
      <c r="F55" s="215">
        <v>77</v>
      </c>
      <c r="G55" s="215">
        <v>73</v>
      </c>
      <c r="H55" s="215">
        <v>82</v>
      </c>
      <c r="I55" s="215">
        <v>174</v>
      </c>
      <c r="J55" s="215">
        <v>97</v>
      </c>
      <c r="K55" s="215">
        <v>77</v>
      </c>
      <c r="L55" s="215">
        <v>78</v>
      </c>
      <c r="M55" s="215">
        <v>72</v>
      </c>
      <c r="N55" s="215">
        <v>86</v>
      </c>
      <c r="O55" s="215">
        <v>838</v>
      </c>
      <c r="P55" s="215">
        <v>428</v>
      </c>
      <c r="Q55" s="215">
        <v>410</v>
      </c>
      <c r="R55" s="215">
        <v>83</v>
      </c>
      <c r="S55" s="215">
        <v>80</v>
      </c>
      <c r="T55" s="215">
        <v>86</v>
      </c>
      <c r="U55" s="215">
        <v>193</v>
      </c>
      <c r="V55" s="215">
        <v>91</v>
      </c>
      <c r="W55" s="215">
        <v>102</v>
      </c>
      <c r="X55" s="215">
        <v>70</v>
      </c>
      <c r="Y55" s="215">
        <v>67</v>
      </c>
      <c r="Z55" s="215">
        <v>74</v>
      </c>
      <c r="AA55" s="215">
        <v>12</v>
      </c>
      <c r="AB55" s="215">
        <v>5</v>
      </c>
      <c r="AC55" s="215">
        <v>7</v>
      </c>
      <c r="AD55" s="215" t="s">
        <v>414</v>
      </c>
      <c r="AE55" s="215">
        <v>100</v>
      </c>
      <c r="AF55" s="215" t="s">
        <v>414</v>
      </c>
      <c r="AG55" s="215">
        <v>3961</v>
      </c>
      <c r="AH55" s="215">
        <v>2036</v>
      </c>
      <c r="AI55" s="215">
        <v>1925</v>
      </c>
      <c r="AJ55" s="215">
        <v>77</v>
      </c>
      <c r="AK55" s="215">
        <v>73</v>
      </c>
      <c r="AL55" s="215">
        <v>82</v>
      </c>
      <c r="AN55" s="152"/>
    </row>
    <row r="56" spans="1:40" x14ac:dyDescent="0.45">
      <c r="A56" s="149" t="s">
        <v>106</v>
      </c>
      <c r="B56" s="149" t="s">
        <v>107</v>
      </c>
      <c r="C56" s="215">
        <v>1842</v>
      </c>
      <c r="D56" s="215">
        <v>966</v>
      </c>
      <c r="E56" s="215">
        <v>876</v>
      </c>
      <c r="F56" s="215">
        <v>71</v>
      </c>
      <c r="G56" s="215">
        <v>68</v>
      </c>
      <c r="H56" s="215">
        <v>74</v>
      </c>
      <c r="I56" s="215">
        <v>79</v>
      </c>
      <c r="J56" s="215">
        <v>32</v>
      </c>
      <c r="K56" s="215">
        <v>47</v>
      </c>
      <c r="L56" s="215">
        <v>72</v>
      </c>
      <c r="M56" s="215">
        <v>66</v>
      </c>
      <c r="N56" s="215">
        <v>77</v>
      </c>
      <c r="O56" s="215">
        <v>331</v>
      </c>
      <c r="P56" s="215">
        <v>175</v>
      </c>
      <c r="Q56" s="215">
        <v>156</v>
      </c>
      <c r="R56" s="215">
        <v>73</v>
      </c>
      <c r="S56" s="215">
        <v>71</v>
      </c>
      <c r="T56" s="215">
        <v>76</v>
      </c>
      <c r="U56" s="215">
        <v>46</v>
      </c>
      <c r="V56" s="215">
        <v>24</v>
      </c>
      <c r="W56" s="215">
        <v>22</v>
      </c>
      <c r="X56" s="215">
        <v>67</v>
      </c>
      <c r="Y56" s="215">
        <v>63</v>
      </c>
      <c r="Z56" s="215">
        <v>73</v>
      </c>
      <c r="AA56" s="215">
        <v>9</v>
      </c>
      <c r="AB56" s="215">
        <v>5</v>
      </c>
      <c r="AC56" s="215">
        <v>4</v>
      </c>
      <c r="AD56" s="215" t="s">
        <v>414</v>
      </c>
      <c r="AE56" s="215">
        <v>100</v>
      </c>
      <c r="AF56" s="215" t="s">
        <v>414</v>
      </c>
      <c r="AG56" s="215">
        <v>2383</v>
      </c>
      <c r="AH56" s="215">
        <v>1241</v>
      </c>
      <c r="AI56" s="215">
        <v>1142</v>
      </c>
      <c r="AJ56" s="215">
        <v>71</v>
      </c>
      <c r="AK56" s="215">
        <v>68</v>
      </c>
      <c r="AL56" s="215">
        <v>74</v>
      </c>
      <c r="AN56" s="152"/>
    </row>
    <row r="57" spans="1:40" x14ac:dyDescent="0.45">
      <c r="A57" s="149" t="s">
        <v>122</v>
      </c>
      <c r="B57" s="149" t="s">
        <v>123</v>
      </c>
      <c r="C57" s="215">
        <v>2953</v>
      </c>
      <c r="D57" s="215">
        <v>1506</v>
      </c>
      <c r="E57" s="215">
        <v>1447</v>
      </c>
      <c r="F57" s="215">
        <v>73</v>
      </c>
      <c r="G57" s="215">
        <v>69</v>
      </c>
      <c r="H57" s="215">
        <v>76</v>
      </c>
      <c r="I57" s="215">
        <v>577</v>
      </c>
      <c r="J57" s="215">
        <v>288</v>
      </c>
      <c r="K57" s="215">
        <v>289</v>
      </c>
      <c r="L57" s="215">
        <v>75</v>
      </c>
      <c r="M57" s="215">
        <v>71</v>
      </c>
      <c r="N57" s="215">
        <v>80</v>
      </c>
      <c r="O57" s="215">
        <v>1516</v>
      </c>
      <c r="P57" s="215">
        <v>763</v>
      </c>
      <c r="Q57" s="215">
        <v>753</v>
      </c>
      <c r="R57" s="215">
        <v>73</v>
      </c>
      <c r="S57" s="215">
        <v>68</v>
      </c>
      <c r="T57" s="215">
        <v>78</v>
      </c>
      <c r="U57" s="215">
        <v>1119</v>
      </c>
      <c r="V57" s="215">
        <v>613</v>
      </c>
      <c r="W57" s="215">
        <v>506</v>
      </c>
      <c r="X57" s="215">
        <v>79</v>
      </c>
      <c r="Y57" s="215">
        <v>75</v>
      </c>
      <c r="Z57" s="215">
        <v>83</v>
      </c>
      <c r="AA57" s="215">
        <v>117</v>
      </c>
      <c r="AB57" s="215">
        <v>66</v>
      </c>
      <c r="AC57" s="215">
        <v>51</v>
      </c>
      <c r="AD57" s="215">
        <v>82</v>
      </c>
      <c r="AE57" s="215">
        <v>77</v>
      </c>
      <c r="AF57" s="215">
        <v>88</v>
      </c>
      <c r="AG57" s="215">
        <v>6911</v>
      </c>
      <c r="AH57" s="215">
        <v>3546</v>
      </c>
      <c r="AI57" s="215">
        <v>3365</v>
      </c>
      <c r="AJ57" s="215">
        <v>73</v>
      </c>
      <c r="AK57" s="215">
        <v>69</v>
      </c>
      <c r="AL57" s="215">
        <v>77</v>
      </c>
      <c r="AN57" s="152"/>
    </row>
    <row r="58" spans="1:40" x14ac:dyDescent="0.45">
      <c r="A58" s="149" t="s">
        <v>124</v>
      </c>
      <c r="B58" s="149" t="s">
        <v>125</v>
      </c>
      <c r="C58" s="215">
        <v>1926</v>
      </c>
      <c r="D58" s="215">
        <v>949</v>
      </c>
      <c r="E58" s="215">
        <v>977</v>
      </c>
      <c r="F58" s="215">
        <v>73</v>
      </c>
      <c r="G58" s="215">
        <v>71</v>
      </c>
      <c r="H58" s="215">
        <v>76</v>
      </c>
      <c r="I58" s="215">
        <v>148</v>
      </c>
      <c r="J58" s="215">
        <v>84</v>
      </c>
      <c r="K58" s="215">
        <v>64</v>
      </c>
      <c r="L58" s="215">
        <v>72</v>
      </c>
      <c r="M58" s="215">
        <v>67</v>
      </c>
      <c r="N58" s="215">
        <v>80</v>
      </c>
      <c r="O58" s="215">
        <v>1208</v>
      </c>
      <c r="P58" s="215">
        <v>620</v>
      </c>
      <c r="Q58" s="215">
        <v>588</v>
      </c>
      <c r="R58" s="215">
        <v>70</v>
      </c>
      <c r="S58" s="215">
        <v>66</v>
      </c>
      <c r="T58" s="215">
        <v>74</v>
      </c>
      <c r="U58" s="215">
        <v>85</v>
      </c>
      <c r="V58" s="215">
        <v>43</v>
      </c>
      <c r="W58" s="215">
        <v>42</v>
      </c>
      <c r="X58" s="215">
        <v>67</v>
      </c>
      <c r="Y58" s="215">
        <v>60</v>
      </c>
      <c r="Z58" s="215">
        <v>74</v>
      </c>
      <c r="AA58" s="215">
        <v>20</v>
      </c>
      <c r="AB58" s="215">
        <v>10</v>
      </c>
      <c r="AC58" s="215">
        <v>10</v>
      </c>
      <c r="AD58" s="215">
        <v>70</v>
      </c>
      <c r="AE58" s="215">
        <v>70</v>
      </c>
      <c r="AF58" s="215">
        <v>70</v>
      </c>
      <c r="AG58" s="215">
        <v>3452</v>
      </c>
      <c r="AH58" s="215">
        <v>1741</v>
      </c>
      <c r="AI58" s="215">
        <v>1711</v>
      </c>
      <c r="AJ58" s="215">
        <v>71</v>
      </c>
      <c r="AK58" s="215">
        <v>68</v>
      </c>
      <c r="AL58" s="215">
        <v>75</v>
      </c>
      <c r="AN58" s="152"/>
    </row>
    <row r="59" spans="1:40" x14ac:dyDescent="0.45">
      <c r="A59" s="149" t="s">
        <v>126</v>
      </c>
      <c r="B59" s="149" t="s">
        <v>127</v>
      </c>
      <c r="C59" s="215">
        <v>1929</v>
      </c>
      <c r="D59" s="215">
        <v>994</v>
      </c>
      <c r="E59" s="215">
        <v>935</v>
      </c>
      <c r="F59" s="215">
        <v>80</v>
      </c>
      <c r="G59" s="215">
        <v>75</v>
      </c>
      <c r="H59" s="215">
        <v>85</v>
      </c>
      <c r="I59" s="215">
        <v>139</v>
      </c>
      <c r="J59" s="215">
        <v>70</v>
      </c>
      <c r="K59" s="215">
        <v>69</v>
      </c>
      <c r="L59" s="215">
        <v>85</v>
      </c>
      <c r="M59" s="215">
        <v>84</v>
      </c>
      <c r="N59" s="215">
        <v>86</v>
      </c>
      <c r="O59" s="215">
        <v>748</v>
      </c>
      <c r="P59" s="215">
        <v>359</v>
      </c>
      <c r="Q59" s="215">
        <v>389</v>
      </c>
      <c r="R59" s="215">
        <v>80</v>
      </c>
      <c r="S59" s="215">
        <v>76</v>
      </c>
      <c r="T59" s="215">
        <v>84</v>
      </c>
      <c r="U59" s="215">
        <v>109</v>
      </c>
      <c r="V59" s="215">
        <v>54</v>
      </c>
      <c r="W59" s="215">
        <v>55</v>
      </c>
      <c r="X59" s="215">
        <v>83</v>
      </c>
      <c r="Y59" s="215">
        <v>80</v>
      </c>
      <c r="Z59" s="215">
        <v>85</v>
      </c>
      <c r="AA59" s="215">
        <v>8</v>
      </c>
      <c r="AB59" s="215">
        <v>5</v>
      </c>
      <c r="AC59" s="215">
        <v>3</v>
      </c>
      <c r="AD59" s="215" t="s">
        <v>414</v>
      </c>
      <c r="AE59" s="215">
        <v>100</v>
      </c>
      <c r="AF59" s="215" t="s">
        <v>414</v>
      </c>
      <c r="AG59" s="215">
        <v>3000</v>
      </c>
      <c r="AH59" s="215">
        <v>1515</v>
      </c>
      <c r="AI59" s="215">
        <v>1485</v>
      </c>
      <c r="AJ59" s="215">
        <v>80</v>
      </c>
      <c r="AK59" s="215">
        <v>75</v>
      </c>
      <c r="AL59" s="215">
        <v>84</v>
      </c>
      <c r="AN59" s="152"/>
    </row>
    <row r="60" spans="1:40" x14ac:dyDescent="0.45">
      <c r="A60" s="149" t="s">
        <v>128</v>
      </c>
      <c r="B60" s="149" t="s">
        <v>129</v>
      </c>
      <c r="C60" s="215">
        <v>2357</v>
      </c>
      <c r="D60" s="215">
        <v>1236</v>
      </c>
      <c r="E60" s="215">
        <v>1121</v>
      </c>
      <c r="F60" s="215">
        <v>77</v>
      </c>
      <c r="G60" s="215">
        <v>72</v>
      </c>
      <c r="H60" s="215">
        <v>81</v>
      </c>
      <c r="I60" s="215">
        <v>232</v>
      </c>
      <c r="J60" s="215">
        <v>132</v>
      </c>
      <c r="K60" s="215">
        <v>100</v>
      </c>
      <c r="L60" s="215">
        <v>78</v>
      </c>
      <c r="M60" s="215">
        <v>70</v>
      </c>
      <c r="N60" s="215">
        <v>89</v>
      </c>
      <c r="O60" s="215">
        <v>91</v>
      </c>
      <c r="P60" s="215">
        <v>43</v>
      </c>
      <c r="Q60" s="215">
        <v>48</v>
      </c>
      <c r="R60" s="215">
        <v>88</v>
      </c>
      <c r="S60" s="215">
        <v>86</v>
      </c>
      <c r="T60" s="215">
        <v>90</v>
      </c>
      <c r="U60" s="215">
        <v>175</v>
      </c>
      <c r="V60" s="215">
        <v>88</v>
      </c>
      <c r="W60" s="215">
        <v>87</v>
      </c>
      <c r="X60" s="215">
        <v>81</v>
      </c>
      <c r="Y60" s="215">
        <v>81</v>
      </c>
      <c r="Z60" s="215">
        <v>82</v>
      </c>
      <c r="AA60" s="215">
        <v>6</v>
      </c>
      <c r="AB60" s="215">
        <v>3</v>
      </c>
      <c r="AC60" s="215">
        <v>3</v>
      </c>
      <c r="AD60" s="215" t="s">
        <v>414</v>
      </c>
      <c r="AE60" s="215" t="s">
        <v>414</v>
      </c>
      <c r="AF60" s="215">
        <v>100</v>
      </c>
      <c r="AG60" s="215">
        <v>3020</v>
      </c>
      <c r="AH60" s="215">
        <v>1583</v>
      </c>
      <c r="AI60" s="215">
        <v>1437</v>
      </c>
      <c r="AJ60" s="215">
        <v>77</v>
      </c>
      <c r="AK60" s="215">
        <v>72</v>
      </c>
      <c r="AL60" s="215">
        <v>81</v>
      </c>
      <c r="AN60" s="152"/>
    </row>
    <row r="61" spans="1:40" x14ac:dyDescent="0.45">
      <c r="A61" s="149" t="s">
        <v>133</v>
      </c>
      <c r="B61" s="149" t="s">
        <v>134</v>
      </c>
      <c r="C61" s="215">
        <v>2917</v>
      </c>
      <c r="D61" s="215">
        <v>1499</v>
      </c>
      <c r="E61" s="215">
        <v>1418</v>
      </c>
      <c r="F61" s="215">
        <v>77</v>
      </c>
      <c r="G61" s="215">
        <v>75</v>
      </c>
      <c r="H61" s="215">
        <v>79</v>
      </c>
      <c r="I61" s="215">
        <v>200</v>
      </c>
      <c r="J61" s="215">
        <v>99</v>
      </c>
      <c r="K61" s="215">
        <v>101</v>
      </c>
      <c r="L61" s="215">
        <v>82</v>
      </c>
      <c r="M61" s="215">
        <v>75</v>
      </c>
      <c r="N61" s="215">
        <v>88</v>
      </c>
      <c r="O61" s="215">
        <v>243</v>
      </c>
      <c r="P61" s="215">
        <v>121</v>
      </c>
      <c r="Q61" s="215">
        <v>122</v>
      </c>
      <c r="R61" s="215">
        <v>81</v>
      </c>
      <c r="S61" s="215">
        <v>79</v>
      </c>
      <c r="T61" s="215">
        <v>82</v>
      </c>
      <c r="U61" s="215">
        <v>46</v>
      </c>
      <c r="V61" s="215">
        <v>20</v>
      </c>
      <c r="W61" s="215">
        <v>26</v>
      </c>
      <c r="X61" s="215">
        <v>72</v>
      </c>
      <c r="Y61" s="215">
        <v>70</v>
      </c>
      <c r="Z61" s="215">
        <v>73</v>
      </c>
      <c r="AA61" s="215">
        <v>18</v>
      </c>
      <c r="AB61" s="215">
        <v>8</v>
      </c>
      <c r="AC61" s="215">
        <v>10</v>
      </c>
      <c r="AD61" s="215">
        <v>78</v>
      </c>
      <c r="AE61" s="215" t="s">
        <v>414</v>
      </c>
      <c r="AF61" s="215" t="s">
        <v>414</v>
      </c>
      <c r="AG61" s="215">
        <v>3479</v>
      </c>
      <c r="AH61" s="215">
        <v>1777</v>
      </c>
      <c r="AI61" s="215">
        <v>1702</v>
      </c>
      <c r="AJ61" s="215">
        <v>78</v>
      </c>
      <c r="AK61" s="215">
        <v>75</v>
      </c>
      <c r="AL61" s="215">
        <v>80</v>
      </c>
      <c r="AN61" s="152"/>
    </row>
    <row r="62" spans="1:40" x14ac:dyDescent="0.45">
      <c r="A62" s="149" t="s">
        <v>135</v>
      </c>
      <c r="B62" s="149" t="s">
        <v>136</v>
      </c>
      <c r="C62" s="215">
        <v>2411</v>
      </c>
      <c r="D62" s="215">
        <v>1224</v>
      </c>
      <c r="E62" s="215">
        <v>1187</v>
      </c>
      <c r="F62" s="215">
        <v>72</v>
      </c>
      <c r="G62" s="215">
        <v>66</v>
      </c>
      <c r="H62" s="215">
        <v>78</v>
      </c>
      <c r="I62" s="215">
        <v>142</v>
      </c>
      <c r="J62" s="215">
        <v>65</v>
      </c>
      <c r="K62" s="215">
        <v>77</v>
      </c>
      <c r="L62" s="215">
        <v>77</v>
      </c>
      <c r="M62" s="215">
        <v>72</v>
      </c>
      <c r="N62" s="215">
        <v>82</v>
      </c>
      <c r="O62" s="215">
        <v>293</v>
      </c>
      <c r="P62" s="215">
        <v>150</v>
      </c>
      <c r="Q62" s="215">
        <v>143</v>
      </c>
      <c r="R62" s="215">
        <v>69</v>
      </c>
      <c r="S62" s="215">
        <v>66</v>
      </c>
      <c r="T62" s="215">
        <v>71</v>
      </c>
      <c r="U62" s="215">
        <v>54</v>
      </c>
      <c r="V62" s="215">
        <v>27</v>
      </c>
      <c r="W62" s="215">
        <v>27</v>
      </c>
      <c r="X62" s="215">
        <v>70</v>
      </c>
      <c r="Y62" s="215">
        <v>63</v>
      </c>
      <c r="Z62" s="215">
        <v>78</v>
      </c>
      <c r="AA62" s="215">
        <v>10</v>
      </c>
      <c r="AB62" s="215">
        <v>3</v>
      </c>
      <c r="AC62" s="215">
        <v>7</v>
      </c>
      <c r="AD62" s="215">
        <v>60</v>
      </c>
      <c r="AE62" s="215" t="s">
        <v>414</v>
      </c>
      <c r="AF62" s="215" t="s">
        <v>414</v>
      </c>
      <c r="AG62" s="215">
        <v>2954</v>
      </c>
      <c r="AH62" s="215">
        <v>1490</v>
      </c>
      <c r="AI62" s="215">
        <v>1464</v>
      </c>
      <c r="AJ62" s="215">
        <v>72</v>
      </c>
      <c r="AK62" s="215">
        <v>66</v>
      </c>
      <c r="AL62" s="215">
        <v>77</v>
      </c>
      <c r="AN62" s="152"/>
    </row>
    <row r="63" spans="1:40" x14ac:dyDescent="0.45">
      <c r="A63" s="149" t="s">
        <v>137</v>
      </c>
      <c r="B63" s="149" t="s">
        <v>138</v>
      </c>
      <c r="C63" s="215">
        <v>2116</v>
      </c>
      <c r="D63" s="215">
        <v>1087</v>
      </c>
      <c r="E63" s="215">
        <v>1029</v>
      </c>
      <c r="F63" s="215">
        <v>82</v>
      </c>
      <c r="G63" s="215">
        <v>79</v>
      </c>
      <c r="H63" s="215">
        <v>85</v>
      </c>
      <c r="I63" s="215">
        <v>192</v>
      </c>
      <c r="J63" s="215">
        <v>97</v>
      </c>
      <c r="K63" s="215">
        <v>95</v>
      </c>
      <c r="L63" s="215">
        <v>81</v>
      </c>
      <c r="M63" s="215">
        <v>78</v>
      </c>
      <c r="N63" s="215">
        <v>83</v>
      </c>
      <c r="O63" s="215">
        <v>349</v>
      </c>
      <c r="P63" s="215">
        <v>157</v>
      </c>
      <c r="Q63" s="215">
        <v>192</v>
      </c>
      <c r="R63" s="215">
        <v>79</v>
      </c>
      <c r="S63" s="215">
        <v>75</v>
      </c>
      <c r="T63" s="215">
        <v>83</v>
      </c>
      <c r="U63" s="215">
        <v>108</v>
      </c>
      <c r="V63" s="215">
        <v>60</v>
      </c>
      <c r="W63" s="215">
        <v>48</v>
      </c>
      <c r="X63" s="215">
        <v>73</v>
      </c>
      <c r="Y63" s="215">
        <v>68</v>
      </c>
      <c r="Z63" s="215">
        <v>79</v>
      </c>
      <c r="AA63" s="215">
        <v>39</v>
      </c>
      <c r="AB63" s="215">
        <v>13</v>
      </c>
      <c r="AC63" s="215">
        <v>26</v>
      </c>
      <c r="AD63" s="215">
        <v>82</v>
      </c>
      <c r="AE63" s="215">
        <v>77</v>
      </c>
      <c r="AF63" s="215">
        <v>85</v>
      </c>
      <c r="AG63" s="215">
        <v>2926</v>
      </c>
      <c r="AH63" s="215">
        <v>1483</v>
      </c>
      <c r="AI63" s="215">
        <v>1443</v>
      </c>
      <c r="AJ63" s="215">
        <v>81</v>
      </c>
      <c r="AK63" s="215">
        <v>78</v>
      </c>
      <c r="AL63" s="215">
        <v>85</v>
      </c>
      <c r="AN63" s="152"/>
    </row>
    <row r="64" spans="1:40" x14ac:dyDescent="0.45">
      <c r="A64" s="149" t="s">
        <v>141</v>
      </c>
      <c r="B64" s="149" t="s">
        <v>142</v>
      </c>
      <c r="C64" s="215">
        <v>3568</v>
      </c>
      <c r="D64" s="215">
        <v>1827</v>
      </c>
      <c r="E64" s="215">
        <v>1741</v>
      </c>
      <c r="F64" s="215">
        <v>80</v>
      </c>
      <c r="G64" s="215">
        <v>76</v>
      </c>
      <c r="H64" s="215">
        <v>85</v>
      </c>
      <c r="I64" s="215">
        <v>84</v>
      </c>
      <c r="J64" s="215">
        <v>42</v>
      </c>
      <c r="K64" s="215">
        <v>42</v>
      </c>
      <c r="L64" s="215">
        <v>89</v>
      </c>
      <c r="M64" s="215">
        <v>86</v>
      </c>
      <c r="N64" s="215">
        <v>93</v>
      </c>
      <c r="O64" s="215">
        <v>45</v>
      </c>
      <c r="P64" s="215">
        <v>18</v>
      </c>
      <c r="Q64" s="215">
        <v>27</v>
      </c>
      <c r="R64" s="215">
        <v>82</v>
      </c>
      <c r="S64" s="215">
        <v>83</v>
      </c>
      <c r="T64" s="215">
        <v>81</v>
      </c>
      <c r="U64" s="215">
        <v>35</v>
      </c>
      <c r="V64" s="215">
        <v>19</v>
      </c>
      <c r="W64" s="215">
        <v>16</v>
      </c>
      <c r="X64" s="215">
        <v>80</v>
      </c>
      <c r="Y64" s="215">
        <v>84</v>
      </c>
      <c r="Z64" s="215">
        <v>75</v>
      </c>
      <c r="AA64" s="215">
        <v>11</v>
      </c>
      <c r="AB64" s="215">
        <v>6</v>
      </c>
      <c r="AC64" s="215">
        <v>5</v>
      </c>
      <c r="AD64" s="215" t="s">
        <v>414</v>
      </c>
      <c r="AE64" s="215" t="s">
        <v>414</v>
      </c>
      <c r="AF64" s="215" t="s">
        <v>414</v>
      </c>
      <c r="AG64" s="215">
        <v>3810</v>
      </c>
      <c r="AH64" s="215">
        <v>1944</v>
      </c>
      <c r="AI64" s="215">
        <v>1866</v>
      </c>
      <c r="AJ64" s="215">
        <v>80</v>
      </c>
      <c r="AK64" s="215">
        <v>76</v>
      </c>
      <c r="AL64" s="215">
        <v>84</v>
      </c>
      <c r="AN64" s="152"/>
    </row>
    <row r="65" spans="1:40" x14ac:dyDescent="0.45">
      <c r="A65" s="149" t="s">
        <v>147</v>
      </c>
      <c r="B65" s="149" t="s">
        <v>148</v>
      </c>
      <c r="C65" s="215">
        <v>2616</v>
      </c>
      <c r="D65" s="215">
        <v>1332</v>
      </c>
      <c r="E65" s="215">
        <v>1284</v>
      </c>
      <c r="F65" s="215">
        <v>73</v>
      </c>
      <c r="G65" s="215">
        <v>69</v>
      </c>
      <c r="H65" s="215">
        <v>77</v>
      </c>
      <c r="I65" s="215">
        <v>70</v>
      </c>
      <c r="J65" s="215">
        <v>38</v>
      </c>
      <c r="K65" s="215">
        <v>32</v>
      </c>
      <c r="L65" s="215">
        <v>83</v>
      </c>
      <c r="M65" s="215">
        <v>84</v>
      </c>
      <c r="N65" s="215">
        <v>81</v>
      </c>
      <c r="O65" s="215">
        <v>19</v>
      </c>
      <c r="P65" s="215">
        <v>11</v>
      </c>
      <c r="Q65" s="215">
        <v>8</v>
      </c>
      <c r="R65" s="215">
        <v>68</v>
      </c>
      <c r="S65" s="215" t="s">
        <v>414</v>
      </c>
      <c r="T65" s="215" t="s">
        <v>414</v>
      </c>
      <c r="U65" s="215">
        <v>26</v>
      </c>
      <c r="V65" s="215">
        <v>12</v>
      </c>
      <c r="W65" s="215">
        <v>14</v>
      </c>
      <c r="X65" s="215">
        <v>81</v>
      </c>
      <c r="Y65" s="215" t="s">
        <v>414</v>
      </c>
      <c r="Z65" s="215" t="s">
        <v>414</v>
      </c>
      <c r="AA65" s="215" t="s">
        <v>414</v>
      </c>
      <c r="AB65" s="215" t="s">
        <v>414</v>
      </c>
      <c r="AC65" s="215">
        <v>0</v>
      </c>
      <c r="AD65" s="215" t="s">
        <v>414</v>
      </c>
      <c r="AE65" s="215" t="s">
        <v>414</v>
      </c>
      <c r="AF65" s="215" t="s">
        <v>33</v>
      </c>
      <c r="AG65" s="215">
        <v>2749</v>
      </c>
      <c r="AH65" s="215">
        <v>1405</v>
      </c>
      <c r="AI65" s="215">
        <v>1344</v>
      </c>
      <c r="AJ65" s="215">
        <v>73</v>
      </c>
      <c r="AK65" s="215">
        <v>69</v>
      </c>
      <c r="AL65" s="215">
        <v>77</v>
      </c>
      <c r="AN65" s="152"/>
    </row>
    <row r="66" spans="1:40" x14ac:dyDescent="0.45">
      <c r="A66" s="149" t="s">
        <v>153</v>
      </c>
      <c r="B66" s="149" t="s">
        <v>154</v>
      </c>
      <c r="C66" s="215">
        <v>3394</v>
      </c>
      <c r="D66" s="215">
        <v>1746</v>
      </c>
      <c r="E66" s="215">
        <v>1648</v>
      </c>
      <c r="F66" s="215">
        <v>71</v>
      </c>
      <c r="G66" s="215">
        <v>67</v>
      </c>
      <c r="H66" s="215">
        <v>74</v>
      </c>
      <c r="I66" s="215">
        <v>114</v>
      </c>
      <c r="J66" s="215">
        <v>52</v>
      </c>
      <c r="K66" s="215">
        <v>62</v>
      </c>
      <c r="L66" s="215">
        <v>75</v>
      </c>
      <c r="M66" s="215">
        <v>69</v>
      </c>
      <c r="N66" s="215">
        <v>79</v>
      </c>
      <c r="O66" s="215">
        <v>121</v>
      </c>
      <c r="P66" s="215">
        <v>56</v>
      </c>
      <c r="Q66" s="215">
        <v>65</v>
      </c>
      <c r="R66" s="215">
        <v>71</v>
      </c>
      <c r="S66" s="215">
        <v>68</v>
      </c>
      <c r="T66" s="215">
        <v>74</v>
      </c>
      <c r="U66" s="215">
        <v>35</v>
      </c>
      <c r="V66" s="215">
        <v>21</v>
      </c>
      <c r="W66" s="215">
        <v>14</v>
      </c>
      <c r="X66" s="215">
        <v>77</v>
      </c>
      <c r="Y66" s="215" t="s">
        <v>414</v>
      </c>
      <c r="Z66" s="215" t="s">
        <v>414</v>
      </c>
      <c r="AA66" s="215">
        <v>21</v>
      </c>
      <c r="AB66" s="215">
        <v>12</v>
      </c>
      <c r="AC66" s="215">
        <v>9</v>
      </c>
      <c r="AD66" s="215">
        <v>71</v>
      </c>
      <c r="AE66" s="215">
        <v>75</v>
      </c>
      <c r="AF66" s="215">
        <v>67</v>
      </c>
      <c r="AG66" s="215">
        <v>3756</v>
      </c>
      <c r="AH66" s="215">
        <v>1922</v>
      </c>
      <c r="AI66" s="215">
        <v>1834</v>
      </c>
      <c r="AJ66" s="215">
        <v>70</v>
      </c>
      <c r="AK66" s="215">
        <v>67</v>
      </c>
      <c r="AL66" s="215">
        <v>74</v>
      </c>
      <c r="AN66" s="152"/>
    </row>
    <row r="67" spans="1:40" x14ac:dyDescent="0.45">
      <c r="A67" s="149" t="s">
        <v>168</v>
      </c>
      <c r="B67" s="149" t="s">
        <v>169</v>
      </c>
      <c r="C67" s="215">
        <v>2869</v>
      </c>
      <c r="D67" s="215">
        <v>1479</v>
      </c>
      <c r="E67" s="215">
        <v>1390</v>
      </c>
      <c r="F67" s="215">
        <v>75</v>
      </c>
      <c r="G67" s="215">
        <v>70</v>
      </c>
      <c r="H67" s="215">
        <v>79</v>
      </c>
      <c r="I67" s="215">
        <v>114</v>
      </c>
      <c r="J67" s="215">
        <v>56</v>
      </c>
      <c r="K67" s="215">
        <v>58</v>
      </c>
      <c r="L67" s="215">
        <v>72</v>
      </c>
      <c r="M67" s="215">
        <v>59</v>
      </c>
      <c r="N67" s="215">
        <v>84</v>
      </c>
      <c r="O67" s="215">
        <v>241</v>
      </c>
      <c r="P67" s="215">
        <v>111</v>
      </c>
      <c r="Q67" s="215">
        <v>130</v>
      </c>
      <c r="R67" s="215">
        <v>78</v>
      </c>
      <c r="S67" s="215">
        <v>71</v>
      </c>
      <c r="T67" s="215">
        <v>84</v>
      </c>
      <c r="U67" s="215">
        <v>49</v>
      </c>
      <c r="V67" s="215">
        <v>22</v>
      </c>
      <c r="W67" s="215">
        <v>27</v>
      </c>
      <c r="X67" s="215">
        <v>71</v>
      </c>
      <c r="Y67" s="215">
        <v>64</v>
      </c>
      <c r="Z67" s="215">
        <v>78</v>
      </c>
      <c r="AA67" s="215">
        <v>13</v>
      </c>
      <c r="AB67" s="215">
        <v>7</v>
      </c>
      <c r="AC67" s="215">
        <v>6</v>
      </c>
      <c r="AD67" s="215" t="s">
        <v>414</v>
      </c>
      <c r="AE67" s="215" t="s">
        <v>414</v>
      </c>
      <c r="AF67" s="215" t="s">
        <v>414</v>
      </c>
      <c r="AG67" s="215">
        <v>3336</v>
      </c>
      <c r="AH67" s="215">
        <v>1700</v>
      </c>
      <c r="AI67" s="215">
        <v>1636</v>
      </c>
      <c r="AJ67" s="215">
        <v>74</v>
      </c>
      <c r="AK67" s="215">
        <v>70</v>
      </c>
      <c r="AL67" s="215">
        <v>79</v>
      </c>
      <c r="AN67" s="152"/>
    </row>
    <row r="68" spans="1:40" x14ac:dyDescent="0.45">
      <c r="A68" s="149" t="s">
        <v>170</v>
      </c>
      <c r="B68" s="149" t="s">
        <v>171</v>
      </c>
      <c r="C68" s="215">
        <v>4432</v>
      </c>
      <c r="D68" s="215">
        <v>2263</v>
      </c>
      <c r="E68" s="215">
        <v>2169</v>
      </c>
      <c r="F68" s="215">
        <v>73</v>
      </c>
      <c r="G68" s="215">
        <v>69</v>
      </c>
      <c r="H68" s="215">
        <v>77</v>
      </c>
      <c r="I68" s="215">
        <v>498</v>
      </c>
      <c r="J68" s="215">
        <v>242</v>
      </c>
      <c r="K68" s="215">
        <v>256</v>
      </c>
      <c r="L68" s="215">
        <v>76</v>
      </c>
      <c r="M68" s="215">
        <v>71</v>
      </c>
      <c r="N68" s="215">
        <v>80</v>
      </c>
      <c r="O68" s="215">
        <v>780</v>
      </c>
      <c r="P68" s="215">
        <v>392</v>
      </c>
      <c r="Q68" s="215">
        <v>388</v>
      </c>
      <c r="R68" s="215">
        <v>75</v>
      </c>
      <c r="S68" s="215">
        <v>70</v>
      </c>
      <c r="T68" s="215">
        <v>80</v>
      </c>
      <c r="U68" s="215">
        <v>348</v>
      </c>
      <c r="V68" s="215">
        <v>168</v>
      </c>
      <c r="W68" s="215">
        <v>180</v>
      </c>
      <c r="X68" s="215">
        <v>72</v>
      </c>
      <c r="Y68" s="215">
        <v>68</v>
      </c>
      <c r="Z68" s="215">
        <v>75</v>
      </c>
      <c r="AA68" s="215">
        <v>46</v>
      </c>
      <c r="AB68" s="215">
        <v>26</v>
      </c>
      <c r="AC68" s="215">
        <v>20</v>
      </c>
      <c r="AD68" s="215">
        <v>83</v>
      </c>
      <c r="AE68" s="215">
        <v>81</v>
      </c>
      <c r="AF68" s="215">
        <v>85</v>
      </c>
      <c r="AG68" s="215">
        <v>6405</v>
      </c>
      <c r="AH68" s="215">
        <v>3247</v>
      </c>
      <c r="AI68" s="215">
        <v>3158</v>
      </c>
      <c r="AJ68" s="215">
        <v>73</v>
      </c>
      <c r="AK68" s="215">
        <v>68</v>
      </c>
      <c r="AL68" s="215">
        <v>77</v>
      </c>
      <c r="AN68" s="152"/>
    </row>
    <row r="69" spans="1:40" x14ac:dyDescent="0.45">
      <c r="A69" s="149" t="s">
        <v>149</v>
      </c>
      <c r="B69" s="149" t="s">
        <v>150</v>
      </c>
      <c r="C69" s="215">
        <v>3859</v>
      </c>
      <c r="D69" s="215">
        <v>2009</v>
      </c>
      <c r="E69" s="215">
        <v>1850</v>
      </c>
      <c r="F69" s="215">
        <v>72</v>
      </c>
      <c r="G69" s="215">
        <v>67</v>
      </c>
      <c r="H69" s="215">
        <v>78</v>
      </c>
      <c r="I69" s="215">
        <v>445</v>
      </c>
      <c r="J69" s="215">
        <v>237</v>
      </c>
      <c r="K69" s="215">
        <v>208</v>
      </c>
      <c r="L69" s="215">
        <v>74</v>
      </c>
      <c r="M69" s="215">
        <v>72</v>
      </c>
      <c r="N69" s="215">
        <v>77</v>
      </c>
      <c r="O69" s="215">
        <v>3381</v>
      </c>
      <c r="P69" s="215">
        <v>1732</v>
      </c>
      <c r="Q69" s="215">
        <v>1649</v>
      </c>
      <c r="R69" s="215">
        <v>79</v>
      </c>
      <c r="S69" s="215">
        <v>74</v>
      </c>
      <c r="T69" s="215">
        <v>83</v>
      </c>
      <c r="U69" s="215">
        <v>95</v>
      </c>
      <c r="V69" s="215">
        <v>48</v>
      </c>
      <c r="W69" s="215">
        <v>47</v>
      </c>
      <c r="X69" s="215">
        <v>71</v>
      </c>
      <c r="Y69" s="215">
        <v>58</v>
      </c>
      <c r="Z69" s="215">
        <v>83</v>
      </c>
      <c r="AA69" s="215">
        <v>17</v>
      </c>
      <c r="AB69" s="215">
        <v>7</v>
      </c>
      <c r="AC69" s="215">
        <v>10</v>
      </c>
      <c r="AD69" s="215">
        <v>82</v>
      </c>
      <c r="AE69" s="215" t="s">
        <v>414</v>
      </c>
      <c r="AF69" s="215" t="s">
        <v>414</v>
      </c>
      <c r="AG69" s="215">
        <v>7962</v>
      </c>
      <c r="AH69" s="215">
        <v>4113</v>
      </c>
      <c r="AI69" s="215">
        <v>3849</v>
      </c>
      <c r="AJ69" s="215">
        <v>75</v>
      </c>
      <c r="AK69" s="215">
        <v>70</v>
      </c>
      <c r="AL69" s="215">
        <v>80</v>
      </c>
      <c r="AN69" s="152"/>
    </row>
    <row r="70" spans="1:40" x14ac:dyDescent="0.45">
      <c r="A70" s="149" t="s">
        <v>151</v>
      </c>
      <c r="B70" s="149" t="s">
        <v>152</v>
      </c>
      <c r="C70" s="215">
        <v>2164</v>
      </c>
      <c r="D70" s="215">
        <v>1088</v>
      </c>
      <c r="E70" s="215">
        <v>1076</v>
      </c>
      <c r="F70" s="215">
        <v>80</v>
      </c>
      <c r="G70" s="215">
        <v>75</v>
      </c>
      <c r="H70" s="215">
        <v>85</v>
      </c>
      <c r="I70" s="215">
        <v>105</v>
      </c>
      <c r="J70" s="215">
        <v>56</v>
      </c>
      <c r="K70" s="215">
        <v>49</v>
      </c>
      <c r="L70" s="215">
        <v>81</v>
      </c>
      <c r="M70" s="215">
        <v>73</v>
      </c>
      <c r="N70" s="215">
        <v>90</v>
      </c>
      <c r="O70" s="215">
        <v>434</v>
      </c>
      <c r="P70" s="215">
        <v>216</v>
      </c>
      <c r="Q70" s="215">
        <v>218</v>
      </c>
      <c r="R70" s="215">
        <v>79</v>
      </c>
      <c r="S70" s="215">
        <v>73</v>
      </c>
      <c r="T70" s="215">
        <v>85</v>
      </c>
      <c r="U70" s="215">
        <v>18</v>
      </c>
      <c r="V70" s="215">
        <v>10</v>
      </c>
      <c r="W70" s="215">
        <v>8</v>
      </c>
      <c r="X70" s="215" t="s">
        <v>414</v>
      </c>
      <c r="Y70" s="215" t="s">
        <v>414</v>
      </c>
      <c r="Z70" s="215">
        <v>100</v>
      </c>
      <c r="AA70" s="215">
        <v>6</v>
      </c>
      <c r="AB70" s="215" t="s">
        <v>414</v>
      </c>
      <c r="AC70" s="215" t="s">
        <v>414</v>
      </c>
      <c r="AD70" s="215" t="s">
        <v>414</v>
      </c>
      <c r="AE70" s="215" t="s">
        <v>414</v>
      </c>
      <c r="AF70" s="215" t="s">
        <v>414</v>
      </c>
      <c r="AG70" s="215">
        <v>2762</v>
      </c>
      <c r="AH70" s="215">
        <v>1388</v>
      </c>
      <c r="AI70" s="215">
        <v>1374</v>
      </c>
      <c r="AJ70" s="215">
        <v>80</v>
      </c>
      <c r="AK70" s="215">
        <v>75</v>
      </c>
      <c r="AL70" s="215">
        <v>85</v>
      </c>
      <c r="AN70" s="152"/>
    </row>
    <row r="71" spans="1:40" x14ac:dyDescent="0.45">
      <c r="A71" s="149" t="s">
        <v>158</v>
      </c>
      <c r="B71" s="149" t="s">
        <v>159</v>
      </c>
      <c r="C71" s="215">
        <v>3363</v>
      </c>
      <c r="D71" s="215">
        <v>1752</v>
      </c>
      <c r="E71" s="215">
        <v>1611</v>
      </c>
      <c r="F71" s="215">
        <v>77</v>
      </c>
      <c r="G71" s="215">
        <v>73</v>
      </c>
      <c r="H71" s="215">
        <v>81</v>
      </c>
      <c r="I71" s="215">
        <v>384</v>
      </c>
      <c r="J71" s="215">
        <v>201</v>
      </c>
      <c r="K71" s="215">
        <v>183</v>
      </c>
      <c r="L71" s="215">
        <v>73</v>
      </c>
      <c r="M71" s="215">
        <v>67</v>
      </c>
      <c r="N71" s="215">
        <v>81</v>
      </c>
      <c r="O71" s="215">
        <v>1450</v>
      </c>
      <c r="P71" s="215">
        <v>782</v>
      </c>
      <c r="Q71" s="215">
        <v>668</v>
      </c>
      <c r="R71" s="215">
        <v>77</v>
      </c>
      <c r="S71" s="215">
        <v>73</v>
      </c>
      <c r="T71" s="215">
        <v>82</v>
      </c>
      <c r="U71" s="215">
        <v>124</v>
      </c>
      <c r="V71" s="215">
        <v>63</v>
      </c>
      <c r="W71" s="215">
        <v>61</v>
      </c>
      <c r="X71" s="215">
        <v>75</v>
      </c>
      <c r="Y71" s="215">
        <v>67</v>
      </c>
      <c r="Z71" s="215">
        <v>84</v>
      </c>
      <c r="AA71" s="215">
        <v>14</v>
      </c>
      <c r="AB71" s="215">
        <v>5</v>
      </c>
      <c r="AC71" s="215">
        <v>9</v>
      </c>
      <c r="AD71" s="215">
        <v>71</v>
      </c>
      <c r="AE71" s="215" t="s">
        <v>414</v>
      </c>
      <c r="AF71" s="215" t="s">
        <v>414</v>
      </c>
      <c r="AG71" s="215">
        <v>5464</v>
      </c>
      <c r="AH71" s="215">
        <v>2879</v>
      </c>
      <c r="AI71" s="215">
        <v>2585</v>
      </c>
      <c r="AJ71" s="215">
        <v>76</v>
      </c>
      <c r="AK71" s="215">
        <v>72</v>
      </c>
      <c r="AL71" s="215">
        <v>81</v>
      </c>
      <c r="AN71" s="152"/>
    </row>
    <row r="72" spans="1:40" x14ac:dyDescent="0.45">
      <c r="A72" s="149" t="s">
        <v>160</v>
      </c>
      <c r="B72" s="149" t="s">
        <v>161</v>
      </c>
      <c r="C72" s="215">
        <v>6961</v>
      </c>
      <c r="D72" s="215">
        <v>3514</v>
      </c>
      <c r="E72" s="215">
        <v>3447</v>
      </c>
      <c r="F72" s="215">
        <v>75</v>
      </c>
      <c r="G72" s="215">
        <v>71</v>
      </c>
      <c r="H72" s="215">
        <v>78</v>
      </c>
      <c r="I72" s="215">
        <v>592</v>
      </c>
      <c r="J72" s="215">
        <v>316</v>
      </c>
      <c r="K72" s="215">
        <v>276</v>
      </c>
      <c r="L72" s="215">
        <v>71</v>
      </c>
      <c r="M72" s="215">
        <v>70</v>
      </c>
      <c r="N72" s="215">
        <v>72</v>
      </c>
      <c r="O72" s="215">
        <v>1097</v>
      </c>
      <c r="P72" s="215">
        <v>573</v>
      </c>
      <c r="Q72" s="215">
        <v>524</v>
      </c>
      <c r="R72" s="215">
        <v>74</v>
      </c>
      <c r="S72" s="215">
        <v>72</v>
      </c>
      <c r="T72" s="215">
        <v>77</v>
      </c>
      <c r="U72" s="215">
        <v>647</v>
      </c>
      <c r="V72" s="215">
        <v>324</v>
      </c>
      <c r="W72" s="215">
        <v>323</v>
      </c>
      <c r="X72" s="215">
        <v>73</v>
      </c>
      <c r="Y72" s="215">
        <v>67</v>
      </c>
      <c r="Z72" s="215">
        <v>79</v>
      </c>
      <c r="AA72" s="215">
        <v>61</v>
      </c>
      <c r="AB72" s="215">
        <v>33</v>
      </c>
      <c r="AC72" s="215">
        <v>28</v>
      </c>
      <c r="AD72" s="215">
        <v>82</v>
      </c>
      <c r="AE72" s="215">
        <v>85</v>
      </c>
      <c r="AF72" s="215">
        <v>79</v>
      </c>
      <c r="AG72" s="215">
        <v>9652</v>
      </c>
      <c r="AH72" s="215">
        <v>4914</v>
      </c>
      <c r="AI72" s="215">
        <v>4738</v>
      </c>
      <c r="AJ72" s="215">
        <v>74</v>
      </c>
      <c r="AK72" s="215">
        <v>71</v>
      </c>
      <c r="AL72" s="215">
        <v>77</v>
      </c>
      <c r="AN72" s="152"/>
    </row>
    <row r="73" spans="1:40" x14ac:dyDescent="0.45">
      <c r="A73" s="149" t="s">
        <v>172</v>
      </c>
      <c r="B73" s="149" t="s">
        <v>173</v>
      </c>
      <c r="C73" s="215">
        <v>3556</v>
      </c>
      <c r="D73" s="215">
        <v>1862</v>
      </c>
      <c r="E73" s="215">
        <v>1694</v>
      </c>
      <c r="F73" s="215">
        <v>70</v>
      </c>
      <c r="G73" s="215">
        <v>65</v>
      </c>
      <c r="H73" s="215">
        <v>76</v>
      </c>
      <c r="I73" s="215">
        <v>139</v>
      </c>
      <c r="J73" s="215">
        <v>74</v>
      </c>
      <c r="K73" s="215">
        <v>65</v>
      </c>
      <c r="L73" s="215">
        <v>75</v>
      </c>
      <c r="M73" s="215">
        <v>69</v>
      </c>
      <c r="N73" s="215">
        <v>82</v>
      </c>
      <c r="O73" s="215">
        <v>162</v>
      </c>
      <c r="P73" s="215">
        <v>81</v>
      </c>
      <c r="Q73" s="215">
        <v>81</v>
      </c>
      <c r="R73" s="215">
        <v>73</v>
      </c>
      <c r="S73" s="215">
        <v>65</v>
      </c>
      <c r="T73" s="215">
        <v>81</v>
      </c>
      <c r="U73" s="215">
        <v>44</v>
      </c>
      <c r="V73" s="215">
        <v>21</v>
      </c>
      <c r="W73" s="215">
        <v>23</v>
      </c>
      <c r="X73" s="215">
        <v>66</v>
      </c>
      <c r="Y73" s="215">
        <v>62</v>
      </c>
      <c r="Z73" s="215">
        <v>70</v>
      </c>
      <c r="AA73" s="215">
        <v>14</v>
      </c>
      <c r="AB73" s="215">
        <v>6</v>
      </c>
      <c r="AC73" s="215">
        <v>8</v>
      </c>
      <c r="AD73" s="215" t="s">
        <v>414</v>
      </c>
      <c r="AE73" s="215" t="s">
        <v>414</v>
      </c>
      <c r="AF73" s="215" t="s">
        <v>414</v>
      </c>
      <c r="AG73" s="215">
        <v>3961</v>
      </c>
      <c r="AH73" s="215">
        <v>2070</v>
      </c>
      <c r="AI73" s="215">
        <v>1891</v>
      </c>
      <c r="AJ73" s="215">
        <v>70</v>
      </c>
      <c r="AK73" s="215">
        <v>65</v>
      </c>
      <c r="AL73" s="215">
        <v>76</v>
      </c>
      <c r="AN73" s="152"/>
    </row>
    <row r="74" spans="1:40" x14ac:dyDescent="0.45">
      <c r="A74" s="551" t="s">
        <v>635</v>
      </c>
      <c r="B74" s="149" t="s">
        <v>79</v>
      </c>
      <c r="C74" s="215">
        <v>2060</v>
      </c>
      <c r="D74" s="215">
        <v>1052</v>
      </c>
      <c r="E74" s="215">
        <v>1008</v>
      </c>
      <c r="F74" s="215">
        <v>76</v>
      </c>
      <c r="G74" s="215">
        <v>73</v>
      </c>
      <c r="H74" s="215">
        <v>79</v>
      </c>
      <c r="I74" s="215">
        <v>50</v>
      </c>
      <c r="J74" s="215">
        <v>27</v>
      </c>
      <c r="K74" s="215">
        <v>23</v>
      </c>
      <c r="L74" s="215">
        <v>78</v>
      </c>
      <c r="M74" s="215">
        <v>81</v>
      </c>
      <c r="N74" s="215">
        <v>74</v>
      </c>
      <c r="O74" s="215">
        <v>45</v>
      </c>
      <c r="P74" s="215">
        <v>20</v>
      </c>
      <c r="Q74" s="215">
        <v>25</v>
      </c>
      <c r="R74" s="215">
        <v>76</v>
      </c>
      <c r="S74" s="215">
        <v>65</v>
      </c>
      <c r="T74" s="215">
        <v>84</v>
      </c>
      <c r="U74" s="215">
        <v>26</v>
      </c>
      <c r="V74" s="215">
        <v>10</v>
      </c>
      <c r="W74" s="215">
        <v>16</v>
      </c>
      <c r="X74" s="215">
        <v>88</v>
      </c>
      <c r="Y74" s="215">
        <v>100</v>
      </c>
      <c r="Z74" s="215">
        <v>81</v>
      </c>
      <c r="AA74" s="215">
        <v>15</v>
      </c>
      <c r="AB74" s="215">
        <v>9</v>
      </c>
      <c r="AC74" s="215">
        <v>6</v>
      </c>
      <c r="AD74" s="215">
        <v>80</v>
      </c>
      <c r="AE74" s="215" t="s">
        <v>414</v>
      </c>
      <c r="AF74" s="215" t="s">
        <v>414</v>
      </c>
      <c r="AG74" s="215">
        <v>2244</v>
      </c>
      <c r="AH74" s="215">
        <v>1140</v>
      </c>
      <c r="AI74" s="215">
        <v>1104</v>
      </c>
      <c r="AJ74" s="215">
        <v>76</v>
      </c>
      <c r="AK74" s="215">
        <v>74</v>
      </c>
      <c r="AL74" s="215">
        <v>79</v>
      </c>
      <c r="AN74" s="152"/>
    </row>
    <row r="75" spans="1:40" x14ac:dyDescent="0.45">
      <c r="A75" s="149" t="s">
        <v>84</v>
      </c>
      <c r="B75" s="149" t="s">
        <v>85</v>
      </c>
      <c r="C75" s="215">
        <v>2290</v>
      </c>
      <c r="D75" s="215">
        <v>1167</v>
      </c>
      <c r="E75" s="215">
        <v>1123</v>
      </c>
      <c r="F75" s="215">
        <v>71</v>
      </c>
      <c r="G75" s="215">
        <v>68</v>
      </c>
      <c r="H75" s="215">
        <v>75</v>
      </c>
      <c r="I75" s="215">
        <v>144</v>
      </c>
      <c r="J75" s="215">
        <v>77</v>
      </c>
      <c r="K75" s="215">
        <v>67</v>
      </c>
      <c r="L75" s="215">
        <v>84</v>
      </c>
      <c r="M75" s="215">
        <v>82</v>
      </c>
      <c r="N75" s="215">
        <v>87</v>
      </c>
      <c r="O75" s="215">
        <v>405</v>
      </c>
      <c r="P75" s="215">
        <v>200</v>
      </c>
      <c r="Q75" s="215">
        <v>205</v>
      </c>
      <c r="R75" s="215">
        <v>77</v>
      </c>
      <c r="S75" s="215">
        <v>72</v>
      </c>
      <c r="T75" s="215">
        <v>81</v>
      </c>
      <c r="U75" s="215">
        <v>135</v>
      </c>
      <c r="V75" s="215">
        <v>63</v>
      </c>
      <c r="W75" s="215">
        <v>72</v>
      </c>
      <c r="X75" s="215">
        <v>75</v>
      </c>
      <c r="Y75" s="215">
        <v>68</v>
      </c>
      <c r="Z75" s="215">
        <v>81</v>
      </c>
      <c r="AA75" s="215">
        <v>36</v>
      </c>
      <c r="AB75" s="215">
        <v>18</v>
      </c>
      <c r="AC75" s="215">
        <v>18</v>
      </c>
      <c r="AD75" s="215">
        <v>83</v>
      </c>
      <c r="AE75" s="215" t="s">
        <v>414</v>
      </c>
      <c r="AF75" s="215" t="s">
        <v>414</v>
      </c>
      <c r="AG75" s="215">
        <v>3139</v>
      </c>
      <c r="AH75" s="215">
        <v>1590</v>
      </c>
      <c r="AI75" s="215">
        <v>1549</v>
      </c>
      <c r="AJ75" s="215">
        <v>72</v>
      </c>
      <c r="AK75" s="215">
        <v>68</v>
      </c>
      <c r="AL75" s="215">
        <v>76</v>
      </c>
      <c r="AN75" s="152"/>
    </row>
    <row r="76" spans="1:40" x14ac:dyDescent="0.45">
      <c r="A76" s="149" t="s">
        <v>86</v>
      </c>
      <c r="B76" s="149" t="s">
        <v>87</v>
      </c>
      <c r="C76" s="215">
        <v>2152</v>
      </c>
      <c r="D76" s="215">
        <v>1154</v>
      </c>
      <c r="E76" s="215">
        <v>998</v>
      </c>
      <c r="F76" s="215">
        <v>78</v>
      </c>
      <c r="G76" s="215">
        <v>74</v>
      </c>
      <c r="H76" s="215">
        <v>82</v>
      </c>
      <c r="I76" s="215">
        <v>60</v>
      </c>
      <c r="J76" s="215">
        <v>26</v>
      </c>
      <c r="K76" s="215">
        <v>34</v>
      </c>
      <c r="L76" s="215">
        <v>87</v>
      </c>
      <c r="M76" s="215">
        <v>81</v>
      </c>
      <c r="N76" s="215">
        <v>91</v>
      </c>
      <c r="O76" s="215">
        <v>68</v>
      </c>
      <c r="P76" s="215">
        <v>35</v>
      </c>
      <c r="Q76" s="215">
        <v>33</v>
      </c>
      <c r="R76" s="215">
        <v>81</v>
      </c>
      <c r="S76" s="215">
        <v>77</v>
      </c>
      <c r="T76" s="215">
        <v>85</v>
      </c>
      <c r="U76" s="215">
        <v>16</v>
      </c>
      <c r="V76" s="215">
        <v>9</v>
      </c>
      <c r="W76" s="215">
        <v>7</v>
      </c>
      <c r="X76" s="215" t="s">
        <v>414</v>
      </c>
      <c r="Y76" s="215" t="s">
        <v>414</v>
      </c>
      <c r="Z76" s="215">
        <v>100</v>
      </c>
      <c r="AA76" s="215">
        <v>14</v>
      </c>
      <c r="AB76" s="215">
        <v>7</v>
      </c>
      <c r="AC76" s="215">
        <v>7</v>
      </c>
      <c r="AD76" s="215">
        <v>79</v>
      </c>
      <c r="AE76" s="215">
        <v>57</v>
      </c>
      <c r="AF76" s="215">
        <v>100</v>
      </c>
      <c r="AG76" s="215">
        <v>2331</v>
      </c>
      <c r="AH76" s="215">
        <v>1244</v>
      </c>
      <c r="AI76" s="215">
        <v>1087</v>
      </c>
      <c r="AJ76" s="215">
        <v>78</v>
      </c>
      <c r="AK76" s="215">
        <v>74</v>
      </c>
      <c r="AL76" s="215">
        <v>83</v>
      </c>
      <c r="AN76" s="152"/>
    </row>
    <row r="77" spans="1:40" x14ac:dyDescent="0.45">
      <c r="A77" s="149" t="s">
        <v>92</v>
      </c>
      <c r="B77" s="149" t="s">
        <v>93</v>
      </c>
      <c r="C77" s="215">
        <v>1492</v>
      </c>
      <c r="D77" s="215">
        <v>783</v>
      </c>
      <c r="E77" s="215">
        <v>709</v>
      </c>
      <c r="F77" s="215">
        <v>76</v>
      </c>
      <c r="G77" s="215">
        <v>72</v>
      </c>
      <c r="H77" s="215">
        <v>81</v>
      </c>
      <c r="I77" s="215">
        <v>40</v>
      </c>
      <c r="J77" s="215">
        <v>26</v>
      </c>
      <c r="K77" s="215">
        <v>14</v>
      </c>
      <c r="L77" s="215">
        <v>70</v>
      </c>
      <c r="M77" s="215">
        <v>73</v>
      </c>
      <c r="N77" s="215">
        <v>64</v>
      </c>
      <c r="O77" s="215">
        <v>68</v>
      </c>
      <c r="P77" s="215">
        <v>28</v>
      </c>
      <c r="Q77" s="215">
        <v>40</v>
      </c>
      <c r="R77" s="215">
        <v>85</v>
      </c>
      <c r="S77" s="215">
        <v>82</v>
      </c>
      <c r="T77" s="215">
        <v>88</v>
      </c>
      <c r="U77" s="215">
        <v>12</v>
      </c>
      <c r="V77" s="215">
        <v>9</v>
      </c>
      <c r="W77" s="215">
        <v>3</v>
      </c>
      <c r="X77" s="215" t="s">
        <v>414</v>
      </c>
      <c r="Y77" s="215" t="s">
        <v>414</v>
      </c>
      <c r="Z77" s="215">
        <v>100</v>
      </c>
      <c r="AA77" s="215" t="s">
        <v>414</v>
      </c>
      <c r="AB77" s="215" t="s">
        <v>414</v>
      </c>
      <c r="AC77" s="215" t="s">
        <v>414</v>
      </c>
      <c r="AD77" s="215" t="s">
        <v>414</v>
      </c>
      <c r="AE77" s="215" t="s">
        <v>414</v>
      </c>
      <c r="AF77" s="215" t="s">
        <v>414</v>
      </c>
      <c r="AG77" s="215">
        <v>1668</v>
      </c>
      <c r="AH77" s="215">
        <v>875</v>
      </c>
      <c r="AI77" s="215">
        <v>793</v>
      </c>
      <c r="AJ77" s="215">
        <v>76</v>
      </c>
      <c r="AK77" s="215">
        <v>72</v>
      </c>
      <c r="AL77" s="215">
        <v>80</v>
      </c>
      <c r="AN77" s="152"/>
    </row>
    <row r="78" spans="1:40" x14ac:dyDescent="0.45">
      <c r="A78" s="149" t="s">
        <v>96</v>
      </c>
      <c r="B78" s="149" t="s">
        <v>97</v>
      </c>
      <c r="C78" s="215">
        <v>2871</v>
      </c>
      <c r="D78" s="215">
        <v>1461</v>
      </c>
      <c r="E78" s="215">
        <v>1410</v>
      </c>
      <c r="F78" s="215">
        <v>78</v>
      </c>
      <c r="G78" s="215">
        <v>73</v>
      </c>
      <c r="H78" s="215">
        <v>83</v>
      </c>
      <c r="I78" s="215">
        <v>46</v>
      </c>
      <c r="J78" s="215">
        <v>21</v>
      </c>
      <c r="K78" s="215">
        <v>25</v>
      </c>
      <c r="L78" s="215">
        <v>83</v>
      </c>
      <c r="M78" s="215">
        <v>86</v>
      </c>
      <c r="N78" s="215">
        <v>80</v>
      </c>
      <c r="O78" s="215">
        <v>137</v>
      </c>
      <c r="P78" s="215">
        <v>64</v>
      </c>
      <c r="Q78" s="215">
        <v>73</v>
      </c>
      <c r="R78" s="215">
        <v>77</v>
      </c>
      <c r="S78" s="215">
        <v>69</v>
      </c>
      <c r="T78" s="215">
        <v>84</v>
      </c>
      <c r="U78" s="215">
        <v>21</v>
      </c>
      <c r="V78" s="215">
        <v>8</v>
      </c>
      <c r="W78" s="215">
        <v>13</v>
      </c>
      <c r="X78" s="215">
        <v>81</v>
      </c>
      <c r="Y78" s="215" t="s">
        <v>414</v>
      </c>
      <c r="Z78" s="215" t="s">
        <v>414</v>
      </c>
      <c r="AA78" s="215">
        <v>12</v>
      </c>
      <c r="AB78" s="215">
        <v>5</v>
      </c>
      <c r="AC78" s="215">
        <v>7</v>
      </c>
      <c r="AD78" s="215" t="s">
        <v>414</v>
      </c>
      <c r="AE78" s="215" t="s">
        <v>414</v>
      </c>
      <c r="AF78" s="215" t="s">
        <v>414</v>
      </c>
      <c r="AG78" s="215">
        <v>3111</v>
      </c>
      <c r="AH78" s="215">
        <v>1571</v>
      </c>
      <c r="AI78" s="215">
        <v>1540</v>
      </c>
      <c r="AJ78" s="215">
        <v>78</v>
      </c>
      <c r="AK78" s="215">
        <v>73</v>
      </c>
      <c r="AL78" s="215">
        <v>83</v>
      </c>
      <c r="AN78" s="152"/>
    </row>
    <row r="79" spans="1:4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c r="U79" s="215" t="s">
        <v>441</v>
      </c>
      <c r="V79" s="215" t="s">
        <v>441</v>
      </c>
      <c r="W79" s="215" t="s">
        <v>441</v>
      </c>
      <c r="X79" s="215" t="s">
        <v>441</v>
      </c>
      <c r="Y79" s="215" t="s">
        <v>441</v>
      </c>
      <c r="Z79" s="215" t="s">
        <v>441</v>
      </c>
      <c r="AA79" s="215" t="s">
        <v>441</v>
      </c>
      <c r="AB79" s="215" t="s">
        <v>441</v>
      </c>
      <c r="AC79" s="215" t="s">
        <v>441</v>
      </c>
      <c r="AD79" s="215" t="s">
        <v>441</v>
      </c>
      <c r="AE79" s="215" t="s">
        <v>441</v>
      </c>
      <c r="AF79" s="215" t="s">
        <v>441</v>
      </c>
      <c r="AG79" s="215" t="s">
        <v>441</v>
      </c>
      <c r="AH79" s="215" t="s">
        <v>441</v>
      </c>
      <c r="AI79" s="215" t="s">
        <v>441</v>
      </c>
      <c r="AJ79" s="215" t="s">
        <v>441</v>
      </c>
      <c r="AK79" s="215" t="s">
        <v>441</v>
      </c>
      <c r="AL79" s="215" t="s">
        <v>441</v>
      </c>
      <c r="AN79" s="152"/>
    </row>
    <row r="80" spans="1:40" x14ac:dyDescent="0.45">
      <c r="A80" s="149" t="s">
        <v>363</v>
      </c>
      <c r="B80" s="149" t="s">
        <v>364</v>
      </c>
      <c r="C80" s="215">
        <v>1672</v>
      </c>
      <c r="D80" s="215">
        <v>858</v>
      </c>
      <c r="E80" s="215">
        <v>814</v>
      </c>
      <c r="F80" s="215">
        <v>79</v>
      </c>
      <c r="G80" s="215">
        <v>78</v>
      </c>
      <c r="H80" s="215">
        <v>81</v>
      </c>
      <c r="I80" s="215">
        <v>77</v>
      </c>
      <c r="J80" s="215">
        <v>44</v>
      </c>
      <c r="K80" s="215">
        <v>33</v>
      </c>
      <c r="L80" s="215">
        <v>81</v>
      </c>
      <c r="M80" s="215">
        <v>73</v>
      </c>
      <c r="N80" s="215">
        <v>91</v>
      </c>
      <c r="O80" s="215">
        <v>29</v>
      </c>
      <c r="P80" s="215">
        <v>13</v>
      </c>
      <c r="Q80" s="215">
        <v>16</v>
      </c>
      <c r="R80" s="215">
        <v>86</v>
      </c>
      <c r="S80" s="215" t="s">
        <v>414</v>
      </c>
      <c r="T80" s="215" t="s">
        <v>414</v>
      </c>
      <c r="U80" s="215">
        <v>10</v>
      </c>
      <c r="V80" s="215">
        <v>5</v>
      </c>
      <c r="W80" s="215">
        <v>5</v>
      </c>
      <c r="X80" s="215" t="s">
        <v>414</v>
      </c>
      <c r="Y80" s="215" t="s">
        <v>414</v>
      </c>
      <c r="Z80" s="215" t="s">
        <v>414</v>
      </c>
      <c r="AA80" s="215">
        <v>5</v>
      </c>
      <c r="AB80" s="215" t="s">
        <v>414</v>
      </c>
      <c r="AC80" s="215" t="s">
        <v>414</v>
      </c>
      <c r="AD80" s="215">
        <v>100</v>
      </c>
      <c r="AE80" s="215" t="s">
        <v>414</v>
      </c>
      <c r="AF80" s="215" t="s">
        <v>414</v>
      </c>
      <c r="AG80" s="215">
        <v>1833</v>
      </c>
      <c r="AH80" s="215">
        <v>945</v>
      </c>
      <c r="AI80" s="215">
        <v>888</v>
      </c>
      <c r="AJ80" s="215">
        <v>79</v>
      </c>
      <c r="AK80" s="215">
        <v>77</v>
      </c>
      <c r="AL80" s="215">
        <v>81</v>
      </c>
      <c r="AN80" s="152"/>
    </row>
    <row r="81" spans="1:40" x14ac:dyDescent="0.45">
      <c r="A81" s="149" t="s">
        <v>367</v>
      </c>
      <c r="B81" s="149" t="s">
        <v>425</v>
      </c>
      <c r="C81" s="215">
        <v>3652</v>
      </c>
      <c r="D81" s="215">
        <v>1854</v>
      </c>
      <c r="E81" s="215">
        <v>1798</v>
      </c>
      <c r="F81" s="215">
        <v>77</v>
      </c>
      <c r="G81" s="215">
        <v>74</v>
      </c>
      <c r="H81" s="215">
        <v>81</v>
      </c>
      <c r="I81" s="215">
        <v>411</v>
      </c>
      <c r="J81" s="215">
        <v>202</v>
      </c>
      <c r="K81" s="215">
        <v>209</v>
      </c>
      <c r="L81" s="215">
        <v>73</v>
      </c>
      <c r="M81" s="215">
        <v>69</v>
      </c>
      <c r="N81" s="215">
        <v>78</v>
      </c>
      <c r="O81" s="215">
        <v>365</v>
      </c>
      <c r="P81" s="215">
        <v>193</v>
      </c>
      <c r="Q81" s="215">
        <v>172</v>
      </c>
      <c r="R81" s="215">
        <v>77</v>
      </c>
      <c r="S81" s="215">
        <v>77</v>
      </c>
      <c r="T81" s="215">
        <v>77</v>
      </c>
      <c r="U81" s="215">
        <v>530</v>
      </c>
      <c r="V81" s="215">
        <v>279</v>
      </c>
      <c r="W81" s="215">
        <v>251</v>
      </c>
      <c r="X81" s="215">
        <v>74</v>
      </c>
      <c r="Y81" s="215">
        <v>71</v>
      </c>
      <c r="Z81" s="215">
        <v>78</v>
      </c>
      <c r="AA81" s="215">
        <v>19</v>
      </c>
      <c r="AB81" s="215">
        <v>15</v>
      </c>
      <c r="AC81" s="215">
        <v>4</v>
      </c>
      <c r="AD81" s="215" t="s">
        <v>414</v>
      </c>
      <c r="AE81" s="215" t="s">
        <v>414</v>
      </c>
      <c r="AF81" s="215">
        <v>100</v>
      </c>
      <c r="AG81" s="215">
        <v>5090</v>
      </c>
      <c r="AH81" s="215">
        <v>2598</v>
      </c>
      <c r="AI81" s="215">
        <v>2492</v>
      </c>
      <c r="AJ81" s="215">
        <v>77</v>
      </c>
      <c r="AK81" s="215">
        <v>73</v>
      </c>
      <c r="AL81" s="215">
        <v>80</v>
      </c>
      <c r="AN81" s="152"/>
    </row>
    <row r="82" spans="1:40" x14ac:dyDescent="0.45">
      <c r="A82" s="149" t="s">
        <v>378</v>
      </c>
      <c r="B82" s="149" t="s">
        <v>379</v>
      </c>
      <c r="C82" s="215">
        <v>2253</v>
      </c>
      <c r="D82" s="215">
        <v>1186</v>
      </c>
      <c r="E82" s="215">
        <v>1067</v>
      </c>
      <c r="F82" s="215">
        <v>82</v>
      </c>
      <c r="G82" s="215">
        <v>79</v>
      </c>
      <c r="H82" s="215">
        <v>86</v>
      </c>
      <c r="I82" s="215">
        <v>84</v>
      </c>
      <c r="J82" s="215">
        <v>53</v>
      </c>
      <c r="K82" s="215">
        <v>31</v>
      </c>
      <c r="L82" s="215">
        <v>80</v>
      </c>
      <c r="M82" s="215">
        <v>74</v>
      </c>
      <c r="N82" s="215">
        <v>90</v>
      </c>
      <c r="O82" s="215">
        <v>29</v>
      </c>
      <c r="P82" s="215">
        <v>10</v>
      </c>
      <c r="Q82" s="215">
        <v>19</v>
      </c>
      <c r="R82" s="215" t="s">
        <v>414</v>
      </c>
      <c r="S82" s="215">
        <v>100</v>
      </c>
      <c r="T82" s="215" t="s">
        <v>414</v>
      </c>
      <c r="U82" s="215">
        <v>11</v>
      </c>
      <c r="V82" s="215">
        <v>3</v>
      </c>
      <c r="W82" s="215">
        <v>8</v>
      </c>
      <c r="X82" s="215" t="s">
        <v>414</v>
      </c>
      <c r="Y82" s="215" t="s">
        <v>414</v>
      </c>
      <c r="Z82" s="215">
        <v>100</v>
      </c>
      <c r="AA82" s="215">
        <v>10</v>
      </c>
      <c r="AB82" s="215" t="s">
        <v>414</v>
      </c>
      <c r="AC82" s="215" t="s">
        <v>414</v>
      </c>
      <c r="AD82" s="215" t="s">
        <v>414</v>
      </c>
      <c r="AE82" s="215" t="s">
        <v>414</v>
      </c>
      <c r="AF82" s="215" t="s">
        <v>414</v>
      </c>
      <c r="AG82" s="215">
        <v>2401</v>
      </c>
      <c r="AH82" s="215">
        <v>1259</v>
      </c>
      <c r="AI82" s="215">
        <v>1142</v>
      </c>
      <c r="AJ82" s="215">
        <v>82</v>
      </c>
      <c r="AK82" s="215">
        <v>79</v>
      </c>
      <c r="AL82" s="215">
        <v>86</v>
      </c>
      <c r="AN82" s="152"/>
    </row>
    <row r="83" spans="1:40" x14ac:dyDescent="0.45">
      <c r="A83" s="149" t="s">
        <v>386</v>
      </c>
      <c r="B83" s="149" t="s">
        <v>387</v>
      </c>
      <c r="C83" s="215">
        <v>2956</v>
      </c>
      <c r="D83" s="215">
        <v>1512</v>
      </c>
      <c r="E83" s="215">
        <v>1444</v>
      </c>
      <c r="F83" s="215">
        <v>79</v>
      </c>
      <c r="G83" s="215">
        <v>76</v>
      </c>
      <c r="H83" s="215">
        <v>82</v>
      </c>
      <c r="I83" s="215">
        <v>175</v>
      </c>
      <c r="J83" s="215">
        <v>76</v>
      </c>
      <c r="K83" s="215">
        <v>99</v>
      </c>
      <c r="L83" s="215">
        <v>83</v>
      </c>
      <c r="M83" s="215">
        <v>74</v>
      </c>
      <c r="N83" s="215">
        <v>90</v>
      </c>
      <c r="O83" s="215">
        <v>109</v>
      </c>
      <c r="P83" s="215">
        <v>49</v>
      </c>
      <c r="Q83" s="215">
        <v>60</v>
      </c>
      <c r="R83" s="215">
        <v>79</v>
      </c>
      <c r="S83" s="215">
        <v>76</v>
      </c>
      <c r="T83" s="215">
        <v>82</v>
      </c>
      <c r="U83" s="215">
        <v>53</v>
      </c>
      <c r="V83" s="215">
        <v>30</v>
      </c>
      <c r="W83" s="215">
        <v>23</v>
      </c>
      <c r="X83" s="215">
        <v>89</v>
      </c>
      <c r="Y83" s="215" t="s">
        <v>414</v>
      </c>
      <c r="Z83" s="215" t="s">
        <v>414</v>
      </c>
      <c r="AA83" s="215">
        <v>19</v>
      </c>
      <c r="AB83" s="215">
        <v>9</v>
      </c>
      <c r="AC83" s="215">
        <v>10</v>
      </c>
      <c r="AD83" s="215">
        <v>84</v>
      </c>
      <c r="AE83" s="215" t="s">
        <v>414</v>
      </c>
      <c r="AF83" s="215" t="s">
        <v>414</v>
      </c>
      <c r="AG83" s="215">
        <v>3346</v>
      </c>
      <c r="AH83" s="215">
        <v>1697</v>
      </c>
      <c r="AI83" s="215">
        <v>1649</v>
      </c>
      <c r="AJ83" s="215">
        <v>79</v>
      </c>
      <c r="AK83" s="215">
        <v>76</v>
      </c>
      <c r="AL83" s="215">
        <v>83</v>
      </c>
      <c r="AN83" s="152"/>
    </row>
    <row r="84" spans="1:40" x14ac:dyDescent="0.45">
      <c r="A84" s="149" t="s">
        <v>80</v>
      </c>
      <c r="B84" s="149" t="s">
        <v>81</v>
      </c>
      <c r="C84" s="215">
        <v>1109</v>
      </c>
      <c r="D84" s="215">
        <v>567</v>
      </c>
      <c r="E84" s="215">
        <v>542</v>
      </c>
      <c r="F84" s="215">
        <v>81</v>
      </c>
      <c r="G84" s="215">
        <v>77</v>
      </c>
      <c r="H84" s="215">
        <v>85</v>
      </c>
      <c r="I84" s="215">
        <v>16</v>
      </c>
      <c r="J84" s="215">
        <v>7</v>
      </c>
      <c r="K84" s="215">
        <v>9</v>
      </c>
      <c r="L84" s="215" t="s">
        <v>414</v>
      </c>
      <c r="M84" s="215" t="s">
        <v>414</v>
      </c>
      <c r="N84" s="215">
        <v>100</v>
      </c>
      <c r="O84" s="215">
        <v>26</v>
      </c>
      <c r="P84" s="215">
        <v>18</v>
      </c>
      <c r="Q84" s="215">
        <v>8</v>
      </c>
      <c r="R84" s="215">
        <v>81</v>
      </c>
      <c r="S84" s="215" t="s">
        <v>414</v>
      </c>
      <c r="T84" s="215" t="s">
        <v>414</v>
      </c>
      <c r="U84" s="215">
        <v>9</v>
      </c>
      <c r="V84" s="215" t="s">
        <v>414</v>
      </c>
      <c r="W84" s="215" t="s">
        <v>414</v>
      </c>
      <c r="X84" s="215">
        <v>100</v>
      </c>
      <c r="Y84" s="215" t="s">
        <v>414</v>
      </c>
      <c r="Z84" s="215" t="s">
        <v>414</v>
      </c>
      <c r="AA84" s="215">
        <v>6</v>
      </c>
      <c r="AB84" s="215" t="s">
        <v>414</v>
      </c>
      <c r="AC84" s="215" t="s">
        <v>414</v>
      </c>
      <c r="AD84" s="215">
        <v>100</v>
      </c>
      <c r="AE84" s="215" t="s">
        <v>414</v>
      </c>
      <c r="AF84" s="215" t="s">
        <v>414</v>
      </c>
      <c r="AG84" s="215">
        <v>1175</v>
      </c>
      <c r="AH84" s="215">
        <v>607</v>
      </c>
      <c r="AI84" s="215">
        <v>568</v>
      </c>
      <c r="AJ84" s="215">
        <v>81</v>
      </c>
      <c r="AK84" s="215">
        <v>77</v>
      </c>
      <c r="AL84" s="215">
        <v>85</v>
      </c>
      <c r="AN84" s="152"/>
    </row>
    <row r="85" spans="1:40" x14ac:dyDescent="0.45">
      <c r="A85" s="149" t="s">
        <v>82</v>
      </c>
      <c r="B85" s="149" t="s">
        <v>83</v>
      </c>
      <c r="C85" s="215">
        <v>1425</v>
      </c>
      <c r="D85" s="215">
        <v>713</v>
      </c>
      <c r="E85" s="215">
        <v>712</v>
      </c>
      <c r="F85" s="215">
        <v>72</v>
      </c>
      <c r="G85" s="215">
        <v>67</v>
      </c>
      <c r="H85" s="215">
        <v>76</v>
      </c>
      <c r="I85" s="215">
        <v>93</v>
      </c>
      <c r="J85" s="215">
        <v>47</v>
      </c>
      <c r="K85" s="215">
        <v>46</v>
      </c>
      <c r="L85" s="215">
        <v>67</v>
      </c>
      <c r="M85" s="215">
        <v>64</v>
      </c>
      <c r="N85" s="215">
        <v>70</v>
      </c>
      <c r="O85" s="215">
        <v>205</v>
      </c>
      <c r="P85" s="215">
        <v>113</v>
      </c>
      <c r="Q85" s="215">
        <v>92</v>
      </c>
      <c r="R85" s="215">
        <v>73</v>
      </c>
      <c r="S85" s="215">
        <v>66</v>
      </c>
      <c r="T85" s="215">
        <v>82</v>
      </c>
      <c r="U85" s="215">
        <v>38</v>
      </c>
      <c r="V85" s="215">
        <v>18</v>
      </c>
      <c r="W85" s="215">
        <v>20</v>
      </c>
      <c r="X85" s="215">
        <v>76</v>
      </c>
      <c r="Y85" s="215">
        <v>67</v>
      </c>
      <c r="Z85" s="215">
        <v>85</v>
      </c>
      <c r="AA85" s="215" t="s">
        <v>414</v>
      </c>
      <c r="AB85" s="215">
        <v>0</v>
      </c>
      <c r="AC85" s="215" t="s">
        <v>414</v>
      </c>
      <c r="AD85" s="215" t="s">
        <v>414</v>
      </c>
      <c r="AE85" s="215" t="s">
        <v>33</v>
      </c>
      <c r="AF85" s="215" t="s">
        <v>414</v>
      </c>
      <c r="AG85" s="215">
        <v>1853</v>
      </c>
      <c r="AH85" s="215">
        <v>940</v>
      </c>
      <c r="AI85" s="215">
        <v>913</v>
      </c>
      <c r="AJ85" s="215">
        <v>71</v>
      </c>
      <c r="AK85" s="215">
        <v>66</v>
      </c>
      <c r="AL85" s="215">
        <v>76</v>
      </c>
      <c r="AN85" s="152"/>
    </row>
    <row r="86" spans="1:40" x14ac:dyDescent="0.45">
      <c r="A86" s="149" t="s">
        <v>90</v>
      </c>
      <c r="B86" s="149" t="s">
        <v>91</v>
      </c>
      <c r="C86" s="215">
        <v>1452</v>
      </c>
      <c r="D86" s="215">
        <v>761</v>
      </c>
      <c r="E86" s="215">
        <v>691</v>
      </c>
      <c r="F86" s="215">
        <v>78</v>
      </c>
      <c r="G86" s="215">
        <v>73</v>
      </c>
      <c r="H86" s="215">
        <v>83</v>
      </c>
      <c r="I86" s="215">
        <v>24</v>
      </c>
      <c r="J86" s="215">
        <v>17</v>
      </c>
      <c r="K86" s="215">
        <v>7</v>
      </c>
      <c r="L86" s="215">
        <v>79</v>
      </c>
      <c r="M86" s="215">
        <v>71</v>
      </c>
      <c r="N86" s="215">
        <v>100</v>
      </c>
      <c r="O86" s="215">
        <v>13</v>
      </c>
      <c r="P86" s="215">
        <v>5</v>
      </c>
      <c r="Q86" s="215">
        <v>8</v>
      </c>
      <c r="R86" s="215">
        <v>62</v>
      </c>
      <c r="S86" s="215" t="s">
        <v>414</v>
      </c>
      <c r="T86" s="215" t="s">
        <v>414</v>
      </c>
      <c r="U86" s="215" t="s">
        <v>414</v>
      </c>
      <c r="V86" s="215" t="s">
        <v>414</v>
      </c>
      <c r="W86" s="215">
        <v>0</v>
      </c>
      <c r="X86" s="215" t="s">
        <v>414</v>
      </c>
      <c r="Y86" s="215" t="s">
        <v>414</v>
      </c>
      <c r="Z86" s="215" t="s">
        <v>33</v>
      </c>
      <c r="AA86" s="215">
        <v>3</v>
      </c>
      <c r="AB86" s="215" t="s">
        <v>414</v>
      </c>
      <c r="AC86" s="215" t="s">
        <v>414</v>
      </c>
      <c r="AD86" s="215">
        <v>100</v>
      </c>
      <c r="AE86" s="215" t="s">
        <v>414</v>
      </c>
      <c r="AF86" s="215" t="s">
        <v>414</v>
      </c>
      <c r="AG86" s="215">
        <v>1500</v>
      </c>
      <c r="AH86" s="215">
        <v>789</v>
      </c>
      <c r="AI86" s="215">
        <v>711</v>
      </c>
      <c r="AJ86" s="215">
        <v>77</v>
      </c>
      <c r="AK86" s="215">
        <v>72</v>
      </c>
      <c r="AL86" s="215">
        <v>83</v>
      </c>
      <c r="AN86" s="152"/>
    </row>
    <row r="87" spans="1:40" x14ac:dyDescent="0.45">
      <c r="A87" s="149" t="s">
        <v>94</v>
      </c>
      <c r="B87" s="149" t="s">
        <v>95</v>
      </c>
      <c r="C87" s="215">
        <v>2102</v>
      </c>
      <c r="D87" s="215">
        <v>1072</v>
      </c>
      <c r="E87" s="215">
        <v>1030</v>
      </c>
      <c r="F87" s="215">
        <v>78</v>
      </c>
      <c r="G87" s="215">
        <v>73</v>
      </c>
      <c r="H87" s="215">
        <v>83</v>
      </c>
      <c r="I87" s="215">
        <v>58</v>
      </c>
      <c r="J87" s="215">
        <v>28</v>
      </c>
      <c r="K87" s="215">
        <v>30</v>
      </c>
      <c r="L87" s="215">
        <v>74</v>
      </c>
      <c r="M87" s="215">
        <v>75</v>
      </c>
      <c r="N87" s="215">
        <v>73</v>
      </c>
      <c r="O87" s="215">
        <v>142</v>
      </c>
      <c r="P87" s="215">
        <v>67</v>
      </c>
      <c r="Q87" s="215">
        <v>75</v>
      </c>
      <c r="R87" s="215">
        <v>86</v>
      </c>
      <c r="S87" s="215">
        <v>78</v>
      </c>
      <c r="T87" s="215">
        <v>93</v>
      </c>
      <c r="U87" s="215">
        <v>28</v>
      </c>
      <c r="V87" s="215">
        <v>18</v>
      </c>
      <c r="W87" s="215">
        <v>10</v>
      </c>
      <c r="X87" s="215">
        <v>89</v>
      </c>
      <c r="Y87" s="215" t="s">
        <v>414</v>
      </c>
      <c r="Z87" s="215" t="s">
        <v>414</v>
      </c>
      <c r="AA87" s="215">
        <v>13</v>
      </c>
      <c r="AB87" s="215">
        <v>5</v>
      </c>
      <c r="AC87" s="215">
        <v>8</v>
      </c>
      <c r="AD87" s="215">
        <v>69</v>
      </c>
      <c r="AE87" s="215" t="s">
        <v>414</v>
      </c>
      <c r="AF87" s="215" t="s">
        <v>414</v>
      </c>
      <c r="AG87" s="215">
        <v>2362</v>
      </c>
      <c r="AH87" s="215">
        <v>1201</v>
      </c>
      <c r="AI87" s="215">
        <v>1161</v>
      </c>
      <c r="AJ87" s="215">
        <v>78</v>
      </c>
      <c r="AK87" s="215">
        <v>74</v>
      </c>
      <c r="AL87" s="215">
        <v>83</v>
      </c>
      <c r="AN87" s="152"/>
    </row>
    <row r="88" spans="1:40" x14ac:dyDescent="0.45">
      <c r="A88" s="149" t="s">
        <v>157</v>
      </c>
      <c r="B88" s="149" t="s">
        <v>426</v>
      </c>
      <c r="C88" s="215">
        <v>2895</v>
      </c>
      <c r="D88" s="215">
        <v>1476</v>
      </c>
      <c r="E88" s="215">
        <v>1419</v>
      </c>
      <c r="F88" s="215">
        <v>72</v>
      </c>
      <c r="G88" s="215">
        <v>68</v>
      </c>
      <c r="H88" s="215">
        <v>77</v>
      </c>
      <c r="I88" s="215">
        <v>118</v>
      </c>
      <c r="J88" s="215">
        <v>67</v>
      </c>
      <c r="K88" s="215">
        <v>51</v>
      </c>
      <c r="L88" s="215">
        <v>84</v>
      </c>
      <c r="M88" s="215">
        <v>78</v>
      </c>
      <c r="N88" s="215">
        <v>92</v>
      </c>
      <c r="O88" s="215">
        <v>63</v>
      </c>
      <c r="P88" s="215">
        <v>34</v>
      </c>
      <c r="Q88" s="215">
        <v>29</v>
      </c>
      <c r="R88" s="215">
        <v>89</v>
      </c>
      <c r="S88" s="215">
        <v>88</v>
      </c>
      <c r="T88" s="215">
        <v>90</v>
      </c>
      <c r="U88" s="215">
        <v>45</v>
      </c>
      <c r="V88" s="215">
        <v>21</v>
      </c>
      <c r="W88" s="215">
        <v>24</v>
      </c>
      <c r="X88" s="215">
        <v>69</v>
      </c>
      <c r="Y88" s="215">
        <v>62</v>
      </c>
      <c r="Z88" s="215">
        <v>75</v>
      </c>
      <c r="AA88" s="215">
        <v>6</v>
      </c>
      <c r="AB88" s="215" t="s">
        <v>414</v>
      </c>
      <c r="AC88" s="215" t="s">
        <v>414</v>
      </c>
      <c r="AD88" s="215" t="s">
        <v>414</v>
      </c>
      <c r="AE88" s="215" t="s">
        <v>414</v>
      </c>
      <c r="AF88" s="215" t="s">
        <v>414</v>
      </c>
      <c r="AG88" s="215">
        <v>3255</v>
      </c>
      <c r="AH88" s="215">
        <v>1674</v>
      </c>
      <c r="AI88" s="215">
        <v>1581</v>
      </c>
      <c r="AJ88" s="215">
        <v>73</v>
      </c>
      <c r="AK88" s="215">
        <v>69</v>
      </c>
      <c r="AL88" s="215">
        <v>77</v>
      </c>
      <c r="AN88" s="152"/>
    </row>
    <row r="89" spans="1:40" x14ac:dyDescent="0.45">
      <c r="A89" s="149" t="s">
        <v>155</v>
      </c>
      <c r="B89" s="149" t="s">
        <v>156</v>
      </c>
      <c r="C89" s="215">
        <v>3285</v>
      </c>
      <c r="D89" s="215">
        <v>1645</v>
      </c>
      <c r="E89" s="215">
        <v>1640</v>
      </c>
      <c r="F89" s="215">
        <v>74</v>
      </c>
      <c r="G89" s="215">
        <v>70</v>
      </c>
      <c r="H89" s="215">
        <v>78</v>
      </c>
      <c r="I89" s="215">
        <v>95</v>
      </c>
      <c r="J89" s="215">
        <v>47</v>
      </c>
      <c r="K89" s="215">
        <v>48</v>
      </c>
      <c r="L89" s="215">
        <v>81</v>
      </c>
      <c r="M89" s="215">
        <v>77</v>
      </c>
      <c r="N89" s="215">
        <v>85</v>
      </c>
      <c r="O89" s="215">
        <v>30</v>
      </c>
      <c r="P89" s="215">
        <v>14</v>
      </c>
      <c r="Q89" s="215">
        <v>16</v>
      </c>
      <c r="R89" s="215">
        <v>100</v>
      </c>
      <c r="S89" s="215">
        <v>100</v>
      </c>
      <c r="T89" s="215">
        <v>100</v>
      </c>
      <c r="U89" s="215">
        <v>4</v>
      </c>
      <c r="V89" s="215" t="s">
        <v>414</v>
      </c>
      <c r="W89" s="215" t="s">
        <v>414</v>
      </c>
      <c r="X89" s="215" t="s">
        <v>414</v>
      </c>
      <c r="Y89" s="215" t="s">
        <v>414</v>
      </c>
      <c r="Z89" s="215" t="s">
        <v>414</v>
      </c>
      <c r="AA89" s="215">
        <v>4</v>
      </c>
      <c r="AB89" s="215" t="s">
        <v>414</v>
      </c>
      <c r="AC89" s="215" t="s">
        <v>414</v>
      </c>
      <c r="AD89" s="215">
        <v>100</v>
      </c>
      <c r="AE89" s="215" t="s">
        <v>414</v>
      </c>
      <c r="AF89" s="215" t="s">
        <v>414</v>
      </c>
      <c r="AG89" s="215">
        <v>3458</v>
      </c>
      <c r="AH89" s="215">
        <v>1736</v>
      </c>
      <c r="AI89" s="215">
        <v>1722</v>
      </c>
      <c r="AJ89" s="215">
        <v>74</v>
      </c>
      <c r="AK89" s="215">
        <v>70</v>
      </c>
      <c r="AL89" s="215">
        <v>79</v>
      </c>
      <c r="AN89" s="152"/>
    </row>
    <row r="90" spans="1:40" x14ac:dyDescent="0.45">
      <c r="A90" s="149" t="s">
        <v>162</v>
      </c>
      <c r="B90" s="149" t="s">
        <v>163</v>
      </c>
      <c r="C90" s="215">
        <v>1802</v>
      </c>
      <c r="D90" s="215">
        <v>926</v>
      </c>
      <c r="E90" s="215">
        <v>876</v>
      </c>
      <c r="F90" s="215">
        <v>75</v>
      </c>
      <c r="G90" s="215">
        <v>69</v>
      </c>
      <c r="H90" s="215">
        <v>82</v>
      </c>
      <c r="I90" s="215">
        <v>48</v>
      </c>
      <c r="J90" s="215">
        <v>30</v>
      </c>
      <c r="K90" s="215">
        <v>18</v>
      </c>
      <c r="L90" s="215">
        <v>81</v>
      </c>
      <c r="M90" s="215">
        <v>80</v>
      </c>
      <c r="N90" s="215">
        <v>83</v>
      </c>
      <c r="O90" s="215">
        <v>14</v>
      </c>
      <c r="P90" s="215">
        <v>9</v>
      </c>
      <c r="Q90" s="215">
        <v>5</v>
      </c>
      <c r="R90" s="215">
        <v>100</v>
      </c>
      <c r="S90" s="215">
        <v>100</v>
      </c>
      <c r="T90" s="215">
        <v>100</v>
      </c>
      <c r="U90" s="215">
        <v>6</v>
      </c>
      <c r="V90" s="215" t="s">
        <v>414</v>
      </c>
      <c r="W90" s="215" t="s">
        <v>414</v>
      </c>
      <c r="X90" s="215" t="s">
        <v>414</v>
      </c>
      <c r="Y90" s="215" t="s">
        <v>414</v>
      </c>
      <c r="Z90" s="215" t="s">
        <v>414</v>
      </c>
      <c r="AA90" s="215">
        <v>4</v>
      </c>
      <c r="AB90" s="215" t="s">
        <v>414</v>
      </c>
      <c r="AC90" s="215" t="s">
        <v>414</v>
      </c>
      <c r="AD90" s="215">
        <v>100</v>
      </c>
      <c r="AE90" s="215" t="s">
        <v>414</v>
      </c>
      <c r="AF90" s="215" t="s">
        <v>414</v>
      </c>
      <c r="AG90" s="215">
        <v>1900</v>
      </c>
      <c r="AH90" s="215">
        <v>984</v>
      </c>
      <c r="AI90" s="215">
        <v>916</v>
      </c>
      <c r="AJ90" s="215">
        <v>76</v>
      </c>
      <c r="AK90" s="215">
        <v>69</v>
      </c>
      <c r="AL90" s="215">
        <v>82</v>
      </c>
      <c r="AN90" s="152"/>
    </row>
    <row r="91" spans="1:40" x14ac:dyDescent="0.45">
      <c r="A91" s="149" t="s">
        <v>164</v>
      </c>
      <c r="B91" s="149" t="s">
        <v>165</v>
      </c>
      <c r="C91" s="215">
        <v>1821</v>
      </c>
      <c r="D91" s="215">
        <v>922</v>
      </c>
      <c r="E91" s="215">
        <v>899</v>
      </c>
      <c r="F91" s="215">
        <v>78</v>
      </c>
      <c r="G91" s="215">
        <v>75</v>
      </c>
      <c r="H91" s="215">
        <v>82</v>
      </c>
      <c r="I91" s="215">
        <v>32</v>
      </c>
      <c r="J91" s="215">
        <v>21</v>
      </c>
      <c r="K91" s="215">
        <v>11</v>
      </c>
      <c r="L91" s="215">
        <v>84</v>
      </c>
      <c r="M91" s="215" t="s">
        <v>414</v>
      </c>
      <c r="N91" s="215" t="s">
        <v>414</v>
      </c>
      <c r="O91" s="215">
        <v>74</v>
      </c>
      <c r="P91" s="215">
        <v>42</v>
      </c>
      <c r="Q91" s="215">
        <v>32</v>
      </c>
      <c r="R91" s="215">
        <v>86</v>
      </c>
      <c r="S91" s="215">
        <v>86</v>
      </c>
      <c r="T91" s="215">
        <v>88</v>
      </c>
      <c r="U91" s="215">
        <v>8</v>
      </c>
      <c r="V91" s="215">
        <v>3</v>
      </c>
      <c r="W91" s="215">
        <v>5</v>
      </c>
      <c r="X91" s="215">
        <v>38</v>
      </c>
      <c r="Y91" s="215" t="s">
        <v>414</v>
      </c>
      <c r="Z91" s="215" t="s">
        <v>414</v>
      </c>
      <c r="AA91" s="215">
        <v>7</v>
      </c>
      <c r="AB91" s="215" t="s">
        <v>414</v>
      </c>
      <c r="AC91" s="215" t="s">
        <v>414</v>
      </c>
      <c r="AD91" s="215" t="s">
        <v>414</v>
      </c>
      <c r="AE91" s="215" t="s">
        <v>414</v>
      </c>
      <c r="AF91" s="215" t="s">
        <v>414</v>
      </c>
      <c r="AG91" s="215">
        <v>2007</v>
      </c>
      <c r="AH91" s="215">
        <v>1034</v>
      </c>
      <c r="AI91" s="215">
        <v>973</v>
      </c>
      <c r="AJ91" s="215">
        <v>78</v>
      </c>
      <c r="AK91" s="215">
        <v>75</v>
      </c>
      <c r="AL91" s="215">
        <v>82</v>
      </c>
      <c r="AN91" s="152"/>
    </row>
    <row r="92" spans="1:40" x14ac:dyDescent="0.45">
      <c r="A92" s="149" t="s">
        <v>166</v>
      </c>
      <c r="B92" s="149" t="s">
        <v>167</v>
      </c>
      <c r="C92" s="215">
        <v>5708</v>
      </c>
      <c r="D92" s="215">
        <v>2938</v>
      </c>
      <c r="E92" s="215">
        <v>2770</v>
      </c>
      <c r="F92" s="215">
        <v>73</v>
      </c>
      <c r="G92" s="215">
        <v>69</v>
      </c>
      <c r="H92" s="215">
        <v>77</v>
      </c>
      <c r="I92" s="215">
        <v>129</v>
      </c>
      <c r="J92" s="215">
        <v>63</v>
      </c>
      <c r="K92" s="215">
        <v>66</v>
      </c>
      <c r="L92" s="215">
        <v>75</v>
      </c>
      <c r="M92" s="215">
        <v>75</v>
      </c>
      <c r="N92" s="215">
        <v>76</v>
      </c>
      <c r="O92" s="215">
        <v>87</v>
      </c>
      <c r="P92" s="215">
        <v>48</v>
      </c>
      <c r="Q92" s="215">
        <v>39</v>
      </c>
      <c r="R92" s="215">
        <v>82</v>
      </c>
      <c r="S92" s="215">
        <v>73</v>
      </c>
      <c r="T92" s="215">
        <v>92</v>
      </c>
      <c r="U92" s="215">
        <v>27</v>
      </c>
      <c r="V92" s="215">
        <v>12</v>
      </c>
      <c r="W92" s="215">
        <v>15</v>
      </c>
      <c r="X92" s="215">
        <v>63</v>
      </c>
      <c r="Y92" s="215">
        <v>42</v>
      </c>
      <c r="Z92" s="215">
        <v>80</v>
      </c>
      <c r="AA92" s="215">
        <v>15</v>
      </c>
      <c r="AB92" s="215">
        <v>9</v>
      </c>
      <c r="AC92" s="215">
        <v>6</v>
      </c>
      <c r="AD92" s="215">
        <v>60</v>
      </c>
      <c r="AE92" s="215" t="s">
        <v>414</v>
      </c>
      <c r="AF92" s="215" t="s">
        <v>414</v>
      </c>
      <c r="AG92" s="215">
        <v>6041</v>
      </c>
      <c r="AH92" s="215">
        <v>3109</v>
      </c>
      <c r="AI92" s="215">
        <v>2932</v>
      </c>
      <c r="AJ92" s="215">
        <v>73</v>
      </c>
      <c r="AK92" s="215">
        <v>69</v>
      </c>
      <c r="AL92" s="215">
        <v>77</v>
      </c>
      <c r="AN92" s="152"/>
    </row>
    <row r="93" spans="1:40" x14ac:dyDescent="0.45">
      <c r="A93" s="149" t="s">
        <v>174</v>
      </c>
      <c r="B93" s="149" t="s">
        <v>175</v>
      </c>
      <c r="C93" s="215">
        <v>1804</v>
      </c>
      <c r="D93" s="215">
        <v>941</v>
      </c>
      <c r="E93" s="215">
        <v>863</v>
      </c>
      <c r="F93" s="215">
        <v>79</v>
      </c>
      <c r="G93" s="215">
        <v>75</v>
      </c>
      <c r="H93" s="215">
        <v>83</v>
      </c>
      <c r="I93" s="215">
        <v>72</v>
      </c>
      <c r="J93" s="215">
        <v>36</v>
      </c>
      <c r="K93" s="215">
        <v>36</v>
      </c>
      <c r="L93" s="215">
        <v>76</v>
      </c>
      <c r="M93" s="215">
        <v>67</v>
      </c>
      <c r="N93" s="215">
        <v>86</v>
      </c>
      <c r="O93" s="215">
        <v>44</v>
      </c>
      <c r="P93" s="215">
        <v>21</v>
      </c>
      <c r="Q93" s="215">
        <v>23</v>
      </c>
      <c r="R93" s="215">
        <v>80</v>
      </c>
      <c r="S93" s="215">
        <v>71</v>
      </c>
      <c r="T93" s="215">
        <v>87</v>
      </c>
      <c r="U93" s="215">
        <v>11</v>
      </c>
      <c r="V93" s="215">
        <v>7</v>
      </c>
      <c r="W93" s="215">
        <v>4</v>
      </c>
      <c r="X93" s="215" t="s">
        <v>414</v>
      </c>
      <c r="Y93" s="215" t="s">
        <v>414</v>
      </c>
      <c r="Z93" s="215">
        <v>100</v>
      </c>
      <c r="AA93" s="215">
        <v>4</v>
      </c>
      <c r="AB93" s="215" t="s">
        <v>414</v>
      </c>
      <c r="AC93" s="215" t="s">
        <v>414</v>
      </c>
      <c r="AD93" s="215" t="s">
        <v>414</v>
      </c>
      <c r="AE93" s="215" t="s">
        <v>414</v>
      </c>
      <c r="AF93" s="215" t="s">
        <v>414</v>
      </c>
      <c r="AG93" s="215">
        <v>1970</v>
      </c>
      <c r="AH93" s="215">
        <v>1022</v>
      </c>
      <c r="AI93" s="215">
        <v>948</v>
      </c>
      <c r="AJ93" s="215">
        <v>78</v>
      </c>
      <c r="AK93" s="215">
        <v>74</v>
      </c>
      <c r="AL93" s="215">
        <v>83</v>
      </c>
      <c r="AN93" s="152"/>
    </row>
    <row r="94" spans="1:40" x14ac:dyDescent="0.45">
      <c r="A94" s="149" t="s">
        <v>238</v>
      </c>
      <c r="B94" s="149" t="s">
        <v>239</v>
      </c>
      <c r="C94" s="215">
        <v>1114</v>
      </c>
      <c r="D94" s="215">
        <v>560</v>
      </c>
      <c r="E94" s="215">
        <v>554</v>
      </c>
      <c r="F94" s="215">
        <v>73</v>
      </c>
      <c r="G94" s="215">
        <v>68</v>
      </c>
      <c r="H94" s="215">
        <v>77</v>
      </c>
      <c r="I94" s="215">
        <v>307</v>
      </c>
      <c r="J94" s="215">
        <v>160</v>
      </c>
      <c r="K94" s="215">
        <v>147</v>
      </c>
      <c r="L94" s="215">
        <v>79</v>
      </c>
      <c r="M94" s="215">
        <v>76</v>
      </c>
      <c r="N94" s="215">
        <v>83</v>
      </c>
      <c r="O94" s="215">
        <v>1364</v>
      </c>
      <c r="P94" s="215">
        <v>692</v>
      </c>
      <c r="Q94" s="215">
        <v>672</v>
      </c>
      <c r="R94" s="215">
        <v>74</v>
      </c>
      <c r="S94" s="215">
        <v>69</v>
      </c>
      <c r="T94" s="215">
        <v>80</v>
      </c>
      <c r="U94" s="215">
        <v>330</v>
      </c>
      <c r="V94" s="215">
        <v>193</v>
      </c>
      <c r="W94" s="215">
        <v>137</v>
      </c>
      <c r="X94" s="215">
        <v>77</v>
      </c>
      <c r="Y94" s="215">
        <v>71</v>
      </c>
      <c r="Z94" s="215">
        <v>86</v>
      </c>
      <c r="AA94" s="215">
        <v>11</v>
      </c>
      <c r="AB94" s="215">
        <v>8</v>
      </c>
      <c r="AC94" s="215">
        <v>3</v>
      </c>
      <c r="AD94" s="215" t="s">
        <v>414</v>
      </c>
      <c r="AE94" s="215" t="s">
        <v>414</v>
      </c>
      <c r="AF94" s="215">
        <v>100</v>
      </c>
      <c r="AG94" s="215">
        <v>3265</v>
      </c>
      <c r="AH94" s="215">
        <v>1683</v>
      </c>
      <c r="AI94" s="215">
        <v>1582</v>
      </c>
      <c r="AJ94" s="215">
        <v>74</v>
      </c>
      <c r="AK94" s="215">
        <v>69</v>
      </c>
      <c r="AL94" s="215">
        <v>79</v>
      </c>
      <c r="AN94" s="152"/>
    </row>
    <row r="95" spans="1:40" x14ac:dyDescent="0.45">
      <c r="A95" s="149" t="s">
        <v>228</v>
      </c>
      <c r="B95" s="149" t="s">
        <v>229</v>
      </c>
      <c r="C95" s="215">
        <v>1477</v>
      </c>
      <c r="D95" s="215">
        <v>716</v>
      </c>
      <c r="E95" s="215">
        <v>761</v>
      </c>
      <c r="F95" s="215">
        <v>76</v>
      </c>
      <c r="G95" s="215">
        <v>75</v>
      </c>
      <c r="H95" s="215">
        <v>77</v>
      </c>
      <c r="I95" s="215">
        <v>221</v>
      </c>
      <c r="J95" s="215">
        <v>117</v>
      </c>
      <c r="K95" s="215">
        <v>104</v>
      </c>
      <c r="L95" s="215">
        <v>71</v>
      </c>
      <c r="M95" s="215">
        <v>68</v>
      </c>
      <c r="N95" s="215">
        <v>76</v>
      </c>
      <c r="O95" s="215">
        <v>368</v>
      </c>
      <c r="P95" s="215">
        <v>186</v>
      </c>
      <c r="Q95" s="215">
        <v>182</v>
      </c>
      <c r="R95" s="215">
        <v>73</v>
      </c>
      <c r="S95" s="215">
        <v>68</v>
      </c>
      <c r="T95" s="215">
        <v>77</v>
      </c>
      <c r="U95" s="215">
        <v>104</v>
      </c>
      <c r="V95" s="215">
        <v>48</v>
      </c>
      <c r="W95" s="215">
        <v>56</v>
      </c>
      <c r="X95" s="215">
        <v>80</v>
      </c>
      <c r="Y95" s="215">
        <v>69</v>
      </c>
      <c r="Z95" s="215">
        <v>89</v>
      </c>
      <c r="AA95" s="215">
        <v>3</v>
      </c>
      <c r="AB95" s="215">
        <v>0</v>
      </c>
      <c r="AC95" s="215">
        <v>3</v>
      </c>
      <c r="AD95" s="215">
        <v>100</v>
      </c>
      <c r="AE95" s="215" t="s">
        <v>33</v>
      </c>
      <c r="AF95" s="215">
        <v>100</v>
      </c>
      <c r="AG95" s="215">
        <v>2223</v>
      </c>
      <c r="AH95" s="215">
        <v>1092</v>
      </c>
      <c r="AI95" s="215">
        <v>1131</v>
      </c>
      <c r="AJ95" s="215">
        <v>75</v>
      </c>
      <c r="AK95" s="215">
        <v>73</v>
      </c>
      <c r="AL95" s="215">
        <v>77</v>
      </c>
      <c r="AN95" s="152"/>
    </row>
    <row r="96" spans="1:40" x14ac:dyDescent="0.45">
      <c r="A96" s="149" t="s">
        <v>230</v>
      </c>
      <c r="B96" s="149" t="s">
        <v>231</v>
      </c>
      <c r="C96" s="215">
        <v>2952</v>
      </c>
      <c r="D96" s="215">
        <v>1512</v>
      </c>
      <c r="E96" s="215">
        <v>1440</v>
      </c>
      <c r="F96" s="215">
        <v>77</v>
      </c>
      <c r="G96" s="215">
        <v>73</v>
      </c>
      <c r="H96" s="215">
        <v>81</v>
      </c>
      <c r="I96" s="215">
        <v>196</v>
      </c>
      <c r="J96" s="215">
        <v>95</v>
      </c>
      <c r="K96" s="215">
        <v>101</v>
      </c>
      <c r="L96" s="215">
        <v>73</v>
      </c>
      <c r="M96" s="215">
        <v>65</v>
      </c>
      <c r="N96" s="215">
        <v>80</v>
      </c>
      <c r="O96" s="215">
        <v>76</v>
      </c>
      <c r="P96" s="215">
        <v>36</v>
      </c>
      <c r="Q96" s="215">
        <v>40</v>
      </c>
      <c r="R96" s="215">
        <v>88</v>
      </c>
      <c r="S96" s="215">
        <v>89</v>
      </c>
      <c r="T96" s="215">
        <v>88</v>
      </c>
      <c r="U96" s="215">
        <v>96</v>
      </c>
      <c r="V96" s="215">
        <v>55</v>
      </c>
      <c r="W96" s="215">
        <v>41</v>
      </c>
      <c r="X96" s="215">
        <v>84</v>
      </c>
      <c r="Y96" s="215">
        <v>84</v>
      </c>
      <c r="Z96" s="215">
        <v>85</v>
      </c>
      <c r="AA96" s="215">
        <v>4</v>
      </c>
      <c r="AB96" s="215">
        <v>0</v>
      </c>
      <c r="AC96" s="215">
        <v>4</v>
      </c>
      <c r="AD96" s="215">
        <v>100</v>
      </c>
      <c r="AE96" s="215" t="s">
        <v>33</v>
      </c>
      <c r="AF96" s="215">
        <v>100</v>
      </c>
      <c r="AG96" s="215">
        <v>3362</v>
      </c>
      <c r="AH96" s="215">
        <v>1723</v>
      </c>
      <c r="AI96" s="215">
        <v>1639</v>
      </c>
      <c r="AJ96" s="215">
        <v>77</v>
      </c>
      <c r="AK96" s="215">
        <v>73</v>
      </c>
      <c r="AL96" s="215">
        <v>81</v>
      </c>
      <c r="AN96" s="152"/>
    </row>
    <row r="97" spans="1:40" x14ac:dyDescent="0.45">
      <c r="A97" s="149" t="s">
        <v>327</v>
      </c>
      <c r="B97" s="149" t="s">
        <v>328</v>
      </c>
      <c r="C97" s="215">
        <v>4536</v>
      </c>
      <c r="D97" s="215">
        <v>2300</v>
      </c>
      <c r="E97" s="215">
        <v>2236</v>
      </c>
      <c r="F97" s="215">
        <v>78</v>
      </c>
      <c r="G97" s="215">
        <v>74</v>
      </c>
      <c r="H97" s="215">
        <v>82</v>
      </c>
      <c r="I97" s="215">
        <v>477</v>
      </c>
      <c r="J97" s="215">
        <v>244</v>
      </c>
      <c r="K97" s="215">
        <v>233</v>
      </c>
      <c r="L97" s="215">
        <v>78</v>
      </c>
      <c r="M97" s="215">
        <v>77</v>
      </c>
      <c r="N97" s="215">
        <v>80</v>
      </c>
      <c r="O97" s="215">
        <v>856</v>
      </c>
      <c r="P97" s="215">
        <v>453</v>
      </c>
      <c r="Q97" s="215">
        <v>403</v>
      </c>
      <c r="R97" s="215">
        <v>73</v>
      </c>
      <c r="S97" s="215">
        <v>72</v>
      </c>
      <c r="T97" s="215">
        <v>74</v>
      </c>
      <c r="U97" s="215">
        <v>145</v>
      </c>
      <c r="V97" s="215">
        <v>66</v>
      </c>
      <c r="W97" s="215">
        <v>79</v>
      </c>
      <c r="X97" s="215">
        <v>85</v>
      </c>
      <c r="Y97" s="215">
        <v>80</v>
      </c>
      <c r="Z97" s="215">
        <v>89</v>
      </c>
      <c r="AA97" s="215">
        <v>25</v>
      </c>
      <c r="AB97" s="215">
        <v>14</v>
      </c>
      <c r="AC97" s="215">
        <v>11</v>
      </c>
      <c r="AD97" s="215">
        <v>80</v>
      </c>
      <c r="AE97" s="215" t="s">
        <v>414</v>
      </c>
      <c r="AF97" s="215" t="s">
        <v>414</v>
      </c>
      <c r="AG97" s="215">
        <v>6149</v>
      </c>
      <c r="AH97" s="215">
        <v>3134</v>
      </c>
      <c r="AI97" s="215">
        <v>3015</v>
      </c>
      <c r="AJ97" s="215">
        <v>77</v>
      </c>
      <c r="AK97" s="215">
        <v>74</v>
      </c>
      <c r="AL97" s="215">
        <v>81</v>
      </c>
      <c r="AN97" s="152"/>
    </row>
    <row r="98" spans="1:40" x14ac:dyDescent="0.45">
      <c r="A98" s="149" t="s">
        <v>339</v>
      </c>
      <c r="B98" s="149" t="s">
        <v>340</v>
      </c>
      <c r="C98" s="215">
        <v>2435</v>
      </c>
      <c r="D98" s="215">
        <v>1233</v>
      </c>
      <c r="E98" s="215">
        <v>1202</v>
      </c>
      <c r="F98" s="215">
        <v>75</v>
      </c>
      <c r="G98" s="215">
        <v>72</v>
      </c>
      <c r="H98" s="215">
        <v>78</v>
      </c>
      <c r="I98" s="215">
        <v>283</v>
      </c>
      <c r="J98" s="215">
        <v>132</v>
      </c>
      <c r="K98" s="215">
        <v>151</v>
      </c>
      <c r="L98" s="215">
        <v>83</v>
      </c>
      <c r="M98" s="215">
        <v>80</v>
      </c>
      <c r="N98" s="215">
        <v>86</v>
      </c>
      <c r="O98" s="215">
        <v>462</v>
      </c>
      <c r="P98" s="215">
        <v>234</v>
      </c>
      <c r="Q98" s="215">
        <v>228</v>
      </c>
      <c r="R98" s="215">
        <v>81</v>
      </c>
      <c r="S98" s="215">
        <v>77</v>
      </c>
      <c r="T98" s="215">
        <v>85</v>
      </c>
      <c r="U98" s="215">
        <v>485</v>
      </c>
      <c r="V98" s="215">
        <v>245</v>
      </c>
      <c r="W98" s="215">
        <v>240</v>
      </c>
      <c r="X98" s="215">
        <v>82</v>
      </c>
      <c r="Y98" s="215">
        <v>77</v>
      </c>
      <c r="Z98" s="215">
        <v>86</v>
      </c>
      <c r="AA98" s="215">
        <v>30</v>
      </c>
      <c r="AB98" s="215">
        <v>14</v>
      </c>
      <c r="AC98" s="215">
        <v>16</v>
      </c>
      <c r="AD98" s="215">
        <v>77</v>
      </c>
      <c r="AE98" s="215">
        <v>71</v>
      </c>
      <c r="AF98" s="215">
        <v>81</v>
      </c>
      <c r="AG98" s="215">
        <v>3825</v>
      </c>
      <c r="AH98" s="215">
        <v>1923</v>
      </c>
      <c r="AI98" s="215">
        <v>1902</v>
      </c>
      <c r="AJ98" s="215">
        <v>77</v>
      </c>
      <c r="AK98" s="215">
        <v>73</v>
      </c>
      <c r="AL98" s="215">
        <v>80</v>
      </c>
      <c r="AN98" s="152"/>
    </row>
    <row r="99" spans="1:40" x14ac:dyDescent="0.45">
      <c r="A99" s="149" t="s">
        <v>180</v>
      </c>
      <c r="B99" s="149" t="s">
        <v>181</v>
      </c>
      <c r="C99" s="215">
        <v>7910</v>
      </c>
      <c r="D99" s="215">
        <v>4035</v>
      </c>
      <c r="E99" s="215">
        <v>3875</v>
      </c>
      <c r="F99" s="215">
        <v>74</v>
      </c>
      <c r="G99" s="215">
        <v>71</v>
      </c>
      <c r="H99" s="215">
        <v>78</v>
      </c>
      <c r="I99" s="215">
        <v>215</v>
      </c>
      <c r="J99" s="215">
        <v>128</v>
      </c>
      <c r="K99" s="215">
        <v>87</v>
      </c>
      <c r="L99" s="215">
        <v>75</v>
      </c>
      <c r="M99" s="215">
        <v>73</v>
      </c>
      <c r="N99" s="215">
        <v>79</v>
      </c>
      <c r="O99" s="215">
        <v>94</v>
      </c>
      <c r="P99" s="215">
        <v>46</v>
      </c>
      <c r="Q99" s="215">
        <v>48</v>
      </c>
      <c r="R99" s="215">
        <v>84</v>
      </c>
      <c r="S99" s="215">
        <v>76</v>
      </c>
      <c r="T99" s="215">
        <v>92</v>
      </c>
      <c r="U99" s="215">
        <v>25</v>
      </c>
      <c r="V99" s="215">
        <v>15</v>
      </c>
      <c r="W99" s="215">
        <v>10</v>
      </c>
      <c r="X99" s="215">
        <v>84</v>
      </c>
      <c r="Y99" s="215" t="s">
        <v>414</v>
      </c>
      <c r="Z99" s="215" t="s">
        <v>414</v>
      </c>
      <c r="AA99" s="215">
        <v>23</v>
      </c>
      <c r="AB99" s="215">
        <v>11</v>
      </c>
      <c r="AC99" s="215">
        <v>12</v>
      </c>
      <c r="AD99" s="215" t="s">
        <v>414</v>
      </c>
      <c r="AE99" s="215">
        <v>100</v>
      </c>
      <c r="AF99" s="215" t="s">
        <v>414</v>
      </c>
      <c r="AG99" s="215">
        <v>8373</v>
      </c>
      <c r="AH99" s="215">
        <v>4286</v>
      </c>
      <c r="AI99" s="215">
        <v>4087</v>
      </c>
      <c r="AJ99" s="215">
        <v>74</v>
      </c>
      <c r="AK99" s="215">
        <v>71</v>
      </c>
      <c r="AL99" s="215">
        <v>78</v>
      </c>
      <c r="AN99" s="152"/>
    </row>
    <row r="100" spans="1:40" x14ac:dyDescent="0.45">
      <c r="A100" s="149" t="s">
        <v>178</v>
      </c>
      <c r="B100" s="149" t="s">
        <v>179</v>
      </c>
      <c r="C100" s="215">
        <v>2224</v>
      </c>
      <c r="D100" s="215">
        <v>1123</v>
      </c>
      <c r="E100" s="215">
        <v>1101</v>
      </c>
      <c r="F100" s="215">
        <v>68</v>
      </c>
      <c r="G100" s="215">
        <v>64</v>
      </c>
      <c r="H100" s="215">
        <v>73</v>
      </c>
      <c r="I100" s="215">
        <v>255</v>
      </c>
      <c r="J100" s="215">
        <v>136</v>
      </c>
      <c r="K100" s="215">
        <v>119</v>
      </c>
      <c r="L100" s="215">
        <v>75</v>
      </c>
      <c r="M100" s="215">
        <v>75</v>
      </c>
      <c r="N100" s="215">
        <v>75</v>
      </c>
      <c r="O100" s="215">
        <v>616</v>
      </c>
      <c r="P100" s="215">
        <v>311</v>
      </c>
      <c r="Q100" s="215">
        <v>305</v>
      </c>
      <c r="R100" s="215">
        <v>77</v>
      </c>
      <c r="S100" s="215">
        <v>74</v>
      </c>
      <c r="T100" s="215">
        <v>79</v>
      </c>
      <c r="U100" s="215">
        <v>109</v>
      </c>
      <c r="V100" s="215">
        <v>58</v>
      </c>
      <c r="W100" s="215">
        <v>51</v>
      </c>
      <c r="X100" s="215">
        <v>74</v>
      </c>
      <c r="Y100" s="215">
        <v>71</v>
      </c>
      <c r="Z100" s="215">
        <v>78</v>
      </c>
      <c r="AA100" s="215">
        <v>22</v>
      </c>
      <c r="AB100" s="215">
        <v>15</v>
      </c>
      <c r="AC100" s="215">
        <v>7</v>
      </c>
      <c r="AD100" s="215">
        <v>77</v>
      </c>
      <c r="AE100" s="215" t="s">
        <v>414</v>
      </c>
      <c r="AF100" s="215" t="s">
        <v>414</v>
      </c>
      <c r="AG100" s="215">
        <v>3345</v>
      </c>
      <c r="AH100" s="215">
        <v>1710</v>
      </c>
      <c r="AI100" s="215">
        <v>1635</v>
      </c>
      <c r="AJ100" s="215">
        <v>70</v>
      </c>
      <c r="AK100" s="215">
        <v>67</v>
      </c>
      <c r="AL100" s="215">
        <v>74</v>
      </c>
      <c r="AN100" s="152"/>
    </row>
    <row r="101" spans="1:40" x14ac:dyDescent="0.45">
      <c r="A101" s="149" t="s">
        <v>372</v>
      </c>
      <c r="B101" s="149" t="s">
        <v>373</v>
      </c>
      <c r="C101" s="215">
        <v>3844</v>
      </c>
      <c r="D101" s="215">
        <v>1930</v>
      </c>
      <c r="E101" s="215">
        <v>1914</v>
      </c>
      <c r="F101" s="215">
        <v>77</v>
      </c>
      <c r="G101" s="215">
        <v>74</v>
      </c>
      <c r="H101" s="215">
        <v>81</v>
      </c>
      <c r="I101" s="215">
        <v>100</v>
      </c>
      <c r="J101" s="215">
        <v>45</v>
      </c>
      <c r="K101" s="215">
        <v>55</v>
      </c>
      <c r="L101" s="215">
        <v>84</v>
      </c>
      <c r="M101" s="215">
        <v>76</v>
      </c>
      <c r="N101" s="215">
        <v>91</v>
      </c>
      <c r="O101" s="215">
        <v>44</v>
      </c>
      <c r="P101" s="215">
        <v>22</v>
      </c>
      <c r="Q101" s="215">
        <v>22</v>
      </c>
      <c r="R101" s="215">
        <v>82</v>
      </c>
      <c r="S101" s="215">
        <v>77</v>
      </c>
      <c r="T101" s="215">
        <v>86</v>
      </c>
      <c r="U101" s="215">
        <v>10</v>
      </c>
      <c r="V101" s="215">
        <v>5</v>
      </c>
      <c r="W101" s="215">
        <v>5</v>
      </c>
      <c r="X101" s="215">
        <v>100</v>
      </c>
      <c r="Y101" s="215">
        <v>100</v>
      </c>
      <c r="Z101" s="215">
        <v>100</v>
      </c>
      <c r="AA101" s="215">
        <v>9</v>
      </c>
      <c r="AB101" s="215">
        <v>3</v>
      </c>
      <c r="AC101" s="215">
        <v>6</v>
      </c>
      <c r="AD101" s="215" t="s">
        <v>414</v>
      </c>
      <c r="AE101" s="215" t="s">
        <v>414</v>
      </c>
      <c r="AF101" s="215">
        <v>100</v>
      </c>
      <c r="AG101" s="215">
        <v>4080</v>
      </c>
      <c r="AH101" s="215">
        <v>2042</v>
      </c>
      <c r="AI101" s="215">
        <v>2038</v>
      </c>
      <c r="AJ101" s="215">
        <v>77</v>
      </c>
      <c r="AK101" s="215">
        <v>73</v>
      </c>
      <c r="AL101" s="215">
        <v>81</v>
      </c>
      <c r="AN101" s="152"/>
    </row>
    <row r="102" spans="1:40" x14ac:dyDescent="0.45">
      <c r="A102" s="149" t="s">
        <v>382</v>
      </c>
      <c r="B102" s="149" t="s">
        <v>383</v>
      </c>
      <c r="C102" s="215">
        <v>1377</v>
      </c>
      <c r="D102" s="215">
        <v>723</v>
      </c>
      <c r="E102" s="215">
        <v>654</v>
      </c>
      <c r="F102" s="215">
        <v>77</v>
      </c>
      <c r="G102" s="215">
        <v>74</v>
      </c>
      <c r="H102" s="215">
        <v>80</v>
      </c>
      <c r="I102" s="215">
        <v>66</v>
      </c>
      <c r="J102" s="215">
        <v>32</v>
      </c>
      <c r="K102" s="215">
        <v>34</v>
      </c>
      <c r="L102" s="215">
        <v>79</v>
      </c>
      <c r="M102" s="215">
        <v>78</v>
      </c>
      <c r="N102" s="215">
        <v>79</v>
      </c>
      <c r="O102" s="215">
        <v>42</v>
      </c>
      <c r="P102" s="215">
        <v>23</v>
      </c>
      <c r="Q102" s="215">
        <v>19</v>
      </c>
      <c r="R102" s="215">
        <v>93</v>
      </c>
      <c r="S102" s="215">
        <v>87</v>
      </c>
      <c r="T102" s="215">
        <v>100</v>
      </c>
      <c r="U102" s="215">
        <v>13</v>
      </c>
      <c r="V102" s="215">
        <v>6</v>
      </c>
      <c r="W102" s="215">
        <v>7</v>
      </c>
      <c r="X102" s="215">
        <v>69</v>
      </c>
      <c r="Y102" s="215" t="s">
        <v>414</v>
      </c>
      <c r="Z102" s="215" t="s">
        <v>414</v>
      </c>
      <c r="AA102" s="215">
        <v>5</v>
      </c>
      <c r="AB102" s="215" t="s">
        <v>414</v>
      </c>
      <c r="AC102" s="215" t="s">
        <v>414</v>
      </c>
      <c r="AD102" s="215">
        <v>100</v>
      </c>
      <c r="AE102" s="215" t="s">
        <v>414</v>
      </c>
      <c r="AF102" s="215" t="s">
        <v>414</v>
      </c>
      <c r="AG102" s="215">
        <v>1535</v>
      </c>
      <c r="AH102" s="215">
        <v>803</v>
      </c>
      <c r="AI102" s="215">
        <v>732</v>
      </c>
      <c r="AJ102" s="215">
        <v>78</v>
      </c>
      <c r="AK102" s="215">
        <v>75</v>
      </c>
      <c r="AL102" s="215">
        <v>81</v>
      </c>
      <c r="AN102" s="152"/>
    </row>
    <row r="103" spans="1:40" x14ac:dyDescent="0.45">
      <c r="A103" s="149" t="s">
        <v>365</v>
      </c>
      <c r="B103" s="149" t="s">
        <v>366</v>
      </c>
      <c r="C103" s="215">
        <v>1647</v>
      </c>
      <c r="D103" s="215">
        <v>834</v>
      </c>
      <c r="E103" s="215">
        <v>813</v>
      </c>
      <c r="F103" s="215">
        <v>77</v>
      </c>
      <c r="G103" s="215">
        <v>74</v>
      </c>
      <c r="H103" s="215">
        <v>80</v>
      </c>
      <c r="I103" s="215">
        <v>134</v>
      </c>
      <c r="J103" s="215">
        <v>60</v>
      </c>
      <c r="K103" s="215">
        <v>74</v>
      </c>
      <c r="L103" s="215">
        <v>81</v>
      </c>
      <c r="M103" s="215">
        <v>80</v>
      </c>
      <c r="N103" s="215">
        <v>82</v>
      </c>
      <c r="O103" s="215">
        <v>59</v>
      </c>
      <c r="P103" s="215">
        <v>32</v>
      </c>
      <c r="Q103" s="215">
        <v>27</v>
      </c>
      <c r="R103" s="215">
        <v>76</v>
      </c>
      <c r="S103" s="215">
        <v>66</v>
      </c>
      <c r="T103" s="215">
        <v>89</v>
      </c>
      <c r="U103" s="215">
        <v>19</v>
      </c>
      <c r="V103" s="215">
        <v>11</v>
      </c>
      <c r="W103" s="215">
        <v>8</v>
      </c>
      <c r="X103" s="215">
        <v>84</v>
      </c>
      <c r="Y103" s="215">
        <v>73</v>
      </c>
      <c r="Z103" s="215">
        <v>100</v>
      </c>
      <c r="AA103" s="215">
        <v>11</v>
      </c>
      <c r="AB103" s="215">
        <v>3</v>
      </c>
      <c r="AC103" s="215">
        <v>8</v>
      </c>
      <c r="AD103" s="215" t="s">
        <v>414</v>
      </c>
      <c r="AE103" s="215">
        <v>100</v>
      </c>
      <c r="AF103" s="215" t="s">
        <v>414</v>
      </c>
      <c r="AG103" s="215">
        <v>1927</v>
      </c>
      <c r="AH103" s="215">
        <v>971</v>
      </c>
      <c r="AI103" s="215">
        <v>956</v>
      </c>
      <c r="AJ103" s="215">
        <v>77</v>
      </c>
      <c r="AK103" s="215">
        <v>73</v>
      </c>
      <c r="AL103" s="215">
        <v>80</v>
      </c>
      <c r="AN103" s="152"/>
    </row>
    <row r="104" spans="1:40" x14ac:dyDescent="0.45">
      <c r="A104" s="149" t="s">
        <v>76</v>
      </c>
      <c r="B104" s="149" t="s">
        <v>77</v>
      </c>
      <c r="C104" s="215">
        <v>5264</v>
      </c>
      <c r="D104" s="215">
        <v>2697</v>
      </c>
      <c r="E104" s="215">
        <v>2567</v>
      </c>
      <c r="F104" s="215">
        <v>78</v>
      </c>
      <c r="G104" s="215">
        <v>73</v>
      </c>
      <c r="H104" s="215">
        <v>83</v>
      </c>
      <c r="I104" s="215">
        <v>68</v>
      </c>
      <c r="J104" s="215">
        <v>30</v>
      </c>
      <c r="K104" s="215">
        <v>38</v>
      </c>
      <c r="L104" s="215">
        <v>90</v>
      </c>
      <c r="M104" s="215" t="s">
        <v>414</v>
      </c>
      <c r="N104" s="215" t="s">
        <v>414</v>
      </c>
      <c r="O104" s="215">
        <v>40</v>
      </c>
      <c r="P104" s="215">
        <v>19</v>
      </c>
      <c r="Q104" s="215">
        <v>21</v>
      </c>
      <c r="R104" s="215">
        <v>88</v>
      </c>
      <c r="S104" s="215" t="s">
        <v>414</v>
      </c>
      <c r="T104" s="215" t="s">
        <v>414</v>
      </c>
      <c r="U104" s="215">
        <v>13</v>
      </c>
      <c r="V104" s="215">
        <v>7</v>
      </c>
      <c r="W104" s="215">
        <v>6</v>
      </c>
      <c r="X104" s="215" t="s">
        <v>414</v>
      </c>
      <c r="Y104" s="215" t="s">
        <v>414</v>
      </c>
      <c r="Z104" s="215">
        <v>100</v>
      </c>
      <c r="AA104" s="215">
        <v>15</v>
      </c>
      <c r="AB104" s="215">
        <v>10</v>
      </c>
      <c r="AC104" s="215">
        <v>5</v>
      </c>
      <c r="AD104" s="215">
        <v>60</v>
      </c>
      <c r="AE104" s="215" t="s">
        <v>414</v>
      </c>
      <c r="AF104" s="215" t="s">
        <v>414</v>
      </c>
      <c r="AG104" s="215">
        <v>5441</v>
      </c>
      <c r="AH104" s="215">
        <v>2781</v>
      </c>
      <c r="AI104" s="215">
        <v>2660</v>
      </c>
      <c r="AJ104" s="215">
        <v>78</v>
      </c>
      <c r="AK104" s="215">
        <v>73</v>
      </c>
      <c r="AL104" s="215">
        <v>82</v>
      </c>
      <c r="AN104" s="152"/>
    </row>
    <row r="105" spans="1:40" x14ac:dyDescent="0.45">
      <c r="A105" s="149" t="s">
        <v>74</v>
      </c>
      <c r="B105" s="149" t="s">
        <v>75</v>
      </c>
      <c r="C105" s="215">
        <v>1199</v>
      </c>
      <c r="D105" s="215">
        <v>621</v>
      </c>
      <c r="E105" s="215">
        <v>578</v>
      </c>
      <c r="F105" s="215">
        <v>82</v>
      </c>
      <c r="G105" s="215">
        <v>80</v>
      </c>
      <c r="H105" s="215">
        <v>85</v>
      </c>
      <c r="I105" s="215">
        <v>35</v>
      </c>
      <c r="J105" s="215">
        <v>20</v>
      </c>
      <c r="K105" s="215">
        <v>15</v>
      </c>
      <c r="L105" s="215">
        <v>83</v>
      </c>
      <c r="M105" s="215" t="s">
        <v>414</v>
      </c>
      <c r="N105" s="215" t="s">
        <v>414</v>
      </c>
      <c r="O105" s="215">
        <v>39</v>
      </c>
      <c r="P105" s="215">
        <v>15</v>
      </c>
      <c r="Q105" s="215">
        <v>24</v>
      </c>
      <c r="R105" s="215">
        <v>92</v>
      </c>
      <c r="S105" s="215" t="s">
        <v>414</v>
      </c>
      <c r="T105" s="215" t="s">
        <v>414</v>
      </c>
      <c r="U105" s="215">
        <v>5</v>
      </c>
      <c r="V105" s="215" t="s">
        <v>414</v>
      </c>
      <c r="W105" s="215" t="s">
        <v>414</v>
      </c>
      <c r="X105" s="215" t="s">
        <v>414</v>
      </c>
      <c r="Y105" s="215" t="s">
        <v>414</v>
      </c>
      <c r="Z105" s="215" t="s">
        <v>414</v>
      </c>
      <c r="AA105" s="215">
        <v>3</v>
      </c>
      <c r="AB105" s="215" t="s">
        <v>414</v>
      </c>
      <c r="AC105" s="215" t="s">
        <v>414</v>
      </c>
      <c r="AD105" s="215">
        <v>100</v>
      </c>
      <c r="AE105" s="215" t="s">
        <v>414</v>
      </c>
      <c r="AF105" s="215" t="s">
        <v>414</v>
      </c>
      <c r="AG105" s="215">
        <v>1292</v>
      </c>
      <c r="AH105" s="215">
        <v>666</v>
      </c>
      <c r="AI105" s="215">
        <v>626</v>
      </c>
      <c r="AJ105" s="215">
        <v>82</v>
      </c>
      <c r="AK105" s="215">
        <v>80</v>
      </c>
      <c r="AL105" s="215">
        <v>85</v>
      </c>
      <c r="AN105" s="152"/>
    </row>
    <row r="106" spans="1:40" x14ac:dyDescent="0.45">
      <c r="A106" s="149" t="s">
        <v>329</v>
      </c>
      <c r="B106" s="149" t="s">
        <v>330</v>
      </c>
      <c r="C106" s="215">
        <v>4925</v>
      </c>
      <c r="D106" s="215">
        <v>2573</v>
      </c>
      <c r="E106" s="215">
        <v>2352</v>
      </c>
      <c r="F106" s="215">
        <v>76</v>
      </c>
      <c r="G106" s="215">
        <v>72</v>
      </c>
      <c r="H106" s="215">
        <v>80</v>
      </c>
      <c r="I106" s="215">
        <v>244</v>
      </c>
      <c r="J106" s="215">
        <v>120</v>
      </c>
      <c r="K106" s="215">
        <v>124</v>
      </c>
      <c r="L106" s="215">
        <v>82</v>
      </c>
      <c r="M106" s="215">
        <v>79</v>
      </c>
      <c r="N106" s="215">
        <v>84</v>
      </c>
      <c r="O106" s="215">
        <v>122</v>
      </c>
      <c r="P106" s="215">
        <v>67</v>
      </c>
      <c r="Q106" s="215">
        <v>55</v>
      </c>
      <c r="R106" s="215">
        <v>80</v>
      </c>
      <c r="S106" s="215">
        <v>81</v>
      </c>
      <c r="T106" s="215">
        <v>80</v>
      </c>
      <c r="U106" s="215">
        <v>35</v>
      </c>
      <c r="V106" s="215">
        <v>15</v>
      </c>
      <c r="W106" s="215">
        <v>20</v>
      </c>
      <c r="X106" s="215">
        <v>83</v>
      </c>
      <c r="Y106" s="215" t="s">
        <v>414</v>
      </c>
      <c r="Z106" s="215" t="s">
        <v>414</v>
      </c>
      <c r="AA106" s="215">
        <v>13</v>
      </c>
      <c r="AB106" s="215">
        <v>8</v>
      </c>
      <c r="AC106" s="215">
        <v>5</v>
      </c>
      <c r="AD106" s="215" t="s">
        <v>414</v>
      </c>
      <c r="AE106" s="215" t="s">
        <v>414</v>
      </c>
      <c r="AF106" s="215" t="s">
        <v>414</v>
      </c>
      <c r="AG106" s="215">
        <v>5434</v>
      </c>
      <c r="AH106" s="215">
        <v>2833</v>
      </c>
      <c r="AI106" s="215">
        <v>2601</v>
      </c>
      <c r="AJ106" s="215">
        <v>76</v>
      </c>
      <c r="AK106" s="215">
        <v>72</v>
      </c>
      <c r="AL106" s="215">
        <v>80</v>
      </c>
      <c r="AN106" s="152"/>
    </row>
    <row r="107" spans="1:40" x14ac:dyDescent="0.45">
      <c r="A107" s="149" t="s">
        <v>325</v>
      </c>
      <c r="B107" s="149" t="s">
        <v>326</v>
      </c>
      <c r="C107" s="215">
        <v>2267</v>
      </c>
      <c r="D107" s="215">
        <v>1168</v>
      </c>
      <c r="E107" s="215">
        <v>1099</v>
      </c>
      <c r="F107" s="215">
        <v>75</v>
      </c>
      <c r="G107" s="215">
        <v>71</v>
      </c>
      <c r="H107" s="215">
        <v>80</v>
      </c>
      <c r="I107" s="215">
        <v>279</v>
      </c>
      <c r="J107" s="215">
        <v>152</v>
      </c>
      <c r="K107" s="215">
        <v>127</v>
      </c>
      <c r="L107" s="215">
        <v>75</v>
      </c>
      <c r="M107" s="215">
        <v>75</v>
      </c>
      <c r="N107" s="215">
        <v>75</v>
      </c>
      <c r="O107" s="215">
        <v>98</v>
      </c>
      <c r="P107" s="215">
        <v>44</v>
      </c>
      <c r="Q107" s="215">
        <v>54</v>
      </c>
      <c r="R107" s="215">
        <v>83</v>
      </c>
      <c r="S107" s="215">
        <v>82</v>
      </c>
      <c r="T107" s="215">
        <v>83</v>
      </c>
      <c r="U107" s="215">
        <v>55</v>
      </c>
      <c r="V107" s="215">
        <v>30</v>
      </c>
      <c r="W107" s="215">
        <v>25</v>
      </c>
      <c r="X107" s="215">
        <v>67</v>
      </c>
      <c r="Y107" s="215">
        <v>57</v>
      </c>
      <c r="Z107" s="215">
        <v>80</v>
      </c>
      <c r="AA107" s="215">
        <v>18</v>
      </c>
      <c r="AB107" s="215">
        <v>7</v>
      </c>
      <c r="AC107" s="215">
        <v>11</v>
      </c>
      <c r="AD107" s="215">
        <v>78</v>
      </c>
      <c r="AE107" s="215" t="s">
        <v>414</v>
      </c>
      <c r="AF107" s="215" t="s">
        <v>414</v>
      </c>
      <c r="AG107" s="215">
        <v>2786</v>
      </c>
      <c r="AH107" s="215">
        <v>1428</v>
      </c>
      <c r="AI107" s="215">
        <v>1358</v>
      </c>
      <c r="AJ107" s="215">
        <v>75</v>
      </c>
      <c r="AK107" s="215">
        <v>71</v>
      </c>
      <c r="AL107" s="215">
        <v>79</v>
      </c>
      <c r="AN107" s="152"/>
    </row>
    <row r="108" spans="1:40" x14ac:dyDescent="0.45">
      <c r="A108" s="149" t="s">
        <v>331</v>
      </c>
      <c r="B108" s="149" t="s">
        <v>332</v>
      </c>
      <c r="C108" s="215">
        <v>13379</v>
      </c>
      <c r="D108" s="215">
        <v>6801</v>
      </c>
      <c r="E108" s="215">
        <v>6578</v>
      </c>
      <c r="F108" s="215">
        <v>78</v>
      </c>
      <c r="G108" s="215">
        <v>74</v>
      </c>
      <c r="H108" s="215">
        <v>82</v>
      </c>
      <c r="I108" s="215">
        <v>533</v>
      </c>
      <c r="J108" s="215">
        <v>259</v>
      </c>
      <c r="K108" s="215">
        <v>274</v>
      </c>
      <c r="L108" s="215">
        <v>76</v>
      </c>
      <c r="M108" s="215">
        <v>70</v>
      </c>
      <c r="N108" s="215">
        <v>82</v>
      </c>
      <c r="O108" s="215">
        <v>464</v>
      </c>
      <c r="P108" s="215">
        <v>253</v>
      </c>
      <c r="Q108" s="215">
        <v>211</v>
      </c>
      <c r="R108" s="215">
        <v>85</v>
      </c>
      <c r="S108" s="215">
        <v>83</v>
      </c>
      <c r="T108" s="215">
        <v>87</v>
      </c>
      <c r="U108" s="215">
        <v>175</v>
      </c>
      <c r="V108" s="215">
        <v>85</v>
      </c>
      <c r="W108" s="215">
        <v>90</v>
      </c>
      <c r="X108" s="215">
        <v>83</v>
      </c>
      <c r="Y108" s="215">
        <v>79</v>
      </c>
      <c r="Z108" s="215">
        <v>87</v>
      </c>
      <c r="AA108" s="215">
        <v>50</v>
      </c>
      <c r="AB108" s="215">
        <v>23</v>
      </c>
      <c r="AC108" s="215">
        <v>27</v>
      </c>
      <c r="AD108" s="215">
        <v>82</v>
      </c>
      <c r="AE108" s="215">
        <v>78</v>
      </c>
      <c r="AF108" s="215">
        <v>85</v>
      </c>
      <c r="AG108" s="215">
        <v>14957</v>
      </c>
      <c r="AH108" s="215">
        <v>7596</v>
      </c>
      <c r="AI108" s="215">
        <v>7361</v>
      </c>
      <c r="AJ108" s="215">
        <v>78</v>
      </c>
      <c r="AK108" s="215">
        <v>74</v>
      </c>
      <c r="AL108" s="215">
        <v>82</v>
      </c>
      <c r="AN108" s="152"/>
    </row>
    <row r="109" spans="1:40" x14ac:dyDescent="0.45">
      <c r="A109" s="149" t="s">
        <v>343</v>
      </c>
      <c r="B109" s="149" t="s">
        <v>344</v>
      </c>
      <c r="C109" s="215">
        <v>1905</v>
      </c>
      <c r="D109" s="215">
        <v>993</v>
      </c>
      <c r="E109" s="215">
        <v>912</v>
      </c>
      <c r="F109" s="215">
        <v>75</v>
      </c>
      <c r="G109" s="215">
        <v>71</v>
      </c>
      <c r="H109" s="215">
        <v>79</v>
      </c>
      <c r="I109" s="215">
        <v>125</v>
      </c>
      <c r="J109" s="215">
        <v>70</v>
      </c>
      <c r="K109" s="215">
        <v>55</v>
      </c>
      <c r="L109" s="215">
        <v>73</v>
      </c>
      <c r="M109" s="215">
        <v>69</v>
      </c>
      <c r="N109" s="215">
        <v>78</v>
      </c>
      <c r="O109" s="215">
        <v>159</v>
      </c>
      <c r="P109" s="215">
        <v>84</v>
      </c>
      <c r="Q109" s="215">
        <v>75</v>
      </c>
      <c r="R109" s="215">
        <v>75</v>
      </c>
      <c r="S109" s="215">
        <v>67</v>
      </c>
      <c r="T109" s="215">
        <v>85</v>
      </c>
      <c r="U109" s="215">
        <v>87</v>
      </c>
      <c r="V109" s="215">
        <v>49</v>
      </c>
      <c r="W109" s="215">
        <v>38</v>
      </c>
      <c r="X109" s="215">
        <v>74</v>
      </c>
      <c r="Y109" s="215">
        <v>67</v>
      </c>
      <c r="Z109" s="215">
        <v>82</v>
      </c>
      <c r="AA109" s="215">
        <v>11</v>
      </c>
      <c r="AB109" s="215">
        <v>3</v>
      </c>
      <c r="AC109" s="215">
        <v>8</v>
      </c>
      <c r="AD109" s="215" t="s">
        <v>414</v>
      </c>
      <c r="AE109" s="215" t="s">
        <v>414</v>
      </c>
      <c r="AF109" s="215" t="s">
        <v>414</v>
      </c>
      <c r="AG109" s="215">
        <v>2367</v>
      </c>
      <c r="AH109" s="215">
        <v>1233</v>
      </c>
      <c r="AI109" s="215">
        <v>1134</v>
      </c>
      <c r="AJ109" s="215">
        <v>74</v>
      </c>
      <c r="AK109" s="215">
        <v>70</v>
      </c>
      <c r="AL109" s="215">
        <v>78</v>
      </c>
      <c r="AN109" s="152"/>
    </row>
    <row r="110" spans="1:40" x14ac:dyDescent="0.45">
      <c r="A110" s="149" t="s">
        <v>349</v>
      </c>
      <c r="B110" s="149" t="s">
        <v>350</v>
      </c>
      <c r="C110" s="215">
        <v>2123</v>
      </c>
      <c r="D110" s="215">
        <v>1089</v>
      </c>
      <c r="E110" s="215">
        <v>1034</v>
      </c>
      <c r="F110" s="215">
        <v>76</v>
      </c>
      <c r="G110" s="215">
        <v>73</v>
      </c>
      <c r="H110" s="215">
        <v>79</v>
      </c>
      <c r="I110" s="215">
        <v>197</v>
      </c>
      <c r="J110" s="215">
        <v>95</v>
      </c>
      <c r="K110" s="215">
        <v>102</v>
      </c>
      <c r="L110" s="215">
        <v>87</v>
      </c>
      <c r="M110" s="215">
        <v>85</v>
      </c>
      <c r="N110" s="215">
        <v>88</v>
      </c>
      <c r="O110" s="215">
        <v>366</v>
      </c>
      <c r="P110" s="215">
        <v>181</v>
      </c>
      <c r="Q110" s="215">
        <v>185</v>
      </c>
      <c r="R110" s="215">
        <v>83</v>
      </c>
      <c r="S110" s="215">
        <v>78</v>
      </c>
      <c r="T110" s="215">
        <v>89</v>
      </c>
      <c r="U110" s="215">
        <v>84</v>
      </c>
      <c r="V110" s="215">
        <v>44</v>
      </c>
      <c r="W110" s="215">
        <v>40</v>
      </c>
      <c r="X110" s="215">
        <v>87</v>
      </c>
      <c r="Y110" s="215">
        <v>86</v>
      </c>
      <c r="Z110" s="215">
        <v>88</v>
      </c>
      <c r="AA110" s="215">
        <v>19</v>
      </c>
      <c r="AB110" s="215">
        <v>9</v>
      </c>
      <c r="AC110" s="215">
        <v>10</v>
      </c>
      <c r="AD110" s="215">
        <v>100</v>
      </c>
      <c r="AE110" s="215">
        <v>100</v>
      </c>
      <c r="AF110" s="215">
        <v>100</v>
      </c>
      <c r="AG110" s="215">
        <v>2854</v>
      </c>
      <c r="AH110" s="215">
        <v>1450</v>
      </c>
      <c r="AI110" s="215">
        <v>1404</v>
      </c>
      <c r="AJ110" s="215">
        <v>78</v>
      </c>
      <c r="AK110" s="215">
        <v>75</v>
      </c>
      <c r="AL110" s="215">
        <v>81</v>
      </c>
      <c r="AN110" s="152"/>
    </row>
    <row r="111" spans="1:40" x14ac:dyDescent="0.45">
      <c r="A111" s="149" t="s">
        <v>184</v>
      </c>
      <c r="B111" s="149" t="s">
        <v>185</v>
      </c>
      <c r="C111" s="215">
        <v>6411</v>
      </c>
      <c r="D111" s="215">
        <v>3315</v>
      </c>
      <c r="E111" s="215">
        <v>3096</v>
      </c>
      <c r="F111" s="215">
        <v>75</v>
      </c>
      <c r="G111" s="215">
        <v>71</v>
      </c>
      <c r="H111" s="215">
        <v>80</v>
      </c>
      <c r="I111" s="215">
        <v>353</v>
      </c>
      <c r="J111" s="215">
        <v>162</v>
      </c>
      <c r="K111" s="215">
        <v>191</v>
      </c>
      <c r="L111" s="215">
        <v>80</v>
      </c>
      <c r="M111" s="215">
        <v>80</v>
      </c>
      <c r="N111" s="215">
        <v>81</v>
      </c>
      <c r="O111" s="215">
        <v>539</v>
      </c>
      <c r="P111" s="215">
        <v>278</v>
      </c>
      <c r="Q111" s="215">
        <v>261</v>
      </c>
      <c r="R111" s="215">
        <v>84</v>
      </c>
      <c r="S111" s="215">
        <v>80</v>
      </c>
      <c r="T111" s="215">
        <v>88</v>
      </c>
      <c r="U111" s="215">
        <v>54</v>
      </c>
      <c r="V111" s="215">
        <v>25</v>
      </c>
      <c r="W111" s="215">
        <v>29</v>
      </c>
      <c r="X111" s="215">
        <v>78</v>
      </c>
      <c r="Y111" s="215">
        <v>76</v>
      </c>
      <c r="Z111" s="215">
        <v>79</v>
      </c>
      <c r="AA111" s="215">
        <v>29</v>
      </c>
      <c r="AB111" s="215">
        <v>11</v>
      </c>
      <c r="AC111" s="215">
        <v>18</v>
      </c>
      <c r="AD111" s="215">
        <v>62</v>
      </c>
      <c r="AE111" s="215">
        <v>45</v>
      </c>
      <c r="AF111" s="215">
        <v>72</v>
      </c>
      <c r="AG111" s="215">
        <v>7508</v>
      </c>
      <c r="AH111" s="215">
        <v>3870</v>
      </c>
      <c r="AI111" s="215">
        <v>3638</v>
      </c>
      <c r="AJ111" s="215">
        <v>76</v>
      </c>
      <c r="AK111" s="215">
        <v>72</v>
      </c>
      <c r="AL111" s="215">
        <v>80</v>
      </c>
      <c r="AN111" s="152"/>
    </row>
    <row r="112" spans="1:40" x14ac:dyDescent="0.45">
      <c r="A112" s="149" t="s">
        <v>182</v>
      </c>
      <c r="B112" s="149" t="s">
        <v>183</v>
      </c>
      <c r="C112" s="215">
        <v>1755</v>
      </c>
      <c r="D112" s="215">
        <v>907</v>
      </c>
      <c r="E112" s="215">
        <v>848</v>
      </c>
      <c r="F112" s="215">
        <v>67</v>
      </c>
      <c r="G112" s="215">
        <v>63</v>
      </c>
      <c r="H112" s="215">
        <v>72</v>
      </c>
      <c r="I112" s="215">
        <v>324</v>
      </c>
      <c r="J112" s="215">
        <v>168</v>
      </c>
      <c r="K112" s="215">
        <v>156</v>
      </c>
      <c r="L112" s="215">
        <v>74</v>
      </c>
      <c r="M112" s="215">
        <v>68</v>
      </c>
      <c r="N112" s="215">
        <v>80</v>
      </c>
      <c r="O112" s="215">
        <v>1808</v>
      </c>
      <c r="P112" s="215">
        <v>919</v>
      </c>
      <c r="Q112" s="215">
        <v>889</v>
      </c>
      <c r="R112" s="215">
        <v>77</v>
      </c>
      <c r="S112" s="215">
        <v>74</v>
      </c>
      <c r="T112" s="215">
        <v>80</v>
      </c>
      <c r="U112" s="215">
        <v>426</v>
      </c>
      <c r="V112" s="215">
        <v>227</v>
      </c>
      <c r="W112" s="215">
        <v>199</v>
      </c>
      <c r="X112" s="215">
        <v>78</v>
      </c>
      <c r="Y112" s="215">
        <v>73</v>
      </c>
      <c r="Z112" s="215">
        <v>84</v>
      </c>
      <c r="AA112" s="215">
        <v>13</v>
      </c>
      <c r="AB112" s="215">
        <v>6</v>
      </c>
      <c r="AC112" s="215">
        <v>7</v>
      </c>
      <c r="AD112" s="215" t="s">
        <v>414</v>
      </c>
      <c r="AE112" s="215" t="s">
        <v>414</v>
      </c>
      <c r="AF112" s="215">
        <v>100</v>
      </c>
      <c r="AG112" s="215">
        <v>4572</v>
      </c>
      <c r="AH112" s="215">
        <v>2352</v>
      </c>
      <c r="AI112" s="215">
        <v>2220</v>
      </c>
      <c r="AJ112" s="215">
        <v>72</v>
      </c>
      <c r="AK112" s="215">
        <v>68</v>
      </c>
      <c r="AL112" s="215">
        <v>76</v>
      </c>
      <c r="AN112" s="152"/>
    </row>
    <row r="113" spans="1:40" x14ac:dyDescent="0.45">
      <c r="A113" s="149" t="s">
        <v>194</v>
      </c>
      <c r="B113" s="149" t="s">
        <v>195</v>
      </c>
      <c r="C113" s="215">
        <v>367</v>
      </c>
      <c r="D113" s="215">
        <v>171</v>
      </c>
      <c r="E113" s="215">
        <v>196</v>
      </c>
      <c r="F113" s="215">
        <v>82</v>
      </c>
      <c r="G113" s="215">
        <v>79</v>
      </c>
      <c r="H113" s="215">
        <v>85</v>
      </c>
      <c r="I113" s="215">
        <v>15</v>
      </c>
      <c r="J113" s="215">
        <v>9</v>
      </c>
      <c r="K113" s="215">
        <v>6</v>
      </c>
      <c r="L113" s="215">
        <v>73</v>
      </c>
      <c r="M113" s="215" t="s">
        <v>414</v>
      </c>
      <c r="N113" s="215" t="s">
        <v>414</v>
      </c>
      <c r="O113" s="215">
        <v>7</v>
      </c>
      <c r="P113" s="215" t="s">
        <v>414</v>
      </c>
      <c r="Q113" s="215" t="s">
        <v>414</v>
      </c>
      <c r="R113" s="215">
        <v>100</v>
      </c>
      <c r="S113" s="215" t="s">
        <v>414</v>
      </c>
      <c r="T113" s="215" t="s">
        <v>414</v>
      </c>
      <c r="U113" s="215">
        <v>4</v>
      </c>
      <c r="V113" s="215" t="s">
        <v>414</v>
      </c>
      <c r="W113" s="215" t="s">
        <v>414</v>
      </c>
      <c r="X113" s="215">
        <v>100</v>
      </c>
      <c r="Y113" s="215" t="s">
        <v>414</v>
      </c>
      <c r="Z113" s="215" t="s">
        <v>414</v>
      </c>
      <c r="AA113" s="215" t="s">
        <v>414</v>
      </c>
      <c r="AB113" s="215">
        <v>0</v>
      </c>
      <c r="AC113" s="215" t="s">
        <v>414</v>
      </c>
      <c r="AD113" s="215" t="s">
        <v>414</v>
      </c>
      <c r="AE113" s="215" t="s">
        <v>33</v>
      </c>
      <c r="AF113" s="215" t="s">
        <v>414</v>
      </c>
      <c r="AG113" s="215">
        <v>397</v>
      </c>
      <c r="AH113" s="215">
        <v>190</v>
      </c>
      <c r="AI113" s="215">
        <v>207</v>
      </c>
      <c r="AJ113" s="215">
        <v>82</v>
      </c>
      <c r="AK113" s="215">
        <v>78</v>
      </c>
      <c r="AL113" s="215">
        <v>85</v>
      </c>
      <c r="AN113" s="152"/>
    </row>
    <row r="114" spans="1:40" x14ac:dyDescent="0.45">
      <c r="A114" s="149" t="s">
        <v>212</v>
      </c>
      <c r="B114" s="149" t="s">
        <v>213</v>
      </c>
      <c r="C114" s="215">
        <v>8412</v>
      </c>
      <c r="D114" s="215">
        <v>4310</v>
      </c>
      <c r="E114" s="215">
        <v>4102</v>
      </c>
      <c r="F114" s="215">
        <v>82</v>
      </c>
      <c r="G114" s="215">
        <v>78</v>
      </c>
      <c r="H114" s="215">
        <v>85</v>
      </c>
      <c r="I114" s="215">
        <v>340</v>
      </c>
      <c r="J114" s="215">
        <v>170</v>
      </c>
      <c r="K114" s="215">
        <v>170</v>
      </c>
      <c r="L114" s="215">
        <v>84</v>
      </c>
      <c r="M114" s="215">
        <v>80</v>
      </c>
      <c r="N114" s="215">
        <v>88</v>
      </c>
      <c r="O114" s="215">
        <v>359</v>
      </c>
      <c r="P114" s="215">
        <v>198</v>
      </c>
      <c r="Q114" s="215">
        <v>161</v>
      </c>
      <c r="R114" s="215">
        <v>84</v>
      </c>
      <c r="S114" s="215">
        <v>79</v>
      </c>
      <c r="T114" s="215">
        <v>90</v>
      </c>
      <c r="U114" s="215">
        <v>55</v>
      </c>
      <c r="V114" s="215">
        <v>32</v>
      </c>
      <c r="W114" s="215">
        <v>23</v>
      </c>
      <c r="X114" s="215">
        <v>67</v>
      </c>
      <c r="Y114" s="215">
        <v>56</v>
      </c>
      <c r="Z114" s="215">
        <v>83</v>
      </c>
      <c r="AA114" s="215">
        <v>24</v>
      </c>
      <c r="AB114" s="215">
        <v>6</v>
      </c>
      <c r="AC114" s="215">
        <v>18</v>
      </c>
      <c r="AD114" s="215">
        <v>88</v>
      </c>
      <c r="AE114" s="215">
        <v>100</v>
      </c>
      <c r="AF114" s="215">
        <v>83</v>
      </c>
      <c r="AG114" s="215">
        <v>9321</v>
      </c>
      <c r="AH114" s="215">
        <v>4792</v>
      </c>
      <c r="AI114" s="215">
        <v>4529</v>
      </c>
      <c r="AJ114" s="215">
        <v>81</v>
      </c>
      <c r="AK114" s="215">
        <v>78</v>
      </c>
      <c r="AL114" s="215">
        <v>85</v>
      </c>
      <c r="AN114" s="152"/>
    </row>
    <row r="115" spans="1:40" x14ac:dyDescent="0.45">
      <c r="A115" s="149" t="s">
        <v>214</v>
      </c>
      <c r="B115" s="149" t="s">
        <v>215</v>
      </c>
      <c r="C115" s="215">
        <v>2401</v>
      </c>
      <c r="D115" s="215">
        <v>1206</v>
      </c>
      <c r="E115" s="215">
        <v>1195</v>
      </c>
      <c r="F115" s="215">
        <v>77</v>
      </c>
      <c r="G115" s="215">
        <v>73</v>
      </c>
      <c r="H115" s="215">
        <v>81</v>
      </c>
      <c r="I115" s="215">
        <v>163</v>
      </c>
      <c r="J115" s="215">
        <v>79</v>
      </c>
      <c r="K115" s="215">
        <v>84</v>
      </c>
      <c r="L115" s="215">
        <v>79</v>
      </c>
      <c r="M115" s="215">
        <v>72</v>
      </c>
      <c r="N115" s="215">
        <v>85</v>
      </c>
      <c r="O115" s="215">
        <v>469</v>
      </c>
      <c r="P115" s="215">
        <v>232</v>
      </c>
      <c r="Q115" s="215">
        <v>237</v>
      </c>
      <c r="R115" s="215">
        <v>77</v>
      </c>
      <c r="S115" s="215">
        <v>72</v>
      </c>
      <c r="T115" s="215">
        <v>81</v>
      </c>
      <c r="U115" s="215">
        <v>114</v>
      </c>
      <c r="V115" s="215">
        <v>54</v>
      </c>
      <c r="W115" s="215">
        <v>60</v>
      </c>
      <c r="X115" s="215">
        <v>80</v>
      </c>
      <c r="Y115" s="215">
        <v>72</v>
      </c>
      <c r="Z115" s="215">
        <v>87</v>
      </c>
      <c r="AA115" s="215">
        <v>11</v>
      </c>
      <c r="AB115" s="215">
        <v>8</v>
      </c>
      <c r="AC115" s="215">
        <v>3</v>
      </c>
      <c r="AD115" s="215">
        <v>73</v>
      </c>
      <c r="AE115" s="215" t="s">
        <v>414</v>
      </c>
      <c r="AF115" s="215" t="s">
        <v>414</v>
      </c>
      <c r="AG115" s="215">
        <v>3238</v>
      </c>
      <c r="AH115" s="215">
        <v>1625</v>
      </c>
      <c r="AI115" s="215">
        <v>1613</v>
      </c>
      <c r="AJ115" s="215">
        <v>76</v>
      </c>
      <c r="AK115" s="215">
        <v>72</v>
      </c>
      <c r="AL115" s="215">
        <v>80</v>
      </c>
      <c r="AN115" s="152"/>
    </row>
    <row r="116" spans="1:40" x14ac:dyDescent="0.45">
      <c r="A116" s="149" t="s">
        <v>392</v>
      </c>
      <c r="B116" s="149" t="s">
        <v>393</v>
      </c>
      <c r="C116" s="215">
        <v>4842</v>
      </c>
      <c r="D116" s="215">
        <v>2467</v>
      </c>
      <c r="E116" s="215">
        <v>2375</v>
      </c>
      <c r="F116" s="215">
        <v>73</v>
      </c>
      <c r="G116" s="215">
        <v>70</v>
      </c>
      <c r="H116" s="215">
        <v>77</v>
      </c>
      <c r="I116" s="215">
        <v>171</v>
      </c>
      <c r="J116" s="215">
        <v>88</v>
      </c>
      <c r="K116" s="215">
        <v>83</v>
      </c>
      <c r="L116" s="215">
        <v>78</v>
      </c>
      <c r="M116" s="215">
        <v>76</v>
      </c>
      <c r="N116" s="215">
        <v>80</v>
      </c>
      <c r="O116" s="215">
        <v>72</v>
      </c>
      <c r="P116" s="215">
        <v>39</v>
      </c>
      <c r="Q116" s="215">
        <v>33</v>
      </c>
      <c r="R116" s="215">
        <v>81</v>
      </c>
      <c r="S116" s="215">
        <v>79</v>
      </c>
      <c r="T116" s="215">
        <v>82</v>
      </c>
      <c r="U116" s="215">
        <v>75</v>
      </c>
      <c r="V116" s="215">
        <v>45</v>
      </c>
      <c r="W116" s="215">
        <v>30</v>
      </c>
      <c r="X116" s="215">
        <v>77</v>
      </c>
      <c r="Y116" s="215">
        <v>69</v>
      </c>
      <c r="Z116" s="215">
        <v>90</v>
      </c>
      <c r="AA116" s="215">
        <v>18</v>
      </c>
      <c r="AB116" s="215">
        <v>12</v>
      </c>
      <c r="AC116" s="215">
        <v>6</v>
      </c>
      <c r="AD116" s="215">
        <v>78</v>
      </c>
      <c r="AE116" s="215" t="s">
        <v>414</v>
      </c>
      <c r="AF116" s="215" t="s">
        <v>414</v>
      </c>
      <c r="AG116" s="215">
        <v>5333</v>
      </c>
      <c r="AH116" s="215">
        <v>2739</v>
      </c>
      <c r="AI116" s="215">
        <v>2594</v>
      </c>
      <c r="AJ116" s="215">
        <v>74</v>
      </c>
      <c r="AK116" s="215">
        <v>70</v>
      </c>
      <c r="AL116" s="215">
        <v>78</v>
      </c>
      <c r="AN116" s="152"/>
    </row>
    <row r="117" spans="1:40" x14ac:dyDescent="0.45">
      <c r="A117" s="149" t="s">
        <v>388</v>
      </c>
      <c r="B117" s="149" t="s">
        <v>389</v>
      </c>
      <c r="C117" s="215">
        <v>2221</v>
      </c>
      <c r="D117" s="215">
        <v>1117</v>
      </c>
      <c r="E117" s="215">
        <v>1104</v>
      </c>
      <c r="F117" s="215">
        <v>74</v>
      </c>
      <c r="G117" s="215">
        <v>70</v>
      </c>
      <c r="H117" s="215">
        <v>78</v>
      </c>
      <c r="I117" s="215">
        <v>151</v>
      </c>
      <c r="J117" s="215">
        <v>83</v>
      </c>
      <c r="K117" s="215">
        <v>68</v>
      </c>
      <c r="L117" s="215">
        <v>75</v>
      </c>
      <c r="M117" s="215">
        <v>64</v>
      </c>
      <c r="N117" s="215">
        <v>88</v>
      </c>
      <c r="O117" s="215">
        <v>279</v>
      </c>
      <c r="P117" s="215">
        <v>157</v>
      </c>
      <c r="Q117" s="215">
        <v>122</v>
      </c>
      <c r="R117" s="215">
        <v>79</v>
      </c>
      <c r="S117" s="215">
        <v>75</v>
      </c>
      <c r="T117" s="215">
        <v>84</v>
      </c>
      <c r="U117" s="215">
        <v>92</v>
      </c>
      <c r="V117" s="215">
        <v>51</v>
      </c>
      <c r="W117" s="215">
        <v>41</v>
      </c>
      <c r="X117" s="215">
        <v>79</v>
      </c>
      <c r="Y117" s="215">
        <v>71</v>
      </c>
      <c r="Z117" s="215">
        <v>90</v>
      </c>
      <c r="AA117" s="215">
        <v>13</v>
      </c>
      <c r="AB117" s="215">
        <v>9</v>
      </c>
      <c r="AC117" s="215">
        <v>4</v>
      </c>
      <c r="AD117" s="215" t="s">
        <v>414</v>
      </c>
      <c r="AE117" s="215" t="s">
        <v>414</v>
      </c>
      <c r="AF117" s="215" t="s">
        <v>414</v>
      </c>
      <c r="AG117" s="215">
        <v>2836</v>
      </c>
      <c r="AH117" s="215">
        <v>1459</v>
      </c>
      <c r="AI117" s="215">
        <v>1377</v>
      </c>
      <c r="AJ117" s="215">
        <v>75</v>
      </c>
      <c r="AK117" s="215">
        <v>71</v>
      </c>
      <c r="AL117" s="215">
        <v>79</v>
      </c>
      <c r="AN117" s="152"/>
    </row>
    <row r="118" spans="1:40" x14ac:dyDescent="0.45">
      <c r="A118" s="149" t="s">
        <v>323</v>
      </c>
      <c r="B118" s="149" t="s">
        <v>324</v>
      </c>
      <c r="C118" s="215">
        <v>1255</v>
      </c>
      <c r="D118" s="215">
        <v>629</v>
      </c>
      <c r="E118" s="215">
        <v>626</v>
      </c>
      <c r="F118" s="215">
        <v>78</v>
      </c>
      <c r="G118" s="215">
        <v>74</v>
      </c>
      <c r="H118" s="215">
        <v>83</v>
      </c>
      <c r="I118" s="215">
        <v>79</v>
      </c>
      <c r="J118" s="215">
        <v>36</v>
      </c>
      <c r="K118" s="215">
        <v>43</v>
      </c>
      <c r="L118" s="215">
        <v>84</v>
      </c>
      <c r="M118" s="215">
        <v>81</v>
      </c>
      <c r="N118" s="215">
        <v>86</v>
      </c>
      <c r="O118" s="215">
        <v>109</v>
      </c>
      <c r="P118" s="215">
        <v>67</v>
      </c>
      <c r="Q118" s="215">
        <v>42</v>
      </c>
      <c r="R118" s="215">
        <v>83</v>
      </c>
      <c r="S118" s="215">
        <v>78</v>
      </c>
      <c r="T118" s="215">
        <v>90</v>
      </c>
      <c r="U118" s="215">
        <v>34</v>
      </c>
      <c r="V118" s="215">
        <v>15</v>
      </c>
      <c r="W118" s="215">
        <v>19</v>
      </c>
      <c r="X118" s="215">
        <v>71</v>
      </c>
      <c r="Y118" s="215">
        <v>80</v>
      </c>
      <c r="Z118" s="215">
        <v>63</v>
      </c>
      <c r="AA118" s="215">
        <v>7</v>
      </c>
      <c r="AB118" s="215">
        <v>3</v>
      </c>
      <c r="AC118" s="215">
        <v>4</v>
      </c>
      <c r="AD118" s="215">
        <v>100</v>
      </c>
      <c r="AE118" s="215">
        <v>100</v>
      </c>
      <c r="AF118" s="215">
        <v>100</v>
      </c>
      <c r="AG118" s="215">
        <v>1507</v>
      </c>
      <c r="AH118" s="215">
        <v>761</v>
      </c>
      <c r="AI118" s="215">
        <v>746</v>
      </c>
      <c r="AJ118" s="215">
        <v>79</v>
      </c>
      <c r="AK118" s="215">
        <v>75</v>
      </c>
      <c r="AL118" s="215">
        <v>82</v>
      </c>
      <c r="AN118" s="152"/>
    </row>
    <row r="119" spans="1:40" x14ac:dyDescent="0.45">
      <c r="A119" s="149" t="s">
        <v>357</v>
      </c>
      <c r="B119" s="149" t="s">
        <v>358</v>
      </c>
      <c r="C119" s="215">
        <v>1250</v>
      </c>
      <c r="D119" s="215">
        <v>661</v>
      </c>
      <c r="E119" s="215">
        <v>589</v>
      </c>
      <c r="F119" s="215">
        <v>81</v>
      </c>
      <c r="G119" s="215">
        <v>80</v>
      </c>
      <c r="H119" s="215">
        <v>82</v>
      </c>
      <c r="I119" s="215">
        <v>123</v>
      </c>
      <c r="J119" s="215">
        <v>56</v>
      </c>
      <c r="K119" s="215">
        <v>67</v>
      </c>
      <c r="L119" s="215">
        <v>75</v>
      </c>
      <c r="M119" s="215">
        <v>77</v>
      </c>
      <c r="N119" s="215">
        <v>73</v>
      </c>
      <c r="O119" s="215">
        <v>236</v>
      </c>
      <c r="P119" s="215">
        <v>121</v>
      </c>
      <c r="Q119" s="215">
        <v>115</v>
      </c>
      <c r="R119" s="215">
        <v>81</v>
      </c>
      <c r="S119" s="215">
        <v>78</v>
      </c>
      <c r="T119" s="215">
        <v>85</v>
      </c>
      <c r="U119" s="215">
        <v>17</v>
      </c>
      <c r="V119" s="215">
        <v>10</v>
      </c>
      <c r="W119" s="215">
        <v>7</v>
      </c>
      <c r="X119" s="215">
        <v>65</v>
      </c>
      <c r="Y119" s="215" t="s">
        <v>414</v>
      </c>
      <c r="Z119" s="215" t="s">
        <v>414</v>
      </c>
      <c r="AA119" s="215">
        <v>5</v>
      </c>
      <c r="AB119" s="215" t="s">
        <v>414</v>
      </c>
      <c r="AC119" s="215" t="s">
        <v>414</v>
      </c>
      <c r="AD119" s="215" t="s">
        <v>414</v>
      </c>
      <c r="AE119" s="215" t="s">
        <v>414</v>
      </c>
      <c r="AF119" s="215" t="s">
        <v>414</v>
      </c>
      <c r="AG119" s="215">
        <v>1672</v>
      </c>
      <c r="AH119" s="215">
        <v>873</v>
      </c>
      <c r="AI119" s="215">
        <v>799</v>
      </c>
      <c r="AJ119" s="215">
        <v>80</v>
      </c>
      <c r="AK119" s="215">
        <v>79</v>
      </c>
      <c r="AL119" s="215">
        <v>82</v>
      </c>
      <c r="AN119" s="152"/>
    </row>
    <row r="120" spans="1:40" x14ac:dyDescent="0.45">
      <c r="A120" s="149" t="s">
        <v>353</v>
      </c>
      <c r="B120" s="149" t="s">
        <v>354</v>
      </c>
      <c r="C120" s="215">
        <v>1722</v>
      </c>
      <c r="D120" s="215">
        <v>901</v>
      </c>
      <c r="E120" s="215">
        <v>821</v>
      </c>
      <c r="F120" s="215">
        <v>76</v>
      </c>
      <c r="G120" s="215">
        <v>74</v>
      </c>
      <c r="H120" s="215">
        <v>78</v>
      </c>
      <c r="I120" s="215">
        <v>89</v>
      </c>
      <c r="J120" s="215">
        <v>44</v>
      </c>
      <c r="K120" s="215">
        <v>45</v>
      </c>
      <c r="L120" s="215">
        <v>85</v>
      </c>
      <c r="M120" s="215">
        <v>80</v>
      </c>
      <c r="N120" s="215">
        <v>91</v>
      </c>
      <c r="O120" s="215">
        <v>70</v>
      </c>
      <c r="P120" s="215">
        <v>36</v>
      </c>
      <c r="Q120" s="215">
        <v>34</v>
      </c>
      <c r="R120" s="215">
        <v>86</v>
      </c>
      <c r="S120" s="215">
        <v>83</v>
      </c>
      <c r="T120" s="215">
        <v>88</v>
      </c>
      <c r="U120" s="215">
        <v>19</v>
      </c>
      <c r="V120" s="215">
        <v>8</v>
      </c>
      <c r="W120" s="215">
        <v>11</v>
      </c>
      <c r="X120" s="215">
        <v>84</v>
      </c>
      <c r="Y120" s="215" t="s">
        <v>414</v>
      </c>
      <c r="Z120" s="215" t="s">
        <v>414</v>
      </c>
      <c r="AA120" s="215">
        <v>6</v>
      </c>
      <c r="AB120" s="215">
        <v>3</v>
      </c>
      <c r="AC120" s="215">
        <v>3</v>
      </c>
      <c r="AD120" s="215">
        <v>100</v>
      </c>
      <c r="AE120" s="215">
        <v>100</v>
      </c>
      <c r="AF120" s="215">
        <v>100</v>
      </c>
      <c r="AG120" s="215">
        <v>1936</v>
      </c>
      <c r="AH120" s="215">
        <v>1007</v>
      </c>
      <c r="AI120" s="215">
        <v>929</v>
      </c>
      <c r="AJ120" s="215">
        <v>77</v>
      </c>
      <c r="AK120" s="215">
        <v>75</v>
      </c>
      <c r="AL120" s="215">
        <v>79</v>
      </c>
      <c r="AN120" s="152"/>
    </row>
    <row r="121" spans="1:40" x14ac:dyDescent="0.45">
      <c r="A121" s="149" t="s">
        <v>345</v>
      </c>
      <c r="B121" s="149" t="s">
        <v>346</v>
      </c>
      <c r="C121" s="215">
        <v>1060</v>
      </c>
      <c r="D121" s="215">
        <v>548</v>
      </c>
      <c r="E121" s="215">
        <v>512</v>
      </c>
      <c r="F121" s="215">
        <v>74</v>
      </c>
      <c r="G121" s="215">
        <v>69</v>
      </c>
      <c r="H121" s="215">
        <v>79</v>
      </c>
      <c r="I121" s="215">
        <v>216</v>
      </c>
      <c r="J121" s="215">
        <v>115</v>
      </c>
      <c r="K121" s="215">
        <v>101</v>
      </c>
      <c r="L121" s="215">
        <v>73</v>
      </c>
      <c r="M121" s="215">
        <v>73</v>
      </c>
      <c r="N121" s="215">
        <v>72</v>
      </c>
      <c r="O121" s="215">
        <v>360</v>
      </c>
      <c r="P121" s="215">
        <v>179</v>
      </c>
      <c r="Q121" s="215">
        <v>181</v>
      </c>
      <c r="R121" s="215">
        <v>79</v>
      </c>
      <c r="S121" s="215">
        <v>71</v>
      </c>
      <c r="T121" s="215">
        <v>86</v>
      </c>
      <c r="U121" s="215">
        <v>191</v>
      </c>
      <c r="V121" s="215">
        <v>104</v>
      </c>
      <c r="W121" s="215">
        <v>87</v>
      </c>
      <c r="X121" s="215">
        <v>75</v>
      </c>
      <c r="Y121" s="215">
        <v>70</v>
      </c>
      <c r="Z121" s="215">
        <v>82</v>
      </c>
      <c r="AA121" s="215">
        <v>10</v>
      </c>
      <c r="AB121" s="215">
        <v>5</v>
      </c>
      <c r="AC121" s="215">
        <v>5</v>
      </c>
      <c r="AD121" s="215">
        <v>60</v>
      </c>
      <c r="AE121" s="215" t="s">
        <v>414</v>
      </c>
      <c r="AF121" s="215" t="s">
        <v>414</v>
      </c>
      <c r="AG121" s="215">
        <v>1921</v>
      </c>
      <c r="AH121" s="215">
        <v>991</v>
      </c>
      <c r="AI121" s="215">
        <v>930</v>
      </c>
      <c r="AJ121" s="215">
        <v>75</v>
      </c>
      <c r="AK121" s="215">
        <v>70</v>
      </c>
      <c r="AL121" s="215">
        <v>79</v>
      </c>
      <c r="AN121" s="152"/>
    </row>
    <row r="122" spans="1:40" x14ac:dyDescent="0.45">
      <c r="A122" s="149" t="s">
        <v>347</v>
      </c>
      <c r="B122" s="149" t="s">
        <v>348</v>
      </c>
      <c r="C122" s="215">
        <v>769</v>
      </c>
      <c r="D122" s="215">
        <v>395</v>
      </c>
      <c r="E122" s="215">
        <v>374</v>
      </c>
      <c r="F122" s="215">
        <v>66</v>
      </c>
      <c r="G122" s="215">
        <v>63</v>
      </c>
      <c r="H122" s="215">
        <v>70</v>
      </c>
      <c r="I122" s="215">
        <v>201</v>
      </c>
      <c r="J122" s="215">
        <v>98</v>
      </c>
      <c r="K122" s="215">
        <v>103</v>
      </c>
      <c r="L122" s="215">
        <v>79</v>
      </c>
      <c r="M122" s="215">
        <v>70</v>
      </c>
      <c r="N122" s="215">
        <v>86</v>
      </c>
      <c r="O122" s="215">
        <v>1044</v>
      </c>
      <c r="P122" s="215">
        <v>534</v>
      </c>
      <c r="Q122" s="215">
        <v>510</v>
      </c>
      <c r="R122" s="215">
        <v>86</v>
      </c>
      <c r="S122" s="215">
        <v>83</v>
      </c>
      <c r="T122" s="215">
        <v>88</v>
      </c>
      <c r="U122" s="215">
        <v>187</v>
      </c>
      <c r="V122" s="215">
        <v>92</v>
      </c>
      <c r="W122" s="215">
        <v>95</v>
      </c>
      <c r="X122" s="215">
        <v>81</v>
      </c>
      <c r="Y122" s="215">
        <v>77</v>
      </c>
      <c r="Z122" s="215">
        <v>84</v>
      </c>
      <c r="AA122" s="215">
        <v>3</v>
      </c>
      <c r="AB122" s="215" t="s">
        <v>414</v>
      </c>
      <c r="AC122" s="215" t="s">
        <v>414</v>
      </c>
      <c r="AD122" s="215">
        <v>100</v>
      </c>
      <c r="AE122" s="215" t="s">
        <v>414</v>
      </c>
      <c r="AF122" s="215" t="s">
        <v>414</v>
      </c>
      <c r="AG122" s="215">
        <v>2375</v>
      </c>
      <c r="AH122" s="215">
        <v>1208</v>
      </c>
      <c r="AI122" s="215">
        <v>1167</v>
      </c>
      <c r="AJ122" s="215">
        <v>78</v>
      </c>
      <c r="AK122" s="215">
        <v>74</v>
      </c>
      <c r="AL122" s="215">
        <v>81</v>
      </c>
      <c r="AN122" s="152"/>
    </row>
    <row r="123" spans="1:40" x14ac:dyDescent="0.45">
      <c r="A123" s="149" t="s">
        <v>359</v>
      </c>
      <c r="B123" s="149" t="s">
        <v>360</v>
      </c>
      <c r="C123" s="215">
        <v>1531</v>
      </c>
      <c r="D123" s="215">
        <v>786</v>
      </c>
      <c r="E123" s="215">
        <v>745</v>
      </c>
      <c r="F123" s="215">
        <v>73</v>
      </c>
      <c r="G123" s="215">
        <v>70</v>
      </c>
      <c r="H123" s="215">
        <v>75</v>
      </c>
      <c r="I123" s="215">
        <v>131</v>
      </c>
      <c r="J123" s="215">
        <v>64</v>
      </c>
      <c r="K123" s="215">
        <v>67</v>
      </c>
      <c r="L123" s="215">
        <v>78</v>
      </c>
      <c r="M123" s="215">
        <v>75</v>
      </c>
      <c r="N123" s="215">
        <v>81</v>
      </c>
      <c r="O123" s="215">
        <v>238</v>
      </c>
      <c r="P123" s="215">
        <v>130</v>
      </c>
      <c r="Q123" s="215">
        <v>108</v>
      </c>
      <c r="R123" s="215">
        <v>80</v>
      </c>
      <c r="S123" s="215">
        <v>75</v>
      </c>
      <c r="T123" s="215">
        <v>86</v>
      </c>
      <c r="U123" s="215">
        <v>53</v>
      </c>
      <c r="V123" s="215">
        <v>27</v>
      </c>
      <c r="W123" s="215">
        <v>26</v>
      </c>
      <c r="X123" s="215">
        <v>79</v>
      </c>
      <c r="Y123" s="215">
        <v>78</v>
      </c>
      <c r="Z123" s="215">
        <v>81</v>
      </c>
      <c r="AA123" s="215">
        <v>21</v>
      </c>
      <c r="AB123" s="215">
        <v>12</v>
      </c>
      <c r="AC123" s="215">
        <v>9</v>
      </c>
      <c r="AD123" s="215">
        <v>76</v>
      </c>
      <c r="AE123" s="215" t="s">
        <v>414</v>
      </c>
      <c r="AF123" s="215" t="s">
        <v>414</v>
      </c>
      <c r="AG123" s="215">
        <v>2032</v>
      </c>
      <c r="AH123" s="215">
        <v>1044</v>
      </c>
      <c r="AI123" s="215">
        <v>988</v>
      </c>
      <c r="AJ123" s="215">
        <v>74</v>
      </c>
      <c r="AK123" s="215">
        <v>71</v>
      </c>
      <c r="AL123" s="215">
        <v>77</v>
      </c>
      <c r="AN123" s="152"/>
    </row>
    <row r="124" spans="1:40" x14ac:dyDescent="0.45">
      <c r="A124" s="149" t="s">
        <v>232</v>
      </c>
      <c r="B124" s="149" t="s">
        <v>233</v>
      </c>
      <c r="C124" s="215">
        <v>6257</v>
      </c>
      <c r="D124" s="215">
        <v>3092</v>
      </c>
      <c r="E124" s="215">
        <v>3165</v>
      </c>
      <c r="F124" s="215">
        <v>74</v>
      </c>
      <c r="G124" s="215">
        <v>70</v>
      </c>
      <c r="H124" s="215">
        <v>79</v>
      </c>
      <c r="I124" s="215">
        <v>362</v>
      </c>
      <c r="J124" s="215">
        <v>179</v>
      </c>
      <c r="K124" s="215">
        <v>183</v>
      </c>
      <c r="L124" s="215">
        <v>81</v>
      </c>
      <c r="M124" s="215">
        <v>76</v>
      </c>
      <c r="N124" s="215">
        <v>86</v>
      </c>
      <c r="O124" s="215">
        <v>309</v>
      </c>
      <c r="P124" s="215">
        <v>167</v>
      </c>
      <c r="Q124" s="215">
        <v>142</v>
      </c>
      <c r="R124" s="215">
        <v>78</v>
      </c>
      <c r="S124" s="215">
        <v>76</v>
      </c>
      <c r="T124" s="215">
        <v>80</v>
      </c>
      <c r="U124" s="215">
        <v>74</v>
      </c>
      <c r="V124" s="215">
        <v>42</v>
      </c>
      <c r="W124" s="215">
        <v>32</v>
      </c>
      <c r="X124" s="215">
        <v>78</v>
      </c>
      <c r="Y124" s="215">
        <v>76</v>
      </c>
      <c r="Z124" s="215">
        <v>81</v>
      </c>
      <c r="AA124" s="215">
        <v>57</v>
      </c>
      <c r="AB124" s="215">
        <v>39</v>
      </c>
      <c r="AC124" s="215">
        <v>18</v>
      </c>
      <c r="AD124" s="215">
        <v>91</v>
      </c>
      <c r="AE124" s="215" t="s">
        <v>414</v>
      </c>
      <c r="AF124" s="215" t="s">
        <v>414</v>
      </c>
      <c r="AG124" s="215">
        <v>7220</v>
      </c>
      <c r="AH124" s="215">
        <v>3608</v>
      </c>
      <c r="AI124" s="215">
        <v>3612</v>
      </c>
      <c r="AJ124" s="215">
        <v>75</v>
      </c>
      <c r="AK124" s="215">
        <v>71</v>
      </c>
      <c r="AL124" s="215">
        <v>79</v>
      </c>
      <c r="AN124" s="152"/>
    </row>
    <row r="125" spans="1:40" x14ac:dyDescent="0.45">
      <c r="A125" s="149" t="s">
        <v>242</v>
      </c>
      <c r="B125" s="149" t="s">
        <v>243</v>
      </c>
      <c r="C125" s="215">
        <v>2097</v>
      </c>
      <c r="D125" s="215">
        <v>1059</v>
      </c>
      <c r="E125" s="215">
        <v>1038</v>
      </c>
      <c r="F125" s="215">
        <v>70</v>
      </c>
      <c r="G125" s="215">
        <v>65</v>
      </c>
      <c r="H125" s="215">
        <v>74</v>
      </c>
      <c r="I125" s="215">
        <v>185</v>
      </c>
      <c r="J125" s="215">
        <v>82</v>
      </c>
      <c r="K125" s="215">
        <v>103</v>
      </c>
      <c r="L125" s="215">
        <v>78</v>
      </c>
      <c r="M125" s="215">
        <v>73</v>
      </c>
      <c r="N125" s="215">
        <v>82</v>
      </c>
      <c r="O125" s="215">
        <v>538</v>
      </c>
      <c r="P125" s="215">
        <v>282</v>
      </c>
      <c r="Q125" s="215">
        <v>256</v>
      </c>
      <c r="R125" s="215">
        <v>71</v>
      </c>
      <c r="S125" s="215">
        <v>65</v>
      </c>
      <c r="T125" s="215">
        <v>79</v>
      </c>
      <c r="U125" s="215">
        <v>79</v>
      </c>
      <c r="V125" s="215">
        <v>40</v>
      </c>
      <c r="W125" s="215">
        <v>39</v>
      </c>
      <c r="X125" s="215">
        <v>78</v>
      </c>
      <c r="Y125" s="215">
        <v>73</v>
      </c>
      <c r="Z125" s="215">
        <v>85</v>
      </c>
      <c r="AA125" s="215">
        <v>12</v>
      </c>
      <c r="AB125" s="215">
        <v>3</v>
      </c>
      <c r="AC125" s="215">
        <v>9</v>
      </c>
      <c r="AD125" s="215" t="s">
        <v>414</v>
      </c>
      <c r="AE125" s="215">
        <v>100</v>
      </c>
      <c r="AF125" s="215" t="s">
        <v>414</v>
      </c>
      <c r="AG125" s="215">
        <v>3001</v>
      </c>
      <c r="AH125" s="215">
        <v>1515</v>
      </c>
      <c r="AI125" s="215">
        <v>1486</v>
      </c>
      <c r="AJ125" s="215">
        <v>70</v>
      </c>
      <c r="AK125" s="215">
        <v>65</v>
      </c>
      <c r="AL125" s="215">
        <v>75</v>
      </c>
      <c r="AN125" s="152"/>
    </row>
    <row r="126" spans="1:40" x14ac:dyDescent="0.45">
      <c r="A126" s="149" t="s">
        <v>114</v>
      </c>
      <c r="B126" s="149" t="s">
        <v>115</v>
      </c>
      <c r="C126" s="215">
        <v>1384</v>
      </c>
      <c r="D126" s="215">
        <v>681</v>
      </c>
      <c r="E126" s="215">
        <v>703</v>
      </c>
      <c r="F126" s="215">
        <v>73</v>
      </c>
      <c r="G126" s="215">
        <v>69</v>
      </c>
      <c r="H126" s="215">
        <v>76</v>
      </c>
      <c r="I126" s="215">
        <v>37</v>
      </c>
      <c r="J126" s="215">
        <v>20</v>
      </c>
      <c r="K126" s="215">
        <v>17</v>
      </c>
      <c r="L126" s="215">
        <v>78</v>
      </c>
      <c r="M126" s="215">
        <v>80</v>
      </c>
      <c r="N126" s="215">
        <v>76</v>
      </c>
      <c r="O126" s="215">
        <v>6</v>
      </c>
      <c r="P126" s="215">
        <v>3</v>
      </c>
      <c r="Q126" s="215">
        <v>3</v>
      </c>
      <c r="R126" s="215">
        <v>100</v>
      </c>
      <c r="S126" s="215">
        <v>100</v>
      </c>
      <c r="T126" s="215">
        <v>100</v>
      </c>
      <c r="U126" s="215" t="s">
        <v>414</v>
      </c>
      <c r="V126" s="215" t="s">
        <v>414</v>
      </c>
      <c r="W126" s="215" t="s">
        <v>414</v>
      </c>
      <c r="X126" s="215" t="s">
        <v>414</v>
      </c>
      <c r="Y126" s="215" t="s">
        <v>414</v>
      </c>
      <c r="Z126" s="215" t="s">
        <v>414</v>
      </c>
      <c r="AA126" s="215">
        <v>0</v>
      </c>
      <c r="AB126" s="215">
        <v>0</v>
      </c>
      <c r="AC126" s="215">
        <v>0</v>
      </c>
      <c r="AD126" s="215" t="s">
        <v>33</v>
      </c>
      <c r="AE126" s="215" t="s">
        <v>33</v>
      </c>
      <c r="AF126" s="215" t="s">
        <v>33</v>
      </c>
      <c r="AG126" s="215">
        <v>1444</v>
      </c>
      <c r="AH126" s="215">
        <v>715</v>
      </c>
      <c r="AI126" s="215">
        <v>729</v>
      </c>
      <c r="AJ126" s="215">
        <v>73</v>
      </c>
      <c r="AK126" s="215">
        <v>69</v>
      </c>
      <c r="AL126" s="215">
        <v>76</v>
      </c>
      <c r="AN126" s="152"/>
    </row>
    <row r="127" spans="1:40" x14ac:dyDescent="0.45">
      <c r="A127" s="149" t="s">
        <v>139</v>
      </c>
      <c r="B127" s="149" t="s">
        <v>140</v>
      </c>
      <c r="C127" s="215">
        <v>2305</v>
      </c>
      <c r="D127" s="215">
        <v>1204</v>
      </c>
      <c r="E127" s="215">
        <v>1101</v>
      </c>
      <c r="F127" s="215">
        <v>79</v>
      </c>
      <c r="G127" s="215">
        <v>76</v>
      </c>
      <c r="H127" s="215">
        <v>82</v>
      </c>
      <c r="I127" s="215">
        <v>98</v>
      </c>
      <c r="J127" s="215">
        <v>48</v>
      </c>
      <c r="K127" s="215">
        <v>50</v>
      </c>
      <c r="L127" s="215">
        <v>82</v>
      </c>
      <c r="M127" s="215">
        <v>85</v>
      </c>
      <c r="N127" s="215">
        <v>78</v>
      </c>
      <c r="O127" s="215">
        <v>85</v>
      </c>
      <c r="P127" s="215">
        <v>40</v>
      </c>
      <c r="Q127" s="215">
        <v>45</v>
      </c>
      <c r="R127" s="215">
        <v>75</v>
      </c>
      <c r="S127" s="215">
        <v>68</v>
      </c>
      <c r="T127" s="215">
        <v>82</v>
      </c>
      <c r="U127" s="215">
        <v>13</v>
      </c>
      <c r="V127" s="215">
        <v>8</v>
      </c>
      <c r="W127" s="215">
        <v>5</v>
      </c>
      <c r="X127" s="215">
        <v>69</v>
      </c>
      <c r="Y127" s="215">
        <v>50</v>
      </c>
      <c r="Z127" s="215">
        <v>100</v>
      </c>
      <c r="AA127" s="215">
        <v>11</v>
      </c>
      <c r="AB127" s="215">
        <v>6</v>
      </c>
      <c r="AC127" s="215">
        <v>5</v>
      </c>
      <c r="AD127" s="215" t="s">
        <v>414</v>
      </c>
      <c r="AE127" s="215" t="s">
        <v>414</v>
      </c>
      <c r="AF127" s="215">
        <v>100</v>
      </c>
      <c r="AG127" s="215">
        <v>2546</v>
      </c>
      <c r="AH127" s="215">
        <v>1329</v>
      </c>
      <c r="AI127" s="215">
        <v>1217</v>
      </c>
      <c r="AJ127" s="215">
        <v>78</v>
      </c>
      <c r="AK127" s="215">
        <v>75</v>
      </c>
      <c r="AL127" s="215">
        <v>82</v>
      </c>
      <c r="AN127" s="152"/>
    </row>
    <row r="128" spans="1:40" x14ac:dyDescent="0.45">
      <c r="A128" s="149" t="s">
        <v>370</v>
      </c>
      <c r="B128" s="149" t="s">
        <v>371</v>
      </c>
      <c r="C128" s="215">
        <v>7376</v>
      </c>
      <c r="D128" s="215">
        <v>3784</v>
      </c>
      <c r="E128" s="215">
        <v>3592</v>
      </c>
      <c r="F128" s="215">
        <v>80</v>
      </c>
      <c r="G128" s="215">
        <v>75</v>
      </c>
      <c r="H128" s="215">
        <v>85</v>
      </c>
      <c r="I128" s="215">
        <v>164</v>
      </c>
      <c r="J128" s="215">
        <v>87</v>
      </c>
      <c r="K128" s="215">
        <v>77</v>
      </c>
      <c r="L128" s="215">
        <v>79</v>
      </c>
      <c r="M128" s="215">
        <v>77</v>
      </c>
      <c r="N128" s="215">
        <v>82</v>
      </c>
      <c r="O128" s="215">
        <v>54</v>
      </c>
      <c r="P128" s="215">
        <v>30</v>
      </c>
      <c r="Q128" s="215">
        <v>24</v>
      </c>
      <c r="R128" s="215">
        <v>87</v>
      </c>
      <c r="S128" s="215" t="s">
        <v>414</v>
      </c>
      <c r="T128" s="215" t="s">
        <v>414</v>
      </c>
      <c r="U128" s="215">
        <v>15</v>
      </c>
      <c r="V128" s="215">
        <v>7</v>
      </c>
      <c r="W128" s="215">
        <v>8</v>
      </c>
      <c r="X128" s="215">
        <v>60</v>
      </c>
      <c r="Y128" s="215" t="s">
        <v>414</v>
      </c>
      <c r="Z128" s="215" t="s">
        <v>414</v>
      </c>
      <c r="AA128" s="215">
        <v>14</v>
      </c>
      <c r="AB128" s="215">
        <v>6</v>
      </c>
      <c r="AC128" s="215">
        <v>8</v>
      </c>
      <c r="AD128" s="215" t="s">
        <v>414</v>
      </c>
      <c r="AE128" s="215">
        <v>100</v>
      </c>
      <c r="AF128" s="215" t="s">
        <v>414</v>
      </c>
      <c r="AG128" s="215">
        <v>7794</v>
      </c>
      <c r="AH128" s="215">
        <v>4016</v>
      </c>
      <c r="AI128" s="215">
        <v>3778</v>
      </c>
      <c r="AJ128" s="215">
        <v>80</v>
      </c>
      <c r="AK128" s="215">
        <v>75</v>
      </c>
      <c r="AL128" s="215">
        <v>85</v>
      </c>
      <c r="AN128" s="152"/>
    </row>
    <row r="129" spans="1:40" x14ac:dyDescent="0.45">
      <c r="A129" s="149" t="s">
        <v>380</v>
      </c>
      <c r="B129" s="149" t="s">
        <v>381</v>
      </c>
      <c r="C129" s="215">
        <v>2741</v>
      </c>
      <c r="D129" s="215">
        <v>1444</v>
      </c>
      <c r="E129" s="215">
        <v>1297</v>
      </c>
      <c r="F129" s="215">
        <v>77</v>
      </c>
      <c r="G129" s="215">
        <v>73</v>
      </c>
      <c r="H129" s="215">
        <v>82</v>
      </c>
      <c r="I129" s="215">
        <v>97</v>
      </c>
      <c r="J129" s="215">
        <v>36</v>
      </c>
      <c r="K129" s="215">
        <v>61</v>
      </c>
      <c r="L129" s="215">
        <v>81</v>
      </c>
      <c r="M129" s="215">
        <v>81</v>
      </c>
      <c r="N129" s="215">
        <v>82</v>
      </c>
      <c r="O129" s="215">
        <v>27</v>
      </c>
      <c r="P129" s="215">
        <v>15</v>
      </c>
      <c r="Q129" s="215">
        <v>12</v>
      </c>
      <c r="R129" s="215">
        <v>85</v>
      </c>
      <c r="S129" s="215">
        <v>73</v>
      </c>
      <c r="T129" s="215">
        <v>100</v>
      </c>
      <c r="U129" s="215">
        <v>21</v>
      </c>
      <c r="V129" s="215">
        <v>6</v>
      </c>
      <c r="W129" s="215">
        <v>15</v>
      </c>
      <c r="X129" s="215">
        <v>81</v>
      </c>
      <c r="Y129" s="215" t="s">
        <v>414</v>
      </c>
      <c r="Z129" s="215" t="s">
        <v>414</v>
      </c>
      <c r="AA129" s="215">
        <v>11</v>
      </c>
      <c r="AB129" s="215" t="s">
        <v>414</v>
      </c>
      <c r="AC129" s="215" t="s">
        <v>414</v>
      </c>
      <c r="AD129" s="215">
        <v>55</v>
      </c>
      <c r="AE129" s="215" t="s">
        <v>414</v>
      </c>
      <c r="AF129" s="215" t="s">
        <v>414</v>
      </c>
      <c r="AG129" s="215">
        <v>2979</v>
      </c>
      <c r="AH129" s="215">
        <v>1554</v>
      </c>
      <c r="AI129" s="215">
        <v>1425</v>
      </c>
      <c r="AJ129" s="215">
        <v>77</v>
      </c>
      <c r="AK129" s="215">
        <v>73</v>
      </c>
      <c r="AL129" s="215">
        <v>82</v>
      </c>
      <c r="AN129" s="152"/>
    </row>
    <row r="130" spans="1:40" x14ac:dyDescent="0.45">
      <c r="A130" s="149" t="s">
        <v>390</v>
      </c>
      <c r="B130" s="149" t="s">
        <v>391</v>
      </c>
      <c r="C130" s="215">
        <v>1332</v>
      </c>
      <c r="D130" s="215">
        <v>685</v>
      </c>
      <c r="E130" s="215">
        <v>647</v>
      </c>
      <c r="F130" s="215">
        <v>78</v>
      </c>
      <c r="G130" s="215">
        <v>71</v>
      </c>
      <c r="H130" s="215">
        <v>84</v>
      </c>
      <c r="I130" s="215">
        <v>52</v>
      </c>
      <c r="J130" s="215">
        <v>32</v>
      </c>
      <c r="K130" s="215">
        <v>20</v>
      </c>
      <c r="L130" s="215">
        <v>73</v>
      </c>
      <c r="M130" s="215">
        <v>66</v>
      </c>
      <c r="N130" s="215">
        <v>85</v>
      </c>
      <c r="O130" s="215">
        <v>20</v>
      </c>
      <c r="P130" s="215">
        <v>9</v>
      </c>
      <c r="Q130" s="215">
        <v>11</v>
      </c>
      <c r="R130" s="215" t="s">
        <v>414</v>
      </c>
      <c r="S130" s="215">
        <v>100</v>
      </c>
      <c r="T130" s="215" t="s">
        <v>414</v>
      </c>
      <c r="U130" s="215" t="s">
        <v>414</v>
      </c>
      <c r="V130" s="215">
        <v>0</v>
      </c>
      <c r="W130" s="215" t="s">
        <v>414</v>
      </c>
      <c r="X130" s="215" t="s">
        <v>414</v>
      </c>
      <c r="Y130" s="215" t="s">
        <v>33</v>
      </c>
      <c r="Z130" s="215" t="s">
        <v>414</v>
      </c>
      <c r="AA130" s="215">
        <v>4</v>
      </c>
      <c r="AB130" s="215" t="s">
        <v>414</v>
      </c>
      <c r="AC130" s="215" t="s">
        <v>414</v>
      </c>
      <c r="AD130" s="215">
        <v>100</v>
      </c>
      <c r="AE130" s="215" t="s">
        <v>414</v>
      </c>
      <c r="AF130" s="215" t="s">
        <v>414</v>
      </c>
      <c r="AG130" s="215">
        <v>1424</v>
      </c>
      <c r="AH130" s="215">
        <v>729</v>
      </c>
      <c r="AI130" s="215">
        <v>695</v>
      </c>
      <c r="AJ130" s="215">
        <v>78</v>
      </c>
      <c r="AK130" s="215">
        <v>71</v>
      </c>
      <c r="AL130" s="215">
        <v>84</v>
      </c>
      <c r="AN130" s="152"/>
    </row>
    <row r="131" spans="1:40" x14ac:dyDescent="0.45">
      <c r="A131" s="149" t="s">
        <v>234</v>
      </c>
      <c r="B131" s="149" t="s">
        <v>235</v>
      </c>
      <c r="C131" s="215">
        <v>14410</v>
      </c>
      <c r="D131" s="215">
        <v>7463</v>
      </c>
      <c r="E131" s="215">
        <v>6947</v>
      </c>
      <c r="F131" s="215">
        <v>77</v>
      </c>
      <c r="G131" s="215">
        <v>73</v>
      </c>
      <c r="H131" s="215">
        <v>82</v>
      </c>
      <c r="I131" s="215">
        <v>756</v>
      </c>
      <c r="J131" s="215">
        <v>376</v>
      </c>
      <c r="K131" s="215">
        <v>380</v>
      </c>
      <c r="L131" s="215">
        <v>80</v>
      </c>
      <c r="M131" s="215">
        <v>77</v>
      </c>
      <c r="N131" s="215">
        <v>82</v>
      </c>
      <c r="O131" s="215">
        <v>338</v>
      </c>
      <c r="P131" s="215">
        <v>166</v>
      </c>
      <c r="Q131" s="215">
        <v>172</v>
      </c>
      <c r="R131" s="215">
        <v>86</v>
      </c>
      <c r="S131" s="215">
        <v>83</v>
      </c>
      <c r="T131" s="215">
        <v>88</v>
      </c>
      <c r="U131" s="215">
        <v>365</v>
      </c>
      <c r="V131" s="215">
        <v>181</v>
      </c>
      <c r="W131" s="215">
        <v>184</v>
      </c>
      <c r="X131" s="215">
        <v>81</v>
      </c>
      <c r="Y131" s="215">
        <v>80</v>
      </c>
      <c r="Z131" s="215">
        <v>83</v>
      </c>
      <c r="AA131" s="215">
        <v>44</v>
      </c>
      <c r="AB131" s="215">
        <v>22</v>
      </c>
      <c r="AC131" s="215">
        <v>22</v>
      </c>
      <c r="AD131" s="215">
        <v>84</v>
      </c>
      <c r="AE131" s="215" t="s">
        <v>414</v>
      </c>
      <c r="AF131" s="215" t="s">
        <v>414</v>
      </c>
      <c r="AG131" s="215">
        <v>16308</v>
      </c>
      <c r="AH131" s="215">
        <v>8399</v>
      </c>
      <c r="AI131" s="215">
        <v>7909</v>
      </c>
      <c r="AJ131" s="215">
        <v>77</v>
      </c>
      <c r="AK131" s="215">
        <v>73</v>
      </c>
      <c r="AL131" s="215">
        <v>82</v>
      </c>
      <c r="AN131" s="152"/>
    </row>
    <row r="132" spans="1:40" x14ac:dyDescent="0.45">
      <c r="A132" s="149" t="s">
        <v>244</v>
      </c>
      <c r="B132" s="149" t="s">
        <v>427</v>
      </c>
      <c r="C132" s="215">
        <v>1812</v>
      </c>
      <c r="D132" s="215">
        <v>938</v>
      </c>
      <c r="E132" s="215">
        <v>874</v>
      </c>
      <c r="F132" s="215">
        <v>77</v>
      </c>
      <c r="G132" s="215">
        <v>72</v>
      </c>
      <c r="H132" s="215">
        <v>83</v>
      </c>
      <c r="I132" s="215">
        <v>138</v>
      </c>
      <c r="J132" s="215">
        <v>65</v>
      </c>
      <c r="K132" s="215">
        <v>73</v>
      </c>
      <c r="L132" s="215">
        <v>77</v>
      </c>
      <c r="M132" s="215">
        <v>69</v>
      </c>
      <c r="N132" s="215">
        <v>84</v>
      </c>
      <c r="O132" s="215">
        <v>103</v>
      </c>
      <c r="P132" s="215">
        <v>53</v>
      </c>
      <c r="Q132" s="215">
        <v>50</v>
      </c>
      <c r="R132" s="215">
        <v>80</v>
      </c>
      <c r="S132" s="215">
        <v>79</v>
      </c>
      <c r="T132" s="215">
        <v>80</v>
      </c>
      <c r="U132" s="215">
        <v>72</v>
      </c>
      <c r="V132" s="215">
        <v>37</v>
      </c>
      <c r="W132" s="215">
        <v>35</v>
      </c>
      <c r="X132" s="215">
        <v>81</v>
      </c>
      <c r="Y132" s="215">
        <v>78</v>
      </c>
      <c r="Z132" s="215">
        <v>83</v>
      </c>
      <c r="AA132" s="215">
        <v>15</v>
      </c>
      <c r="AB132" s="215">
        <v>7</v>
      </c>
      <c r="AC132" s="215">
        <v>8</v>
      </c>
      <c r="AD132" s="215">
        <v>80</v>
      </c>
      <c r="AE132" s="215" t="s">
        <v>414</v>
      </c>
      <c r="AF132" s="215" t="s">
        <v>414</v>
      </c>
      <c r="AG132" s="215">
        <v>2187</v>
      </c>
      <c r="AH132" s="215">
        <v>1123</v>
      </c>
      <c r="AI132" s="215">
        <v>1064</v>
      </c>
      <c r="AJ132" s="215">
        <v>77</v>
      </c>
      <c r="AK132" s="215">
        <v>72</v>
      </c>
      <c r="AL132" s="215">
        <v>83</v>
      </c>
      <c r="AN132" s="152"/>
    </row>
    <row r="133" spans="1:40" x14ac:dyDescent="0.45">
      <c r="A133" s="149" t="s">
        <v>247</v>
      </c>
      <c r="B133" s="149" t="s">
        <v>248</v>
      </c>
      <c r="C133" s="215">
        <v>1571</v>
      </c>
      <c r="D133" s="215">
        <v>805</v>
      </c>
      <c r="E133" s="215">
        <v>766</v>
      </c>
      <c r="F133" s="215">
        <v>74</v>
      </c>
      <c r="G133" s="215">
        <v>71</v>
      </c>
      <c r="H133" s="215">
        <v>76</v>
      </c>
      <c r="I133" s="215">
        <v>136</v>
      </c>
      <c r="J133" s="215">
        <v>64</v>
      </c>
      <c r="K133" s="215">
        <v>72</v>
      </c>
      <c r="L133" s="215">
        <v>78</v>
      </c>
      <c r="M133" s="215">
        <v>73</v>
      </c>
      <c r="N133" s="215">
        <v>82</v>
      </c>
      <c r="O133" s="215">
        <v>99</v>
      </c>
      <c r="P133" s="215">
        <v>54</v>
      </c>
      <c r="Q133" s="215">
        <v>45</v>
      </c>
      <c r="R133" s="215">
        <v>84</v>
      </c>
      <c r="S133" s="215" t="s">
        <v>414</v>
      </c>
      <c r="T133" s="215" t="s">
        <v>414</v>
      </c>
      <c r="U133" s="215">
        <v>377</v>
      </c>
      <c r="V133" s="215">
        <v>190</v>
      </c>
      <c r="W133" s="215">
        <v>187</v>
      </c>
      <c r="X133" s="215">
        <v>82</v>
      </c>
      <c r="Y133" s="215">
        <v>77</v>
      </c>
      <c r="Z133" s="215">
        <v>87</v>
      </c>
      <c r="AA133" s="215">
        <v>14</v>
      </c>
      <c r="AB133" s="215">
        <v>5</v>
      </c>
      <c r="AC133" s="215">
        <v>9</v>
      </c>
      <c r="AD133" s="215">
        <v>79</v>
      </c>
      <c r="AE133" s="215" t="s">
        <v>414</v>
      </c>
      <c r="AF133" s="215" t="s">
        <v>414</v>
      </c>
      <c r="AG133" s="215">
        <v>2272</v>
      </c>
      <c r="AH133" s="215">
        <v>1153</v>
      </c>
      <c r="AI133" s="215">
        <v>1119</v>
      </c>
      <c r="AJ133" s="215">
        <v>76</v>
      </c>
      <c r="AK133" s="215">
        <v>72</v>
      </c>
      <c r="AL133" s="215">
        <v>79</v>
      </c>
      <c r="AN133" s="152"/>
    </row>
    <row r="134" spans="1:40" x14ac:dyDescent="0.45">
      <c r="A134" s="149" t="s">
        <v>204</v>
      </c>
      <c r="B134" s="149" t="s">
        <v>205</v>
      </c>
      <c r="C134" s="215">
        <v>1791</v>
      </c>
      <c r="D134" s="215">
        <v>948</v>
      </c>
      <c r="E134" s="215">
        <v>843</v>
      </c>
      <c r="F134" s="215">
        <v>74</v>
      </c>
      <c r="G134" s="215">
        <v>71</v>
      </c>
      <c r="H134" s="215">
        <v>78</v>
      </c>
      <c r="I134" s="215">
        <v>45</v>
      </c>
      <c r="J134" s="215">
        <v>20</v>
      </c>
      <c r="K134" s="215">
        <v>25</v>
      </c>
      <c r="L134" s="215">
        <v>73</v>
      </c>
      <c r="M134" s="215">
        <v>75</v>
      </c>
      <c r="N134" s="215">
        <v>72</v>
      </c>
      <c r="O134" s="215">
        <v>10</v>
      </c>
      <c r="P134" s="215">
        <v>5</v>
      </c>
      <c r="Q134" s="215">
        <v>5</v>
      </c>
      <c r="R134" s="215" t="s">
        <v>414</v>
      </c>
      <c r="S134" s="215">
        <v>100</v>
      </c>
      <c r="T134" s="215" t="s">
        <v>414</v>
      </c>
      <c r="U134" s="215">
        <v>6</v>
      </c>
      <c r="V134" s="215" t="s">
        <v>414</v>
      </c>
      <c r="W134" s="215" t="s">
        <v>414</v>
      </c>
      <c r="X134" s="215">
        <v>100</v>
      </c>
      <c r="Y134" s="215" t="s">
        <v>414</v>
      </c>
      <c r="Z134" s="215" t="s">
        <v>414</v>
      </c>
      <c r="AA134" s="215" t="s">
        <v>414</v>
      </c>
      <c r="AB134" s="215" t="s">
        <v>414</v>
      </c>
      <c r="AC134" s="215">
        <v>0</v>
      </c>
      <c r="AD134" s="215" t="s">
        <v>414</v>
      </c>
      <c r="AE134" s="215" t="s">
        <v>414</v>
      </c>
      <c r="AF134" s="215" t="s">
        <v>33</v>
      </c>
      <c r="AG134" s="215">
        <v>1872</v>
      </c>
      <c r="AH134" s="215">
        <v>986</v>
      </c>
      <c r="AI134" s="215">
        <v>886</v>
      </c>
      <c r="AJ134" s="215">
        <v>74</v>
      </c>
      <c r="AK134" s="215">
        <v>72</v>
      </c>
      <c r="AL134" s="215">
        <v>78</v>
      </c>
      <c r="AN134" s="152"/>
    </row>
    <row r="135" spans="1:40" x14ac:dyDescent="0.45">
      <c r="A135" s="149" t="s">
        <v>224</v>
      </c>
      <c r="B135" s="149" t="s">
        <v>225</v>
      </c>
      <c r="C135" s="215">
        <v>5600</v>
      </c>
      <c r="D135" s="215">
        <v>2867</v>
      </c>
      <c r="E135" s="215">
        <v>2733</v>
      </c>
      <c r="F135" s="215">
        <v>78</v>
      </c>
      <c r="G135" s="215">
        <v>74</v>
      </c>
      <c r="H135" s="215">
        <v>82</v>
      </c>
      <c r="I135" s="215">
        <v>212</v>
      </c>
      <c r="J135" s="215">
        <v>116</v>
      </c>
      <c r="K135" s="215">
        <v>96</v>
      </c>
      <c r="L135" s="215">
        <v>73</v>
      </c>
      <c r="M135" s="215">
        <v>69</v>
      </c>
      <c r="N135" s="215">
        <v>77</v>
      </c>
      <c r="O135" s="215">
        <v>247</v>
      </c>
      <c r="P135" s="215">
        <v>137</v>
      </c>
      <c r="Q135" s="215">
        <v>110</v>
      </c>
      <c r="R135" s="215">
        <v>77</v>
      </c>
      <c r="S135" s="215">
        <v>74</v>
      </c>
      <c r="T135" s="215">
        <v>81</v>
      </c>
      <c r="U135" s="215">
        <v>29</v>
      </c>
      <c r="V135" s="215">
        <v>19</v>
      </c>
      <c r="W135" s="215">
        <v>10</v>
      </c>
      <c r="X135" s="215">
        <v>69</v>
      </c>
      <c r="Y135" s="215">
        <v>74</v>
      </c>
      <c r="Z135" s="215">
        <v>60</v>
      </c>
      <c r="AA135" s="215">
        <v>15</v>
      </c>
      <c r="AB135" s="215">
        <v>8</v>
      </c>
      <c r="AC135" s="215">
        <v>7</v>
      </c>
      <c r="AD135" s="215" t="s">
        <v>414</v>
      </c>
      <c r="AE135" s="215" t="s">
        <v>414</v>
      </c>
      <c r="AF135" s="215">
        <v>100</v>
      </c>
      <c r="AG135" s="215">
        <v>6175</v>
      </c>
      <c r="AH135" s="215">
        <v>3184</v>
      </c>
      <c r="AI135" s="215">
        <v>2991</v>
      </c>
      <c r="AJ135" s="215">
        <v>78</v>
      </c>
      <c r="AK135" s="215">
        <v>74</v>
      </c>
      <c r="AL135" s="215">
        <v>82</v>
      </c>
      <c r="AN135" s="152"/>
    </row>
    <row r="136" spans="1:40" x14ac:dyDescent="0.45">
      <c r="A136" s="149" t="s">
        <v>335</v>
      </c>
      <c r="B136" s="149" t="s">
        <v>336</v>
      </c>
      <c r="C136" s="215">
        <v>15433</v>
      </c>
      <c r="D136" s="215">
        <v>7891</v>
      </c>
      <c r="E136" s="215">
        <v>7542</v>
      </c>
      <c r="F136" s="215">
        <v>78</v>
      </c>
      <c r="G136" s="215">
        <v>74</v>
      </c>
      <c r="H136" s="215">
        <v>82</v>
      </c>
      <c r="I136" s="215">
        <v>898</v>
      </c>
      <c r="J136" s="215">
        <v>491</v>
      </c>
      <c r="K136" s="215">
        <v>407</v>
      </c>
      <c r="L136" s="215">
        <v>83</v>
      </c>
      <c r="M136" s="215">
        <v>79</v>
      </c>
      <c r="N136" s="215">
        <v>89</v>
      </c>
      <c r="O136" s="215">
        <v>593</v>
      </c>
      <c r="P136" s="215">
        <v>302</v>
      </c>
      <c r="Q136" s="215">
        <v>291</v>
      </c>
      <c r="R136" s="215">
        <v>85</v>
      </c>
      <c r="S136" s="215">
        <v>84</v>
      </c>
      <c r="T136" s="215">
        <v>86</v>
      </c>
      <c r="U136" s="215">
        <v>363</v>
      </c>
      <c r="V136" s="215">
        <v>187</v>
      </c>
      <c r="W136" s="215">
        <v>176</v>
      </c>
      <c r="X136" s="215">
        <v>85</v>
      </c>
      <c r="Y136" s="215">
        <v>81</v>
      </c>
      <c r="Z136" s="215">
        <v>89</v>
      </c>
      <c r="AA136" s="215">
        <v>56</v>
      </c>
      <c r="AB136" s="215">
        <v>22</v>
      </c>
      <c r="AC136" s="215">
        <v>34</v>
      </c>
      <c r="AD136" s="215">
        <v>84</v>
      </c>
      <c r="AE136" s="215">
        <v>77</v>
      </c>
      <c r="AF136" s="215">
        <v>88</v>
      </c>
      <c r="AG136" s="215">
        <v>17666</v>
      </c>
      <c r="AH136" s="215">
        <v>9057</v>
      </c>
      <c r="AI136" s="215">
        <v>8609</v>
      </c>
      <c r="AJ136" s="215">
        <v>78</v>
      </c>
      <c r="AK136" s="215">
        <v>74</v>
      </c>
      <c r="AL136" s="215">
        <v>82</v>
      </c>
      <c r="AN136" s="152"/>
    </row>
    <row r="137" spans="1:40" x14ac:dyDescent="0.45">
      <c r="A137" s="149" t="s">
        <v>337</v>
      </c>
      <c r="B137" s="149" t="s">
        <v>338</v>
      </c>
      <c r="C137" s="215">
        <v>2881</v>
      </c>
      <c r="D137" s="215">
        <v>1462</v>
      </c>
      <c r="E137" s="215">
        <v>1419</v>
      </c>
      <c r="F137" s="215">
        <v>73</v>
      </c>
      <c r="G137" s="215">
        <v>70</v>
      </c>
      <c r="H137" s="215">
        <v>77</v>
      </c>
      <c r="I137" s="215">
        <v>211</v>
      </c>
      <c r="J137" s="215">
        <v>99</v>
      </c>
      <c r="K137" s="215">
        <v>112</v>
      </c>
      <c r="L137" s="215">
        <v>81</v>
      </c>
      <c r="M137" s="215">
        <v>75</v>
      </c>
      <c r="N137" s="215">
        <v>86</v>
      </c>
      <c r="O137" s="215">
        <v>142</v>
      </c>
      <c r="P137" s="215">
        <v>76</v>
      </c>
      <c r="Q137" s="215">
        <v>66</v>
      </c>
      <c r="R137" s="215">
        <v>85</v>
      </c>
      <c r="S137" s="215">
        <v>87</v>
      </c>
      <c r="T137" s="215">
        <v>83</v>
      </c>
      <c r="U137" s="215">
        <v>154</v>
      </c>
      <c r="V137" s="215">
        <v>71</v>
      </c>
      <c r="W137" s="215">
        <v>83</v>
      </c>
      <c r="X137" s="215">
        <v>87</v>
      </c>
      <c r="Y137" s="215">
        <v>86</v>
      </c>
      <c r="Z137" s="215">
        <v>88</v>
      </c>
      <c r="AA137" s="215">
        <v>9</v>
      </c>
      <c r="AB137" s="215">
        <v>6</v>
      </c>
      <c r="AC137" s="215">
        <v>3</v>
      </c>
      <c r="AD137" s="215">
        <v>100</v>
      </c>
      <c r="AE137" s="215">
        <v>100</v>
      </c>
      <c r="AF137" s="215">
        <v>100</v>
      </c>
      <c r="AG137" s="215">
        <v>3468</v>
      </c>
      <c r="AH137" s="215">
        <v>1748</v>
      </c>
      <c r="AI137" s="215">
        <v>1720</v>
      </c>
      <c r="AJ137" s="215">
        <v>75</v>
      </c>
      <c r="AK137" s="215">
        <v>71</v>
      </c>
      <c r="AL137" s="215">
        <v>78</v>
      </c>
      <c r="AN137" s="152"/>
    </row>
    <row r="138" spans="1:40" x14ac:dyDescent="0.45">
      <c r="A138" s="149" t="s">
        <v>118</v>
      </c>
      <c r="B138" s="149" t="s">
        <v>119</v>
      </c>
      <c r="C138" s="215">
        <v>11602</v>
      </c>
      <c r="D138" s="215">
        <v>5881</v>
      </c>
      <c r="E138" s="215">
        <v>5721</v>
      </c>
      <c r="F138" s="215">
        <v>78</v>
      </c>
      <c r="G138" s="215">
        <v>73</v>
      </c>
      <c r="H138" s="215">
        <v>82</v>
      </c>
      <c r="I138" s="215">
        <v>452</v>
      </c>
      <c r="J138" s="215">
        <v>226</v>
      </c>
      <c r="K138" s="215">
        <v>226</v>
      </c>
      <c r="L138" s="215">
        <v>78</v>
      </c>
      <c r="M138" s="215">
        <v>71</v>
      </c>
      <c r="N138" s="215">
        <v>85</v>
      </c>
      <c r="O138" s="215">
        <v>1594</v>
      </c>
      <c r="P138" s="215">
        <v>829</v>
      </c>
      <c r="Q138" s="215">
        <v>765</v>
      </c>
      <c r="R138" s="215">
        <v>77</v>
      </c>
      <c r="S138" s="215">
        <v>75</v>
      </c>
      <c r="T138" s="215">
        <v>80</v>
      </c>
      <c r="U138" s="215">
        <v>44</v>
      </c>
      <c r="V138" s="215">
        <v>22</v>
      </c>
      <c r="W138" s="215">
        <v>22</v>
      </c>
      <c r="X138" s="215">
        <v>89</v>
      </c>
      <c r="Y138" s="215">
        <v>77</v>
      </c>
      <c r="Z138" s="215">
        <v>100</v>
      </c>
      <c r="AA138" s="215">
        <v>39</v>
      </c>
      <c r="AB138" s="215">
        <v>24</v>
      </c>
      <c r="AC138" s="215">
        <v>15</v>
      </c>
      <c r="AD138" s="215">
        <v>72</v>
      </c>
      <c r="AE138" s="215">
        <v>67</v>
      </c>
      <c r="AF138" s="215">
        <v>80</v>
      </c>
      <c r="AG138" s="215">
        <v>13916</v>
      </c>
      <c r="AH138" s="215">
        <v>7079</v>
      </c>
      <c r="AI138" s="215">
        <v>6837</v>
      </c>
      <c r="AJ138" s="215">
        <v>77</v>
      </c>
      <c r="AK138" s="215">
        <v>73</v>
      </c>
      <c r="AL138" s="215">
        <v>82</v>
      </c>
      <c r="AN138" s="152"/>
    </row>
    <row r="139" spans="1:40" x14ac:dyDescent="0.45">
      <c r="A139" s="149" t="s">
        <v>100</v>
      </c>
      <c r="B139" s="149" t="s">
        <v>101</v>
      </c>
      <c r="C139" s="215">
        <v>1114</v>
      </c>
      <c r="D139" s="215">
        <v>563</v>
      </c>
      <c r="E139" s="215">
        <v>551</v>
      </c>
      <c r="F139" s="215">
        <v>76</v>
      </c>
      <c r="G139" s="215">
        <v>72</v>
      </c>
      <c r="H139" s="215">
        <v>79</v>
      </c>
      <c r="I139" s="215">
        <v>92</v>
      </c>
      <c r="J139" s="215">
        <v>47</v>
      </c>
      <c r="K139" s="215">
        <v>45</v>
      </c>
      <c r="L139" s="215">
        <v>70</v>
      </c>
      <c r="M139" s="215">
        <v>68</v>
      </c>
      <c r="N139" s="215">
        <v>71</v>
      </c>
      <c r="O139" s="215">
        <v>952</v>
      </c>
      <c r="P139" s="215">
        <v>496</v>
      </c>
      <c r="Q139" s="215">
        <v>456</v>
      </c>
      <c r="R139" s="215">
        <v>78</v>
      </c>
      <c r="S139" s="215">
        <v>72</v>
      </c>
      <c r="T139" s="215">
        <v>84</v>
      </c>
      <c r="U139" s="215">
        <v>25</v>
      </c>
      <c r="V139" s="215">
        <v>12</v>
      </c>
      <c r="W139" s="215">
        <v>13</v>
      </c>
      <c r="X139" s="215">
        <v>76</v>
      </c>
      <c r="Y139" s="215" t="s">
        <v>414</v>
      </c>
      <c r="Z139" s="215" t="s">
        <v>414</v>
      </c>
      <c r="AA139" s="215">
        <v>5</v>
      </c>
      <c r="AB139" s="215" t="s">
        <v>414</v>
      </c>
      <c r="AC139" s="215" t="s">
        <v>414</v>
      </c>
      <c r="AD139" s="215" t="s">
        <v>414</v>
      </c>
      <c r="AE139" s="215" t="s">
        <v>414</v>
      </c>
      <c r="AF139" s="215" t="s">
        <v>414</v>
      </c>
      <c r="AG139" s="215">
        <v>2216</v>
      </c>
      <c r="AH139" s="215">
        <v>1134</v>
      </c>
      <c r="AI139" s="215">
        <v>1082</v>
      </c>
      <c r="AJ139" s="215">
        <v>76</v>
      </c>
      <c r="AK139" s="215">
        <v>72</v>
      </c>
      <c r="AL139" s="215">
        <v>80</v>
      </c>
      <c r="AN139" s="152"/>
    </row>
    <row r="140" spans="1:40" x14ac:dyDescent="0.45">
      <c r="A140" s="149" t="s">
        <v>102</v>
      </c>
      <c r="B140" s="149" t="s">
        <v>103</v>
      </c>
      <c r="C140" s="215">
        <v>1531</v>
      </c>
      <c r="D140" s="215">
        <v>789</v>
      </c>
      <c r="E140" s="215">
        <v>742</v>
      </c>
      <c r="F140" s="215">
        <v>78</v>
      </c>
      <c r="G140" s="215">
        <v>73</v>
      </c>
      <c r="H140" s="215">
        <v>83</v>
      </c>
      <c r="I140" s="215">
        <v>43</v>
      </c>
      <c r="J140" s="215">
        <v>24</v>
      </c>
      <c r="K140" s="215">
        <v>19</v>
      </c>
      <c r="L140" s="215">
        <v>74</v>
      </c>
      <c r="M140" s="215">
        <v>71</v>
      </c>
      <c r="N140" s="215">
        <v>79</v>
      </c>
      <c r="O140" s="215">
        <v>31</v>
      </c>
      <c r="P140" s="215">
        <v>14</v>
      </c>
      <c r="Q140" s="215">
        <v>17</v>
      </c>
      <c r="R140" s="215">
        <v>81</v>
      </c>
      <c r="S140" s="215">
        <v>79</v>
      </c>
      <c r="T140" s="215">
        <v>82</v>
      </c>
      <c r="U140" s="215">
        <v>4</v>
      </c>
      <c r="V140" s="215" t="s">
        <v>414</v>
      </c>
      <c r="W140" s="215" t="s">
        <v>414</v>
      </c>
      <c r="X140" s="215">
        <v>100</v>
      </c>
      <c r="Y140" s="215" t="s">
        <v>414</v>
      </c>
      <c r="Z140" s="215" t="s">
        <v>414</v>
      </c>
      <c r="AA140" s="215">
        <v>11</v>
      </c>
      <c r="AB140" s="215">
        <v>8</v>
      </c>
      <c r="AC140" s="215">
        <v>3</v>
      </c>
      <c r="AD140" s="215">
        <v>55</v>
      </c>
      <c r="AE140" s="215" t="s">
        <v>414</v>
      </c>
      <c r="AF140" s="215" t="s">
        <v>414</v>
      </c>
      <c r="AG140" s="215">
        <v>1630</v>
      </c>
      <c r="AH140" s="215">
        <v>842</v>
      </c>
      <c r="AI140" s="215">
        <v>788</v>
      </c>
      <c r="AJ140" s="215">
        <v>77</v>
      </c>
      <c r="AK140" s="215">
        <v>73</v>
      </c>
      <c r="AL140" s="215">
        <v>83</v>
      </c>
      <c r="AN140" s="152"/>
    </row>
    <row r="141" spans="1:40" x14ac:dyDescent="0.45">
      <c r="A141" s="149" t="s">
        <v>192</v>
      </c>
      <c r="B141" s="149" t="s">
        <v>193</v>
      </c>
      <c r="C141" s="215">
        <v>8269</v>
      </c>
      <c r="D141" s="215">
        <v>4206</v>
      </c>
      <c r="E141" s="215">
        <v>4063</v>
      </c>
      <c r="F141" s="215">
        <v>74</v>
      </c>
      <c r="G141" s="215">
        <v>70</v>
      </c>
      <c r="H141" s="215">
        <v>79</v>
      </c>
      <c r="I141" s="215">
        <v>423</v>
      </c>
      <c r="J141" s="215">
        <v>221</v>
      </c>
      <c r="K141" s="215">
        <v>202</v>
      </c>
      <c r="L141" s="215">
        <v>75</v>
      </c>
      <c r="M141" s="215">
        <v>74</v>
      </c>
      <c r="N141" s="215">
        <v>77</v>
      </c>
      <c r="O141" s="215">
        <v>222</v>
      </c>
      <c r="P141" s="215">
        <v>110</v>
      </c>
      <c r="Q141" s="215">
        <v>112</v>
      </c>
      <c r="R141" s="215">
        <v>72</v>
      </c>
      <c r="S141" s="215">
        <v>65</v>
      </c>
      <c r="T141" s="215">
        <v>79</v>
      </c>
      <c r="U141" s="215">
        <v>76</v>
      </c>
      <c r="V141" s="215">
        <v>34</v>
      </c>
      <c r="W141" s="215">
        <v>42</v>
      </c>
      <c r="X141" s="215">
        <v>76</v>
      </c>
      <c r="Y141" s="215">
        <v>56</v>
      </c>
      <c r="Z141" s="215">
        <v>93</v>
      </c>
      <c r="AA141" s="215">
        <v>44</v>
      </c>
      <c r="AB141" s="215">
        <v>23</v>
      </c>
      <c r="AC141" s="215">
        <v>21</v>
      </c>
      <c r="AD141" s="215">
        <v>84</v>
      </c>
      <c r="AE141" s="215">
        <v>87</v>
      </c>
      <c r="AF141" s="215">
        <v>81</v>
      </c>
      <c r="AG141" s="215">
        <v>9162</v>
      </c>
      <c r="AH141" s="215">
        <v>4665</v>
      </c>
      <c r="AI141" s="215">
        <v>4497</v>
      </c>
      <c r="AJ141" s="215">
        <v>74</v>
      </c>
      <c r="AK141" s="215">
        <v>69</v>
      </c>
      <c r="AL141" s="215">
        <v>79</v>
      </c>
      <c r="AN141" s="152"/>
    </row>
    <row r="142" spans="1:40" x14ac:dyDescent="0.45">
      <c r="A142" s="149" t="s">
        <v>190</v>
      </c>
      <c r="B142" s="149" t="s">
        <v>191</v>
      </c>
      <c r="C142" s="215">
        <v>2057</v>
      </c>
      <c r="D142" s="215">
        <v>1090</v>
      </c>
      <c r="E142" s="215">
        <v>967</v>
      </c>
      <c r="F142" s="215">
        <v>67</v>
      </c>
      <c r="G142" s="215">
        <v>63</v>
      </c>
      <c r="H142" s="215">
        <v>72</v>
      </c>
      <c r="I142" s="215">
        <v>489</v>
      </c>
      <c r="J142" s="215">
        <v>245</v>
      </c>
      <c r="K142" s="215">
        <v>244</v>
      </c>
      <c r="L142" s="215">
        <v>72</v>
      </c>
      <c r="M142" s="215">
        <v>66</v>
      </c>
      <c r="N142" s="215">
        <v>78</v>
      </c>
      <c r="O142" s="215">
        <v>646</v>
      </c>
      <c r="P142" s="215">
        <v>334</v>
      </c>
      <c r="Q142" s="215">
        <v>312</v>
      </c>
      <c r="R142" s="215">
        <v>73</v>
      </c>
      <c r="S142" s="215">
        <v>70</v>
      </c>
      <c r="T142" s="215">
        <v>76</v>
      </c>
      <c r="U142" s="215">
        <v>393</v>
      </c>
      <c r="V142" s="215">
        <v>197</v>
      </c>
      <c r="W142" s="215">
        <v>196</v>
      </c>
      <c r="X142" s="215">
        <v>77</v>
      </c>
      <c r="Y142" s="215">
        <v>70</v>
      </c>
      <c r="Z142" s="215">
        <v>84</v>
      </c>
      <c r="AA142" s="215">
        <v>22</v>
      </c>
      <c r="AB142" s="215">
        <v>14</v>
      </c>
      <c r="AC142" s="215">
        <v>8</v>
      </c>
      <c r="AD142" s="215">
        <v>82</v>
      </c>
      <c r="AE142" s="215" t="s">
        <v>414</v>
      </c>
      <c r="AF142" s="215" t="s">
        <v>414</v>
      </c>
      <c r="AG142" s="215">
        <v>3773</v>
      </c>
      <c r="AH142" s="215">
        <v>1965</v>
      </c>
      <c r="AI142" s="215">
        <v>1808</v>
      </c>
      <c r="AJ142" s="215">
        <v>69</v>
      </c>
      <c r="AK142" s="215">
        <v>65</v>
      </c>
      <c r="AL142" s="215">
        <v>74</v>
      </c>
      <c r="AN142" s="152"/>
    </row>
    <row r="143" spans="1:40" x14ac:dyDescent="0.45">
      <c r="A143" s="149" t="s">
        <v>208</v>
      </c>
      <c r="B143" s="149" t="s">
        <v>209</v>
      </c>
      <c r="C143" s="215">
        <v>2777</v>
      </c>
      <c r="D143" s="215">
        <v>1452</v>
      </c>
      <c r="E143" s="215">
        <v>1325</v>
      </c>
      <c r="F143" s="215">
        <v>80</v>
      </c>
      <c r="G143" s="215">
        <v>76</v>
      </c>
      <c r="H143" s="215">
        <v>85</v>
      </c>
      <c r="I143" s="215">
        <v>70</v>
      </c>
      <c r="J143" s="215">
        <v>34</v>
      </c>
      <c r="K143" s="215">
        <v>36</v>
      </c>
      <c r="L143" s="215">
        <v>91</v>
      </c>
      <c r="M143" s="215" t="s">
        <v>414</v>
      </c>
      <c r="N143" s="215" t="s">
        <v>414</v>
      </c>
      <c r="O143" s="215">
        <v>32</v>
      </c>
      <c r="P143" s="215">
        <v>13</v>
      </c>
      <c r="Q143" s="215">
        <v>19</v>
      </c>
      <c r="R143" s="215" t="s">
        <v>414</v>
      </c>
      <c r="S143" s="215">
        <v>100</v>
      </c>
      <c r="T143" s="215" t="s">
        <v>414</v>
      </c>
      <c r="U143" s="215">
        <v>6</v>
      </c>
      <c r="V143" s="215" t="s">
        <v>414</v>
      </c>
      <c r="W143" s="215" t="s">
        <v>414</v>
      </c>
      <c r="X143" s="215" t="s">
        <v>414</v>
      </c>
      <c r="Y143" s="215" t="s">
        <v>414</v>
      </c>
      <c r="Z143" s="215" t="s">
        <v>414</v>
      </c>
      <c r="AA143" s="215">
        <v>6</v>
      </c>
      <c r="AB143" s="215">
        <v>3</v>
      </c>
      <c r="AC143" s="215">
        <v>3</v>
      </c>
      <c r="AD143" s="215" t="s">
        <v>414</v>
      </c>
      <c r="AE143" s="215" t="s">
        <v>414</v>
      </c>
      <c r="AF143" s="215">
        <v>100</v>
      </c>
      <c r="AG143" s="215">
        <v>2926</v>
      </c>
      <c r="AH143" s="215">
        <v>1525</v>
      </c>
      <c r="AI143" s="215">
        <v>1401</v>
      </c>
      <c r="AJ143" s="215">
        <v>80</v>
      </c>
      <c r="AK143" s="215">
        <v>76</v>
      </c>
      <c r="AL143" s="215">
        <v>85</v>
      </c>
      <c r="AN143" s="152"/>
    </row>
    <row r="144" spans="1:40" x14ac:dyDescent="0.45">
      <c r="A144" s="149" t="s">
        <v>216</v>
      </c>
      <c r="B144" s="149" t="s">
        <v>217</v>
      </c>
      <c r="C144" s="215">
        <v>1887</v>
      </c>
      <c r="D144" s="215">
        <v>1012</v>
      </c>
      <c r="E144" s="215">
        <v>875</v>
      </c>
      <c r="F144" s="215">
        <v>81</v>
      </c>
      <c r="G144" s="215">
        <v>78</v>
      </c>
      <c r="H144" s="215">
        <v>86</v>
      </c>
      <c r="I144" s="215">
        <v>101</v>
      </c>
      <c r="J144" s="215">
        <v>51</v>
      </c>
      <c r="K144" s="215">
        <v>50</v>
      </c>
      <c r="L144" s="215">
        <v>84</v>
      </c>
      <c r="M144" s="215">
        <v>80</v>
      </c>
      <c r="N144" s="215">
        <v>88</v>
      </c>
      <c r="O144" s="215">
        <v>145</v>
      </c>
      <c r="P144" s="215">
        <v>78</v>
      </c>
      <c r="Q144" s="215">
        <v>67</v>
      </c>
      <c r="R144" s="215">
        <v>81</v>
      </c>
      <c r="S144" s="215">
        <v>78</v>
      </c>
      <c r="T144" s="215">
        <v>84</v>
      </c>
      <c r="U144" s="215">
        <v>54</v>
      </c>
      <c r="V144" s="215">
        <v>21</v>
      </c>
      <c r="W144" s="215">
        <v>33</v>
      </c>
      <c r="X144" s="215">
        <v>91</v>
      </c>
      <c r="Y144" s="215" t="s">
        <v>414</v>
      </c>
      <c r="Z144" s="215" t="s">
        <v>414</v>
      </c>
      <c r="AA144" s="215">
        <v>4</v>
      </c>
      <c r="AB144" s="215" t="s">
        <v>414</v>
      </c>
      <c r="AC144" s="215" t="s">
        <v>414</v>
      </c>
      <c r="AD144" s="215">
        <v>100</v>
      </c>
      <c r="AE144" s="215" t="s">
        <v>414</v>
      </c>
      <c r="AF144" s="215" t="s">
        <v>414</v>
      </c>
      <c r="AG144" s="215">
        <v>2220</v>
      </c>
      <c r="AH144" s="215">
        <v>1178</v>
      </c>
      <c r="AI144" s="215">
        <v>1042</v>
      </c>
      <c r="AJ144" s="215">
        <v>82</v>
      </c>
      <c r="AK144" s="215">
        <v>78</v>
      </c>
      <c r="AL144" s="215">
        <v>86</v>
      </c>
      <c r="AN144" s="152"/>
    </row>
    <row r="145" spans="1:40" x14ac:dyDescent="0.45">
      <c r="A145" s="149" t="s">
        <v>108</v>
      </c>
      <c r="B145" s="149" t="s">
        <v>109</v>
      </c>
      <c r="C145" s="215">
        <v>3801</v>
      </c>
      <c r="D145" s="215">
        <v>1983</v>
      </c>
      <c r="E145" s="215">
        <v>1818</v>
      </c>
      <c r="F145" s="215">
        <v>81</v>
      </c>
      <c r="G145" s="215">
        <v>77</v>
      </c>
      <c r="H145" s="215">
        <v>85</v>
      </c>
      <c r="I145" s="215">
        <v>144</v>
      </c>
      <c r="J145" s="215">
        <v>73</v>
      </c>
      <c r="K145" s="215">
        <v>71</v>
      </c>
      <c r="L145" s="215">
        <v>87</v>
      </c>
      <c r="M145" s="215">
        <v>86</v>
      </c>
      <c r="N145" s="215">
        <v>87</v>
      </c>
      <c r="O145" s="215">
        <v>62</v>
      </c>
      <c r="P145" s="215">
        <v>37</v>
      </c>
      <c r="Q145" s="215">
        <v>25</v>
      </c>
      <c r="R145" s="215">
        <v>81</v>
      </c>
      <c r="S145" s="215">
        <v>84</v>
      </c>
      <c r="T145" s="215">
        <v>76</v>
      </c>
      <c r="U145" s="215">
        <v>10</v>
      </c>
      <c r="V145" s="215">
        <v>4</v>
      </c>
      <c r="W145" s="215">
        <v>6</v>
      </c>
      <c r="X145" s="215" t="s">
        <v>414</v>
      </c>
      <c r="Y145" s="215" t="s">
        <v>414</v>
      </c>
      <c r="Z145" s="215">
        <v>100</v>
      </c>
      <c r="AA145" s="215">
        <v>9</v>
      </c>
      <c r="AB145" s="215">
        <v>3</v>
      </c>
      <c r="AC145" s="215">
        <v>6</v>
      </c>
      <c r="AD145" s="215">
        <v>67</v>
      </c>
      <c r="AE145" s="215" t="s">
        <v>414</v>
      </c>
      <c r="AF145" s="215" t="s">
        <v>414</v>
      </c>
      <c r="AG145" s="215">
        <v>4077</v>
      </c>
      <c r="AH145" s="215">
        <v>2124</v>
      </c>
      <c r="AI145" s="215">
        <v>1953</v>
      </c>
      <c r="AJ145" s="215">
        <v>81</v>
      </c>
      <c r="AK145" s="215">
        <v>78</v>
      </c>
      <c r="AL145" s="215">
        <v>85</v>
      </c>
      <c r="AN145" s="152"/>
    </row>
    <row r="146" spans="1:40" x14ac:dyDescent="0.45">
      <c r="A146" s="149" t="s">
        <v>110</v>
      </c>
      <c r="B146" s="149" t="s">
        <v>428</v>
      </c>
      <c r="C146" s="215">
        <v>3516</v>
      </c>
      <c r="D146" s="215">
        <v>1842</v>
      </c>
      <c r="E146" s="215">
        <v>1674</v>
      </c>
      <c r="F146" s="215">
        <v>77</v>
      </c>
      <c r="G146" s="215">
        <v>74</v>
      </c>
      <c r="H146" s="215">
        <v>81</v>
      </c>
      <c r="I146" s="215">
        <v>102</v>
      </c>
      <c r="J146" s="215">
        <v>56</v>
      </c>
      <c r="K146" s="215">
        <v>46</v>
      </c>
      <c r="L146" s="215">
        <v>86</v>
      </c>
      <c r="M146" s="215">
        <v>84</v>
      </c>
      <c r="N146" s="215">
        <v>89</v>
      </c>
      <c r="O146" s="215">
        <v>62</v>
      </c>
      <c r="P146" s="215">
        <v>32</v>
      </c>
      <c r="Q146" s="215">
        <v>30</v>
      </c>
      <c r="R146" s="215">
        <v>82</v>
      </c>
      <c r="S146" s="215" t="s">
        <v>414</v>
      </c>
      <c r="T146" s="215" t="s">
        <v>414</v>
      </c>
      <c r="U146" s="215">
        <v>14</v>
      </c>
      <c r="V146" s="215">
        <v>8</v>
      </c>
      <c r="W146" s="215">
        <v>6</v>
      </c>
      <c r="X146" s="215">
        <v>57</v>
      </c>
      <c r="Y146" s="215" t="s">
        <v>414</v>
      </c>
      <c r="Z146" s="215" t="s">
        <v>414</v>
      </c>
      <c r="AA146" s="215">
        <v>13</v>
      </c>
      <c r="AB146" s="215">
        <v>7</v>
      </c>
      <c r="AC146" s="215">
        <v>6</v>
      </c>
      <c r="AD146" s="215" t="s">
        <v>414</v>
      </c>
      <c r="AE146" s="215" t="s">
        <v>414</v>
      </c>
      <c r="AF146" s="215">
        <v>100</v>
      </c>
      <c r="AG146" s="215">
        <v>3750</v>
      </c>
      <c r="AH146" s="215">
        <v>1973</v>
      </c>
      <c r="AI146" s="215">
        <v>1777</v>
      </c>
      <c r="AJ146" s="215">
        <v>77</v>
      </c>
      <c r="AK146" s="215">
        <v>74</v>
      </c>
      <c r="AL146" s="215">
        <v>81</v>
      </c>
      <c r="AN146" s="152"/>
    </row>
    <row r="147" spans="1:40" x14ac:dyDescent="0.45">
      <c r="A147" s="149" t="s">
        <v>368</v>
      </c>
      <c r="B147" s="149" t="s">
        <v>369</v>
      </c>
      <c r="C147" s="215">
        <v>5428</v>
      </c>
      <c r="D147" s="215">
        <v>2751</v>
      </c>
      <c r="E147" s="215">
        <v>2677</v>
      </c>
      <c r="F147" s="215">
        <v>76</v>
      </c>
      <c r="G147" s="215">
        <v>72</v>
      </c>
      <c r="H147" s="215">
        <v>80</v>
      </c>
      <c r="I147" s="215">
        <v>134</v>
      </c>
      <c r="J147" s="215">
        <v>76</v>
      </c>
      <c r="K147" s="215">
        <v>58</v>
      </c>
      <c r="L147" s="215">
        <v>79</v>
      </c>
      <c r="M147" s="215">
        <v>75</v>
      </c>
      <c r="N147" s="215">
        <v>84</v>
      </c>
      <c r="O147" s="215">
        <v>26</v>
      </c>
      <c r="P147" s="215">
        <v>15</v>
      </c>
      <c r="Q147" s="215">
        <v>11</v>
      </c>
      <c r="R147" s="215" t="s">
        <v>414</v>
      </c>
      <c r="S147" s="215" t="s">
        <v>414</v>
      </c>
      <c r="T147" s="215">
        <v>100</v>
      </c>
      <c r="U147" s="215" t="s">
        <v>414</v>
      </c>
      <c r="V147" s="215" t="s">
        <v>414</v>
      </c>
      <c r="W147" s="215" t="s">
        <v>414</v>
      </c>
      <c r="X147" s="215" t="s">
        <v>414</v>
      </c>
      <c r="Y147" s="215" t="s">
        <v>414</v>
      </c>
      <c r="Z147" s="215" t="s">
        <v>414</v>
      </c>
      <c r="AA147" s="215">
        <v>8</v>
      </c>
      <c r="AB147" s="215">
        <v>4</v>
      </c>
      <c r="AC147" s="215">
        <v>4</v>
      </c>
      <c r="AD147" s="215" t="s">
        <v>414</v>
      </c>
      <c r="AE147" s="215" t="s">
        <v>414</v>
      </c>
      <c r="AF147" s="215">
        <v>100</v>
      </c>
      <c r="AG147" s="215">
        <v>5724</v>
      </c>
      <c r="AH147" s="215">
        <v>2913</v>
      </c>
      <c r="AI147" s="215">
        <v>2811</v>
      </c>
      <c r="AJ147" s="215">
        <v>75</v>
      </c>
      <c r="AK147" s="215">
        <v>72</v>
      </c>
      <c r="AL147" s="215">
        <v>79</v>
      </c>
      <c r="AN147" s="152"/>
    </row>
    <row r="148" spans="1:40" x14ac:dyDescent="0.45">
      <c r="A148" s="149" t="s">
        <v>112</v>
      </c>
      <c r="B148" s="149" t="s">
        <v>113</v>
      </c>
      <c r="C148" s="215">
        <v>4874</v>
      </c>
      <c r="D148" s="215">
        <v>2570</v>
      </c>
      <c r="E148" s="215">
        <v>2304</v>
      </c>
      <c r="F148" s="215">
        <v>76</v>
      </c>
      <c r="G148" s="215">
        <v>71</v>
      </c>
      <c r="H148" s="215">
        <v>80</v>
      </c>
      <c r="I148" s="215">
        <v>83</v>
      </c>
      <c r="J148" s="215">
        <v>39</v>
      </c>
      <c r="K148" s="215">
        <v>44</v>
      </c>
      <c r="L148" s="215">
        <v>77</v>
      </c>
      <c r="M148" s="215">
        <v>64</v>
      </c>
      <c r="N148" s="215">
        <v>89</v>
      </c>
      <c r="O148" s="215">
        <v>54</v>
      </c>
      <c r="P148" s="215">
        <v>27</v>
      </c>
      <c r="Q148" s="215">
        <v>27</v>
      </c>
      <c r="R148" s="215">
        <v>81</v>
      </c>
      <c r="S148" s="215">
        <v>78</v>
      </c>
      <c r="T148" s="215">
        <v>85</v>
      </c>
      <c r="U148" s="215">
        <v>5</v>
      </c>
      <c r="V148" s="215" t="s">
        <v>414</v>
      </c>
      <c r="W148" s="215" t="s">
        <v>414</v>
      </c>
      <c r="X148" s="215">
        <v>100</v>
      </c>
      <c r="Y148" s="215" t="s">
        <v>414</v>
      </c>
      <c r="Z148" s="215" t="s">
        <v>414</v>
      </c>
      <c r="AA148" s="215">
        <v>13</v>
      </c>
      <c r="AB148" s="215">
        <v>5</v>
      </c>
      <c r="AC148" s="215">
        <v>8</v>
      </c>
      <c r="AD148" s="215" t="s">
        <v>414</v>
      </c>
      <c r="AE148" s="215">
        <v>100</v>
      </c>
      <c r="AF148" s="215" t="s">
        <v>414</v>
      </c>
      <c r="AG148" s="215">
        <v>5150</v>
      </c>
      <c r="AH148" s="215">
        <v>2701</v>
      </c>
      <c r="AI148" s="215">
        <v>2449</v>
      </c>
      <c r="AJ148" s="215">
        <v>75</v>
      </c>
      <c r="AK148" s="215">
        <v>71</v>
      </c>
      <c r="AL148" s="215">
        <v>80</v>
      </c>
      <c r="AN148" s="152"/>
    </row>
    <row r="149" spans="1:40" x14ac:dyDescent="0.45">
      <c r="A149" s="149" t="s">
        <v>374</v>
      </c>
      <c r="B149" s="149" t="s">
        <v>375</v>
      </c>
      <c r="C149" s="215">
        <v>5936</v>
      </c>
      <c r="D149" s="215">
        <v>3049</v>
      </c>
      <c r="E149" s="215">
        <v>2887</v>
      </c>
      <c r="F149" s="215">
        <v>76</v>
      </c>
      <c r="G149" s="215">
        <v>73</v>
      </c>
      <c r="H149" s="215">
        <v>78</v>
      </c>
      <c r="I149" s="215">
        <v>313</v>
      </c>
      <c r="J149" s="215">
        <v>156</v>
      </c>
      <c r="K149" s="215">
        <v>157</v>
      </c>
      <c r="L149" s="215">
        <v>77</v>
      </c>
      <c r="M149" s="215">
        <v>76</v>
      </c>
      <c r="N149" s="215">
        <v>78</v>
      </c>
      <c r="O149" s="215">
        <v>178</v>
      </c>
      <c r="P149" s="215">
        <v>91</v>
      </c>
      <c r="Q149" s="215">
        <v>87</v>
      </c>
      <c r="R149" s="215">
        <v>78</v>
      </c>
      <c r="S149" s="215">
        <v>70</v>
      </c>
      <c r="T149" s="215">
        <v>85</v>
      </c>
      <c r="U149" s="215">
        <v>97</v>
      </c>
      <c r="V149" s="215">
        <v>39</v>
      </c>
      <c r="W149" s="215">
        <v>58</v>
      </c>
      <c r="X149" s="215">
        <v>77</v>
      </c>
      <c r="Y149" s="215">
        <v>74</v>
      </c>
      <c r="Z149" s="215">
        <v>79</v>
      </c>
      <c r="AA149" s="215">
        <v>11</v>
      </c>
      <c r="AB149" s="215">
        <v>6</v>
      </c>
      <c r="AC149" s="215">
        <v>5</v>
      </c>
      <c r="AD149" s="215">
        <v>73</v>
      </c>
      <c r="AE149" s="215" t="s">
        <v>414</v>
      </c>
      <c r="AF149" s="215" t="s">
        <v>414</v>
      </c>
      <c r="AG149" s="215">
        <v>6634</v>
      </c>
      <c r="AH149" s="215">
        <v>3395</v>
      </c>
      <c r="AI149" s="215">
        <v>3239</v>
      </c>
      <c r="AJ149" s="215">
        <v>76</v>
      </c>
      <c r="AK149" s="215">
        <v>73</v>
      </c>
      <c r="AL149" s="215">
        <v>78</v>
      </c>
      <c r="AN149" s="152"/>
    </row>
    <row r="150" spans="1:40" x14ac:dyDescent="0.45">
      <c r="A150" s="149" t="s">
        <v>236</v>
      </c>
      <c r="B150" s="149" t="s">
        <v>237</v>
      </c>
      <c r="C150" s="215">
        <v>11237</v>
      </c>
      <c r="D150" s="215">
        <v>5738</v>
      </c>
      <c r="E150" s="215">
        <v>5499</v>
      </c>
      <c r="F150" s="215">
        <v>79</v>
      </c>
      <c r="G150" s="215">
        <v>75</v>
      </c>
      <c r="H150" s="215">
        <v>82</v>
      </c>
      <c r="I150" s="215">
        <v>1065</v>
      </c>
      <c r="J150" s="215">
        <v>533</v>
      </c>
      <c r="K150" s="215">
        <v>532</v>
      </c>
      <c r="L150" s="215">
        <v>81</v>
      </c>
      <c r="M150" s="215">
        <v>78</v>
      </c>
      <c r="N150" s="215">
        <v>84</v>
      </c>
      <c r="O150" s="215">
        <v>1102</v>
      </c>
      <c r="P150" s="215">
        <v>571</v>
      </c>
      <c r="Q150" s="215">
        <v>531</v>
      </c>
      <c r="R150" s="215">
        <v>84</v>
      </c>
      <c r="S150" s="215">
        <v>80</v>
      </c>
      <c r="T150" s="215">
        <v>89</v>
      </c>
      <c r="U150" s="215">
        <v>558</v>
      </c>
      <c r="V150" s="215">
        <v>277</v>
      </c>
      <c r="W150" s="215">
        <v>281</v>
      </c>
      <c r="X150" s="215">
        <v>84</v>
      </c>
      <c r="Y150" s="215">
        <v>81</v>
      </c>
      <c r="Z150" s="215">
        <v>87</v>
      </c>
      <c r="AA150" s="215">
        <v>70</v>
      </c>
      <c r="AB150" s="215">
        <v>30</v>
      </c>
      <c r="AC150" s="215">
        <v>40</v>
      </c>
      <c r="AD150" s="215" t="s">
        <v>414</v>
      </c>
      <c r="AE150" s="215" t="s">
        <v>414</v>
      </c>
      <c r="AF150" s="215" t="s">
        <v>414</v>
      </c>
      <c r="AG150" s="215">
        <v>14313</v>
      </c>
      <c r="AH150" s="215">
        <v>7304</v>
      </c>
      <c r="AI150" s="215">
        <v>7009</v>
      </c>
      <c r="AJ150" s="215">
        <v>79</v>
      </c>
      <c r="AK150" s="215">
        <v>76</v>
      </c>
      <c r="AL150" s="215">
        <v>83</v>
      </c>
      <c r="AN150" s="152"/>
    </row>
    <row r="151" spans="1:40" x14ac:dyDescent="0.45">
      <c r="A151" s="149" t="s">
        <v>333</v>
      </c>
      <c r="B151" s="149" t="s">
        <v>334</v>
      </c>
      <c r="C151" s="215">
        <v>1224</v>
      </c>
      <c r="D151" s="215">
        <v>607</v>
      </c>
      <c r="E151" s="215">
        <v>617</v>
      </c>
      <c r="F151" s="215">
        <v>77</v>
      </c>
      <c r="G151" s="215">
        <v>72</v>
      </c>
      <c r="H151" s="215">
        <v>82</v>
      </c>
      <c r="I151" s="215">
        <v>31</v>
      </c>
      <c r="J151" s="215">
        <v>16</v>
      </c>
      <c r="K151" s="215">
        <v>15</v>
      </c>
      <c r="L151" s="215">
        <v>71</v>
      </c>
      <c r="M151" s="215">
        <v>75</v>
      </c>
      <c r="N151" s="215">
        <v>67</v>
      </c>
      <c r="O151" s="215">
        <v>10</v>
      </c>
      <c r="P151" s="215">
        <v>5</v>
      </c>
      <c r="Q151" s="215">
        <v>5</v>
      </c>
      <c r="R151" s="215">
        <v>100</v>
      </c>
      <c r="S151" s="215">
        <v>100</v>
      </c>
      <c r="T151" s="215">
        <v>100</v>
      </c>
      <c r="U151" s="215">
        <v>3</v>
      </c>
      <c r="V151" s="215" t="s">
        <v>414</v>
      </c>
      <c r="W151" s="215" t="s">
        <v>414</v>
      </c>
      <c r="X151" s="215" t="s">
        <v>414</v>
      </c>
      <c r="Y151" s="215" t="s">
        <v>414</v>
      </c>
      <c r="Z151" s="215" t="s">
        <v>414</v>
      </c>
      <c r="AA151" s="215">
        <v>0</v>
      </c>
      <c r="AB151" s="215">
        <v>0</v>
      </c>
      <c r="AC151" s="215">
        <v>0</v>
      </c>
      <c r="AD151" s="215" t="s">
        <v>33</v>
      </c>
      <c r="AE151" s="215" t="s">
        <v>33</v>
      </c>
      <c r="AF151" s="215" t="s">
        <v>33</v>
      </c>
      <c r="AG151" s="215">
        <v>1277</v>
      </c>
      <c r="AH151" s="215">
        <v>636</v>
      </c>
      <c r="AI151" s="215">
        <v>641</v>
      </c>
      <c r="AJ151" s="215">
        <v>77</v>
      </c>
      <c r="AK151" s="215">
        <v>72</v>
      </c>
      <c r="AL151" s="215">
        <v>81</v>
      </c>
      <c r="AN151" s="152"/>
    </row>
    <row r="152" spans="1:40" x14ac:dyDescent="0.45">
      <c r="A152" s="149" t="s">
        <v>186</v>
      </c>
      <c r="B152" s="149" t="s">
        <v>187</v>
      </c>
      <c r="C152" s="215">
        <v>7472</v>
      </c>
      <c r="D152" s="215">
        <v>3804</v>
      </c>
      <c r="E152" s="215">
        <v>3668</v>
      </c>
      <c r="F152" s="215">
        <v>78</v>
      </c>
      <c r="G152" s="215">
        <v>73</v>
      </c>
      <c r="H152" s="215">
        <v>82</v>
      </c>
      <c r="I152" s="215">
        <v>189</v>
      </c>
      <c r="J152" s="215">
        <v>104</v>
      </c>
      <c r="K152" s="215">
        <v>85</v>
      </c>
      <c r="L152" s="215">
        <v>83</v>
      </c>
      <c r="M152" s="215">
        <v>80</v>
      </c>
      <c r="N152" s="215">
        <v>87</v>
      </c>
      <c r="O152" s="215">
        <v>61</v>
      </c>
      <c r="P152" s="215">
        <v>30</v>
      </c>
      <c r="Q152" s="215">
        <v>31</v>
      </c>
      <c r="R152" s="215">
        <v>89</v>
      </c>
      <c r="S152" s="215" t="s">
        <v>414</v>
      </c>
      <c r="T152" s="215" t="s">
        <v>414</v>
      </c>
      <c r="U152" s="215">
        <v>17</v>
      </c>
      <c r="V152" s="215">
        <v>8</v>
      </c>
      <c r="W152" s="215">
        <v>9</v>
      </c>
      <c r="X152" s="215" t="s">
        <v>414</v>
      </c>
      <c r="Y152" s="215" t="s">
        <v>414</v>
      </c>
      <c r="Z152" s="215" t="s">
        <v>414</v>
      </c>
      <c r="AA152" s="215">
        <v>21</v>
      </c>
      <c r="AB152" s="215">
        <v>9</v>
      </c>
      <c r="AC152" s="215">
        <v>12</v>
      </c>
      <c r="AD152" s="215" t="s">
        <v>414</v>
      </c>
      <c r="AE152" s="215" t="s">
        <v>414</v>
      </c>
      <c r="AF152" s="215">
        <v>100</v>
      </c>
      <c r="AG152" s="215">
        <v>7869</v>
      </c>
      <c r="AH152" s="215">
        <v>4011</v>
      </c>
      <c r="AI152" s="215">
        <v>3858</v>
      </c>
      <c r="AJ152" s="215">
        <v>78</v>
      </c>
      <c r="AK152" s="215">
        <v>73</v>
      </c>
      <c r="AL152" s="215">
        <v>82</v>
      </c>
      <c r="AN152" s="152"/>
    </row>
    <row r="153" spans="1:40" x14ac:dyDescent="0.45">
      <c r="A153" s="149" t="s">
        <v>240</v>
      </c>
      <c r="B153" s="149" t="s">
        <v>241</v>
      </c>
      <c r="C153" s="215">
        <v>8315</v>
      </c>
      <c r="D153" s="215">
        <v>4277</v>
      </c>
      <c r="E153" s="215">
        <v>4038</v>
      </c>
      <c r="F153" s="215">
        <v>73</v>
      </c>
      <c r="G153" s="215">
        <v>69</v>
      </c>
      <c r="H153" s="215">
        <v>78</v>
      </c>
      <c r="I153" s="215">
        <v>288</v>
      </c>
      <c r="J153" s="215">
        <v>144</v>
      </c>
      <c r="K153" s="215">
        <v>144</v>
      </c>
      <c r="L153" s="215">
        <v>74</v>
      </c>
      <c r="M153" s="215">
        <v>71</v>
      </c>
      <c r="N153" s="215">
        <v>77</v>
      </c>
      <c r="O153" s="215">
        <v>121</v>
      </c>
      <c r="P153" s="215">
        <v>60</v>
      </c>
      <c r="Q153" s="215">
        <v>61</v>
      </c>
      <c r="R153" s="215">
        <v>85</v>
      </c>
      <c r="S153" s="215">
        <v>78</v>
      </c>
      <c r="T153" s="215">
        <v>92</v>
      </c>
      <c r="U153" s="215">
        <v>71</v>
      </c>
      <c r="V153" s="215">
        <v>44</v>
      </c>
      <c r="W153" s="215">
        <v>27</v>
      </c>
      <c r="X153" s="215">
        <v>76</v>
      </c>
      <c r="Y153" s="215">
        <v>70</v>
      </c>
      <c r="Z153" s="215">
        <v>85</v>
      </c>
      <c r="AA153" s="215">
        <v>35</v>
      </c>
      <c r="AB153" s="215">
        <v>19</v>
      </c>
      <c r="AC153" s="215">
        <v>16</v>
      </c>
      <c r="AD153" s="215">
        <v>83</v>
      </c>
      <c r="AE153" s="215" t="s">
        <v>414</v>
      </c>
      <c r="AF153" s="215" t="s">
        <v>414</v>
      </c>
      <c r="AG153" s="215">
        <v>8990</v>
      </c>
      <c r="AH153" s="215">
        <v>4621</v>
      </c>
      <c r="AI153" s="215">
        <v>4369</v>
      </c>
      <c r="AJ153" s="215">
        <v>73</v>
      </c>
      <c r="AK153" s="215">
        <v>69</v>
      </c>
      <c r="AL153" s="215">
        <v>78</v>
      </c>
      <c r="AN153" s="152"/>
    </row>
    <row r="154" spans="1:40" x14ac:dyDescent="0.45">
      <c r="A154" s="149" t="s">
        <v>188</v>
      </c>
      <c r="B154" s="149" t="s">
        <v>189</v>
      </c>
      <c r="C154" s="215">
        <v>7722</v>
      </c>
      <c r="D154" s="215">
        <v>3945</v>
      </c>
      <c r="E154" s="215">
        <v>3777</v>
      </c>
      <c r="F154" s="215">
        <v>77</v>
      </c>
      <c r="G154" s="215">
        <v>73</v>
      </c>
      <c r="H154" s="215">
        <v>80</v>
      </c>
      <c r="I154" s="215">
        <v>527</v>
      </c>
      <c r="J154" s="215">
        <v>280</v>
      </c>
      <c r="K154" s="215">
        <v>247</v>
      </c>
      <c r="L154" s="215">
        <v>76</v>
      </c>
      <c r="M154" s="215">
        <v>73</v>
      </c>
      <c r="N154" s="215">
        <v>78</v>
      </c>
      <c r="O154" s="215">
        <v>408</v>
      </c>
      <c r="P154" s="215">
        <v>203</v>
      </c>
      <c r="Q154" s="215">
        <v>205</v>
      </c>
      <c r="R154" s="215">
        <v>78</v>
      </c>
      <c r="S154" s="215">
        <v>75</v>
      </c>
      <c r="T154" s="215">
        <v>81</v>
      </c>
      <c r="U154" s="215">
        <v>403</v>
      </c>
      <c r="V154" s="215">
        <v>204</v>
      </c>
      <c r="W154" s="215">
        <v>199</v>
      </c>
      <c r="X154" s="215">
        <v>75</v>
      </c>
      <c r="Y154" s="215">
        <v>68</v>
      </c>
      <c r="Z154" s="215">
        <v>83</v>
      </c>
      <c r="AA154" s="215">
        <v>30</v>
      </c>
      <c r="AB154" s="215">
        <v>18</v>
      </c>
      <c r="AC154" s="215">
        <v>12</v>
      </c>
      <c r="AD154" s="215" t="s">
        <v>414</v>
      </c>
      <c r="AE154" s="215" t="s">
        <v>414</v>
      </c>
      <c r="AF154" s="215" t="s">
        <v>414</v>
      </c>
      <c r="AG154" s="215">
        <v>9272</v>
      </c>
      <c r="AH154" s="215">
        <v>4736</v>
      </c>
      <c r="AI154" s="215">
        <v>4536</v>
      </c>
      <c r="AJ154" s="215">
        <v>76</v>
      </c>
      <c r="AK154" s="215">
        <v>73</v>
      </c>
      <c r="AL154" s="215">
        <v>80</v>
      </c>
      <c r="AN154" s="152"/>
    </row>
    <row r="155" spans="1:40" x14ac:dyDescent="0.45">
      <c r="A155" s="551" t="s">
        <v>634</v>
      </c>
      <c r="B155" s="149" t="s">
        <v>89</v>
      </c>
      <c r="C155" s="215">
        <v>3171</v>
      </c>
      <c r="D155" s="215">
        <v>1637</v>
      </c>
      <c r="E155" s="215">
        <v>1534</v>
      </c>
      <c r="F155" s="215">
        <v>80</v>
      </c>
      <c r="G155" s="215">
        <v>76</v>
      </c>
      <c r="H155" s="215">
        <v>84</v>
      </c>
      <c r="I155" s="215">
        <v>48</v>
      </c>
      <c r="J155" s="215">
        <v>28</v>
      </c>
      <c r="K155" s="215">
        <v>20</v>
      </c>
      <c r="L155" s="215">
        <v>83</v>
      </c>
      <c r="M155" s="215">
        <v>82</v>
      </c>
      <c r="N155" s="215">
        <v>85</v>
      </c>
      <c r="O155" s="215">
        <v>42</v>
      </c>
      <c r="P155" s="215">
        <v>14</v>
      </c>
      <c r="Q155" s="215">
        <v>28</v>
      </c>
      <c r="R155" s="215">
        <v>79</v>
      </c>
      <c r="S155" s="215">
        <v>64</v>
      </c>
      <c r="T155" s="215">
        <v>86</v>
      </c>
      <c r="U155" s="215" t="s">
        <v>414</v>
      </c>
      <c r="V155" s="215" t="s">
        <v>414</v>
      </c>
      <c r="W155" s="215">
        <v>0</v>
      </c>
      <c r="X155" s="215" t="s">
        <v>414</v>
      </c>
      <c r="Y155" s="215" t="s">
        <v>414</v>
      </c>
      <c r="Z155" s="215" t="s">
        <v>33</v>
      </c>
      <c r="AA155" s="215">
        <v>12</v>
      </c>
      <c r="AB155" s="215">
        <v>5</v>
      </c>
      <c r="AC155" s="215">
        <v>7</v>
      </c>
      <c r="AD155" s="215">
        <v>100</v>
      </c>
      <c r="AE155" s="215">
        <v>100</v>
      </c>
      <c r="AF155" s="215">
        <v>100</v>
      </c>
      <c r="AG155" s="215">
        <v>3304</v>
      </c>
      <c r="AH155" s="215">
        <v>1702</v>
      </c>
      <c r="AI155" s="215">
        <v>1602</v>
      </c>
      <c r="AJ155" s="215">
        <v>80</v>
      </c>
      <c r="AK155" s="215">
        <v>76</v>
      </c>
      <c r="AL155" s="215">
        <v>84</v>
      </c>
      <c r="AN155" s="152"/>
    </row>
    <row r="156" spans="1:40" x14ac:dyDescent="0.45">
      <c r="A156" s="149" t="s">
        <v>341</v>
      </c>
      <c r="B156" s="149" t="s">
        <v>342</v>
      </c>
      <c r="C156" s="215">
        <v>5975</v>
      </c>
      <c r="D156" s="215">
        <v>3126</v>
      </c>
      <c r="E156" s="215">
        <v>2849</v>
      </c>
      <c r="F156" s="215">
        <v>77</v>
      </c>
      <c r="G156" s="215">
        <v>73</v>
      </c>
      <c r="H156" s="215">
        <v>80</v>
      </c>
      <c r="I156" s="215">
        <v>494</v>
      </c>
      <c r="J156" s="215">
        <v>249</v>
      </c>
      <c r="K156" s="215">
        <v>245</v>
      </c>
      <c r="L156" s="215">
        <v>76</v>
      </c>
      <c r="M156" s="215">
        <v>75</v>
      </c>
      <c r="N156" s="215">
        <v>77</v>
      </c>
      <c r="O156" s="215">
        <v>436</v>
      </c>
      <c r="P156" s="215">
        <v>213</v>
      </c>
      <c r="Q156" s="215">
        <v>223</v>
      </c>
      <c r="R156" s="215">
        <v>74</v>
      </c>
      <c r="S156" s="215">
        <v>71</v>
      </c>
      <c r="T156" s="215">
        <v>77</v>
      </c>
      <c r="U156" s="215">
        <v>198</v>
      </c>
      <c r="V156" s="215">
        <v>101</v>
      </c>
      <c r="W156" s="215">
        <v>97</v>
      </c>
      <c r="X156" s="215">
        <v>79</v>
      </c>
      <c r="Y156" s="215">
        <v>83</v>
      </c>
      <c r="Z156" s="215">
        <v>74</v>
      </c>
      <c r="AA156" s="215">
        <v>41</v>
      </c>
      <c r="AB156" s="215">
        <v>25</v>
      </c>
      <c r="AC156" s="215">
        <v>16</v>
      </c>
      <c r="AD156" s="215">
        <v>88</v>
      </c>
      <c r="AE156" s="215" t="s">
        <v>414</v>
      </c>
      <c r="AF156" s="215" t="s">
        <v>414</v>
      </c>
      <c r="AG156" s="215">
        <v>7350</v>
      </c>
      <c r="AH156" s="215">
        <v>3806</v>
      </c>
      <c r="AI156" s="215">
        <v>3544</v>
      </c>
      <c r="AJ156" s="215">
        <v>76</v>
      </c>
      <c r="AK156" s="215">
        <v>73</v>
      </c>
      <c r="AL156" s="215">
        <v>79</v>
      </c>
      <c r="AN156" s="152"/>
    </row>
    <row r="157" spans="1:40" x14ac:dyDescent="0.45">
      <c r="A157" s="149" t="s">
        <v>384</v>
      </c>
      <c r="B157" s="149" t="s">
        <v>385</v>
      </c>
      <c r="C157" s="215">
        <v>5484</v>
      </c>
      <c r="D157" s="215">
        <v>2771</v>
      </c>
      <c r="E157" s="215">
        <v>2713</v>
      </c>
      <c r="F157" s="215">
        <v>77</v>
      </c>
      <c r="G157" s="215">
        <v>74</v>
      </c>
      <c r="H157" s="215">
        <v>80</v>
      </c>
      <c r="I157" s="215">
        <v>151</v>
      </c>
      <c r="J157" s="215">
        <v>77</v>
      </c>
      <c r="K157" s="215">
        <v>74</v>
      </c>
      <c r="L157" s="215">
        <v>76</v>
      </c>
      <c r="M157" s="215">
        <v>69</v>
      </c>
      <c r="N157" s="215">
        <v>84</v>
      </c>
      <c r="O157" s="215">
        <v>61</v>
      </c>
      <c r="P157" s="215">
        <v>32</v>
      </c>
      <c r="Q157" s="215">
        <v>29</v>
      </c>
      <c r="R157" s="215">
        <v>75</v>
      </c>
      <c r="S157" s="215">
        <v>69</v>
      </c>
      <c r="T157" s="215">
        <v>83</v>
      </c>
      <c r="U157" s="215">
        <v>13</v>
      </c>
      <c r="V157" s="215">
        <v>7</v>
      </c>
      <c r="W157" s="215">
        <v>6</v>
      </c>
      <c r="X157" s="215" t="s">
        <v>414</v>
      </c>
      <c r="Y157" s="215" t="s">
        <v>414</v>
      </c>
      <c r="Z157" s="215" t="s">
        <v>414</v>
      </c>
      <c r="AA157" s="215">
        <v>13</v>
      </c>
      <c r="AB157" s="215">
        <v>9</v>
      </c>
      <c r="AC157" s="215">
        <v>4</v>
      </c>
      <c r="AD157" s="215" t="s">
        <v>414</v>
      </c>
      <c r="AE157" s="215" t="s">
        <v>414</v>
      </c>
      <c r="AF157" s="215">
        <v>100</v>
      </c>
      <c r="AG157" s="215">
        <v>5819</v>
      </c>
      <c r="AH157" s="215">
        <v>2951</v>
      </c>
      <c r="AI157" s="215">
        <v>2868</v>
      </c>
      <c r="AJ157" s="215">
        <v>77</v>
      </c>
      <c r="AK157" s="215">
        <v>73</v>
      </c>
      <c r="AL157" s="215">
        <v>80</v>
      </c>
      <c r="AN157" s="152"/>
    </row>
    <row r="158" spans="1:40" x14ac:dyDescent="0.45">
      <c r="A158" s="149" t="s">
        <v>245</v>
      </c>
      <c r="B158" s="149" t="s">
        <v>246</v>
      </c>
      <c r="C158" s="215">
        <v>7071</v>
      </c>
      <c r="D158" s="215">
        <v>3563</v>
      </c>
      <c r="E158" s="215">
        <v>3508</v>
      </c>
      <c r="F158" s="215">
        <v>77</v>
      </c>
      <c r="G158" s="215">
        <v>73</v>
      </c>
      <c r="H158" s="215">
        <v>81</v>
      </c>
      <c r="I158" s="215">
        <v>486</v>
      </c>
      <c r="J158" s="215">
        <v>241</v>
      </c>
      <c r="K158" s="215">
        <v>245</v>
      </c>
      <c r="L158" s="215">
        <v>79</v>
      </c>
      <c r="M158" s="215">
        <v>78</v>
      </c>
      <c r="N158" s="215">
        <v>81</v>
      </c>
      <c r="O158" s="215">
        <v>141</v>
      </c>
      <c r="P158" s="215">
        <v>67</v>
      </c>
      <c r="Q158" s="215">
        <v>74</v>
      </c>
      <c r="R158" s="215">
        <v>77</v>
      </c>
      <c r="S158" s="215">
        <v>75</v>
      </c>
      <c r="T158" s="215">
        <v>78</v>
      </c>
      <c r="U158" s="215">
        <v>70</v>
      </c>
      <c r="V158" s="215">
        <v>33</v>
      </c>
      <c r="W158" s="215">
        <v>37</v>
      </c>
      <c r="X158" s="215">
        <v>76</v>
      </c>
      <c r="Y158" s="215">
        <v>73</v>
      </c>
      <c r="Z158" s="215">
        <v>78</v>
      </c>
      <c r="AA158" s="215">
        <v>7</v>
      </c>
      <c r="AB158" s="215">
        <v>3</v>
      </c>
      <c r="AC158" s="215">
        <v>4</v>
      </c>
      <c r="AD158" s="215" t="s">
        <v>414</v>
      </c>
      <c r="AE158" s="215" t="s">
        <v>414</v>
      </c>
      <c r="AF158" s="215" t="s">
        <v>414</v>
      </c>
      <c r="AG158" s="215">
        <v>7952</v>
      </c>
      <c r="AH158" s="215">
        <v>4012</v>
      </c>
      <c r="AI158" s="215">
        <v>3940</v>
      </c>
      <c r="AJ158" s="215">
        <v>77</v>
      </c>
      <c r="AK158" s="215">
        <v>73</v>
      </c>
      <c r="AL158" s="215">
        <v>81</v>
      </c>
      <c r="AN158" s="152"/>
    </row>
    <row r="159" spans="1:40" x14ac:dyDescent="0.45">
      <c r="A159" s="149" t="s">
        <v>351</v>
      </c>
      <c r="B159" s="149" t="s">
        <v>352</v>
      </c>
      <c r="C159" s="215">
        <v>10686</v>
      </c>
      <c r="D159" s="215">
        <v>5501</v>
      </c>
      <c r="E159" s="215">
        <v>5185</v>
      </c>
      <c r="F159" s="215">
        <v>78</v>
      </c>
      <c r="G159" s="215">
        <v>75</v>
      </c>
      <c r="H159" s="215">
        <v>81</v>
      </c>
      <c r="I159" s="215">
        <v>808</v>
      </c>
      <c r="J159" s="215">
        <v>425</v>
      </c>
      <c r="K159" s="215">
        <v>383</v>
      </c>
      <c r="L159" s="215">
        <v>82</v>
      </c>
      <c r="M159" s="215">
        <v>80</v>
      </c>
      <c r="N159" s="215">
        <v>85</v>
      </c>
      <c r="O159" s="215">
        <v>810</v>
      </c>
      <c r="P159" s="215">
        <v>422</v>
      </c>
      <c r="Q159" s="215">
        <v>388</v>
      </c>
      <c r="R159" s="215">
        <v>83</v>
      </c>
      <c r="S159" s="215">
        <v>80</v>
      </c>
      <c r="T159" s="215">
        <v>86</v>
      </c>
      <c r="U159" s="215">
        <v>194</v>
      </c>
      <c r="V159" s="215">
        <v>95</v>
      </c>
      <c r="W159" s="215">
        <v>99</v>
      </c>
      <c r="X159" s="215">
        <v>85</v>
      </c>
      <c r="Y159" s="215">
        <v>84</v>
      </c>
      <c r="Z159" s="215">
        <v>86</v>
      </c>
      <c r="AA159" s="215">
        <v>44</v>
      </c>
      <c r="AB159" s="215">
        <v>28</v>
      </c>
      <c r="AC159" s="215">
        <v>16</v>
      </c>
      <c r="AD159" s="215">
        <v>84</v>
      </c>
      <c r="AE159" s="215">
        <v>86</v>
      </c>
      <c r="AF159" s="215">
        <v>81</v>
      </c>
      <c r="AG159" s="215">
        <v>12857</v>
      </c>
      <c r="AH159" s="215">
        <v>6644</v>
      </c>
      <c r="AI159" s="215">
        <v>6213</v>
      </c>
      <c r="AJ159" s="215">
        <v>78</v>
      </c>
      <c r="AK159" s="215">
        <v>75</v>
      </c>
      <c r="AL159" s="215">
        <v>82</v>
      </c>
      <c r="AN159" s="152"/>
    </row>
    <row r="160" spans="1:40" x14ac:dyDescent="0.45">
      <c r="A160" s="149" t="s">
        <v>220</v>
      </c>
      <c r="B160" s="149" t="s">
        <v>221</v>
      </c>
      <c r="C160" s="215">
        <v>5375</v>
      </c>
      <c r="D160" s="215">
        <v>2716</v>
      </c>
      <c r="E160" s="215">
        <v>2659</v>
      </c>
      <c r="F160" s="215">
        <v>77</v>
      </c>
      <c r="G160" s="215">
        <v>73</v>
      </c>
      <c r="H160" s="215">
        <v>80</v>
      </c>
      <c r="I160" s="215">
        <v>317</v>
      </c>
      <c r="J160" s="215">
        <v>155</v>
      </c>
      <c r="K160" s="215">
        <v>162</v>
      </c>
      <c r="L160" s="215">
        <v>80</v>
      </c>
      <c r="M160" s="215">
        <v>75</v>
      </c>
      <c r="N160" s="215">
        <v>85</v>
      </c>
      <c r="O160" s="215">
        <v>330</v>
      </c>
      <c r="P160" s="215">
        <v>177</v>
      </c>
      <c r="Q160" s="215">
        <v>153</v>
      </c>
      <c r="R160" s="215">
        <v>85</v>
      </c>
      <c r="S160" s="215">
        <v>82</v>
      </c>
      <c r="T160" s="215">
        <v>88</v>
      </c>
      <c r="U160" s="215">
        <v>60</v>
      </c>
      <c r="V160" s="215">
        <v>30</v>
      </c>
      <c r="W160" s="215">
        <v>30</v>
      </c>
      <c r="X160" s="215">
        <v>77</v>
      </c>
      <c r="Y160" s="215">
        <v>70</v>
      </c>
      <c r="Z160" s="215">
        <v>83</v>
      </c>
      <c r="AA160" s="215">
        <v>19</v>
      </c>
      <c r="AB160" s="215">
        <v>9</v>
      </c>
      <c r="AC160" s="215">
        <v>10</v>
      </c>
      <c r="AD160" s="215" t="s">
        <v>414</v>
      </c>
      <c r="AE160" s="215" t="s">
        <v>414</v>
      </c>
      <c r="AF160" s="215">
        <v>100</v>
      </c>
      <c r="AG160" s="215">
        <v>6204</v>
      </c>
      <c r="AH160" s="215">
        <v>3145</v>
      </c>
      <c r="AI160" s="215">
        <v>3059</v>
      </c>
      <c r="AJ160" s="215">
        <v>77</v>
      </c>
      <c r="AK160" s="215">
        <v>74</v>
      </c>
      <c r="AL160" s="215">
        <v>81</v>
      </c>
      <c r="AN160" s="152"/>
    </row>
    <row r="161" spans="1:40" x14ac:dyDescent="0.45">
      <c r="A161" s="149" t="s">
        <v>355</v>
      </c>
      <c r="B161" s="149" t="s">
        <v>356</v>
      </c>
      <c r="C161" s="215">
        <v>7928</v>
      </c>
      <c r="D161" s="215">
        <v>4089</v>
      </c>
      <c r="E161" s="215">
        <v>3839</v>
      </c>
      <c r="F161" s="215">
        <v>72</v>
      </c>
      <c r="G161" s="215">
        <v>67</v>
      </c>
      <c r="H161" s="215">
        <v>79</v>
      </c>
      <c r="I161" s="215">
        <v>420</v>
      </c>
      <c r="J161" s="215">
        <v>198</v>
      </c>
      <c r="K161" s="215">
        <v>222</v>
      </c>
      <c r="L161" s="215">
        <v>78</v>
      </c>
      <c r="M161" s="215">
        <v>76</v>
      </c>
      <c r="N161" s="215">
        <v>79</v>
      </c>
      <c r="O161" s="215">
        <v>451</v>
      </c>
      <c r="P161" s="215">
        <v>230</v>
      </c>
      <c r="Q161" s="215">
        <v>221</v>
      </c>
      <c r="R161" s="215">
        <v>78</v>
      </c>
      <c r="S161" s="215">
        <v>77</v>
      </c>
      <c r="T161" s="215">
        <v>78</v>
      </c>
      <c r="U161" s="215">
        <v>135</v>
      </c>
      <c r="V161" s="215">
        <v>59</v>
      </c>
      <c r="W161" s="215">
        <v>76</v>
      </c>
      <c r="X161" s="215">
        <v>73</v>
      </c>
      <c r="Y161" s="215">
        <v>71</v>
      </c>
      <c r="Z161" s="215">
        <v>74</v>
      </c>
      <c r="AA161" s="215">
        <v>26</v>
      </c>
      <c r="AB161" s="215">
        <v>13</v>
      </c>
      <c r="AC161" s="215">
        <v>13</v>
      </c>
      <c r="AD161" s="215">
        <v>77</v>
      </c>
      <c r="AE161" s="215" t="s">
        <v>414</v>
      </c>
      <c r="AF161" s="215" t="s">
        <v>414</v>
      </c>
      <c r="AG161" s="215">
        <v>9187</v>
      </c>
      <c r="AH161" s="215">
        <v>4690</v>
      </c>
      <c r="AI161" s="215">
        <v>4497</v>
      </c>
      <c r="AJ161" s="215">
        <v>73</v>
      </c>
      <c r="AK161" s="215">
        <v>67</v>
      </c>
      <c r="AL161" s="215">
        <v>78</v>
      </c>
      <c r="AN161" s="152"/>
    </row>
    <row r="162" spans="1:40" x14ac:dyDescent="0.4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row>
    <row r="163" spans="1:40" x14ac:dyDescent="0.4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row>
    <row r="164" spans="1:40" x14ac:dyDescent="0.4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row>
    <row r="165" spans="1:40" x14ac:dyDescent="0.45">
      <c r="A165" s="153" t="s">
        <v>72</v>
      </c>
      <c r="B165" s="154" t="s">
        <v>73</v>
      </c>
      <c r="C165" s="215">
        <v>26590</v>
      </c>
      <c r="D165" s="215">
        <v>13690</v>
      </c>
      <c r="E165" s="215">
        <v>12900</v>
      </c>
      <c r="F165" s="215">
        <v>77</v>
      </c>
      <c r="G165" s="215">
        <v>73</v>
      </c>
      <c r="H165" s="215">
        <v>82</v>
      </c>
      <c r="I165" s="215">
        <v>680</v>
      </c>
      <c r="J165" s="215">
        <v>350</v>
      </c>
      <c r="K165" s="215">
        <v>330</v>
      </c>
      <c r="L165" s="215">
        <v>80</v>
      </c>
      <c r="M165" s="215">
        <v>79</v>
      </c>
      <c r="N165" s="215">
        <v>82</v>
      </c>
      <c r="O165" s="215">
        <v>1230</v>
      </c>
      <c r="P165" s="215">
        <v>600</v>
      </c>
      <c r="Q165" s="215">
        <v>630</v>
      </c>
      <c r="R165" s="215">
        <v>79</v>
      </c>
      <c r="S165" s="215">
        <v>73</v>
      </c>
      <c r="T165" s="215">
        <v>84</v>
      </c>
      <c r="U165" s="215">
        <v>310</v>
      </c>
      <c r="V165" s="215">
        <v>150</v>
      </c>
      <c r="W165" s="215">
        <v>150</v>
      </c>
      <c r="X165" s="215">
        <v>80</v>
      </c>
      <c r="Y165" s="215">
        <v>75</v>
      </c>
      <c r="Z165" s="215">
        <v>85</v>
      </c>
      <c r="AA165" s="215">
        <v>130</v>
      </c>
      <c r="AB165" s="215">
        <v>70</v>
      </c>
      <c r="AC165" s="215">
        <v>70</v>
      </c>
      <c r="AD165" s="215">
        <v>81</v>
      </c>
      <c r="AE165" s="215">
        <v>74</v>
      </c>
      <c r="AF165" s="215">
        <v>88</v>
      </c>
      <c r="AG165" s="215">
        <v>29420</v>
      </c>
      <c r="AH165" s="215">
        <v>15110</v>
      </c>
      <c r="AI165" s="215">
        <v>14310</v>
      </c>
      <c r="AJ165" s="215">
        <v>77</v>
      </c>
      <c r="AK165" s="215">
        <v>73</v>
      </c>
      <c r="AL165" s="215">
        <v>81</v>
      </c>
      <c r="AN165" s="152"/>
    </row>
    <row r="166" spans="1:40" x14ac:dyDescent="0.45">
      <c r="A166" s="153" t="s">
        <v>98</v>
      </c>
      <c r="B166" s="154" t="s">
        <v>99</v>
      </c>
      <c r="C166" s="215">
        <v>68730</v>
      </c>
      <c r="D166" s="215">
        <v>35270</v>
      </c>
      <c r="E166" s="215">
        <v>33460</v>
      </c>
      <c r="F166" s="215">
        <v>77</v>
      </c>
      <c r="G166" s="215">
        <v>72</v>
      </c>
      <c r="H166" s="215">
        <v>81</v>
      </c>
      <c r="I166" s="215">
        <v>3530</v>
      </c>
      <c r="J166" s="215">
        <v>1790</v>
      </c>
      <c r="K166" s="215">
        <v>1750</v>
      </c>
      <c r="L166" s="215">
        <v>78</v>
      </c>
      <c r="M166" s="215">
        <v>73</v>
      </c>
      <c r="N166" s="215">
        <v>84</v>
      </c>
      <c r="O166" s="215">
        <v>8910</v>
      </c>
      <c r="P166" s="215">
        <v>4510</v>
      </c>
      <c r="Q166" s="215">
        <v>4400</v>
      </c>
      <c r="R166" s="215">
        <v>76</v>
      </c>
      <c r="S166" s="215">
        <v>73</v>
      </c>
      <c r="T166" s="215">
        <v>80</v>
      </c>
      <c r="U166" s="215">
        <v>2340</v>
      </c>
      <c r="V166" s="215">
        <v>1220</v>
      </c>
      <c r="W166" s="215">
        <v>1120</v>
      </c>
      <c r="X166" s="215">
        <v>77</v>
      </c>
      <c r="Y166" s="215">
        <v>73</v>
      </c>
      <c r="Z166" s="215">
        <v>81</v>
      </c>
      <c r="AA166" s="215">
        <v>480</v>
      </c>
      <c r="AB166" s="215">
        <v>250</v>
      </c>
      <c r="AC166" s="215">
        <v>230</v>
      </c>
      <c r="AD166" s="215">
        <v>78</v>
      </c>
      <c r="AE166" s="215">
        <v>74</v>
      </c>
      <c r="AF166" s="215">
        <v>83</v>
      </c>
      <c r="AG166" s="215">
        <v>86260</v>
      </c>
      <c r="AH166" s="215">
        <v>44180</v>
      </c>
      <c r="AI166" s="215">
        <v>42080</v>
      </c>
      <c r="AJ166" s="215">
        <v>76</v>
      </c>
      <c r="AK166" s="215">
        <v>72</v>
      </c>
      <c r="AL166" s="215">
        <v>80</v>
      </c>
      <c r="AN166" s="152"/>
    </row>
    <row r="167" spans="1:40" x14ac:dyDescent="0.45">
      <c r="A167" s="153" t="s">
        <v>145</v>
      </c>
      <c r="B167" s="155" t="s">
        <v>146</v>
      </c>
      <c r="C167" s="215">
        <v>50530</v>
      </c>
      <c r="D167" s="215">
        <v>25890</v>
      </c>
      <c r="E167" s="215">
        <v>24640</v>
      </c>
      <c r="F167" s="215">
        <v>74</v>
      </c>
      <c r="G167" s="215">
        <v>70</v>
      </c>
      <c r="H167" s="215">
        <v>78</v>
      </c>
      <c r="I167" s="215">
        <v>2960</v>
      </c>
      <c r="J167" s="215">
        <v>1540</v>
      </c>
      <c r="K167" s="215">
        <v>1420</v>
      </c>
      <c r="L167" s="215">
        <v>75</v>
      </c>
      <c r="M167" s="215">
        <v>71</v>
      </c>
      <c r="N167" s="215">
        <v>79</v>
      </c>
      <c r="O167" s="215">
        <v>8000</v>
      </c>
      <c r="P167" s="215">
        <v>4120</v>
      </c>
      <c r="Q167" s="215">
        <v>3880</v>
      </c>
      <c r="R167" s="215">
        <v>78</v>
      </c>
      <c r="S167" s="215">
        <v>73</v>
      </c>
      <c r="T167" s="215">
        <v>82</v>
      </c>
      <c r="U167" s="215">
        <v>1490</v>
      </c>
      <c r="V167" s="215">
        <v>740</v>
      </c>
      <c r="W167" s="215">
        <v>750</v>
      </c>
      <c r="X167" s="215">
        <v>72</v>
      </c>
      <c r="Y167" s="215">
        <v>66</v>
      </c>
      <c r="Z167" s="215">
        <v>79</v>
      </c>
      <c r="AA167" s="215">
        <v>230</v>
      </c>
      <c r="AB167" s="215">
        <v>130</v>
      </c>
      <c r="AC167" s="215">
        <v>110</v>
      </c>
      <c r="AD167" s="215">
        <v>79</v>
      </c>
      <c r="AE167" s="215">
        <v>77</v>
      </c>
      <c r="AF167" s="215">
        <v>81</v>
      </c>
      <c r="AG167" s="215">
        <v>64680</v>
      </c>
      <c r="AH167" s="215">
        <v>33200</v>
      </c>
      <c r="AI167" s="215">
        <v>31480</v>
      </c>
      <c r="AJ167" s="215">
        <v>74</v>
      </c>
      <c r="AK167" s="215">
        <v>70</v>
      </c>
      <c r="AL167" s="215">
        <v>79</v>
      </c>
      <c r="AN167" s="152"/>
    </row>
    <row r="168" spans="1:40" x14ac:dyDescent="0.45">
      <c r="A168" s="153" t="s">
        <v>176</v>
      </c>
      <c r="B168" s="154" t="s">
        <v>177</v>
      </c>
      <c r="C168" s="215">
        <v>44190</v>
      </c>
      <c r="D168" s="215">
        <v>22600</v>
      </c>
      <c r="E168" s="215">
        <v>21590</v>
      </c>
      <c r="F168" s="215">
        <v>75</v>
      </c>
      <c r="G168" s="215">
        <v>71</v>
      </c>
      <c r="H168" s="215">
        <v>79</v>
      </c>
      <c r="I168" s="215">
        <v>2790</v>
      </c>
      <c r="J168" s="215">
        <v>1450</v>
      </c>
      <c r="K168" s="215">
        <v>1340</v>
      </c>
      <c r="L168" s="215">
        <v>76</v>
      </c>
      <c r="M168" s="215">
        <v>73</v>
      </c>
      <c r="N168" s="215">
        <v>79</v>
      </c>
      <c r="O168" s="215">
        <v>4400</v>
      </c>
      <c r="P168" s="215">
        <v>2240</v>
      </c>
      <c r="Q168" s="215">
        <v>2170</v>
      </c>
      <c r="R168" s="215">
        <v>77</v>
      </c>
      <c r="S168" s="215">
        <v>74</v>
      </c>
      <c r="T168" s="215">
        <v>81</v>
      </c>
      <c r="U168" s="215">
        <v>1510</v>
      </c>
      <c r="V168" s="215">
        <v>770</v>
      </c>
      <c r="W168" s="215">
        <v>740</v>
      </c>
      <c r="X168" s="215">
        <v>77</v>
      </c>
      <c r="Y168" s="215">
        <v>70</v>
      </c>
      <c r="Z168" s="215">
        <v>84</v>
      </c>
      <c r="AA168" s="215">
        <v>210</v>
      </c>
      <c r="AB168" s="215">
        <v>110</v>
      </c>
      <c r="AC168" s="215">
        <v>100</v>
      </c>
      <c r="AD168" s="215">
        <v>83</v>
      </c>
      <c r="AE168" s="215">
        <v>82</v>
      </c>
      <c r="AF168" s="215">
        <v>84</v>
      </c>
      <c r="AG168" s="215">
        <v>54270</v>
      </c>
      <c r="AH168" s="215">
        <v>27790</v>
      </c>
      <c r="AI168" s="215">
        <v>26490</v>
      </c>
      <c r="AJ168" s="215">
        <v>75</v>
      </c>
      <c r="AK168" s="215">
        <v>71</v>
      </c>
      <c r="AL168" s="215">
        <v>79</v>
      </c>
      <c r="AN168" s="152"/>
    </row>
    <row r="169" spans="1:40" x14ac:dyDescent="0.45">
      <c r="A169" s="153" t="s">
        <v>196</v>
      </c>
      <c r="B169" s="154" t="s">
        <v>197</v>
      </c>
      <c r="C169" s="215">
        <v>47960</v>
      </c>
      <c r="D169" s="215">
        <v>24640</v>
      </c>
      <c r="E169" s="215">
        <v>23320</v>
      </c>
      <c r="F169" s="215">
        <v>78</v>
      </c>
      <c r="G169" s="215">
        <v>74</v>
      </c>
      <c r="H169" s="215">
        <v>82</v>
      </c>
      <c r="I169" s="215">
        <v>4300</v>
      </c>
      <c r="J169" s="215">
        <v>2190</v>
      </c>
      <c r="K169" s="215">
        <v>2110</v>
      </c>
      <c r="L169" s="215">
        <v>78</v>
      </c>
      <c r="M169" s="215">
        <v>74</v>
      </c>
      <c r="N169" s="215">
        <v>83</v>
      </c>
      <c r="O169" s="215">
        <v>11510</v>
      </c>
      <c r="P169" s="215">
        <v>5840</v>
      </c>
      <c r="Q169" s="215">
        <v>5670</v>
      </c>
      <c r="R169" s="215">
        <v>80</v>
      </c>
      <c r="S169" s="215">
        <v>76</v>
      </c>
      <c r="T169" s="215">
        <v>83</v>
      </c>
      <c r="U169" s="215">
        <v>3760</v>
      </c>
      <c r="V169" s="215">
        <v>1880</v>
      </c>
      <c r="W169" s="215">
        <v>1880</v>
      </c>
      <c r="X169" s="215">
        <v>79</v>
      </c>
      <c r="Y169" s="215">
        <v>75</v>
      </c>
      <c r="Z169" s="215">
        <v>82</v>
      </c>
      <c r="AA169" s="215">
        <v>290</v>
      </c>
      <c r="AB169" s="215">
        <v>140</v>
      </c>
      <c r="AC169" s="215">
        <v>140</v>
      </c>
      <c r="AD169" s="215">
        <v>86</v>
      </c>
      <c r="AE169" s="215">
        <v>81</v>
      </c>
      <c r="AF169" s="215">
        <v>91</v>
      </c>
      <c r="AG169" s="215">
        <v>70130</v>
      </c>
      <c r="AH169" s="215">
        <v>35890</v>
      </c>
      <c r="AI169" s="215">
        <v>34250</v>
      </c>
      <c r="AJ169" s="215">
        <v>78</v>
      </c>
      <c r="AK169" s="215">
        <v>74</v>
      </c>
      <c r="AL169" s="215">
        <v>82</v>
      </c>
      <c r="AN169" s="152"/>
    </row>
    <row r="170" spans="1:40" x14ac:dyDescent="0.45">
      <c r="A170" s="153" t="s">
        <v>226</v>
      </c>
      <c r="B170" s="154" t="s">
        <v>227</v>
      </c>
      <c r="C170" s="215">
        <v>58310</v>
      </c>
      <c r="D170" s="215">
        <v>29720</v>
      </c>
      <c r="E170" s="215">
        <v>28590</v>
      </c>
      <c r="F170" s="215">
        <v>76</v>
      </c>
      <c r="G170" s="215">
        <v>72</v>
      </c>
      <c r="H170" s="215">
        <v>80</v>
      </c>
      <c r="I170" s="215">
        <v>4140</v>
      </c>
      <c r="J170" s="215">
        <v>2060</v>
      </c>
      <c r="K170" s="215">
        <v>2080</v>
      </c>
      <c r="L170" s="215">
        <v>79</v>
      </c>
      <c r="M170" s="215">
        <v>75</v>
      </c>
      <c r="N170" s="215">
        <v>82</v>
      </c>
      <c r="O170" s="215">
        <v>4560</v>
      </c>
      <c r="P170" s="215">
        <v>2330</v>
      </c>
      <c r="Q170" s="215">
        <v>2230</v>
      </c>
      <c r="R170" s="215">
        <v>78</v>
      </c>
      <c r="S170" s="215">
        <v>74</v>
      </c>
      <c r="T170" s="215">
        <v>83</v>
      </c>
      <c r="U170" s="215">
        <v>2200</v>
      </c>
      <c r="V170" s="215">
        <v>1140</v>
      </c>
      <c r="W170" s="215">
        <v>1060</v>
      </c>
      <c r="X170" s="215">
        <v>81</v>
      </c>
      <c r="Y170" s="215">
        <v>77</v>
      </c>
      <c r="Z170" s="215">
        <v>86</v>
      </c>
      <c r="AA170" s="215">
        <v>270</v>
      </c>
      <c r="AB170" s="215">
        <v>140</v>
      </c>
      <c r="AC170" s="215">
        <v>140</v>
      </c>
      <c r="AD170" s="215">
        <v>89</v>
      </c>
      <c r="AE170" s="215">
        <v>86</v>
      </c>
      <c r="AF170" s="215">
        <v>91</v>
      </c>
      <c r="AG170" s="215">
        <v>71090</v>
      </c>
      <c r="AH170" s="215">
        <v>36230</v>
      </c>
      <c r="AI170" s="215">
        <v>34860</v>
      </c>
      <c r="AJ170" s="215">
        <v>76</v>
      </c>
      <c r="AK170" s="215">
        <v>72</v>
      </c>
      <c r="AL170" s="215">
        <v>80</v>
      </c>
      <c r="AN170" s="152"/>
    </row>
    <row r="171" spans="1:40" x14ac:dyDescent="0.45">
      <c r="A171" s="153" t="s">
        <v>249</v>
      </c>
      <c r="B171" s="154" t="s">
        <v>429</v>
      </c>
      <c r="C171" s="215">
        <v>42920</v>
      </c>
      <c r="D171" s="215">
        <v>21970</v>
      </c>
      <c r="E171" s="215">
        <v>20950</v>
      </c>
      <c r="F171" s="215">
        <v>79</v>
      </c>
      <c r="G171" s="215">
        <v>76</v>
      </c>
      <c r="H171" s="215">
        <v>82</v>
      </c>
      <c r="I171" s="215">
        <v>10880</v>
      </c>
      <c r="J171" s="215">
        <v>5490</v>
      </c>
      <c r="K171" s="215">
        <v>5390</v>
      </c>
      <c r="L171" s="215">
        <v>81</v>
      </c>
      <c r="M171" s="215">
        <v>78</v>
      </c>
      <c r="N171" s="215">
        <v>84</v>
      </c>
      <c r="O171" s="215">
        <v>20060</v>
      </c>
      <c r="P171" s="215">
        <v>10180</v>
      </c>
      <c r="Q171" s="215">
        <v>9890</v>
      </c>
      <c r="R171" s="215">
        <v>84</v>
      </c>
      <c r="S171" s="215">
        <v>81</v>
      </c>
      <c r="T171" s="215">
        <v>87</v>
      </c>
      <c r="U171" s="215">
        <v>19860</v>
      </c>
      <c r="V171" s="215">
        <v>10070</v>
      </c>
      <c r="W171" s="215">
        <v>9790</v>
      </c>
      <c r="X171" s="215">
        <v>80</v>
      </c>
      <c r="Y171" s="215">
        <v>76</v>
      </c>
      <c r="Z171" s="215">
        <v>84</v>
      </c>
      <c r="AA171" s="215">
        <v>810</v>
      </c>
      <c r="AB171" s="215">
        <v>430</v>
      </c>
      <c r="AC171" s="215">
        <v>380</v>
      </c>
      <c r="AD171" s="215">
        <v>85</v>
      </c>
      <c r="AE171" s="215">
        <v>85</v>
      </c>
      <c r="AF171" s="215">
        <v>86</v>
      </c>
      <c r="AG171" s="215">
        <v>102170</v>
      </c>
      <c r="AH171" s="215">
        <v>52030</v>
      </c>
      <c r="AI171" s="215">
        <v>50130</v>
      </c>
      <c r="AJ171" s="215">
        <v>80</v>
      </c>
      <c r="AK171" s="215">
        <v>77</v>
      </c>
      <c r="AL171" s="215">
        <v>83</v>
      </c>
      <c r="AN171" s="152"/>
    </row>
    <row r="172" spans="1:40" x14ac:dyDescent="0.45">
      <c r="A172" s="156" t="s">
        <v>251</v>
      </c>
      <c r="B172" s="154" t="s">
        <v>252</v>
      </c>
      <c r="C172" s="215">
        <v>11760</v>
      </c>
      <c r="D172" s="215">
        <v>6020</v>
      </c>
      <c r="E172" s="215">
        <v>5750</v>
      </c>
      <c r="F172" s="215">
        <v>81</v>
      </c>
      <c r="G172" s="215">
        <v>79</v>
      </c>
      <c r="H172" s="215">
        <v>84</v>
      </c>
      <c r="I172" s="215">
        <v>4070</v>
      </c>
      <c r="J172" s="215">
        <v>2040</v>
      </c>
      <c r="K172" s="215">
        <v>2030</v>
      </c>
      <c r="L172" s="215">
        <v>82</v>
      </c>
      <c r="M172" s="215">
        <v>79</v>
      </c>
      <c r="N172" s="215">
        <v>85</v>
      </c>
      <c r="O172" s="215">
        <v>6610</v>
      </c>
      <c r="P172" s="215">
        <v>3370</v>
      </c>
      <c r="Q172" s="215">
        <v>3240</v>
      </c>
      <c r="R172" s="215">
        <v>84</v>
      </c>
      <c r="S172" s="215">
        <v>80</v>
      </c>
      <c r="T172" s="215">
        <v>87</v>
      </c>
      <c r="U172" s="215">
        <v>9210</v>
      </c>
      <c r="V172" s="215">
        <v>4720</v>
      </c>
      <c r="W172" s="215">
        <v>4490</v>
      </c>
      <c r="X172" s="215">
        <v>81</v>
      </c>
      <c r="Y172" s="215">
        <v>77</v>
      </c>
      <c r="Z172" s="215">
        <v>84</v>
      </c>
      <c r="AA172" s="215">
        <v>340</v>
      </c>
      <c r="AB172" s="215">
        <v>160</v>
      </c>
      <c r="AC172" s="215">
        <v>170</v>
      </c>
      <c r="AD172" s="215">
        <v>82</v>
      </c>
      <c r="AE172" s="215">
        <v>80</v>
      </c>
      <c r="AF172" s="215">
        <v>83</v>
      </c>
      <c r="AG172" s="215">
        <v>34970</v>
      </c>
      <c r="AH172" s="215">
        <v>17830</v>
      </c>
      <c r="AI172" s="215">
        <v>17150</v>
      </c>
      <c r="AJ172" s="215">
        <v>81</v>
      </c>
      <c r="AK172" s="215">
        <v>78</v>
      </c>
      <c r="AL172" s="215">
        <v>84</v>
      </c>
      <c r="AN172" s="152"/>
    </row>
    <row r="173" spans="1:40" x14ac:dyDescent="0.45">
      <c r="A173" s="156" t="s">
        <v>281</v>
      </c>
      <c r="B173" s="157" t="s">
        <v>282</v>
      </c>
      <c r="C173" s="215">
        <v>31150</v>
      </c>
      <c r="D173" s="215">
        <v>15950</v>
      </c>
      <c r="E173" s="215">
        <v>15200</v>
      </c>
      <c r="F173" s="215">
        <v>78</v>
      </c>
      <c r="G173" s="215">
        <v>75</v>
      </c>
      <c r="H173" s="215">
        <v>81</v>
      </c>
      <c r="I173" s="215">
        <v>6810</v>
      </c>
      <c r="J173" s="215">
        <v>3450</v>
      </c>
      <c r="K173" s="215">
        <v>3360</v>
      </c>
      <c r="L173" s="215">
        <v>80</v>
      </c>
      <c r="M173" s="215">
        <v>77</v>
      </c>
      <c r="N173" s="215">
        <v>83</v>
      </c>
      <c r="O173" s="215">
        <v>13450</v>
      </c>
      <c r="P173" s="215">
        <v>6810</v>
      </c>
      <c r="Q173" s="215">
        <v>6640</v>
      </c>
      <c r="R173" s="215">
        <v>84</v>
      </c>
      <c r="S173" s="215">
        <v>82</v>
      </c>
      <c r="T173" s="215">
        <v>87</v>
      </c>
      <c r="U173" s="215">
        <v>10650</v>
      </c>
      <c r="V173" s="215">
        <v>5350</v>
      </c>
      <c r="W173" s="215">
        <v>5300</v>
      </c>
      <c r="X173" s="215">
        <v>79</v>
      </c>
      <c r="Y173" s="215">
        <v>76</v>
      </c>
      <c r="Z173" s="215">
        <v>83</v>
      </c>
      <c r="AA173" s="215">
        <v>470</v>
      </c>
      <c r="AB173" s="215">
        <v>260</v>
      </c>
      <c r="AC173" s="215">
        <v>210</v>
      </c>
      <c r="AD173" s="215">
        <v>88</v>
      </c>
      <c r="AE173" s="215">
        <v>87</v>
      </c>
      <c r="AF173" s="215">
        <v>89</v>
      </c>
      <c r="AG173" s="215">
        <v>67200</v>
      </c>
      <c r="AH173" s="215">
        <v>34210</v>
      </c>
      <c r="AI173" s="215">
        <v>32990</v>
      </c>
      <c r="AJ173" s="215">
        <v>79</v>
      </c>
      <c r="AK173" s="215">
        <v>76</v>
      </c>
      <c r="AL173" s="215">
        <v>82</v>
      </c>
      <c r="AN173" s="152"/>
    </row>
    <row r="174" spans="1:40" x14ac:dyDescent="0.45">
      <c r="A174" s="153" t="s">
        <v>321</v>
      </c>
      <c r="B174" s="158" t="s">
        <v>322</v>
      </c>
      <c r="C174" s="215">
        <v>83280</v>
      </c>
      <c r="D174" s="215">
        <v>42750</v>
      </c>
      <c r="E174" s="215">
        <v>40530</v>
      </c>
      <c r="F174" s="215">
        <v>76</v>
      </c>
      <c r="G174" s="215">
        <v>73</v>
      </c>
      <c r="H174" s="215">
        <v>80</v>
      </c>
      <c r="I174" s="215">
        <v>5840</v>
      </c>
      <c r="J174" s="215">
        <v>2960</v>
      </c>
      <c r="K174" s="215">
        <v>2880</v>
      </c>
      <c r="L174" s="215">
        <v>80</v>
      </c>
      <c r="M174" s="215">
        <v>77</v>
      </c>
      <c r="N174" s="215">
        <v>83</v>
      </c>
      <c r="O174" s="215">
        <v>7030</v>
      </c>
      <c r="P174" s="215">
        <v>3630</v>
      </c>
      <c r="Q174" s="215">
        <v>3400</v>
      </c>
      <c r="R174" s="215">
        <v>81</v>
      </c>
      <c r="S174" s="215">
        <v>78</v>
      </c>
      <c r="T174" s="215">
        <v>84</v>
      </c>
      <c r="U174" s="215">
        <v>2610</v>
      </c>
      <c r="V174" s="215">
        <v>1310</v>
      </c>
      <c r="W174" s="215">
        <v>1310</v>
      </c>
      <c r="X174" s="215">
        <v>81</v>
      </c>
      <c r="Y174" s="215">
        <v>78</v>
      </c>
      <c r="Z174" s="215">
        <v>84</v>
      </c>
      <c r="AA174" s="215">
        <v>390</v>
      </c>
      <c r="AB174" s="215">
        <v>200</v>
      </c>
      <c r="AC174" s="215">
        <v>200</v>
      </c>
      <c r="AD174" s="215">
        <v>83</v>
      </c>
      <c r="AE174" s="215">
        <v>80</v>
      </c>
      <c r="AF174" s="215">
        <v>86</v>
      </c>
      <c r="AG174" s="215">
        <v>101620</v>
      </c>
      <c r="AH174" s="215">
        <v>52060</v>
      </c>
      <c r="AI174" s="215">
        <v>49560</v>
      </c>
      <c r="AJ174" s="215">
        <v>77</v>
      </c>
      <c r="AK174" s="215">
        <v>73</v>
      </c>
      <c r="AL174" s="215">
        <v>81</v>
      </c>
      <c r="AN174" s="152"/>
    </row>
    <row r="175" spans="1:40" x14ac:dyDescent="0.45">
      <c r="A175" s="153" t="s">
        <v>361</v>
      </c>
      <c r="B175" s="158" t="s">
        <v>362</v>
      </c>
      <c r="C175" s="215">
        <v>52780</v>
      </c>
      <c r="D175" s="215">
        <v>26980</v>
      </c>
      <c r="E175" s="215">
        <v>25800</v>
      </c>
      <c r="F175" s="215">
        <v>77</v>
      </c>
      <c r="G175" s="215">
        <v>74</v>
      </c>
      <c r="H175" s="215">
        <v>81</v>
      </c>
      <c r="I175" s="215">
        <v>2280</v>
      </c>
      <c r="J175" s="215">
        <v>1150</v>
      </c>
      <c r="K175" s="215">
        <v>1130</v>
      </c>
      <c r="L175" s="215">
        <v>78</v>
      </c>
      <c r="M175" s="215">
        <v>73</v>
      </c>
      <c r="N175" s="215">
        <v>83</v>
      </c>
      <c r="O175" s="215">
        <v>1390</v>
      </c>
      <c r="P175" s="215">
        <v>730</v>
      </c>
      <c r="Q175" s="215">
        <v>660</v>
      </c>
      <c r="R175" s="215">
        <v>80</v>
      </c>
      <c r="S175" s="215">
        <v>76</v>
      </c>
      <c r="T175" s="215">
        <v>84</v>
      </c>
      <c r="U175" s="215">
        <v>960</v>
      </c>
      <c r="V175" s="215">
        <v>500</v>
      </c>
      <c r="W175" s="215">
        <v>470</v>
      </c>
      <c r="X175" s="215">
        <v>77</v>
      </c>
      <c r="Y175" s="215">
        <v>72</v>
      </c>
      <c r="Z175" s="215">
        <v>82</v>
      </c>
      <c r="AA175" s="215">
        <v>170</v>
      </c>
      <c r="AB175" s="215">
        <v>100</v>
      </c>
      <c r="AC175" s="215">
        <v>80</v>
      </c>
      <c r="AD175" s="215">
        <v>86</v>
      </c>
      <c r="AE175" s="215">
        <v>85</v>
      </c>
      <c r="AF175" s="215">
        <v>87</v>
      </c>
      <c r="AG175" s="215">
        <v>58780</v>
      </c>
      <c r="AH175" s="215">
        <v>30090</v>
      </c>
      <c r="AI175" s="215">
        <v>28690</v>
      </c>
      <c r="AJ175" s="215">
        <v>77</v>
      </c>
      <c r="AK175" s="215">
        <v>73</v>
      </c>
      <c r="AL175" s="215">
        <v>81</v>
      </c>
      <c r="AN175" s="152"/>
    </row>
    <row r="176" spans="1:40" x14ac:dyDescent="0.45">
      <c r="A176" s="159" t="s">
        <v>70</v>
      </c>
      <c r="B176" s="160" t="s">
        <v>71</v>
      </c>
      <c r="C176" s="215">
        <v>475287</v>
      </c>
      <c r="D176" s="215">
        <v>243508</v>
      </c>
      <c r="E176" s="215">
        <v>231779</v>
      </c>
      <c r="F176" s="215">
        <v>76</v>
      </c>
      <c r="G176" s="215">
        <v>73</v>
      </c>
      <c r="H176" s="215">
        <v>80</v>
      </c>
      <c r="I176" s="215">
        <v>37398</v>
      </c>
      <c r="J176" s="215">
        <v>18968</v>
      </c>
      <c r="K176" s="215">
        <v>18430</v>
      </c>
      <c r="L176" s="215">
        <v>79</v>
      </c>
      <c r="M176" s="215">
        <v>75</v>
      </c>
      <c r="N176" s="215">
        <v>83</v>
      </c>
      <c r="O176" s="215">
        <v>67088</v>
      </c>
      <c r="P176" s="215">
        <v>34180</v>
      </c>
      <c r="Q176" s="215">
        <v>32908</v>
      </c>
      <c r="R176" s="215">
        <v>80</v>
      </c>
      <c r="S176" s="215">
        <v>77</v>
      </c>
      <c r="T176" s="215">
        <v>84</v>
      </c>
      <c r="U176" s="215">
        <v>35033</v>
      </c>
      <c r="V176" s="215">
        <v>17766</v>
      </c>
      <c r="W176" s="215">
        <v>17267</v>
      </c>
      <c r="X176" s="215">
        <v>79</v>
      </c>
      <c r="Y176" s="215">
        <v>75</v>
      </c>
      <c r="Z176" s="215">
        <v>83</v>
      </c>
      <c r="AA176" s="215">
        <v>2980</v>
      </c>
      <c r="AB176" s="215">
        <v>1544</v>
      </c>
      <c r="AC176" s="215">
        <v>1436</v>
      </c>
      <c r="AD176" s="215">
        <v>83</v>
      </c>
      <c r="AE176" s="215">
        <v>81</v>
      </c>
      <c r="AF176" s="215">
        <v>86</v>
      </c>
      <c r="AG176" s="215">
        <v>638415</v>
      </c>
      <c r="AH176" s="215">
        <v>326570</v>
      </c>
      <c r="AI176" s="215">
        <v>311845</v>
      </c>
      <c r="AJ176" s="215">
        <v>77</v>
      </c>
      <c r="AK176" s="215">
        <v>73</v>
      </c>
      <c r="AL176" s="215">
        <v>81</v>
      </c>
    </row>
  </sheetData>
  <conditionalFormatting sqref="AN10:AN161 AN165:AN175">
    <cfRule type="cellIs" dxfId="5" priority="1" stopIfTrue="1" operator="equal">
      <formula>1</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N176"/>
  <sheetViews>
    <sheetView workbookViewId="0"/>
  </sheetViews>
  <sheetFormatPr defaultColWidth="9.1328125" defaultRowHeight="14.25" x14ac:dyDescent="0.45"/>
  <cols>
    <col min="1" max="1" width="10.73046875" style="149" customWidth="1"/>
    <col min="2" max="2" width="27.73046875" style="149" bestFit="1" customWidth="1"/>
    <col min="3" max="16384" width="9.1328125" style="149"/>
  </cols>
  <sheetData>
    <row r="1" spans="1:40" ht="15.4" x14ac:dyDescent="0.45">
      <c r="A1" s="145" t="s">
        <v>421</v>
      </c>
    </row>
    <row r="2" spans="1:40" x14ac:dyDescent="0.45">
      <c r="C2" s="149" t="s">
        <v>8</v>
      </c>
      <c r="I2" s="149" t="s">
        <v>9</v>
      </c>
      <c r="O2" s="149" t="s">
        <v>10</v>
      </c>
      <c r="U2" s="149" t="s">
        <v>11</v>
      </c>
      <c r="AA2" s="149" t="s">
        <v>12</v>
      </c>
      <c r="AG2" s="149" t="s">
        <v>48</v>
      </c>
    </row>
    <row r="3" spans="1:40" x14ac:dyDescent="0.45">
      <c r="C3" s="149" t="s">
        <v>398</v>
      </c>
      <c r="I3" s="149" t="s">
        <v>398</v>
      </c>
      <c r="O3" s="149" t="s">
        <v>398</v>
      </c>
      <c r="U3" s="149" t="s">
        <v>398</v>
      </c>
      <c r="AA3" s="149" t="s">
        <v>398</v>
      </c>
      <c r="AG3" s="149" t="s">
        <v>398</v>
      </c>
    </row>
    <row r="4" spans="1:40" x14ac:dyDescent="0.45">
      <c r="C4" s="149">
        <v>1</v>
      </c>
      <c r="I4" s="149">
        <v>1</v>
      </c>
      <c r="O4" s="149">
        <v>1</v>
      </c>
      <c r="U4" s="149">
        <v>1</v>
      </c>
      <c r="AA4" s="149">
        <v>1</v>
      </c>
      <c r="AG4" s="149">
        <v>1</v>
      </c>
    </row>
    <row r="5" spans="1:40" x14ac:dyDescent="0.45">
      <c r="C5" s="149" t="s">
        <v>418</v>
      </c>
      <c r="I5" s="149" t="s">
        <v>418</v>
      </c>
      <c r="O5" s="149" t="s">
        <v>418</v>
      </c>
      <c r="U5" s="149" t="s">
        <v>418</v>
      </c>
      <c r="AA5" s="149" t="s">
        <v>418</v>
      </c>
      <c r="AG5" s="149" t="s">
        <v>418</v>
      </c>
    </row>
    <row r="6" spans="1:40" x14ac:dyDescent="0.45">
      <c r="C6" s="149" t="s">
        <v>48</v>
      </c>
      <c r="F6" s="149">
        <v>1</v>
      </c>
      <c r="I6" s="149" t="s">
        <v>48</v>
      </c>
      <c r="L6" s="149">
        <v>1</v>
      </c>
      <c r="O6" s="149" t="s">
        <v>48</v>
      </c>
      <c r="R6" s="149">
        <v>1</v>
      </c>
      <c r="U6" s="149" t="s">
        <v>48</v>
      </c>
      <c r="X6" s="149">
        <v>1</v>
      </c>
      <c r="AA6" s="149" t="s">
        <v>48</v>
      </c>
      <c r="AD6" s="149">
        <v>1</v>
      </c>
      <c r="AG6" s="149" t="s">
        <v>48</v>
      </c>
      <c r="AJ6" s="149">
        <v>1</v>
      </c>
    </row>
    <row r="7" spans="1:40" x14ac:dyDescent="0.45">
      <c r="C7" s="149" t="s">
        <v>399</v>
      </c>
      <c r="F7" s="149" t="s">
        <v>399</v>
      </c>
      <c r="I7" s="149" t="s">
        <v>399</v>
      </c>
      <c r="L7" s="149" t="s">
        <v>399</v>
      </c>
      <c r="O7" s="149" t="s">
        <v>399</v>
      </c>
      <c r="R7" s="149" t="s">
        <v>399</v>
      </c>
      <c r="U7" s="149" t="s">
        <v>399</v>
      </c>
      <c r="X7" s="149" t="s">
        <v>399</v>
      </c>
      <c r="AA7" s="149" t="s">
        <v>399</v>
      </c>
      <c r="AD7" s="149" t="s">
        <v>399</v>
      </c>
      <c r="AG7" s="149" t="s">
        <v>399</v>
      </c>
      <c r="AJ7" s="149" t="s">
        <v>399</v>
      </c>
      <c r="AN7" s="150"/>
    </row>
    <row r="8" spans="1:40" x14ac:dyDescent="0.45">
      <c r="C8" s="149" t="s">
        <v>48</v>
      </c>
      <c r="D8" s="149" t="s">
        <v>400</v>
      </c>
      <c r="E8" s="149" t="s">
        <v>401</v>
      </c>
      <c r="F8" s="149" t="s">
        <v>48</v>
      </c>
      <c r="G8" s="149" t="s">
        <v>400</v>
      </c>
      <c r="H8" s="149" t="s">
        <v>401</v>
      </c>
      <c r="I8" s="149" t="s">
        <v>48</v>
      </c>
      <c r="J8" s="149" t="s">
        <v>400</v>
      </c>
      <c r="K8" s="149" t="s">
        <v>401</v>
      </c>
      <c r="L8" s="149" t="s">
        <v>48</v>
      </c>
      <c r="M8" s="149" t="s">
        <v>400</v>
      </c>
      <c r="N8" s="149" t="s">
        <v>401</v>
      </c>
      <c r="O8" s="149" t="s">
        <v>48</v>
      </c>
      <c r="P8" s="149" t="s">
        <v>400</v>
      </c>
      <c r="Q8" s="149" t="s">
        <v>401</v>
      </c>
      <c r="R8" s="149" t="s">
        <v>48</v>
      </c>
      <c r="S8" s="149" t="s">
        <v>400</v>
      </c>
      <c r="T8" s="149" t="s">
        <v>401</v>
      </c>
      <c r="U8" s="149" t="s">
        <v>48</v>
      </c>
      <c r="V8" s="149" t="s">
        <v>400</v>
      </c>
      <c r="W8" s="149" t="s">
        <v>401</v>
      </c>
      <c r="X8" s="149" t="s">
        <v>48</v>
      </c>
      <c r="Y8" s="149" t="s">
        <v>400</v>
      </c>
      <c r="Z8" s="149" t="s">
        <v>401</v>
      </c>
      <c r="AA8" s="149" t="s">
        <v>48</v>
      </c>
      <c r="AB8" s="149" t="s">
        <v>400</v>
      </c>
      <c r="AC8" s="149" t="s">
        <v>401</v>
      </c>
      <c r="AD8" s="149" t="s">
        <v>48</v>
      </c>
      <c r="AE8" s="149" t="s">
        <v>400</v>
      </c>
      <c r="AF8" s="149" t="s">
        <v>401</v>
      </c>
      <c r="AG8" s="149" t="s">
        <v>48</v>
      </c>
      <c r="AH8" s="149" t="s">
        <v>400</v>
      </c>
      <c r="AI8" s="149" t="s">
        <v>401</v>
      </c>
      <c r="AJ8" s="149" t="s">
        <v>48</v>
      </c>
      <c r="AK8" s="149" t="s">
        <v>400</v>
      </c>
      <c r="AL8" s="149" t="s">
        <v>401</v>
      </c>
      <c r="AN8" s="150"/>
    </row>
    <row r="9" spans="1:4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c r="U9" s="149" t="s">
        <v>407</v>
      </c>
      <c r="V9" s="149" t="s">
        <v>407</v>
      </c>
      <c r="W9" s="149" t="s">
        <v>407</v>
      </c>
      <c r="X9" s="149" t="s">
        <v>407</v>
      </c>
      <c r="Y9" s="149" t="s">
        <v>407</v>
      </c>
      <c r="Z9" s="149" t="s">
        <v>407</v>
      </c>
      <c r="AA9" s="149" t="s">
        <v>407</v>
      </c>
      <c r="AB9" s="149" t="s">
        <v>407</v>
      </c>
      <c r="AC9" s="149" t="s">
        <v>407</v>
      </c>
      <c r="AD9" s="149" t="s">
        <v>407</v>
      </c>
      <c r="AE9" s="149" t="s">
        <v>407</v>
      </c>
      <c r="AF9" s="149" t="s">
        <v>407</v>
      </c>
      <c r="AG9" s="149" t="s">
        <v>407</v>
      </c>
      <c r="AH9" s="149" t="s">
        <v>407</v>
      </c>
      <c r="AI9" s="149" t="s">
        <v>407</v>
      </c>
      <c r="AJ9" s="149" t="s">
        <v>407</v>
      </c>
      <c r="AK9" s="149" t="s">
        <v>407</v>
      </c>
      <c r="AL9" s="149" t="s">
        <v>407</v>
      </c>
      <c r="AN9" s="151"/>
    </row>
    <row r="10" spans="1:4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c r="U10" s="215" t="s">
        <v>441</v>
      </c>
      <c r="V10" s="215" t="s">
        <v>441</v>
      </c>
      <c r="W10" s="215" t="s">
        <v>441</v>
      </c>
      <c r="X10" s="215" t="s">
        <v>441</v>
      </c>
      <c r="Y10" s="215" t="s">
        <v>441</v>
      </c>
      <c r="Z10" s="215" t="s">
        <v>441</v>
      </c>
      <c r="AA10" s="215" t="s">
        <v>441</v>
      </c>
      <c r="AB10" s="215" t="s">
        <v>441</v>
      </c>
      <c r="AC10" s="215" t="s">
        <v>441</v>
      </c>
      <c r="AD10" s="215" t="s">
        <v>441</v>
      </c>
      <c r="AE10" s="215" t="s">
        <v>441</v>
      </c>
      <c r="AF10" s="215" t="s">
        <v>441</v>
      </c>
      <c r="AG10" s="215" t="s">
        <v>441</v>
      </c>
      <c r="AH10" s="215" t="s">
        <v>441</v>
      </c>
      <c r="AI10" s="215" t="s">
        <v>441</v>
      </c>
      <c r="AJ10" s="215" t="s">
        <v>441</v>
      </c>
      <c r="AK10" s="215" t="s">
        <v>441</v>
      </c>
      <c r="AL10" s="215" t="s">
        <v>441</v>
      </c>
      <c r="AN10" s="152"/>
    </row>
    <row r="11" spans="1:40" x14ac:dyDescent="0.45">
      <c r="A11" s="149" t="s">
        <v>253</v>
      </c>
      <c r="B11" s="149" t="s">
        <v>254</v>
      </c>
      <c r="C11" s="215">
        <v>685</v>
      </c>
      <c r="D11" s="215">
        <v>363</v>
      </c>
      <c r="E11" s="215">
        <v>322</v>
      </c>
      <c r="F11" s="215">
        <v>76</v>
      </c>
      <c r="G11" s="215">
        <v>74</v>
      </c>
      <c r="H11" s="215">
        <v>77</v>
      </c>
      <c r="I11" s="215">
        <v>209</v>
      </c>
      <c r="J11" s="215">
        <v>117</v>
      </c>
      <c r="K11" s="215">
        <v>92</v>
      </c>
      <c r="L11" s="215">
        <v>69</v>
      </c>
      <c r="M11" s="215">
        <v>65</v>
      </c>
      <c r="N11" s="215">
        <v>74</v>
      </c>
      <c r="O11" s="215">
        <v>339</v>
      </c>
      <c r="P11" s="215">
        <v>171</v>
      </c>
      <c r="Q11" s="215">
        <v>168</v>
      </c>
      <c r="R11" s="215">
        <v>76</v>
      </c>
      <c r="S11" s="215">
        <v>69</v>
      </c>
      <c r="T11" s="215">
        <v>82</v>
      </c>
      <c r="U11" s="215">
        <v>287</v>
      </c>
      <c r="V11" s="215">
        <v>157</v>
      </c>
      <c r="W11" s="215">
        <v>130</v>
      </c>
      <c r="X11" s="215">
        <v>68</v>
      </c>
      <c r="Y11" s="215">
        <v>68</v>
      </c>
      <c r="Z11" s="215">
        <v>68</v>
      </c>
      <c r="AA11" s="215">
        <v>18</v>
      </c>
      <c r="AB11" s="215">
        <v>7</v>
      </c>
      <c r="AC11" s="215">
        <v>11</v>
      </c>
      <c r="AD11" s="215">
        <v>78</v>
      </c>
      <c r="AE11" s="215" t="s">
        <v>414</v>
      </c>
      <c r="AF11" s="215" t="s">
        <v>414</v>
      </c>
      <c r="AG11" s="215">
        <v>1641</v>
      </c>
      <c r="AH11" s="215">
        <v>871</v>
      </c>
      <c r="AI11" s="215">
        <v>770</v>
      </c>
      <c r="AJ11" s="215">
        <v>73</v>
      </c>
      <c r="AK11" s="215">
        <v>71</v>
      </c>
      <c r="AL11" s="215">
        <v>76</v>
      </c>
      <c r="AN11" s="152"/>
    </row>
    <row r="12" spans="1:40" x14ac:dyDescent="0.45">
      <c r="A12" s="149" t="s">
        <v>299</v>
      </c>
      <c r="B12" s="149" t="s">
        <v>300</v>
      </c>
      <c r="C12" s="215">
        <v>1462</v>
      </c>
      <c r="D12" s="215">
        <v>763</v>
      </c>
      <c r="E12" s="215">
        <v>699</v>
      </c>
      <c r="F12" s="215">
        <v>76</v>
      </c>
      <c r="G12" s="215">
        <v>72</v>
      </c>
      <c r="H12" s="215">
        <v>80</v>
      </c>
      <c r="I12" s="215">
        <v>356</v>
      </c>
      <c r="J12" s="215">
        <v>182</v>
      </c>
      <c r="K12" s="215">
        <v>174</v>
      </c>
      <c r="L12" s="215">
        <v>83</v>
      </c>
      <c r="M12" s="215">
        <v>80</v>
      </c>
      <c r="N12" s="215">
        <v>86</v>
      </c>
      <c r="O12" s="215">
        <v>300</v>
      </c>
      <c r="P12" s="215">
        <v>167</v>
      </c>
      <c r="Q12" s="215">
        <v>133</v>
      </c>
      <c r="R12" s="215">
        <v>87</v>
      </c>
      <c r="S12" s="215">
        <v>86</v>
      </c>
      <c r="T12" s="215">
        <v>89</v>
      </c>
      <c r="U12" s="215">
        <v>1183</v>
      </c>
      <c r="V12" s="215">
        <v>626</v>
      </c>
      <c r="W12" s="215">
        <v>557</v>
      </c>
      <c r="X12" s="215">
        <v>86</v>
      </c>
      <c r="Y12" s="215">
        <v>82</v>
      </c>
      <c r="Z12" s="215">
        <v>90</v>
      </c>
      <c r="AA12" s="215">
        <v>44</v>
      </c>
      <c r="AB12" s="215">
        <v>21</v>
      </c>
      <c r="AC12" s="215">
        <v>23</v>
      </c>
      <c r="AD12" s="215">
        <v>84</v>
      </c>
      <c r="AE12" s="215">
        <v>81</v>
      </c>
      <c r="AF12" s="215">
        <v>87</v>
      </c>
      <c r="AG12" s="215">
        <v>3487</v>
      </c>
      <c r="AH12" s="215">
        <v>1823</v>
      </c>
      <c r="AI12" s="215">
        <v>1664</v>
      </c>
      <c r="AJ12" s="215">
        <v>81</v>
      </c>
      <c r="AK12" s="215">
        <v>78</v>
      </c>
      <c r="AL12" s="215">
        <v>85</v>
      </c>
      <c r="AN12" s="152"/>
    </row>
    <row r="13" spans="1:40" x14ac:dyDescent="0.45">
      <c r="A13" s="149" t="s">
        <v>257</v>
      </c>
      <c r="B13" s="149" t="s">
        <v>258</v>
      </c>
      <c r="C13" s="215">
        <v>1022</v>
      </c>
      <c r="D13" s="215">
        <v>522</v>
      </c>
      <c r="E13" s="215">
        <v>500</v>
      </c>
      <c r="F13" s="215">
        <v>80</v>
      </c>
      <c r="G13" s="215">
        <v>75</v>
      </c>
      <c r="H13" s="215">
        <v>86</v>
      </c>
      <c r="I13" s="215">
        <v>289</v>
      </c>
      <c r="J13" s="215">
        <v>139</v>
      </c>
      <c r="K13" s="215">
        <v>150</v>
      </c>
      <c r="L13" s="215">
        <v>83</v>
      </c>
      <c r="M13" s="215">
        <v>80</v>
      </c>
      <c r="N13" s="215">
        <v>85</v>
      </c>
      <c r="O13" s="215">
        <v>327</v>
      </c>
      <c r="P13" s="215">
        <v>171</v>
      </c>
      <c r="Q13" s="215">
        <v>156</v>
      </c>
      <c r="R13" s="215">
        <v>81</v>
      </c>
      <c r="S13" s="215">
        <v>81</v>
      </c>
      <c r="T13" s="215">
        <v>81</v>
      </c>
      <c r="U13" s="215">
        <v>956</v>
      </c>
      <c r="V13" s="215">
        <v>488</v>
      </c>
      <c r="W13" s="215">
        <v>468</v>
      </c>
      <c r="X13" s="215">
        <v>78</v>
      </c>
      <c r="Y13" s="215">
        <v>76</v>
      </c>
      <c r="Z13" s="215">
        <v>81</v>
      </c>
      <c r="AA13" s="215">
        <v>16</v>
      </c>
      <c r="AB13" s="215">
        <v>9</v>
      </c>
      <c r="AC13" s="215">
        <v>7</v>
      </c>
      <c r="AD13" s="215">
        <v>81</v>
      </c>
      <c r="AE13" s="215" t="s">
        <v>414</v>
      </c>
      <c r="AF13" s="215" t="s">
        <v>414</v>
      </c>
      <c r="AG13" s="215">
        <v>2801</v>
      </c>
      <c r="AH13" s="215">
        <v>1436</v>
      </c>
      <c r="AI13" s="215">
        <v>1365</v>
      </c>
      <c r="AJ13" s="215">
        <v>80</v>
      </c>
      <c r="AK13" s="215">
        <v>76</v>
      </c>
      <c r="AL13" s="215">
        <v>83</v>
      </c>
      <c r="AN13" s="152"/>
    </row>
    <row r="14" spans="1:40" x14ac:dyDescent="0.45">
      <c r="A14" s="149" t="s">
        <v>259</v>
      </c>
      <c r="B14" s="149" t="s">
        <v>260</v>
      </c>
      <c r="C14" s="215">
        <v>574</v>
      </c>
      <c r="D14" s="215">
        <v>308</v>
      </c>
      <c r="E14" s="215">
        <v>266</v>
      </c>
      <c r="F14" s="215">
        <v>83</v>
      </c>
      <c r="G14" s="215">
        <v>80</v>
      </c>
      <c r="H14" s="215">
        <v>87</v>
      </c>
      <c r="I14" s="215">
        <v>210</v>
      </c>
      <c r="J14" s="215">
        <v>111</v>
      </c>
      <c r="K14" s="215">
        <v>99</v>
      </c>
      <c r="L14" s="215">
        <v>78</v>
      </c>
      <c r="M14" s="215">
        <v>70</v>
      </c>
      <c r="N14" s="215">
        <v>86</v>
      </c>
      <c r="O14" s="215">
        <v>89</v>
      </c>
      <c r="P14" s="215">
        <v>46</v>
      </c>
      <c r="Q14" s="215">
        <v>43</v>
      </c>
      <c r="R14" s="215">
        <v>89</v>
      </c>
      <c r="S14" s="215">
        <v>91</v>
      </c>
      <c r="T14" s="215">
        <v>86</v>
      </c>
      <c r="U14" s="215">
        <v>369</v>
      </c>
      <c r="V14" s="215">
        <v>173</v>
      </c>
      <c r="W14" s="215">
        <v>196</v>
      </c>
      <c r="X14" s="215">
        <v>79</v>
      </c>
      <c r="Y14" s="215">
        <v>70</v>
      </c>
      <c r="Z14" s="215">
        <v>86</v>
      </c>
      <c r="AA14" s="215">
        <v>4</v>
      </c>
      <c r="AB14" s="215" t="s">
        <v>414</v>
      </c>
      <c r="AC14" s="215" t="s">
        <v>414</v>
      </c>
      <c r="AD14" s="215">
        <v>100</v>
      </c>
      <c r="AE14" s="215" t="s">
        <v>414</v>
      </c>
      <c r="AF14" s="215" t="s">
        <v>414</v>
      </c>
      <c r="AG14" s="215">
        <v>1418</v>
      </c>
      <c r="AH14" s="215">
        <v>708</v>
      </c>
      <c r="AI14" s="215">
        <v>710</v>
      </c>
      <c r="AJ14" s="215">
        <v>81</v>
      </c>
      <c r="AK14" s="215">
        <v>77</v>
      </c>
      <c r="AL14" s="215">
        <v>85</v>
      </c>
      <c r="AN14" s="152"/>
    </row>
    <row r="15" spans="1:40" x14ac:dyDescent="0.45">
      <c r="A15" s="149" t="s">
        <v>263</v>
      </c>
      <c r="B15" s="149" t="s">
        <v>264</v>
      </c>
      <c r="C15" s="215">
        <v>949</v>
      </c>
      <c r="D15" s="215">
        <v>484</v>
      </c>
      <c r="E15" s="215">
        <v>465</v>
      </c>
      <c r="F15" s="215">
        <v>73</v>
      </c>
      <c r="G15" s="215">
        <v>66</v>
      </c>
      <c r="H15" s="215">
        <v>80</v>
      </c>
      <c r="I15" s="215">
        <v>311</v>
      </c>
      <c r="J15" s="215">
        <v>142</v>
      </c>
      <c r="K15" s="215">
        <v>169</v>
      </c>
      <c r="L15" s="215">
        <v>74</v>
      </c>
      <c r="M15" s="215">
        <v>66</v>
      </c>
      <c r="N15" s="215">
        <v>80</v>
      </c>
      <c r="O15" s="215">
        <v>149</v>
      </c>
      <c r="P15" s="215">
        <v>84</v>
      </c>
      <c r="Q15" s="215">
        <v>65</v>
      </c>
      <c r="R15" s="215">
        <v>81</v>
      </c>
      <c r="S15" s="215">
        <v>80</v>
      </c>
      <c r="T15" s="215">
        <v>82</v>
      </c>
      <c r="U15" s="215">
        <v>457</v>
      </c>
      <c r="V15" s="215">
        <v>248</v>
      </c>
      <c r="W15" s="215">
        <v>209</v>
      </c>
      <c r="X15" s="215">
        <v>73</v>
      </c>
      <c r="Y15" s="215">
        <v>68</v>
      </c>
      <c r="Z15" s="215">
        <v>78</v>
      </c>
      <c r="AA15" s="215">
        <v>12</v>
      </c>
      <c r="AB15" s="215">
        <v>8</v>
      </c>
      <c r="AC15" s="215">
        <v>4</v>
      </c>
      <c r="AD15" s="215" t="s">
        <v>414</v>
      </c>
      <c r="AE15" s="215" t="s">
        <v>414</v>
      </c>
      <c r="AF15" s="215" t="s">
        <v>414</v>
      </c>
      <c r="AG15" s="215">
        <v>2024</v>
      </c>
      <c r="AH15" s="215">
        <v>1043</v>
      </c>
      <c r="AI15" s="215">
        <v>981</v>
      </c>
      <c r="AJ15" s="215">
        <v>74</v>
      </c>
      <c r="AK15" s="215">
        <v>68</v>
      </c>
      <c r="AL15" s="215">
        <v>80</v>
      </c>
      <c r="AN15" s="152"/>
    </row>
    <row r="16" spans="1:40" x14ac:dyDescent="0.45">
      <c r="A16" s="149" t="s">
        <v>265</v>
      </c>
      <c r="B16" s="149" t="s">
        <v>266</v>
      </c>
      <c r="C16" s="215">
        <v>415</v>
      </c>
      <c r="D16" s="215">
        <v>210</v>
      </c>
      <c r="E16" s="215">
        <v>205</v>
      </c>
      <c r="F16" s="215">
        <v>81</v>
      </c>
      <c r="G16" s="215">
        <v>81</v>
      </c>
      <c r="H16" s="215">
        <v>81</v>
      </c>
      <c r="I16" s="215">
        <v>178</v>
      </c>
      <c r="J16" s="215">
        <v>88</v>
      </c>
      <c r="K16" s="215">
        <v>90</v>
      </c>
      <c r="L16" s="215">
        <v>82</v>
      </c>
      <c r="M16" s="215">
        <v>78</v>
      </c>
      <c r="N16" s="215">
        <v>86</v>
      </c>
      <c r="O16" s="215">
        <v>28</v>
      </c>
      <c r="P16" s="215">
        <v>12</v>
      </c>
      <c r="Q16" s="215">
        <v>16</v>
      </c>
      <c r="R16" s="215">
        <v>89</v>
      </c>
      <c r="S16" s="215" t="s">
        <v>414</v>
      </c>
      <c r="T16" s="215" t="s">
        <v>414</v>
      </c>
      <c r="U16" s="215">
        <v>179</v>
      </c>
      <c r="V16" s="215">
        <v>84</v>
      </c>
      <c r="W16" s="215">
        <v>95</v>
      </c>
      <c r="X16" s="215">
        <v>82</v>
      </c>
      <c r="Y16" s="215">
        <v>73</v>
      </c>
      <c r="Z16" s="215">
        <v>89</v>
      </c>
      <c r="AA16" s="215">
        <v>3</v>
      </c>
      <c r="AB16" s="215" t="s">
        <v>414</v>
      </c>
      <c r="AC16" s="215" t="s">
        <v>414</v>
      </c>
      <c r="AD16" s="215" t="s">
        <v>414</v>
      </c>
      <c r="AE16" s="215" t="s">
        <v>414</v>
      </c>
      <c r="AF16" s="215" t="s">
        <v>414</v>
      </c>
      <c r="AG16" s="215">
        <v>992</v>
      </c>
      <c r="AH16" s="215">
        <v>498</v>
      </c>
      <c r="AI16" s="215">
        <v>494</v>
      </c>
      <c r="AJ16" s="215">
        <v>80</v>
      </c>
      <c r="AK16" s="215">
        <v>78</v>
      </c>
      <c r="AL16" s="215">
        <v>82</v>
      </c>
      <c r="AN16" s="152"/>
    </row>
    <row r="17" spans="1:40" x14ac:dyDescent="0.45">
      <c r="A17" s="149" t="s">
        <v>267</v>
      </c>
      <c r="B17" s="149" t="s">
        <v>268</v>
      </c>
      <c r="C17" s="215">
        <v>1062</v>
      </c>
      <c r="D17" s="215">
        <v>555</v>
      </c>
      <c r="E17" s="215">
        <v>507</v>
      </c>
      <c r="F17" s="215">
        <v>80</v>
      </c>
      <c r="G17" s="215">
        <v>78</v>
      </c>
      <c r="H17" s="215">
        <v>82</v>
      </c>
      <c r="I17" s="215">
        <v>430</v>
      </c>
      <c r="J17" s="215">
        <v>222</v>
      </c>
      <c r="K17" s="215">
        <v>208</v>
      </c>
      <c r="L17" s="215">
        <v>79</v>
      </c>
      <c r="M17" s="215">
        <v>76</v>
      </c>
      <c r="N17" s="215">
        <v>83</v>
      </c>
      <c r="O17" s="215">
        <v>160</v>
      </c>
      <c r="P17" s="215">
        <v>76</v>
      </c>
      <c r="Q17" s="215">
        <v>84</v>
      </c>
      <c r="R17" s="215">
        <v>81</v>
      </c>
      <c r="S17" s="215">
        <v>82</v>
      </c>
      <c r="T17" s="215">
        <v>81</v>
      </c>
      <c r="U17" s="215">
        <v>1364</v>
      </c>
      <c r="V17" s="215">
        <v>678</v>
      </c>
      <c r="W17" s="215">
        <v>686</v>
      </c>
      <c r="X17" s="215">
        <v>78</v>
      </c>
      <c r="Y17" s="215">
        <v>74</v>
      </c>
      <c r="Z17" s="215">
        <v>82</v>
      </c>
      <c r="AA17" s="215">
        <v>19</v>
      </c>
      <c r="AB17" s="215">
        <v>8</v>
      </c>
      <c r="AC17" s="215">
        <v>11</v>
      </c>
      <c r="AD17" s="215">
        <v>68</v>
      </c>
      <c r="AE17" s="215" t="s">
        <v>414</v>
      </c>
      <c r="AF17" s="215" t="s">
        <v>414</v>
      </c>
      <c r="AG17" s="215">
        <v>3226</v>
      </c>
      <c r="AH17" s="215">
        <v>1639</v>
      </c>
      <c r="AI17" s="215">
        <v>1587</v>
      </c>
      <c r="AJ17" s="215">
        <v>79</v>
      </c>
      <c r="AK17" s="215">
        <v>76</v>
      </c>
      <c r="AL17" s="215">
        <v>82</v>
      </c>
      <c r="AN17" s="152"/>
    </row>
    <row r="18" spans="1:40" x14ac:dyDescent="0.45">
      <c r="A18" s="149" t="s">
        <v>269</v>
      </c>
      <c r="B18" s="149" t="s">
        <v>270</v>
      </c>
      <c r="C18" s="215">
        <v>1308</v>
      </c>
      <c r="D18" s="215">
        <v>644</v>
      </c>
      <c r="E18" s="215">
        <v>664</v>
      </c>
      <c r="F18" s="215">
        <v>80</v>
      </c>
      <c r="G18" s="215">
        <v>76</v>
      </c>
      <c r="H18" s="215">
        <v>84</v>
      </c>
      <c r="I18" s="215">
        <v>575</v>
      </c>
      <c r="J18" s="215">
        <v>281</v>
      </c>
      <c r="K18" s="215">
        <v>294</v>
      </c>
      <c r="L18" s="215">
        <v>81</v>
      </c>
      <c r="M18" s="215">
        <v>76</v>
      </c>
      <c r="N18" s="215">
        <v>86</v>
      </c>
      <c r="O18" s="215">
        <v>228</v>
      </c>
      <c r="P18" s="215">
        <v>104</v>
      </c>
      <c r="Q18" s="215">
        <v>124</v>
      </c>
      <c r="R18" s="215">
        <v>89</v>
      </c>
      <c r="S18" s="215">
        <v>88</v>
      </c>
      <c r="T18" s="215">
        <v>90</v>
      </c>
      <c r="U18" s="215">
        <v>1394</v>
      </c>
      <c r="V18" s="215">
        <v>687</v>
      </c>
      <c r="W18" s="215">
        <v>707</v>
      </c>
      <c r="X18" s="215">
        <v>79</v>
      </c>
      <c r="Y18" s="215">
        <v>73</v>
      </c>
      <c r="Z18" s="215">
        <v>85</v>
      </c>
      <c r="AA18" s="215">
        <v>51</v>
      </c>
      <c r="AB18" s="215">
        <v>31</v>
      </c>
      <c r="AC18" s="215">
        <v>20</v>
      </c>
      <c r="AD18" s="215">
        <v>86</v>
      </c>
      <c r="AE18" s="215" t="s">
        <v>414</v>
      </c>
      <c r="AF18" s="215" t="s">
        <v>414</v>
      </c>
      <c r="AG18" s="215">
        <v>3768</v>
      </c>
      <c r="AH18" s="215">
        <v>1862</v>
      </c>
      <c r="AI18" s="215">
        <v>1906</v>
      </c>
      <c r="AJ18" s="215">
        <v>80</v>
      </c>
      <c r="AK18" s="215">
        <v>75</v>
      </c>
      <c r="AL18" s="215">
        <v>85</v>
      </c>
      <c r="AN18" s="152"/>
    </row>
    <row r="19" spans="1:40" x14ac:dyDescent="0.45">
      <c r="A19" s="149" t="s">
        <v>273</v>
      </c>
      <c r="B19" s="149" t="s">
        <v>274</v>
      </c>
      <c r="C19" s="215">
        <v>1052</v>
      </c>
      <c r="D19" s="215">
        <v>513</v>
      </c>
      <c r="E19" s="215">
        <v>539</v>
      </c>
      <c r="F19" s="215">
        <v>76</v>
      </c>
      <c r="G19" s="215">
        <v>74</v>
      </c>
      <c r="H19" s="215">
        <v>78</v>
      </c>
      <c r="I19" s="215">
        <v>345</v>
      </c>
      <c r="J19" s="215">
        <v>171</v>
      </c>
      <c r="K19" s="215">
        <v>174</v>
      </c>
      <c r="L19" s="215">
        <v>78</v>
      </c>
      <c r="M19" s="215">
        <v>75</v>
      </c>
      <c r="N19" s="215">
        <v>81</v>
      </c>
      <c r="O19" s="215">
        <v>198</v>
      </c>
      <c r="P19" s="215">
        <v>110</v>
      </c>
      <c r="Q19" s="215">
        <v>88</v>
      </c>
      <c r="R19" s="215">
        <v>80</v>
      </c>
      <c r="S19" s="215">
        <v>77</v>
      </c>
      <c r="T19" s="215">
        <v>84</v>
      </c>
      <c r="U19" s="215">
        <v>1569</v>
      </c>
      <c r="V19" s="215">
        <v>787</v>
      </c>
      <c r="W19" s="215">
        <v>782</v>
      </c>
      <c r="X19" s="215">
        <v>78</v>
      </c>
      <c r="Y19" s="215">
        <v>73</v>
      </c>
      <c r="Z19" s="215">
        <v>83</v>
      </c>
      <c r="AA19" s="215">
        <v>45</v>
      </c>
      <c r="AB19" s="215">
        <v>24</v>
      </c>
      <c r="AC19" s="215">
        <v>21</v>
      </c>
      <c r="AD19" s="215">
        <v>84</v>
      </c>
      <c r="AE19" s="215" t="s">
        <v>414</v>
      </c>
      <c r="AF19" s="215" t="s">
        <v>414</v>
      </c>
      <c r="AG19" s="215">
        <v>3571</v>
      </c>
      <c r="AH19" s="215">
        <v>1805</v>
      </c>
      <c r="AI19" s="215">
        <v>1766</v>
      </c>
      <c r="AJ19" s="215">
        <v>77</v>
      </c>
      <c r="AK19" s="215">
        <v>73</v>
      </c>
      <c r="AL19" s="215">
        <v>81</v>
      </c>
      <c r="AN19" s="152"/>
    </row>
    <row r="20" spans="1:40" x14ac:dyDescent="0.45">
      <c r="A20" s="149" t="s">
        <v>275</v>
      </c>
      <c r="B20" s="149" t="s">
        <v>276</v>
      </c>
      <c r="C20" s="215">
        <v>535</v>
      </c>
      <c r="D20" s="215">
        <v>263</v>
      </c>
      <c r="E20" s="215">
        <v>272</v>
      </c>
      <c r="F20" s="215">
        <v>76</v>
      </c>
      <c r="G20" s="215">
        <v>75</v>
      </c>
      <c r="H20" s="215">
        <v>78</v>
      </c>
      <c r="I20" s="215">
        <v>220</v>
      </c>
      <c r="J20" s="215">
        <v>99</v>
      </c>
      <c r="K20" s="215">
        <v>121</v>
      </c>
      <c r="L20" s="215">
        <v>74</v>
      </c>
      <c r="M20" s="215">
        <v>67</v>
      </c>
      <c r="N20" s="215">
        <v>80</v>
      </c>
      <c r="O20" s="215">
        <v>2152</v>
      </c>
      <c r="P20" s="215">
        <v>1086</v>
      </c>
      <c r="Q20" s="215">
        <v>1066</v>
      </c>
      <c r="R20" s="215">
        <v>76</v>
      </c>
      <c r="S20" s="215">
        <v>73</v>
      </c>
      <c r="T20" s="215">
        <v>80</v>
      </c>
      <c r="U20" s="215">
        <v>343</v>
      </c>
      <c r="V20" s="215">
        <v>173</v>
      </c>
      <c r="W20" s="215">
        <v>170</v>
      </c>
      <c r="X20" s="215">
        <v>73</v>
      </c>
      <c r="Y20" s="215">
        <v>67</v>
      </c>
      <c r="Z20" s="215">
        <v>79</v>
      </c>
      <c r="AA20" s="215">
        <v>19</v>
      </c>
      <c r="AB20" s="215">
        <v>12</v>
      </c>
      <c r="AC20" s="215">
        <v>7</v>
      </c>
      <c r="AD20" s="215">
        <v>79</v>
      </c>
      <c r="AE20" s="215" t="s">
        <v>414</v>
      </c>
      <c r="AF20" s="215" t="s">
        <v>414</v>
      </c>
      <c r="AG20" s="215">
        <v>3415</v>
      </c>
      <c r="AH20" s="215">
        <v>1699</v>
      </c>
      <c r="AI20" s="215">
        <v>1716</v>
      </c>
      <c r="AJ20" s="215">
        <v>76</v>
      </c>
      <c r="AK20" s="215">
        <v>72</v>
      </c>
      <c r="AL20" s="215">
        <v>79</v>
      </c>
      <c r="AN20" s="152"/>
    </row>
    <row r="21" spans="1:40" x14ac:dyDescent="0.45">
      <c r="A21" s="149" t="s">
        <v>277</v>
      </c>
      <c r="B21" s="149" t="s">
        <v>278</v>
      </c>
      <c r="C21" s="215">
        <v>1253</v>
      </c>
      <c r="D21" s="215">
        <v>648</v>
      </c>
      <c r="E21" s="215">
        <v>605</v>
      </c>
      <c r="F21" s="215">
        <v>82</v>
      </c>
      <c r="G21" s="215">
        <v>79</v>
      </c>
      <c r="H21" s="215">
        <v>85</v>
      </c>
      <c r="I21" s="215">
        <v>335</v>
      </c>
      <c r="J21" s="215">
        <v>159</v>
      </c>
      <c r="K21" s="215">
        <v>176</v>
      </c>
      <c r="L21" s="215">
        <v>79</v>
      </c>
      <c r="M21" s="215">
        <v>74</v>
      </c>
      <c r="N21" s="215">
        <v>82</v>
      </c>
      <c r="O21" s="215">
        <v>443</v>
      </c>
      <c r="P21" s="215">
        <v>217</v>
      </c>
      <c r="Q21" s="215">
        <v>226</v>
      </c>
      <c r="R21" s="215">
        <v>80</v>
      </c>
      <c r="S21" s="215">
        <v>78</v>
      </c>
      <c r="T21" s="215">
        <v>82</v>
      </c>
      <c r="U21" s="215">
        <v>561</v>
      </c>
      <c r="V21" s="215">
        <v>272</v>
      </c>
      <c r="W21" s="215">
        <v>289</v>
      </c>
      <c r="X21" s="215">
        <v>79</v>
      </c>
      <c r="Y21" s="215">
        <v>74</v>
      </c>
      <c r="Z21" s="215">
        <v>84</v>
      </c>
      <c r="AA21" s="215">
        <v>13</v>
      </c>
      <c r="AB21" s="215">
        <v>8</v>
      </c>
      <c r="AC21" s="215">
        <v>5</v>
      </c>
      <c r="AD21" s="215">
        <v>100</v>
      </c>
      <c r="AE21" s="215">
        <v>100</v>
      </c>
      <c r="AF21" s="215">
        <v>100</v>
      </c>
      <c r="AG21" s="215">
        <v>2722</v>
      </c>
      <c r="AH21" s="215">
        <v>1366</v>
      </c>
      <c r="AI21" s="215">
        <v>1356</v>
      </c>
      <c r="AJ21" s="215">
        <v>80</v>
      </c>
      <c r="AK21" s="215">
        <v>77</v>
      </c>
      <c r="AL21" s="215">
        <v>84</v>
      </c>
      <c r="AN21" s="152"/>
    </row>
    <row r="22" spans="1:40" x14ac:dyDescent="0.45">
      <c r="A22" s="149" t="s">
        <v>279</v>
      </c>
      <c r="B22" s="149" t="s">
        <v>280</v>
      </c>
      <c r="C22" s="215">
        <v>471</v>
      </c>
      <c r="D22" s="215">
        <v>270</v>
      </c>
      <c r="E22" s="215">
        <v>201</v>
      </c>
      <c r="F22" s="215">
        <v>78</v>
      </c>
      <c r="G22" s="215">
        <v>79</v>
      </c>
      <c r="H22" s="215">
        <v>77</v>
      </c>
      <c r="I22" s="215">
        <v>168</v>
      </c>
      <c r="J22" s="215">
        <v>84</v>
      </c>
      <c r="K22" s="215">
        <v>84</v>
      </c>
      <c r="L22" s="215">
        <v>83</v>
      </c>
      <c r="M22" s="215">
        <v>80</v>
      </c>
      <c r="N22" s="215">
        <v>86</v>
      </c>
      <c r="O22" s="215">
        <v>206</v>
      </c>
      <c r="P22" s="215">
        <v>100</v>
      </c>
      <c r="Q22" s="215">
        <v>106</v>
      </c>
      <c r="R22" s="215">
        <v>81</v>
      </c>
      <c r="S22" s="215">
        <v>79</v>
      </c>
      <c r="T22" s="215">
        <v>82</v>
      </c>
      <c r="U22" s="215">
        <v>264</v>
      </c>
      <c r="V22" s="215">
        <v>128</v>
      </c>
      <c r="W22" s="215">
        <v>136</v>
      </c>
      <c r="X22" s="215">
        <v>82</v>
      </c>
      <c r="Y22" s="215">
        <v>76</v>
      </c>
      <c r="Z22" s="215">
        <v>88</v>
      </c>
      <c r="AA22" s="215">
        <v>18</v>
      </c>
      <c r="AB22" s="215">
        <v>11</v>
      </c>
      <c r="AC22" s="215">
        <v>7</v>
      </c>
      <c r="AD22" s="215">
        <v>100</v>
      </c>
      <c r="AE22" s="215">
        <v>100</v>
      </c>
      <c r="AF22" s="215">
        <v>100</v>
      </c>
      <c r="AG22" s="215">
        <v>1611</v>
      </c>
      <c r="AH22" s="215">
        <v>871</v>
      </c>
      <c r="AI22" s="215">
        <v>740</v>
      </c>
      <c r="AJ22" s="215">
        <v>80</v>
      </c>
      <c r="AK22" s="215">
        <v>78</v>
      </c>
      <c r="AL22" s="215">
        <v>81</v>
      </c>
      <c r="AN22" s="152"/>
    </row>
    <row r="23" spans="1:40" x14ac:dyDescent="0.45">
      <c r="A23" s="149" t="s">
        <v>283</v>
      </c>
      <c r="B23" s="149" t="s">
        <v>284</v>
      </c>
      <c r="C23" s="215">
        <v>1402</v>
      </c>
      <c r="D23" s="215">
        <v>701</v>
      </c>
      <c r="E23" s="215">
        <v>701</v>
      </c>
      <c r="F23" s="215">
        <v>65</v>
      </c>
      <c r="G23" s="215">
        <v>60</v>
      </c>
      <c r="H23" s="215">
        <v>71</v>
      </c>
      <c r="I23" s="215">
        <v>317</v>
      </c>
      <c r="J23" s="215">
        <v>167</v>
      </c>
      <c r="K23" s="215">
        <v>150</v>
      </c>
      <c r="L23" s="215">
        <v>69</v>
      </c>
      <c r="M23" s="215">
        <v>67</v>
      </c>
      <c r="N23" s="215">
        <v>72</v>
      </c>
      <c r="O23" s="215">
        <v>665</v>
      </c>
      <c r="P23" s="215">
        <v>328</v>
      </c>
      <c r="Q23" s="215">
        <v>337</v>
      </c>
      <c r="R23" s="215">
        <v>77</v>
      </c>
      <c r="S23" s="215">
        <v>72</v>
      </c>
      <c r="T23" s="215">
        <v>81</v>
      </c>
      <c r="U23" s="215">
        <v>1125</v>
      </c>
      <c r="V23" s="215">
        <v>574</v>
      </c>
      <c r="W23" s="215">
        <v>551</v>
      </c>
      <c r="X23" s="215">
        <v>78</v>
      </c>
      <c r="Y23" s="215">
        <v>72</v>
      </c>
      <c r="Z23" s="215">
        <v>84</v>
      </c>
      <c r="AA23" s="215">
        <v>8</v>
      </c>
      <c r="AB23" s="215">
        <v>3</v>
      </c>
      <c r="AC23" s="215">
        <v>5</v>
      </c>
      <c r="AD23" s="215" t="s">
        <v>414</v>
      </c>
      <c r="AE23" s="215" t="s">
        <v>414</v>
      </c>
      <c r="AF23" s="215">
        <v>100</v>
      </c>
      <c r="AG23" s="215">
        <v>3627</v>
      </c>
      <c r="AH23" s="215">
        <v>1824</v>
      </c>
      <c r="AI23" s="215">
        <v>1803</v>
      </c>
      <c r="AJ23" s="215">
        <v>71</v>
      </c>
      <c r="AK23" s="215">
        <v>66</v>
      </c>
      <c r="AL23" s="215">
        <v>76</v>
      </c>
      <c r="AN23" s="152"/>
    </row>
    <row r="24" spans="1:40" x14ac:dyDescent="0.45">
      <c r="A24" s="149" t="s">
        <v>285</v>
      </c>
      <c r="B24" s="149" t="s">
        <v>286</v>
      </c>
      <c r="C24" s="215">
        <v>2322</v>
      </c>
      <c r="D24" s="215">
        <v>1160</v>
      </c>
      <c r="E24" s="215">
        <v>1162</v>
      </c>
      <c r="F24" s="215">
        <v>77</v>
      </c>
      <c r="G24" s="215">
        <v>74</v>
      </c>
      <c r="H24" s="215">
        <v>79</v>
      </c>
      <c r="I24" s="215">
        <v>459</v>
      </c>
      <c r="J24" s="215">
        <v>241</v>
      </c>
      <c r="K24" s="215">
        <v>218</v>
      </c>
      <c r="L24" s="215">
        <v>80</v>
      </c>
      <c r="M24" s="215">
        <v>78</v>
      </c>
      <c r="N24" s="215">
        <v>83</v>
      </c>
      <c r="O24" s="215">
        <v>451</v>
      </c>
      <c r="P24" s="215">
        <v>216</v>
      </c>
      <c r="Q24" s="215">
        <v>235</v>
      </c>
      <c r="R24" s="215">
        <v>79</v>
      </c>
      <c r="S24" s="215">
        <v>73</v>
      </c>
      <c r="T24" s="215">
        <v>84</v>
      </c>
      <c r="U24" s="215">
        <v>499</v>
      </c>
      <c r="V24" s="215">
        <v>265</v>
      </c>
      <c r="W24" s="215">
        <v>234</v>
      </c>
      <c r="X24" s="215">
        <v>70</v>
      </c>
      <c r="Y24" s="215">
        <v>63</v>
      </c>
      <c r="Z24" s="215">
        <v>77</v>
      </c>
      <c r="AA24" s="215">
        <v>55</v>
      </c>
      <c r="AB24" s="215">
        <v>32</v>
      </c>
      <c r="AC24" s="215">
        <v>23</v>
      </c>
      <c r="AD24" s="215">
        <v>85</v>
      </c>
      <c r="AE24" s="215">
        <v>91</v>
      </c>
      <c r="AF24" s="215">
        <v>78</v>
      </c>
      <c r="AG24" s="215">
        <v>4363</v>
      </c>
      <c r="AH24" s="215">
        <v>2229</v>
      </c>
      <c r="AI24" s="215">
        <v>2134</v>
      </c>
      <c r="AJ24" s="215">
        <v>76</v>
      </c>
      <c r="AK24" s="215">
        <v>73</v>
      </c>
      <c r="AL24" s="215">
        <v>79</v>
      </c>
      <c r="AN24" s="152"/>
    </row>
    <row r="25" spans="1:40" x14ac:dyDescent="0.45">
      <c r="A25" s="149" t="s">
        <v>287</v>
      </c>
      <c r="B25" s="149" t="s">
        <v>288</v>
      </c>
      <c r="C25" s="215">
        <v>2200</v>
      </c>
      <c r="D25" s="215">
        <v>1101</v>
      </c>
      <c r="E25" s="215">
        <v>1099</v>
      </c>
      <c r="F25" s="215">
        <v>79</v>
      </c>
      <c r="G25" s="215">
        <v>75</v>
      </c>
      <c r="H25" s="215">
        <v>82</v>
      </c>
      <c r="I25" s="215">
        <v>218</v>
      </c>
      <c r="J25" s="215">
        <v>104</v>
      </c>
      <c r="K25" s="215">
        <v>114</v>
      </c>
      <c r="L25" s="215">
        <v>84</v>
      </c>
      <c r="M25" s="215">
        <v>80</v>
      </c>
      <c r="N25" s="215">
        <v>89</v>
      </c>
      <c r="O25" s="215">
        <v>194</v>
      </c>
      <c r="P25" s="215">
        <v>94</v>
      </c>
      <c r="Q25" s="215">
        <v>100</v>
      </c>
      <c r="R25" s="215">
        <v>89</v>
      </c>
      <c r="S25" s="215">
        <v>81</v>
      </c>
      <c r="T25" s="215">
        <v>96</v>
      </c>
      <c r="U25" s="215">
        <v>591</v>
      </c>
      <c r="V25" s="215">
        <v>278</v>
      </c>
      <c r="W25" s="215">
        <v>313</v>
      </c>
      <c r="X25" s="215">
        <v>87</v>
      </c>
      <c r="Y25" s="215">
        <v>85</v>
      </c>
      <c r="Z25" s="215">
        <v>88</v>
      </c>
      <c r="AA25" s="215">
        <v>39</v>
      </c>
      <c r="AB25" s="215">
        <v>22</v>
      </c>
      <c r="AC25" s="215">
        <v>17</v>
      </c>
      <c r="AD25" s="215">
        <v>92</v>
      </c>
      <c r="AE25" s="215">
        <v>86</v>
      </c>
      <c r="AF25" s="215">
        <v>100</v>
      </c>
      <c r="AG25" s="215">
        <v>3320</v>
      </c>
      <c r="AH25" s="215">
        <v>1639</v>
      </c>
      <c r="AI25" s="215">
        <v>1681</v>
      </c>
      <c r="AJ25" s="215">
        <v>81</v>
      </c>
      <c r="AK25" s="215">
        <v>77</v>
      </c>
      <c r="AL25" s="215">
        <v>85</v>
      </c>
      <c r="AN25" s="152"/>
    </row>
    <row r="26" spans="1:40" x14ac:dyDescent="0.45">
      <c r="A26" s="149" t="s">
        <v>289</v>
      </c>
      <c r="B26" s="149" t="s">
        <v>290</v>
      </c>
      <c r="C26" s="215">
        <v>1007</v>
      </c>
      <c r="D26" s="215">
        <v>550</v>
      </c>
      <c r="E26" s="215">
        <v>457</v>
      </c>
      <c r="F26" s="215">
        <v>75</v>
      </c>
      <c r="G26" s="215">
        <v>70</v>
      </c>
      <c r="H26" s="215">
        <v>82</v>
      </c>
      <c r="I26" s="215">
        <v>289</v>
      </c>
      <c r="J26" s="215">
        <v>151</v>
      </c>
      <c r="K26" s="215">
        <v>138</v>
      </c>
      <c r="L26" s="215">
        <v>79</v>
      </c>
      <c r="M26" s="215">
        <v>81</v>
      </c>
      <c r="N26" s="215">
        <v>77</v>
      </c>
      <c r="O26" s="215">
        <v>1108</v>
      </c>
      <c r="P26" s="215">
        <v>575</v>
      </c>
      <c r="Q26" s="215">
        <v>533</v>
      </c>
      <c r="R26" s="215">
        <v>81</v>
      </c>
      <c r="S26" s="215">
        <v>79</v>
      </c>
      <c r="T26" s="215">
        <v>84</v>
      </c>
      <c r="U26" s="215">
        <v>930</v>
      </c>
      <c r="V26" s="215">
        <v>438</v>
      </c>
      <c r="W26" s="215">
        <v>492</v>
      </c>
      <c r="X26" s="215">
        <v>77</v>
      </c>
      <c r="Y26" s="215">
        <v>74</v>
      </c>
      <c r="Z26" s="215">
        <v>79</v>
      </c>
      <c r="AA26" s="215">
        <v>11</v>
      </c>
      <c r="AB26" s="215">
        <v>7</v>
      </c>
      <c r="AC26" s="215">
        <v>4</v>
      </c>
      <c r="AD26" s="215" t="s">
        <v>414</v>
      </c>
      <c r="AE26" s="215" t="s">
        <v>414</v>
      </c>
      <c r="AF26" s="215">
        <v>100</v>
      </c>
      <c r="AG26" s="215">
        <v>3822</v>
      </c>
      <c r="AH26" s="215">
        <v>1966</v>
      </c>
      <c r="AI26" s="215">
        <v>1856</v>
      </c>
      <c r="AJ26" s="215">
        <v>76</v>
      </c>
      <c r="AK26" s="215">
        <v>74</v>
      </c>
      <c r="AL26" s="215">
        <v>79</v>
      </c>
      <c r="AN26" s="152"/>
    </row>
    <row r="27" spans="1:40" x14ac:dyDescent="0.45">
      <c r="A27" s="149" t="s">
        <v>291</v>
      </c>
      <c r="B27" s="149" t="s">
        <v>292</v>
      </c>
      <c r="C27" s="215">
        <v>2771</v>
      </c>
      <c r="D27" s="215">
        <v>1417</v>
      </c>
      <c r="E27" s="215">
        <v>1354</v>
      </c>
      <c r="F27" s="215">
        <v>82</v>
      </c>
      <c r="G27" s="215">
        <v>80</v>
      </c>
      <c r="H27" s="215">
        <v>84</v>
      </c>
      <c r="I27" s="215">
        <v>401</v>
      </c>
      <c r="J27" s="215">
        <v>194</v>
      </c>
      <c r="K27" s="215">
        <v>207</v>
      </c>
      <c r="L27" s="215">
        <v>84</v>
      </c>
      <c r="M27" s="215">
        <v>79</v>
      </c>
      <c r="N27" s="215">
        <v>88</v>
      </c>
      <c r="O27" s="215">
        <v>208</v>
      </c>
      <c r="P27" s="215">
        <v>103</v>
      </c>
      <c r="Q27" s="215">
        <v>105</v>
      </c>
      <c r="R27" s="215">
        <v>90</v>
      </c>
      <c r="S27" s="215">
        <v>88</v>
      </c>
      <c r="T27" s="215">
        <v>92</v>
      </c>
      <c r="U27" s="215">
        <v>329</v>
      </c>
      <c r="V27" s="215">
        <v>168</v>
      </c>
      <c r="W27" s="215">
        <v>161</v>
      </c>
      <c r="X27" s="215">
        <v>80</v>
      </c>
      <c r="Y27" s="215">
        <v>75</v>
      </c>
      <c r="Z27" s="215">
        <v>86</v>
      </c>
      <c r="AA27" s="215">
        <v>32</v>
      </c>
      <c r="AB27" s="215">
        <v>15</v>
      </c>
      <c r="AC27" s="215">
        <v>17</v>
      </c>
      <c r="AD27" s="215" t="s">
        <v>414</v>
      </c>
      <c r="AE27" s="215" t="s">
        <v>414</v>
      </c>
      <c r="AF27" s="215" t="s">
        <v>414</v>
      </c>
      <c r="AG27" s="215">
        <v>3903</v>
      </c>
      <c r="AH27" s="215">
        <v>1985</v>
      </c>
      <c r="AI27" s="215">
        <v>1918</v>
      </c>
      <c r="AJ27" s="215">
        <v>82</v>
      </c>
      <c r="AK27" s="215">
        <v>79</v>
      </c>
      <c r="AL27" s="215">
        <v>85</v>
      </c>
      <c r="AN27" s="152"/>
    </row>
    <row r="28" spans="1:40" x14ac:dyDescent="0.45">
      <c r="A28" s="149" t="s">
        <v>293</v>
      </c>
      <c r="B28" s="149" t="s">
        <v>294</v>
      </c>
      <c r="C28" s="215">
        <v>1899</v>
      </c>
      <c r="D28" s="215">
        <v>1001</v>
      </c>
      <c r="E28" s="215">
        <v>898</v>
      </c>
      <c r="F28" s="215">
        <v>73</v>
      </c>
      <c r="G28" s="215">
        <v>68</v>
      </c>
      <c r="H28" s="215">
        <v>79</v>
      </c>
      <c r="I28" s="215">
        <v>733</v>
      </c>
      <c r="J28" s="215">
        <v>377</v>
      </c>
      <c r="K28" s="215">
        <v>356</v>
      </c>
      <c r="L28" s="215">
        <v>76</v>
      </c>
      <c r="M28" s="215">
        <v>72</v>
      </c>
      <c r="N28" s="215">
        <v>80</v>
      </c>
      <c r="O28" s="215">
        <v>757</v>
      </c>
      <c r="P28" s="215">
        <v>359</v>
      </c>
      <c r="Q28" s="215">
        <v>398</v>
      </c>
      <c r="R28" s="215">
        <v>86</v>
      </c>
      <c r="S28" s="215">
        <v>82</v>
      </c>
      <c r="T28" s="215">
        <v>89</v>
      </c>
      <c r="U28" s="215">
        <v>1321</v>
      </c>
      <c r="V28" s="215">
        <v>652</v>
      </c>
      <c r="W28" s="215">
        <v>669</v>
      </c>
      <c r="X28" s="215">
        <v>74</v>
      </c>
      <c r="Y28" s="215">
        <v>71</v>
      </c>
      <c r="Z28" s="215">
        <v>77</v>
      </c>
      <c r="AA28" s="215">
        <v>30</v>
      </c>
      <c r="AB28" s="215">
        <v>16</v>
      </c>
      <c r="AC28" s="215">
        <v>14</v>
      </c>
      <c r="AD28" s="215">
        <v>80</v>
      </c>
      <c r="AE28" s="215" t="s">
        <v>414</v>
      </c>
      <c r="AF28" s="215" t="s">
        <v>414</v>
      </c>
      <c r="AG28" s="215">
        <v>4886</v>
      </c>
      <c r="AH28" s="215">
        <v>2484</v>
      </c>
      <c r="AI28" s="215">
        <v>2402</v>
      </c>
      <c r="AJ28" s="215">
        <v>75</v>
      </c>
      <c r="AK28" s="215">
        <v>71</v>
      </c>
      <c r="AL28" s="215">
        <v>80</v>
      </c>
      <c r="AN28" s="152"/>
    </row>
    <row r="29" spans="1:40" x14ac:dyDescent="0.45">
      <c r="A29" s="149" t="s">
        <v>295</v>
      </c>
      <c r="B29" s="149" t="s">
        <v>296</v>
      </c>
      <c r="C29" s="215">
        <v>1499</v>
      </c>
      <c r="D29" s="215">
        <v>786</v>
      </c>
      <c r="E29" s="215">
        <v>713</v>
      </c>
      <c r="F29" s="215">
        <v>77</v>
      </c>
      <c r="G29" s="215">
        <v>74</v>
      </c>
      <c r="H29" s="215">
        <v>80</v>
      </c>
      <c r="I29" s="215">
        <v>400</v>
      </c>
      <c r="J29" s="215">
        <v>208</v>
      </c>
      <c r="K29" s="215">
        <v>192</v>
      </c>
      <c r="L29" s="215">
        <v>77</v>
      </c>
      <c r="M29" s="215">
        <v>76</v>
      </c>
      <c r="N29" s="215">
        <v>79</v>
      </c>
      <c r="O29" s="215">
        <v>1266</v>
      </c>
      <c r="P29" s="215">
        <v>626</v>
      </c>
      <c r="Q29" s="215">
        <v>640</v>
      </c>
      <c r="R29" s="215">
        <v>81</v>
      </c>
      <c r="S29" s="215">
        <v>77</v>
      </c>
      <c r="T29" s="215">
        <v>85</v>
      </c>
      <c r="U29" s="215">
        <v>738</v>
      </c>
      <c r="V29" s="215">
        <v>367</v>
      </c>
      <c r="W29" s="215">
        <v>371</v>
      </c>
      <c r="X29" s="215">
        <v>76</v>
      </c>
      <c r="Y29" s="215">
        <v>71</v>
      </c>
      <c r="Z29" s="215">
        <v>81</v>
      </c>
      <c r="AA29" s="215">
        <v>23</v>
      </c>
      <c r="AB29" s="215">
        <v>14</v>
      </c>
      <c r="AC29" s="215">
        <v>9</v>
      </c>
      <c r="AD29" s="215">
        <v>83</v>
      </c>
      <c r="AE29" s="215" t="s">
        <v>414</v>
      </c>
      <c r="AF29" s="215" t="s">
        <v>414</v>
      </c>
      <c r="AG29" s="215">
        <v>4641</v>
      </c>
      <c r="AH29" s="215">
        <v>2365</v>
      </c>
      <c r="AI29" s="215">
        <v>2276</v>
      </c>
      <c r="AJ29" s="215">
        <v>78</v>
      </c>
      <c r="AK29" s="215">
        <v>74</v>
      </c>
      <c r="AL29" s="215">
        <v>81</v>
      </c>
      <c r="AN29" s="152"/>
    </row>
    <row r="30" spans="1:40" x14ac:dyDescent="0.45">
      <c r="A30" s="149" t="s">
        <v>297</v>
      </c>
      <c r="B30" s="149" t="s">
        <v>298</v>
      </c>
      <c r="C30" s="215">
        <v>2287</v>
      </c>
      <c r="D30" s="215">
        <v>1208</v>
      </c>
      <c r="E30" s="215">
        <v>1079</v>
      </c>
      <c r="F30" s="215">
        <v>72</v>
      </c>
      <c r="G30" s="215">
        <v>67</v>
      </c>
      <c r="H30" s="215">
        <v>77</v>
      </c>
      <c r="I30" s="215">
        <v>523</v>
      </c>
      <c r="J30" s="215">
        <v>264</v>
      </c>
      <c r="K30" s="215">
        <v>259</v>
      </c>
      <c r="L30" s="215">
        <v>78</v>
      </c>
      <c r="M30" s="215">
        <v>74</v>
      </c>
      <c r="N30" s="215">
        <v>83</v>
      </c>
      <c r="O30" s="215">
        <v>389</v>
      </c>
      <c r="P30" s="215">
        <v>212</v>
      </c>
      <c r="Q30" s="215">
        <v>177</v>
      </c>
      <c r="R30" s="215">
        <v>83</v>
      </c>
      <c r="S30" s="215">
        <v>80</v>
      </c>
      <c r="T30" s="215">
        <v>86</v>
      </c>
      <c r="U30" s="215">
        <v>1192</v>
      </c>
      <c r="V30" s="215">
        <v>588</v>
      </c>
      <c r="W30" s="215">
        <v>604</v>
      </c>
      <c r="X30" s="215">
        <v>72</v>
      </c>
      <c r="Y30" s="215">
        <v>68</v>
      </c>
      <c r="Z30" s="215">
        <v>76</v>
      </c>
      <c r="AA30" s="215">
        <v>30</v>
      </c>
      <c r="AB30" s="215">
        <v>15</v>
      </c>
      <c r="AC30" s="215">
        <v>15</v>
      </c>
      <c r="AD30" s="215">
        <v>73</v>
      </c>
      <c r="AE30" s="215" t="s">
        <v>414</v>
      </c>
      <c r="AF30" s="215" t="s">
        <v>414</v>
      </c>
      <c r="AG30" s="215">
        <v>4754</v>
      </c>
      <c r="AH30" s="215">
        <v>2457</v>
      </c>
      <c r="AI30" s="215">
        <v>2297</v>
      </c>
      <c r="AJ30" s="215">
        <v>73</v>
      </c>
      <c r="AK30" s="215">
        <v>69</v>
      </c>
      <c r="AL30" s="215">
        <v>77</v>
      </c>
      <c r="AN30" s="152"/>
    </row>
    <row r="31" spans="1:40" x14ac:dyDescent="0.45">
      <c r="A31" s="149" t="s">
        <v>261</v>
      </c>
      <c r="B31" s="149" t="s">
        <v>262</v>
      </c>
      <c r="C31" s="215">
        <v>1588</v>
      </c>
      <c r="D31" s="215">
        <v>776</v>
      </c>
      <c r="E31" s="215">
        <v>812</v>
      </c>
      <c r="F31" s="215">
        <v>74</v>
      </c>
      <c r="G31" s="215">
        <v>69</v>
      </c>
      <c r="H31" s="215">
        <v>79</v>
      </c>
      <c r="I31" s="215">
        <v>322</v>
      </c>
      <c r="J31" s="215">
        <v>158</v>
      </c>
      <c r="K31" s="215">
        <v>164</v>
      </c>
      <c r="L31" s="215">
        <v>76</v>
      </c>
      <c r="M31" s="215">
        <v>70</v>
      </c>
      <c r="N31" s="215">
        <v>81</v>
      </c>
      <c r="O31" s="215">
        <v>195</v>
      </c>
      <c r="P31" s="215">
        <v>101</v>
      </c>
      <c r="Q31" s="215">
        <v>94</v>
      </c>
      <c r="R31" s="215">
        <v>79</v>
      </c>
      <c r="S31" s="215">
        <v>81</v>
      </c>
      <c r="T31" s="215">
        <v>78</v>
      </c>
      <c r="U31" s="215">
        <v>829</v>
      </c>
      <c r="V31" s="215">
        <v>447</v>
      </c>
      <c r="W31" s="215">
        <v>382</v>
      </c>
      <c r="X31" s="215">
        <v>72</v>
      </c>
      <c r="Y31" s="215">
        <v>67</v>
      </c>
      <c r="Z31" s="215">
        <v>78</v>
      </c>
      <c r="AA31" s="215">
        <v>38</v>
      </c>
      <c r="AB31" s="215">
        <v>14</v>
      </c>
      <c r="AC31" s="215">
        <v>24</v>
      </c>
      <c r="AD31" s="215">
        <v>74</v>
      </c>
      <c r="AE31" s="215">
        <v>71</v>
      </c>
      <c r="AF31" s="215">
        <v>75</v>
      </c>
      <c r="AG31" s="215">
        <v>3235</v>
      </c>
      <c r="AH31" s="215">
        <v>1625</v>
      </c>
      <c r="AI31" s="215">
        <v>1610</v>
      </c>
      <c r="AJ31" s="215">
        <v>74</v>
      </c>
      <c r="AK31" s="215">
        <v>69</v>
      </c>
      <c r="AL31" s="215">
        <v>78</v>
      </c>
      <c r="AN31" s="152"/>
    </row>
    <row r="32" spans="1:40" x14ac:dyDescent="0.45">
      <c r="A32" s="149" t="s">
        <v>301</v>
      </c>
      <c r="B32" s="149" t="s">
        <v>302</v>
      </c>
      <c r="C32" s="215">
        <v>830</v>
      </c>
      <c r="D32" s="215">
        <v>438</v>
      </c>
      <c r="E32" s="215">
        <v>392</v>
      </c>
      <c r="F32" s="215">
        <v>79</v>
      </c>
      <c r="G32" s="215">
        <v>76</v>
      </c>
      <c r="H32" s="215">
        <v>83</v>
      </c>
      <c r="I32" s="215">
        <v>259</v>
      </c>
      <c r="J32" s="215">
        <v>133</v>
      </c>
      <c r="K32" s="215">
        <v>126</v>
      </c>
      <c r="L32" s="215">
        <v>78</v>
      </c>
      <c r="M32" s="215">
        <v>77</v>
      </c>
      <c r="N32" s="215">
        <v>80</v>
      </c>
      <c r="O32" s="215">
        <v>1406</v>
      </c>
      <c r="P32" s="215">
        <v>714</v>
      </c>
      <c r="Q32" s="215">
        <v>692</v>
      </c>
      <c r="R32" s="215">
        <v>87</v>
      </c>
      <c r="S32" s="215">
        <v>83</v>
      </c>
      <c r="T32" s="215">
        <v>90</v>
      </c>
      <c r="U32" s="215">
        <v>282</v>
      </c>
      <c r="V32" s="215">
        <v>145</v>
      </c>
      <c r="W32" s="215">
        <v>137</v>
      </c>
      <c r="X32" s="215">
        <v>74</v>
      </c>
      <c r="Y32" s="215">
        <v>72</v>
      </c>
      <c r="Z32" s="215">
        <v>76</v>
      </c>
      <c r="AA32" s="215">
        <v>10</v>
      </c>
      <c r="AB32" s="215">
        <v>7</v>
      </c>
      <c r="AC32" s="215">
        <v>3</v>
      </c>
      <c r="AD32" s="215">
        <v>100</v>
      </c>
      <c r="AE32" s="215">
        <v>100</v>
      </c>
      <c r="AF32" s="215">
        <v>100</v>
      </c>
      <c r="AG32" s="215">
        <v>2957</v>
      </c>
      <c r="AH32" s="215">
        <v>1527</v>
      </c>
      <c r="AI32" s="215">
        <v>1430</v>
      </c>
      <c r="AJ32" s="215">
        <v>82</v>
      </c>
      <c r="AK32" s="215">
        <v>78</v>
      </c>
      <c r="AL32" s="215">
        <v>85</v>
      </c>
      <c r="AN32" s="152"/>
    </row>
    <row r="33" spans="1:40" x14ac:dyDescent="0.45">
      <c r="A33" s="149" t="s">
        <v>303</v>
      </c>
      <c r="B33" s="149" t="s">
        <v>304</v>
      </c>
      <c r="C33" s="215">
        <v>2230</v>
      </c>
      <c r="D33" s="215">
        <v>1121</v>
      </c>
      <c r="E33" s="215">
        <v>1109</v>
      </c>
      <c r="F33" s="215">
        <v>75</v>
      </c>
      <c r="G33" s="215">
        <v>71</v>
      </c>
      <c r="H33" s="215">
        <v>79</v>
      </c>
      <c r="I33" s="215">
        <v>206</v>
      </c>
      <c r="J33" s="215">
        <v>108</v>
      </c>
      <c r="K33" s="215">
        <v>98</v>
      </c>
      <c r="L33" s="215">
        <v>81</v>
      </c>
      <c r="M33" s="215">
        <v>79</v>
      </c>
      <c r="N33" s="215">
        <v>84</v>
      </c>
      <c r="O33" s="215">
        <v>194</v>
      </c>
      <c r="P33" s="215">
        <v>87</v>
      </c>
      <c r="Q33" s="215">
        <v>107</v>
      </c>
      <c r="R33" s="215">
        <v>87</v>
      </c>
      <c r="S33" s="215">
        <v>83</v>
      </c>
      <c r="T33" s="215">
        <v>91</v>
      </c>
      <c r="U33" s="215">
        <v>295</v>
      </c>
      <c r="V33" s="215">
        <v>142</v>
      </c>
      <c r="W33" s="215">
        <v>153</v>
      </c>
      <c r="X33" s="215">
        <v>78</v>
      </c>
      <c r="Y33" s="215">
        <v>76</v>
      </c>
      <c r="Z33" s="215">
        <v>80</v>
      </c>
      <c r="AA33" s="215">
        <v>13</v>
      </c>
      <c r="AB33" s="215">
        <v>4</v>
      </c>
      <c r="AC33" s="215">
        <v>9</v>
      </c>
      <c r="AD33" s="215" t="s">
        <v>414</v>
      </c>
      <c r="AE33" s="215" t="s">
        <v>414</v>
      </c>
      <c r="AF33" s="215" t="s">
        <v>414</v>
      </c>
      <c r="AG33" s="215">
        <v>3012</v>
      </c>
      <c r="AH33" s="215">
        <v>1503</v>
      </c>
      <c r="AI33" s="215">
        <v>1509</v>
      </c>
      <c r="AJ33" s="215">
        <v>76</v>
      </c>
      <c r="AK33" s="215">
        <v>73</v>
      </c>
      <c r="AL33" s="215">
        <v>80</v>
      </c>
      <c r="AN33" s="152"/>
    </row>
    <row r="34" spans="1:40" x14ac:dyDescent="0.45">
      <c r="A34" s="149" t="s">
        <v>305</v>
      </c>
      <c r="B34" s="149" t="s">
        <v>306</v>
      </c>
      <c r="C34" s="215">
        <v>1723</v>
      </c>
      <c r="D34" s="215">
        <v>866</v>
      </c>
      <c r="E34" s="215">
        <v>857</v>
      </c>
      <c r="F34" s="215">
        <v>72</v>
      </c>
      <c r="G34" s="215">
        <v>68</v>
      </c>
      <c r="H34" s="215">
        <v>76</v>
      </c>
      <c r="I34" s="215">
        <v>504</v>
      </c>
      <c r="J34" s="215">
        <v>241</v>
      </c>
      <c r="K34" s="215">
        <v>263</v>
      </c>
      <c r="L34" s="215">
        <v>83</v>
      </c>
      <c r="M34" s="215">
        <v>78</v>
      </c>
      <c r="N34" s="215">
        <v>86</v>
      </c>
      <c r="O34" s="215">
        <v>1020</v>
      </c>
      <c r="P34" s="215">
        <v>490</v>
      </c>
      <c r="Q34" s="215">
        <v>530</v>
      </c>
      <c r="R34" s="215">
        <v>82</v>
      </c>
      <c r="S34" s="215">
        <v>77</v>
      </c>
      <c r="T34" s="215">
        <v>88</v>
      </c>
      <c r="U34" s="215">
        <v>443</v>
      </c>
      <c r="V34" s="215">
        <v>245</v>
      </c>
      <c r="W34" s="215">
        <v>198</v>
      </c>
      <c r="X34" s="215">
        <v>77</v>
      </c>
      <c r="Y34" s="215">
        <v>74</v>
      </c>
      <c r="Z34" s="215">
        <v>82</v>
      </c>
      <c r="AA34" s="215">
        <v>4</v>
      </c>
      <c r="AB34" s="215" t="s">
        <v>414</v>
      </c>
      <c r="AC34" s="215" t="s">
        <v>414</v>
      </c>
      <c r="AD34" s="215">
        <v>100</v>
      </c>
      <c r="AE34" s="215" t="s">
        <v>414</v>
      </c>
      <c r="AF34" s="215" t="s">
        <v>414</v>
      </c>
      <c r="AG34" s="215">
        <v>4074</v>
      </c>
      <c r="AH34" s="215">
        <v>2051</v>
      </c>
      <c r="AI34" s="215">
        <v>2023</v>
      </c>
      <c r="AJ34" s="215">
        <v>77</v>
      </c>
      <c r="AK34" s="215">
        <v>72</v>
      </c>
      <c r="AL34" s="215">
        <v>81</v>
      </c>
      <c r="AN34" s="152"/>
    </row>
    <row r="35" spans="1:40" x14ac:dyDescent="0.45">
      <c r="A35" s="149" t="s">
        <v>307</v>
      </c>
      <c r="B35" s="149" t="s">
        <v>308</v>
      </c>
      <c r="C35" s="215">
        <v>1226</v>
      </c>
      <c r="D35" s="215">
        <v>613</v>
      </c>
      <c r="E35" s="215">
        <v>613</v>
      </c>
      <c r="F35" s="215">
        <v>76</v>
      </c>
      <c r="G35" s="215">
        <v>72</v>
      </c>
      <c r="H35" s="215">
        <v>81</v>
      </c>
      <c r="I35" s="215">
        <v>319</v>
      </c>
      <c r="J35" s="215">
        <v>164</v>
      </c>
      <c r="K35" s="215">
        <v>155</v>
      </c>
      <c r="L35" s="215">
        <v>82</v>
      </c>
      <c r="M35" s="215">
        <v>83</v>
      </c>
      <c r="N35" s="215">
        <v>81</v>
      </c>
      <c r="O35" s="215">
        <v>1115</v>
      </c>
      <c r="P35" s="215">
        <v>559</v>
      </c>
      <c r="Q35" s="215">
        <v>556</v>
      </c>
      <c r="R35" s="215">
        <v>86</v>
      </c>
      <c r="S35" s="215">
        <v>83</v>
      </c>
      <c r="T35" s="215">
        <v>88</v>
      </c>
      <c r="U35" s="215">
        <v>396</v>
      </c>
      <c r="V35" s="215">
        <v>192</v>
      </c>
      <c r="W35" s="215">
        <v>204</v>
      </c>
      <c r="X35" s="215">
        <v>79</v>
      </c>
      <c r="Y35" s="215">
        <v>73</v>
      </c>
      <c r="Z35" s="215">
        <v>85</v>
      </c>
      <c r="AA35" s="215">
        <v>18</v>
      </c>
      <c r="AB35" s="215">
        <v>10</v>
      </c>
      <c r="AC35" s="215">
        <v>8</v>
      </c>
      <c r="AD35" s="215">
        <v>78</v>
      </c>
      <c r="AE35" s="215" t="s">
        <v>414</v>
      </c>
      <c r="AF35" s="215" t="s">
        <v>414</v>
      </c>
      <c r="AG35" s="215">
        <v>3503</v>
      </c>
      <c r="AH35" s="215">
        <v>1746</v>
      </c>
      <c r="AI35" s="215">
        <v>1757</v>
      </c>
      <c r="AJ35" s="215">
        <v>80</v>
      </c>
      <c r="AK35" s="215">
        <v>76</v>
      </c>
      <c r="AL35" s="215">
        <v>83</v>
      </c>
      <c r="AN35" s="152"/>
    </row>
    <row r="36" spans="1:40" x14ac:dyDescent="0.45">
      <c r="A36" s="149" t="s">
        <v>309</v>
      </c>
      <c r="B36" s="149" t="s">
        <v>310</v>
      </c>
      <c r="C36" s="215">
        <v>1264</v>
      </c>
      <c r="D36" s="215">
        <v>649</v>
      </c>
      <c r="E36" s="215">
        <v>615</v>
      </c>
      <c r="F36" s="215">
        <v>79</v>
      </c>
      <c r="G36" s="215">
        <v>76</v>
      </c>
      <c r="H36" s="215">
        <v>82</v>
      </c>
      <c r="I36" s="215">
        <v>213</v>
      </c>
      <c r="J36" s="215">
        <v>105</v>
      </c>
      <c r="K36" s="215">
        <v>108</v>
      </c>
      <c r="L36" s="215">
        <v>78</v>
      </c>
      <c r="M36" s="215">
        <v>75</v>
      </c>
      <c r="N36" s="215">
        <v>81</v>
      </c>
      <c r="O36" s="215">
        <v>323</v>
      </c>
      <c r="P36" s="215">
        <v>163</v>
      </c>
      <c r="Q36" s="215">
        <v>160</v>
      </c>
      <c r="R36" s="215">
        <v>80</v>
      </c>
      <c r="S36" s="215">
        <v>76</v>
      </c>
      <c r="T36" s="215">
        <v>84</v>
      </c>
      <c r="U36" s="215">
        <v>47</v>
      </c>
      <c r="V36" s="215">
        <v>25</v>
      </c>
      <c r="W36" s="215">
        <v>22</v>
      </c>
      <c r="X36" s="215">
        <v>77</v>
      </c>
      <c r="Y36" s="215">
        <v>84</v>
      </c>
      <c r="Z36" s="215">
        <v>68</v>
      </c>
      <c r="AA36" s="215">
        <v>27</v>
      </c>
      <c r="AB36" s="215">
        <v>10</v>
      </c>
      <c r="AC36" s="215">
        <v>17</v>
      </c>
      <c r="AD36" s="215">
        <v>81</v>
      </c>
      <c r="AE36" s="215">
        <v>100</v>
      </c>
      <c r="AF36" s="215">
        <v>71</v>
      </c>
      <c r="AG36" s="215">
        <v>2016</v>
      </c>
      <c r="AH36" s="215">
        <v>1022</v>
      </c>
      <c r="AI36" s="215">
        <v>994</v>
      </c>
      <c r="AJ36" s="215">
        <v>79</v>
      </c>
      <c r="AK36" s="215">
        <v>76</v>
      </c>
      <c r="AL36" s="215">
        <v>81</v>
      </c>
      <c r="AN36" s="152"/>
    </row>
    <row r="37" spans="1:40" x14ac:dyDescent="0.45">
      <c r="A37" s="149" t="s">
        <v>311</v>
      </c>
      <c r="B37" s="149" t="s">
        <v>312</v>
      </c>
      <c r="C37" s="215">
        <v>1299</v>
      </c>
      <c r="D37" s="215">
        <v>662</v>
      </c>
      <c r="E37" s="215">
        <v>637</v>
      </c>
      <c r="F37" s="215">
        <v>73</v>
      </c>
      <c r="G37" s="215">
        <v>71</v>
      </c>
      <c r="H37" s="215">
        <v>75</v>
      </c>
      <c r="I37" s="215">
        <v>239</v>
      </c>
      <c r="J37" s="215">
        <v>123</v>
      </c>
      <c r="K37" s="215">
        <v>116</v>
      </c>
      <c r="L37" s="215">
        <v>72</v>
      </c>
      <c r="M37" s="215">
        <v>67</v>
      </c>
      <c r="N37" s="215">
        <v>77</v>
      </c>
      <c r="O37" s="215">
        <v>522</v>
      </c>
      <c r="P37" s="215">
        <v>253</v>
      </c>
      <c r="Q37" s="215">
        <v>269</v>
      </c>
      <c r="R37" s="215">
        <v>84</v>
      </c>
      <c r="S37" s="215">
        <v>80</v>
      </c>
      <c r="T37" s="215">
        <v>88</v>
      </c>
      <c r="U37" s="215">
        <v>369</v>
      </c>
      <c r="V37" s="215">
        <v>188</v>
      </c>
      <c r="W37" s="215">
        <v>181</v>
      </c>
      <c r="X37" s="215">
        <v>78</v>
      </c>
      <c r="Y37" s="215">
        <v>73</v>
      </c>
      <c r="Z37" s="215">
        <v>83</v>
      </c>
      <c r="AA37" s="215">
        <v>15</v>
      </c>
      <c r="AB37" s="215">
        <v>8</v>
      </c>
      <c r="AC37" s="215">
        <v>7</v>
      </c>
      <c r="AD37" s="215" t="s">
        <v>414</v>
      </c>
      <c r="AE37" s="215" t="s">
        <v>414</v>
      </c>
      <c r="AF37" s="215" t="s">
        <v>414</v>
      </c>
      <c r="AG37" s="215">
        <v>2571</v>
      </c>
      <c r="AH37" s="215">
        <v>1304</v>
      </c>
      <c r="AI37" s="215">
        <v>1267</v>
      </c>
      <c r="AJ37" s="215">
        <v>76</v>
      </c>
      <c r="AK37" s="215">
        <v>73</v>
      </c>
      <c r="AL37" s="215">
        <v>79</v>
      </c>
      <c r="AN37" s="152"/>
    </row>
    <row r="38" spans="1:40" x14ac:dyDescent="0.45">
      <c r="A38" s="149" t="s">
        <v>271</v>
      </c>
      <c r="B38" s="149" t="s">
        <v>272</v>
      </c>
      <c r="C38" s="215">
        <v>874</v>
      </c>
      <c r="D38" s="215">
        <v>445</v>
      </c>
      <c r="E38" s="215">
        <v>429</v>
      </c>
      <c r="F38" s="215">
        <v>74</v>
      </c>
      <c r="G38" s="215">
        <v>70</v>
      </c>
      <c r="H38" s="215">
        <v>78</v>
      </c>
      <c r="I38" s="215">
        <v>357</v>
      </c>
      <c r="J38" s="215">
        <v>187</v>
      </c>
      <c r="K38" s="215">
        <v>170</v>
      </c>
      <c r="L38" s="215">
        <v>80</v>
      </c>
      <c r="M38" s="215">
        <v>80</v>
      </c>
      <c r="N38" s="215">
        <v>81</v>
      </c>
      <c r="O38" s="215">
        <v>2207</v>
      </c>
      <c r="P38" s="215">
        <v>1090</v>
      </c>
      <c r="Q38" s="215">
        <v>1117</v>
      </c>
      <c r="R38" s="215">
        <v>84</v>
      </c>
      <c r="S38" s="215">
        <v>82</v>
      </c>
      <c r="T38" s="215">
        <v>86</v>
      </c>
      <c r="U38" s="215">
        <v>1177</v>
      </c>
      <c r="V38" s="215">
        <v>602</v>
      </c>
      <c r="W38" s="215">
        <v>575</v>
      </c>
      <c r="X38" s="215">
        <v>82</v>
      </c>
      <c r="Y38" s="215">
        <v>78</v>
      </c>
      <c r="Z38" s="215">
        <v>86</v>
      </c>
      <c r="AA38" s="215">
        <v>25</v>
      </c>
      <c r="AB38" s="215">
        <v>13</v>
      </c>
      <c r="AC38" s="215">
        <v>12</v>
      </c>
      <c r="AD38" s="215" t="s">
        <v>414</v>
      </c>
      <c r="AE38" s="215" t="s">
        <v>414</v>
      </c>
      <c r="AF38" s="215">
        <v>100</v>
      </c>
      <c r="AG38" s="215">
        <v>5019</v>
      </c>
      <c r="AH38" s="215">
        <v>2542</v>
      </c>
      <c r="AI38" s="215">
        <v>2477</v>
      </c>
      <c r="AJ38" s="215">
        <v>80</v>
      </c>
      <c r="AK38" s="215">
        <v>78</v>
      </c>
      <c r="AL38" s="215">
        <v>83</v>
      </c>
      <c r="AN38" s="152"/>
    </row>
    <row r="39" spans="1:40" x14ac:dyDescent="0.45">
      <c r="A39" s="149" t="s">
        <v>313</v>
      </c>
      <c r="B39" s="149" t="s">
        <v>314</v>
      </c>
      <c r="C39" s="215">
        <v>1041</v>
      </c>
      <c r="D39" s="215">
        <v>538</v>
      </c>
      <c r="E39" s="215">
        <v>503</v>
      </c>
      <c r="F39" s="215">
        <v>68</v>
      </c>
      <c r="G39" s="215">
        <v>64</v>
      </c>
      <c r="H39" s="215">
        <v>72</v>
      </c>
      <c r="I39" s="215">
        <v>337</v>
      </c>
      <c r="J39" s="215">
        <v>166</v>
      </c>
      <c r="K39" s="215">
        <v>171</v>
      </c>
      <c r="L39" s="215">
        <v>69</v>
      </c>
      <c r="M39" s="215">
        <v>64</v>
      </c>
      <c r="N39" s="215">
        <v>73</v>
      </c>
      <c r="O39" s="215">
        <v>2040</v>
      </c>
      <c r="P39" s="215">
        <v>1037</v>
      </c>
      <c r="Q39" s="215">
        <v>1003</v>
      </c>
      <c r="R39" s="215">
        <v>80</v>
      </c>
      <c r="S39" s="215">
        <v>76</v>
      </c>
      <c r="T39" s="215">
        <v>84</v>
      </c>
      <c r="U39" s="215">
        <v>481</v>
      </c>
      <c r="V39" s="215">
        <v>248</v>
      </c>
      <c r="W39" s="215">
        <v>233</v>
      </c>
      <c r="X39" s="215">
        <v>67</v>
      </c>
      <c r="Y39" s="215">
        <v>60</v>
      </c>
      <c r="Z39" s="215">
        <v>75</v>
      </c>
      <c r="AA39" s="215">
        <v>15</v>
      </c>
      <c r="AB39" s="215">
        <v>5</v>
      </c>
      <c r="AC39" s="215">
        <v>10</v>
      </c>
      <c r="AD39" s="215">
        <v>80</v>
      </c>
      <c r="AE39" s="215" t="s">
        <v>414</v>
      </c>
      <c r="AF39" s="215" t="s">
        <v>414</v>
      </c>
      <c r="AG39" s="215">
        <v>4078</v>
      </c>
      <c r="AH39" s="215">
        <v>2082</v>
      </c>
      <c r="AI39" s="215">
        <v>1996</v>
      </c>
      <c r="AJ39" s="215">
        <v>73</v>
      </c>
      <c r="AK39" s="215">
        <v>69</v>
      </c>
      <c r="AL39" s="215">
        <v>78</v>
      </c>
      <c r="AN39" s="152"/>
    </row>
    <row r="40" spans="1:40" x14ac:dyDescent="0.45">
      <c r="A40" s="149" t="s">
        <v>315</v>
      </c>
      <c r="B40" s="149" t="s">
        <v>316</v>
      </c>
      <c r="C40" s="215">
        <v>1832</v>
      </c>
      <c r="D40" s="215">
        <v>920</v>
      </c>
      <c r="E40" s="215">
        <v>912</v>
      </c>
      <c r="F40" s="215">
        <v>82</v>
      </c>
      <c r="G40" s="215">
        <v>79</v>
      </c>
      <c r="H40" s="215">
        <v>86</v>
      </c>
      <c r="I40" s="215">
        <v>227</v>
      </c>
      <c r="J40" s="215">
        <v>120</v>
      </c>
      <c r="K40" s="215">
        <v>107</v>
      </c>
      <c r="L40" s="215">
        <v>84</v>
      </c>
      <c r="M40" s="215">
        <v>83</v>
      </c>
      <c r="N40" s="215">
        <v>86</v>
      </c>
      <c r="O40" s="215">
        <v>184</v>
      </c>
      <c r="P40" s="215">
        <v>105</v>
      </c>
      <c r="Q40" s="215">
        <v>79</v>
      </c>
      <c r="R40" s="215">
        <v>89</v>
      </c>
      <c r="S40" s="215">
        <v>87</v>
      </c>
      <c r="T40" s="215">
        <v>91</v>
      </c>
      <c r="U40" s="215">
        <v>47</v>
      </c>
      <c r="V40" s="215">
        <v>23</v>
      </c>
      <c r="W40" s="215">
        <v>24</v>
      </c>
      <c r="X40" s="215">
        <v>74</v>
      </c>
      <c r="Y40" s="215">
        <v>70</v>
      </c>
      <c r="Z40" s="215">
        <v>79</v>
      </c>
      <c r="AA40" s="215">
        <v>22</v>
      </c>
      <c r="AB40" s="215">
        <v>9</v>
      </c>
      <c r="AC40" s="215">
        <v>13</v>
      </c>
      <c r="AD40" s="215">
        <v>73</v>
      </c>
      <c r="AE40" s="215" t="s">
        <v>414</v>
      </c>
      <c r="AF40" s="215" t="s">
        <v>414</v>
      </c>
      <c r="AG40" s="215">
        <v>2415</v>
      </c>
      <c r="AH40" s="215">
        <v>1229</v>
      </c>
      <c r="AI40" s="215">
        <v>1186</v>
      </c>
      <c r="AJ40" s="215">
        <v>82</v>
      </c>
      <c r="AK40" s="215">
        <v>79</v>
      </c>
      <c r="AL40" s="215">
        <v>86</v>
      </c>
      <c r="AN40" s="152"/>
    </row>
    <row r="41" spans="1:40" x14ac:dyDescent="0.45">
      <c r="A41" s="149" t="s">
        <v>317</v>
      </c>
      <c r="B41" s="149" t="s">
        <v>318</v>
      </c>
      <c r="C41" s="215">
        <v>1545</v>
      </c>
      <c r="D41" s="215">
        <v>800</v>
      </c>
      <c r="E41" s="215">
        <v>745</v>
      </c>
      <c r="F41" s="215">
        <v>76</v>
      </c>
      <c r="G41" s="215">
        <v>73</v>
      </c>
      <c r="H41" s="215">
        <v>79</v>
      </c>
      <c r="I41" s="215">
        <v>245</v>
      </c>
      <c r="J41" s="215">
        <v>138</v>
      </c>
      <c r="K41" s="215">
        <v>107</v>
      </c>
      <c r="L41" s="215">
        <v>79</v>
      </c>
      <c r="M41" s="215">
        <v>78</v>
      </c>
      <c r="N41" s="215">
        <v>81</v>
      </c>
      <c r="O41" s="215">
        <v>354</v>
      </c>
      <c r="P41" s="215">
        <v>192</v>
      </c>
      <c r="Q41" s="215">
        <v>162</v>
      </c>
      <c r="R41" s="215">
        <v>86</v>
      </c>
      <c r="S41" s="215">
        <v>84</v>
      </c>
      <c r="T41" s="215">
        <v>89</v>
      </c>
      <c r="U41" s="215">
        <v>151</v>
      </c>
      <c r="V41" s="215">
        <v>76</v>
      </c>
      <c r="W41" s="215">
        <v>75</v>
      </c>
      <c r="X41" s="215">
        <v>81</v>
      </c>
      <c r="Y41" s="215">
        <v>74</v>
      </c>
      <c r="Z41" s="215">
        <v>89</v>
      </c>
      <c r="AA41" s="215">
        <v>28</v>
      </c>
      <c r="AB41" s="215">
        <v>15</v>
      </c>
      <c r="AC41" s="215">
        <v>13</v>
      </c>
      <c r="AD41" s="215" t="s">
        <v>414</v>
      </c>
      <c r="AE41" s="215" t="s">
        <v>414</v>
      </c>
      <c r="AF41" s="215">
        <v>100</v>
      </c>
      <c r="AG41" s="215">
        <v>2383</v>
      </c>
      <c r="AH41" s="215">
        <v>1252</v>
      </c>
      <c r="AI41" s="215">
        <v>1131</v>
      </c>
      <c r="AJ41" s="215">
        <v>79</v>
      </c>
      <c r="AK41" s="215">
        <v>76</v>
      </c>
      <c r="AL41" s="215">
        <v>82</v>
      </c>
      <c r="AN41" s="152"/>
    </row>
    <row r="42" spans="1:40" x14ac:dyDescent="0.45">
      <c r="A42" s="149" t="s">
        <v>319</v>
      </c>
      <c r="B42" s="149" t="s">
        <v>320</v>
      </c>
      <c r="C42" s="215">
        <v>1391</v>
      </c>
      <c r="D42" s="215">
        <v>732</v>
      </c>
      <c r="E42" s="215">
        <v>659</v>
      </c>
      <c r="F42" s="215">
        <v>72</v>
      </c>
      <c r="G42" s="215">
        <v>69</v>
      </c>
      <c r="H42" s="215">
        <v>76</v>
      </c>
      <c r="I42" s="215">
        <v>427</v>
      </c>
      <c r="J42" s="215">
        <v>197</v>
      </c>
      <c r="K42" s="215">
        <v>230</v>
      </c>
      <c r="L42" s="215">
        <v>75</v>
      </c>
      <c r="M42" s="215">
        <v>70</v>
      </c>
      <c r="N42" s="215">
        <v>79</v>
      </c>
      <c r="O42" s="215">
        <v>947</v>
      </c>
      <c r="P42" s="215">
        <v>485</v>
      </c>
      <c r="Q42" s="215">
        <v>462</v>
      </c>
      <c r="R42" s="215">
        <v>76</v>
      </c>
      <c r="S42" s="215">
        <v>72</v>
      </c>
      <c r="T42" s="215">
        <v>81</v>
      </c>
      <c r="U42" s="215">
        <v>690</v>
      </c>
      <c r="V42" s="215">
        <v>339</v>
      </c>
      <c r="W42" s="215">
        <v>351</v>
      </c>
      <c r="X42" s="215">
        <v>73</v>
      </c>
      <c r="Y42" s="215">
        <v>71</v>
      </c>
      <c r="Z42" s="215">
        <v>75</v>
      </c>
      <c r="AA42" s="215">
        <v>33</v>
      </c>
      <c r="AB42" s="215">
        <v>12</v>
      </c>
      <c r="AC42" s="215">
        <v>21</v>
      </c>
      <c r="AD42" s="215">
        <v>76</v>
      </c>
      <c r="AE42" s="215">
        <v>75</v>
      </c>
      <c r="AF42" s="215">
        <v>76</v>
      </c>
      <c r="AG42" s="215">
        <v>3679</v>
      </c>
      <c r="AH42" s="215">
        <v>1863</v>
      </c>
      <c r="AI42" s="215">
        <v>1816</v>
      </c>
      <c r="AJ42" s="215">
        <v>73</v>
      </c>
      <c r="AK42" s="215">
        <v>70</v>
      </c>
      <c r="AL42" s="215">
        <v>77</v>
      </c>
      <c r="AN42" s="152"/>
    </row>
    <row r="43" spans="1:40" x14ac:dyDescent="0.45">
      <c r="A43" s="149" t="s">
        <v>198</v>
      </c>
      <c r="B43" s="149" t="s">
        <v>199</v>
      </c>
      <c r="C43" s="215">
        <v>5674</v>
      </c>
      <c r="D43" s="215">
        <v>2890</v>
      </c>
      <c r="E43" s="215">
        <v>2784</v>
      </c>
      <c r="F43" s="215">
        <v>71</v>
      </c>
      <c r="G43" s="215">
        <v>68</v>
      </c>
      <c r="H43" s="215">
        <v>75</v>
      </c>
      <c r="I43" s="215">
        <v>1341</v>
      </c>
      <c r="J43" s="215">
        <v>678</v>
      </c>
      <c r="K43" s="215">
        <v>663</v>
      </c>
      <c r="L43" s="215">
        <v>74</v>
      </c>
      <c r="M43" s="215">
        <v>69</v>
      </c>
      <c r="N43" s="215">
        <v>79</v>
      </c>
      <c r="O43" s="215">
        <v>5797</v>
      </c>
      <c r="P43" s="215">
        <v>3039</v>
      </c>
      <c r="Q43" s="215">
        <v>2758</v>
      </c>
      <c r="R43" s="215">
        <v>75</v>
      </c>
      <c r="S43" s="215">
        <v>71</v>
      </c>
      <c r="T43" s="215">
        <v>80</v>
      </c>
      <c r="U43" s="215">
        <v>1847</v>
      </c>
      <c r="V43" s="215">
        <v>929</v>
      </c>
      <c r="W43" s="215">
        <v>918</v>
      </c>
      <c r="X43" s="215">
        <v>75</v>
      </c>
      <c r="Y43" s="215">
        <v>71</v>
      </c>
      <c r="Z43" s="215">
        <v>79</v>
      </c>
      <c r="AA43" s="215">
        <v>99</v>
      </c>
      <c r="AB43" s="215">
        <v>44</v>
      </c>
      <c r="AC43" s="215">
        <v>55</v>
      </c>
      <c r="AD43" s="215">
        <v>81</v>
      </c>
      <c r="AE43" s="215">
        <v>73</v>
      </c>
      <c r="AF43" s="215">
        <v>87</v>
      </c>
      <c r="AG43" s="215">
        <v>15825</v>
      </c>
      <c r="AH43" s="215">
        <v>8125</v>
      </c>
      <c r="AI43" s="215">
        <v>7700</v>
      </c>
      <c r="AJ43" s="215">
        <v>73</v>
      </c>
      <c r="AK43" s="215">
        <v>69</v>
      </c>
      <c r="AL43" s="215">
        <v>77</v>
      </c>
      <c r="AN43" s="152"/>
    </row>
    <row r="44" spans="1:40" x14ac:dyDescent="0.45">
      <c r="A44" s="149" t="s">
        <v>200</v>
      </c>
      <c r="B44" s="149" t="s">
        <v>201</v>
      </c>
      <c r="C44" s="215">
        <v>2585</v>
      </c>
      <c r="D44" s="215">
        <v>1313</v>
      </c>
      <c r="E44" s="215">
        <v>1272</v>
      </c>
      <c r="F44" s="215">
        <v>71</v>
      </c>
      <c r="G44" s="215">
        <v>69</v>
      </c>
      <c r="H44" s="215">
        <v>74</v>
      </c>
      <c r="I44" s="215">
        <v>301</v>
      </c>
      <c r="J44" s="215">
        <v>149</v>
      </c>
      <c r="K44" s="215">
        <v>152</v>
      </c>
      <c r="L44" s="215">
        <v>75</v>
      </c>
      <c r="M44" s="215">
        <v>70</v>
      </c>
      <c r="N44" s="215">
        <v>80</v>
      </c>
      <c r="O44" s="215">
        <v>891</v>
      </c>
      <c r="P44" s="215">
        <v>450</v>
      </c>
      <c r="Q44" s="215">
        <v>441</v>
      </c>
      <c r="R44" s="215">
        <v>79</v>
      </c>
      <c r="S44" s="215">
        <v>77</v>
      </c>
      <c r="T44" s="215">
        <v>81</v>
      </c>
      <c r="U44" s="215">
        <v>460</v>
      </c>
      <c r="V44" s="215">
        <v>237</v>
      </c>
      <c r="W44" s="215">
        <v>223</v>
      </c>
      <c r="X44" s="215">
        <v>78</v>
      </c>
      <c r="Y44" s="215">
        <v>75</v>
      </c>
      <c r="Z44" s="215">
        <v>82</v>
      </c>
      <c r="AA44" s="215">
        <v>26</v>
      </c>
      <c r="AB44" s="215">
        <v>16</v>
      </c>
      <c r="AC44" s="215">
        <v>10</v>
      </c>
      <c r="AD44" s="215">
        <v>65</v>
      </c>
      <c r="AE44" s="215" t="s">
        <v>414</v>
      </c>
      <c r="AF44" s="215" t="s">
        <v>414</v>
      </c>
      <c r="AG44" s="215">
        <v>4423</v>
      </c>
      <c r="AH44" s="215">
        <v>2252</v>
      </c>
      <c r="AI44" s="215">
        <v>2171</v>
      </c>
      <c r="AJ44" s="215">
        <v>73</v>
      </c>
      <c r="AK44" s="215">
        <v>71</v>
      </c>
      <c r="AL44" s="215">
        <v>76</v>
      </c>
      <c r="AN44" s="152"/>
    </row>
    <row r="45" spans="1:40" x14ac:dyDescent="0.45">
      <c r="A45" s="149" t="s">
        <v>202</v>
      </c>
      <c r="B45" s="149" t="s">
        <v>203</v>
      </c>
      <c r="C45" s="215">
        <v>3025</v>
      </c>
      <c r="D45" s="215">
        <v>1592</v>
      </c>
      <c r="E45" s="215">
        <v>1433</v>
      </c>
      <c r="F45" s="215">
        <v>74</v>
      </c>
      <c r="G45" s="215">
        <v>70</v>
      </c>
      <c r="H45" s="215">
        <v>78</v>
      </c>
      <c r="I45" s="215">
        <v>234</v>
      </c>
      <c r="J45" s="215">
        <v>118</v>
      </c>
      <c r="K45" s="215">
        <v>116</v>
      </c>
      <c r="L45" s="215">
        <v>72</v>
      </c>
      <c r="M45" s="215">
        <v>72</v>
      </c>
      <c r="N45" s="215">
        <v>72</v>
      </c>
      <c r="O45" s="215">
        <v>367</v>
      </c>
      <c r="P45" s="215">
        <v>198</v>
      </c>
      <c r="Q45" s="215">
        <v>169</v>
      </c>
      <c r="R45" s="215">
        <v>77</v>
      </c>
      <c r="S45" s="215">
        <v>71</v>
      </c>
      <c r="T45" s="215">
        <v>85</v>
      </c>
      <c r="U45" s="215">
        <v>61</v>
      </c>
      <c r="V45" s="215">
        <v>29</v>
      </c>
      <c r="W45" s="215">
        <v>32</v>
      </c>
      <c r="X45" s="215">
        <v>84</v>
      </c>
      <c r="Y45" s="215">
        <v>90</v>
      </c>
      <c r="Z45" s="215">
        <v>78</v>
      </c>
      <c r="AA45" s="215">
        <v>13</v>
      </c>
      <c r="AB45" s="215">
        <v>10</v>
      </c>
      <c r="AC45" s="215">
        <v>3</v>
      </c>
      <c r="AD45" s="215">
        <v>62</v>
      </c>
      <c r="AE45" s="215">
        <v>50</v>
      </c>
      <c r="AF45" s="215">
        <v>100</v>
      </c>
      <c r="AG45" s="215">
        <v>3806</v>
      </c>
      <c r="AH45" s="215">
        <v>2001</v>
      </c>
      <c r="AI45" s="215">
        <v>1805</v>
      </c>
      <c r="AJ45" s="215">
        <v>74</v>
      </c>
      <c r="AK45" s="215">
        <v>70</v>
      </c>
      <c r="AL45" s="215">
        <v>78</v>
      </c>
      <c r="AN45" s="152"/>
    </row>
    <row r="46" spans="1:40" x14ac:dyDescent="0.45">
      <c r="A46" s="149" t="s">
        <v>206</v>
      </c>
      <c r="B46" s="149" t="s">
        <v>207</v>
      </c>
      <c r="C46" s="215">
        <v>2348</v>
      </c>
      <c r="D46" s="215">
        <v>1194</v>
      </c>
      <c r="E46" s="215">
        <v>1154</v>
      </c>
      <c r="F46" s="215">
        <v>71</v>
      </c>
      <c r="G46" s="215">
        <v>67</v>
      </c>
      <c r="H46" s="215">
        <v>76</v>
      </c>
      <c r="I46" s="215">
        <v>435</v>
      </c>
      <c r="J46" s="215">
        <v>207</v>
      </c>
      <c r="K46" s="215">
        <v>228</v>
      </c>
      <c r="L46" s="215">
        <v>70</v>
      </c>
      <c r="M46" s="215">
        <v>65</v>
      </c>
      <c r="N46" s="215">
        <v>75</v>
      </c>
      <c r="O46" s="215">
        <v>1266</v>
      </c>
      <c r="P46" s="215">
        <v>648</v>
      </c>
      <c r="Q46" s="215">
        <v>618</v>
      </c>
      <c r="R46" s="215">
        <v>76</v>
      </c>
      <c r="S46" s="215">
        <v>71</v>
      </c>
      <c r="T46" s="215">
        <v>81</v>
      </c>
      <c r="U46" s="215">
        <v>428</v>
      </c>
      <c r="V46" s="215">
        <v>220</v>
      </c>
      <c r="W46" s="215">
        <v>208</v>
      </c>
      <c r="X46" s="215">
        <v>72</v>
      </c>
      <c r="Y46" s="215">
        <v>66</v>
      </c>
      <c r="Z46" s="215">
        <v>78</v>
      </c>
      <c r="AA46" s="215">
        <v>18</v>
      </c>
      <c r="AB46" s="215">
        <v>5</v>
      </c>
      <c r="AC46" s="215">
        <v>13</v>
      </c>
      <c r="AD46" s="215">
        <v>83</v>
      </c>
      <c r="AE46" s="215">
        <v>100</v>
      </c>
      <c r="AF46" s="215">
        <v>77</v>
      </c>
      <c r="AG46" s="215">
        <v>4657</v>
      </c>
      <c r="AH46" s="215">
        <v>2360</v>
      </c>
      <c r="AI46" s="215">
        <v>2297</v>
      </c>
      <c r="AJ46" s="215">
        <v>72</v>
      </c>
      <c r="AK46" s="215">
        <v>67</v>
      </c>
      <c r="AL46" s="215">
        <v>77</v>
      </c>
      <c r="AN46" s="152"/>
    </row>
    <row r="47" spans="1:40" x14ac:dyDescent="0.45">
      <c r="A47" s="149" t="s">
        <v>210</v>
      </c>
      <c r="B47" s="149" t="s">
        <v>211</v>
      </c>
      <c r="C47" s="215">
        <v>2015</v>
      </c>
      <c r="D47" s="215">
        <v>1029</v>
      </c>
      <c r="E47" s="215">
        <v>986</v>
      </c>
      <c r="F47" s="215">
        <v>82</v>
      </c>
      <c r="G47" s="215">
        <v>77</v>
      </c>
      <c r="H47" s="215">
        <v>87</v>
      </c>
      <c r="I47" s="215">
        <v>216</v>
      </c>
      <c r="J47" s="215">
        <v>111</v>
      </c>
      <c r="K47" s="215">
        <v>105</v>
      </c>
      <c r="L47" s="215">
        <v>81</v>
      </c>
      <c r="M47" s="215">
        <v>77</v>
      </c>
      <c r="N47" s="215">
        <v>86</v>
      </c>
      <c r="O47" s="215">
        <v>294</v>
      </c>
      <c r="P47" s="215">
        <v>163</v>
      </c>
      <c r="Q47" s="215">
        <v>131</v>
      </c>
      <c r="R47" s="215">
        <v>82</v>
      </c>
      <c r="S47" s="215">
        <v>80</v>
      </c>
      <c r="T47" s="215">
        <v>84</v>
      </c>
      <c r="U47" s="215">
        <v>45</v>
      </c>
      <c r="V47" s="215">
        <v>25</v>
      </c>
      <c r="W47" s="215">
        <v>20</v>
      </c>
      <c r="X47" s="215">
        <v>91</v>
      </c>
      <c r="Y47" s="215" t="s">
        <v>414</v>
      </c>
      <c r="Z47" s="215" t="s">
        <v>414</v>
      </c>
      <c r="AA47" s="215">
        <v>24</v>
      </c>
      <c r="AB47" s="215">
        <v>15</v>
      </c>
      <c r="AC47" s="215">
        <v>9</v>
      </c>
      <c r="AD47" s="215">
        <v>88</v>
      </c>
      <c r="AE47" s="215" t="s">
        <v>414</v>
      </c>
      <c r="AF47" s="215" t="s">
        <v>414</v>
      </c>
      <c r="AG47" s="215">
        <v>2665</v>
      </c>
      <c r="AH47" s="215">
        <v>1379</v>
      </c>
      <c r="AI47" s="215">
        <v>1286</v>
      </c>
      <c r="AJ47" s="215">
        <v>82</v>
      </c>
      <c r="AK47" s="215">
        <v>78</v>
      </c>
      <c r="AL47" s="215">
        <v>86</v>
      </c>
      <c r="AN47" s="152"/>
    </row>
    <row r="48" spans="1:40" x14ac:dyDescent="0.45">
      <c r="A48" s="149" t="s">
        <v>218</v>
      </c>
      <c r="B48" s="149" t="s">
        <v>219</v>
      </c>
      <c r="C48" s="215">
        <v>2328</v>
      </c>
      <c r="D48" s="215">
        <v>1201</v>
      </c>
      <c r="E48" s="215">
        <v>1127</v>
      </c>
      <c r="F48" s="215">
        <v>74</v>
      </c>
      <c r="G48" s="215">
        <v>70</v>
      </c>
      <c r="H48" s="215">
        <v>78</v>
      </c>
      <c r="I48" s="215">
        <v>223</v>
      </c>
      <c r="J48" s="215">
        <v>111</v>
      </c>
      <c r="K48" s="215">
        <v>112</v>
      </c>
      <c r="L48" s="215">
        <v>77</v>
      </c>
      <c r="M48" s="215">
        <v>76</v>
      </c>
      <c r="N48" s="215">
        <v>78</v>
      </c>
      <c r="O48" s="215">
        <v>880</v>
      </c>
      <c r="P48" s="215">
        <v>455</v>
      </c>
      <c r="Q48" s="215">
        <v>425</v>
      </c>
      <c r="R48" s="215">
        <v>81</v>
      </c>
      <c r="S48" s="215">
        <v>78</v>
      </c>
      <c r="T48" s="215">
        <v>83</v>
      </c>
      <c r="U48" s="215">
        <v>114</v>
      </c>
      <c r="V48" s="215">
        <v>63</v>
      </c>
      <c r="W48" s="215">
        <v>51</v>
      </c>
      <c r="X48" s="215">
        <v>82</v>
      </c>
      <c r="Y48" s="215">
        <v>79</v>
      </c>
      <c r="Z48" s="215">
        <v>84</v>
      </c>
      <c r="AA48" s="215">
        <v>9</v>
      </c>
      <c r="AB48" s="215">
        <v>5</v>
      </c>
      <c r="AC48" s="215">
        <v>4</v>
      </c>
      <c r="AD48" s="215">
        <v>56</v>
      </c>
      <c r="AE48" s="215" t="s">
        <v>414</v>
      </c>
      <c r="AF48" s="215" t="s">
        <v>414</v>
      </c>
      <c r="AG48" s="215">
        <v>3626</v>
      </c>
      <c r="AH48" s="215">
        <v>1873</v>
      </c>
      <c r="AI48" s="215">
        <v>1753</v>
      </c>
      <c r="AJ48" s="215">
        <v>75</v>
      </c>
      <c r="AK48" s="215">
        <v>72</v>
      </c>
      <c r="AL48" s="215">
        <v>79</v>
      </c>
      <c r="AN48" s="152"/>
    </row>
    <row r="49" spans="1:40" x14ac:dyDescent="0.45">
      <c r="A49" s="149" t="s">
        <v>222</v>
      </c>
      <c r="B49" s="149" t="s">
        <v>223</v>
      </c>
      <c r="C49" s="215">
        <v>1771</v>
      </c>
      <c r="D49" s="215">
        <v>924</v>
      </c>
      <c r="E49" s="215">
        <v>847</v>
      </c>
      <c r="F49" s="215">
        <v>72</v>
      </c>
      <c r="G49" s="215">
        <v>68</v>
      </c>
      <c r="H49" s="215">
        <v>76</v>
      </c>
      <c r="I49" s="215">
        <v>391</v>
      </c>
      <c r="J49" s="215">
        <v>195</v>
      </c>
      <c r="K49" s="215">
        <v>196</v>
      </c>
      <c r="L49" s="215">
        <v>73</v>
      </c>
      <c r="M49" s="215">
        <v>67</v>
      </c>
      <c r="N49" s="215">
        <v>78</v>
      </c>
      <c r="O49" s="215">
        <v>648</v>
      </c>
      <c r="P49" s="215">
        <v>359</v>
      </c>
      <c r="Q49" s="215">
        <v>289</v>
      </c>
      <c r="R49" s="215">
        <v>78</v>
      </c>
      <c r="S49" s="215">
        <v>75</v>
      </c>
      <c r="T49" s="215">
        <v>81</v>
      </c>
      <c r="U49" s="215">
        <v>322</v>
      </c>
      <c r="V49" s="215">
        <v>154</v>
      </c>
      <c r="W49" s="215">
        <v>168</v>
      </c>
      <c r="X49" s="215">
        <v>80</v>
      </c>
      <c r="Y49" s="215">
        <v>70</v>
      </c>
      <c r="Z49" s="215">
        <v>89</v>
      </c>
      <c r="AA49" s="215">
        <v>9</v>
      </c>
      <c r="AB49" s="215">
        <v>3</v>
      </c>
      <c r="AC49" s="215">
        <v>6</v>
      </c>
      <c r="AD49" s="215">
        <v>100</v>
      </c>
      <c r="AE49" s="215">
        <v>100</v>
      </c>
      <c r="AF49" s="215">
        <v>100</v>
      </c>
      <c r="AG49" s="215">
        <v>3217</v>
      </c>
      <c r="AH49" s="215">
        <v>1670</v>
      </c>
      <c r="AI49" s="215">
        <v>1547</v>
      </c>
      <c r="AJ49" s="215">
        <v>74</v>
      </c>
      <c r="AK49" s="215">
        <v>69</v>
      </c>
      <c r="AL49" s="215">
        <v>78</v>
      </c>
      <c r="AN49" s="152"/>
    </row>
    <row r="50" spans="1:40" x14ac:dyDescent="0.45">
      <c r="A50" s="149" t="s">
        <v>116</v>
      </c>
      <c r="B50" s="149" t="s">
        <v>117</v>
      </c>
      <c r="C50" s="215">
        <v>1754</v>
      </c>
      <c r="D50" s="215">
        <v>906</v>
      </c>
      <c r="E50" s="215">
        <v>848</v>
      </c>
      <c r="F50" s="215">
        <v>69</v>
      </c>
      <c r="G50" s="215">
        <v>66</v>
      </c>
      <c r="H50" s="215">
        <v>72</v>
      </c>
      <c r="I50" s="215">
        <v>38</v>
      </c>
      <c r="J50" s="215">
        <v>18</v>
      </c>
      <c r="K50" s="215">
        <v>20</v>
      </c>
      <c r="L50" s="215">
        <v>74</v>
      </c>
      <c r="M50" s="215">
        <v>67</v>
      </c>
      <c r="N50" s="215">
        <v>80</v>
      </c>
      <c r="O50" s="215">
        <v>45</v>
      </c>
      <c r="P50" s="215">
        <v>18</v>
      </c>
      <c r="Q50" s="215">
        <v>27</v>
      </c>
      <c r="R50" s="215">
        <v>84</v>
      </c>
      <c r="S50" s="215" t="s">
        <v>414</v>
      </c>
      <c r="T50" s="215" t="s">
        <v>414</v>
      </c>
      <c r="U50" s="215">
        <v>3</v>
      </c>
      <c r="V50" s="215" t="s">
        <v>414</v>
      </c>
      <c r="W50" s="215" t="s">
        <v>414</v>
      </c>
      <c r="X50" s="215">
        <v>100</v>
      </c>
      <c r="Y50" s="215" t="s">
        <v>414</v>
      </c>
      <c r="Z50" s="215" t="s">
        <v>414</v>
      </c>
      <c r="AA50" s="215" t="s">
        <v>414</v>
      </c>
      <c r="AB50" s="215">
        <v>0</v>
      </c>
      <c r="AC50" s="215" t="s">
        <v>414</v>
      </c>
      <c r="AD50" s="215" t="s">
        <v>414</v>
      </c>
      <c r="AE50" s="215" t="s">
        <v>33</v>
      </c>
      <c r="AF50" s="215" t="s">
        <v>414</v>
      </c>
      <c r="AG50" s="215">
        <v>1858</v>
      </c>
      <c r="AH50" s="215">
        <v>952</v>
      </c>
      <c r="AI50" s="215">
        <v>906</v>
      </c>
      <c r="AJ50" s="215">
        <v>69</v>
      </c>
      <c r="AK50" s="215">
        <v>66</v>
      </c>
      <c r="AL50" s="215">
        <v>73</v>
      </c>
      <c r="AN50" s="152"/>
    </row>
    <row r="51" spans="1:40" x14ac:dyDescent="0.45">
      <c r="A51" s="149" t="s">
        <v>120</v>
      </c>
      <c r="B51" s="149" t="s">
        <v>121</v>
      </c>
      <c r="C51" s="215">
        <v>4121</v>
      </c>
      <c r="D51" s="215">
        <v>2059</v>
      </c>
      <c r="E51" s="215">
        <v>2062</v>
      </c>
      <c r="F51" s="215">
        <v>68</v>
      </c>
      <c r="G51" s="215">
        <v>65</v>
      </c>
      <c r="H51" s="215">
        <v>71</v>
      </c>
      <c r="I51" s="215">
        <v>291</v>
      </c>
      <c r="J51" s="215">
        <v>146</v>
      </c>
      <c r="K51" s="215">
        <v>145</v>
      </c>
      <c r="L51" s="215">
        <v>63</v>
      </c>
      <c r="M51" s="215">
        <v>64</v>
      </c>
      <c r="N51" s="215">
        <v>63</v>
      </c>
      <c r="O51" s="215">
        <v>221</v>
      </c>
      <c r="P51" s="215">
        <v>98</v>
      </c>
      <c r="Q51" s="215">
        <v>123</v>
      </c>
      <c r="R51" s="215">
        <v>70</v>
      </c>
      <c r="S51" s="215">
        <v>64</v>
      </c>
      <c r="T51" s="215">
        <v>74</v>
      </c>
      <c r="U51" s="215">
        <v>221</v>
      </c>
      <c r="V51" s="215">
        <v>108</v>
      </c>
      <c r="W51" s="215">
        <v>113</v>
      </c>
      <c r="X51" s="215">
        <v>67</v>
      </c>
      <c r="Y51" s="215">
        <v>59</v>
      </c>
      <c r="Z51" s="215">
        <v>75</v>
      </c>
      <c r="AA51" s="215">
        <v>77</v>
      </c>
      <c r="AB51" s="215">
        <v>42</v>
      </c>
      <c r="AC51" s="215">
        <v>35</v>
      </c>
      <c r="AD51" s="215">
        <v>68</v>
      </c>
      <c r="AE51" s="215">
        <v>62</v>
      </c>
      <c r="AF51" s="215">
        <v>74</v>
      </c>
      <c r="AG51" s="215">
        <v>5140</v>
      </c>
      <c r="AH51" s="215">
        <v>2577</v>
      </c>
      <c r="AI51" s="215">
        <v>2563</v>
      </c>
      <c r="AJ51" s="215">
        <v>67</v>
      </c>
      <c r="AK51" s="215">
        <v>64</v>
      </c>
      <c r="AL51" s="215">
        <v>70</v>
      </c>
      <c r="AN51" s="152"/>
    </row>
    <row r="52" spans="1:40" x14ac:dyDescent="0.45">
      <c r="A52" s="149" t="s">
        <v>132</v>
      </c>
      <c r="B52" s="149" t="s">
        <v>424</v>
      </c>
      <c r="C52" s="215">
        <v>2086</v>
      </c>
      <c r="D52" s="215">
        <v>1072</v>
      </c>
      <c r="E52" s="215">
        <v>1014</v>
      </c>
      <c r="F52" s="215">
        <v>78</v>
      </c>
      <c r="G52" s="215">
        <v>74</v>
      </c>
      <c r="H52" s="215">
        <v>82</v>
      </c>
      <c r="I52" s="215">
        <v>38</v>
      </c>
      <c r="J52" s="215">
        <v>18</v>
      </c>
      <c r="K52" s="215">
        <v>20</v>
      </c>
      <c r="L52" s="215">
        <v>82</v>
      </c>
      <c r="M52" s="215">
        <v>78</v>
      </c>
      <c r="N52" s="215">
        <v>85</v>
      </c>
      <c r="O52" s="215">
        <v>17</v>
      </c>
      <c r="P52" s="215">
        <v>10</v>
      </c>
      <c r="Q52" s="215">
        <v>7</v>
      </c>
      <c r="R52" s="215">
        <v>82</v>
      </c>
      <c r="S52" s="215" t="s">
        <v>414</v>
      </c>
      <c r="T52" s="215" t="s">
        <v>414</v>
      </c>
      <c r="U52" s="215" t="s">
        <v>414</v>
      </c>
      <c r="V52" s="215" t="s">
        <v>414</v>
      </c>
      <c r="W52" s="215">
        <v>0</v>
      </c>
      <c r="X52" s="215" t="s">
        <v>414</v>
      </c>
      <c r="Y52" s="215" t="s">
        <v>414</v>
      </c>
      <c r="Z52" s="215" t="s">
        <v>33</v>
      </c>
      <c r="AA52" s="215">
        <v>13</v>
      </c>
      <c r="AB52" s="215">
        <v>5</v>
      </c>
      <c r="AC52" s="215">
        <v>8</v>
      </c>
      <c r="AD52" s="215">
        <v>77</v>
      </c>
      <c r="AE52" s="215" t="s">
        <v>414</v>
      </c>
      <c r="AF52" s="215" t="s">
        <v>414</v>
      </c>
      <c r="AG52" s="215">
        <v>2176</v>
      </c>
      <c r="AH52" s="215">
        <v>1112</v>
      </c>
      <c r="AI52" s="215">
        <v>1064</v>
      </c>
      <c r="AJ52" s="215">
        <v>78</v>
      </c>
      <c r="AK52" s="215">
        <v>74</v>
      </c>
      <c r="AL52" s="215">
        <v>81</v>
      </c>
      <c r="AN52" s="152"/>
    </row>
    <row r="53" spans="1:40" x14ac:dyDescent="0.45">
      <c r="A53" s="149" t="s">
        <v>130</v>
      </c>
      <c r="B53" s="149" t="s">
        <v>131</v>
      </c>
      <c r="C53" s="215">
        <v>2736</v>
      </c>
      <c r="D53" s="215">
        <v>1408</v>
      </c>
      <c r="E53" s="215">
        <v>1328</v>
      </c>
      <c r="F53" s="215">
        <v>72</v>
      </c>
      <c r="G53" s="215">
        <v>68</v>
      </c>
      <c r="H53" s="215">
        <v>76</v>
      </c>
      <c r="I53" s="215">
        <v>60</v>
      </c>
      <c r="J53" s="215">
        <v>27</v>
      </c>
      <c r="K53" s="215">
        <v>33</v>
      </c>
      <c r="L53" s="215">
        <v>82</v>
      </c>
      <c r="M53" s="215">
        <v>81</v>
      </c>
      <c r="N53" s="215">
        <v>82</v>
      </c>
      <c r="O53" s="215">
        <v>39</v>
      </c>
      <c r="P53" s="215">
        <v>18</v>
      </c>
      <c r="Q53" s="215">
        <v>21</v>
      </c>
      <c r="R53" s="215">
        <v>79</v>
      </c>
      <c r="S53" s="215" t="s">
        <v>414</v>
      </c>
      <c r="T53" s="215" t="s">
        <v>414</v>
      </c>
      <c r="U53" s="215">
        <v>12</v>
      </c>
      <c r="V53" s="215">
        <v>5</v>
      </c>
      <c r="W53" s="215">
        <v>7</v>
      </c>
      <c r="X53" s="215">
        <v>67</v>
      </c>
      <c r="Y53" s="215" t="s">
        <v>414</v>
      </c>
      <c r="Z53" s="215" t="s">
        <v>414</v>
      </c>
      <c r="AA53" s="215">
        <v>9</v>
      </c>
      <c r="AB53" s="215">
        <v>4</v>
      </c>
      <c r="AC53" s="215">
        <v>5</v>
      </c>
      <c r="AD53" s="215">
        <v>67</v>
      </c>
      <c r="AE53" s="215" t="s">
        <v>414</v>
      </c>
      <c r="AF53" s="215" t="s">
        <v>414</v>
      </c>
      <c r="AG53" s="215">
        <v>2891</v>
      </c>
      <c r="AH53" s="215">
        <v>1482</v>
      </c>
      <c r="AI53" s="215">
        <v>1409</v>
      </c>
      <c r="AJ53" s="215">
        <v>72</v>
      </c>
      <c r="AK53" s="215">
        <v>68</v>
      </c>
      <c r="AL53" s="215">
        <v>77</v>
      </c>
      <c r="AN53" s="152"/>
    </row>
    <row r="54" spans="1:40" x14ac:dyDescent="0.45">
      <c r="A54" s="149" t="s">
        <v>143</v>
      </c>
      <c r="B54" s="149" t="s">
        <v>144</v>
      </c>
      <c r="C54" s="215">
        <v>3498</v>
      </c>
      <c r="D54" s="215">
        <v>1731</v>
      </c>
      <c r="E54" s="215">
        <v>1767</v>
      </c>
      <c r="F54" s="215">
        <v>75</v>
      </c>
      <c r="G54" s="215">
        <v>72</v>
      </c>
      <c r="H54" s="215">
        <v>79</v>
      </c>
      <c r="I54" s="215">
        <v>77</v>
      </c>
      <c r="J54" s="215">
        <v>41</v>
      </c>
      <c r="K54" s="215">
        <v>36</v>
      </c>
      <c r="L54" s="215">
        <v>84</v>
      </c>
      <c r="M54" s="215">
        <v>83</v>
      </c>
      <c r="N54" s="215">
        <v>86</v>
      </c>
      <c r="O54" s="215">
        <v>75</v>
      </c>
      <c r="P54" s="215">
        <v>44</v>
      </c>
      <c r="Q54" s="215">
        <v>31</v>
      </c>
      <c r="R54" s="215">
        <v>88</v>
      </c>
      <c r="S54" s="215">
        <v>80</v>
      </c>
      <c r="T54" s="215">
        <v>100</v>
      </c>
      <c r="U54" s="215">
        <v>16</v>
      </c>
      <c r="V54" s="215">
        <v>6</v>
      </c>
      <c r="W54" s="215">
        <v>10</v>
      </c>
      <c r="X54" s="215">
        <v>75</v>
      </c>
      <c r="Y54" s="215" t="s">
        <v>414</v>
      </c>
      <c r="Z54" s="215" t="s">
        <v>414</v>
      </c>
      <c r="AA54" s="215">
        <v>19</v>
      </c>
      <c r="AB54" s="215">
        <v>6</v>
      </c>
      <c r="AC54" s="215">
        <v>13</v>
      </c>
      <c r="AD54" s="215">
        <v>74</v>
      </c>
      <c r="AE54" s="215" t="s">
        <v>414</v>
      </c>
      <c r="AF54" s="215" t="s">
        <v>414</v>
      </c>
      <c r="AG54" s="215">
        <v>3731</v>
      </c>
      <c r="AH54" s="215">
        <v>1849</v>
      </c>
      <c r="AI54" s="215">
        <v>1882</v>
      </c>
      <c r="AJ54" s="215">
        <v>76</v>
      </c>
      <c r="AK54" s="215">
        <v>72</v>
      </c>
      <c r="AL54" s="215">
        <v>79</v>
      </c>
      <c r="AN54" s="152"/>
    </row>
    <row r="55" spans="1:40" x14ac:dyDescent="0.45">
      <c r="A55" s="149" t="s">
        <v>104</v>
      </c>
      <c r="B55" s="149" t="s">
        <v>105</v>
      </c>
      <c r="C55" s="215">
        <v>2528</v>
      </c>
      <c r="D55" s="215">
        <v>1342</v>
      </c>
      <c r="E55" s="215">
        <v>1186</v>
      </c>
      <c r="F55" s="215">
        <v>74</v>
      </c>
      <c r="G55" s="215">
        <v>71</v>
      </c>
      <c r="H55" s="215">
        <v>77</v>
      </c>
      <c r="I55" s="215">
        <v>137</v>
      </c>
      <c r="J55" s="215">
        <v>61</v>
      </c>
      <c r="K55" s="215">
        <v>76</v>
      </c>
      <c r="L55" s="215">
        <v>80</v>
      </c>
      <c r="M55" s="215">
        <v>82</v>
      </c>
      <c r="N55" s="215">
        <v>79</v>
      </c>
      <c r="O55" s="215">
        <v>822</v>
      </c>
      <c r="P55" s="215">
        <v>410</v>
      </c>
      <c r="Q55" s="215">
        <v>412</v>
      </c>
      <c r="R55" s="215">
        <v>82</v>
      </c>
      <c r="S55" s="215">
        <v>79</v>
      </c>
      <c r="T55" s="215">
        <v>84</v>
      </c>
      <c r="U55" s="215">
        <v>174</v>
      </c>
      <c r="V55" s="215">
        <v>90</v>
      </c>
      <c r="W55" s="215">
        <v>84</v>
      </c>
      <c r="X55" s="215">
        <v>64</v>
      </c>
      <c r="Y55" s="215">
        <v>58</v>
      </c>
      <c r="Z55" s="215">
        <v>71</v>
      </c>
      <c r="AA55" s="215">
        <v>7</v>
      </c>
      <c r="AB55" s="215" t="s">
        <v>414</v>
      </c>
      <c r="AC55" s="215" t="s">
        <v>414</v>
      </c>
      <c r="AD55" s="215" t="s">
        <v>414</v>
      </c>
      <c r="AE55" s="215" t="s">
        <v>414</v>
      </c>
      <c r="AF55" s="215" t="s">
        <v>414</v>
      </c>
      <c r="AG55" s="215">
        <v>3785</v>
      </c>
      <c r="AH55" s="215">
        <v>1976</v>
      </c>
      <c r="AI55" s="215">
        <v>1809</v>
      </c>
      <c r="AJ55" s="215">
        <v>75</v>
      </c>
      <c r="AK55" s="215">
        <v>72</v>
      </c>
      <c r="AL55" s="215">
        <v>78</v>
      </c>
      <c r="AN55" s="152"/>
    </row>
    <row r="56" spans="1:40" x14ac:dyDescent="0.45">
      <c r="A56" s="149" t="s">
        <v>106</v>
      </c>
      <c r="B56" s="149" t="s">
        <v>107</v>
      </c>
      <c r="C56" s="215">
        <v>1794</v>
      </c>
      <c r="D56" s="215">
        <v>892</v>
      </c>
      <c r="E56" s="215">
        <v>902</v>
      </c>
      <c r="F56" s="215">
        <v>68</v>
      </c>
      <c r="G56" s="215">
        <v>64</v>
      </c>
      <c r="H56" s="215">
        <v>72</v>
      </c>
      <c r="I56" s="215">
        <v>106</v>
      </c>
      <c r="J56" s="215">
        <v>56</v>
      </c>
      <c r="K56" s="215">
        <v>50</v>
      </c>
      <c r="L56" s="215">
        <v>68</v>
      </c>
      <c r="M56" s="215">
        <v>63</v>
      </c>
      <c r="N56" s="215">
        <v>74</v>
      </c>
      <c r="O56" s="215">
        <v>331</v>
      </c>
      <c r="P56" s="215">
        <v>178</v>
      </c>
      <c r="Q56" s="215">
        <v>153</v>
      </c>
      <c r="R56" s="215">
        <v>58</v>
      </c>
      <c r="S56" s="215">
        <v>53</v>
      </c>
      <c r="T56" s="215">
        <v>64</v>
      </c>
      <c r="U56" s="215">
        <v>39</v>
      </c>
      <c r="V56" s="215">
        <v>23</v>
      </c>
      <c r="W56" s="215">
        <v>16</v>
      </c>
      <c r="X56" s="215">
        <v>64</v>
      </c>
      <c r="Y56" s="215">
        <v>57</v>
      </c>
      <c r="Z56" s="215">
        <v>75</v>
      </c>
      <c r="AA56" s="215">
        <v>12</v>
      </c>
      <c r="AB56" s="215">
        <v>8</v>
      </c>
      <c r="AC56" s="215">
        <v>4</v>
      </c>
      <c r="AD56" s="215">
        <v>58</v>
      </c>
      <c r="AE56" s="215" t="s">
        <v>414</v>
      </c>
      <c r="AF56" s="215" t="s">
        <v>414</v>
      </c>
      <c r="AG56" s="215">
        <v>2329</v>
      </c>
      <c r="AH56" s="215">
        <v>1185</v>
      </c>
      <c r="AI56" s="215">
        <v>1144</v>
      </c>
      <c r="AJ56" s="215">
        <v>66</v>
      </c>
      <c r="AK56" s="215">
        <v>62</v>
      </c>
      <c r="AL56" s="215">
        <v>71</v>
      </c>
      <c r="AN56" s="152"/>
    </row>
    <row r="57" spans="1:40" x14ac:dyDescent="0.45">
      <c r="A57" s="149" t="s">
        <v>122</v>
      </c>
      <c r="B57" s="149" t="s">
        <v>123</v>
      </c>
      <c r="C57" s="215">
        <v>3007</v>
      </c>
      <c r="D57" s="215">
        <v>1545</v>
      </c>
      <c r="E57" s="215">
        <v>1462</v>
      </c>
      <c r="F57" s="215">
        <v>71</v>
      </c>
      <c r="G57" s="215">
        <v>66</v>
      </c>
      <c r="H57" s="215">
        <v>77</v>
      </c>
      <c r="I57" s="215">
        <v>554</v>
      </c>
      <c r="J57" s="215">
        <v>267</v>
      </c>
      <c r="K57" s="215">
        <v>287</v>
      </c>
      <c r="L57" s="215">
        <v>76</v>
      </c>
      <c r="M57" s="215">
        <v>70</v>
      </c>
      <c r="N57" s="215">
        <v>81</v>
      </c>
      <c r="O57" s="215">
        <v>1356</v>
      </c>
      <c r="P57" s="215">
        <v>728</v>
      </c>
      <c r="Q57" s="215">
        <v>628</v>
      </c>
      <c r="R57" s="215">
        <v>75</v>
      </c>
      <c r="S57" s="215">
        <v>70</v>
      </c>
      <c r="T57" s="215">
        <v>81</v>
      </c>
      <c r="U57" s="215">
        <v>1034</v>
      </c>
      <c r="V57" s="215">
        <v>515</v>
      </c>
      <c r="W57" s="215">
        <v>519</v>
      </c>
      <c r="X57" s="215">
        <v>76</v>
      </c>
      <c r="Y57" s="215">
        <v>71</v>
      </c>
      <c r="Z57" s="215">
        <v>80</v>
      </c>
      <c r="AA57" s="215">
        <v>82</v>
      </c>
      <c r="AB57" s="215">
        <v>45</v>
      </c>
      <c r="AC57" s="215">
        <v>37</v>
      </c>
      <c r="AD57" s="215">
        <v>77</v>
      </c>
      <c r="AE57" s="215">
        <v>78</v>
      </c>
      <c r="AF57" s="215">
        <v>76</v>
      </c>
      <c r="AG57" s="215">
        <v>6647</v>
      </c>
      <c r="AH57" s="215">
        <v>3411</v>
      </c>
      <c r="AI57" s="215">
        <v>3236</v>
      </c>
      <c r="AJ57" s="215">
        <v>72</v>
      </c>
      <c r="AK57" s="215">
        <v>67</v>
      </c>
      <c r="AL57" s="215">
        <v>77</v>
      </c>
      <c r="AN57" s="152"/>
    </row>
    <row r="58" spans="1:40" x14ac:dyDescent="0.45">
      <c r="A58" s="149" t="s">
        <v>124</v>
      </c>
      <c r="B58" s="149" t="s">
        <v>125</v>
      </c>
      <c r="C58" s="215">
        <v>1973</v>
      </c>
      <c r="D58" s="215">
        <v>1014</v>
      </c>
      <c r="E58" s="215">
        <v>959</v>
      </c>
      <c r="F58" s="215">
        <v>71</v>
      </c>
      <c r="G58" s="215">
        <v>68</v>
      </c>
      <c r="H58" s="215">
        <v>75</v>
      </c>
      <c r="I58" s="215">
        <v>172</v>
      </c>
      <c r="J58" s="215">
        <v>96</v>
      </c>
      <c r="K58" s="215">
        <v>76</v>
      </c>
      <c r="L58" s="215">
        <v>73</v>
      </c>
      <c r="M58" s="215">
        <v>65</v>
      </c>
      <c r="N58" s="215">
        <v>84</v>
      </c>
      <c r="O58" s="215">
        <v>1122</v>
      </c>
      <c r="P58" s="215">
        <v>567</v>
      </c>
      <c r="Q58" s="215">
        <v>555</v>
      </c>
      <c r="R58" s="215">
        <v>69</v>
      </c>
      <c r="S58" s="215">
        <v>62</v>
      </c>
      <c r="T58" s="215">
        <v>77</v>
      </c>
      <c r="U58" s="215">
        <v>76</v>
      </c>
      <c r="V58" s="215">
        <v>47</v>
      </c>
      <c r="W58" s="215">
        <v>29</v>
      </c>
      <c r="X58" s="215">
        <v>78</v>
      </c>
      <c r="Y58" s="215">
        <v>77</v>
      </c>
      <c r="Z58" s="215">
        <v>79</v>
      </c>
      <c r="AA58" s="215">
        <v>11</v>
      </c>
      <c r="AB58" s="215">
        <v>6</v>
      </c>
      <c r="AC58" s="215">
        <v>5</v>
      </c>
      <c r="AD58" s="215">
        <v>55</v>
      </c>
      <c r="AE58" s="215" t="s">
        <v>414</v>
      </c>
      <c r="AF58" s="215" t="s">
        <v>414</v>
      </c>
      <c r="AG58" s="215">
        <v>3415</v>
      </c>
      <c r="AH58" s="215">
        <v>1760</v>
      </c>
      <c r="AI58" s="215">
        <v>1655</v>
      </c>
      <c r="AJ58" s="215">
        <v>70</v>
      </c>
      <c r="AK58" s="215">
        <v>65</v>
      </c>
      <c r="AL58" s="215">
        <v>76</v>
      </c>
      <c r="AN58" s="152"/>
    </row>
    <row r="59" spans="1:40" x14ac:dyDescent="0.45">
      <c r="A59" s="149" t="s">
        <v>126</v>
      </c>
      <c r="B59" s="149" t="s">
        <v>127</v>
      </c>
      <c r="C59" s="215">
        <v>1917</v>
      </c>
      <c r="D59" s="215">
        <v>1003</v>
      </c>
      <c r="E59" s="215">
        <v>914</v>
      </c>
      <c r="F59" s="215">
        <v>80</v>
      </c>
      <c r="G59" s="215">
        <v>77</v>
      </c>
      <c r="H59" s="215">
        <v>84</v>
      </c>
      <c r="I59" s="215">
        <v>116</v>
      </c>
      <c r="J59" s="215">
        <v>65</v>
      </c>
      <c r="K59" s="215">
        <v>51</v>
      </c>
      <c r="L59" s="215">
        <v>84</v>
      </c>
      <c r="M59" s="215">
        <v>82</v>
      </c>
      <c r="N59" s="215">
        <v>88</v>
      </c>
      <c r="O59" s="215">
        <v>761</v>
      </c>
      <c r="P59" s="215">
        <v>387</v>
      </c>
      <c r="Q59" s="215">
        <v>374</v>
      </c>
      <c r="R59" s="215">
        <v>78</v>
      </c>
      <c r="S59" s="215">
        <v>72</v>
      </c>
      <c r="T59" s="215">
        <v>83</v>
      </c>
      <c r="U59" s="215">
        <v>77</v>
      </c>
      <c r="V59" s="215">
        <v>32</v>
      </c>
      <c r="W59" s="215">
        <v>45</v>
      </c>
      <c r="X59" s="215">
        <v>81</v>
      </c>
      <c r="Y59" s="215">
        <v>72</v>
      </c>
      <c r="Z59" s="215">
        <v>87</v>
      </c>
      <c r="AA59" s="215">
        <v>7</v>
      </c>
      <c r="AB59" s="215" t="s">
        <v>414</v>
      </c>
      <c r="AC59" s="215" t="s">
        <v>414</v>
      </c>
      <c r="AD59" s="215" t="s">
        <v>414</v>
      </c>
      <c r="AE59" s="215" t="s">
        <v>414</v>
      </c>
      <c r="AF59" s="215" t="s">
        <v>414</v>
      </c>
      <c r="AG59" s="215">
        <v>2930</v>
      </c>
      <c r="AH59" s="215">
        <v>1528</v>
      </c>
      <c r="AI59" s="215">
        <v>1402</v>
      </c>
      <c r="AJ59" s="215">
        <v>79</v>
      </c>
      <c r="AK59" s="215">
        <v>75</v>
      </c>
      <c r="AL59" s="215">
        <v>84</v>
      </c>
      <c r="AN59" s="152"/>
    </row>
    <row r="60" spans="1:40" x14ac:dyDescent="0.45">
      <c r="A60" s="149" t="s">
        <v>128</v>
      </c>
      <c r="B60" s="149" t="s">
        <v>129</v>
      </c>
      <c r="C60" s="215">
        <v>2449</v>
      </c>
      <c r="D60" s="215">
        <v>1285</v>
      </c>
      <c r="E60" s="215">
        <v>1164</v>
      </c>
      <c r="F60" s="215">
        <v>75</v>
      </c>
      <c r="G60" s="215">
        <v>73</v>
      </c>
      <c r="H60" s="215">
        <v>78</v>
      </c>
      <c r="I60" s="215">
        <v>220</v>
      </c>
      <c r="J60" s="215">
        <v>113</v>
      </c>
      <c r="K60" s="215">
        <v>107</v>
      </c>
      <c r="L60" s="215">
        <v>84</v>
      </c>
      <c r="M60" s="215">
        <v>81</v>
      </c>
      <c r="N60" s="215">
        <v>86</v>
      </c>
      <c r="O60" s="215">
        <v>99</v>
      </c>
      <c r="P60" s="215">
        <v>45</v>
      </c>
      <c r="Q60" s="215">
        <v>54</v>
      </c>
      <c r="R60" s="215">
        <v>83</v>
      </c>
      <c r="S60" s="215">
        <v>82</v>
      </c>
      <c r="T60" s="215">
        <v>83</v>
      </c>
      <c r="U60" s="215">
        <v>141</v>
      </c>
      <c r="V60" s="215">
        <v>66</v>
      </c>
      <c r="W60" s="215">
        <v>75</v>
      </c>
      <c r="X60" s="215">
        <v>79</v>
      </c>
      <c r="Y60" s="215">
        <v>73</v>
      </c>
      <c r="Z60" s="215">
        <v>84</v>
      </c>
      <c r="AA60" s="215">
        <v>4</v>
      </c>
      <c r="AB60" s="215" t="s">
        <v>414</v>
      </c>
      <c r="AC60" s="215" t="s">
        <v>414</v>
      </c>
      <c r="AD60" s="215" t="s">
        <v>414</v>
      </c>
      <c r="AE60" s="215" t="s">
        <v>414</v>
      </c>
      <c r="AF60" s="215" t="s">
        <v>414</v>
      </c>
      <c r="AG60" s="215">
        <v>3034</v>
      </c>
      <c r="AH60" s="215">
        <v>1573</v>
      </c>
      <c r="AI60" s="215">
        <v>1461</v>
      </c>
      <c r="AJ60" s="215">
        <v>76</v>
      </c>
      <c r="AK60" s="215">
        <v>73</v>
      </c>
      <c r="AL60" s="215">
        <v>79</v>
      </c>
      <c r="AN60" s="152"/>
    </row>
    <row r="61" spans="1:40" x14ac:dyDescent="0.45">
      <c r="A61" s="149" t="s">
        <v>133</v>
      </c>
      <c r="B61" s="149" t="s">
        <v>134</v>
      </c>
      <c r="C61" s="215">
        <v>2977</v>
      </c>
      <c r="D61" s="215">
        <v>1514</v>
      </c>
      <c r="E61" s="215">
        <v>1463</v>
      </c>
      <c r="F61" s="215">
        <v>76</v>
      </c>
      <c r="G61" s="215">
        <v>71</v>
      </c>
      <c r="H61" s="215">
        <v>80</v>
      </c>
      <c r="I61" s="215">
        <v>167</v>
      </c>
      <c r="J61" s="215">
        <v>79</v>
      </c>
      <c r="K61" s="215">
        <v>88</v>
      </c>
      <c r="L61" s="215">
        <v>77</v>
      </c>
      <c r="M61" s="215">
        <v>72</v>
      </c>
      <c r="N61" s="215">
        <v>82</v>
      </c>
      <c r="O61" s="215">
        <v>239</v>
      </c>
      <c r="P61" s="215">
        <v>125</v>
      </c>
      <c r="Q61" s="215">
        <v>114</v>
      </c>
      <c r="R61" s="215">
        <v>76</v>
      </c>
      <c r="S61" s="215">
        <v>70</v>
      </c>
      <c r="T61" s="215">
        <v>82</v>
      </c>
      <c r="U61" s="215">
        <v>34</v>
      </c>
      <c r="V61" s="215">
        <v>17</v>
      </c>
      <c r="W61" s="215">
        <v>17</v>
      </c>
      <c r="X61" s="215">
        <v>68</v>
      </c>
      <c r="Y61" s="215">
        <v>76</v>
      </c>
      <c r="Z61" s="215">
        <v>59</v>
      </c>
      <c r="AA61" s="215">
        <v>23</v>
      </c>
      <c r="AB61" s="215">
        <v>7</v>
      </c>
      <c r="AC61" s="215">
        <v>16</v>
      </c>
      <c r="AD61" s="215">
        <v>83</v>
      </c>
      <c r="AE61" s="215" t="s">
        <v>414</v>
      </c>
      <c r="AF61" s="215" t="s">
        <v>414</v>
      </c>
      <c r="AG61" s="215">
        <v>3498</v>
      </c>
      <c r="AH61" s="215">
        <v>1773</v>
      </c>
      <c r="AI61" s="215">
        <v>1725</v>
      </c>
      <c r="AJ61" s="215">
        <v>75</v>
      </c>
      <c r="AK61" s="215">
        <v>71</v>
      </c>
      <c r="AL61" s="215">
        <v>80</v>
      </c>
      <c r="AN61" s="152"/>
    </row>
    <row r="62" spans="1:40" x14ac:dyDescent="0.45">
      <c r="A62" s="149" t="s">
        <v>135</v>
      </c>
      <c r="B62" s="149" t="s">
        <v>136</v>
      </c>
      <c r="C62" s="215">
        <v>2421</v>
      </c>
      <c r="D62" s="215">
        <v>1254</v>
      </c>
      <c r="E62" s="215">
        <v>1167</v>
      </c>
      <c r="F62" s="215">
        <v>69</v>
      </c>
      <c r="G62" s="215">
        <v>65</v>
      </c>
      <c r="H62" s="215">
        <v>73</v>
      </c>
      <c r="I62" s="215">
        <v>132</v>
      </c>
      <c r="J62" s="215">
        <v>65</v>
      </c>
      <c r="K62" s="215">
        <v>67</v>
      </c>
      <c r="L62" s="215">
        <v>67</v>
      </c>
      <c r="M62" s="215">
        <v>62</v>
      </c>
      <c r="N62" s="215">
        <v>72</v>
      </c>
      <c r="O62" s="215">
        <v>281</v>
      </c>
      <c r="P62" s="215">
        <v>139</v>
      </c>
      <c r="Q62" s="215">
        <v>142</v>
      </c>
      <c r="R62" s="215">
        <v>74</v>
      </c>
      <c r="S62" s="215">
        <v>71</v>
      </c>
      <c r="T62" s="215">
        <v>77</v>
      </c>
      <c r="U62" s="215">
        <v>64</v>
      </c>
      <c r="V62" s="215">
        <v>38</v>
      </c>
      <c r="W62" s="215">
        <v>26</v>
      </c>
      <c r="X62" s="215">
        <v>72</v>
      </c>
      <c r="Y62" s="215">
        <v>68</v>
      </c>
      <c r="Z62" s="215">
        <v>77</v>
      </c>
      <c r="AA62" s="215">
        <v>12</v>
      </c>
      <c r="AB62" s="215">
        <v>4</v>
      </c>
      <c r="AC62" s="215">
        <v>8</v>
      </c>
      <c r="AD62" s="215" t="s">
        <v>414</v>
      </c>
      <c r="AE62" s="215">
        <v>100</v>
      </c>
      <c r="AF62" s="215" t="s">
        <v>414</v>
      </c>
      <c r="AG62" s="215">
        <v>2953</v>
      </c>
      <c r="AH62" s="215">
        <v>1521</v>
      </c>
      <c r="AI62" s="215">
        <v>1432</v>
      </c>
      <c r="AJ62" s="215">
        <v>69</v>
      </c>
      <c r="AK62" s="215">
        <v>65</v>
      </c>
      <c r="AL62" s="215">
        <v>74</v>
      </c>
      <c r="AN62" s="152"/>
    </row>
    <row r="63" spans="1:40" x14ac:dyDescent="0.45">
      <c r="A63" s="149" t="s">
        <v>137</v>
      </c>
      <c r="B63" s="149" t="s">
        <v>138</v>
      </c>
      <c r="C63" s="215">
        <v>2075</v>
      </c>
      <c r="D63" s="215">
        <v>1052</v>
      </c>
      <c r="E63" s="215">
        <v>1023</v>
      </c>
      <c r="F63" s="215">
        <v>82</v>
      </c>
      <c r="G63" s="215">
        <v>79</v>
      </c>
      <c r="H63" s="215">
        <v>85</v>
      </c>
      <c r="I63" s="215">
        <v>201</v>
      </c>
      <c r="J63" s="215">
        <v>94</v>
      </c>
      <c r="K63" s="215">
        <v>107</v>
      </c>
      <c r="L63" s="215">
        <v>79</v>
      </c>
      <c r="M63" s="215">
        <v>74</v>
      </c>
      <c r="N63" s="215">
        <v>82</v>
      </c>
      <c r="O63" s="215">
        <v>356</v>
      </c>
      <c r="P63" s="215">
        <v>177</v>
      </c>
      <c r="Q63" s="215">
        <v>179</v>
      </c>
      <c r="R63" s="215">
        <v>77</v>
      </c>
      <c r="S63" s="215">
        <v>75</v>
      </c>
      <c r="T63" s="215">
        <v>80</v>
      </c>
      <c r="U63" s="215">
        <v>107</v>
      </c>
      <c r="V63" s="215">
        <v>51</v>
      </c>
      <c r="W63" s="215">
        <v>56</v>
      </c>
      <c r="X63" s="215">
        <v>74</v>
      </c>
      <c r="Y63" s="215">
        <v>63</v>
      </c>
      <c r="Z63" s="215">
        <v>84</v>
      </c>
      <c r="AA63" s="215">
        <v>37</v>
      </c>
      <c r="AB63" s="215">
        <v>26</v>
      </c>
      <c r="AC63" s="215">
        <v>11</v>
      </c>
      <c r="AD63" s="215">
        <v>84</v>
      </c>
      <c r="AE63" s="215" t="s">
        <v>414</v>
      </c>
      <c r="AF63" s="215" t="s">
        <v>414</v>
      </c>
      <c r="AG63" s="215">
        <v>2868</v>
      </c>
      <c r="AH63" s="215">
        <v>1445</v>
      </c>
      <c r="AI63" s="215">
        <v>1423</v>
      </c>
      <c r="AJ63" s="215">
        <v>81</v>
      </c>
      <c r="AK63" s="215">
        <v>78</v>
      </c>
      <c r="AL63" s="215">
        <v>84</v>
      </c>
      <c r="AN63" s="152"/>
    </row>
    <row r="64" spans="1:40" x14ac:dyDescent="0.45">
      <c r="A64" s="149" t="s">
        <v>141</v>
      </c>
      <c r="B64" s="149" t="s">
        <v>142</v>
      </c>
      <c r="C64" s="215">
        <v>3580</v>
      </c>
      <c r="D64" s="215">
        <v>1864</v>
      </c>
      <c r="E64" s="215">
        <v>1716</v>
      </c>
      <c r="F64" s="215">
        <v>77</v>
      </c>
      <c r="G64" s="215">
        <v>71</v>
      </c>
      <c r="H64" s="215">
        <v>83</v>
      </c>
      <c r="I64" s="215">
        <v>87</v>
      </c>
      <c r="J64" s="215">
        <v>44</v>
      </c>
      <c r="K64" s="215">
        <v>43</v>
      </c>
      <c r="L64" s="215">
        <v>76</v>
      </c>
      <c r="M64" s="215">
        <v>64</v>
      </c>
      <c r="N64" s="215">
        <v>88</v>
      </c>
      <c r="O64" s="215">
        <v>34</v>
      </c>
      <c r="P64" s="215">
        <v>18</v>
      </c>
      <c r="Q64" s="215">
        <v>16</v>
      </c>
      <c r="R64" s="215">
        <v>74</v>
      </c>
      <c r="S64" s="215">
        <v>50</v>
      </c>
      <c r="T64" s="215">
        <v>100</v>
      </c>
      <c r="U64" s="215">
        <v>44</v>
      </c>
      <c r="V64" s="215">
        <v>28</v>
      </c>
      <c r="W64" s="215">
        <v>16</v>
      </c>
      <c r="X64" s="215">
        <v>59</v>
      </c>
      <c r="Y64" s="215">
        <v>57</v>
      </c>
      <c r="Z64" s="215">
        <v>63</v>
      </c>
      <c r="AA64" s="215">
        <v>9</v>
      </c>
      <c r="AB64" s="215">
        <v>6</v>
      </c>
      <c r="AC64" s="215">
        <v>3</v>
      </c>
      <c r="AD64" s="215" t="s">
        <v>414</v>
      </c>
      <c r="AE64" s="215" t="s">
        <v>414</v>
      </c>
      <c r="AF64" s="215">
        <v>100</v>
      </c>
      <c r="AG64" s="215">
        <v>3818</v>
      </c>
      <c r="AH64" s="215">
        <v>1996</v>
      </c>
      <c r="AI64" s="215">
        <v>1822</v>
      </c>
      <c r="AJ64" s="215">
        <v>76</v>
      </c>
      <c r="AK64" s="215">
        <v>70</v>
      </c>
      <c r="AL64" s="215">
        <v>83</v>
      </c>
      <c r="AN64" s="152"/>
    </row>
    <row r="65" spans="1:40" x14ac:dyDescent="0.45">
      <c r="A65" s="149" t="s">
        <v>147</v>
      </c>
      <c r="B65" s="149" t="s">
        <v>148</v>
      </c>
      <c r="C65" s="215">
        <v>2637</v>
      </c>
      <c r="D65" s="215">
        <v>1356</v>
      </c>
      <c r="E65" s="215">
        <v>1281</v>
      </c>
      <c r="F65" s="215">
        <v>71</v>
      </c>
      <c r="G65" s="215">
        <v>67</v>
      </c>
      <c r="H65" s="215">
        <v>75</v>
      </c>
      <c r="I65" s="215">
        <v>66</v>
      </c>
      <c r="J65" s="215">
        <v>33</v>
      </c>
      <c r="K65" s="215">
        <v>33</v>
      </c>
      <c r="L65" s="215">
        <v>74</v>
      </c>
      <c r="M65" s="215">
        <v>58</v>
      </c>
      <c r="N65" s="215">
        <v>91</v>
      </c>
      <c r="O65" s="215">
        <v>19</v>
      </c>
      <c r="P65" s="215">
        <v>8</v>
      </c>
      <c r="Q65" s="215">
        <v>11</v>
      </c>
      <c r="R65" s="215">
        <v>63</v>
      </c>
      <c r="S65" s="215">
        <v>50</v>
      </c>
      <c r="T65" s="215">
        <v>73</v>
      </c>
      <c r="U65" s="215">
        <v>20</v>
      </c>
      <c r="V65" s="215">
        <v>12</v>
      </c>
      <c r="W65" s="215">
        <v>8</v>
      </c>
      <c r="X65" s="215">
        <v>80</v>
      </c>
      <c r="Y65" s="215" t="s">
        <v>414</v>
      </c>
      <c r="Z65" s="215" t="s">
        <v>414</v>
      </c>
      <c r="AA65" s="215" t="s">
        <v>414</v>
      </c>
      <c r="AB65" s="215" t="s">
        <v>414</v>
      </c>
      <c r="AC65" s="215" t="s">
        <v>414</v>
      </c>
      <c r="AD65" s="215" t="s">
        <v>414</v>
      </c>
      <c r="AE65" s="215" t="s">
        <v>414</v>
      </c>
      <c r="AF65" s="215" t="s">
        <v>414</v>
      </c>
      <c r="AG65" s="215">
        <v>2771</v>
      </c>
      <c r="AH65" s="215">
        <v>1422</v>
      </c>
      <c r="AI65" s="215">
        <v>1349</v>
      </c>
      <c r="AJ65" s="215">
        <v>70</v>
      </c>
      <c r="AK65" s="215">
        <v>67</v>
      </c>
      <c r="AL65" s="215">
        <v>75</v>
      </c>
      <c r="AN65" s="152"/>
    </row>
    <row r="66" spans="1:40" x14ac:dyDescent="0.45">
      <c r="A66" s="149" t="s">
        <v>153</v>
      </c>
      <c r="B66" s="149" t="s">
        <v>154</v>
      </c>
      <c r="C66" s="215">
        <v>3485</v>
      </c>
      <c r="D66" s="215">
        <v>1780</v>
      </c>
      <c r="E66" s="215">
        <v>1705</v>
      </c>
      <c r="F66" s="215">
        <v>71</v>
      </c>
      <c r="G66" s="215">
        <v>67</v>
      </c>
      <c r="H66" s="215">
        <v>75</v>
      </c>
      <c r="I66" s="215">
        <v>90</v>
      </c>
      <c r="J66" s="215">
        <v>41</v>
      </c>
      <c r="K66" s="215">
        <v>49</v>
      </c>
      <c r="L66" s="215">
        <v>76</v>
      </c>
      <c r="M66" s="215">
        <v>68</v>
      </c>
      <c r="N66" s="215">
        <v>82</v>
      </c>
      <c r="O66" s="215">
        <v>107</v>
      </c>
      <c r="P66" s="215">
        <v>56</v>
      </c>
      <c r="Q66" s="215">
        <v>51</v>
      </c>
      <c r="R66" s="215">
        <v>74</v>
      </c>
      <c r="S66" s="215">
        <v>75</v>
      </c>
      <c r="T66" s="215">
        <v>73</v>
      </c>
      <c r="U66" s="215">
        <v>47</v>
      </c>
      <c r="V66" s="215">
        <v>23</v>
      </c>
      <c r="W66" s="215">
        <v>24</v>
      </c>
      <c r="X66" s="215">
        <v>83</v>
      </c>
      <c r="Y66" s="215" t="s">
        <v>414</v>
      </c>
      <c r="Z66" s="215" t="s">
        <v>414</v>
      </c>
      <c r="AA66" s="215">
        <v>20</v>
      </c>
      <c r="AB66" s="215">
        <v>9</v>
      </c>
      <c r="AC66" s="215">
        <v>11</v>
      </c>
      <c r="AD66" s="215">
        <v>80</v>
      </c>
      <c r="AE66" s="215" t="s">
        <v>414</v>
      </c>
      <c r="AF66" s="215" t="s">
        <v>414</v>
      </c>
      <c r="AG66" s="215">
        <v>3805</v>
      </c>
      <c r="AH66" s="215">
        <v>1939</v>
      </c>
      <c r="AI66" s="215">
        <v>1866</v>
      </c>
      <c r="AJ66" s="215">
        <v>71</v>
      </c>
      <c r="AK66" s="215">
        <v>67</v>
      </c>
      <c r="AL66" s="215">
        <v>75</v>
      </c>
      <c r="AN66" s="152"/>
    </row>
    <row r="67" spans="1:40" x14ac:dyDescent="0.45">
      <c r="A67" s="149" t="s">
        <v>168</v>
      </c>
      <c r="B67" s="149" t="s">
        <v>169</v>
      </c>
      <c r="C67" s="215">
        <v>2890</v>
      </c>
      <c r="D67" s="215">
        <v>1503</v>
      </c>
      <c r="E67" s="215">
        <v>1387</v>
      </c>
      <c r="F67" s="215">
        <v>69</v>
      </c>
      <c r="G67" s="215">
        <v>65</v>
      </c>
      <c r="H67" s="215">
        <v>73</v>
      </c>
      <c r="I67" s="215">
        <v>89</v>
      </c>
      <c r="J67" s="215">
        <v>45</v>
      </c>
      <c r="K67" s="215">
        <v>44</v>
      </c>
      <c r="L67" s="215">
        <v>63</v>
      </c>
      <c r="M67" s="215">
        <v>58</v>
      </c>
      <c r="N67" s="215">
        <v>68</v>
      </c>
      <c r="O67" s="215">
        <v>248</v>
      </c>
      <c r="P67" s="215">
        <v>138</v>
      </c>
      <c r="Q67" s="215">
        <v>110</v>
      </c>
      <c r="R67" s="215">
        <v>67</v>
      </c>
      <c r="S67" s="215">
        <v>65</v>
      </c>
      <c r="T67" s="215">
        <v>69</v>
      </c>
      <c r="U67" s="215">
        <v>48</v>
      </c>
      <c r="V67" s="215">
        <v>26</v>
      </c>
      <c r="W67" s="215">
        <v>22</v>
      </c>
      <c r="X67" s="215">
        <v>75</v>
      </c>
      <c r="Y67" s="215">
        <v>69</v>
      </c>
      <c r="Z67" s="215">
        <v>82</v>
      </c>
      <c r="AA67" s="215">
        <v>17</v>
      </c>
      <c r="AB67" s="215">
        <v>11</v>
      </c>
      <c r="AC67" s="215">
        <v>6</v>
      </c>
      <c r="AD67" s="215" t="s">
        <v>414</v>
      </c>
      <c r="AE67" s="215" t="s">
        <v>414</v>
      </c>
      <c r="AF67" s="215">
        <v>100</v>
      </c>
      <c r="AG67" s="215">
        <v>3347</v>
      </c>
      <c r="AH67" s="215">
        <v>1751</v>
      </c>
      <c r="AI67" s="215">
        <v>1596</v>
      </c>
      <c r="AJ67" s="215">
        <v>69</v>
      </c>
      <c r="AK67" s="215">
        <v>65</v>
      </c>
      <c r="AL67" s="215">
        <v>73</v>
      </c>
      <c r="AN67" s="152"/>
    </row>
    <row r="68" spans="1:40" x14ac:dyDescent="0.45">
      <c r="A68" s="149" t="s">
        <v>170</v>
      </c>
      <c r="B68" s="149" t="s">
        <v>171</v>
      </c>
      <c r="C68" s="215">
        <v>4416</v>
      </c>
      <c r="D68" s="215">
        <v>2321</v>
      </c>
      <c r="E68" s="215">
        <v>2095</v>
      </c>
      <c r="F68" s="215">
        <v>71</v>
      </c>
      <c r="G68" s="215">
        <v>66</v>
      </c>
      <c r="H68" s="215">
        <v>76</v>
      </c>
      <c r="I68" s="215">
        <v>470</v>
      </c>
      <c r="J68" s="215">
        <v>229</v>
      </c>
      <c r="K68" s="215">
        <v>241</v>
      </c>
      <c r="L68" s="215">
        <v>71</v>
      </c>
      <c r="M68" s="215">
        <v>66</v>
      </c>
      <c r="N68" s="215">
        <v>77</v>
      </c>
      <c r="O68" s="215">
        <v>801</v>
      </c>
      <c r="P68" s="215">
        <v>405</v>
      </c>
      <c r="Q68" s="215">
        <v>396</v>
      </c>
      <c r="R68" s="215">
        <v>71</v>
      </c>
      <c r="S68" s="215">
        <v>66</v>
      </c>
      <c r="T68" s="215">
        <v>75</v>
      </c>
      <c r="U68" s="215">
        <v>326</v>
      </c>
      <c r="V68" s="215">
        <v>174</v>
      </c>
      <c r="W68" s="215">
        <v>152</v>
      </c>
      <c r="X68" s="215">
        <v>70</v>
      </c>
      <c r="Y68" s="215">
        <v>71</v>
      </c>
      <c r="Z68" s="215">
        <v>69</v>
      </c>
      <c r="AA68" s="215">
        <v>41</v>
      </c>
      <c r="AB68" s="215">
        <v>18</v>
      </c>
      <c r="AC68" s="215">
        <v>23</v>
      </c>
      <c r="AD68" s="215">
        <v>80</v>
      </c>
      <c r="AE68" s="215">
        <v>83</v>
      </c>
      <c r="AF68" s="215">
        <v>78</v>
      </c>
      <c r="AG68" s="215">
        <v>6391</v>
      </c>
      <c r="AH68" s="215">
        <v>3318</v>
      </c>
      <c r="AI68" s="215">
        <v>3073</v>
      </c>
      <c r="AJ68" s="215">
        <v>70</v>
      </c>
      <c r="AK68" s="215">
        <v>66</v>
      </c>
      <c r="AL68" s="215">
        <v>74</v>
      </c>
      <c r="AN68" s="152"/>
    </row>
    <row r="69" spans="1:40" x14ac:dyDescent="0.45">
      <c r="A69" s="149" t="s">
        <v>149</v>
      </c>
      <c r="B69" s="149" t="s">
        <v>150</v>
      </c>
      <c r="C69" s="215">
        <v>3974</v>
      </c>
      <c r="D69" s="215">
        <v>2044</v>
      </c>
      <c r="E69" s="215">
        <v>1930</v>
      </c>
      <c r="F69" s="215">
        <v>71</v>
      </c>
      <c r="G69" s="215">
        <v>66</v>
      </c>
      <c r="H69" s="215">
        <v>75</v>
      </c>
      <c r="I69" s="215">
        <v>368</v>
      </c>
      <c r="J69" s="215">
        <v>186</v>
      </c>
      <c r="K69" s="215">
        <v>182</v>
      </c>
      <c r="L69" s="215">
        <v>67</v>
      </c>
      <c r="M69" s="215">
        <v>61</v>
      </c>
      <c r="N69" s="215">
        <v>73</v>
      </c>
      <c r="O69" s="215">
        <v>3304</v>
      </c>
      <c r="P69" s="215">
        <v>1698</v>
      </c>
      <c r="Q69" s="215">
        <v>1606</v>
      </c>
      <c r="R69" s="215">
        <v>72</v>
      </c>
      <c r="S69" s="215">
        <v>69</v>
      </c>
      <c r="T69" s="215">
        <v>75</v>
      </c>
      <c r="U69" s="215">
        <v>102</v>
      </c>
      <c r="V69" s="215">
        <v>50</v>
      </c>
      <c r="W69" s="215">
        <v>52</v>
      </c>
      <c r="X69" s="215">
        <v>78</v>
      </c>
      <c r="Y69" s="215">
        <v>80</v>
      </c>
      <c r="Z69" s="215">
        <v>77</v>
      </c>
      <c r="AA69" s="215">
        <v>10</v>
      </c>
      <c r="AB69" s="215">
        <v>5</v>
      </c>
      <c r="AC69" s="215">
        <v>5</v>
      </c>
      <c r="AD69" s="215">
        <v>70</v>
      </c>
      <c r="AE69" s="215" t="s">
        <v>414</v>
      </c>
      <c r="AF69" s="215" t="s">
        <v>414</v>
      </c>
      <c r="AG69" s="215">
        <v>7932</v>
      </c>
      <c r="AH69" s="215">
        <v>4078</v>
      </c>
      <c r="AI69" s="215">
        <v>3854</v>
      </c>
      <c r="AJ69" s="215">
        <v>71</v>
      </c>
      <c r="AK69" s="215">
        <v>67</v>
      </c>
      <c r="AL69" s="215">
        <v>75</v>
      </c>
      <c r="AN69" s="152"/>
    </row>
    <row r="70" spans="1:40" x14ac:dyDescent="0.45">
      <c r="A70" s="149" t="s">
        <v>151</v>
      </c>
      <c r="B70" s="149" t="s">
        <v>152</v>
      </c>
      <c r="C70" s="215">
        <v>2085</v>
      </c>
      <c r="D70" s="215">
        <v>1054</v>
      </c>
      <c r="E70" s="215">
        <v>1031</v>
      </c>
      <c r="F70" s="215">
        <v>79</v>
      </c>
      <c r="G70" s="215">
        <v>76</v>
      </c>
      <c r="H70" s="215">
        <v>83</v>
      </c>
      <c r="I70" s="215">
        <v>88</v>
      </c>
      <c r="J70" s="215">
        <v>43</v>
      </c>
      <c r="K70" s="215">
        <v>45</v>
      </c>
      <c r="L70" s="215">
        <v>80</v>
      </c>
      <c r="M70" s="215">
        <v>67</v>
      </c>
      <c r="N70" s="215">
        <v>91</v>
      </c>
      <c r="O70" s="215">
        <v>476</v>
      </c>
      <c r="P70" s="215">
        <v>248</v>
      </c>
      <c r="Q70" s="215">
        <v>228</v>
      </c>
      <c r="R70" s="215">
        <v>80</v>
      </c>
      <c r="S70" s="215">
        <v>79</v>
      </c>
      <c r="T70" s="215">
        <v>82</v>
      </c>
      <c r="U70" s="215">
        <v>20</v>
      </c>
      <c r="V70" s="215">
        <v>15</v>
      </c>
      <c r="W70" s="215">
        <v>5</v>
      </c>
      <c r="X70" s="215">
        <v>65</v>
      </c>
      <c r="Y70" s="215" t="s">
        <v>414</v>
      </c>
      <c r="Z70" s="215" t="s">
        <v>414</v>
      </c>
      <c r="AA70" s="215">
        <v>10</v>
      </c>
      <c r="AB70" s="215">
        <v>5</v>
      </c>
      <c r="AC70" s="215">
        <v>5</v>
      </c>
      <c r="AD70" s="215" t="s">
        <v>414</v>
      </c>
      <c r="AE70" s="215">
        <v>100</v>
      </c>
      <c r="AF70" s="215" t="s">
        <v>414</v>
      </c>
      <c r="AG70" s="215">
        <v>2707</v>
      </c>
      <c r="AH70" s="215">
        <v>1378</v>
      </c>
      <c r="AI70" s="215">
        <v>1329</v>
      </c>
      <c r="AJ70" s="215">
        <v>79</v>
      </c>
      <c r="AK70" s="215">
        <v>76</v>
      </c>
      <c r="AL70" s="215">
        <v>83</v>
      </c>
      <c r="AN70" s="152"/>
    </row>
    <row r="71" spans="1:40" x14ac:dyDescent="0.45">
      <c r="A71" s="149" t="s">
        <v>158</v>
      </c>
      <c r="B71" s="149" t="s">
        <v>159</v>
      </c>
      <c r="C71" s="215">
        <v>3530</v>
      </c>
      <c r="D71" s="215">
        <v>1775</v>
      </c>
      <c r="E71" s="215">
        <v>1755</v>
      </c>
      <c r="F71" s="215">
        <v>76</v>
      </c>
      <c r="G71" s="215">
        <v>72</v>
      </c>
      <c r="H71" s="215">
        <v>79</v>
      </c>
      <c r="I71" s="215">
        <v>365</v>
      </c>
      <c r="J71" s="215">
        <v>194</v>
      </c>
      <c r="K71" s="215">
        <v>171</v>
      </c>
      <c r="L71" s="215">
        <v>74</v>
      </c>
      <c r="M71" s="215">
        <v>68</v>
      </c>
      <c r="N71" s="215">
        <v>81</v>
      </c>
      <c r="O71" s="215">
        <v>1452</v>
      </c>
      <c r="P71" s="215">
        <v>732</v>
      </c>
      <c r="Q71" s="215">
        <v>720</v>
      </c>
      <c r="R71" s="215">
        <v>77</v>
      </c>
      <c r="S71" s="215">
        <v>75</v>
      </c>
      <c r="T71" s="215">
        <v>80</v>
      </c>
      <c r="U71" s="215">
        <v>97</v>
      </c>
      <c r="V71" s="215">
        <v>50</v>
      </c>
      <c r="W71" s="215">
        <v>47</v>
      </c>
      <c r="X71" s="215">
        <v>77</v>
      </c>
      <c r="Y71" s="215">
        <v>72</v>
      </c>
      <c r="Z71" s="215">
        <v>83</v>
      </c>
      <c r="AA71" s="215">
        <v>16</v>
      </c>
      <c r="AB71" s="215">
        <v>4</v>
      </c>
      <c r="AC71" s="215">
        <v>12</v>
      </c>
      <c r="AD71" s="215">
        <v>81</v>
      </c>
      <c r="AE71" s="215" t="s">
        <v>414</v>
      </c>
      <c r="AF71" s="215" t="s">
        <v>414</v>
      </c>
      <c r="AG71" s="215">
        <v>5557</v>
      </c>
      <c r="AH71" s="215">
        <v>2805</v>
      </c>
      <c r="AI71" s="215">
        <v>2752</v>
      </c>
      <c r="AJ71" s="215">
        <v>76</v>
      </c>
      <c r="AK71" s="215">
        <v>72</v>
      </c>
      <c r="AL71" s="215">
        <v>79</v>
      </c>
      <c r="AN71" s="152"/>
    </row>
    <row r="72" spans="1:40" x14ac:dyDescent="0.45">
      <c r="A72" s="149" t="s">
        <v>160</v>
      </c>
      <c r="B72" s="149" t="s">
        <v>161</v>
      </c>
      <c r="C72" s="215">
        <v>6626</v>
      </c>
      <c r="D72" s="215">
        <v>3416</v>
      </c>
      <c r="E72" s="215">
        <v>3210</v>
      </c>
      <c r="F72" s="215">
        <v>74</v>
      </c>
      <c r="G72" s="215">
        <v>70</v>
      </c>
      <c r="H72" s="215">
        <v>78</v>
      </c>
      <c r="I72" s="215">
        <v>602</v>
      </c>
      <c r="J72" s="215">
        <v>328</v>
      </c>
      <c r="K72" s="215">
        <v>274</v>
      </c>
      <c r="L72" s="215">
        <v>74</v>
      </c>
      <c r="M72" s="215">
        <v>70</v>
      </c>
      <c r="N72" s="215">
        <v>78</v>
      </c>
      <c r="O72" s="215">
        <v>1098</v>
      </c>
      <c r="P72" s="215">
        <v>549</v>
      </c>
      <c r="Q72" s="215">
        <v>549</v>
      </c>
      <c r="R72" s="215">
        <v>74</v>
      </c>
      <c r="S72" s="215">
        <v>72</v>
      </c>
      <c r="T72" s="215">
        <v>76</v>
      </c>
      <c r="U72" s="215">
        <v>610</v>
      </c>
      <c r="V72" s="215">
        <v>316</v>
      </c>
      <c r="W72" s="215">
        <v>294</v>
      </c>
      <c r="X72" s="215">
        <v>73</v>
      </c>
      <c r="Y72" s="215">
        <v>69</v>
      </c>
      <c r="Z72" s="215">
        <v>78</v>
      </c>
      <c r="AA72" s="215">
        <v>61</v>
      </c>
      <c r="AB72" s="215">
        <v>21</v>
      </c>
      <c r="AC72" s="215">
        <v>40</v>
      </c>
      <c r="AD72" s="215">
        <v>79</v>
      </c>
      <c r="AE72" s="215">
        <v>67</v>
      </c>
      <c r="AF72" s="215">
        <v>85</v>
      </c>
      <c r="AG72" s="215">
        <v>9288</v>
      </c>
      <c r="AH72" s="215">
        <v>4777</v>
      </c>
      <c r="AI72" s="215">
        <v>4511</v>
      </c>
      <c r="AJ72" s="215">
        <v>74</v>
      </c>
      <c r="AK72" s="215">
        <v>70</v>
      </c>
      <c r="AL72" s="215">
        <v>78</v>
      </c>
      <c r="AN72" s="152"/>
    </row>
    <row r="73" spans="1:40" x14ac:dyDescent="0.45">
      <c r="A73" s="149" t="s">
        <v>172</v>
      </c>
      <c r="B73" s="149" t="s">
        <v>173</v>
      </c>
      <c r="C73" s="215">
        <v>3611</v>
      </c>
      <c r="D73" s="215">
        <v>1830</v>
      </c>
      <c r="E73" s="215">
        <v>1781</v>
      </c>
      <c r="F73" s="215">
        <v>70</v>
      </c>
      <c r="G73" s="215">
        <v>65</v>
      </c>
      <c r="H73" s="215">
        <v>76</v>
      </c>
      <c r="I73" s="215">
        <v>116</v>
      </c>
      <c r="J73" s="215">
        <v>59</v>
      </c>
      <c r="K73" s="215">
        <v>57</v>
      </c>
      <c r="L73" s="215">
        <v>69</v>
      </c>
      <c r="M73" s="215">
        <v>61</v>
      </c>
      <c r="N73" s="215">
        <v>77</v>
      </c>
      <c r="O73" s="215">
        <v>161</v>
      </c>
      <c r="P73" s="215">
        <v>79</v>
      </c>
      <c r="Q73" s="215">
        <v>82</v>
      </c>
      <c r="R73" s="215">
        <v>68</v>
      </c>
      <c r="S73" s="215">
        <v>57</v>
      </c>
      <c r="T73" s="215">
        <v>78</v>
      </c>
      <c r="U73" s="215">
        <v>46</v>
      </c>
      <c r="V73" s="215">
        <v>25</v>
      </c>
      <c r="W73" s="215">
        <v>21</v>
      </c>
      <c r="X73" s="215">
        <v>78</v>
      </c>
      <c r="Y73" s="215">
        <v>72</v>
      </c>
      <c r="Z73" s="215">
        <v>86</v>
      </c>
      <c r="AA73" s="215">
        <v>19</v>
      </c>
      <c r="AB73" s="215">
        <v>11</v>
      </c>
      <c r="AC73" s="215">
        <v>8</v>
      </c>
      <c r="AD73" s="215" t="s">
        <v>414</v>
      </c>
      <c r="AE73" s="215" t="s">
        <v>414</v>
      </c>
      <c r="AF73" s="215" t="s">
        <v>414</v>
      </c>
      <c r="AG73" s="215">
        <v>3983</v>
      </c>
      <c r="AH73" s="215">
        <v>2016</v>
      </c>
      <c r="AI73" s="215">
        <v>1967</v>
      </c>
      <c r="AJ73" s="215">
        <v>70</v>
      </c>
      <c r="AK73" s="215">
        <v>65</v>
      </c>
      <c r="AL73" s="215">
        <v>76</v>
      </c>
      <c r="AN73" s="152"/>
    </row>
    <row r="74" spans="1:40" x14ac:dyDescent="0.45">
      <c r="A74" s="149" t="s">
        <v>78</v>
      </c>
      <c r="B74" s="149" t="s">
        <v>79</v>
      </c>
      <c r="C74" s="215">
        <v>1954</v>
      </c>
      <c r="D74" s="215">
        <v>997</v>
      </c>
      <c r="E74" s="215">
        <v>957</v>
      </c>
      <c r="F74" s="215">
        <v>74</v>
      </c>
      <c r="G74" s="215">
        <v>69</v>
      </c>
      <c r="H74" s="215">
        <v>79</v>
      </c>
      <c r="I74" s="215">
        <v>39</v>
      </c>
      <c r="J74" s="215">
        <v>25</v>
      </c>
      <c r="K74" s="215">
        <v>14</v>
      </c>
      <c r="L74" s="215">
        <v>87</v>
      </c>
      <c r="M74" s="215" t="s">
        <v>414</v>
      </c>
      <c r="N74" s="215" t="s">
        <v>414</v>
      </c>
      <c r="O74" s="215">
        <v>35</v>
      </c>
      <c r="P74" s="215">
        <v>16</v>
      </c>
      <c r="Q74" s="215">
        <v>19</v>
      </c>
      <c r="R74" s="215">
        <v>86</v>
      </c>
      <c r="S74" s="215" t="s">
        <v>414</v>
      </c>
      <c r="T74" s="215" t="s">
        <v>414</v>
      </c>
      <c r="U74" s="215">
        <v>26</v>
      </c>
      <c r="V74" s="215">
        <v>15</v>
      </c>
      <c r="W74" s="215">
        <v>11</v>
      </c>
      <c r="X74" s="215">
        <v>77</v>
      </c>
      <c r="Y74" s="215" t="s">
        <v>414</v>
      </c>
      <c r="Z74" s="215" t="s">
        <v>414</v>
      </c>
      <c r="AA74" s="215">
        <v>12</v>
      </c>
      <c r="AB74" s="215">
        <v>7</v>
      </c>
      <c r="AC74" s="215">
        <v>5</v>
      </c>
      <c r="AD74" s="215">
        <v>67</v>
      </c>
      <c r="AE74" s="215" t="s">
        <v>414</v>
      </c>
      <c r="AF74" s="215" t="s">
        <v>414</v>
      </c>
      <c r="AG74" s="215">
        <v>2107</v>
      </c>
      <c r="AH74" s="215">
        <v>1085</v>
      </c>
      <c r="AI74" s="215">
        <v>1022</v>
      </c>
      <c r="AJ74" s="215">
        <v>74</v>
      </c>
      <c r="AK74" s="215">
        <v>70</v>
      </c>
      <c r="AL74" s="215">
        <v>79</v>
      </c>
      <c r="AN74" s="152"/>
    </row>
    <row r="75" spans="1:40" x14ac:dyDescent="0.45">
      <c r="A75" s="149" t="s">
        <v>84</v>
      </c>
      <c r="B75" s="149" t="s">
        <v>85</v>
      </c>
      <c r="C75" s="215">
        <v>2210</v>
      </c>
      <c r="D75" s="215">
        <v>1139</v>
      </c>
      <c r="E75" s="215">
        <v>1071</v>
      </c>
      <c r="F75" s="215">
        <v>71</v>
      </c>
      <c r="G75" s="215">
        <v>66</v>
      </c>
      <c r="H75" s="215">
        <v>77</v>
      </c>
      <c r="I75" s="215">
        <v>116</v>
      </c>
      <c r="J75" s="215">
        <v>66</v>
      </c>
      <c r="K75" s="215">
        <v>50</v>
      </c>
      <c r="L75" s="215">
        <v>80</v>
      </c>
      <c r="M75" s="215">
        <v>77</v>
      </c>
      <c r="N75" s="215">
        <v>84</v>
      </c>
      <c r="O75" s="215">
        <v>435</v>
      </c>
      <c r="P75" s="215">
        <v>234</v>
      </c>
      <c r="Q75" s="215">
        <v>201</v>
      </c>
      <c r="R75" s="215">
        <v>76</v>
      </c>
      <c r="S75" s="215">
        <v>71</v>
      </c>
      <c r="T75" s="215">
        <v>82</v>
      </c>
      <c r="U75" s="215">
        <v>170</v>
      </c>
      <c r="V75" s="215">
        <v>81</v>
      </c>
      <c r="W75" s="215">
        <v>89</v>
      </c>
      <c r="X75" s="215">
        <v>69</v>
      </c>
      <c r="Y75" s="215">
        <v>60</v>
      </c>
      <c r="Z75" s="215">
        <v>78</v>
      </c>
      <c r="AA75" s="215">
        <v>37</v>
      </c>
      <c r="AB75" s="215">
        <v>17</v>
      </c>
      <c r="AC75" s="215">
        <v>20</v>
      </c>
      <c r="AD75" s="215">
        <v>86</v>
      </c>
      <c r="AE75" s="215" t="s">
        <v>414</v>
      </c>
      <c r="AF75" s="215" t="s">
        <v>414</v>
      </c>
      <c r="AG75" s="215">
        <v>3073</v>
      </c>
      <c r="AH75" s="215">
        <v>1585</v>
      </c>
      <c r="AI75" s="215">
        <v>1488</v>
      </c>
      <c r="AJ75" s="215">
        <v>72</v>
      </c>
      <c r="AK75" s="215">
        <v>66</v>
      </c>
      <c r="AL75" s="215">
        <v>77</v>
      </c>
      <c r="AN75" s="152"/>
    </row>
    <row r="76" spans="1:40" x14ac:dyDescent="0.45">
      <c r="A76" s="149" t="s">
        <v>86</v>
      </c>
      <c r="B76" s="149" t="s">
        <v>87</v>
      </c>
      <c r="C76" s="215">
        <v>2256</v>
      </c>
      <c r="D76" s="215">
        <v>1153</v>
      </c>
      <c r="E76" s="215">
        <v>1103</v>
      </c>
      <c r="F76" s="215">
        <v>74</v>
      </c>
      <c r="G76" s="215">
        <v>70</v>
      </c>
      <c r="H76" s="215">
        <v>79</v>
      </c>
      <c r="I76" s="215">
        <v>67</v>
      </c>
      <c r="J76" s="215">
        <v>31</v>
      </c>
      <c r="K76" s="215">
        <v>36</v>
      </c>
      <c r="L76" s="215">
        <v>85</v>
      </c>
      <c r="M76" s="215">
        <v>84</v>
      </c>
      <c r="N76" s="215">
        <v>86</v>
      </c>
      <c r="O76" s="215">
        <v>54</v>
      </c>
      <c r="P76" s="215">
        <v>21</v>
      </c>
      <c r="Q76" s="215">
        <v>33</v>
      </c>
      <c r="R76" s="215">
        <v>76</v>
      </c>
      <c r="S76" s="215">
        <v>76</v>
      </c>
      <c r="T76" s="215">
        <v>76</v>
      </c>
      <c r="U76" s="215">
        <v>24</v>
      </c>
      <c r="V76" s="215">
        <v>9</v>
      </c>
      <c r="W76" s="215">
        <v>15</v>
      </c>
      <c r="X76" s="215">
        <v>75</v>
      </c>
      <c r="Y76" s="215" t="s">
        <v>414</v>
      </c>
      <c r="Z76" s="215" t="s">
        <v>414</v>
      </c>
      <c r="AA76" s="215">
        <v>14</v>
      </c>
      <c r="AB76" s="215">
        <v>6</v>
      </c>
      <c r="AC76" s="215">
        <v>8</v>
      </c>
      <c r="AD76" s="215">
        <v>79</v>
      </c>
      <c r="AE76" s="215" t="s">
        <v>414</v>
      </c>
      <c r="AF76" s="215" t="s">
        <v>414</v>
      </c>
      <c r="AG76" s="215">
        <v>2439</v>
      </c>
      <c r="AH76" s="215">
        <v>1230</v>
      </c>
      <c r="AI76" s="215">
        <v>1209</v>
      </c>
      <c r="AJ76" s="215">
        <v>75</v>
      </c>
      <c r="AK76" s="215">
        <v>70</v>
      </c>
      <c r="AL76" s="215">
        <v>79</v>
      </c>
      <c r="AN76" s="152"/>
    </row>
    <row r="77" spans="1:40" x14ac:dyDescent="0.45">
      <c r="A77" s="149" t="s">
        <v>92</v>
      </c>
      <c r="B77" s="149" t="s">
        <v>93</v>
      </c>
      <c r="C77" s="215">
        <v>1444</v>
      </c>
      <c r="D77" s="215">
        <v>714</v>
      </c>
      <c r="E77" s="215">
        <v>730</v>
      </c>
      <c r="F77" s="215">
        <v>75</v>
      </c>
      <c r="G77" s="215">
        <v>71</v>
      </c>
      <c r="H77" s="215">
        <v>78</v>
      </c>
      <c r="I77" s="215">
        <v>24</v>
      </c>
      <c r="J77" s="215">
        <v>11</v>
      </c>
      <c r="K77" s="215">
        <v>13</v>
      </c>
      <c r="L77" s="215">
        <v>67</v>
      </c>
      <c r="M77" s="215">
        <v>73</v>
      </c>
      <c r="N77" s="215">
        <v>62</v>
      </c>
      <c r="O77" s="215">
        <v>55</v>
      </c>
      <c r="P77" s="215">
        <v>25</v>
      </c>
      <c r="Q77" s="215">
        <v>30</v>
      </c>
      <c r="R77" s="215">
        <v>75</v>
      </c>
      <c r="S77" s="215">
        <v>72</v>
      </c>
      <c r="T77" s="215">
        <v>77</v>
      </c>
      <c r="U77" s="215">
        <v>5</v>
      </c>
      <c r="V77" s="215" t="s">
        <v>414</v>
      </c>
      <c r="W77" s="215" t="s">
        <v>414</v>
      </c>
      <c r="X77" s="215">
        <v>100</v>
      </c>
      <c r="Y77" s="215" t="s">
        <v>414</v>
      </c>
      <c r="Z77" s="215" t="s">
        <v>414</v>
      </c>
      <c r="AA77" s="215" t="s">
        <v>414</v>
      </c>
      <c r="AB77" s="215" t="s">
        <v>414</v>
      </c>
      <c r="AC77" s="215" t="s">
        <v>414</v>
      </c>
      <c r="AD77" s="215" t="s">
        <v>414</v>
      </c>
      <c r="AE77" s="215" t="s">
        <v>414</v>
      </c>
      <c r="AF77" s="215" t="s">
        <v>414</v>
      </c>
      <c r="AG77" s="215">
        <v>1609</v>
      </c>
      <c r="AH77" s="215">
        <v>795</v>
      </c>
      <c r="AI77" s="215">
        <v>814</v>
      </c>
      <c r="AJ77" s="215">
        <v>74</v>
      </c>
      <c r="AK77" s="215">
        <v>71</v>
      </c>
      <c r="AL77" s="215">
        <v>78</v>
      </c>
      <c r="AN77" s="152"/>
    </row>
    <row r="78" spans="1:40" x14ac:dyDescent="0.45">
      <c r="A78" s="149" t="s">
        <v>96</v>
      </c>
      <c r="B78" s="149" t="s">
        <v>97</v>
      </c>
      <c r="C78" s="215">
        <v>3009</v>
      </c>
      <c r="D78" s="215">
        <v>1540</v>
      </c>
      <c r="E78" s="215">
        <v>1469</v>
      </c>
      <c r="F78" s="215">
        <v>76</v>
      </c>
      <c r="G78" s="215">
        <v>73</v>
      </c>
      <c r="H78" s="215">
        <v>80</v>
      </c>
      <c r="I78" s="215">
        <v>54</v>
      </c>
      <c r="J78" s="215">
        <v>25</v>
      </c>
      <c r="K78" s="215">
        <v>29</v>
      </c>
      <c r="L78" s="215">
        <v>72</v>
      </c>
      <c r="M78" s="215">
        <v>68</v>
      </c>
      <c r="N78" s="215">
        <v>76</v>
      </c>
      <c r="O78" s="215">
        <v>135</v>
      </c>
      <c r="P78" s="215">
        <v>66</v>
      </c>
      <c r="Q78" s="215">
        <v>69</v>
      </c>
      <c r="R78" s="215">
        <v>81</v>
      </c>
      <c r="S78" s="215">
        <v>79</v>
      </c>
      <c r="T78" s="215">
        <v>83</v>
      </c>
      <c r="U78" s="215">
        <v>26</v>
      </c>
      <c r="V78" s="215">
        <v>11</v>
      </c>
      <c r="W78" s="215">
        <v>15</v>
      </c>
      <c r="X78" s="215">
        <v>88</v>
      </c>
      <c r="Y78" s="215" t="s">
        <v>414</v>
      </c>
      <c r="Z78" s="215" t="s">
        <v>414</v>
      </c>
      <c r="AA78" s="215">
        <v>14</v>
      </c>
      <c r="AB78" s="215">
        <v>4</v>
      </c>
      <c r="AC78" s="215">
        <v>10</v>
      </c>
      <c r="AD78" s="215" t="s">
        <v>414</v>
      </c>
      <c r="AE78" s="215" t="s">
        <v>414</v>
      </c>
      <c r="AF78" s="215" t="s">
        <v>414</v>
      </c>
      <c r="AG78" s="215">
        <v>3258</v>
      </c>
      <c r="AH78" s="215">
        <v>1661</v>
      </c>
      <c r="AI78" s="215">
        <v>1597</v>
      </c>
      <c r="AJ78" s="215">
        <v>77</v>
      </c>
      <c r="AK78" s="215">
        <v>73</v>
      </c>
      <c r="AL78" s="215">
        <v>81</v>
      </c>
      <c r="AN78" s="152"/>
    </row>
    <row r="79" spans="1:4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c r="U79" s="215" t="s">
        <v>441</v>
      </c>
      <c r="V79" s="215" t="s">
        <v>441</v>
      </c>
      <c r="W79" s="215" t="s">
        <v>441</v>
      </c>
      <c r="X79" s="215" t="s">
        <v>441</v>
      </c>
      <c r="Y79" s="215" t="s">
        <v>441</v>
      </c>
      <c r="Z79" s="215" t="s">
        <v>441</v>
      </c>
      <c r="AA79" s="215" t="s">
        <v>441</v>
      </c>
      <c r="AB79" s="215" t="s">
        <v>441</v>
      </c>
      <c r="AC79" s="215" t="s">
        <v>441</v>
      </c>
      <c r="AD79" s="215" t="s">
        <v>441</v>
      </c>
      <c r="AE79" s="215" t="s">
        <v>441</v>
      </c>
      <c r="AF79" s="215" t="s">
        <v>441</v>
      </c>
      <c r="AG79" s="215" t="s">
        <v>441</v>
      </c>
      <c r="AH79" s="215" t="s">
        <v>441</v>
      </c>
      <c r="AI79" s="215" t="s">
        <v>441</v>
      </c>
      <c r="AJ79" s="215" t="s">
        <v>441</v>
      </c>
      <c r="AK79" s="215" t="s">
        <v>441</v>
      </c>
      <c r="AL79" s="215" t="s">
        <v>441</v>
      </c>
      <c r="AN79" s="152"/>
    </row>
    <row r="80" spans="1:40" x14ac:dyDescent="0.45">
      <c r="A80" s="149" t="s">
        <v>363</v>
      </c>
      <c r="B80" s="149" t="s">
        <v>364</v>
      </c>
      <c r="C80" s="215">
        <v>1629</v>
      </c>
      <c r="D80" s="215">
        <v>837</v>
      </c>
      <c r="E80" s="215">
        <v>792</v>
      </c>
      <c r="F80" s="215">
        <v>73</v>
      </c>
      <c r="G80" s="215">
        <v>69</v>
      </c>
      <c r="H80" s="215">
        <v>77</v>
      </c>
      <c r="I80" s="215">
        <v>90</v>
      </c>
      <c r="J80" s="215">
        <v>42</v>
      </c>
      <c r="K80" s="215">
        <v>48</v>
      </c>
      <c r="L80" s="215">
        <v>84</v>
      </c>
      <c r="M80" s="215">
        <v>88</v>
      </c>
      <c r="N80" s="215">
        <v>81</v>
      </c>
      <c r="O80" s="215">
        <v>21</v>
      </c>
      <c r="P80" s="215">
        <v>10</v>
      </c>
      <c r="Q80" s="215">
        <v>11</v>
      </c>
      <c r="R80" s="215">
        <v>86</v>
      </c>
      <c r="S80" s="215">
        <v>70</v>
      </c>
      <c r="T80" s="215">
        <v>100</v>
      </c>
      <c r="U80" s="215">
        <v>9</v>
      </c>
      <c r="V80" s="215">
        <v>3</v>
      </c>
      <c r="W80" s="215">
        <v>6</v>
      </c>
      <c r="X80" s="215" t="s">
        <v>414</v>
      </c>
      <c r="Y80" s="215" t="s">
        <v>414</v>
      </c>
      <c r="Z80" s="215">
        <v>100</v>
      </c>
      <c r="AA80" s="215">
        <v>4</v>
      </c>
      <c r="AB80" s="215" t="s">
        <v>414</v>
      </c>
      <c r="AC80" s="215" t="s">
        <v>414</v>
      </c>
      <c r="AD80" s="215">
        <v>100</v>
      </c>
      <c r="AE80" s="215" t="s">
        <v>414</v>
      </c>
      <c r="AF80" s="215" t="s">
        <v>414</v>
      </c>
      <c r="AG80" s="215">
        <v>1780</v>
      </c>
      <c r="AH80" s="215">
        <v>906</v>
      </c>
      <c r="AI80" s="215">
        <v>874</v>
      </c>
      <c r="AJ80" s="215">
        <v>74</v>
      </c>
      <c r="AK80" s="215">
        <v>70</v>
      </c>
      <c r="AL80" s="215">
        <v>78</v>
      </c>
      <c r="AN80" s="152"/>
    </row>
    <row r="81" spans="1:40" x14ac:dyDescent="0.45">
      <c r="A81" s="149" t="s">
        <v>367</v>
      </c>
      <c r="B81" s="149" t="s">
        <v>425</v>
      </c>
      <c r="C81" s="215">
        <v>3611</v>
      </c>
      <c r="D81" s="215">
        <v>1783</v>
      </c>
      <c r="E81" s="215">
        <v>1828</v>
      </c>
      <c r="F81" s="215">
        <v>75</v>
      </c>
      <c r="G81" s="215">
        <v>72</v>
      </c>
      <c r="H81" s="215">
        <v>78</v>
      </c>
      <c r="I81" s="215">
        <v>427</v>
      </c>
      <c r="J81" s="215">
        <v>212</v>
      </c>
      <c r="K81" s="215">
        <v>215</v>
      </c>
      <c r="L81" s="215">
        <v>71</v>
      </c>
      <c r="M81" s="215">
        <v>62</v>
      </c>
      <c r="N81" s="215">
        <v>80</v>
      </c>
      <c r="O81" s="215">
        <v>386</v>
      </c>
      <c r="P81" s="215">
        <v>204</v>
      </c>
      <c r="Q81" s="215">
        <v>182</v>
      </c>
      <c r="R81" s="215">
        <v>73</v>
      </c>
      <c r="S81" s="215">
        <v>70</v>
      </c>
      <c r="T81" s="215">
        <v>77</v>
      </c>
      <c r="U81" s="215">
        <v>511</v>
      </c>
      <c r="V81" s="215">
        <v>263</v>
      </c>
      <c r="W81" s="215">
        <v>248</v>
      </c>
      <c r="X81" s="215">
        <v>71</v>
      </c>
      <c r="Y81" s="215">
        <v>70</v>
      </c>
      <c r="Z81" s="215">
        <v>72</v>
      </c>
      <c r="AA81" s="215">
        <v>23</v>
      </c>
      <c r="AB81" s="215">
        <v>17</v>
      </c>
      <c r="AC81" s="215">
        <v>6</v>
      </c>
      <c r="AD81" s="215">
        <v>87</v>
      </c>
      <c r="AE81" s="215">
        <v>82</v>
      </c>
      <c r="AF81" s="215">
        <v>100</v>
      </c>
      <c r="AG81" s="215">
        <v>5080</v>
      </c>
      <c r="AH81" s="215">
        <v>2554</v>
      </c>
      <c r="AI81" s="215">
        <v>2526</v>
      </c>
      <c r="AJ81" s="215">
        <v>74</v>
      </c>
      <c r="AK81" s="215">
        <v>70</v>
      </c>
      <c r="AL81" s="215">
        <v>77</v>
      </c>
      <c r="AN81" s="152"/>
    </row>
    <row r="82" spans="1:40" x14ac:dyDescent="0.45">
      <c r="A82" s="149" t="s">
        <v>378</v>
      </c>
      <c r="B82" s="149" t="s">
        <v>379</v>
      </c>
      <c r="C82" s="215">
        <v>2230</v>
      </c>
      <c r="D82" s="215">
        <v>1195</v>
      </c>
      <c r="E82" s="215">
        <v>1035</v>
      </c>
      <c r="F82" s="215">
        <v>81</v>
      </c>
      <c r="G82" s="215">
        <v>79</v>
      </c>
      <c r="H82" s="215">
        <v>83</v>
      </c>
      <c r="I82" s="215">
        <v>86</v>
      </c>
      <c r="J82" s="215">
        <v>57</v>
      </c>
      <c r="K82" s="215">
        <v>29</v>
      </c>
      <c r="L82" s="215">
        <v>84</v>
      </c>
      <c r="M82" s="215" t="s">
        <v>414</v>
      </c>
      <c r="N82" s="215" t="s">
        <v>414</v>
      </c>
      <c r="O82" s="215">
        <v>28</v>
      </c>
      <c r="P82" s="215">
        <v>13</v>
      </c>
      <c r="Q82" s="215">
        <v>15</v>
      </c>
      <c r="R82" s="215" t="s">
        <v>414</v>
      </c>
      <c r="S82" s="215" t="s">
        <v>414</v>
      </c>
      <c r="T82" s="215">
        <v>100</v>
      </c>
      <c r="U82" s="215">
        <v>6</v>
      </c>
      <c r="V82" s="215" t="s">
        <v>414</v>
      </c>
      <c r="W82" s="215" t="s">
        <v>414</v>
      </c>
      <c r="X82" s="215">
        <v>100</v>
      </c>
      <c r="Y82" s="215" t="s">
        <v>414</v>
      </c>
      <c r="Z82" s="215" t="s">
        <v>414</v>
      </c>
      <c r="AA82" s="215">
        <v>7</v>
      </c>
      <c r="AB82" s="215">
        <v>3</v>
      </c>
      <c r="AC82" s="215">
        <v>4</v>
      </c>
      <c r="AD82" s="215" t="s">
        <v>414</v>
      </c>
      <c r="AE82" s="215" t="s">
        <v>414</v>
      </c>
      <c r="AF82" s="215" t="s">
        <v>414</v>
      </c>
      <c r="AG82" s="215">
        <v>2376</v>
      </c>
      <c r="AH82" s="215">
        <v>1285</v>
      </c>
      <c r="AI82" s="215">
        <v>1091</v>
      </c>
      <c r="AJ82" s="215">
        <v>81</v>
      </c>
      <c r="AK82" s="215">
        <v>79</v>
      </c>
      <c r="AL82" s="215">
        <v>84</v>
      </c>
      <c r="AN82" s="152"/>
    </row>
    <row r="83" spans="1:40" x14ac:dyDescent="0.45">
      <c r="A83" s="149" t="s">
        <v>386</v>
      </c>
      <c r="B83" s="149" t="s">
        <v>387</v>
      </c>
      <c r="C83" s="215">
        <v>3026</v>
      </c>
      <c r="D83" s="215">
        <v>1558</v>
      </c>
      <c r="E83" s="215">
        <v>1468</v>
      </c>
      <c r="F83" s="215">
        <v>74</v>
      </c>
      <c r="G83" s="215">
        <v>70</v>
      </c>
      <c r="H83" s="215">
        <v>78</v>
      </c>
      <c r="I83" s="215">
        <v>171</v>
      </c>
      <c r="J83" s="215">
        <v>91</v>
      </c>
      <c r="K83" s="215">
        <v>80</v>
      </c>
      <c r="L83" s="215">
        <v>78</v>
      </c>
      <c r="M83" s="215">
        <v>70</v>
      </c>
      <c r="N83" s="215">
        <v>86</v>
      </c>
      <c r="O83" s="215">
        <v>95</v>
      </c>
      <c r="P83" s="215">
        <v>43</v>
      </c>
      <c r="Q83" s="215">
        <v>52</v>
      </c>
      <c r="R83" s="215">
        <v>88</v>
      </c>
      <c r="S83" s="215">
        <v>88</v>
      </c>
      <c r="T83" s="215">
        <v>88</v>
      </c>
      <c r="U83" s="215">
        <v>35</v>
      </c>
      <c r="V83" s="215">
        <v>19</v>
      </c>
      <c r="W83" s="215">
        <v>16</v>
      </c>
      <c r="X83" s="215">
        <v>71</v>
      </c>
      <c r="Y83" s="215">
        <v>63</v>
      </c>
      <c r="Z83" s="215">
        <v>81</v>
      </c>
      <c r="AA83" s="215">
        <v>11</v>
      </c>
      <c r="AB83" s="215">
        <v>5</v>
      </c>
      <c r="AC83" s="215">
        <v>6</v>
      </c>
      <c r="AD83" s="215" t="s">
        <v>414</v>
      </c>
      <c r="AE83" s="215" t="s">
        <v>414</v>
      </c>
      <c r="AF83" s="215">
        <v>100</v>
      </c>
      <c r="AG83" s="215">
        <v>3406</v>
      </c>
      <c r="AH83" s="215">
        <v>1749</v>
      </c>
      <c r="AI83" s="215">
        <v>1657</v>
      </c>
      <c r="AJ83" s="215">
        <v>74</v>
      </c>
      <c r="AK83" s="215">
        <v>70</v>
      </c>
      <c r="AL83" s="215">
        <v>79</v>
      </c>
      <c r="AN83" s="152"/>
    </row>
    <row r="84" spans="1:40" x14ac:dyDescent="0.45">
      <c r="A84" s="149" t="s">
        <v>80</v>
      </c>
      <c r="B84" s="149" t="s">
        <v>81</v>
      </c>
      <c r="C84" s="215">
        <v>1103</v>
      </c>
      <c r="D84" s="215">
        <v>569</v>
      </c>
      <c r="E84" s="215">
        <v>534</v>
      </c>
      <c r="F84" s="215">
        <v>80</v>
      </c>
      <c r="G84" s="215">
        <v>79</v>
      </c>
      <c r="H84" s="215">
        <v>81</v>
      </c>
      <c r="I84" s="215">
        <v>20</v>
      </c>
      <c r="J84" s="215">
        <v>13</v>
      </c>
      <c r="K84" s="215">
        <v>7</v>
      </c>
      <c r="L84" s="215">
        <v>80</v>
      </c>
      <c r="M84" s="215">
        <v>69</v>
      </c>
      <c r="N84" s="215">
        <v>100</v>
      </c>
      <c r="O84" s="215">
        <v>26</v>
      </c>
      <c r="P84" s="215">
        <v>10</v>
      </c>
      <c r="Q84" s="215">
        <v>16</v>
      </c>
      <c r="R84" s="215">
        <v>85</v>
      </c>
      <c r="S84" s="215">
        <v>60</v>
      </c>
      <c r="T84" s="215">
        <v>100</v>
      </c>
      <c r="U84" s="215" t="s">
        <v>414</v>
      </c>
      <c r="V84" s="215">
        <v>0</v>
      </c>
      <c r="W84" s="215" t="s">
        <v>414</v>
      </c>
      <c r="X84" s="215" t="s">
        <v>414</v>
      </c>
      <c r="Y84" s="215" t="s">
        <v>33</v>
      </c>
      <c r="Z84" s="215" t="s">
        <v>414</v>
      </c>
      <c r="AA84" s="215">
        <v>6</v>
      </c>
      <c r="AB84" s="215" t="s">
        <v>414</v>
      </c>
      <c r="AC84" s="215" t="s">
        <v>414</v>
      </c>
      <c r="AD84" s="215">
        <v>100</v>
      </c>
      <c r="AE84" s="215" t="s">
        <v>414</v>
      </c>
      <c r="AF84" s="215" t="s">
        <v>414</v>
      </c>
      <c r="AG84" s="215">
        <v>1162</v>
      </c>
      <c r="AH84" s="215">
        <v>597</v>
      </c>
      <c r="AI84" s="215">
        <v>565</v>
      </c>
      <c r="AJ84" s="215">
        <v>80</v>
      </c>
      <c r="AK84" s="215">
        <v>78</v>
      </c>
      <c r="AL84" s="215">
        <v>82</v>
      </c>
      <c r="AN84" s="152"/>
    </row>
    <row r="85" spans="1:40" x14ac:dyDescent="0.45">
      <c r="A85" s="149" t="s">
        <v>82</v>
      </c>
      <c r="B85" s="149" t="s">
        <v>83</v>
      </c>
      <c r="C85" s="215">
        <v>1482</v>
      </c>
      <c r="D85" s="215">
        <v>772</v>
      </c>
      <c r="E85" s="215">
        <v>710</v>
      </c>
      <c r="F85" s="215">
        <v>68</v>
      </c>
      <c r="G85" s="215">
        <v>61</v>
      </c>
      <c r="H85" s="215">
        <v>75</v>
      </c>
      <c r="I85" s="215">
        <v>124</v>
      </c>
      <c r="J85" s="215">
        <v>59</v>
      </c>
      <c r="K85" s="215">
        <v>65</v>
      </c>
      <c r="L85" s="215">
        <v>75</v>
      </c>
      <c r="M85" s="215">
        <v>73</v>
      </c>
      <c r="N85" s="215">
        <v>77</v>
      </c>
      <c r="O85" s="215">
        <v>194</v>
      </c>
      <c r="P85" s="215">
        <v>94</v>
      </c>
      <c r="Q85" s="215">
        <v>100</v>
      </c>
      <c r="R85" s="215">
        <v>77</v>
      </c>
      <c r="S85" s="215">
        <v>78</v>
      </c>
      <c r="T85" s="215">
        <v>77</v>
      </c>
      <c r="U85" s="215">
        <v>21</v>
      </c>
      <c r="V85" s="215">
        <v>10</v>
      </c>
      <c r="W85" s="215">
        <v>11</v>
      </c>
      <c r="X85" s="215">
        <v>71</v>
      </c>
      <c r="Y85" s="215">
        <v>70</v>
      </c>
      <c r="Z85" s="215">
        <v>73</v>
      </c>
      <c r="AA85" s="215">
        <v>0</v>
      </c>
      <c r="AB85" s="215">
        <v>0</v>
      </c>
      <c r="AC85" s="215">
        <v>0</v>
      </c>
      <c r="AD85" s="215" t="s">
        <v>33</v>
      </c>
      <c r="AE85" s="215" t="s">
        <v>33</v>
      </c>
      <c r="AF85" s="215" t="s">
        <v>33</v>
      </c>
      <c r="AG85" s="215">
        <v>1880</v>
      </c>
      <c r="AH85" s="215">
        <v>966</v>
      </c>
      <c r="AI85" s="215">
        <v>914</v>
      </c>
      <c r="AJ85" s="215">
        <v>69</v>
      </c>
      <c r="AK85" s="215">
        <v>64</v>
      </c>
      <c r="AL85" s="215">
        <v>75</v>
      </c>
      <c r="AN85" s="152"/>
    </row>
    <row r="86" spans="1:40" x14ac:dyDescent="0.45">
      <c r="A86" s="149" t="s">
        <v>90</v>
      </c>
      <c r="B86" s="149" t="s">
        <v>91</v>
      </c>
      <c r="C86" s="215">
        <v>1511</v>
      </c>
      <c r="D86" s="215">
        <v>769</v>
      </c>
      <c r="E86" s="215">
        <v>742</v>
      </c>
      <c r="F86" s="215">
        <v>73</v>
      </c>
      <c r="G86" s="215">
        <v>68</v>
      </c>
      <c r="H86" s="215">
        <v>79</v>
      </c>
      <c r="I86" s="215">
        <v>37</v>
      </c>
      <c r="J86" s="215">
        <v>22</v>
      </c>
      <c r="K86" s="215">
        <v>15</v>
      </c>
      <c r="L86" s="215">
        <v>84</v>
      </c>
      <c r="M86" s="215" t="s">
        <v>414</v>
      </c>
      <c r="N86" s="215" t="s">
        <v>414</v>
      </c>
      <c r="O86" s="215">
        <v>22</v>
      </c>
      <c r="P86" s="215">
        <v>13</v>
      </c>
      <c r="Q86" s="215">
        <v>9</v>
      </c>
      <c r="R86" s="215">
        <v>86</v>
      </c>
      <c r="S86" s="215" t="s">
        <v>414</v>
      </c>
      <c r="T86" s="215" t="s">
        <v>414</v>
      </c>
      <c r="U86" s="215">
        <v>6</v>
      </c>
      <c r="V86" s="215">
        <v>3</v>
      </c>
      <c r="W86" s="215">
        <v>3</v>
      </c>
      <c r="X86" s="215">
        <v>50</v>
      </c>
      <c r="Y86" s="215" t="s">
        <v>414</v>
      </c>
      <c r="Z86" s="215" t="s">
        <v>414</v>
      </c>
      <c r="AA86" s="215">
        <v>3</v>
      </c>
      <c r="AB86" s="215">
        <v>3</v>
      </c>
      <c r="AC86" s="215">
        <v>0</v>
      </c>
      <c r="AD86" s="215" t="s">
        <v>414</v>
      </c>
      <c r="AE86" s="215" t="s">
        <v>414</v>
      </c>
      <c r="AF86" s="215" t="s">
        <v>33</v>
      </c>
      <c r="AG86" s="215">
        <v>1585</v>
      </c>
      <c r="AH86" s="215">
        <v>813</v>
      </c>
      <c r="AI86" s="215">
        <v>772</v>
      </c>
      <c r="AJ86" s="215">
        <v>74</v>
      </c>
      <c r="AK86" s="215">
        <v>68</v>
      </c>
      <c r="AL86" s="215">
        <v>80</v>
      </c>
      <c r="AN86" s="152"/>
    </row>
    <row r="87" spans="1:40" x14ac:dyDescent="0.45">
      <c r="A87" s="149" t="s">
        <v>94</v>
      </c>
      <c r="B87" s="149" t="s">
        <v>95</v>
      </c>
      <c r="C87" s="215">
        <v>2212</v>
      </c>
      <c r="D87" s="215">
        <v>1080</v>
      </c>
      <c r="E87" s="215">
        <v>1132</v>
      </c>
      <c r="F87" s="215">
        <v>74</v>
      </c>
      <c r="G87" s="215">
        <v>69</v>
      </c>
      <c r="H87" s="215">
        <v>79</v>
      </c>
      <c r="I87" s="215">
        <v>62</v>
      </c>
      <c r="J87" s="215">
        <v>25</v>
      </c>
      <c r="K87" s="215">
        <v>37</v>
      </c>
      <c r="L87" s="215">
        <v>74</v>
      </c>
      <c r="M87" s="215">
        <v>64</v>
      </c>
      <c r="N87" s="215">
        <v>81</v>
      </c>
      <c r="O87" s="215">
        <v>136</v>
      </c>
      <c r="P87" s="215">
        <v>62</v>
      </c>
      <c r="Q87" s="215">
        <v>74</v>
      </c>
      <c r="R87" s="215">
        <v>82</v>
      </c>
      <c r="S87" s="215">
        <v>74</v>
      </c>
      <c r="T87" s="215">
        <v>88</v>
      </c>
      <c r="U87" s="215">
        <v>23</v>
      </c>
      <c r="V87" s="215">
        <v>11</v>
      </c>
      <c r="W87" s="215">
        <v>12</v>
      </c>
      <c r="X87" s="215">
        <v>87</v>
      </c>
      <c r="Y87" s="215" t="s">
        <v>414</v>
      </c>
      <c r="Z87" s="215" t="s">
        <v>414</v>
      </c>
      <c r="AA87" s="215">
        <v>6</v>
      </c>
      <c r="AB87" s="215" t="s">
        <v>414</v>
      </c>
      <c r="AC87" s="215" t="s">
        <v>414</v>
      </c>
      <c r="AD87" s="215" t="s">
        <v>414</v>
      </c>
      <c r="AE87" s="215" t="s">
        <v>414</v>
      </c>
      <c r="AF87" s="215" t="s">
        <v>414</v>
      </c>
      <c r="AG87" s="215">
        <v>2457</v>
      </c>
      <c r="AH87" s="215">
        <v>1195</v>
      </c>
      <c r="AI87" s="215">
        <v>1262</v>
      </c>
      <c r="AJ87" s="215">
        <v>75</v>
      </c>
      <c r="AK87" s="215">
        <v>70</v>
      </c>
      <c r="AL87" s="215">
        <v>80</v>
      </c>
      <c r="AN87" s="152"/>
    </row>
    <row r="88" spans="1:40" x14ac:dyDescent="0.45">
      <c r="A88" s="149" t="s">
        <v>157</v>
      </c>
      <c r="B88" s="149" t="s">
        <v>426</v>
      </c>
      <c r="C88" s="215">
        <v>2954</v>
      </c>
      <c r="D88" s="215">
        <v>1504</v>
      </c>
      <c r="E88" s="215">
        <v>1450</v>
      </c>
      <c r="F88" s="215">
        <v>66</v>
      </c>
      <c r="G88" s="215">
        <v>63</v>
      </c>
      <c r="H88" s="215">
        <v>69</v>
      </c>
      <c r="I88" s="215">
        <v>109</v>
      </c>
      <c r="J88" s="215">
        <v>58</v>
      </c>
      <c r="K88" s="215">
        <v>51</v>
      </c>
      <c r="L88" s="215">
        <v>63</v>
      </c>
      <c r="M88" s="215">
        <v>55</v>
      </c>
      <c r="N88" s="215">
        <v>73</v>
      </c>
      <c r="O88" s="215">
        <v>68</v>
      </c>
      <c r="P88" s="215">
        <v>33</v>
      </c>
      <c r="Q88" s="215">
        <v>35</v>
      </c>
      <c r="R88" s="215">
        <v>71</v>
      </c>
      <c r="S88" s="215">
        <v>61</v>
      </c>
      <c r="T88" s="215">
        <v>80</v>
      </c>
      <c r="U88" s="215">
        <v>39</v>
      </c>
      <c r="V88" s="215">
        <v>23</v>
      </c>
      <c r="W88" s="215">
        <v>16</v>
      </c>
      <c r="X88" s="215">
        <v>62</v>
      </c>
      <c r="Y88" s="215">
        <v>52</v>
      </c>
      <c r="Z88" s="215">
        <v>75</v>
      </c>
      <c r="AA88" s="215">
        <v>4</v>
      </c>
      <c r="AB88" s="215" t="s">
        <v>414</v>
      </c>
      <c r="AC88" s="215" t="s">
        <v>414</v>
      </c>
      <c r="AD88" s="215">
        <v>100</v>
      </c>
      <c r="AE88" s="215" t="s">
        <v>414</v>
      </c>
      <c r="AF88" s="215" t="s">
        <v>414</v>
      </c>
      <c r="AG88" s="215">
        <v>3278</v>
      </c>
      <c r="AH88" s="215">
        <v>1669</v>
      </c>
      <c r="AI88" s="215">
        <v>1609</v>
      </c>
      <c r="AJ88" s="215">
        <v>66</v>
      </c>
      <c r="AK88" s="215">
        <v>62</v>
      </c>
      <c r="AL88" s="215">
        <v>70</v>
      </c>
      <c r="AN88" s="152"/>
    </row>
    <row r="89" spans="1:40" x14ac:dyDescent="0.45">
      <c r="A89" s="149" t="s">
        <v>155</v>
      </c>
      <c r="B89" s="149" t="s">
        <v>156</v>
      </c>
      <c r="C89" s="215">
        <v>3404</v>
      </c>
      <c r="D89" s="215">
        <v>1740</v>
      </c>
      <c r="E89" s="215">
        <v>1664</v>
      </c>
      <c r="F89" s="215">
        <v>75</v>
      </c>
      <c r="G89" s="215">
        <v>71</v>
      </c>
      <c r="H89" s="215">
        <v>80</v>
      </c>
      <c r="I89" s="215">
        <v>77</v>
      </c>
      <c r="J89" s="215">
        <v>40</v>
      </c>
      <c r="K89" s="215">
        <v>37</v>
      </c>
      <c r="L89" s="215">
        <v>87</v>
      </c>
      <c r="M89" s="215">
        <v>85</v>
      </c>
      <c r="N89" s="215">
        <v>89</v>
      </c>
      <c r="O89" s="215">
        <v>24</v>
      </c>
      <c r="P89" s="215">
        <v>10</v>
      </c>
      <c r="Q89" s="215">
        <v>14</v>
      </c>
      <c r="R89" s="215">
        <v>88</v>
      </c>
      <c r="S89" s="215" t="s">
        <v>414</v>
      </c>
      <c r="T89" s="215" t="s">
        <v>414</v>
      </c>
      <c r="U89" s="215">
        <v>4</v>
      </c>
      <c r="V89" s="215" t="s">
        <v>414</v>
      </c>
      <c r="W89" s="215" t="s">
        <v>414</v>
      </c>
      <c r="X89" s="215" t="s">
        <v>414</v>
      </c>
      <c r="Y89" s="215" t="s">
        <v>414</v>
      </c>
      <c r="Z89" s="215" t="s">
        <v>414</v>
      </c>
      <c r="AA89" s="215" t="s">
        <v>414</v>
      </c>
      <c r="AB89" s="215">
        <v>0</v>
      </c>
      <c r="AC89" s="215" t="s">
        <v>414</v>
      </c>
      <c r="AD89" s="215" t="s">
        <v>414</v>
      </c>
      <c r="AE89" s="215" t="s">
        <v>33</v>
      </c>
      <c r="AF89" s="215" t="s">
        <v>414</v>
      </c>
      <c r="AG89" s="215">
        <v>3557</v>
      </c>
      <c r="AH89" s="215">
        <v>1810</v>
      </c>
      <c r="AI89" s="215">
        <v>1747</v>
      </c>
      <c r="AJ89" s="215">
        <v>76</v>
      </c>
      <c r="AK89" s="215">
        <v>71</v>
      </c>
      <c r="AL89" s="215">
        <v>80</v>
      </c>
      <c r="AN89" s="152"/>
    </row>
    <row r="90" spans="1:40" x14ac:dyDescent="0.45">
      <c r="A90" s="149" t="s">
        <v>162</v>
      </c>
      <c r="B90" s="149" t="s">
        <v>163</v>
      </c>
      <c r="C90" s="215">
        <v>1799</v>
      </c>
      <c r="D90" s="215">
        <v>938</v>
      </c>
      <c r="E90" s="215">
        <v>861</v>
      </c>
      <c r="F90" s="215">
        <v>75</v>
      </c>
      <c r="G90" s="215">
        <v>72</v>
      </c>
      <c r="H90" s="215">
        <v>78</v>
      </c>
      <c r="I90" s="215">
        <v>53</v>
      </c>
      <c r="J90" s="215">
        <v>23</v>
      </c>
      <c r="K90" s="215">
        <v>30</v>
      </c>
      <c r="L90" s="215">
        <v>77</v>
      </c>
      <c r="M90" s="215">
        <v>70</v>
      </c>
      <c r="N90" s="215">
        <v>83</v>
      </c>
      <c r="O90" s="215">
        <v>20</v>
      </c>
      <c r="P90" s="215">
        <v>8</v>
      </c>
      <c r="Q90" s="215">
        <v>12</v>
      </c>
      <c r="R90" s="215" t="s">
        <v>414</v>
      </c>
      <c r="S90" s="215">
        <v>100</v>
      </c>
      <c r="T90" s="215" t="s">
        <v>414</v>
      </c>
      <c r="U90" s="215">
        <v>5</v>
      </c>
      <c r="V90" s="215">
        <v>0</v>
      </c>
      <c r="W90" s="215">
        <v>5</v>
      </c>
      <c r="X90" s="215">
        <v>100</v>
      </c>
      <c r="Y90" s="215" t="s">
        <v>33</v>
      </c>
      <c r="Z90" s="215">
        <v>100</v>
      </c>
      <c r="AA90" s="215">
        <v>0</v>
      </c>
      <c r="AB90" s="215">
        <v>0</v>
      </c>
      <c r="AC90" s="215">
        <v>0</v>
      </c>
      <c r="AD90" s="215" t="s">
        <v>33</v>
      </c>
      <c r="AE90" s="215" t="s">
        <v>33</v>
      </c>
      <c r="AF90" s="215" t="s">
        <v>33</v>
      </c>
      <c r="AG90" s="215">
        <v>1917</v>
      </c>
      <c r="AH90" s="215">
        <v>994</v>
      </c>
      <c r="AI90" s="215">
        <v>923</v>
      </c>
      <c r="AJ90" s="215">
        <v>75</v>
      </c>
      <c r="AK90" s="215">
        <v>72</v>
      </c>
      <c r="AL90" s="215">
        <v>78</v>
      </c>
      <c r="AN90" s="152"/>
    </row>
    <row r="91" spans="1:40" x14ac:dyDescent="0.45">
      <c r="A91" s="149" t="s">
        <v>164</v>
      </c>
      <c r="B91" s="149" t="s">
        <v>165</v>
      </c>
      <c r="C91" s="215">
        <v>1801</v>
      </c>
      <c r="D91" s="215">
        <v>916</v>
      </c>
      <c r="E91" s="215">
        <v>885</v>
      </c>
      <c r="F91" s="215">
        <v>77</v>
      </c>
      <c r="G91" s="215">
        <v>74</v>
      </c>
      <c r="H91" s="215">
        <v>80</v>
      </c>
      <c r="I91" s="215">
        <v>26</v>
      </c>
      <c r="J91" s="215">
        <v>8</v>
      </c>
      <c r="K91" s="215">
        <v>18</v>
      </c>
      <c r="L91" s="215">
        <v>85</v>
      </c>
      <c r="M91" s="215">
        <v>50</v>
      </c>
      <c r="N91" s="215">
        <v>100</v>
      </c>
      <c r="O91" s="215">
        <v>72</v>
      </c>
      <c r="P91" s="215">
        <v>36</v>
      </c>
      <c r="Q91" s="215">
        <v>36</v>
      </c>
      <c r="R91" s="215">
        <v>82</v>
      </c>
      <c r="S91" s="215">
        <v>78</v>
      </c>
      <c r="T91" s="215">
        <v>86</v>
      </c>
      <c r="U91" s="215">
        <v>9</v>
      </c>
      <c r="V91" s="215" t="s">
        <v>414</v>
      </c>
      <c r="W91" s="215" t="s">
        <v>414</v>
      </c>
      <c r="X91" s="215" t="s">
        <v>414</v>
      </c>
      <c r="Y91" s="215" t="s">
        <v>414</v>
      </c>
      <c r="Z91" s="215" t="s">
        <v>414</v>
      </c>
      <c r="AA91" s="215">
        <v>4</v>
      </c>
      <c r="AB91" s="215" t="s">
        <v>414</v>
      </c>
      <c r="AC91" s="215" t="s">
        <v>414</v>
      </c>
      <c r="AD91" s="215" t="s">
        <v>414</v>
      </c>
      <c r="AE91" s="215" t="s">
        <v>414</v>
      </c>
      <c r="AF91" s="215" t="s">
        <v>414</v>
      </c>
      <c r="AG91" s="215">
        <v>1943</v>
      </c>
      <c r="AH91" s="215">
        <v>983</v>
      </c>
      <c r="AI91" s="215">
        <v>960</v>
      </c>
      <c r="AJ91" s="215">
        <v>77</v>
      </c>
      <c r="AK91" s="215">
        <v>74</v>
      </c>
      <c r="AL91" s="215">
        <v>81</v>
      </c>
      <c r="AN91" s="152"/>
    </row>
    <row r="92" spans="1:40" x14ac:dyDescent="0.45">
      <c r="A92" s="149" t="s">
        <v>166</v>
      </c>
      <c r="B92" s="149" t="s">
        <v>167</v>
      </c>
      <c r="C92" s="215">
        <v>5906</v>
      </c>
      <c r="D92" s="215">
        <v>3020</v>
      </c>
      <c r="E92" s="215">
        <v>2886</v>
      </c>
      <c r="F92" s="215">
        <v>71</v>
      </c>
      <c r="G92" s="215">
        <v>68</v>
      </c>
      <c r="H92" s="215">
        <v>75</v>
      </c>
      <c r="I92" s="215">
        <v>143</v>
      </c>
      <c r="J92" s="215">
        <v>63</v>
      </c>
      <c r="K92" s="215">
        <v>80</v>
      </c>
      <c r="L92" s="215">
        <v>73</v>
      </c>
      <c r="M92" s="215">
        <v>73</v>
      </c>
      <c r="N92" s="215">
        <v>74</v>
      </c>
      <c r="O92" s="215">
        <v>77</v>
      </c>
      <c r="P92" s="215">
        <v>42</v>
      </c>
      <c r="Q92" s="215">
        <v>35</v>
      </c>
      <c r="R92" s="215">
        <v>86</v>
      </c>
      <c r="S92" s="215">
        <v>81</v>
      </c>
      <c r="T92" s="215">
        <v>91</v>
      </c>
      <c r="U92" s="215">
        <v>19</v>
      </c>
      <c r="V92" s="215">
        <v>12</v>
      </c>
      <c r="W92" s="215">
        <v>7</v>
      </c>
      <c r="X92" s="215">
        <v>79</v>
      </c>
      <c r="Y92" s="215">
        <v>67</v>
      </c>
      <c r="Z92" s="215">
        <v>100</v>
      </c>
      <c r="AA92" s="215">
        <v>8</v>
      </c>
      <c r="AB92" s="215">
        <v>3</v>
      </c>
      <c r="AC92" s="215">
        <v>5</v>
      </c>
      <c r="AD92" s="215" t="s">
        <v>414</v>
      </c>
      <c r="AE92" s="215" t="s">
        <v>414</v>
      </c>
      <c r="AF92" s="215" t="s">
        <v>414</v>
      </c>
      <c r="AG92" s="215">
        <v>6214</v>
      </c>
      <c r="AH92" s="215">
        <v>3176</v>
      </c>
      <c r="AI92" s="215">
        <v>3038</v>
      </c>
      <c r="AJ92" s="215">
        <v>71</v>
      </c>
      <c r="AK92" s="215">
        <v>68</v>
      </c>
      <c r="AL92" s="215">
        <v>75</v>
      </c>
      <c r="AN92" s="152"/>
    </row>
    <row r="93" spans="1:40" x14ac:dyDescent="0.45">
      <c r="A93" s="149" t="s">
        <v>174</v>
      </c>
      <c r="B93" s="149" t="s">
        <v>175</v>
      </c>
      <c r="C93" s="215">
        <v>1845</v>
      </c>
      <c r="D93" s="215">
        <v>957</v>
      </c>
      <c r="E93" s="215">
        <v>888</v>
      </c>
      <c r="F93" s="215">
        <v>77</v>
      </c>
      <c r="G93" s="215">
        <v>74</v>
      </c>
      <c r="H93" s="215">
        <v>81</v>
      </c>
      <c r="I93" s="215">
        <v>54</v>
      </c>
      <c r="J93" s="215">
        <v>25</v>
      </c>
      <c r="K93" s="215">
        <v>29</v>
      </c>
      <c r="L93" s="215">
        <v>78</v>
      </c>
      <c r="M93" s="215">
        <v>72</v>
      </c>
      <c r="N93" s="215">
        <v>83</v>
      </c>
      <c r="O93" s="215">
        <v>48</v>
      </c>
      <c r="P93" s="215">
        <v>23</v>
      </c>
      <c r="Q93" s="215">
        <v>25</v>
      </c>
      <c r="R93" s="215">
        <v>92</v>
      </c>
      <c r="S93" s="215" t="s">
        <v>414</v>
      </c>
      <c r="T93" s="215" t="s">
        <v>414</v>
      </c>
      <c r="U93" s="215">
        <v>4</v>
      </c>
      <c r="V93" s="215" t="s">
        <v>414</v>
      </c>
      <c r="W93" s="215" t="s">
        <v>414</v>
      </c>
      <c r="X93" s="215" t="s">
        <v>414</v>
      </c>
      <c r="Y93" s="215" t="s">
        <v>414</v>
      </c>
      <c r="Z93" s="215" t="s">
        <v>414</v>
      </c>
      <c r="AA93" s="215">
        <v>4</v>
      </c>
      <c r="AB93" s="215" t="s">
        <v>414</v>
      </c>
      <c r="AC93" s="215" t="s">
        <v>414</v>
      </c>
      <c r="AD93" s="215">
        <v>100</v>
      </c>
      <c r="AE93" s="215" t="s">
        <v>414</v>
      </c>
      <c r="AF93" s="215" t="s">
        <v>414</v>
      </c>
      <c r="AG93" s="215">
        <v>1998</v>
      </c>
      <c r="AH93" s="215">
        <v>1031</v>
      </c>
      <c r="AI93" s="215">
        <v>967</v>
      </c>
      <c r="AJ93" s="215">
        <v>77</v>
      </c>
      <c r="AK93" s="215">
        <v>74</v>
      </c>
      <c r="AL93" s="215">
        <v>81</v>
      </c>
      <c r="AN93" s="152"/>
    </row>
    <row r="94" spans="1:40" x14ac:dyDescent="0.45">
      <c r="A94" s="149" t="s">
        <v>238</v>
      </c>
      <c r="B94" s="149" t="s">
        <v>239</v>
      </c>
      <c r="C94" s="215">
        <v>1093</v>
      </c>
      <c r="D94" s="215">
        <v>582</v>
      </c>
      <c r="E94" s="215">
        <v>511</v>
      </c>
      <c r="F94" s="215">
        <v>64</v>
      </c>
      <c r="G94" s="215">
        <v>60</v>
      </c>
      <c r="H94" s="215">
        <v>68</v>
      </c>
      <c r="I94" s="215">
        <v>309</v>
      </c>
      <c r="J94" s="215">
        <v>158</v>
      </c>
      <c r="K94" s="215">
        <v>151</v>
      </c>
      <c r="L94" s="215">
        <v>70</v>
      </c>
      <c r="M94" s="215">
        <v>67</v>
      </c>
      <c r="N94" s="215">
        <v>72</v>
      </c>
      <c r="O94" s="215">
        <v>1467</v>
      </c>
      <c r="P94" s="215">
        <v>745</v>
      </c>
      <c r="Q94" s="215">
        <v>722</v>
      </c>
      <c r="R94" s="215">
        <v>72</v>
      </c>
      <c r="S94" s="215">
        <v>68</v>
      </c>
      <c r="T94" s="215">
        <v>76</v>
      </c>
      <c r="U94" s="215">
        <v>349</v>
      </c>
      <c r="V94" s="215">
        <v>179</v>
      </c>
      <c r="W94" s="215">
        <v>170</v>
      </c>
      <c r="X94" s="215">
        <v>66</v>
      </c>
      <c r="Y94" s="215">
        <v>64</v>
      </c>
      <c r="Z94" s="215">
        <v>69</v>
      </c>
      <c r="AA94" s="215">
        <v>9</v>
      </c>
      <c r="AB94" s="215">
        <v>5</v>
      </c>
      <c r="AC94" s="215">
        <v>4</v>
      </c>
      <c r="AD94" s="215">
        <v>100</v>
      </c>
      <c r="AE94" s="215">
        <v>100</v>
      </c>
      <c r="AF94" s="215">
        <v>100</v>
      </c>
      <c r="AG94" s="215">
        <v>3327</v>
      </c>
      <c r="AH94" s="215">
        <v>1723</v>
      </c>
      <c r="AI94" s="215">
        <v>1604</v>
      </c>
      <c r="AJ94" s="215">
        <v>68</v>
      </c>
      <c r="AK94" s="215">
        <v>64</v>
      </c>
      <c r="AL94" s="215">
        <v>71</v>
      </c>
      <c r="AN94" s="152"/>
    </row>
    <row r="95" spans="1:40" x14ac:dyDescent="0.45">
      <c r="A95" s="149" t="s">
        <v>228</v>
      </c>
      <c r="B95" s="149" t="s">
        <v>229</v>
      </c>
      <c r="C95" s="215">
        <v>1416</v>
      </c>
      <c r="D95" s="215">
        <v>711</v>
      </c>
      <c r="E95" s="215">
        <v>705</v>
      </c>
      <c r="F95" s="215">
        <v>74</v>
      </c>
      <c r="G95" s="215">
        <v>72</v>
      </c>
      <c r="H95" s="215">
        <v>76</v>
      </c>
      <c r="I95" s="215">
        <v>234</v>
      </c>
      <c r="J95" s="215">
        <v>116</v>
      </c>
      <c r="K95" s="215">
        <v>118</v>
      </c>
      <c r="L95" s="215">
        <v>65</v>
      </c>
      <c r="M95" s="215">
        <v>65</v>
      </c>
      <c r="N95" s="215">
        <v>65</v>
      </c>
      <c r="O95" s="215">
        <v>323</v>
      </c>
      <c r="P95" s="215">
        <v>157</v>
      </c>
      <c r="Q95" s="215">
        <v>166</v>
      </c>
      <c r="R95" s="215">
        <v>72</v>
      </c>
      <c r="S95" s="215">
        <v>72</v>
      </c>
      <c r="T95" s="215">
        <v>72</v>
      </c>
      <c r="U95" s="215">
        <v>100</v>
      </c>
      <c r="V95" s="215">
        <v>49</v>
      </c>
      <c r="W95" s="215">
        <v>51</v>
      </c>
      <c r="X95" s="215">
        <v>79</v>
      </c>
      <c r="Y95" s="215">
        <v>73</v>
      </c>
      <c r="Z95" s="215">
        <v>84</v>
      </c>
      <c r="AA95" s="215">
        <v>7</v>
      </c>
      <c r="AB95" s="215">
        <v>3</v>
      </c>
      <c r="AC95" s="215">
        <v>4</v>
      </c>
      <c r="AD95" s="215" t="s">
        <v>414</v>
      </c>
      <c r="AE95" s="215" t="s">
        <v>414</v>
      </c>
      <c r="AF95" s="215">
        <v>100</v>
      </c>
      <c r="AG95" s="215">
        <v>2129</v>
      </c>
      <c r="AH95" s="215">
        <v>1057</v>
      </c>
      <c r="AI95" s="215">
        <v>1072</v>
      </c>
      <c r="AJ95" s="215">
        <v>72</v>
      </c>
      <c r="AK95" s="215">
        <v>71</v>
      </c>
      <c r="AL95" s="215">
        <v>74</v>
      </c>
      <c r="AN95" s="152"/>
    </row>
    <row r="96" spans="1:40" x14ac:dyDescent="0.45">
      <c r="A96" s="149" t="s">
        <v>230</v>
      </c>
      <c r="B96" s="149" t="s">
        <v>231</v>
      </c>
      <c r="C96" s="215">
        <v>3083</v>
      </c>
      <c r="D96" s="215">
        <v>1593</v>
      </c>
      <c r="E96" s="215">
        <v>1490</v>
      </c>
      <c r="F96" s="215">
        <v>71</v>
      </c>
      <c r="G96" s="215">
        <v>68</v>
      </c>
      <c r="H96" s="215">
        <v>75</v>
      </c>
      <c r="I96" s="215">
        <v>219</v>
      </c>
      <c r="J96" s="215">
        <v>107</v>
      </c>
      <c r="K96" s="215">
        <v>112</v>
      </c>
      <c r="L96" s="215">
        <v>73</v>
      </c>
      <c r="M96" s="215">
        <v>73</v>
      </c>
      <c r="N96" s="215">
        <v>73</v>
      </c>
      <c r="O96" s="215">
        <v>51</v>
      </c>
      <c r="P96" s="215">
        <v>21</v>
      </c>
      <c r="Q96" s="215">
        <v>30</v>
      </c>
      <c r="R96" s="215">
        <v>82</v>
      </c>
      <c r="S96" s="215">
        <v>86</v>
      </c>
      <c r="T96" s="215">
        <v>80</v>
      </c>
      <c r="U96" s="215">
        <v>73</v>
      </c>
      <c r="V96" s="215">
        <v>30</v>
      </c>
      <c r="W96" s="215">
        <v>43</v>
      </c>
      <c r="X96" s="215">
        <v>81</v>
      </c>
      <c r="Y96" s="215">
        <v>83</v>
      </c>
      <c r="Z96" s="215">
        <v>79</v>
      </c>
      <c r="AA96" s="215">
        <v>8</v>
      </c>
      <c r="AB96" s="215">
        <v>5</v>
      </c>
      <c r="AC96" s="215">
        <v>3</v>
      </c>
      <c r="AD96" s="215">
        <v>100</v>
      </c>
      <c r="AE96" s="215">
        <v>100</v>
      </c>
      <c r="AF96" s="215">
        <v>100</v>
      </c>
      <c r="AG96" s="215">
        <v>3490</v>
      </c>
      <c r="AH96" s="215">
        <v>1783</v>
      </c>
      <c r="AI96" s="215">
        <v>1707</v>
      </c>
      <c r="AJ96" s="215">
        <v>72</v>
      </c>
      <c r="AK96" s="215">
        <v>68</v>
      </c>
      <c r="AL96" s="215">
        <v>75</v>
      </c>
      <c r="AN96" s="152"/>
    </row>
    <row r="97" spans="1:40" x14ac:dyDescent="0.45">
      <c r="A97" s="149" t="s">
        <v>327</v>
      </c>
      <c r="B97" s="149" t="s">
        <v>328</v>
      </c>
      <c r="C97" s="215">
        <v>4667</v>
      </c>
      <c r="D97" s="215">
        <v>2399</v>
      </c>
      <c r="E97" s="215">
        <v>2268</v>
      </c>
      <c r="F97" s="215">
        <v>73</v>
      </c>
      <c r="G97" s="215">
        <v>71</v>
      </c>
      <c r="H97" s="215">
        <v>76</v>
      </c>
      <c r="I97" s="215">
        <v>476</v>
      </c>
      <c r="J97" s="215">
        <v>259</v>
      </c>
      <c r="K97" s="215">
        <v>217</v>
      </c>
      <c r="L97" s="215">
        <v>73</v>
      </c>
      <c r="M97" s="215">
        <v>69</v>
      </c>
      <c r="N97" s="215">
        <v>78</v>
      </c>
      <c r="O97" s="215">
        <v>848</v>
      </c>
      <c r="P97" s="215">
        <v>423</v>
      </c>
      <c r="Q97" s="215">
        <v>425</v>
      </c>
      <c r="R97" s="215">
        <v>67</v>
      </c>
      <c r="S97" s="215">
        <v>63</v>
      </c>
      <c r="T97" s="215">
        <v>71</v>
      </c>
      <c r="U97" s="215">
        <v>137</v>
      </c>
      <c r="V97" s="215">
        <v>76</v>
      </c>
      <c r="W97" s="215">
        <v>61</v>
      </c>
      <c r="X97" s="215">
        <v>67</v>
      </c>
      <c r="Y97" s="215">
        <v>66</v>
      </c>
      <c r="Z97" s="215">
        <v>69</v>
      </c>
      <c r="AA97" s="215">
        <v>18</v>
      </c>
      <c r="AB97" s="215">
        <v>8</v>
      </c>
      <c r="AC97" s="215">
        <v>10</v>
      </c>
      <c r="AD97" s="215" t="s">
        <v>414</v>
      </c>
      <c r="AE97" s="215" t="s">
        <v>414</v>
      </c>
      <c r="AF97" s="215">
        <v>100</v>
      </c>
      <c r="AG97" s="215">
        <v>6259</v>
      </c>
      <c r="AH97" s="215">
        <v>3219</v>
      </c>
      <c r="AI97" s="215">
        <v>3040</v>
      </c>
      <c r="AJ97" s="215">
        <v>72</v>
      </c>
      <c r="AK97" s="215">
        <v>69</v>
      </c>
      <c r="AL97" s="215">
        <v>75</v>
      </c>
      <c r="AN97" s="152"/>
    </row>
    <row r="98" spans="1:40" x14ac:dyDescent="0.45">
      <c r="A98" s="149" t="s">
        <v>339</v>
      </c>
      <c r="B98" s="149" t="s">
        <v>340</v>
      </c>
      <c r="C98" s="215">
        <v>2304</v>
      </c>
      <c r="D98" s="215">
        <v>1193</v>
      </c>
      <c r="E98" s="215">
        <v>1111</v>
      </c>
      <c r="F98" s="215">
        <v>74</v>
      </c>
      <c r="G98" s="215">
        <v>69</v>
      </c>
      <c r="H98" s="215">
        <v>79</v>
      </c>
      <c r="I98" s="215">
        <v>298</v>
      </c>
      <c r="J98" s="215">
        <v>157</v>
      </c>
      <c r="K98" s="215">
        <v>141</v>
      </c>
      <c r="L98" s="215">
        <v>80</v>
      </c>
      <c r="M98" s="215">
        <v>73</v>
      </c>
      <c r="N98" s="215">
        <v>87</v>
      </c>
      <c r="O98" s="215">
        <v>417</v>
      </c>
      <c r="P98" s="215">
        <v>227</v>
      </c>
      <c r="Q98" s="215">
        <v>190</v>
      </c>
      <c r="R98" s="215">
        <v>82</v>
      </c>
      <c r="S98" s="215">
        <v>79</v>
      </c>
      <c r="T98" s="215">
        <v>85</v>
      </c>
      <c r="U98" s="215">
        <v>470</v>
      </c>
      <c r="V98" s="215">
        <v>253</v>
      </c>
      <c r="W98" s="215">
        <v>217</v>
      </c>
      <c r="X98" s="215">
        <v>80</v>
      </c>
      <c r="Y98" s="215">
        <v>78</v>
      </c>
      <c r="Z98" s="215">
        <v>82</v>
      </c>
      <c r="AA98" s="215">
        <v>24</v>
      </c>
      <c r="AB98" s="215">
        <v>13</v>
      </c>
      <c r="AC98" s="215">
        <v>11</v>
      </c>
      <c r="AD98" s="215">
        <v>88</v>
      </c>
      <c r="AE98" s="215">
        <v>100</v>
      </c>
      <c r="AF98" s="215">
        <v>73</v>
      </c>
      <c r="AG98" s="215">
        <v>3640</v>
      </c>
      <c r="AH98" s="215">
        <v>1910</v>
      </c>
      <c r="AI98" s="215">
        <v>1730</v>
      </c>
      <c r="AJ98" s="215">
        <v>76</v>
      </c>
      <c r="AK98" s="215">
        <v>72</v>
      </c>
      <c r="AL98" s="215">
        <v>80</v>
      </c>
      <c r="AN98" s="152"/>
    </row>
    <row r="99" spans="1:40" x14ac:dyDescent="0.45">
      <c r="A99" s="149" t="s">
        <v>180</v>
      </c>
      <c r="B99" s="149" t="s">
        <v>181</v>
      </c>
      <c r="C99" s="215">
        <v>8190</v>
      </c>
      <c r="D99" s="215">
        <v>4201</v>
      </c>
      <c r="E99" s="215">
        <v>3989</v>
      </c>
      <c r="F99" s="215">
        <v>72</v>
      </c>
      <c r="G99" s="215">
        <v>69</v>
      </c>
      <c r="H99" s="215">
        <v>75</v>
      </c>
      <c r="I99" s="215">
        <v>226</v>
      </c>
      <c r="J99" s="215">
        <v>111</v>
      </c>
      <c r="K99" s="215">
        <v>115</v>
      </c>
      <c r="L99" s="215">
        <v>73</v>
      </c>
      <c r="M99" s="215">
        <v>67</v>
      </c>
      <c r="N99" s="215">
        <v>79</v>
      </c>
      <c r="O99" s="215">
        <v>110</v>
      </c>
      <c r="P99" s="215">
        <v>54</v>
      </c>
      <c r="Q99" s="215">
        <v>56</v>
      </c>
      <c r="R99" s="215">
        <v>87</v>
      </c>
      <c r="S99" s="215">
        <v>87</v>
      </c>
      <c r="T99" s="215">
        <v>88</v>
      </c>
      <c r="U99" s="215">
        <v>20</v>
      </c>
      <c r="V99" s="215">
        <v>13</v>
      </c>
      <c r="W99" s="215">
        <v>7</v>
      </c>
      <c r="X99" s="215">
        <v>85</v>
      </c>
      <c r="Y99" s="215" t="s">
        <v>414</v>
      </c>
      <c r="Z99" s="215" t="s">
        <v>414</v>
      </c>
      <c r="AA99" s="215">
        <v>28</v>
      </c>
      <c r="AB99" s="215">
        <v>13</v>
      </c>
      <c r="AC99" s="215">
        <v>15</v>
      </c>
      <c r="AD99" s="215" t="s">
        <v>414</v>
      </c>
      <c r="AE99" s="215" t="s">
        <v>414</v>
      </c>
      <c r="AF99" s="215">
        <v>100</v>
      </c>
      <c r="AG99" s="215">
        <v>8655</v>
      </c>
      <c r="AH99" s="215">
        <v>4431</v>
      </c>
      <c r="AI99" s="215">
        <v>4224</v>
      </c>
      <c r="AJ99" s="215">
        <v>72</v>
      </c>
      <c r="AK99" s="215">
        <v>69</v>
      </c>
      <c r="AL99" s="215">
        <v>76</v>
      </c>
      <c r="AN99" s="152"/>
    </row>
    <row r="100" spans="1:40" x14ac:dyDescent="0.45">
      <c r="A100" s="149" t="s">
        <v>178</v>
      </c>
      <c r="B100" s="149" t="s">
        <v>179</v>
      </c>
      <c r="C100" s="215">
        <v>2239</v>
      </c>
      <c r="D100" s="215">
        <v>1159</v>
      </c>
      <c r="E100" s="215">
        <v>1080</v>
      </c>
      <c r="F100" s="215">
        <v>64</v>
      </c>
      <c r="G100" s="215">
        <v>62</v>
      </c>
      <c r="H100" s="215">
        <v>65</v>
      </c>
      <c r="I100" s="215">
        <v>229</v>
      </c>
      <c r="J100" s="215">
        <v>119</v>
      </c>
      <c r="K100" s="215">
        <v>110</v>
      </c>
      <c r="L100" s="215">
        <v>65</v>
      </c>
      <c r="M100" s="215">
        <v>56</v>
      </c>
      <c r="N100" s="215">
        <v>75</v>
      </c>
      <c r="O100" s="215">
        <v>586</v>
      </c>
      <c r="P100" s="215">
        <v>299</v>
      </c>
      <c r="Q100" s="215">
        <v>287</v>
      </c>
      <c r="R100" s="215">
        <v>67</v>
      </c>
      <c r="S100" s="215">
        <v>62</v>
      </c>
      <c r="T100" s="215">
        <v>73</v>
      </c>
      <c r="U100" s="215">
        <v>116</v>
      </c>
      <c r="V100" s="215">
        <v>63</v>
      </c>
      <c r="W100" s="215">
        <v>53</v>
      </c>
      <c r="X100" s="215">
        <v>75</v>
      </c>
      <c r="Y100" s="215">
        <v>65</v>
      </c>
      <c r="Z100" s="215">
        <v>87</v>
      </c>
      <c r="AA100" s="215">
        <v>14</v>
      </c>
      <c r="AB100" s="215">
        <v>8</v>
      </c>
      <c r="AC100" s="215">
        <v>6</v>
      </c>
      <c r="AD100" s="215">
        <v>71</v>
      </c>
      <c r="AE100" s="215" t="s">
        <v>414</v>
      </c>
      <c r="AF100" s="215" t="s">
        <v>414</v>
      </c>
      <c r="AG100" s="215">
        <v>3308</v>
      </c>
      <c r="AH100" s="215">
        <v>1710</v>
      </c>
      <c r="AI100" s="215">
        <v>1598</v>
      </c>
      <c r="AJ100" s="215">
        <v>64</v>
      </c>
      <c r="AK100" s="215">
        <v>61</v>
      </c>
      <c r="AL100" s="215">
        <v>68</v>
      </c>
      <c r="AN100" s="152"/>
    </row>
    <row r="101" spans="1:40" x14ac:dyDescent="0.45">
      <c r="A101" s="149" t="s">
        <v>372</v>
      </c>
      <c r="B101" s="149" t="s">
        <v>373</v>
      </c>
      <c r="C101" s="215">
        <v>3874</v>
      </c>
      <c r="D101" s="215">
        <v>1942</v>
      </c>
      <c r="E101" s="215">
        <v>1932</v>
      </c>
      <c r="F101" s="215">
        <v>76</v>
      </c>
      <c r="G101" s="215">
        <v>72</v>
      </c>
      <c r="H101" s="215">
        <v>79</v>
      </c>
      <c r="I101" s="215">
        <v>117</v>
      </c>
      <c r="J101" s="215">
        <v>61</v>
      </c>
      <c r="K101" s="215">
        <v>56</v>
      </c>
      <c r="L101" s="215">
        <v>83</v>
      </c>
      <c r="M101" s="215">
        <v>79</v>
      </c>
      <c r="N101" s="215">
        <v>88</v>
      </c>
      <c r="O101" s="215">
        <v>34</v>
      </c>
      <c r="P101" s="215">
        <v>15</v>
      </c>
      <c r="Q101" s="215">
        <v>19</v>
      </c>
      <c r="R101" s="215">
        <v>71</v>
      </c>
      <c r="S101" s="215">
        <v>67</v>
      </c>
      <c r="T101" s="215">
        <v>74</v>
      </c>
      <c r="U101" s="215">
        <v>11</v>
      </c>
      <c r="V101" s="215">
        <v>5</v>
      </c>
      <c r="W101" s="215">
        <v>6</v>
      </c>
      <c r="X101" s="215">
        <v>73</v>
      </c>
      <c r="Y101" s="215" t="s">
        <v>414</v>
      </c>
      <c r="Z101" s="215" t="s">
        <v>414</v>
      </c>
      <c r="AA101" s="215">
        <v>14</v>
      </c>
      <c r="AB101" s="215">
        <v>7</v>
      </c>
      <c r="AC101" s="215">
        <v>7</v>
      </c>
      <c r="AD101" s="215">
        <v>64</v>
      </c>
      <c r="AE101" s="215" t="s">
        <v>414</v>
      </c>
      <c r="AF101" s="215" t="s">
        <v>414</v>
      </c>
      <c r="AG101" s="215">
        <v>4097</v>
      </c>
      <c r="AH101" s="215">
        <v>2058</v>
      </c>
      <c r="AI101" s="215">
        <v>2039</v>
      </c>
      <c r="AJ101" s="215">
        <v>76</v>
      </c>
      <c r="AK101" s="215">
        <v>72</v>
      </c>
      <c r="AL101" s="215">
        <v>79</v>
      </c>
      <c r="AN101" s="152"/>
    </row>
    <row r="102" spans="1:40" x14ac:dyDescent="0.45">
      <c r="A102" s="149" t="s">
        <v>382</v>
      </c>
      <c r="B102" s="149" t="s">
        <v>383</v>
      </c>
      <c r="C102" s="215">
        <v>1443</v>
      </c>
      <c r="D102" s="215">
        <v>750</v>
      </c>
      <c r="E102" s="215">
        <v>693</v>
      </c>
      <c r="F102" s="215">
        <v>71</v>
      </c>
      <c r="G102" s="215">
        <v>68</v>
      </c>
      <c r="H102" s="215">
        <v>73</v>
      </c>
      <c r="I102" s="215">
        <v>61</v>
      </c>
      <c r="J102" s="215">
        <v>33</v>
      </c>
      <c r="K102" s="215">
        <v>28</v>
      </c>
      <c r="L102" s="215">
        <v>74</v>
      </c>
      <c r="M102" s="215">
        <v>79</v>
      </c>
      <c r="N102" s="215">
        <v>68</v>
      </c>
      <c r="O102" s="215">
        <v>44</v>
      </c>
      <c r="P102" s="215">
        <v>15</v>
      </c>
      <c r="Q102" s="215">
        <v>29</v>
      </c>
      <c r="R102" s="215">
        <v>82</v>
      </c>
      <c r="S102" s="215">
        <v>73</v>
      </c>
      <c r="T102" s="215">
        <v>86</v>
      </c>
      <c r="U102" s="215">
        <v>7</v>
      </c>
      <c r="V102" s="215" t="s">
        <v>414</v>
      </c>
      <c r="W102" s="215" t="s">
        <v>414</v>
      </c>
      <c r="X102" s="215" t="s">
        <v>414</v>
      </c>
      <c r="Y102" s="215" t="s">
        <v>414</v>
      </c>
      <c r="Z102" s="215" t="s">
        <v>414</v>
      </c>
      <c r="AA102" s="215" t="s">
        <v>414</v>
      </c>
      <c r="AB102" s="215" t="s">
        <v>414</v>
      </c>
      <c r="AC102" s="215" t="s">
        <v>414</v>
      </c>
      <c r="AD102" s="215" t="s">
        <v>414</v>
      </c>
      <c r="AE102" s="215" t="s">
        <v>414</v>
      </c>
      <c r="AF102" s="215" t="s">
        <v>414</v>
      </c>
      <c r="AG102" s="215">
        <v>1580</v>
      </c>
      <c r="AH102" s="215">
        <v>815</v>
      </c>
      <c r="AI102" s="215">
        <v>765</v>
      </c>
      <c r="AJ102" s="215">
        <v>71</v>
      </c>
      <c r="AK102" s="215">
        <v>69</v>
      </c>
      <c r="AL102" s="215">
        <v>74</v>
      </c>
      <c r="AN102" s="152"/>
    </row>
    <row r="103" spans="1:40" x14ac:dyDescent="0.45">
      <c r="A103" s="149" t="s">
        <v>365</v>
      </c>
      <c r="B103" s="149" t="s">
        <v>366</v>
      </c>
      <c r="C103" s="215">
        <v>1589</v>
      </c>
      <c r="D103" s="215">
        <v>819</v>
      </c>
      <c r="E103" s="215">
        <v>770</v>
      </c>
      <c r="F103" s="215">
        <v>74</v>
      </c>
      <c r="G103" s="215">
        <v>70</v>
      </c>
      <c r="H103" s="215">
        <v>78</v>
      </c>
      <c r="I103" s="215">
        <v>146</v>
      </c>
      <c r="J103" s="215">
        <v>75</v>
      </c>
      <c r="K103" s="215">
        <v>71</v>
      </c>
      <c r="L103" s="215">
        <v>71</v>
      </c>
      <c r="M103" s="215">
        <v>72</v>
      </c>
      <c r="N103" s="215">
        <v>70</v>
      </c>
      <c r="O103" s="215">
        <v>70</v>
      </c>
      <c r="P103" s="215">
        <v>37</v>
      </c>
      <c r="Q103" s="215">
        <v>33</v>
      </c>
      <c r="R103" s="215">
        <v>80</v>
      </c>
      <c r="S103" s="215">
        <v>78</v>
      </c>
      <c r="T103" s="215">
        <v>82</v>
      </c>
      <c r="U103" s="215">
        <v>11</v>
      </c>
      <c r="V103" s="215">
        <v>5</v>
      </c>
      <c r="W103" s="215">
        <v>6</v>
      </c>
      <c r="X103" s="215" t="s">
        <v>414</v>
      </c>
      <c r="Y103" s="215" t="s">
        <v>414</v>
      </c>
      <c r="Z103" s="215" t="s">
        <v>414</v>
      </c>
      <c r="AA103" s="215">
        <v>14</v>
      </c>
      <c r="AB103" s="215">
        <v>7</v>
      </c>
      <c r="AC103" s="215">
        <v>7</v>
      </c>
      <c r="AD103" s="215">
        <v>71</v>
      </c>
      <c r="AE103" s="215" t="s">
        <v>414</v>
      </c>
      <c r="AF103" s="215" t="s">
        <v>414</v>
      </c>
      <c r="AG103" s="215">
        <v>1890</v>
      </c>
      <c r="AH103" s="215">
        <v>976</v>
      </c>
      <c r="AI103" s="215">
        <v>914</v>
      </c>
      <c r="AJ103" s="215">
        <v>73</v>
      </c>
      <c r="AK103" s="215">
        <v>70</v>
      </c>
      <c r="AL103" s="215">
        <v>77</v>
      </c>
      <c r="AN103" s="152"/>
    </row>
    <row r="104" spans="1:40" x14ac:dyDescent="0.45">
      <c r="A104" s="149" t="s">
        <v>76</v>
      </c>
      <c r="B104" s="149" t="s">
        <v>77</v>
      </c>
      <c r="C104" s="215">
        <v>5521</v>
      </c>
      <c r="D104" s="215">
        <v>2788</v>
      </c>
      <c r="E104" s="215">
        <v>2733</v>
      </c>
      <c r="F104" s="215">
        <v>75</v>
      </c>
      <c r="G104" s="215">
        <v>72</v>
      </c>
      <c r="H104" s="215">
        <v>79</v>
      </c>
      <c r="I104" s="215">
        <v>76</v>
      </c>
      <c r="J104" s="215">
        <v>42</v>
      </c>
      <c r="K104" s="215">
        <v>34</v>
      </c>
      <c r="L104" s="215">
        <v>86</v>
      </c>
      <c r="M104" s="215">
        <v>83</v>
      </c>
      <c r="N104" s="215">
        <v>88</v>
      </c>
      <c r="O104" s="215">
        <v>39</v>
      </c>
      <c r="P104" s="215">
        <v>20</v>
      </c>
      <c r="Q104" s="215">
        <v>19</v>
      </c>
      <c r="R104" s="215">
        <v>77</v>
      </c>
      <c r="S104" s="215">
        <v>75</v>
      </c>
      <c r="T104" s="215">
        <v>79</v>
      </c>
      <c r="U104" s="215">
        <v>8</v>
      </c>
      <c r="V104" s="215">
        <v>3</v>
      </c>
      <c r="W104" s="215">
        <v>5</v>
      </c>
      <c r="X104" s="215">
        <v>50</v>
      </c>
      <c r="Y104" s="215" t="s">
        <v>414</v>
      </c>
      <c r="Z104" s="215" t="s">
        <v>414</v>
      </c>
      <c r="AA104" s="215">
        <v>16</v>
      </c>
      <c r="AB104" s="215">
        <v>12</v>
      </c>
      <c r="AC104" s="215">
        <v>4</v>
      </c>
      <c r="AD104" s="215">
        <v>75</v>
      </c>
      <c r="AE104" s="215">
        <v>67</v>
      </c>
      <c r="AF104" s="215">
        <v>100</v>
      </c>
      <c r="AG104" s="215">
        <v>5698</v>
      </c>
      <c r="AH104" s="215">
        <v>2887</v>
      </c>
      <c r="AI104" s="215">
        <v>2811</v>
      </c>
      <c r="AJ104" s="215">
        <v>75</v>
      </c>
      <c r="AK104" s="215">
        <v>72</v>
      </c>
      <c r="AL104" s="215">
        <v>79</v>
      </c>
      <c r="AN104" s="152"/>
    </row>
    <row r="105" spans="1:40" x14ac:dyDescent="0.45">
      <c r="A105" s="149" t="s">
        <v>74</v>
      </c>
      <c r="B105" s="149" t="s">
        <v>75</v>
      </c>
      <c r="C105" s="215">
        <v>1158</v>
      </c>
      <c r="D105" s="215">
        <v>570</v>
      </c>
      <c r="E105" s="215">
        <v>588</v>
      </c>
      <c r="F105" s="215">
        <v>82</v>
      </c>
      <c r="G105" s="215">
        <v>76</v>
      </c>
      <c r="H105" s="215">
        <v>87</v>
      </c>
      <c r="I105" s="215">
        <v>24</v>
      </c>
      <c r="J105" s="215">
        <v>13</v>
      </c>
      <c r="K105" s="215">
        <v>11</v>
      </c>
      <c r="L105" s="215">
        <v>75</v>
      </c>
      <c r="M105" s="215" t="s">
        <v>414</v>
      </c>
      <c r="N105" s="215" t="s">
        <v>414</v>
      </c>
      <c r="O105" s="215">
        <v>29</v>
      </c>
      <c r="P105" s="215">
        <v>14</v>
      </c>
      <c r="Q105" s="215">
        <v>15</v>
      </c>
      <c r="R105" s="215">
        <v>86</v>
      </c>
      <c r="S105" s="215" t="s">
        <v>414</v>
      </c>
      <c r="T105" s="215" t="s">
        <v>414</v>
      </c>
      <c r="U105" s="215">
        <v>4</v>
      </c>
      <c r="V105" s="215" t="s">
        <v>414</v>
      </c>
      <c r="W105" s="215" t="s">
        <v>414</v>
      </c>
      <c r="X105" s="215" t="s">
        <v>414</v>
      </c>
      <c r="Y105" s="215" t="s">
        <v>414</v>
      </c>
      <c r="Z105" s="215" t="s">
        <v>414</v>
      </c>
      <c r="AA105" s="215">
        <v>4</v>
      </c>
      <c r="AB105" s="215">
        <v>0</v>
      </c>
      <c r="AC105" s="215">
        <v>4</v>
      </c>
      <c r="AD105" s="215">
        <v>100</v>
      </c>
      <c r="AE105" s="215" t="s">
        <v>33</v>
      </c>
      <c r="AF105" s="215">
        <v>100</v>
      </c>
      <c r="AG105" s="215">
        <v>1236</v>
      </c>
      <c r="AH105" s="215">
        <v>606</v>
      </c>
      <c r="AI105" s="215">
        <v>630</v>
      </c>
      <c r="AJ105" s="215">
        <v>82</v>
      </c>
      <c r="AK105" s="215">
        <v>76</v>
      </c>
      <c r="AL105" s="215">
        <v>87</v>
      </c>
      <c r="AN105" s="152"/>
    </row>
    <row r="106" spans="1:40" x14ac:dyDescent="0.45">
      <c r="A106" s="149" t="s">
        <v>329</v>
      </c>
      <c r="B106" s="149" t="s">
        <v>330</v>
      </c>
      <c r="C106" s="215">
        <v>4856</v>
      </c>
      <c r="D106" s="215">
        <v>2507</v>
      </c>
      <c r="E106" s="215">
        <v>2349</v>
      </c>
      <c r="F106" s="215">
        <v>69</v>
      </c>
      <c r="G106" s="215">
        <v>65</v>
      </c>
      <c r="H106" s="215">
        <v>74</v>
      </c>
      <c r="I106" s="215">
        <v>294</v>
      </c>
      <c r="J106" s="215">
        <v>163</v>
      </c>
      <c r="K106" s="215">
        <v>131</v>
      </c>
      <c r="L106" s="215">
        <v>71</v>
      </c>
      <c r="M106" s="215">
        <v>66</v>
      </c>
      <c r="N106" s="215">
        <v>79</v>
      </c>
      <c r="O106" s="215">
        <v>112</v>
      </c>
      <c r="P106" s="215">
        <v>50</v>
      </c>
      <c r="Q106" s="215">
        <v>62</v>
      </c>
      <c r="R106" s="215">
        <v>78</v>
      </c>
      <c r="S106" s="215">
        <v>76</v>
      </c>
      <c r="T106" s="215">
        <v>79</v>
      </c>
      <c r="U106" s="215">
        <v>46</v>
      </c>
      <c r="V106" s="215">
        <v>28</v>
      </c>
      <c r="W106" s="215">
        <v>18</v>
      </c>
      <c r="X106" s="215">
        <v>74</v>
      </c>
      <c r="Y106" s="215" t="s">
        <v>414</v>
      </c>
      <c r="Z106" s="215" t="s">
        <v>414</v>
      </c>
      <c r="AA106" s="215">
        <v>13</v>
      </c>
      <c r="AB106" s="215">
        <v>9</v>
      </c>
      <c r="AC106" s="215">
        <v>4</v>
      </c>
      <c r="AD106" s="215">
        <v>77</v>
      </c>
      <c r="AE106" s="215" t="s">
        <v>414</v>
      </c>
      <c r="AF106" s="215" t="s">
        <v>414</v>
      </c>
      <c r="AG106" s="215">
        <v>5410</v>
      </c>
      <c r="AH106" s="215">
        <v>2806</v>
      </c>
      <c r="AI106" s="215">
        <v>2604</v>
      </c>
      <c r="AJ106" s="215">
        <v>69</v>
      </c>
      <c r="AK106" s="215">
        <v>65</v>
      </c>
      <c r="AL106" s="215">
        <v>74</v>
      </c>
      <c r="AN106" s="152"/>
    </row>
    <row r="107" spans="1:40" x14ac:dyDescent="0.45">
      <c r="A107" s="149" t="s">
        <v>325</v>
      </c>
      <c r="B107" s="149" t="s">
        <v>326</v>
      </c>
      <c r="C107" s="215">
        <v>2286</v>
      </c>
      <c r="D107" s="215">
        <v>1198</v>
      </c>
      <c r="E107" s="215">
        <v>1088</v>
      </c>
      <c r="F107" s="215">
        <v>69</v>
      </c>
      <c r="G107" s="215">
        <v>67</v>
      </c>
      <c r="H107" s="215">
        <v>70</v>
      </c>
      <c r="I107" s="215">
        <v>275</v>
      </c>
      <c r="J107" s="215">
        <v>142</v>
      </c>
      <c r="K107" s="215">
        <v>133</v>
      </c>
      <c r="L107" s="215">
        <v>75</v>
      </c>
      <c r="M107" s="215">
        <v>74</v>
      </c>
      <c r="N107" s="215">
        <v>75</v>
      </c>
      <c r="O107" s="215">
        <v>95</v>
      </c>
      <c r="P107" s="215">
        <v>48</v>
      </c>
      <c r="Q107" s="215">
        <v>47</v>
      </c>
      <c r="R107" s="215">
        <v>76</v>
      </c>
      <c r="S107" s="215">
        <v>81</v>
      </c>
      <c r="T107" s="215">
        <v>70</v>
      </c>
      <c r="U107" s="215">
        <v>74</v>
      </c>
      <c r="V107" s="215">
        <v>36</v>
      </c>
      <c r="W107" s="215">
        <v>38</v>
      </c>
      <c r="X107" s="215">
        <v>69</v>
      </c>
      <c r="Y107" s="215">
        <v>67</v>
      </c>
      <c r="Z107" s="215">
        <v>71</v>
      </c>
      <c r="AA107" s="215">
        <v>20</v>
      </c>
      <c r="AB107" s="215">
        <v>12</v>
      </c>
      <c r="AC107" s="215">
        <v>8</v>
      </c>
      <c r="AD107" s="215" t="s">
        <v>414</v>
      </c>
      <c r="AE107" s="215">
        <v>100</v>
      </c>
      <c r="AF107" s="215" t="s">
        <v>414</v>
      </c>
      <c r="AG107" s="215">
        <v>2827</v>
      </c>
      <c r="AH107" s="215">
        <v>1471</v>
      </c>
      <c r="AI107" s="215">
        <v>1356</v>
      </c>
      <c r="AJ107" s="215">
        <v>69</v>
      </c>
      <c r="AK107" s="215">
        <v>68</v>
      </c>
      <c r="AL107" s="215">
        <v>70</v>
      </c>
      <c r="AN107" s="152"/>
    </row>
    <row r="108" spans="1:40" x14ac:dyDescent="0.45">
      <c r="A108" s="149" t="s">
        <v>331</v>
      </c>
      <c r="B108" s="149" t="s">
        <v>332</v>
      </c>
      <c r="C108" s="215">
        <v>13508</v>
      </c>
      <c r="D108" s="215">
        <v>6904</v>
      </c>
      <c r="E108" s="215">
        <v>6604</v>
      </c>
      <c r="F108" s="215">
        <v>75</v>
      </c>
      <c r="G108" s="215">
        <v>72</v>
      </c>
      <c r="H108" s="215">
        <v>79</v>
      </c>
      <c r="I108" s="215">
        <v>519</v>
      </c>
      <c r="J108" s="215">
        <v>248</v>
      </c>
      <c r="K108" s="215">
        <v>271</v>
      </c>
      <c r="L108" s="215">
        <v>76</v>
      </c>
      <c r="M108" s="215">
        <v>72</v>
      </c>
      <c r="N108" s="215">
        <v>81</v>
      </c>
      <c r="O108" s="215">
        <v>469</v>
      </c>
      <c r="P108" s="215">
        <v>244</v>
      </c>
      <c r="Q108" s="215">
        <v>225</v>
      </c>
      <c r="R108" s="215">
        <v>81</v>
      </c>
      <c r="S108" s="215">
        <v>81</v>
      </c>
      <c r="T108" s="215">
        <v>80</v>
      </c>
      <c r="U108" s="215">
        <v>165</v>
      </c>
      <c r="V108" s="215">
        <v>81</v>
      </c>
      <c r="W108" s="215">
        <v>84</v>
      </c>
      <c r="X108" s="215">
        <v>82</v>
      </c>
      <c r="Y108" s="215">
        <v>77</v>
      </c>
      <c r="Z108" s="215">
        <v>87</v>
      </c>
      <c r="AA108" s="215">
        <v>51</v>
      </c>
      <c r="AB108" s="215">
        <v>25</v>
      </c>
      <c r="AC108" s="215">
        <v>26</v>
      </c>
      <c r="AD108" s="215">
        <v>78</v>
      </c>
      <c r="AE108" s="215">
        <v>68</v>
      </c>
      <c r="AF108" s="215">
        <v>88</v>
      </c>
      <c r="AG108" s="215">
        <v>14979</v>
      </c>
      <c r="AH108" s="215">
        <v>7635</v>
      </c>
      <c r="AI108" s="215">
        <v>7344</v>
      </c>
      <c r="AJ108" s="215">
        <v>75</v>
      </c>
      <c r="AK108" s="215">
        <v>72</v>
      </c>
      <c r="AL108" s="215">
        <v>79</v>
      </c>
      <c r="AN108" s="152"/>
    </row>
    <row r="109" spans="1:40" x14ac:dyDescent="0.45">
      <c r="A109" s="149" t="s">
        <v>343</v>
      </c>
      <c r="B109" s="149" t="s">
        <v>344</v>
      </c>
      <c r="C109" s="215">
        <v>1891</v>
      </c>
      <c r="D109" s="215">
        <v>958</v>
      </c>
      <c r="E109" s="215">
        <v>933</v>
      </c>
      <c r="F109" s="215">
        <v>71</v>
      </c>
      <c r="G109" s="215">
        <v>67</v>
      </c>
      <c r="H109" s="215">
        <v>75</v>
      </c>
      <c r="I109" s="215">
        <v>118</v>
      </c>
      <c r="J109" s="215">
        <v>54</v>
      </c>
      <c r="K109" s="215">
        <v>64</v>
      </c>
      <c r="L109" s="215">
        <v>84</v>
      </c>
      <c r="M109" s="215">
        <v>76</v>
      </c>
      <c r="N109" s="215">
        <v>91</v>
      </c>
      <c r="O109" s="215">
        <v>136</v>
      </c>
      <c r="P109" s="215">
        <v>70</v>
      </c>
      <c r="Q109" s="215">
        <v>66</v>
      </c>
      <c r="R109" s="215">
        <v>82</v>
      </c>
      <c r="S109" s="215">
        <v>74</v>
      </c>
      <c r="T109" s="215">
        <v>91</v>
      </c>
      <c r="U109" s="215">
        <v>74</v>
      </c>
      <c r="V109" s="215">
        <v>38</v>
      </c>
      <c r="W109" s="215">
        <v>36</v>
      </c>
      <c r="X109" s="215">
        <v>76</v>
      </c>
      <c r="Y109" s="215">
        <v>71</v>
      </c>
      <c r="Z109" s="215">
        <v>81</v>
      </c>
      <c r="AA109" s="215">
        <v>12</v>
      </c>
      <c r="AB109" s="215">
        <v>6</v>
      </c>
      <c r="AC109" s="215">
        <v>6</v>
      </c>
      <c r="AD109" s="215">
        <v>75</v>
      </c>
      <c r="AE109" s="215" t="s">
        <v>414</v>
      </c>
      <c r="AF109" s="215" t="s">
        <v>414</v>
      </c>
      <c r="AG109" s="215">
        <v>2302</v>
      </c>
      <c r="AH109" s="215">
        <v>1162</v>
      </c>
      <c r="AI109" s="215">
        <v>1140</v>
      </c>
      <c r="AJ109" s="215">
        <v>72</v>
      </c>
      <c r="AK109" s="215">
        <v>68</v>
      </c>
      <c r="AL109" s="215">
        <v>77</v>
      </c>
      <c r="AN109" s="152"/>
    </row>
    <row r="110" spans="1:40" x14ac:dyDescent="0.45">
      <c r="A110" s="149" t="s">
        <v>349</v>
      </c>
      <c r="B110" s="149" t="s">
        <v>350</v>
      </c>
      <c r="C110" s="215">
        <v>2221</v>
      </c>
      <c r="D110" s="215">
        <v>1171</v>
      </c>
      <c r="E110" s="215">
        <v>1050</v>
      </c>
      <c r="F110" s="215">
        <v>71</v>
      </c>
      <c r="G110" s="215">
        <v>66</v>
      </c>
      <c r="H110" s="215">
        <v>76</v>
      </c>
      <c r="I110" s="215">
        <v>179</v>
      </c>
      <c r="J110" s="215">
        <v>89</v>
      </c>
      <c r="K110" s="215">
        <v>90</v>
      </c>
      <c r="L110" s="215">
        <v>77</v>
      </c>
      <c r="M110" s="215">
        <v>71</v>
      </c>
      <c r="N110" s="215">
        <v>82</v>
      </c>
      <c r="O110" s="215">
        <v>374</v>
      </c>
      <c r="P110" s="215">
        <v>198</v>
      </c>
      <c r="Q110" s="215">
        <v>176</v>
      </c>
      <c r="R110" s="215">
        <v>84</v>
      </c>
      <c r="S110" s="215">
        <v>81</v>
      </c>
      <c r="T110" s="215">
        <v>87</v>
      </c>
      <c r="U110" s="215">
        <v>89</v>
      </c>
      <c r="V110" s="215">
        <v>44</v>
      </c>
      <c r="W110" s="215">
        <v>45</v>
      </c>
      <c r="X110" s="215">
        <v>83</v>
      </c>
      <c r="Y110" s="215">
        <v>82</v>
      </c>
      <c r="Z110" s="215">
        <v>84</v>
      </c>
      <c r="AA110" s="215">
        <v>21</v>
      </c>
      <c r="AB110" s="215">
        <v>15</v>
      </c>
      <c r="AC110" s="215">
        <v>6</v>
      </c>
      <c r="AD110" s="215" t="s">
        <v>414</v>
      </c>
      <c r="AE110" s="215">
        <v>100</v>
      </c>
      <c r="AF110" s="215" t="s">
        <v>414</v>
      </c>
      <c r="AG110" s="215">
        <v>2958</v>
      </c>
      <c r="AH110" s="215">
        <v>1550</v>
      </c>
      <c r="AI110" s="215">
        <v>1408</v>
      </c>
      <c r="AJ110" s="215">
        <v>73</v>
      </c>
      <c r="AK110" s="215">
        <v>69</v>
      </c>
      <c r="AL110" s="215">
        <v>78</v>
      </c>
      <c r="AN110" s="152"/>
    </row>
    <row r="111" spans="1:40" x14ac:dyDescent="0.45">
      <c r="A111" s="149" t="s">
        <v>184</v>
      </c>
      <c r="B111" s="149" t="s">
        <v>185</v>
      </c>
      <c r="C111" s="215">
        <v>6449</v>
      </c>
      <c r="D111" s="215">
        <v>3349</v>
      </c>
      <c r="E111" s="215">
        <v>3100</v>
      </c>
      <c r="F111" s="215">
        <v>76</v>
      </c>
      <c r="G111" s="215">
        <v>72</v>
      </c>
      <c r="H111" s="215">
        <v>80</v>
      </c>
      <c r="I111" s="215">
        <v>348</v>
      </c>
      <c r="J111" s="215">
        <v>181</v>
      </c>
      <c r="K111" s="215">
        <v>167</v>
      </c>
      <c r="L111" s="215">
        <v>82</v>
      </c>
      <c r="M111" s="215">
        <v>80</v>
      </c>
      <c r="N111" s="215">
        <v>83</v>
      </c>
      <c r="O111" s="215">
        <v>537</v>
      </c>
      <c r="P111" s="215">
        <v>268</v>
      </c>
      <c r="Q111" s="215">
        <v>269</v>
      </c>
      <c r="R111" s="215">
        <v>80</v>
      </c>
      <c r="S111" s="215">
        <v>78</v>
      </c>
      <c r="T111" s="215">
        <v>83</v>
      </c>
      <c r="U111" s="215">
        <v>78</v>
      </c>
      <c r="V111" s="215">
        <v>29</v>
      </c>
      <c r="W111" s="215">
        <v>49</v>
      </c>
      <c r="X111" s="215">
        <v>79</v>
      </c>
      <c r="Y111" s="215">
        <v>66</v>
      </c>
      <c r="Z111" s="215">
        <v>88</v>
      </c>
      <c r="AA111" s="215">
        <v>24</v>
      </c>
      <c r="AB111" s="215">
        <v>13</v>
      </c>
      <c r="AC111" s="215">
        <v>11</v>
      </c>
      <c r="AD111" s="215">
        <v>88</v>
      </c>
      <c r="AE111" s="215" t="s">
        <v>414</v>
      </c>
      <c r="AF111" s="215" t="s">
        <v>414</v>
      </c>
      <c r="AG111" s="215">
        <v>7526</v>
      </c>
      <c r="AH111" s="215">
        <v>3888</v>
      </c>
      <c r="AI111" s="215">
        <v>3638</v>
      </c>
      <c r="AJ111" s="215">
        <v>76</v>
      </c>
      <c r="AK111" s="215">
        <v>73</v>
      </c>
      <c r="AL111" s="215">
        <v>80</v>
      </c>
      <c r="AN111" s="152"/>
    </row>
    <row r="112" spans="1:40" x14ac:dyDescent="0.45">
      <c r="A112" s="149" t="s">
        <v>182</v>
      </c>
      <c r="B112" s="149" t="s">
        <v>183</v>
      </c>
      <c r="C112" s="215">
        <v>1750</v>
      </c>
      <c r="D112" s="215">
        <v>903</v>
      </c>
      <c r="E112" s="215">
        <v>847</v>
      </c>
      <c r="F112" s="215">
        <v>64</v>
      </c>
      <c r="G112" s="215">
        <v>60</v>
      </c>
      <c r="H112" s="215">
        <v>67</v>
      </c>
      <c r="I112" s="215">
        <v>320</v>
      </c>
      <c r="J112" s="215">
        <v>166</v>
      </c>
      <c r="K112" s="215">
        <v>154</v>
      </c>
      <c r="L112" s="215">
        <v>66</v>
      </c>
      <c r="M112" s="215">
        <v>60</v>
      </c>
      <c r="N112" s="215">
        <v>72</v>
      </c>
      <c r="O112" s="215">
        <v>1771</v>
      </c>
      <c r="P112" s="215">
        <v>926</v>
      </c>
      <c r="Q112" s="215">
        <v>845</v>
      </c>
      <c r="R112" s="215">
        <v>75</v>
      </c>
      <c r="S112" s="215">
        <v>71</v>
      </c>
      <c r="T112" s="215">
        <v>79</v>
      </c>
      <c r="U112" s="215">
        <v>429</v>
      </c>
      <c r="V112" s="215">
        <v>238</v>
      </c>
      <c r="W112" s="215">
        <v>191</v>
      </c>
      <c r="X112" s="215">
        <v>72</v>
      </c>
      <c r="Y112" s="215">
        <v>69</v>
      </c>
      <c r="Z112" s="215">
        <v>76</v>
      </c>
      <c r="AA112" s="215">
        <v>16</v>
      </c>
      <c r="AB112" s="215">
        <v>6</v>
      </c>
      <c r="AC112" s="215">
        <v>10</v>
      </c>
      <c r="AD112" s="215">
        <v>69</v>
      </c>
      <c r="AE112" s="215" t="s">
        <v>414</v>
      </c>
      <c r="AF112" s="215" t="s">
        <v>414</v>
      </c>
      <c r="AG112" s="215">
        <v>4493</v>
      </c>
      <c r="AH112" s="215">
        <v>2350</v>
      </c>
      <c r="AI112" s="215">
        <v>2143</v>
      </c>
      <c r="AJ112" s="215">
        <v>68</v>
      </c>
      <c r="AK112" s="215">
        <v>65</v>
      </c>
      <c r="AL112" s="215">
        <v>72</v>
      </c>
      <c r="AN112" s="152"/>
    </row>
    <row r="113" spans="1:40" x14ac:dyDescent="0.45">
      <c r="A113" s="149" t="s">
        <v>194</v>
      </c>
      <c r="B113" s="149" t="s">
        <v>195</v>
      </c>
      <c r="C113" s="215">
        <v>364</v>
      </c>
      <c r="D113" s="215">
        <v>177</v>
      </c>
      <c r="E113" s="215">
        <v>187</v>
      </c>
      <c r="F113" s="215">
        <v>72</v>
      </c>
      <c r="G113" s="215">
        <v>69</v>
      </c>
      <c r="H113" s="215">
        <v>75</v>
      </c>
      <c r="I113" s="215">
        <v>11</v>
      </c>
      <c r="J113" s="215">
        <v>5</v>
      </c>
      <c r="K113" s="215">
        <v>6</v>
      </c>
      <c r="L113" s="215" t="s">
        <v>414</v>
      </c>
      <c r="M113" s="215">
        <v>100</v>
      </c>
      <c r="N113" s="215" t="s">
        <v>414</v>
      </c>
      <c r="O113" s="215">
        <v>4</v>
      </c>
      <c r="P113" s="215" t="s">
        <v>414</v>
      </c>
      <c r="Q113" s="215" t="s">
        <v>414</v>
      </c>
      <c r="R113" s="215">
        <v>100</v>
      </c>
      <c r="S113" s="215" t="s">
        <v>414</v>
      </c>
      <c r="T113" s="215" t="s">
        <v>414</v>
      </c>
      <c r="U113" s="215">
        <v>12</v>
      </c>
      <c r="V113" s="215">
        <v>6</v>
      </c>
      <c r="W113" s="215">
        <v>6</v>
      </c>
      <c r="X113" s="215" t="s">
        <v>414</v>
      </c>
      <c r="Y113" s="215" t="s">
        <v>414</v>
      </c>
      <c r="Z113" s="215" t="s">
        <v>414</v>
      </c>
      <c r="AA113" s="215">
        <v>0</v>
      </c>
      <c r="AB113" s="215">
        <v>0</v>
      </c>
      <c r="AC113" s="215">
        <v>0</v>
      </c>
      <c r="AD113" s="215" t="s">
        <v>33</v>
      </c>
      <c r="AE113" s="215" t="s">
        <v>33</v>
      </c>
      <c r="AF113" s="215" t="s">
        <v>33</v>
      </c>
      <c r="AG113" s="215">
        <v>401</v>
      </c>
      <c r="AH113" s="215">
        <v>196</v>
      </c>
      <c r="AI113" s="215">
        <v>205</v>
      </c>
      <c r="AJ113" s="215">
        <v>73</v>
      </c>
      <c r="AK113" s="215">
        <v>70</v>
      </c>
      <c r="AL113" s="215">
        <v>76</v>
      </c>
      <c r="AN113" s="152"/>
    </row>
    <row r="114" spans="1:40" x14ac:dyDescent="0.45">
      <c r="A114" s="149" t="s">
        <v>212</v>
      </c>
      <c r="B114" s="149" t="s">
        <v>213</v>
      </c>
      <c r="C114" s="215">
        <v>8628</v>
      </c>
      <c r="D114" s="215">
        <v>4381</v>
      </c>
      <c r="E114" s="215">
        <v>4247</v>
      </c>
      <c r="F114" s="215">
        <v>78</v>
      </c>
      <c r="G114" s="215">
        <v>74</v>
      </c>
      <c r="H114" s="215">
        <v>82</v>
      </c>
      <c r="I114" s="215">
        <v>321</v>
      </c>
      <c r="J114" s="215">
        <v>176</v>
      </c>
      <c r="K114" s="215">
        <v>145</v>
      </c>
      <c r="L114" s="215">
        <v>77</v>
      </c>
      <c r="M114" s="215">
        <v>72</v>
      </c>
      <c r="N114" s="215">
        <v>82</v>
      </c>
      <c r="O114" s="215">
        <v>421</v>
      </c>
      <c r="P114" s="215">
        <v>224</v>
      </c>
      <c r="Q114" s="215">
        <v>197</v>
      </c>
      <c r="R114" s="215">
        <v>77</v>
      </c>
      <c r="S114" s="215">
        <v>69</v>
      </c>
      <c r="T114" s="215">
        <v>85</v>
      </c>
      <c r="U114" s="215">
        <v>52</v>
      </c>
      <c r="V114" s="215">
        <v>23</v>
      </c>
      <c r="W114" s="215">
        <v>29</v>
      </c>
      <c r="X114" s="215">
        <v>71</v>
      </c>
      <c r="Y114" s="215">
        <v>65</v>
      </c>
      <c r="Z114" s="215">
        <v>76</v>
      </c>
      <c r="AA114" s="215">
        <v>33</v>
      </c>
      <c r="AB114" s="215">
        <v>16</v>
      </c>
      <c r="AC114" s="215">
        <v>17</v>
      </c>
      <c r="AD114" s="215">
        <v>70</v>
      </c>
      <c r="AE114" s="215">
        <v>63</v>
      </c>
      <c r="AF114" s="215">
        <v>76</v>
      </c>
      <c r="AG114" s="215">
        <v>9576</v>
      </c>
      <c r="AH114" s="215">
        <v>4883</v>
      </c>
      <c r="AI114" s="215">
        <v>4693</v>
      </c>
      <c r="AJ114" s="215">
        <v>78</v>
      </c>
      <c r="AK114" s="215">
        <v>74</v>
      </c>
      <c r="AL114" s="215">
        <v>82</v>
      </c>
      <c r="AN114" s="152"/>
    </row>
    <row r="115" spans="1:40" x14ac:dyDescent="0.45">
      <c r="A115" s="149" t="s">
        <v>214</v>
      </c>
      <c r="B115" s="149" t="s">
        <v>215</v>
      </c>
      <c r="C115" s="215">
        <v>2518</v>
      </c>
      <c r="D115" s="215">
        <v>1262</v>
      </c>
      <c r="E115" s="215">
        <v>1256</v>
      </c>
      <c r="F115" s="215">
        <v>71</v>
      </c>
      <c r="G115" s="215">
        <v>68</v>
      </c>
      <c r="H115" s="215">
        <v>75</v>
      </c>
      <c r="I115" s="215">
        <v>157</v>
      </c>
      <c r="J115" s="215">
        <v>80</v>
      </c>
      <c r="K115" s="215">
        <v>77</v>
      </c>
      <c r="L115" s="215">
        <v>77</v>
      </c>
      <c r="M115" s="215">
        <v>74</v>
      </c>
      <c r="N115" s="215">
        <v>81</v>
      </c>
      <c r="O115" s="215">
        <v>478</v>
      </c>
      <c r="P115" s="215">
        <v>243</v>
      </c>
      <c r="Q115" s="215">
        <v>235</v>
      </c>
      <c r="R115" s="215">
        <v>72</v>
      </c>
      <c r="S115" s="215">
        <v>67</v>
      </c>
      <c r="T115" s="215">
        <v>76</v>
      </c>
      <c r="U115" s="215">
        <v>98</v>
      </c>
      <c r="V115" s="215">
        <v>52</v>
      </c>
      <c r="W115" s="215">
        <v>46</v>
      </c>
      <c r="X115" s="215">
        <v>80</v>
      </c>
      <c r="Y115" s="215">
        <v>77</v>
      </c>
      <c r="Z115" s="215">
        <v>83</v>
      </c>
      <c r="AA115" s="215">
        <v>13</v>
      </c>
      <c r="AB115" s="215">
        <v>5</v>
      </c>
      <c r="AC115" s="215">
        <v>8</v>
      </c>
      <c r="AD115" s="215">
        <v>77</v>
      </c>
      <c r="AE115" s="215" t="s">
        <v>414</v>
      </c>
      <c r="AF115" s="215" t="s">
        <v>414</v>
      </c>
      <c r="AG115" s="215">
        <v>3343</v>
      </c>
      <c r="AH115" s="215">
        <v>1684</v>
      </c>
      <c r="AI115" s="215">
        <v>1659</v>
      </c>
      <c r="AJ115" s="215">
        <v>71</v>
      </c>
      <c r="AK115" s="215">
        <v>68</v>
      </c>
      <c r="AL115" s="215">
        <v>75</v>
      </c>
      <c r="AN115" s="152"/>
    </row>
    <row r="116" spans="1:40" x14ac:dyDescent="0.45">
      <c r="A116" s="149" t="s">
        <v>392</v>
      </c>
      <c r="B116" s="149" t="s">
        <v>393</v>
      </c>
      <c r="C116" s="215">
        <v>4877</v>
      </c>
      <c r="D116" s="215">
        <v>2477</v>
      </c>
      <c r="E116" s="215">
        <v>2400</v>
      </c>
      <c r="F116" s="215">
        <v>71</v>
      </c>
      <c r="G116" s="215">
        <v>66</v>
      </c>
      <c r="H116" s="215">
        <v>75</v>
      </c>
      <c r="I116" s="215">
        <v>155</v>
      </c>
      <c r="J116" s="215">
        <v>84</v>
      </c>
      <c r="K116" s="215">
        <v>71</v>
      </c>
      <c r="L116" s="215">
        <v>77</v>
      </c>
      <c r="M116" s="215">
        <v>74</v>
      </c>
      <c r="N116" s="215">
        <v>82</v>
      </c>
      <c r="O116" s="215">
        <v>54</v>
      </c>
      <c r="P116" s="215">
        <v>28</v>
      </c>
      <c r="Q116" s="215">
        <v>26</v>
      </c>
      <c r="R116" s="215">
        <v>83</v>
      </c>
      <c r="S116" s="215" t="s">
        <v>414</v>
      </c>
      <c r="T116" s="215" t="s">
        <v>414</v>
      </c>
      <c r="U116" s="215">
        <v>77</v>
      </c>
      <c r="V116" s="215">
        <v>38</v>
      </c>
      <c r="W116" s="215">
        <v>39</v>
      </c>
      <c r="X116" s="215">
        <v>75</v>
      </c>
      <c r="Y116" s="215">
        <v>66</v>
      </c>
      <c r="Z116" s="215">
        <v>85</v>
      </c>
      <c r="AA116" s="215">
        <v>10</v>
      </c>
      <c r="AB116" s="215">
        <v>3</v>
      </c>
      <c r="AC116" s="215">
        <v>7</v>
      </c>
      <c r="AD116" s="215">
        <v>100</v>
      </c>
      <c r="AE116" s="215">
        <v>100</v>
      </c>
      <c r="AF116" s="215">
        <v>100</v>
      </c>
      <c r="AG116" s="215">
        <v>5324</v>
      </c>
      <c r="AH116" s="215">
        <v>2710</v>
      </c>
      <c r="AI116" s="215">
        <v>2614</v>
      </c>
      <c r="AJ116" s="215">
        <v>71</v>
      </c>
      <c r="AK116" s="215">
        <v>67</v>
      </c>
      <c r="AL116" s="215">
        <v>75</v>
      </c>
      <c r="AN116" s="152"/>
    </row>
    <row r="117" spans="1:40" x14ac:dyDescent="0.45">
      <c r="A117" s="149" t="s">
        <v>388</v>
      </c>
      <c r="B117" s="149" t="s">
        <v>389</v>
      </c>
      <c r="C117" s="215">
        <v>2276</v>
      </c>
      <c r="D117" s="215">
        <v>1153</v>
      </c>
      <c r="E117" s="215">
        <v>1123</v>
      </c>
      <c r="F117" s="215">
        <v>72</v>
      </c>
      <c r="G117" s="215">
        <v>68</v>
      </c>
      <c r="H117" s="215">
        <v>77</v>
      </c>
      <c r="I117" s="215">
        <v>161</v>
      </c>
      <c r="J117" s="215">
        <v>67</v>
      </c>
      <c r="K117" s="215">
        <v>94</v>
      </c>
      <c r="L117" s="215">
        <v>70</v>
      </c>
      <c r="M117" s="215">
        <v>63</v>
      </c>
      <c r="N117" s="215">
        <v>74</v>
      </c>
      <c r="O117" s="215">
        <v>288</v>
      </c>
      <c r="P117" s="215">
        <v>151</v>
      </c>
      <c r="Q117" s="215">
        <v>137</v>
      </c>
      <c r="R117" s="215">
        <v>78</v>
      </c>
      <c r="S117" s="215">
        <v>79</v>
      </c>
      <c r="T117" s="215">
        <v>77</v>
      </c>
      <c r="U117" s="215">
        <v>68</v>
      </c>
      <c r="V117" s="215">
        <v>29</v>
      </c>
      <c r="W117" s="215">
        <v>39</v>
      </c>
      <c r="X117" s="215">
        <v>78</v>
      </c>
      <c r="Y117" s="215">
        <v>69</v>
      </c>
      <c r="Z117" s="215">
        <v>85</v>
      </c>
      <c r="AA117" s="215">
        <v>15</v>
      </c>
      <c r="AB117" s="215">
        <v>6</v>
      </c>
      <c r="AC117" s="215">
        <v>9</v>
      </c>
      <c r="AD117" s="215">
        <v>80</v>
      </c>
      <c r="AE117" s="215">
        <v>100</v>
      </c>
      <c r="AF117" s="215">
        <v>67</v>
      </c>
      <c r="AG117" s="215">
        <v>2875</v>
      </c>
      <c r="AH117" s="215">
        <v>1435</v>
      </c>
      <c r="AI117" s="215">
        <v>1440</v>
      </c>
      <c r="AJ117" s="215">
        <v>73</v>
      </c>
      <c r="AK117" s="215">
        <v>69</v>
      </c>
      <c r="AL117" s="215">
        <v>77</v>
      </c>
      <c r="AN117" s="152"/>
    </row>
    <row r="118" spans="1:40" x14ac:dyDescent="0.45">
      <c r="A118" s="149" t="s">
        <v>323</v>
      </c>
      <c r="B118" s="149" t="s">
        <v>324</v>
      </c>
      <c r="C118" s="215">
        <v>1216</v>
      </c>
      <c r="D118" s="215">
        <v>615</v>
      </c>
      <c r="E118" s="215">
        <v>601</v>
      </c>
      <c r="F118" s="215">
        <v>75</v>
      </c>
      <c r="G118" s="215">
        <v>72</v>
      </c>
      <c r="H118" s="215">
        <v>78</v>
      </c>
      <c r="I118" s="215">
        <v>95</v>
      </c>
      <c r="J118" s="215">
        <v>51</v>
      </c>
      <c r="K118" s="215">
        <v>44</v>
      </c>
      <c r="L118" s="215">
        <v>74</v>
      </c>
      <c r="M118" s="215">
        <v>71</v>
      </c>
      <c r="N118" s="215">
        <v>77</v>
      </c>
      <c r="O118" s="215">
        <v>85</v>
      </c>
      <c r="P118" s="215">
        <v>39</v>
      </c>
      <c r="Q118" s="215">
        <v>46</v>
      </c>
      <c r="R118" s="215">
        <v>81</v>
      </c>
      <c r="S118" s="215">
        <v>87</v>
      </c>
      <c r="T118" s="215">
        <v>76</v>
      </c>
      <c r="U118" s="215">
        <v>43</v>
      </c>
      <c r="V118" s="215">
        <v>22</v>
      </c>
      <c r="W118" s="215">
        <v>21</v>
      </c>
      <c r="X118" s="215">
        <v>72</v>
      </c>
      <c r="Y118" s="215">
        <v>73</v>
      </c>
      <c r="Z118" s="215">
        <v>71</v>
      </c>
      <c r="AA118" s="215">
        <v>9</v>
      </c>
      <c r="AB118" s="215">
        <v>4</v>
      </c>
      <c r="AC118" s="215">
        <v>5</v>
      </c>
      <c r="AD118" s="215" t="s">
        <v>414</v>
      </c>
      <c r="AE118" s="215">
        <v>100</v>
      </c>
      <c r="AF118" s="215" t="s">
        <v>414</v>
      </c>
      <c r="AG118" s="215">
        <v>1468</v>
      </c>
      <c r="AH118" s="215">
        <v>739</v>
      </c>
      <c r="AI118" s="215">
        <v>729</v>
      </c>
      <c r="AJ118" s="215">
        <v>75</v>
      </c>
      <c r="AK118" s="215">
        <v>73</v>
      </c>
      <c r="AL118" s="215">
        <v>78</v>
      </c>
      <c r="AN118" s="152"/>
    </row>
    <row r="119" spans="1:40" x14ac:dyDescent="0.45">
      <c r="A119" s="149" t="s">
        <v>357</v>
      </c>
      <c r="B119" s="149" t="s">
        <v>358</v>
      </c>
      <c r="C119" s="215">
        <v>1212</v>
      </c>
      <c r="D119" s="215">
        <v>627</v>
      </c>
      <c r="E119" s="215">
        <v>585</v>
      </c>
      <c r="F119" s="215">
        <v>75</v>
      </c>
      <c r="G119" s="215">
        <v>70</v>
      </c>
      <c r="H119" s="215">
        <v>81</v>
      </c>
      <c r="I119" s="215">
        <v>132</v>
      </c>
      <c r="J119" s="215">
        <v>64</v>
      </c>
      <c r="K119" s="215">
        <v>68</v>
      </c>
      <c r="L119" s="215">
        <v>80</v>
      </c>
      <c r="M119" s="215">
        <v>78</v>
      </c>
      <c r="N119" s="215">
        <v>82</v>
      </c>
      <c r="O119" s="215">
        <v>228</v>
      </c>
      <c r="P119" s="215">
        <v>129</v>
      </c>
      <c r="Q119" s="215">
        <v>99</v>
      </c>
      <c r="R119" s="215">
        <v>71</v>
      </c>
      <c r="S119" s="215">
        <v>66</v>
      </c>
      <c r="T119" s="215">
        <v>79</v>
      </c>
      <c r="U119" s="215">
        <v>18</v>
      </c>
      <c r="V119" s="215">
        <v>10</v>
      </c>
      <c r="W119" s="215">
        <v>8</v>
      </c>
      <c r="X119" s="215">
        <v>67</v>
      </c>
      <c r="Y119" s="215">
        <v>40</v>
      </c>
      <c r="Z119" s="215">
        <v>100</v>
      </c>
      <c r="AA119" s="215">
        <v>6</v>
      </c>
      <c r="AB119" s="215" t="s">
        <v>414</v>
      </c>
      <c r="AC119" s="215" t="s">
        <v>414</v>
      </c>
      <c r="AD119" s="215" t="s">
        <v>414</v>
      </c>
      <c r="AE119" s="215" t="s">
        <v>414</v>
      </c>
      <c r="AF119" s="215" t="s">
        <v>414</v>
      </c>
      <c r="AG119" s="215">
        <v>1637</v>
      </c>
      <c r="AH119" s="215">
        <v>857</v>
      </c>
      <c r="AI119" s="215">
        <v>780</v>
      </c>
      <c r="AJ119" s="215">
        <v>75</v>
      </c>
      <c r="AK119" s="215">
        <v>70</v>
      </c>
      <c r="AL119" s="215">
        <v>80</v>
      </c>
      <c r="AN119" s="152"/>
    </row>
    <row r="120" spans="1:40" x14ac:dyDescent="0.45">
      <c r="A120" s="149" t="s">
        <v>353</v>
      </c>
      <c r="B120" s="149" t="s">
        <v>354</v>
      </c>
      <c r="C120" s="215">
        <v>1813</v>
      </c>
      <c r="D120" s="215">
        <v>950</v>
      </c>
      <c r="E120" s="215">
        <v>863</v>
      </c>
      <c r="F120" s="215">
        <v>75</v>
      </c>
      <c r="G120" s="215">
        <v>71</v>
      </c>
      <c r="H120" s="215">
        <v>79</v>
      </c>
      <c r="I120" s="215">
        <v>107</v>
      </c>
      <c r="J120" s="215">
        <v>61</v>
      </c>
      <c r="K120" s="215">
        <v>46</v>
      </c>
      <c r="L120" s="215">
        <v>75</v>
      </c>
      <c r="M120" s="215">
        <v>74</v>
      </c>
      <c r="N120" s="215">
        <v>76</v>
      </c>
      <c r="O120" s="215">
        <v>53</v>
      </c>
      <c r="P120" s="215">
        <v>28</v>
      </c>
      <c r="Q120" s="215">
        <v>25</v>
      </c>
      <c r="R120" s="215">
        <v>81</v>
      </c>
      <c r="S120" s="215">
        <v>86</v>
      </c>
      <c r="T120" s="215">
        <v>76</v>
      </c>
      <c r="U120" s="215">
        <v>21</v>
      </c>
      <c r="V120" s="215">
        <v>11</v>
      </c>
      <c r="W120" s="215">
        <v>10</v>
      </c>
      <c r="X120" s="215">
        <v>62</v>
      </c>
      <c r="Y120" s="215" t="s">
        <v>414</v>
      </c>
      <c r="Z120" s="215" t="s">
        <v>414</v>
      </c>
      <c r="AA120" s="215">
        <v>7</v>
      </c>
      <c r="AB120" s="215" t="s">
        <v>414</v>
      </c>
      <c r="AC120" s="215" t="s">
        <v>414</v>
      </c>
      <c r="AD120" s="215">
        <v>100</v>
      </c>
      <c r="AE120" s="215" t="s">
        <v>414</v>
      </c>
      <c r="AF120" s="215" t="s">
        <v>414</v>
      </c>
      <c r="AG120" s="215">
        <v>2038</v>
      </c>
      <c r="AH120" s="215">
        <v>1073</v>
      </c>
      <c r="AI120" s="215">
        <v>965</v>
      </c>
      <c r="AJ120" s="215">
        <v>75</v>
      </c>
      <c r="AK120" s="215">
        <v>71</v>
      </c>
      <c r="AL120" s="215">
        <v>79</v>
      </c>
      <c r="AN120" s="152"/>
    </row>
    <row r="121" spans="1:40" x14ac:dyDescent="0.45">
      <c r="A121" s="149" t="s">
        <v>345</v>
      </c>
      <c r="B121" s="149" t="s">
        <v>346</v>
      </c>
      <c r="C121" s="215">
        <v>1086</v>
      </c>
      <c r="D121" s="215">
        <v>545</v>
      </c>
      <c r="E121" s="215">
        <v>541</v>
      </c>
      <c r="F121" s="215">
        <v>68</v>
      </c>
      <c r="G121" s="215">
        <v>67</v>
      </c>
      <c r="H121" s="215">
        <v>69</v>
      </c>
      <c r="I121" s="215">
        <v>218</v>
      </c>
      <c r="J121" s="215">
        <v>116</v>
      </c>
      <c r="K121" s="215">
        <v>102</v>
      </c>
      <c r="L121" s="215">
        <v>62</v>
      </c>
      <c r="M121" s="215">
        <v>59</v>
      </c>
      <c r="N121" s="215">
        <v>67</v>
      </c>
      <c r="O121" s="215">
        <v>381</v>
      </c>
      <c r="P121" s="215">
        <v>200</v>
      </c>
      <c r="Q121" s="215">
        <v>181</v>
      </c>
      <c r="R121" s="215">
        <v>73</v>
      </c>
      <c r="S121" s="215">
        <v>72</v>
      </c>
      <c r="T121" s="215">
        <v>75</v>
      </c>
      <c r="U121" s="215">
        <v>195</v>
      </c>
      <c r="V121" s="215">
        <v>90</v>
      </c>
      <c r="W121" s="215">
        <v>105</v>
      </c>
      <c r="X121" s="215">
        <v>76</v>
      </c>
      <c r="Y121" s="215">
        <v>71</v>
      </c>
      <c r="Z121" s="215">
        <v>81</v>
      </c>
      <c r="AA121" s="215">
        <v>9</v>
      </c>
      <c r="AB121" s="215" t="s">
        <v>414</v>
      </c>
      <c r="AC121" s="215" t="s">
        <v>414</v>
      </c>
      <c r="AD121" s="215" t="s">
        <v>414</v>
      </c>
      <c r="AE121" s="215" t="s">
        <v>414</v>
      </c>
      <c r="AF121" s="215" t="s">
        <v>414</v>
      </c>
      <c r="AG121" s="215">
        <v>1950</v>
      </c>
      <c r="AH121" s="215">
        <v>995</v>
      </c>
      <c r="AI121" s="215">
        <v>955</v>
      </c>
      <c r="AJ121" s="215">
        <v>69</v>
      </c>
      <c r="AK121" s="215">
        <v>67</v>
      </c>
      <c r="AL121" s="215">
        <v>71</v>
      </c>
      <c r="AN121" s="152"/>
    </row>
    <row r="122" spans="1:40" x14ac:dyDescent="0.45">
      <c r="A122" s="149" t="s">
        <v>347</v>
      </c>
      <c r="B122" s="149" t="s">
        <v>348</v>
      </c>
      <c r="C122" s="215">
        <v>756</v>
      </c>
      <c r="D122" s="215">
        <v>378</v>
      </c>
      <c r="E122" s="215">
        <v>378</v>
      </c>
      <c r="F122" s="215">
        <v>68</v>
      </c>
      <c r="G122" s="215">
        <v>62</v>
      </c>
      <c r="H122" s="215">
        <v>73</v>
      </c>
      <c r="I122" s="215">
        <v>219</v>
      </c>
      <c r="J122" s="215">
        <v>99</v>
      </c>
      <c r="K122" s="215">
        <v>120</v>
      </c>
      <c r="L122" s="215">
        <v>78</v>
      </c>
      <c r="M122" s="215">
        <v>73</v>
      </c>
      <c r="N122" s="215">
        <v>82</v>
      </c>
      <c r="O122" s="215">
        <v>1012</v>
      </c>
      <c r="P122" s="215">
        <v>518</v>
      </c>
      <c r="Q122" s="215">
        <v>494</v>
      </c>
      <c r="R122" s="215">
        <v>82</v>
      </c>
      <c r="S122" s="215">
        <v>81</v>
      </c>
      <c r="T122" s="215">
        <v>83</v>
      </c>
      <c r="U122" s="215">
        <v>200</v>
      </c>
      <c r="V122" s="215">
        <v>93</v>
      </c>
      <c r="W122" s="215">
        <v>107</v>
      </c>
      <c r="X122" s="215">
        <v>79</v>
      </c>
      <c r="Y122" s="215">
        <v>78</v>
      </c>
      <c r="Z122" s="215">
        <v>79</v>
      </c>
      <c r="AA122" s="215">
        <v>3</v>
      </c>
      <c r="AB122" s="215" t="s">
        <v>414</v>
      </c>
      <c r="AC122" s="215" t="s">
        <v>414</v>
      </c>
      <c r="AD122" s="215" t="s">
        <v>414</v>
      </c>
      <c r="AE122" s="215" t="s">
        <v>414</v>
      </c>
      <c r="AF122" s="215" t="s">
        <v>414</v>
      </c>
      <c r="AG122" s="215">
        <v>2309</v>
      </c>
      <c r="AH122" s="215">
        <v>1142</v>
      </c>
      <c r="AI122" s="215">
        <v>1167</v>
      </c>
      <c r="AJ122" s="215">
        <v>77</v>
      </c>
      <c r="AK122" s="215">
        <v>74</v>
      </c>
      <c r="AL122" s="215">
        <v>79</v>
      </c>
      <c r="AN122" s="152"/>
    </row>
    <row r="123" spans="1:40" x14ac:dyDescent="0.45">
      <c r="A123" s="149" t="s">
        <v>359</v>
      </c>
      <c r="B123" s="149" t="s">
        <v>360</v>
      </c>
      <c r="C123" s="215">
        <v>1596</v>
      </c>
      <c r="D123" s="215">
        <v>835</v>
      </c>
      <c r="E123" s="215">
        <v>761</v>
      </c>
      <c r="F123" s="215">
        <v>67</v>
      </c>
      <c r="G123" s="215">
        <v>63</v>
      </c>
      <c r="H123" s="215">
        <v>72</v>
      </c>
      <c r="I123" s="215">
        <v>149</v>
      </c>
      <c r="J123" s="215">
        <v>78</v>
      </c>
      <c r="K123" s="215">
        <v>71</v>
      </c>
      <c r="L123" s="215">
        <v>79</v>
      </c>
      <c r="M123" s="215">
        <v>72</v>
      </c>
      <c r="N123" s="215">
        <v>86</v>
      </c>
      <c r="O123" s="215">
        <v>215</v>
      </c>
      <c r="P123" s="215">
        <v>115</v>
      </c>
      <c r="Q123" s="215">
        <v>100</v>
      </c>
      <c r="R123" s="215">
        <v>82</v>
      </c>
      <c r="S123" s="215">
        <v>81</v>
      </c>
      <c r="T123" s="215">
        <v>84</v>
      </c>
      <c r="U123" s="215">
        <v>52</v>
      </c>
      <c r="V123" s="215">
        <v>25</v>
      </c>
      <c r="W123" s="215">
        <v>27</v>
      </c>
      <c r="X123" s="215">
        <v>85</v>
      </c>
      <c r="Y123" s="215">
        <v>84</v>
      </c>
      <c r="Z123" s="215">
        <v>85</v>
      </c>
      <c r="AA123" s="215">
        <v>15</v>
      </c>
      <c r="AB123" s="215">
        <v>10</v>
      </c>
      <c r="AC123" s="215">
        <v>5</v>
      </c>
      <c r="AD123" s="215">
        <v>100</v>
      </c>
      <c r="AE123" s="215">
        <v>100</v>
      </c>
      <c r="AF123" s="215">
        <v>100</v>
      </c>
      <c r="AG123" s="215">
        <v>2067</v>
      </c>
      <c r="AH123" s="215">
        <v>1081</v>
      </c>
      <c r="AI123" s="215">
        <v>986</v>
      </c>
      <c r="AJ123" s="215">
        <v>70</v>
      </c>
      <c r="AK123" s="215">
        <v>67</v>
      </c>
      <c r="AL123" s="215">
        <v>74</v>
      </c>
      <c r="AN123" s="152"/>
    </row>
    <row r="124" spans="1:40" x14ac:dyDescent="0.45">
      <c r="A124" s="149" t="s">
        <v>232</v>
      </c>
      <c r="B124" s="149" t="s">
        <v>233</v>
      </c>
      <c r="C124" s="215">
        <v>6234</v>
      </c>
      <c r="D124" s="215">
        <v>3256</v>
      </c>
      <c r="E124" s="215">
        <v>2978</v>
      </c>
      <c r="F124" s="215">
        <v>73</v>
      </c>
      <c r="G124" s="215">
        <v>70</v>
      </c>
      <c r="H124" s="215">
        <v>77</v>
      </c>
      <c r="I124" s="215">
        <v>373</v>
      </c>
      <c r="J124" s="215">
        <v>197</v>
      </c>
      <c r="K124" s="215">
        <v>176</v>
      </c>
      <c r="L124" s="215">
        <v>77</v>
      </c>
      <c r="M124" s="215">
        <v>77</v>
      </c>
      <c r="N124" s="215">
        <v>78</v>
      </c>
      <c r="O124" s="215">
        <v>288</v>
      </c>
      <c r="P124" s="215">
        <v>139</v>
      </c>
      <c r="Q124" s="215">
        <v>149</v>
      </c>
      <c r="R124" s="215">
        <v>80</v>
      </c>
      <c r="S124" s="215">
        <v>77</v>
      </c>
      <c r="T124" s="215">
        <v>83</v>
      </c>
      <c r="U124" s="215">
        <v>57</v>
      </c>
      <c r="V124" s="215">
        <v>23</v>
      </c>
      <c r="W124" s="215">
        <v>34</v>
      </c>
      <c r="X124" s="215">
        <v>79</v>
      </c>
      <c r="Y124" s="215">
        <v>74</v>
      </c>
      <c r="Z124" s="215">
        <v>82</v>
      </c>
      <c r="AA124" s="215">
        <v>55</v>
      </c>
      <c r="AB124" s="215">
        <v>25</v>
      </c>
      <c r="AC124" s="215">
        <v>30</v>
      </c>
      <c r="AD124" s="215">
        <v>82</v>
      </c>
      <c r="AE124" s="215">
        <v>80</v>
      </c>
      <c r="AF124" s="215">
        <v>83</v>
      </c>
      <c r="AG124" s="215">
        <v>7167</v>
      </c>
      <c r="AH124" s="215">
        <v>3734</v>
      </c>
      <c r="AI124" s="215">
        <v>3433</v>
      </c>
      <c r="AJ124" s="215">
        <v>74</v>
      </c>
      <c r="AK124" s="215">
        <v>70</v>
      </c>
      <c r="AL124" s="215">
        <v>78</v>
      </c>
      <c r="AN124" s="152"/>
    </row>
    <row r="125" spans="1:40" x14ac:dyDescent="0.45">
      <c r="A125" s="149" t="s">
        <v>242</v>
      </c>
      <c r="B125" s="149" t="s">
        <v>243</v>
      </c>
      <c r="C125" s="215">
        <v>2053</v>
      </c>
      <c r="D125" s="215">
        <v>1061</v>
      </c>
      <c r="E125" s="215">
        <v>992</v>
      </c>
      <c r="F125" s="215">
        <v>65</v>
      </c>
      <c r="G125" s="215">
        <v>60</v>
      </c>
      <c r="H125" s="215">
        <v>71</v>
      </c>
      <c r="I125" s="215">
        <v>173</v>
      </c>
      <c r="J125" s="215">
        <v>92</v>
      </c>
      <c r="K125" s="215">
        <v>81</v>
      </c>
      <c r="L125" s="215">
        <v>72</v>
      </c>
      <c r="M125" s="215">
        <v>70</v>
      </c>
      <c r="N125" s="215">
        <v>74</v>
      </c>
      <c r="O125" s="215">
        <v>545</v>
      </c>
      <c r="P125" s="215">
        <v>286</v>
      </c>
      <c r="Q125" s="215">
        <v>259</v>
      </c>
      <c r="R125" s="215">
        <v>69</v>
      </c>
      <c r="S125" s="215">
        <v>63</v>
      </c>
      <c r="T125" s="215">
        <v>75</v>
      </c>
      <c r="U125" s="215">
        <v>95</v>
      </c>
      <c r="V125" s="215">
        <v>50</v>
      </c>
      <c r="W125" s="215">
        <v>45</v>
      </c>
      <c r="X125" s="215">
        <v>74</v>
      </c>
      <c r="Y125" s="215">
        <v>66</v>
      </c>
      <c r="Z125" s="215">
        <v>82</v>
      </c>
      <c r="AA125" s="215">
        <v>8</v>
      </c>
      <c r="AB125" s="215">
        <v>5</v>
      </c>
      <c r="AC125" s="215">
        <v>3</v>
      </c>
      <c r="AD125" s="215">
        <v>50</v>
      </c>
      <c r="AE125" s="215" t="s">
        <v>414</v>
      </c>
      <c r="AF125" s="215" t="s">
        <v>414</v>
      </c>
      <c r="AG125" s="215">
        <v>2953</v>
      </c>
      <c r="AH125" s="215">
        <v>1536</v>
      </c>
      <c r="AI125" s="215">
        <v>1417</v>
      </c>
      <c r="AJ125" s="215">
        <v>66</v>
      </c>
      <c r="AK125" s="215">
        <v>61</v>
      </c>
      <c r="AL125" s="215">
        <v>71</v>
      </c>
      <c r="AN125" s="152"/>
    </row>
    <row r="126" spans="1:40" x14ac:dyDescent="0.45">
      <c r="A126" s="149" t="s">
        <v>114</v>
      </c>
      <c r="B126" s="149" t="s">
        <v>115</v>
      </c>
      <c r="C126" s="215">
        <v>1522</v>
      </c>
      <c r="D126" s="215">
        <v>774</v>
      </c>
      <c r="E126" s="215">
        <v>748</v>
      </c>
      <c r="F126" s="215">
        <v>66</v>
      </c>
      <c r="G126" s="215">
        <v>63</v>
      </c>
      <c r="H126" s="215">
        <v>70</v>
      </c>
      <c r="I126" s="215">
        <v>39</v>
      </c>
      <c r="J126" s="215">
        <v>19</v>
      </c>
      <c r="K126" s="215">
        <v>20</v>
      </c>
      <c r="L126" s="215">
        <v>64</v>
      </c>
      <c r="M126" s="215">
        <v>53</v>
      </c>
      <c r="N126" s="215">
        <v>75</v>
      </c>
      <c r="O126" s="215">
        <v>8</v>
      </c>
      <c r="P126" s="215">
        <v>4</v>
      </c>
      <c r="Q126" s="215">
        <v>4</v>
      </c>
      <c r="R126" s="215">
        <v>100</v>
      </c>
      <c r="S126" s="215">
        <v>100</v>
      </c>
      <c r="T126" s="215">
        <v>100</v>
      </c>
      <c r="U126" s="215" t="s">
        <v>414</v>
      </c>
      <c r="V126" s="215">
        <v>0</v>
      </c>
      <c r="W126" s="215" t="s">
        <v>414</v>
      </c>
      <c r="X126" s="215" t="s">
        <v>414</v>
      </c>
      <c r="Y126" s="215" t="s">
        <v>33</v>
      </c>
      <c r="Z126" s="215" t="s">
        <v>414</v>
      </c>
      <c r="AA126" s="215">
        <v>0</v>
      </c>
      <c r="AB126" s="215">
        <v>0</v>
      </c>
      <c r="AC126" s="215">
        <v>0</v>
      </c>
      <c r="AD126" s="215" t="s">
        <v>33</v>
      </c>
      <c r="AE126" s="215" t="s">
        <v>33</v>
      </c>
      <c r="AF126" s="215" t="s">
        <v>33</v>
      </c>
      <c r="AG126" s="215">
        <v>1591</v>
      </c>
      <c r="AH126" s="215">
        <v>810</v>
      </c>
      <c r="AI126" s="215">
        <v>781</v>
      </c>
      <c r="AJ126" s="215">
        <v>66</v>
      </c>
      <c r="AK126" s="215">
        <v>62</v>
      </c>
      <c r="AL126" s="215">
        <v>70</v>
      </c>
      <c r="AN126" s="152"/>
    </row>
    <row r="127" spans="1:40" x14ac:dyDescent="0.45">
      <c r="A127" s="149" t="s">
        <v>139</v>
      </c>
      <c r="B127" s="149" t="s">
        <v>140</v>
      </c>
      <c r="C127" s="215">
        <v>2367</v>
      </c>
      <c r="D127" s="215">
        <v>1213</v>
      </c>
      <c r="E127" s="215">
        <v>1154</v>
      </c>
      <c r="F127" s="215">
        <v>75</v>
      </c>
      <c r="G127" s="215">
        <v>72</v>
      </c>
      <c r="H127" s="215">
        <v>79</v>
      </c>
      <c r="I127" s="215">
        <v>75</v>
      </c>
      <c r="J127" s="215">
        <v>30</v>
      </c>
      <c r="K127" s="215">
        <v>45</v>
      </c>
      <c r="L127" s="215">
        <v>88</v>
      </c>
      <c r="M127" s="215">
        <v>87</v>
      </c>
      <c r="N127" s="215">
        <v>89</v>
      </c>
      <c r="O127" s="215">
        <v>102</v>
      </c>
      <c r="P127" s="215">
        <v>45</v>
      </c>
      <c r="Q127" s="215">
        <v>57</v>
      </c>
      <c r="R127" s="215">
        <v>81</v>
      </c>
      <c r="S127" s="215">
        <v>76</v>
      </c>
      <c r="T127" s="215">
        <v>86</v>
      </c>
      <c r="U127" s="215">
        <v>8</v>
      </c>
      <c r="V127" s="215">
        <v>3</v>
      </c>
      <c r="W127" s="215">
        <v>5</v>
      </c>
      <c r="X127" s="215" t="s">
        <v>414</v>
      </c>
      <c r="Y127" s="215" t="s">
        <v>414</v>
      </c>
      <c r="Z127" s="215">
        <v>100</v>
      </c>
      <c r="AA127" s="215">
        <v>10</v>
      </c>
      <c r="AB127" s="215">
        <v>3</v>
      </c>
      <c r="AC127" s="215">
        <v>7</v>
      </c>
      <c r="AD127" s="215">
        <v>100</v>
      </c>
      <c r="AE127" s="215">
        <v>100</v>
      </c>
      <c r="AF127" s="215">
        <v>100</v>
      </c>
      <c r="AG127" s="215">
        <v>2611</v>
      </c>
      <c r="AH127" s="215">
        <v>1315</v>
      </c>
      <c r="AI127" s="215">
        <v>1296</v>
      </c>
      <c r="AJ127" s="215">
        <v>76</v>
      </c>
      <c r="AK127" s="215">
        <v>72</v>
      </c>
      <c r="AL127" s="215">
        <v>79</v>
      </c>
      <c r="AN127" s="152"/>
    </row>
    <row r="128" spans="1:40" x14ac:dyDescent="0.45">
      <c r="A128" s="149" t="s">
        <v>370</v>
      </c>
      <c r="B128" s="149" t="s">
        <v>371</v>
      </c>
      <c r="C128" s="215">
        <v>7152</v>
      </c>
      <c r="D128" s="215">
        <v>3688</v>
      </c>
      <c r="E128" s="215">
        <v>3464</v>
      </c>
      <c r="F128" s="215">
        <v>79</v>
      </c>
      <c r="G128" s="215">
        <v>75</v>
      </c>
      <c r="H128" s="215">
        <v>82</v>
      </c>
      <c r="I128" s="215">
        <v>175</v>
      </c>
      <c r="J128" s="215">
        <v>95</v>
      </c>
      <c r="K128" s="215">
        <v>80</v>
      </c>
      <c r="L128" s="215">
        <v>81</v>
      </c>
      <c r="M128" s="215">
        <v>79</v>
      </c>
      <c r="N128" s="215">
        <v>84</v>
      </c>
      <c r="O128" s="215">
        <v>66</v>
      </c>
      <c r="P128" s="215">
        <v>36</v>
      </c>
      <c r="Q128" s="215">
        <v>30</v>
      </c>
      <c r="R128" s="215">
        <v>86</v>
      </c>
      <c r="S128" s="215">
        <v>89</v>
      </c>
      <c r="T128" s="215">
        <v>83</v>
      </c>
      <c r="U128" s="215">
        <v>12</v>
      </c>
      <c r="V128" s="215">
        <v>5</v>
      </c>
      <c r="W128" s="215">
        <v>7</v>
      </c>
      <c r="X128" s="215" t="s">
        <v>414</v>
      </c>
      <c r="Y128" s="215" t="s">
        <v>414</v>
      </c>
      <c r="Z128" s="215" t="s">
        <v>414</v>
      </c>
      <c r="AA128" s="215">
        <v>19</v>
      </c>
      <c r="AB128" s="215">
        <v>8</v>
      </c>
      <c r="AC128" s="215">
        <v>11</v>
      </c>
      <c r="AD128" s="215">
        <v>74</v>
      </c>
      <c r="AE128" s="215" t="s">
        <v>414</v>
      </c>
      <c r="AF128" s="215" t="s">
        <v>414</v>
      </c>
      <c r="AG128" s="215">
        <v>7578</v>
      </c>
      <c r="AH128" s="215">
        <v>3908</v>
      </c>
      <c r="AI128" s="215">
        <v>3670</v>
      </c>
      <c r="AJ128" s="215">
        <v>79</v>
      </c>
      <c r="AK128" s="215">
        <v>75</v>
      </c>
      <c r="AL128" s="215">
        <v>82</v>
      </c>
      <c r="AN128" s="152"/>
    </row>
    <row r="129" spans="1:40" x14ac:dyDescent="0.45">
      <c r="A129" s="149" t="s">
        <v>380</v>
      </c>
      <c r="B129" s="149" t="s">
        <v>381</v>
      </c>
      <c r="C129" s="215">
        <v>2752</v>
      </c>
      <c r="D129" s="215">
        <v>1403</v>
      </c>
      <c r="E129" s="215">
        <v>1349</v>
      </c>
      <c r="F129" s="215">
        <v>74</v>
      </c>
      <c r="G129" s="215">
        <v>71</v>
      </c>
      <c r="H129" s="215">
        <v>78</v>
      </c>
      <c r="I129" s="215">
        <v>81</v>
      </c>
      <c r="J129" s="215">
        <v>42</v>
      </c>
      <c r="K129" s="215">
        <v>39</v>
      </c>
      <c r="L129" s="215">
        <v>78</v>
      </c>
      <c r="M129" s="215">
        <v>74</v>
      </c>
      <c r="N129" s="215">
        <v>82</v>
      </c>
      <c r="O129" s="215">
        <v>27</v>
      </c>
      <c r="P129" s="215">
        <v>18</v>
      </c>
      <c r="Q129" s="215">
        <v>9</v>
      </c>
      <c r="R129" s="215">
        <v>78</v>
      </c>
      <c r="S129" s="215">
        <v>67</v>
      </c>
      <c r="T129" s="215">
        <v>100</v>
      </c>
      <c r="U129" s="215">
        <v>30</v>
      </c>
      <c r="V129" s="215">
        <v>11</v>
      </c>
      <c r="W129" s="215">
        <v>19</v>
      </c>
      <c r="X129" s="215">
        <v>83</v>
      </c>
      <c r="Y129" s="215" t="s">
        <v>414</v>
      </c>
      <c r="Z129" s="215" t="s">
        <v>414</v>
      </c>
      <c r="AA129" s="215">
        <v>12</v>
      </c>
      <c r="AB129" s="215">
        <v>6</v>
      </c>
      <c r="AC129" s="215">
        <v>6</v>
      </c>
      <c r="AD129" s="215" t="s">
        <v>414</v>
      </c>
      <c r="AE129" s="215" t="s">
        <v>414</v>
      </c>
      <c r="AF129" s="215">
        <v>100</v>
      </c>
      <c r="AG129" s="215">
        <v>2969</v>
      </c>
      <c r="AH129" s="215">
        <v>1511</v>
      </c>
      <c r="AI129" s="215">
        <v>1458</v>
      </c>
      <c r="AJ129" s="215">
        <v>74</v>
      </c>
      <c r="AK129" s="215">
        <v>70</v>
      </c>
      <c r="AL129" s="215">
        <v>78</v>
      </c>
      <c r="AN129" s="152"/>
    </row>
    <row r="130" spans="1:40" x14ac:dyDescent="0.45">
      <c r="A130" s="149" t="s">
        <v>390</v>
      </c>
      <c r="B130" s="149" t="s">
        <v>391</v>
      </c>
      <c r="C130" s="215">
        <v>1297</v>
      </c>
      <c r="D130" s="215">
        <v>647</v>
      </c>
      <c r="E130" s="215">
        <v>650</v>
      </c>
      <c r="F130" s="215">
        <v>75</v>
      </c>
      <c r="G130" s="215">
        <v>72</v>
      </c>
      <c r="H130" s="215">
        <v>78</v>
      </c>
      <c r="I130" s="215">
        <v>38</v>
      </c>
      <c r="J130" s="215">
        <v>22</v>
      </c>
      <c r="K130" s="215">
        <v>16</v>
      </c>
      <c r="L130" s="215">
        <v>71</v>
      </c>
      <c r="M130" s="215">
        <v>77</v>
      </c>
      <c r="N130" s="215">
        <v>63</v>
      </c>
      <c r="O130" s="215">
        <v>23</v>
      </c>
      <c r="P130" s="215">
        <v>15</v>
      </c>
      <c r="Q130" s="215">
        <v>8</v>
      </c>
      <c r="R130" s="215">
        <v>87</v>
      </c>
      <c r="S130" s="215">
        <v>80</v>
      </c>
      <c r="T130" s="215">
        <v>100</v>
      </c>
      <c r="U130" s="215" t="s">
        <v>414</v>
      </c>
      <c r="V130" s="215">
        <v>0</v>
      </c>
      <c r="W130" s="215" t="s">
        <v>414</v>
      </c>
      <c r="X130" s="215" t="s">
        <v>414</v>
      </c>
      <c r="Y130" s="215" t="s">
        <v>33</v>
      </c>
      <c r="Z130" s="215" t="s">
        <v>414</v>
      </c>
      <c r="AA130" s="215" t="s">
        <v>414</v>
      </c>
      <c r="AB130" s="215" t="s">
        <v>414</v>
      </c>
      <c r="AC130" s="215">
        <v>0</v>
      </c>
      <c r="AD130" s="215" t="s">
        <v>414</v>
      </c>
      <c r="AE130" s="215" t="s">
        <v>414</v>
      </c>
      <c r="AF130" s="215" t="s">
        <v>33</v>
      </c>
      <c r="AG130" s="215">
        <v>1381</v>
      </c>
      <c r="AH130" s="215">
        <v>697</v>
      </c>
      <c r="AI130" s="215">
        <v>684</v>
      </c>
      <c r="AJ130" s="215">
        <v>75</v>
      </c>
      <c r="AK130" s="215">
        <v>73</v>
      </c>
      <c r="AL130" s="215">
        <v>78</v>
      </c>
      <c r="AN130" s="152"/>
    </row>
    <row r="131" spans="1:40" x14ac:dyDescent="0.45">
      <c r="A131" s="149" t="s">
        <v>234</v>
      </c>
      <c r="B131" s="149" t="s">
        <v>235</v>
      </c>
      <c r="C131" s="215">
        <v>14359</v>
      </c>
      <c r="D131" s="215">
        <v>7334</v>
      </c>
      <c r="E131" s="215">
        <v>7025</v>
      </c>
      <c r="F131" s="215">
        <v>74</v>
      </c>
      <c r="G131" s="215">
        <v>70</v>
      </c>
      <c r="H131" s="215">
        <v>78</v>
      </c>
      <c r="I131" s="215">
        <v>814</v>
      </c>
      <c r="J131" s="215">
        <v>442</v>
      </c>
      <c r="K131" s="215">
        <v>372</v>
      </c>
      <c r="L131" s="215">
        <v>75</v>
      </c>
      <c r="M131" s="215">
        <v>69</v>
      </c>
      <c r="N131" s="215">
        <v>81</v>
      </c>
      <c r="O131" s="215">
        <v>336</v>
      </c>
      <c r="P131" s="215">
        <v>168</v>
      </c>
      <c r="Q131" s="215">
        <v>168</v>
      </c>
      <c r="R131" s="215">
        <v>85</v>
      </c>
      <c r="S131" s="215">
        <v>83</v>
      </c>
      <c r="T131" s="215">
        <v>88</v>
      </c>
      <c r="U131" s="215">
        <v>358</v>
      </c>
      <c r="V131" s="215">
        <v>184</v>
      </c>
      <c r="W131" s="215">
        <v>174</v>
      </c>
      <c r="X131" s="215">
        <v>80</v>
      </c>
      <c r="Y131" s="215">
        <v>74</v>
      </c>
      <c r="Z131" s="215">
        <v>86</v>
      </c>
      <c r="AA131" s="215">
        <v>50</v>
      </c>
      <c r="AB131" s="215">
        <v>25</v>
      </c>
      <c r="AC131" s="215">
        <v>25</v>
      </c>
      <c r="AD131" s="215">
        <v>84</v>
      </c>
      <c r="AE131" s="215">
        <v>84</v>
      </c>
      <c r="AF131" s="215">
        <v>84</v>
      </c>
      <c r="AG131" s="215">
        <v>16275</v>
      </c>
      <c r="AH131" s="215">
        <v>8326</v>
      </c>
      <c r="AI131" s="215">
        <v>7949</v>
      </c>
      <c r="AJ131" s="215">
        <v>74</v>
      </c>
      <c r="AK131" s="215">
        <v>70</v>
      </c>
      <c r="AL131" s="215">
        <v>78</v>
      </c>
      <c r="AN131" s="152"/>
    </row>
    <row r="132" spans="1:40" x14ac:dyDescent="0.45">
      <c r="A132" s="149" t="s">
        <v>244</v>
      </c>
      <c r="B132" s="149" t="s">
        <v>427</v>
      </c>
      <c r="C132" s="215">
        <v>1781</v>
      </c>
      <c r="D132" s="215">
        <v>934</v>
      </c>
      <c r="E132" s="215">
        <v>847</v>
      </c>
      <c r="F132" s="215">
        <v>75</v>
      </c>
      <c r="G132" s="215">
        <v>72</v>
      </c>
      <c r="H132" s="215">
        <v>78</v>
      </c>
      <c r="I132" s="215">
        <v>136</v>
      </c>
      <c r="J132" s="215">
        <v>63</v>
      </c>
      <c r="K132" s="215">
        <v>73</v>
      </c>
      <c r="L132" s="215">
        <v>69</v>
      </c>
      <c r="M132" s="215">
        <v>65</v>
      </c>
      <c r="N132" s="215">
        <v>73</v>
      </c>
      <c r="O132" s="215">
        <v>117</v>
      </c>
      <c r="P132" s="215">
        <v>61</v>
      </c>
      <c r="Q132" s="215">
        <v>56</v>
      </c>
      <c r="R132" s="215">
        <v>75</v>
      </c>
      <c r="S132" s="215">
        <v>72</v>
      </c>
      <c r="T132" s="215">
        <v>79</v>
      </c>
      <c r="U132" s="215">
        <v>56</v>
      </c>
      <c r="V132" s="215">
        <v>27</v>
      </c>
      <c r="W132" s="215">
        <v>29</v>
      </c>
      <c r="X132" s="215">
        <v>70</v>
      </c>
      <c r="Y132" s="215">
        <v>67</v>
      </c>
      <c r="Z132" s="215">
        <v>72</v>
      </c>
      <c r="AA132" s="215">
        <v>20</v>
      </c>
      <c r="AB132" s="215">
        <v>10</v>
      </c>
      <c r="AC132" s="215">
        <v>10</v>
      </c>
      <c r="AD132" s="215">
        <v>75</v>
      </c>
      <c r="AE132" s="215" t="s">
        <v>414</v>
      </c>
      <c r="AF132" s="215" t="s">
        <v>414</v>
      </c>
      <c r="AG132" s="215">
        <v>2160</v>
      </c>
      <c r="AH132" s="215">
        <v>1120</v>
      </c>
      <c r="AI132" s="215">
        <v>1040</v>
      </c>
      <c r="AJ132" s="215">
        <v>74</v>
      </c>
      <c r="AK132" s="215">
        <v>71</v>
      </c>
      <c r="AL132" s="215">
        <v>77</v>
      </c>
      <c r="AN132" s="152"/>
    </row>
    <row r="133" spans="1:40" x14ac:dyDescent="0.45">
      <c r="A133" s="149" t="s">
        <v>247</v>
      </c>
      <c r="B133" s="149" t="s">
        <v>248</v>
      </c>
      <c r="C133" s="215">
        <v>1658</v>
      </c>
      <c r="D133" s="215">
        <v>866</v>
      </c>
      <c r="E133" s="215">
        <v>792</v>
      </c>
      <c r="F133" s="215">
        <v>72</v>
      </c>
      <c r="G133" s="215">
        <v>66</v>
      </c>
      <c r="H133" s="215">
        <v>79</v>
      </c>
      <c r="I133" s="215">
        <v>132</v>
      </c>
      <c r="J133" s="215">
        <v>62</v>
      </c>
      <c r="K133" s="215">
        <v>70</v>
      </c>
      <c r="L133" s="215">
        <v>86</v>
      </c>
      <c r="M133" s="215">
        <v>82</v>
      </c>
      <c r="N133" s="215">
        <v>89</v>
      </c>
      <c r="O133" s="215">
        <v>88</v>
      </c>
      <c r="P133" s="215">
        <v>43</v>
      </c>
      <c r="Q133" s="215">
        <v>45</v>
      </c>
      <c r="R133" s="215">
        <v>86</v>
      </c>
      <c r="S133" s="215">
        <v>84</v>
      </c>
      <c r="T133" s="215">
        <v>89</v>
      </c>
      <c r="U133" s="215">
        <v>362</v>
      </c>
      <c r="V133" s="215">
        <v>187</v>
      </c>
      <c r="W133" s="215">
        <v>175</v>
      </c>
      <c r="X133" s="215">
        <v>86</v>
      </c>
      <c r="Y133" s="215">
        <v>83</v>
      </c>
      <c r="Z133" s="215">
        <v>89</v>
      </c>
      <c r="AA133" s="215">
        <v>16</v>
      </c>
      <c r="AB133" s="215">
        <v>6</v>
      </c>
      <c r="AC133" s="215">
        <v>10</v>
      </c>
      <c r="AD133" s="215" t="s">
        <v>414</v>
      </c>
      <c r="AE133" s="215">
        <v>100</v>
      </c>
      <c r="AF133" s="215" t="s">
        <v>414</v>
      </c>
      <c r="AG133" s="215">
        <v>2317</v>
      </c>
      <c r="AH133" s="215">
        <v>1196</v>
      </c>
      <c r="AI133" s="215">
        <v>1121</v>
      </c>
      <c r="AJ133" s="215">
        <v>76</v>
      </c>
      <c r="AK133" s="215">
        <v>70</v>
      </c>
      <c r="AL133" s="215">
        <v>81</v>
      </c>
      <c r="AN133" s="152"/>
    </row>
    <row r="134" spans="1:40" x14ac:dyDescent="0.45">
      <c r="A134" s="149" t="s">
        <v>204</v>
      </c>
      <c r="B134" s="149" t="s">
        <v>205</v>
      </c>
      <c r="C134" s="215">
        <v>1775</v>
      </c>
      <c r="D134" s="215">
        <v>944</v>
      </c>
      <c r="E134" s="215">
        <v>831</v>
      </c>
      <c r="F134" s="215">
        <v>70</v>
      </c>
      <c r="G134" s="215">
        <v>66</v>
      </c>
      <c r="H134" s="215">
        <v>75</v>
      </c>
      <c r="I134" s="215">
        <v>53</v>
      </c>
      <c r="J134" s="215">
        <v>26</v>
      </c>
      <c r="K134" s="215">
        <v>27</v>
      </c>
      <c r="L134" s="215">
        <v>70</v>
      </c>
      <c r="M134" s="215">
        <v>65</v>
      </c>
      <c r="N134" s="215">
        <v>74</v>
      </c>
      <c r="O134" s="215">
        <v>14</v>
      </c>
      <c r="P134" s="215">
        <v>9</v>
      </c>
      <c r="Q134" s="215">
        <v>5</v>
      </c>
      <c r="R134" s="215">
        <v>71</v>
      </c>
      <c r="S134" s="215" t="s">
        <v>414</v>
      </c>
      <c r="T134" s="215" t="s">
        <v>414</v>
      </c>
      <c r="U134" s="215">
        <v>3</v>
      </c>
      <c r="V134" s="215" t="s">
        <v>414</v>
      </c>
      <c r="W134" s="215" t="s">
        <v>414</v>
      </c>
      <c r="X134" s="215">
        <v>100</v>
      </c>
      <c r="Y134" s="215" t="s">
        <v>414</v>
      </c>
      <c r="Z134" s="215" t="s">
        <v>414</v>
      </c>
      <c r="AA134" s="215">
        <v>3</v>
      </c>
      <c r="AB134" s="215" t="s">
        <v>414</v>
      </c>
      <c r="AC134" s="215" t="s">
        <v>414</v>
      </c>
      <c r="AD134" s="215" t="s">
        <v>414</v>
      </c>
      <c r="AE134" s="215" t="s">
        <v>414</v>
      </c>
      <c r="AF134" s="215" t="s">
        <v>414</v>
      </c>
      <c r="AG134" s="215">
        <v>1875</v>
      </c>
      <c r="AH134" s="215">
        <v>995</v>
      </c>
      <c r="AI134" s="215">
        <v>880</v>
      </c>
      <c r="AJ134" s="215">
        <v>70</v>
      </c>
      <c r="AK134" s="215">
        <v>66</v>
      </c>
      <c r="AL134" s="215">
        <v>75</v>
      </c>
      <c r="AN134" s="152"/>
    </row>
    <row r="135" spans="1:40" x14ac:dyDescent="0.45">
      <c r="A135" s="149" t="s">
        <v>224</v>
      </c>
      <c r="B135" s="149" t="s">
        <v>225</v>
      </c>
      <c r="C135" s="215">
        <v>5559</v>
      </c>
      <c r="D135" s="215">
        <v>2894</v>
      </c>
      <c r="E135" s="215">
        <v>2665</v>
      </c>
      <c r="F135" s="215">
        <v>75</v>
      </c>
      <c r="G135" s="215">
        <v>71</v>
      </c>
      <c r="H135" s="215">
        <v>79</v>
      </c>
      <c r="I135" s="215">
        <v>223</v>
      </c>
      <c r="J135" s="215">
        <v>117</v>
      </c>
      <c r="K135" s="215">
        <v>106</v>
      </c>
      <c r="L135" s="215">
        <v>74</v>
      </c>
      <c r="M135" s="215">
        <v>74</v>
      </c>
      <c r="N135" s="215">
        <v>74</v>
      </c>
      <c r="O135" s="215">
        <v>261</v>
      </c>
      <c r="P135" s="215">
        <v>145</v>
      </c>
      <c r="Q135" s="215">
        <v>116</v>
      </c>
      <c r="R135" s="215">
        <v>76</v>
      </c>
      <c r="S135" s="215">
        <v>71</v>
      </c>
      <c r="T135" s="215">
        <v>82</v>
      </c>
      <c r="U135" s="215">
        <v>18</v>
      </c>
      <c r="V135" s="215">
        <v>10</v>
      </c>
      <c r="W135" s="215">
        <v>8</v>
      </c>
      <c r="X135" s="215">
        <v>61</v>
      </c>
      <c r="Y135" s="215">
        <v>70</v>
      </c>
      <c r="Z135" s="215">
        <v>50</v>
      </c>
      <c r="AA135" s="215">
        <v>8</v>
      </c>
      <c r="AB135" s="215">
        <v>3</v>
      </c>
      <c r="AC135" s="215">
        <v>5</v>
      </c>
      <c r="AD135" s="215" t="s">
        <v>414</v>
      </c>
      <c r="AE135" s="215" t="s">
        <v>414</v>
      </c>
      <c r="AF135" s="215">
        <v>100</v>
      </c>
      <c r="AG135" s="215">
        <v>6125</v>
      </c>
      <c r="AH135" s="215">
        <v>3195</v>
      </c>
      <c r="AI135" s="215">
        <v>2930</v>
      </c>
      <c r="AJ135" s="215">
        <v>75</v>
      </c>
      <c r="AK135" s="215">
        <v>71</v>
      </c>
      <c r="AL135" s="215">
        <v>79</v>
      </c>
      <c r="AN135" s="152"/>
    </row>
    <row r="136" spans="1:40" x14ac:dyDescent="0.45">
      <c r="A136" s="149" t="s">
        <v>335</v>
      </c>
      <c r="B136" s="149" t="s">
        <v>336</v>
      </c>
      <c r="C136" s="215">
        <v>15269</v>
      </c>
      <c r="D136" s="215">
        <v>7759</v>
      </c>
      <c r="E136" s="215">
        <v>7510</v>
      </c>
      <c r="F136" s="215">
        <v>74</v>
      </c>
      <c r="G136" s="215">
        <v>70</v>
      </c>
      <c r="H136" s="215">
        <v>77</v>
      </c>
      <c r="I136" s="215">
        <v>829</v>
      </c>
      <c r="J136" s="215">
        <v>422</v>
      </c>
      <c r="K136" s="215">
        <v>407</v>
      </c>
      <c r="L136" s="215">
        <v>80</v>
      </c>
      <c r="M136" s="215">
        <v>77</v>
      </c>
      <c r="N136" s="215">
        <v>84</v>
      </c>
      <c r="O136" s="215">
        <v>570</v>
      </c>
      <c r="P136" s="215">
        <v>267</v>
      </c>
      <c r="Q136" s="215">
        <v>303</v>
      </c>
      <c r="R136" s="215">
        <v>85</v>
      </c>
      <c r="S136" s="215">
        <v>82</v>
      </c>
      <c r="T136" s="215">
        <v>87</v>
      </c>
      <c r="U136" s="215">
        <v>341</v>
      </c>
      <c r="V136" s="215">
        <v>163</v>
      </c>
      <c r="W136" s="215">
        <v>178</v>
      </c>
      <c r="X136" s="215">
        <v>78</v>
      </c>
      <c r="Y136" s="215">
        <v>72</v>
      </c>
      <c r="Z136" s="215">
        <v>84</v>
      </c>
      <c r="AA136" s="215">
        <v>49</v>
      </c>
      <c r="AB136" s="215">
        <v>28</v>
      </c>
      <c r="AC136" s="215">
        <v>21</v>
      </c>
      <c r="AD136" s="215">
        <v>78</v>
      </c>
      <c r="AE136" s="215">
        <v>75</v>
      </c>
      <c r="AF136" s="215">
        <v>81</v>
      </c>
      <c r="AG136" s="215">
        <v>17356</v>
      </c>
      <c r="AH136" s="215">
        <v>8797</v>
      </c>
      <c r="AI136" s="215">
        <v>8559</v>
      </c>
      <c r="AJ136" s="215">
        <v>74</v>
      </c>
      <c r="AK136" s="215">
        <v>71</v>
      </c>
      <c r="AL136" s="215">
        <v>78</v>
      </c>
      <c r="AN136" s="152"/>
    </row>
    <row r="137" spans="1:40" x14ac:dyDescent="0.45">
      <c r="A137" s="149" t="s">
        <v>337</v>
      </c>
      <c r="B137" s="149" t="s">
        <v>338</v>
      </c>
      <c r="C137" s="215">
        <v>2774</v>
      </c>
      <c r="D137" s="215">
        <v>1414</v>
      </c>
      <c r="E137" s="215">
        <v>1360</v>
      </c>
      <c r="F137" s="215">
        <v>70</v>
      </c>
      <c r="G137" s="215">
        <v>66</v>
      </c>
      <c r="H137" s="215">
        <v>74</v>
      </c>
      <c r="I137" s="215">
        <v>198</v>
      </c>
      <c r="J137" s="215">
        <v>114</v>
      </c>
      <c r="K137" s="215">
        <v>84</v>
      </c>
      <c r="L137" s="215">
        <v>72</v>
      </c>
      <c r="M137" s="215">
        <v>68</v>
      </c>
      <c r="N137" s="215">
        <v>79</v>
      </c>
      <c r="O137" s="215">
        <v>154</v>
      </c>
      <c r="P137" s="215">
        <v>76</v>
      </c>
      <c r="Q137" s="215">
        <v>78</v>
      </c>
      <c r="R137" s="215">
        <v>79</v>
      </c>
      <c r="S137" s="215">
        <v>78</v>
      </c>
      <c r="T137" s="215">
        <v>81</v>
      </c>
      <c r="U137" s="215">
        <v>175</v>
      </c>
      <c r="V137" s="215">
        <v>87</v>
      </c>
      <c r="W137" s="215">
        <v>88</v>
      </c>
      <c r="X137" s="215">
        <v>78</v>
      </c>
      <c r="Y137" s="215">
        <v>83</v>
      </c>
      <c r="Z137" s="215">
        <v>73</v>
      </c>
      <c r="AA137" s="215">
        <v>8</v>
      </c>
      <c r="AB137" s="215">
        <v>4</v>
      </c>
      <c r="AC137" s="215">
        <v>4</v>
      </c>
      <c r="AD137" s="215">
        <v>100</v>
      </c>
      <c r="AE137" s="215">
        <v>100</v>
      </c>
      <c r="AF137" s="215">
        <v>100</v>
      </c>
      <c r="AG137" s="215">
        <v>3362</v>
      </c>
      <c r="AH137" s="215">
        <v>1722</v>
      </c>
      <c r="AI137" s="215">
        <v>1640</v>
      </c>
      <c r="AJ137" s="215">
        <v>71</v>
      </c>
      <c r="AK137" s="215">
        <v>67</v>
      </c>
      <c r="AL137" s="215">
        <v>75</v>
      </c>
      <c r="AN137" s="152"/>
    </row>
    <row r="138" spans="1:40" x14ac:dyDescent="0.45">
      <c r="A138" s="149" t="s">
        <v>118</v>
      </c>
      <c r="B138" s="149" t="s">
        <v>119</v>
      </c>
      <c r="C138" s="215">
        <v>11674</v>
      </c>
      <c r="D138" s="215">
        <v>6050</v>
      </c>
      <c r="E138" s="215">
        <v>5624</v>
      </c>
      <c r="F138" s="215">
        <v>76</v>
      </c>
      <c r="G138" s="215">
        <v>73</v>
      </c>
      <c r="H138" s="215">
        <v>80</v>
      </c>
      <c r="I138" s="215">
        <v>454</v>
      </c>
      <c r="J138" s="215">
        <v>233</v>
      </c>
      <c r="K138" s="215">
        <v>221</v>
      </c>
      <c r="L138" s="215">
        <v>79</v>
      </c>
      <c r="M138" s="215">
        <v>75</v>
      </c>
      <c r="N138" s="215">
        <v>83</v>
      </c>
      <c r="O138" s="215">
        <v>1531</v>
      </c>
      <c r="P138" s="215">
        <v>784</v>
      </c>
      <c r="Q138" s="215">
        <v>747</v>
      </c>
      <c r="R138" s="215">
        <v>72</v>
      </c>
      <c r="S138" s="215">
        <v>69</v>
      </c>
      <c r="T138" s="215">
        <v>75</v>
      </c>
      <c r="U138" s="215">
        <v>51</v>
      </c>
      <c r="V138" s="215">
        <v>30</v>
      </c>
      <c r="W138" s="215">
        <v>21</v>
      </c>
      <c r="X138" s="215">
        <v>75</v>
      </c>
      <c r="Y138" s="215">
        <v>70</v>
      </c>
      <c r="Z138" s="215">
        <v>81</v>
      </c>
      <c r="AA138" s="215">
        <v>33</v>
      </c>
      <c r="AB138" s="215">
        <v>11</v>
      </c>
      <c r="AC138" s="215">
        <v>22</v>
      </c>
      <c r="AD138" s="215">
        <v>79</v>
      </c>
      <c r="AE138" s="215">
        <v>73</v>
      </c>
      <c r="AF138" s="215">
        <v>82</v>
      </c>
      <c r="AG138" s="215">
        <v>13907</v>
      </c>
      <c r="AH138" s="215">
        <v>7187</v>
      </c>
      <c r="AI138" s="215">
        <v>6720</v>
      </c>
      <c r="AJ138" s="215">
        <v>76</v>
      </c>
      <c r="AK138" s="215">
        <v>72</v>
      </c>
      <c r="AL138" s="215">
        <v>80</v>
      </c>
      <c r="AN138" s="152"/>
    </row>
    <row r="139" spans="1:40" x14ac:dyDescent="0.45">
      <c r="A139" s="149" t="s">
        <v>100</v>
      </c>
      <c r="B139" s="149" t="s">
        <v>101</v>
      </c>
      <c r="C139" s="215">
        <v>1073</v>
      </c>
      <c r="D139" s="215">
        <v>568</v>
      </c>
      <c r="E139" s="215">
        <v>505</v>
      </c>
      <c r="F139" s="215">
        <v>71</v>
      </c>
      <c r="G139" s="215">
        <v>63</v>
      </c>
      <c r="H139" s="215">
        <v>80</v>
      </c>
      <c r="I139" s="215">
        <v>66</v>
      </c>
      <c r="J139" s="215">
        <v>33</v>
      </c>
      <c r="K139" s="215">
        <v>33</v>
      </c>
      <c r="L139" s="215">
        <v>79</v>
      </c>
      <c r="M139" s="215">
        <v>70</v>
      </c>
      <c r="N139" s="215">
        <v>88</v>
      </c>
      <c r="O139" s="215">
        <v>883</v>
      </c>
      <c r="P139" s="215">
        <v>443</v>
      </c>
      <c r="Q139" s="215">
        <v>440</v>
      </c>
      <c r="R139" s="215">
        <v>79</v>
      </c>
      <c r="S139" s="215">
        <v>77</v>
      </c>
      <c r="T139" s="215">
        <v>82</v>
      </c>
      <c r="U139" s="215">
        <v>29</v>
      </c>
      <c r="V139" s="215">
        <v>17</v>
      </c>
      <c r="W139" s="215">
        <v>12</v>
      </c>
      <c r="X139" s="215">
        <v>72</v>
      </c>
      <c r="Y139" s="215" t="s">
        <v>414</v>
      </c>
      <c r="Z139" s="215" t="s">
        <v>414</v>
      </c>
      <c r="AA139" s="215">
        <v>6</v>
      </c>
      <c r="AB139" s="215">
        <v>3</v>
      </c>
      <c r="AC139" s="215">
        <v>3</v>
      </c>
      <c r="AD139" s="215" t="s">
        <v>414</v>
      </c>
      <c r="AE139" s="215" t="s">
        <v>414</v>
      </c>
      <c r="AF139" s="215">
        <v>100</v>
      </c>
      <c r="AG139" s="215">
        <v>2085</v>
      </c>
      <c r="AH139" s="215">
        <v>1073</v>
      </c>
      <c r="AI139" s="215">
        <v>1012</v>
      </c>
      <c r="AJ139" s="215">
        <v>75</v>
      </c>
      <c r="AK139" s="215">
        <v>69</v>
      </c>
      <c r="AL139" s="215">
        <v>81</v>
      </c>
      <c r="AN139" s="152"/>
    </row>
    <row r="140" spans="1:40" x14ac:dyDescent="0.45">
      <c r="A140" s="149" t="s">
        <v>102</v>
      </c>
      <c r="B140" s="149" t="s">
        <v>103</v>
      </c>
      <c r="C140" s="215">
        <v>1581</v>
      </c>
      <c r="D140" s="215">
        <v>800</v>
      </c>
      <c r="E140" s="215">
        <v>781</v>
      </c>
      <c r="F140" s="215">
        <v>73</v>
      </c>
      <c r="G140" s="215">
        <v>68</v>
      </c>
      <c r="H140" s="215">
        <v>78</v>
      </c>
      <c r="I140" s="215">
        <v>47</v>
      </c>
      <c r="J140" s="215">
        <v>25</v>
      </c>
      <c r="K140" s="215">
        <v>22</v>
      </c>
      <c r="L140" s="215">
        <v>81</v>
      </c>
      <c r="M140" s="215">
        <v>80</v>
      </c>
      <c r="N140" s="215">
        <v>82</v>
      </c>
      <c r="O140" s="215">
        <v>37</v>
      </c>
      <c r="P140" s="215">
        <v>17</v>
      </c>
      <c r="Q140" s="215">
        <v>20</v>
      </c>
      <c r="R140" s="215">
        <v>81</v>
      </c>
      <c r="S140" s="215">
        <v>82</v>
      </c>
      <c r="T140" s="215">
        <v>80</v>
      </c>
      <c r="U140" s="215">
        <v>3</v>
      </c>
      <c r="V140" s="215">
        <v>0</v>
      </c>
      <c r="W140" s="215">
        <v>3</v>
      </c>
      <c r="X140" s="215" t="s">
        <v>414</v>
      </c>
      <c r="Y140" s="215" t="s">
        <v>33</v>
      </c>
      <c r="Z140" s="215" t="s">
        <v>414</v>
      </c>
      <c r="AA140" s="215">
        <v>5</v>
      </c>
      <c r="AB140" s="215" t="s">
        <v>414</v>
      </c>
      <c r="AC140" s="215" t="s">
        <v>414</v>
      </c>
      <c r="AD140" s="215" t="s">
        <v>414</v>
      </c>
      <c r="AE140" s="215" t="s">
        <v>414</v>
      </c>
      <c r="AF140" s="215" t="s">
        <v>414</v>
      </c>
      <c r="AG140" s="215">
        <v>1694</v>
      </c>
      <c r="AH140" s="215">
        <v>852</v>
      </c>
      <c r="AI140" s="215">
        <v>842</v>
      </c>
      <c r="AJ140" s="215">
        <v>73</v>
      </c>
      <c r="AK140" s="215">
        <v>68</v>
      </c>
      <c r="AL140" s="215">
        <v>78</v>
      </c>
      <c r="AN140" s="152"/>
    </row>
    <row r="141" spans="1:40" x14ac:dyDescent="0.45">
      <c r="A141" s="149" t="s">
        <v>192</v>
      </c>
      <c r="B141" s="149" t="s">
        <v>193</v>
      </c>
      <c r="C141" s="215">
        <v>8277</v>
      </c>
      <c r="D141" s="215">
        <v>4222</v>
      </c>
      <c r="E141" s="215">
        <v>4055</v>
      </c>
      <c r="F141" s="215">
        <v>70</v>
      </c>
      <c r="G141" s="215">
        <v>66</v>
      </c>
      <c r="H141" s="215">
        <v>75</v>
      </c>
      <c r="I141" s="215">
        <v>358</v>
      </c>
      <c r="J141" s="215">
        <v>180</v>
      </c>
      <c r="K141" s="215">
        <v>178</v>
      </c>
      <c r="L141" s="215">
        <v>75</v>
      </c>
      <c r="M141" s="215">
        <v>73</v>
      </c>
      <c r="N141" s="215">
        <v>77</v>
      </c>
      <c r="O141" s="215">
        <v>281</v>
      </c>
      <c r="P141" s="215">
        <v>138</v>
      </c>
      <c r="Q141" s="215">
        <v>143</v>
      </c>
      <c r="R141" s="215">
        <v>77</v>
      </c>
      <c r="S141" s="215">
        <v>70</v>
      </c>
      <c r="T141" s="215">
        <v>83</v>
      </c>
      <c r="U141" s="215">
        <v>60</v>
      </c>
      <c r="V141" s="215">
        <v>27</v>
      </c>
      <c r="W141" s="215">
        <v>33</v>
      </c>
      <c r="X141" s="215">
        <v>68</v>
      </c>
      <c r="Y141" s="215">
        <v>48</v>
      </c>
      <c r="Z141" s="215">
        <v>85</v>
      </c>
      <c r="AA141" s="215">
        <v>22</v>
      </c>
      <c r="AB141" s="215">
        <v>11</v>
      </c>
      <c r="AC141" s="215">
        <v>11</v>
      </c>
      <c r="AD141" s="215">
        <v>64</v>
      </c>
      <c r="AE141" s="215">
        <v>64</v>
      </c>
      <c r="AF141" s="215">
        <v>64</v>
      </c>
      <c r="AG141" s="215">
        <v>9127</v>
      </c>
      <c r="AH141" s="215">
        <v>4644</v>
      </c>
      <c r="AI141" s="215">
        <v>4483</v>
      </c>
      <c r="AJ141" s="215">
        <v>71</v>
      </c>
      <c r="AK141" s="215">
        <v>67</v>
      </c>
      <c r="AL141" s="215">
        <v>75</v>
      </c>
      <c r="AN141" s="152"/>
    </row>
    <row r="142" spans="1:40" x14ac:dyDescent="0.45">
      <c r="A142" s="149" t="s">
        <v>190</v>
      </c>
      <c r="B142" s="149" t="s">
        <v>191</v>
      </c>
      <c r="C142" s="215">
        <v>1952</v>
      </c>
      <c r="D142" s="215">
        <v>989</v>
      </c>
      <c r="E142" s="215">
        <v>963</v>
      </c>
      <c r="F142" s="215">
        <v>63</v>
      </c>
      <c r="G142" s="215">
        <v>59</v>
      </c>
      <c r="H142" s="215">
        <v>67</v>
      </c>
      <c r="I142" s="215">
        <v>466</v>
      </c>
      <c r="J142" s="215">
        <v>233</v>
      </c>
      <c r="K142" s="215">
        <v>233</v>
      </c>
      <c r="L142" s="215">
        <v>70</v>
      </c>
      <c r="M142" s="215">
        <v>63</v>
      </c>
      <c r="N142" s="215">
        <v>77</v>
      </c>
      <c r="O142" s="215">
        <v>548</v>
      </c>
      <c r="P142" s="215">
        <v>282</v>
      </c>
      <c r="Q142" s="215">
        <v>266</v>
      </c>
      <c r="R142" s="215">
        <v>75</v>
      </c>
      <c r="S142" s="215">
        <v>72</v>
      </c>
      <c r="T142" s="215">
        <v>78</v>
      </c>
      <c r="U142" s="215">
        <v>356</v>
      </c>
      <c r="V142" s="215">
        <v>170</v>
      </c>
      <c r="W142" s="215">
        <v>186</v>
      </c>
      <c r="X142" s="215">
        <v>75</v>
      </c>
      <c r="Y142" s="215">
        <v>71</v>
      </c>
      <c r="Z142" s="215">
        <v>78</v>
      </c>
      <c r="AA142" s="215">
        <v>20</v>
      </c>
      <c r="AB142" s="215">
        <v>8</v>
      </c>
      <c r="AC142" s="215">
        <v>12</v>
      </c>
      <c r="AD142" s="215">
        <v>70</v>
      </c>
      <c r="AE142" s="215">
        <v>63</v>
      </c>
      <c r="AF142" s="215">
        <v>75</v>
      </c>
      <c r="AG142" s="215">
        <v>3480</v>
      </c>
      <c r="AH142" s="215">
        <v>1757</v>
      </c>
      <c r="AI142" s="215">
        <v>1723</v>
      </c>
      <c r="AJ142" s="215">
        <v>67</v>
      </c>
      <c r="AK142" s="215">
        <v>62</v>
      </c>
      <c r="AL142" s="215">
        <v>71</v>
      </c>
      <c r="AN142" s="152"/>
    </row>
    <row r="143" spans="1:40" x14ac:dyDescent="0.45">
      <c r="A143" s="149" t="s">
        <v>208</v>
      </c>
      <c r="B143" s="149" t="s">
        <v>209</v>
      </c>
      <c r="C143" s="215">
        <v>2844</v>
      </c>
      <c r="D143" s="215">
        <v>1385</v>
      </c>
      <c r="E143" s="215">
        <v>1459</v>
      </c>
      <c r="F143" s="215">
        <v>76</v>
      </c>
      <c r="G143" s="215">
        <v>71</v>
      </c>
      <c r="H143" s="215">
        <v>81</v>
      </c>
      <c r="I143" s="215">
        <v>72</v>
      </c>
      <c r="J143" s="215">
        <v>41</v>
      </c>
      <c r="K143" s="215">
        <v>31</v>
      </c>
      <c r="L143" s="215">
        <v>74</v>
      </c>
      <c r="M143" s="215">
        <v>73</v>
      </c>
      <c r="N143" s="215">
        <v>74</v>
      </c>
      <c r="O143" s="215">
        <v>28</v>
      </c>
      <c r="P143" s="215">
        <v>17</v>
      </c>
      <c r="Q143" s="215">
        <v>11</v>
      </c>
      <c r="R143" s="215">
        <v>79</v>
      </c>
      <c r="S143" s="215" t="s">
        <v>414</v>
      </c>
      <c r="T143" s="215" t="s">
        <v>414</v>
      </c>
      <c r="U143" s="215">
        <v>6</v>
      </c>
      <c r="V143" s="215" t="s">
        <v>414</v>
      </c>
      <c r="W143" s="215" t="s">
        <v>414</v>
      </c>
      <c r="X143" s="215">
        <v>100</v>
      </c>
      <c r="Y143" s="215" t="s">
        <v>414</v>
      </c>
      <c r="Z143" s="215" t="s">
        <v>414</v>
      </c>
      <c r="AA143" s="215">
        <v>4</v>
      </c>
      <c r="AB143" s="215" t="s">
        <v>414</v>
      </c>
      <c r="AC143" s="215" t="s">
        <v>414</v>
      </c>
      <c r="AD143" s="215" t="s">
        <v>414</v>
      </c>
      <c r="AE143" s="215" t="s">
        <v>414</v>
      </c>
      <c r="AF143" s="215" t="s">
        <v>414</v>
      </c>
      <c r="AG143" s="215">
        <v>2994</v>
      </c>
      <c r="AH143" s="215">
        <v>1470</v>
      </c>
      <c r="AI143" s="215">
        <v>1524</v>
      </c>
      <c r="AJ143" s="215">
        <v>76</v>
      </c>
      <c r="AK143" s="215">
        <v>71</v>
      </c>
      <c r="AL143" s="215">
        <v>80</v>
      </c>
      <c r="AN143" s="152"/>
    </row>
    <row r="144" spans="1:40" x14ac:dyDescent="0.45">
      <c r="A144" s="149" t="s">
        <v>216</v>
      </c>
      <c r="B144" s="149" t="s">
        <v>217</v>
      </c>
      <c r="C144" s="215">
        <v>1825</v>
      </c>
      <c r="D144" s="215">
        <v>952</v>
      </c>
      <c r="E144" s="215">
        <v>873</v>
      </c>
      <c r="F144" s="215">
        <v>77</v>
      </c>
      <c r="G144" s="215">
        <v>73</v>
      </c>
      <c r="H144" s="215">
        <v>82</v>
      </c>
      <c r="I144" s="215">
        <v>102</v>
      </c>
      <c r="J144" s="215">
        <v>54</v>
      </c>
      <c r="K144" s="215">
        <v>48</v>
      </c>
      <c r="L144" s="215">
        <v>74</v>
      </c>
      <c r="M144" s="215">
        <v>72</v>
      </c>
      <c r="N144" s="215">
        <v>75</v>
      </c>
      <c r="O144" s="215">
        <v>145</v>
      </c>
      <c r="P144" s="215">
        <v>57</v>
      </c>
      <c r="Q144" s="215">
        <v>88</v>
      </c>
      <c r="R144" s="215">
        <v>82</v>
      </c>
      <c r="S144" s="215">
        <v>82</v>
      </c>
      <c r="T144" s="215">
        <v>82</v>
      </c>
      <c r="U144" s="215">
        <v>40</v>
      </c>
      <c r="V144" s="215">
        <v>22</v>
      </c>
      <c r="W144" s="215">
        <v>18</v>
      </c>
      <c r="X144" s="215" t="s">
        <v>414</v>
      </c>
      <c r="Y144" s="215" t="s">
        <v>414</v>
      </c>
      <c r="Z144" s="215">
        <v>100</v>
      </c>
      <c r="AA144" s="215">
        <v>12</v>
      </c>
      <c r="AB144" s="215">
        <v>8</v>
      </c>
      <c r="AC144" s="215">
        <v>4</v>
      </c>
      <c r="AD144" s="215" t="s">
        <v>414</v>
      </c>
      <c r="AE144" s="215" t="s">
        <v>414</v>
      </c>
      <c r="AF144" s="215">
        <v>100</v>
      </c>
      <c r="AG144" s="215">
        <v>2146</v>
      </c>
      <c r="AH144" s="215">
        <v>1105</v>
      </c>
      <c r="AI144" s="215">
        <v>1041</v>
      </c>
      <c r="AJ144" s="215">
        <v>77</v>
      </c>
      <c r="AK144" s="215">
        <v>74</v>
      </c>
      <c r="AL144" s="215">
        <v>81</v>
      </c>
      <c r="AN144" s="152"/>
    </row>
    <row r="145" spans="1:40" x14ac:dyDescent="0.45">
      <c r="A145" s="149" t="s">
        <v>108</v>
      </c>
      <c r="B145" s="149" t="s">
        <v>109</v>
      </c>
      <c r="C145" s="215">
        <v>3838</v>
      </c>
      <c r="D145" s="215">
        <v>2018</v>
      </c>
      <c r="E145" s="215">
        <v>1820</v>
      </c>
      <c r="F145" s="215">
        <v>80</v>
      </c>
      <c r="G145" s="215">
        <v>76</v>
      </c>
      <c r="H145" s="215">
        <v>84</v>
      </c>
      <c r="I145" s="215">
        <v>147</v>
      </c>
      <c r="J145" s="215">
        <v>75</v>
      </c>
      <c r="K145" s="215">
        <v>72</v>
      </c>
      <c r="L145" s="215">
        <v>82</v>
      </c>
      <c r="M145" s="215">
        <v>83</v>
      </c>
      <c r="N145" s="215">
        <v>81</v>
      </c>
      <c r="O145" s="215">
        <v>93</v>
      </c>
      <c r="P145" s="215">
        <v>55</v>
      </c>
      <c r="Q145" s="215">
        <v>38</v>
      </c>
      <c r="R145" s="215">
        <v>82</v>
      </c>
      <c r="S145" s="215">
        <v>82</v>
      </c>
      <c r="T145" s="215">
        <v>82</v>
      </c>
      <c r="U145" s="215">
        <v>12</v>
      </c>
      <c r="V145" s="215">
        <v>5</v>
      </c>
      <c r="W145" s="215">
        <v>7</v>
      </c>
      <c r="X145" s="215">
        <v>75</v>
      </c>
      <c r="Y145" s="215" t="s">
        <v>414</v>
      </c>
      <c r="Z145" s="215" t="s">
        <v>414</v>
      </c>
      <c r="AA145" s="215">
        <v>9</v>
      </c>
      <c r="AB145" s="215">
        <v>5</v>
      </c>
      <c r="AC145" s="215">
        <v>4</v>
      </c>
      <c r="AD145" s="215" t="s">
        <v>414</v>
      </c>
      <c r="AE145" s="215" t="s">
        <v>414</v>
      </c>
      <c r="AF145" s="215">
        <v>100</v>
      </c>
      <c r="AG145" s="215">
        <v>4171</v>
      </c>
      <c r="AH145" s="215">
        <v>2189</v>
      </c>
      <c r="AI145" s="215">
        <v>1982</v>
      </c>
      <c r="AJ145" s="215">
        <v>79</v>
      </c>
      <c r="AK145" s="215">
        <v>76</v>
      </c>
      <c r="AL145" s="215">
        <v>83</v>
      </c>
      <c r="AN145" s="152"/>
    </row>
    <row r="146" spans="1:40" x14ac:dyDescent="0.45">
      <c r="A146" s="149" t="s">
        <v>110</v>
      </c>
      <c r="B146" s="149" t="s">
        <v>428</v>
      </c>
      <c r="C146" s="215">
        <v>3659</v>
      </c>
      <c r="D146" s="215">
        <v>1876</v>
      </c>
      <c r="E146" s="215">
        <v>1783</v>
      </c>
      <c r="F146" s="215">
        <v>74</v>
      </c>
      <c r="G146" s="215">
        <v>71</v>
      </c>
      <c r="H146" s="215">
        <v>78</v>
      </c>
      <c r="I146" s="215">
        <v>77</v>
      </c>
      <c r="J146" s="215">
        <v>38</v>
      </c>
      <c r="K146" s="215">
        <v>39</v>
      </c>
      <c r="L146" s="215">
        <v>82</v>
      </c>
      <c r="M146" s="215">
        <v>82</v>
      </c>
      <c r="N146" s="215">
        <v>82</v>
      </c>
      <c r="O146" s="215">
        <v>62</v>
      </c>
      <c r="P146" s="215">
        <v>27</v>
      </c>
      <c r="Q146" s="215">
        <v>35</v>
      </c>
      <c r="R146" s="215">
        <v>79</v>
      </c>
      <c r="S146" s="215">
        <v>70</v>
      </c>
      <c r="T146" s="215">
        <v>86</v>
      </c>
      <c r="U146" s="215">
        <v>12</v>
      </c>
      <c r="V146" s="215">
        <v>9</v>
      </c>
      <c r="W146" s="215">
        <v>3</v>
      </c>
      <c r="X146" s="215" t="s">
        <v>414</v>
      </c>
      <c r="Y146" s="215" t="s">
        <v>414</v>
      </c>
      <c r="Z146" s="215">
        <v>100</v>
      </c>
      <c r="AA146" s="215">
        <v>15</v>
      </c>
      <c r="AB146" s="215">
        <v>7</v>
      </c>
      <c r="AC146" s="215">
        <v>8</v>
      </c>
      <c r="AD146" s="215">
        <v>60</v>
      </c>
      <c r="AE146" s="215" t="s">
        <v>414</v>
      </c>
      <c r="AF146" s="215" t="s">
        <v>414</v>
      </c>
      <c r="AG146" s="215">
        <v>3888</v>
      </c>
      <c r="AH146" s="215">
        <v>1993</v>
      </c>
      <c r="AI146" s="215">
        <v>1895</v>
      </c>
      <c r="AJ146" s="215">
        <v>74</v>
      </c>
      <c r="AK146" s="215">
        <v>71</v>
      </c>
      <c r="AL146" s="215">
        <v>78</v>
      </c>
      <c r="AN146" s="152"/>
    </row>
    <row r="147" spans="1:40" x14ac:dyDescent="0.45">
      <c r="A147" s="149" t="s">
        <v>368</v>
      </c>
      <c r="B147" s="149" t="s">
        <v>369</v>
      </c>
      <c r="C147" s="215">
        <v>5297</v>
      </c>
      <c r="D147" s="215">
        <v>2724</v>
      </c>
      <c r="E147" s="215">
        <v>2573</v>
      </c>
      <c r="F147" s="215">
        <v>72</v>
      </c>
      <c r="G147" s="215">
        <v>68</v>
      </c>
      <c r="H147" s="215">
        <v>76</v>
      </c>
      <c r="I147" s="215">
        <v>126</v>
      </c>
      <c r="J147" s="215">
        <v>58</v>
      </c>
      <c r="K147" s="215">
        <v>68</v>
      </c>
      <c r="L147" s="215">
        <v>76</v>
      </c>
      <c r="M147" s="215">
        <v>67</v>
      </c>
      <c r="N147" s="215">
        <v>84</v>
      </c>
      <c r="O147" s="215">
        <v>16</v>
      </c>
      <c r="P147" s="215">
        <v>9</v>
      </c>
      <c r="Q147" s="215">
        <v>7</v>
      </c>
      <c r="R147" s="215" t="s">
        <v>414</v>
      </c>
      <c r="S147" s="215" t="s">
        <v>414</v>
      </c>
      <c r="T147" s="215" t="s">
        <v>414</v>
      </c>
      <c r="U147" s="215">
        <v>5</v>
      </c>
      <c r="V147" s="215" t="s">
        <v>414</v>
      </c>
      <c r="W147" s="215" t="s">
        <v>414</v>
      </c>
      <c r="X147" s="215" t="s">
        <v>414</v>
      </c>
      <c r="Y147" s="215" t="s">
        <v>414</v>
      </c>
      <c r="Z147" s="215" t="s">
        <v>414</v>
      </c>
      <c r="AA147" s="215">
        <v>11</v>
      </c>
      <c r="AB147" s="215">
        <v>5</v>
      </c>
      <c r="AC147" s="215">
        <v>6</v>
      </c>
      <c r="AD147" s="215">
        <v>73</v>
      </c>
      <c r="AE147" s="215" t="s">
        <v>414</v>
      </c>
      <c r="AF147" s="215" t="s">
        <v>414</v>
      </c>
      <c r="AG147" s="215">
        <v>5540</v>
      </c>
      <c r="AH147" s="215">
        <v>2846</v>
      </c>
      <c r="AI147" s="215">
        <v>2694</v>
      </c>
      <c r="AJ147" s="215">
        <v>72</v>
      </c>
      <c r="AK147" s="215">
        <v>68</v>
      </c>
      <c r="AL147" s="215">
        <v>77</v>
      </c>
      <c r="AN147" s="152"/>
    </row>
    <row r="148" spans="1:40" x14ac:dyDescent="0.45">
      <c r="A148" s="149" t="s">
        <v>112</v>
      </c>
      <c r="B148" s="149" t="s">
        <v>113</v>
      </c>
      <c r="C148" s="215">
        <v>4723</v>
      </c>
      <c r="D148" s="215">
        <v>2476</v>
      </c>
      <c r="E148" s="215">
        <v>2247</v>
      </c>
      <c r="F148" s="215">
        <v>74</v>
      </c>
      <c r="G148" s="215">
        <v>71</v>
      </c>
      <c r="H148" s="215">
        <v>78</v>
      </c>
      <c r="I148" s="215">
        <v>73</v>
      </c>
      <c r="J148" s="215">
        <v>44</v>
      </c>
      <c r="K148" s="215">
        <v>29</v>
      </c>
      <c r="L148" s="215">
        <v>85</v>
      </c>
      <c r="M148" s="215">
        <v>84</v>
      </c>
      <c r="N148" s="215">
        <v>86</v>
      </c>
      <c r="O148" s="215">
        <v>45</v>
      </c>
      <c r="P148" s="215">
        <v>19</v>
      </c>
      <c r="Q148" s="215">
        <v>26</v>
      </c>
      <c r="R148" s="215">
        <v>69</v>
      </c>
      <c r="S148" s="215">
        <v>68</v>
      </c>
      <c r="T148" s="215">
        <v>69</v>
      </c>
      <c r="U148" s="215">
        <v>6</v>
      </c>
      <c r="V148" s="215" t="s">
        <v>414</v>
      </c>
      <c r="W148" s="215" t="s">
        <v>414</v>
      </c>
      <c r="X148" s="215">
        <v>50</v>
      </c>
      <c r="Y148" s="215" t="s">
        <v>414</v>
      </c>
      <c r="Z148" s="215" t="s">
        <v>414</v>
      </c>
      <c r="AA148" s="215">
        <v>7</v>
      </c>
      <c r="AB148" s="215">
        <v>3</v>
      </c>
      <c r="AC148" s="215">
        <v>4</v>
      </c>
      <c r="AD148" s="215">
        <v>57</v>
      </c>
      <c r="AE148" s="215" t="s">
        <v>414</v>
      </c>
      <c r="AF148" s="215" t="s">
        <v>414</v>
      </c>
      <c r="AG148" s="215">
        <v>4979</v>
      </c>
      <c r="AH148" s="215">
        <v>2614</v>
      </c>
      <c r="AI148" s="215">
        <v>2365</v>
      </c>
      <c r="AJ148" s="215">
        <v>74</v>
      </c>
      <c r="AK148" s="215">
        <v>71</v>
      </c>
      <c r="AL148" s="215">
        <v>78</v>
      </c>
      <c r="AN148" s="152"/>
    </row>
    <row r="149" spans="1:40" x14ac:dyDescent="0.45">
      <c r="A149" s="149" t="s">
        <v>374</v>
      </c>
      <c r="B149" s="149" t="s">
        <v>375</v>
      </c>
      <c r="C149" s="215">
        <v>6044</v>
      </c>
      <c r="D149" s="215">
        <v>3032</v>
      </c>
      <c r="E149" s="215">
        <v>3012</v>
      </c>
      <c r="F149" s="215">
        <v>75</v>
      </c>
      <c r="G149" s="215">
        <v>72</v>
      </c>
      <c r="H149" s="215">
        <v>78</v>
      </c>
      <c r="I149" s="215">
        <v>289</v>
      </c>
      <c r="J149" s="215">
        <v>145</v>
      </c>
      <c r="K149" s="215">
        <v>144</v>
      </c>
      <c r="L149" s="215">
        <v>75</v>
      </c>
      <c r="M149" s="215">
        <v>71</v>
      </c>
      <c r="N149" s="215">
        <v>78</v>
      </c>
      <c r="O149" s="215">
        <v>166</v>
      </c>
      <c r="P149" s="215">
        <v>82</v>
      </c>
      <c r="Q149" s="215">
        <v>84</v>
      </c>
      <c r="R149" s="215">
        <v>81</v>
      </c>
      <c r="S149" s="215">
        <v>79</v>
      </c>
      <c r="T149" s="215">
        <v>82</v>
      </c>
      <c r="U149" s="215">
        <v>86</v>
      </c>
      <c r="V149" s="215">
        <v>38</v>
      </c>
      <c r="W149" s="215">
        <v>48</v>
      </c>
      <c r="X149" s="215">
        <v>70</v>
      </c>
      <c r="Y149" s="215">
        <v>61</v>
      </c>
      <c r="Z149" s="215">
        <v>77</v>
      </c>
      <c r="AA149" s="215">
        <v>15</v>
      </c>
      <c r="AB149" s="215">
        <v>10</v>
      </c>
      <c r="AC149" s="215">
        <v>5</v>
      </c>
      <c r="AD149" s="215">
        <v>60</v>
      </c>
      <c r="AE149" s="215" t="s">
        <v>414</v>
      </c>
      <c r="AF149" s="215" t="s">
        <v>414</v>
      </c>
      <c r="AG149" s="215">
        <v>6701</v>
      </c>
      <c r="AH149" s="215">
        <v>3358</v>
      </c>
      <c r="AI149" s="215">
        <v>3343</v>
      </c>
      <c r="AJ149" s="215">
        <v>75</v>
      </c>
      <c r="AK149" s="215">
        <v>72</v>
      </c>
      <c r="AL149" s="215">
        <v>78</v>
      </c>
      <c r="AN149" s="152"/>
    </row>
    <row r="150" spans="1:40" x14ac:dyDescent="0.45">
      <c r="A150" s="149" t="s">
        <v>236</v>
      </c>
      <c r="B150" s="149" t="s">
        <v>237</v>
      </c>
      <c r="C150" s="215">
        <v>11358</v>
      </c>
      <c r="D150" s="215">
        <v>5832</v>
      </c>
      <c r="E150" s="215">
        <v>5526</v>
      </c>
      <c r="F150" s="215">
        <v>77</v>
      </c>
      <c r="G150" s="215">
        <v>74</v>
      </c>
      <c r="H150" s="215">
        <v>80</v>
      </c>
      <c r="I150" s="215">
        <v>975</v>
      </c>
      <c r="J150" s="215">
        <v>476</v>
      </c>
      <c r="K150" s="215">
        <v>499</v>
      </c>
      <c r="L150" s="215">
        <v>78</v>
      </c>
      <c r="M150" s="215">
        <v>76</v>
      </c>
      <c r="N150" s="215">
        <v>79</v>
      </c>
      <c r="O150" s="215">
        <v>1164</v>
      </c>
      <c r="P150" s="215">
        <v>618</v>
      </c>
      <c r="Q150" s="215">
        <v>546</v>
      </c>
      <c r="R150" s="215">
        <v>79</v>
      </c>
      <c r="S150" s="215">
        <v>78</v>
      </c>
      <c r="T150" s="215">
        <v>81</v>
      </c>
      <c r="U150" s="215">
        <v>557</v>
      </c>
      <c r="V150" s="215">
        <v>272</v>
      </c>
      <c r="W150" s="215">
        <v>285</v>
      </c>
      <c r="X150" s="215">
        <v>77</v>
      </c>
      <c r="Y150" s="215">
        <v>73</v>
      </c>
      <c r="Z150" s="215">
        <v>80</v>
      </c>
      <c r="AA150" s="215">
        <v>62</v>
      </c>
      <c r="AB150" s="215">
        <v>31</v>
      </c>
      <c r="AC150" s="215">
        <v>31</v>
      </c>
      <c r="AD150" s="215">
        <v>77</v>
      </c>
      <c r="AE150" s="215">
        <v>81</v>
      </c>
      <c r="AF150" s="215">
        <v>74</v>
      </c>
      <c r="AG150" s="215">
        <v>14405</v>
      </c>
      <c r="AH150" s="215">
        <v>7384</v>
      </c>
      <c r="AI150" s="215">
        <v>7021</v>
      </c>
      <c r="AJ150" s="215">
        <v>77</v>
      </c>
      <c r="AK150" s="215">
        <v>74</v>
      </c>
      <c r="AL150" s="215">
        <v>80</v>
      </c>
      <c r="AN150" s="152"/>
    </row>
    <row r="151" spans="1:40" x14ac:dyDescent="0.45">
      <c r="A151" s="149" t="s">
        <v>333</v>
      </c>
      <c r="B151" s="149" t="s">
        <v>334</v>
      </c>
      <c r="C151" s="215">
        <v>1219</v>
      </c>
      <c r="D151" s="215">
        <v>654</v>
      </c>
      <c r="E151" s="215">
        <v>565</v>
      </c>
      <c r="F151" s="215">
        <v>70</v>
      </c>
      <c r="G151" s="215">
        <v>63</v>
      </c>
      <c r="H151" s="215">
        <v>78</v>
      </c>
      <c r="I151" s="215">
        <v>47</v>
      </c>
      <c r="J151" s="215">
        <v>26</v>
      </c>
      <c r="K151" s="215">
        <v>21</v>
      </c>
      <c r="L151" s="215">
        <v>70</v>
      </c>
      <c r="M151" s="215">
        <v>65</v>
      </c>
      <c r="N151" s="215">
        <v>76</v>
      </c>
      <c r="O151" s="215">
        <v>14</v>
      </c>
      <c r="P151" s="215">
        <v>5</v>
      </c>
      <c r="Q151" s="215">
        <v>9</v>
      </c>
      <c r="R151" s="215">
        <v>79</v>
      </c>
      <c r="S151" s="215" t="s">
        <v>414</v>
      </c>
      <c r="T151" s="215" t="s">
        <v>414</v>
      </c>
      <c r="U151" s="215">
        <v>0</v>
      </c>
      <c r="V151" s="215">
        <v>0</v>
      </c>
      <c r="W151" s="215">
        <v>0</v>
      </c>
      <c r="X151" s="215" t="s">
        <v>33</v>
      </c>
      <c r="Y151" s="215" t="s">
        <v>33</v>
      </c>
      <c r="Z151" s="215" t="s">
        <v>33</v>
      </c>
      <c r="AA151" s="215">
        <v>5</v>
      </c>
      <c r="AB151" s="215" t="s">
        <v>414</v>
      </c>
      <c r="AC151" s="215" t="s">
        <v>414</v>
      </c>
      <c r="AD151" s="215">
        <v>100</v>
      </c>
      <c r="AE151" s="215" t="s">
        <v>414</v>
      </c>
      <c r="AF151" s="215" t="s">
        <v>414</v>
      </c>
      <c r="AG151" s="215">
        <v>1295</v>
      </c>
      <c r="AH151" s="215">
        <v>695</v>
      </c>
      <c r="AI151" s="215">
        <v>600</v>
      </c>
      <c r="AJ151" s="215">
        <v>70</v>
      </c>
      <c r="AK151" s="215">
        <v>63</v>
      </c>
      <c r="AL151" s="215">
        <v>78</v>
      </c>
      <c r="AN151" s="152"/>
    </row>
    <row r="152" spans="1:40" x14ac:dyDescent="0.45">
      <c r="A152" s="149" t="s">
        <v>186</v>
      </c>
      <c r="B152" s="149" t="s">
        <v>187</v>
      </c>
      <c r="C152" s="215">
        <v>7623</v>
      </c>
      <c r="D152" s="215">
        <v>3932</v>
      </c>
      <c r="E152" s="215">
        <v>3691</v>
      </c>
      <c r="F152" s="215">
        <v>79</v>
      </c>
      <c r="G152" s="215">
        <v>75</v>
      </c>
      <c r="H152" s="215">
        <v>84</v>
      </c>
      <c r="I152" s="215">
        <v>226</v>
      </c>
      <c r="J152" s="215">
        <v>116</v>
      </c>
      <c r="K152" s="215">
        <v>110</v>
      </c>
      <c r="L152" s="215">
        <v>77</v>
      </c>
      <c r="M152" s="215">
        <v>72</v>
      </c>
      <c r="N152" s="215">
        <v>82</v>
      </c>
      <c r="O152" s="215">
        <v>63</v>
      </c>
      <c r="P152" s="215">
        <v>41</v>
      </c>
      <c r="Q152" s="215">
        <v>22</v>
      </c>
      <c r="R152" s="215">
        <v>89</v>
      </c>
      <c r="S152" s="215">
        <v>90</v>
      </c>
      <c r="T152" s="215">
        <v>86</v>
      </c>
      <c r="U152" s="215">
        <v>20</v>
      </c>
      <c r="V152" s="215">
        <v>11</v>
      </c>
      <c r="W152" s="215">
        <v>9</v>
      </c>
      <c r="X152" s="215" t="s">
        <v>414</v>
      </c>
      <c r="Y152" s="215">
        <v>100</v>
      </c>
      <c r="Z152" s="215" t="s">
        <v>414</v>
      </c>
      <c r="AA152" s="215">
        <v>19</v>
      </c>
      <c r="AB152" s="215">
        <v>12</v>
      </c>
      <c r="AC152" s="215">
        <v>7</v>
      </c>
      <c r="AD152" s="215">
        <v>79</v>
      </c>
      <c r="AE152" s="215">
        <v>67</v>
      </c>
      <c r="AF152" s="215">
        <v>100</v>
      </c>
      <c r="AG152" s="215">
        <v>8059</v>
      </c>
      <c r="AH152" s="215">
        <v>4173</v>
      </c>
      <c r="AI152" s="215">
        <v>3886</v>
      </c>
      <c r="AJ152" s="215">
        <v>79</v>
      </c>
      <c r="AK152" s="215">
        <v>75</v>
      </c>
      <c r="AL152" s="215">
        <v>84</v>
      </c>
      <c r="AN152" s="152"/>
    </row>
    <row r="153" spans="1:40" x14ac:dyDescent="0.45">
      <c r="A153" s="149" t="s">
        <v>240</v>
      </c>
      <c r="B153" s="149" t="s">
        <v>241</v>
      </c>
      <c r="C153" s="215">
        <v>8449</v>
      </c>
      <c r="D153" s="215">
        <v>4311</v>
      </c>
      <c r="E153" s="215">
        <v>4138</v>
      </c>
      <c r="F153" s="215">
        <v>69</v>
      </c>
      <c r="G153" s="215">
        <v>65</v>
      </c>
      <c r="H153" s="215">
        <v>73</v>
      </c>
      <c r="I153" s="215">
        <v>293</v>
      </c>
      <c r="J153" s="215">
        <v>162</v>
      </c>
      <c r="K153" s="215">
        <v>131</v>
      </c>
      <c r="L153" s="215">
        <v>68</v>
      </c>
      <c r="M153" s="215">
        <v>64</v>
      </c>
      <c r="N153" s="215">
        <v>73</v>
      </c>
      <c r="O153" s="215">
        <v>137</v>
      </c>
      <c r="P153" s="215">
        <v>76</v>
      </c>
      <c r="Q153" s="215">
        <v>61</v>
      </c>
      <c r="R153" s="215">
        <v>83</v>
      </c>
      <c r="S153" s="215">
        <v>86</v>
      </c>
      <c r="T153" s="215">
        <v>80</v>
      </c>
      <c r="U153" s="215">
        <v>71</v>
      </c>
      <c r="V153" s="215">
        <v>44</v>
      </c>
      <c r="W153" s="215">
        <v>27</v>
      </c>
      <c r="X153" s="215">
        <v>73</v>
      </c>
      <c r="Y153" s="215">
        <v>66</v>
      </c>
      <c r="Z153" s="215">
        <v>85</v>
      </c>
      <c r="AA153" s="215">
        <v>38</v>
      </c>
      <c r="AB153" s="215">
        <v>18</v>
      </c>
      <c r="AC153" s="215">
        <v>20</v>
      </c>
      <c r="AD153" s="215">
        <v>68</v>
      </c>
      <c r="AE153" s="215">
        <v>67</v>
      </c>
      <c r="AF153" s="215">
        <v>70</v>
      </c>
      <c r="AG153" s="215">
        <v>9153</v>
      </c>
      <c r="AH153" s="215">
        <v>4709</v>
      </c>
      <c r="AI153" s="215">
        <v>4444</v>
      </c>
      <c r="AJ153" s="215">
        <v>69</v>
      </c>
      <c r="AK153" s="215">
        <v>65</v>
      </c>
      <c r="AL153" s="215">
        <v>73</v>
      </c>
      <c r="AN153" s="152"/>
    </row>
    <row r="154" spans="1:40" x14ac:dyDescent="0.45">
      <c r="A154" s="149" t="s">
        <v>188</v>
      </c>
      <c r="B154" s="149" t="s">
        <v>189</v>
      </c>
      <c r="C154" s="215">
        <v>7667</v>
      </c>
      <c r="D154" s="215">
        <v>3961</v>
      </c>
      <c r="E154" s="215">
        <v>3706</v>
      </c>
      <c r="F154" s="215">
        <v>72</v>
      </c>
      <c r="G154" s="215">
        <v>68</v>
      </c>
      <c r="H154" s="215">
        <v>77</v>
      </c>
      <c r="I154" s="215">
        <v>501</v>
      </c>
      <c r="J154" s="215">
        <v>246</v>
      </c>
      <c r="K154" s="215">
        <v>255</v>
      </c>
      <c r="L154" s="215">
        <v>71</v>
      </c>
      <c r="M154" s="215">
        <v>65</v>
      </c>
      <c r="N154" s="215">
        <v>76</v>
      </c>
      <c r="O154" s="215">
        <v>396</v>
      </c>
      <c r="P154" s="215">
        <v>220</v>
      </c>
      <c r="Q154" s="215">
        <v>176</v>
      </c>
      <c r="R154" s="215">
        <v>76</v>
      </c>
      <c r="S154" s="215">
        <v>77</v>
      </c>
      <c r="T154" s="215">
        <v>76</v>
      </c>
      <c r="U154" s="215">
        <v>410</v>
      </c>
      <c r="V154" s="215">
        <v>196</v>
      </c>
      <c r="W154" s="215">
        <v>214</v>
      </c>
      <c r="X154" s="215">
        <v>76</v>
      </c>
      <c r="Y154" s="215">
        <v>76</v>
      </c>
      <c r="Z154" s="215">
        <v>76</v>
      </c>
      <c r="AA154" s="215">
        <v>30</v>
      </c>
      <c r="AB154" s="215">
        <v>20</v>
      </c>
      <c r="AC154" s="215">
        <v>10</v>
      </c>
      <c r="AD154" s="215">
        <v>77</v>
      </c>
      <c r="AE154" s="215" t="s">
        <v>414</v>
      </c>
      <c r="AF154" s="215" t="s">
        <v>414</v>
      </c>
      <c r="AG154" s="215">
        <v>9184</v>
      </c>
      <c r="AH154" s="215">
        <v>4721</v>
      </c>
      <c r="AI154" s="215">
        <v>4463</v>
      </c>
      <c r="AJ154" s="215">
        <v>72</v>
      </c>
      <c r="AK154" s="215">
        <v>69</v>
      </c>
      <c r="AL154" s="215">
        <v>76</v>
      </c>
      <c r="AN154" s="152"/>
    </row>
    <row r="155" spans="1:40" x14ac:dyDescent="0.45">
      <c r="A155" s="149" t="s">
        <v>88</v>
      </c>
      <c r="B155" s="149" t="s">
        <v>89</v>
      </c>
      <c r="C155" s="215">
        <v>3262</v>
      </c>
      <c r="D155" s="215">
        <v>1660</v>
      </c>
      <c r="E155" s="215">
        <v>1602</v>
      </c>
      <c r="F155" s="215">
        <v>76</v>
      </c>
      <c r="G155" s="215">
        <v>72</v>
      </c>
      <c r="H155" s="215">
        <v>80</v>
      </c>
      <c r="I155" s="215">
        <v>58</v>
      </c>
      <c r="J155" s="215">
        <v>33</v>
      </c>
      <c r="K155" s="215">
        <v>25</v>
      </c>
      <c r="L155" s="215">
        <v>67</v>
      </c>
      <c r="M155" s="215">
        <v>61</v>
      </c>
      <c r="N155" s="215">
        <v>76</v>
      </c>
      <c r="O155" s="215">
        <v>68</v>
      </c>
      <c r="P155" s="215">
        <v>37</v>
      </c>
      <c r="Q155" s="215">
        <v>31</v>
      </c>
      <c r="R155" s="215">
        <v>81</v>
      </c>
      <c r="S155" s="215">
        <v>78</v>
      </c>
      <c r="T155" s="215">
        <v>84</v>
      </c>
      <c r="U155" s="215">
        <v>5</v>
      </c>
      <c r="V155" s="215" t="s">
        <v>414</v>
      </c>
      <c r="W155" s="215" t="s">
        <v>414</v>
      </c>
      <c r="X155" s="215" t="s">
        <v>414</v>
      </c>
      <c r="Y155" s="215" t="s">
        <v>414</v>
      </c>
      <c r="Z155" s="215" t="s">
        <v>414</v>
      </c>
      <c r="AA155" s="215">
        <v>9</v>
      </c>
      <c r="AB155" s="215">
        <v>4</v>
      </c>
      <c r="AC155" s="215">
        <v>5</v>
      </c>
      <c r="AD155" s="215" t="s">
        <v>414</v>
      </c>
      <c r="AE155" s="215" t="s">
        <v>414</v>
      </c>
      <c r="AF155" s="215">
        <v>100</v>
      </c>
      <c r="AG155" s="215">
        <v>3429</v>
      </c>
      <c r="AH155" s="215">
        <v>1751</v>
      </c>
      <c r="AI155" s="215">
        <v>1678</v>
      </c>
      <c r="AJ155" s="215">
        <v>75</v>
      </c>
      <c r="AK155" s="215">
        <v>72</v>
      </c>
      <c r="AL155" s="215">
        <v>79</v>
      </c>
      <c r="AN155" s="152"/>
    </row>
    <row r="156" spans="1:40" x14ac:dyDescent="0.45">
      <c r="A156" s="149" t="s">
        <v>341</v>
      </c>
      <c r="B156" s="149" t="s">
        <v>342</v>
      </c>
      <c r="C156" s="215">
        <v>6352</v>
      </c>
      <c r="D156" s="215">
        <v>3222</v>
      </c>
      <c r="E156" s="215">
        <v>3130</v>
      </c>
      <c r="F156" s="215">
        <v>74</v>
      </c>
      <c r="G156" s="215">
        <v>70</v>
      </c>
      <c r="H156" s="215">
        <v>78</v>
      </c>
      <c r="I156" s="215">
        <v>471</v>
      </c>
      <c r="J156" s="215">
        <v>241</v>
      </c>
      <c r="K156" s="215">
        <v>230</v>
      </c>
      <c r="L156" s="215">
        <v>72</v>
      </c>
      <c r="M156" s="215">
        <v>69</v>
      </c>
      <c r="N156" s="215">
        <v>75</v>
      </c>
      <c r="O156" s="215">
        <v>505</v>
      </c>
      <c r="P156" s="215">
        <v>244</v>
      </c>
      <c r="Q156" s="215">
        <v>261</v>
      </c>
      <c r="R156" s="215">
        <v>68</v>
      </c>
      <c r="S156" s="215">
        <v>64</v>
      </c>
      <c r="T156" s="215">
        <v>72</v>
      </c>
      <c r="U156" s="215">
        <v>192</v>
      </c>
      <c r="V156" s="215">
        <v>96</v>
      </c>
      <c r="W156" s="215">
        <v>96</v>
      </c>
      <c r="X156" s="215">
        <v>72</v>
      </c>
      <c r="Y156" s="215">
        <v>68</v>
      </c>
      <c r="Z156" s="215">
        <v>76</v>
      </c>
      <c r="AA156" s="215">
        <v>20</v>
      </c>
      <c r="AB156" s="215">
        <v>9</v>
      </c>
      <c r="AC156" s="215">
        <v>11</v>
      </c>
      <c r="AD156" s="215" t="s">
        <v>414</v>
      </c>
      <c r="AE156" s="215" t="s">
        <v>414</v>
      </c>
      <c r="AF156" s="215" t="s">
        <v>414</v>
      </c>
      <c r="AG156" s="215">
        <v>7724</v>
      </c>
      <c r="AH156" s="215">
        <v>3900</v>
      </c>
      <c r="AI156" s="215">
        <v>3824</v>
      </c>
      <c r="AJ156" s="215">
        <v>73</v>
      </c>
      <c r="AK156" s="215">
        <v>69</v>
      </c>
      <c r="AL156" s="215">
        <v>77</v>
      </c>
      <c r="AN156" s="152"/>
    </row>
    <row r="157" spans="1:40" x14ac:dyDescent="0.45">
      <c r="A157" s="149" t="s">
        <v>384</v>
      </c>
      <c r="B157" s="149" t="s">
        <v>385</v>
      </c>
      <c r="C157" s="215">
        <v>5479</v>
      </c>
      <c r="D157" s="215">
        <v>2819</v>
      </c>
      <c r="E157" s="215">
        <v>2660</v>
      </c>
      <c r="F157" s="215">
        <v>73</v>
      </c>
      <c r="G157" s="215">
        <v>69</v>
      </c>
      <c r="H157" s="215">
        <v>78</v>
      </c>
      <c r="I157" s="215">
        <v>151</v>
      </c>
      <c r="J157" s="215">
        <v>77</v>
      </c>
      <c r="K157" s="215">
        <v>74</v>
      </c>
      <c r="L157" s="215">
        <v>73</v>
      </c>
      <c r="M157" s="215">
        <v>64</v>
      </c>
      <c r="N157" s="215">
        <v>82</v>
      </c>
      <c r="O157" s="215">
        <v>73</v>
      </c>
      <c r="P157" s="215">
        <v>39</v>
      </c>
      <c r="Q157" s="215">
        <v>34</v>
      </c>
      <c r="R157" s="215">
        <v>88</v>
      </c>
      <c r="S157" s="215">
        <v>87</v>
      </c>
      <c r="T157" s="215">
        <v>88</v>
      </c>
      <c r="U157" s="215">
        <v>11</v>
      </c>
      <c r="V157" s="215">
        <v>6</v>
      </c>
      <c r="W157" s="215">
        <v>5</v>
      </c>
      <c r="X157" s="215">
        <v>73</v>
      </c>
      <c r="Y157" s="215" t="s">
        <v>414</v>
      </c>
      <c r="Z157" s="215" t="s">
        <v>414</v>
      </c>
      <c r="AA157" s="215">
        <v>17</v>
      </c>
      <c r="AB157" s="215">
        <v>8</v>
      </c>
      <c r="AC157" s="215">
        <v>9</v>
      </c>
      <c r="AD157" s="215">
        <v>82</v>
      </c>
      <c r="AE157" s="215" t="s">
        <v>414</v>
      </c>
      <c r="AF157" s="215" t="s">
        <v>414</v>
      </c>
      <c r="AG157" s="215">
        <v>5813</v>
      </c>
      <c r="AH157" s="215">
        <v>2987</v>
      </c>
      <c r="AI157" s="215">
        <v>2826</v>
      </c>
      <c r="AJ157" s="215">
        <v>73</v>
      </c>
      <c r="AK157" s="215">
        <v>69</v>
      </c>
      <c r="AL157" s="215">
        <v>78</v>
      </c>
      <c r="AN157" s="152"/>
    </row>
    <row r="158" spans="1:40" x14ac:dyDescent="0.45">
      <c r="A158" s="149" t="s">
        <v>245</v>
      </c>
      <c r="B158" s="149" t="s">
        <v>246</v>
      </c>
      <c r="C158" s="215">
        <v>7091</v>
      </c>
      <c r="D158" s="215">
        <v>3616</v>
      </c>
      <c r="E158" s="215">
        <v>3475</v>
      </c>
      <c r="F158" s="215">
        <v>74</v>
      </c>
      <c r="G158" s="215">
        <v>71</v>
      </c>
      <c r="H158" s="215">
        <v>77</v>
      </c>
      <c r="I158" s="215">
        <v>464</v>
      </c>
      <c r="J158" s="215">
        <v>230</v>
      </c>
      <c r="K158" s="215">
        <v>234</v>
      </c>
      <c r="L158" s="215">
        <v>75</v>
      </c>
      <c r="M158" s="215">
        <v>65</v>
      </c>
      <c r="N158" s="215">
        <v>85</v>
      </c>
      <c r="O158" s="215">
        <v>162</v>
      </c>
      <c r="P158" s="215">
        <v>80</v>
      </c>
      <c r="Q158" s="215">
        <v>82</v>
      </c>
      <c r="R158" s="215">
        <v>77</v>
      </c>
      <c r="S158" s="215">
        <v>71</v>
      </c>
      <c r="T158" s="215">
        <v>83</v>
      </c>
      <c r="U158" s="215">
        <v>84</v>
      </c>
      <c r="V158" s="215">
        <v>42</v>
      </c>
      <c r="W158" s="215">
        <v>42</v>
      </c>
      <c r="X158" s="215">
        <v>68</v>
      </c>
      <c r="Y158" s="215">
        <v>60</v>
      </c>
      <c r="Z158" s="215">
        <v>76</v>
      </c>
      <c r="AA158" s="215">
        <v>6</v>
      </c>
      <c r="AB158" s="215">
        <v>3</v>
      </c>
      <c r="AC158" s="215">
        <v>3</v>
      </c>
      <c r="AD158" s="215">
        <v>100</v>
      </c>
      <c r="AE158" s="215">
        <v>100</v>
      </c>
      <c r="AF158" s="215">
        <v>100</v>
      </c>
      <c r="AG158" s="215">
        <v>7946</v>
      </c>
      <c r="AH158" s="215">
        <v>4045</v>
      </c>
      <c r="AI158" s="215">
        <v>3901</v>
      </c>
      <c r="AJ158" s="215">
        <v>73</v>
      </c>
      <c r="AK158" s="215">
        <v>70</v>
      </c>
      <c r="AL158" s="215">
        <v>77</v>
      </c>
      <c r="AN158" s="152"/>
    </row>
    <row r="159" spans="1:40" x14ac:dyDescent="0.45">
      <c r="A159" s="149" t="s">
        <v>351</v>
      </c>
      <c r="B159" s="149" t="s">
        <v>352</v>
      </c>
      <c r="C159" s="215">
        <v>10951</v>
      </c>
      <c r="D159" s="215">
        <v>5656</v>
      </c>
      <c r="E159" s="215">
        <v>5295</v>
      </c>
      <c r="F159" s="215">
        <v>74</v>
      </c>
      <c r="G159" s="215">
        <v>71</v>
      </c>
      <c r="H159" s="215">
        <v>77</v>
      </c>
      <c r="I159" s="215">
        <v>803</v>
      </c>
      <c r="J159" s="215">
        <v>406</v>
      </c>
      <c r="K159" s="215">
        <v>397</v>
      </c>
      <c r="L159" s="215">
        <v>77</v>
      </c>
      <c r="M159" s="215">
        <v>75</v>
      </c>
      <c r="N159" s="215">
        <v>80</v>
      </c>
      <c r="O159" s="215">
        <v>826</v>
      </c>
      <c r="P159" s="215">
        <v>414</v>
      </c>
      <c r="Q159" s="215">
        <v>412</v>
      </c>
      <c r="R159" s="215">
        <v>78</v>
      </c>
      <c r="S159" s="215">
        <v>73</v>
      </c>
      <c r="T159" s="215">
        <v>83</v>
      </c>
      <c r="U159" s="215">
        <v>174</v>
      </c>
      <c r="V159" s="215">
        <v>92</v>
      </c>
      <c r="W159" s="215">
        <v>82</v>
      </c>
      <c r="X159" s="215">
        <v>78</v>
      </c>
      <c r="Y159" s="215">
        <v>72</v>
      </c>
      <c r="Z159" s="215">
        <v>85</v>
      </c>
      <c r="AA159" s="215">
        <v>67</v>
      </c>
      <c r="AB159" s="215">
        <v>31</v>
      </c>
      <c r="AC159" s="215">
        <v>36</v>
      </c>
      <c r="AD159" s="215">
        <v>84</v>
      </c>
      <c r="AE159" s="215">
        <v>90</v>
      </c>
      <c r="AF159" s="215">
        <v>78</v>
      </c>
      <c r="AG159" s="215">
        <v>13094</v>
      </c>
      <c r="AH159" s="215">
        <v>6736</v>
      </c>
      <c r="AI159" s="215">
        <v>6358</v>
      </c>
      <c r="AJ159" s="215">
        <v>75</v>
      </c>
      <c r="AK159" s="215">
        <v>71</v>
      </c>
      <c r="AL159" s="215">
        <v>78</v>
      </c>
      <c r="AN159" s="152"/>
    </row>
    <row r="160" spans="1:40" x14ac:dyDescent="0.45">
      <c r="A160" s="149" t="s">
        <v>220</v>
      </c>
      <c r="B160" s="149" t="s">
        <v>221</v>
      </c>
      <c r="C160" s="215">
        <v>5467</v>
      </c>
      <c r="D160" s="215">
        <v>2789</v>
      </c>
      <c r="E160" s="215">
        <v>2678</v>
      </c>
      <c r="F160" s="215">
        <v>75</v>
      </c>
      <c r="G160" s="215">
        <v>71</v>
      </c>
      <c r="H160" s="215">
        <v>80</v>
      </c>
      <c r="I160" s="215">
        <v>268</v>
      </c>
      <c r="J160" s="215">
        <v>141</v>
      </c>
      <c r="K160" s="215">
        <v>127</v>
      </c>
      <c r="L160" s="215">
        <v>79</v>
      </c>
      <c r="M160" s="215">
        <v>74</v>
      </c>
      <c r="N160" s="215">
        <v>84</v>
      </c>
      <c r="O160" s="215">
        <v>337</v>
      </c>
      <c r="P160" s="215">
        <v>174</v>
      </c>
      <c r="Q160" s="215">
        <v>163</v>
      </c>
      <c r="R160" s="215">
        <v>83</v>
      </c>
      <c r="S160" s="215">
        <v>77</v>
      </c>
      <c r="T160" s="215">
        <v>90</v>
      </c>
      <c r="U160" s="215">
        <v>67</v>
      </c>
      <c r="V160" s="215">
        <v>32</v>
      </c>
      <c r="W160" s="215">
        <v>35</v>
      </c>
      <c r="X160" s="215">
        <v>78</v>
      </c>
      <c r="Y160" s="215">
        <v>66</v>
      </c>
      <c r="Z160" s="215">
        <v>89</v>
      </c>
      <c r="AA160" s="215">
        <v>17</v>
      </c>
      <c r="AB160" s="215">
        <v>10</v>
      </c>
      <c r="AC160" s="215">
        <v>7</v>
      </c>
      <c r="AD160" s="215">
        <v>82</v>
      </c>
      <c r="AE160" s="215" t="s">
        <v>414</v>
      </c>
      <c r="AF160" s="215" t="s">
        <v>414</v>
      </c>
      <c r="AG160" s="215">
        <v>6265</v>
      </c>
      <c r="AH160" s="215">
        <v>3207</v>
      </c>
      <c r="AI160" s="215">
        <v>3058</v>
      </c>
      <c r="AJ160" s="215">
        <v>76</v>
      </c>
      <c r="AK160" s="215">
        <v>71</v>
      </c>
      <c r="AL160" s="215">
        <v>81</v>
      </c>
      <c r="AN160" s="152"/>
    </row>
    <row r="161" spans="1:40" x14ac:dyDescent="0.45">
      <c r="A161" s="149" t="s">
        <v>355</v>
      </c>
      <c r="B161" s="149" t="s">
        <v>356</v>
      </c>
      <c r="C161" s="215">
        <v>8007</v>
      </c>
      <c r="D161" s="215">
        <v>4126</v>
      </c>
      <c r="E161" s="215">
        <v>3881</v>
      </c>
      <c r="F161" s="215">
        <v>70</v>
      </c>
      <c r="G161" s="215">
        <v>65</v>
      </c>
      <c r="H161" s="215">
        <v>75</v>
      </c>
      <c r="I161" s="215">
        <v>431</v>
      </c>
      <c r="J161" s="215">
        <v>224</v>
      </c>
      <c r="K161" s="215">
        <v>207</v>
      </c>
      <c r="L161" s="215">
        <v>71</v>
      </c>
      <c r="M161" s="215">
        <v>66</v>
      </c>
      <c r="N161" s="215">
        <v>77</v>
      </c>
      <c r="O161" s="215">
        <v>427</v>
      </c>
      <c r="P161" s="215">
        <v>205</v>
      </c>
      <c r="Q161" s="215">
        <v>222</v>
      </c>
      <c r="R161" s="215">
        <v>75</v>
      </c>
      <c r="S161" s="215">
        <v>67</v>
      </c>
      <c r="T161" s="215">
        <v>82</v>
      </c>
      <c r="U161" s="215">
        <v>102</v>
      </c>
      <c r="V161" s="215">
        <v>63</v>
      </c>
      <c r="W161" s="215">
        <v>39</v>
      </c>
      <c r="X161" s="215">
        <v>64</v>
      </c>
      <c r="Y161" s="215">
        <v>57</v>
      </c>
      <c r="Z161" s="215">
        <v>74</v>
      </c>
      <c r="AA161" s="215">
        <v>23</v>
      </c>
      <c r="AB161" s="215">
        <v>11</v>
      </c>
      <c r="AC161" s="215">
        <v>12</v>
      </c>
      <c r="AD161" s="215">
        <v>78</v>
      </c>
      <c r="AE161" s="215" t="s">
        <v>414</v>
      </c>
      <c r="AF161" s="215" t="s">
        <v>414</v>
      </c>
      <c r="AG161" s="215">
        <v>9164</v>
      </c>
      <c r="AH161" s="215">
        <v>4731</v>
      </c>
      <c r="AI161" s="215">
        <v>4433</v>
      </c>
      <c r="AJ161" s="215">
        <v>70</v>
      </c>
      <c r="AK161" s="215">
        <v>65</v>
      </c>
      <c r="AL161" s="215">
        <v>75</v>
      </c>
      <c r="AN161" s="152"/>
    </row>
    <row r="162" spans="1:40" x14ac:dyDescent="0.4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row>
    <row r="163" spans="1:40" x14ac:dyDescent="0.4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row>
    <row r="164" spans="1:40" x14ac:dyDescent="0.4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row>
    <row r="165" spans="1:40" x14ac:dyDescent="0.45">
      <c r="A165" s="153" t="s">
        <v>72</v>
      </c>
      <c r="B165" s="154" t="s">
        <v>73</v>
      </c>
      <c r="C165" s="215">
        <v>27120</v>
      </c>
      <c r="D165" s="215">
        <v>13750</v>
      </c>
      <c r="E165" s="215">
        <v>13370</v>
      </c>
      <c r="F165" s="215">
        <v>75</v>
      </c>
      <c r="G165" s="215">
        <v>70</v>
      </c>
      <c r="H165" s="215">
        <v>79</v>
      </c>
      <c r="I165" s="215">
        <v>700</v>
      </c>
      <c r="J165" s="215">
        <v>370</v>
      </c>
      <c r="K165" s="215">
        <v>340</v>
      </c>
      <c r="L165" s="215">
        <v>78</v>
      </c>
      <c r="M165" s="215">
        <v>75</v>
      </c>
      <c r="N165" s="215">
        <v>82</v>
      </c>
      <c r="O165" s="215">
        <v>1230</v>
      </c>
      <c r="P165" s="215">
        <v>610</v>
      </c>
      <c r="Q165" s="215">
        <v>620</v>
      </c>
      <c r="R165" s="215">
        <v>78</v>
      </c>
      <c r="S165" s="215">
        <v>74</v>
      </c>
      <c r="T165" s="215">
        <v>82</v>
      </c>
      <c r="U165" s="215">
        <v>320</v>
      </c>
      <c r="V165" s="215">
        <v>150</v>
      </c>
      <c r="W165" s="215">
        <v>170</v>
      </c>
      <c r="X165" s="215">
        <v>73</v>
      </c>
      <c r="Y165" s="215">
        <v>68</v>
      </c>
      <c r="Z165" s="215">
        <v>77</v>
      </c>
      <c r="AA165" s="215">
        <v>120</v>
      </c>
      <c r="AB165" s="215">
        <v>60</v>
      </c>
      <c r="AC165" s="215">
        <v>60</v>
      </c>
      <c r="AD165" s="215">
        <v>81</v>
      </c>
      <c r="AE165" s="215">
        <v>69</v>
      </c>
      <c r="AF165" s="215">
        <v>92</v>
      </c>
      <c r="AG165" s="215">
        <v>29930</v>
      </c>
      <c r="AH165" s="215">
        <v>15170</v>
      </c>
      <c r="AI165" s="215">
        <v>14760</v>
      </c>
      <c r="AJ165" s="215">
        <v>75</v>
      </c>
      <c r="AK165" s="215">
        <v>71</v>
      </c>
      <c r="AL165" s="215">
        <v>79</v>
      </c>
      <c r="AN165" s="152"/>
    </row>
    <row r="166" spans="1:40" x14ac:dyDescent="0.45">
      <c r="A166" s="153" t="s">
        <v>98</v>
      </c>
      <c r="B166" s="154" t="s">
        <v>99</v>
      </c>
      <c r="C166" s="215">
        <v>69350</v>
      </c>
      <c r="D166" s="215">
        <v>35720</v>
      </c>
      <c r="E166" s="215">
        <v>33640</v>
      </c>
      <c r="F166" s="215">
        <v>74</v>
      </c>
      <c r="G166" s="215">
        <v>71</v>
      </c>
      <c r="H166" s="215">
        <v>78</v>
      </c>
      <c r="I166" s="215">
        <v>3370</v>
      </c>
      <c r="J166" s="215">
        <v>1690</v>
      </c>
      <c r="K166" s="215">
        <v>1690</v>
      </c>
      <c r="L166" s="215">
        <v>77</v>
      </c>
      <c r="M166" s="215">
        <v>73</v>
      </c>
      <c r="N166" s="215">
        <v>81</v>
      </c>
      <c r="O166" s="215">
        <v>8560</v>
      </c>
      <c r="P166" s="215">
        <v>4360</v>
      </c>
      <c r="Q166" s="215">
        <v>4200</v>
      </c>
      <c r="R166" s="215">
        <v>75</v>
      </c>
      <c r="S166" s="215">
        <v>71</v>
      </c>
      <c r="T166" s="215">
        <v>79</v>
      </c>
      <c r="U166" s="215">
        <v>2170</v>
      </c>
      <c r="V166" s="215">
        <v>1100</v>
      </c>
      <c r="W166" s="215">
        <v>1070</v>
      </c>
      <c r="X166" s="215">
        <v>73</v>
      </c>
      <c r="Y166" s="215">
        <v>68</v>
      </c>
      <c r="Z166" s="215">
        <v>79</v>
      </c>
      <c r="AA166" s="215">
        <v>410</v>
      </c>
      <c r="AB166" s="215">
        <v>200</v>
      </c>
      <c r="AC166" s="215">
        <v>210</v>
      </c>
      <c r="AD166" s="215">
        <v>75</v>
      </c>
      <c r="AE166" s="215">
        <v>69</v>
      </c>
      <c r="AF166" s="215">
        <v>80</v>
      </c>
      <c r="AG166" s="215">
        <v>86000</v>
      </c>
      <c r="AH166" s="215">
        <v>44170</v>
      </c>
      <c r="AI166" s="215">
        <v>41830</v>
      </c>
      <c r="AJ166" s="215">
        <v>74</v>
      </c>
      <c r="AK166" s="215">
        <v>70</v>
      </c>
      <c r="AL166" s="215">
        <v>78</v>
      </c>
      <c r="AN166" s="152"/>
    </row>
    <row r="167" spans="1:40" x14ac:dyDescent="0.45">
      <c r="A167" s="153" t="s">
        <v>145</v>
      </c>
      <c r="B167" s="155" t="s">
        <v>146</v>
      </c>
      <c r="C167" s="215">
        <v>50960</v>
      </c>
      <c r="D167" s="215">
        <v>26150</v>
      </c>
      <c r="E167" s="215">
        <v>24810</v>
      </c>
      <c r="F167" s="215">
        <v>72</v>
      </c>
      <c r="G167" s="215">
        <v>69</v>
      </c>
      <c r="H167" s="215">
        <v>77</v>
      </c>
      <c r="I167" s="215">
        <v>2720</v>
      </c>
      <c r="J167" s="215">
        <v>1380</v>
      </c>
      <c r="K167" s="215">
        <v>1340</v>
      </c>
      <c r="L167" s="215">
        <v>72</v>
      </c>
      <c r="M167" s="215">
        <v>66</v>
      </c>
      <c r="N167" s="215">
        <v>78</v>
      </c>
      <c r="O167" s="215">
        <v>7980</v>
      </c>
      <c r="P167" s="215">
        <v>4070</v>
      </c>
      <c r="Q167" s="215">
        <v>3910</v>
      </c>
      <c r="R167" s="215">
        <v>74</v>
      </c>
      <c r="S167" s="215">
        <v>71</v>
      </c>
      <c r="T167" s="215">
        <v>77</v>
      </c>
      <c r="U167" s="215">
        <v>1400</v>
      </c>
      <c r="V167" s="215">
        <v>740</v>
      </c>
      <c r="W167" s="215">
        <v>660</v>
      </c>
      <c r="X167" s="215">
        <v>74</v>
      </c>
      <c r="Y167" s="215">
        <v>70</v>
      </c>
      <c r="Z167" s="215">
        <v>77</v>
      </c>
      <c r="AA167" s="215">
        <v>220</v>
      </c>
      <c r="AB167" s="215">
        <v>90</v>
      </c>
      <c r="AC167" s="215">
        <v>130</v>
      </c>
      <c r="AD167" s="215">
        <v>82</v>
      </c>
      <c r="AE167" s="215">
        <v>78</v>
      </c>
      <c r="AF167" s="215">
        <v>85</v>
      </c>
      <c r="AG167" s="215">
        <v>64690</v>
      </c>
      <c r="AH167" s="215">
        <v>33150</v>
      </c>
      <c r="AI167" s="215">
        <v>31540</v>
      </c>
      <c r="AJ167" s="215">
        <v>72</v>
      </c>
      <c r="AK167" s="215">
        <v>68</v>
      </c>
      <c r="AL167" s="215">
        <v>76</v>
      </c>
      <c r="AN167" s="152"/>
    </row>
    <row r="168" spans="1:40" x14ac:dyDescent="0.45">
      <c r="A168" s="153" t="s">
        <v>176</v>
      </c>
      <c r="B168" s="154" t="s">
        <v>177</v>
      </c>
      <c r="C168" s="215">
        <v>44510</v>
      </c>
      <c r="D168" s="215">
        <v>22890</v>
      </c>
      <c r="E168" s="215">
        <v>21620</v>
      </c>
      <c r="F168" s="215">
        <v>72</v>
      </c>
      <c r="G168" s="215">
        <v>69</v>
      </c>
      <c r="H168" s="215">
        <v>76</v>
      </c>
      <c r="I168" s="215">
        <v>2690</v>
      </c>
      <c r="J168" s="215">
        <v>1360</v>
      </c>
      <c r="K168" s="215">
        <v>1330</v>
      </c>
      <c r="L168" s="215">
        <v>72</v>
      </c>
      <c r="M168" s="215">
        <v>67</v>
      </c>
      <c r="N168" s="215">
        <v>78</v>
      </c>
      <c r="O168" s="215">
        <v>4300</v>
      </c>
      <c r="P168" s="215">
        <v>2230</v>
      </c>
      <c r="Q168" s="215">
        <v>2070</v>
      </c>
      <c r="R168" s="215">
        <v>75</v>
      </c>
      <c r="S168" s="215">
        <v>72</v>
      </c>
      <c r="T168" s="215">
        <v>79</v>
      </c>
      <c r="U168" s="215">
        <v>1500</v>
      </c>
      <c r="V168" s="215">
        <v>750</v>
      </c>
      <c r="W168" s="215">
        <v>750</v>
      </c>
      <c r="X168" s="215">
        <v>75</v>
      </c>
      <c r="Y168" s="215">
        <v>71</v>
      </c>
      <c r="Z168" s="215">
        <v>79</v>
      </c>
      <c r="AA168" s="215">
        <v>170</v>
      </c>
      <c r="AB168" s="215">
        <v>90</v>
      </c>
      <c r="AC168" s="215">
        <v>80</v>
      </c>
      <c r="AD168" s="215">
        <v>77</v>
      </c>
      <c r="AE168" s="215">
        <v>71</v>
      </c>
      <c r="AF168" s="215">
        <v>84</v>
      </c>
      <c r="AG168" s="215">
        <v>54230</v>
      </c>
      <c r="AH168" s="215">
        <v>27870</v>
      </c>
      <c r="AI168" s="215">
        <v>26360</v>
      </c>
      <c r="AJ168" s="215">
        <v>72</v>
      </c>
      <c r="AK168" s="215">
        <v>69</v>
      </c>
      <c r="AL168" s="215">
        <v>76</v>
      </c>
      <c r="AN168" s="152"/>
    </row>
    <row r="169" spans="1:40" x14ac:dyDescent="0.45">
      <c r="A169" s="153" t="s">
        <v>196</v>
      </c>
      <c r="B169" s="154" t="s">
        <v>197</v>
      </c>
      <c r="C169" s="215">
        <v>48360</v>
      </c>
      <c r="D169" s="215">
        <v>24750</v>
      </c>
      <c r="E169" s="215">
        <v>23610</v>
      </c>
      <c r="F169" s="215">
        <v>75</v>
      </c>
      <c r="G169" s="215">
        <v>71</v>
      </c>
      <c r="H169" s="215">
        <v>79</v>
      </c>
      <c r="I169" s="215">
        <v>4340</v>
      </c>
      <c r="J169" s="215">
        <v>2200</v>
      </c>
      <c r="K169" s="215">
        <v>2130</v>
      </c>
      <c r="L169" s="215">
        <v>75</v>
      </c>
      <c r="M169" s="215">
        <v>70</v>
      </c>
      <c r="N169" s="215">
        <v>79</v>
      </c>
      <c r="O169" s="215">
        <v>11830</v>
      </c>
      <c r="P169" s="215">
        <v>6180</v>
      </c>
      <c r="Q169" s="215">
        <v>5650</v>
      </c>
      <c r="R169" s="215">
        <v>77</v>
      </c>
      <c r="S169" s="215">
        <v>73</v>
      </c>
      <c r="T169" s="215">
        <v>81</v>
      </c>
      <c r="U169" s="215">
        <v>3560</v>
      </c>
      <c r="V169" s="215">
        <v>1800</v>
      </c>
      <c r="W169" s="215">
        <v>1760</v>
      </c>
      <c r="X169" s="215">
        <v>76</v>
      </c>
      <c r="Y169" s="215">
        <v>72</v>
      </c>
      <c r="Z169" s="215">
        <v>81</v>
      </c>
      <c r="AA169" s="215">
        <v>290</v>
      </c>
      <c r="AB169" s="215">
        <v>140</v>
      </c>
      <c r="AC169" s="215">
        <v>140</v>
      </c>
      <c r="AD169" s="215">
        <v>77</v>
      </c>
      <c r="AE169" s="215">
        <v>69</v>
      </c>
      <c r="AF169" s="215">
        <v>85</v>
      </c>
      <c r="AG169" s="215">
        <v>70540</v>
      </c>
      <c r="AH169" s="215">
        <v>36200</v>
      </c>
      <c r="AI169" s="215">
        <v>34340</v>
      </c>
      <c r="AJ169" s="215">
        <v>75</v>
      </c>
      <c r="AK169" s="215">
        <v>71</v>
      </c>
      <c r="AL169" s="215">
        <v>79</v>
      </c>
      <c r="AN169" s="152"/>
    </row>
    <row r="170" spans="1:40" x14ac:dyDescent="0.45">
      <c r="A170" s="153" t="s">
        <v>226</v>
      </c>
      <c r="B170" s="154" t="s">
        <v>227</v>
      </c>
      <c r="C170" s="215">
        <v>58580</v>
      </c>
      <c r="D170" s="215">
        <v>30100</v>
      </c>
      <c r="E170" s="215">
        <v>28480</v>
      </c>
      <c r="F170" s="215">
        <v>73</v>
      </c>
      <c r="G170" s="215">
        <v>69</v>
      </c>
      <c r="H170" s="215">
        <v>77</v>
      </c>
      <c r="I170" s="215">
        <v>4120</v>
      </c>
      <c r="J170" s="215">
        <v>2110</v>
      </c>
      <c r="K170" s="215">
        <v>2020</v>
      </c>
      <c r="L170" s="215">
        <v>74</v>
      </c>
      <c r="M170" s="215">
        <v>71</v>
      </c>
      <c r="N170" s="215">
        <v>78</v>
      </c>
      <c r="O170" s="215">
        <v>4680</v>
      </c>
      <c r="P170" s="215">
        <v>2390</v>
      </c>
      <c r="Q170" s="215">
        <v>2280</v>
      </c>
      <c r="R170" s="215">
        <v>76</v>
      </c>
      <c r="S170" s="215">
        <v>73</v>
      </c>
      <c r="T170" s="215">
        <v>79</v>
      </c>
      <c r="U170" s="215">
        <v>2160</v>
      </c>
      <c r="V170" s="215">
        <v>1090</v>
      </c>
      <c r="W170" s="215">
        <v>1080</v>
      </c>
      <c r="X170" s="215">
        <v>77</v>
      </c>
      <c r="Y170" s="215">
        <v>73</v>
      </c>
      <c r="Z170" s="215">
        <v>81</v>
      </c>
      <c r="AA170" s="215">
        <v>280</v>
      </c>
      <c r="AB170" s="215">
        <v>140</v>
      </c>
      <c r="AC170" s="215">
        <v>140</v>
      </c>
      <c r="AD170" s="215">
        <v>80</v>
      </c>
      <c r="AE170" s="215">
        <v>81</v>
      </c>
      <c r="AF170" s="215">
        <v>80</v>
      </c>
      <c r="AG170" s="215">
        <v>71320</v>
      </c>
      <c r="AH170" s="215">
        <v>36610</v>
      </c>
      <c r="AI170" s="215">
        <v>34710</v>
      </c>
      <c r="AJ170" s="215">
        <v>73</v>
      </c>
      <c r="AK170" s="215">
        <v>69</v>
      </c>
      <c r="AL170" s="215">
        <v>77</v>
      </c>
      <c r="AN170" s="152"/>
    </row>
    <row r="171" spans="1:40" x14ac:dyDescent="0.45">
      <c r="A171" s="153" t="s">
        <v>249</v>
      </c>
      <c r="B171" s="154" t="s">
        <v>429</v>
      </c>
      <c r="C171" s="215">
        <v>43030</v>
      </c>
      <c r="D171" s="215">
        <v>22030</v>
      </c>
      <c r="E171" s="215">
        <v>21000</v>
      </c>
      <c r="F171" s="215">
        <v>76</v>
      </c>
      <c r="G171" s="215">
        <v>73</v>
      </c>
      <c r="H171" s="215">
        <v>80</v>
      </c>
      <c r="I171" s="215">
        <v>10630</v>
      </c>
      <c r="J171" s="215">
        <v>5350</v>
      </c>
      <c r="K171" s="215">
        <v>5280</v>
      </c>
      <c r="L171" s="215">
        <v>78</v>
      </c>
      <c r="M171" s="215">
        <v>75</v>
      </c>
      <c r="N171" s="215">
        <v>82</v>
      </c>
      <c r="O171" s="215">
        <v>20170</v>
      </c>
      <c r="P171" s="215">
        <v>10140</v>
      </c>
      <c r="Q171" s="215">
        <v>10030</v>
      </c>
      <c r="R171" s="215">
        <v>82</v>
      </c>
      <c r="S171" s="215">
        <v>78</v>
      </c>
      <c r="T171" s="215">
        <v>85</v>
      </c>
      <c r="U171" s="215">
        <v>20860</v>
      </c>
      <c r="V171" s="215">
        <v>10510</v>
      </c>
      <c r="W171" s="215">
        <v>10360</v>
      </c>
      <c r="X171" s="215">
        <v>77</v>
      </c>
      <c r="Y171" s="215">
        <v>73</v>
      </c>
      <c r="Z171" s="215">
        <v>82</v>
      </c>
      <c r="AA171" s="215">
        <v>740</v>
      </c>
      <c r="AB171" s="215">
        <v>380</v>
      </c>
      <c r="AC171" s="215">
        <v>360</v>
      </c>
      <c r="AD171" s="215">
        <v>84</v>
      </c>
      <c r="AE171" s="215">
        <v>83</v>
      </c>
      <c r="AF171" s="215">
        <v>86</v>
      </c>
      <c r="AG171" s="215">
        <v>102960</v>
      </c>
      <c r="AH171" s="215">
        <v>52340</v>
      </c>
      <c r="AI171" s="215">
        <v>50630</v>
      </c>
      <c r="AJ171" s="215">
        <v>77</v>
      </c>
      <c r="AK171" s="215">
        <v>74</v>
      </c>
      <c r="AL171" s="215">
        <v>81</v>
      </c>
      <c r="AN171" s="152"/>
    </row>
    <row r="172" spans="1:40" x14ac:dyDescent="0.45">
      <c r="A172" s="156" t="s">
        <v>251</v>
      </c>
      <c r="B172" s="154" t="s">
        <v>252</v>
      </c>
      <c r="C172" s="215">
        <v>11800</v>
      </c>
      <c r="D172" s="215">
        <v>6010</v>
      </c>
      <c r="E172" s="215">
        <v>5790</v>
      </c>
      <c r="F172" s="215">
        <v>78</v>
      </c>
      <c r="G172" s="215">
        <v>75</v>
      </c>
      <c r="H172" s="215">
        <v>81</v>
      </c>
      <c r="I172" s="215">
        <v>3950</v>
      </c>
      <c r="J172" s="215">
        <v>1960</v>
      </c>
      <c r="K172" s="215">
        <v>1990</v>
      </c>
      <c r="L172" s="215">
        <v>78</v>
      </c>
      <c r="M172" s="215">
        <v>74</v>
      </c>
      <c r="N172" s="215">
        <v>83</v>
      </c>
      <c r="O172" s="215">
        <v>6730</v>
      </c>
      <c r="P172" s="215">
        <v>3380</v>
      </c>
      <c r="Q172" s="215">
        <v>3360</v>
      </c>
      <c r="R172" s="215">
        <v>80</v>
      </c>
      <c r="S172" s="215">
        <v>78</v>
      </c>
      <c r="T172" s="215">
        <v>83</v>
      </c>
      <c r="U172" s="215">
        <v>9750</v>
      </c>
      <c r="V172" s="215">
        <v>4930</v>
      </c>
      <c r="W172" s="215">
        <v>4830</v>
      </c>
      <c r="X172" s="215">
        <v>78</v>
      </c>
      <c r="Y172" s="215">
        <v>73</v>
      </c>
      <c r="Z172" s="215">
        <v>83</v>
      </c>
      <c r="AA172" s="215">
        <v>280</v>
      </c>
      <c r="AB172" s="215">
        <v>150</v>
      </c>
      <c r="AC172" s="215">
        <v>130</v>
      </c>
      <c r="AD172" s="215">
        <v>84</v>
      </c>
      <c r="AE172" s="215">
        <v>82</v>
      </c>
      <c r="AF172" s="215">
        <v>86</v>
      </c>
      <c r="AG172" s="215">
        <v>35470</v>
      </c>
      <c r="AH172" s="215">
        <v>17980</v>
      </c>
      <c r="AI172" s="215">
        <v>17490</v>
      </c>
      <c r="AJ172" s="215">
        <v>78</v>
      </c>
      <c r="AK172" s="215">
        <v>74</v>
      </c>
      <c r="AL172" s="215">
        <v>82</v>
      </c>
      <c r="AN172" s="152"/>
    </row>
    <row r="173" spans="1:40" x14ac:dyDescent="0.45">
      <c r="A173" s="156" t="s">
        <v>281</v>
      </c>
      <c r="B173" s="157" t="s">
        <v>282</v>
      </c>
      <c r="C173" s="215">
        <v>31230</v>
      </c>
      <c r="D173" s="215">
        <v>16030</v>
      </c>
      <c r="E173" s="215">
        <v>15200</v>
      </c>
      <c r="F173" s="215">
        <v>76</v>
      </c>
      <c r="G173" s="215">
        <v>72</v>
      </c>
      <c r="H173" s="215">
        <v>79</v>
      </c>
      <c r="I173" s="215">
        <v>6670</v>
      </c>
      <c r="J173" s="215">
        <v>3380</v>
      </c>
      <c r="K173" s="215">
        <v>3290</v>
      </c>
      <c r="L173" s="215">
        <v>78</v>
      </c>
      <c r="M173" s="215">
        <v>75</v>
      </c>
      <c r="N173" s="215">
        <v>81</v>
      </c>
      <c r="O173" s="215">
        <v>13440</v>
      </c>
      <c r="P173" s="215">
        <v>6770</v>
      </c>
      <c r="Q173" s="215">
        <v>6680</v>
      </c>
      <c r="R173" s="215">
        <v>82</v>
      </c>
      <c r="S173" s="215">
        <v>79</v>
      </c>
      <c r="T173" s="215">
        <v>86</v>
      </c>
      <c r="U173" s="215">
        <v>11110</v>
      </c>
      <c r="V173" s="215">
        <v>5580</v>
      </c>
      <c r="W173" s="215">
        <v>5530</v>
      </c>
      <c r="X173" s="215">
        <v>77</v>
      </c>
      <c r="Y173" s="215">
        <v>73</v>
      </c>
      <c r="Z173" s="215">
        <v>81</v>
      </c>
      <c r="AA173" s="215">
        <v>460</v>
      </c>
      <c r="AB173" s="215">
        <v>230</v>
      </c>
      <c r="AC173" s="215">
        <v>230</v>
      </c>
      <c r="AD173" s="215">
        <v>84</v>
      </c>
      <c r="AE173" s="215">
        <v>83</v>
      </c>
      <c r="AF173" s="215">
        <v>86</v>
      </c>
      <c r="AG173" s="215">
        <v>67490</v>
      </c>
      <c r="AH173" s="215">
        <v>34350</v>
      </c>
      <c r="AI173" s="215">
        <v>33140</v>
      </c>
      <c r="AJ173" s="215">
        <v>77</v>
      </c>
      <c r="AK173" s="215">
        <v>73</v>
      </c>
      <c r="AL173" s="215">
        <v>81</v>
      </c>
      <c r="AN173" s="152"/>
    </row>
    <row r="174" spans="1:40" x14ac:dyDescent="0.45">
      <c r="A174" s="153" t="s">
        <v>321</v>
      </c>
      <c r="B174" s="158" t="s">
        <v>322</v>
      </c>
      <c r="C174" s="215">
        <v>83980</v>
      </c>
      <c r="D174" s="215">
        <v>43110</v>
      </c>
      <c r="E174" s="215">
        <v>40870</v>
      </c>
      <c r="F174" s="215">
        <v>73</v>
      </c>
      <c r="G174" s="215">
        <v>69</v>
      </c>
      <c r="H174" s="215">
        <v>77</v>
      </c>
      <c r="I174" s="215">
        <v>5860</v>
      </c>
      <c r="J174" s="215">
        <v>3010</v>
      </c>
      <c r="K174" s="215">
        <v>2840</v>
      </c>
      <c r="L174" s="215">
        <v>75</v>
      </c>
      <c r="M174" s="215">
        <v>71</v>
      </c>
      <c r="N174" s="215">
        <v>80</v>
      </c>
      <c r="O174" s="215">
        <v>6920</v>
      </c>
      <c r="P174" s="215">
        <v>3500</v>
      </c>
      <c r="Q174" s="215">
        <v>3420</v>
      </c>
      <c r="R174" s="215">
        <v>77</v>
      </c>
      <c r="S174" s="215">
        <v>75</v>
      </c>
      <c r="T174" s="215">
        <v>80</v>
      </c>
      <c r="U174" s="215">
        <v>2570</v>
      </c>
      <c r="V174" s="215">
        <v>1310</v>
      </c>
      <c r="W174" s="215">
        <v>1260</v>
      </c>
      <c r="X174" s="215">
        <v>77</v>
      </c>
      <c r="Y174" s="215">
        <v>73</v>
      </c>
      <c r="Z174" s="215">
        <v>80</v>
      </c>
      <c r="AA174" s="215">
        <v>380</v>
      </c>
      <c r="AB174" s="215">
        <v>210</v>
      </c>
      <c r="AC174" s="215">
        <v>170</v>
      </c>
      <c r="AD174" s="215">
        <v>84</v>
      </c>
      <c r="AE174" s="215">
        <v>85</v>
      </c>
      <c r="AF174" s="215">
        <v>84</v>
      </c>
      <c r="AG174" s="215">
        <v>101840</v>
      </c>
      <c r="AH174" s="215">
        <v>52220</v>
      </c>
      <c r="AI174" s="215">
        <v>49620</v>
      </c>
      <c r="AJ174" s="215">
        <v>73</v>
      </c>
      <c r="AK174" s="215">
        <v>70</v>
      </c>
      <c r="AL174" s="215">
        <v>77</v>
      </c>
      <c r="AN174" s="152"/>
    </row>
    <row r="175" spans="1:40" x14ac:dyDescent="0.45">
      <c r="A175" s="153" t="s">
        <v>361</v>
      </c>
      <c r="B175" s="158" t="s">
        <v>362</v>
      </c>
      <c r="C175" s="215">
        <v>52590</v>
      </c>
      <c r="D175" s="215">
        <v>26840</v>
      </c>
      <c r="E175" s="215">
        <v>25760</v>
      </c>
      <c r="F175" s="215">
        <v>74</v>
      </c>
      <c r="G175" s="215">
        <v>71</v>
      </c>
      <c r="H175" s="215">
        <v>78</v>
      </c>
      <c r="I175" s="215">
        <v>2270</v>
      </c>
      <c r="J175" s="215">
        <v>1160</v>
      </c>
      <c r="K175" s="215">
        <v>1110</v>
      </c>
      <c r="L175" s="215">
        <v>76</v>
      </c>
      <c r="M175" s="215">
        <v>71</v>
      </c>
      <c r="N175" s="215">
        <v>80</v>
      </c>
      <c r="O175" s="215">
        <v>1390</v>
      </c>
      <c r="P175" s="215">
        <v>720</v>
      </c>
      <c r="Q175" s="215">
        <v>680</v>
      </c>
      <c r="R175" s="215">
        <v>80</v>
      </c>
      <c r="S175" s="215">
        <v>77</v>
      </c>
      <c r="T175" s="215">
        <v>82</v>
      </c>
      <c r="U175" s="215">
        <v>880</v>
      </c>
      <c r="V175" s="215">
        <v>430</v>
      </c>
      <c r="W175" s="215">
        <v>450</v>
      </c>
      <c r="X175" s="215">
        <v>73</v>
      </c>
      <c r="Y175" s="215">
        <v>69</v>
      </c>
      <c r="Z175" s="215">
        <v>77</v>
      </c>
      <c r="AA175" s="215">
        <v>180</v>
      </c>
      <c r="AB175" s="215">
        <v>90</v>
      </c>
      <c r="AC175" s="215">
        <v>90</v>
      </c>
      <c r="AD175" s="215">
        <v>79</v>
      </c>
      <c r="AE175" s="215">
        <v>74</v>
      </c>
      <c r="AF175" s="215">
        <v>85</v>
      </c>
      <c r="AG175" s="215">
        <v>58410</v>
      </c>
      <c r="AH175" s="215">
        <v>29810</v>
      </c>
      <c r="AI175" s="215">
        <v>28600</v>
      </c>
      <c r="AJ175" s="215">
        <v>74</v>
      </c>
      <c r="AK175" s="215">
        <v>71</v>
      </c>
      <c r="AL175" s="215">
        <v>78</v>
      </c>
      <c r="AN175" s="152"/>
    </row>
    <row r="176" spans="1:40" x14ac:dyDescent="0.45">
      <c r="A176" s="159" t="s">
        <v>70</v>
      </c>
      <c r="B176" s="160" t="s">
        <v>71</v>
      </c>
      <c r="C176" s="215">
        <v>478490</v>
      </c>
      <c r="D176" s="215">
        <v>245339</v>
      </c>
      <c r="E176" s="215">
        <v>233151</v>
      </c>
      <c r="F176" s="215">
        <v>74</v>
      </c>
      <c r="G176" s="215">
        <v>70</v>
      </c>
      <c r="H176" s="215">
        <v>78</v>
      </c>
      <c r="I176" s="215">
        <v>36693</v>
      </c>
      <c r="J176" s="215">
        <v>18614</v>
      </c>
      <c r="K176" s="215">
        <v>18079</v>
      </c>
      <c r="L176" s="215">
        <v>76</v>
      </c>
      <c r="M176" s="215">
        <v>72</v>
      </c>
      <c r="N176" s="215">
        <v>80</v>
      </c>
      <c r="O176" s="215">
        <v>67049</v>
      </c>
      <c r="P176" s="215">
        <v>34193</v>
      </c>
      <c r="Q176" s="215">
        <v>32856</v>
      </c>
      <c r="R176" s="215">
        <v>78</v>
      </c>
      <c r="S176" s="215">
        <v>74</v>
      </c>
      <c r="T176" s="215">
        <v>81</v>
      </c>
      <c r="U176" s="215">
        <v>35415</v>
      </c>
      <c r="V176" s="215">
        <v>17871</v>
      </c>
      <c r="W176" s="215">
        <v>17544</v>
      </c>
      <c r="X176" s="215">
        <v>76</v>
      </c>
      <c r="Y176" s="215">
        <v>72</v>
      </c>
      <c r="Z176" s="215">
        <v>81</v>
      </c>
      <c r="AA176" s="215">
        <v>2781</v>
      </c>
      <c r="AB176" s="215">
        <v>1397</v>
      </c>
      <c r="AC176" s="215">
        <v>1384</v>
      </c>
      <c r="AD176" s="215">
        <v>81</v>
      </c>
      <c r="AE176" s="215">
        <v>77</v>
      </c>
      <c r="AF176" s="215">
        <v>84</v>
      </c>
      <c r="AG176" s="215">
        <v>639928</v>
      </c>
      <c r="AH176" s="215">
        <v>327534</v>
      </c>
      <c r="AI176" s="215">
        <v>312394</v>
      </c>
      <c r="AJ176" s="215">
        <v>74</v>
      </c>
      <c r="AK176" s="215">
        <v>70</v>
      </c>
      <c r="AL176" s="215">
        <v>78</v>
      </c>
    </row>
  </sheetData>
  <conditionalFormatting sqref="AN10:AN161 AN165:AN175">
    <cfRule type="cellIs" dxfId="4" priority="1" stopIfTrue="1" operator="equal">
      <formula>1</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workbookViewId="0">
      <selection activeCell="A2" sqref="A2"/>
    </sheetView>
  </sheetViews>
  <sheetFormatPr defaultRowHeight="12.75" x14ac:dyDescent="0.35"/>
  <cols>
    <col min="1" max="1" width="19.73046875" bestFit="1" customWidth="1"/>
    <col min="3" max="3" width="9.86328125" customWidth="1"/>
    <col min="6" max="8" width="9.59765625" bestFit="1" customWidth="1"/>
  </cols>
  <sheetData>
    <row r="1" spans="1:8" ht="15" x14ac:dyDescent="0.4">
      <c r="A1" s="145" t="s">
        <v>421</v>
      </c>
      <c r="B1" s="194"/>
      <c r="C1" s="194"/>
      <c r="D1" s="194"/>
      <c r="E1" s="194"/>
      <c r="F1" s="194"/>
      <c r="G1" s="194"/>
      <c r="H1" s="194"/>
    </row>
    <row r="2" spans="1:8" s="197" customFormat="1" ht="14.25" x14ac:dyDescent="0.45">
      <c r="A2" s="542"/>
      <c r="E2" s="195"/>
    </row>
    <row r="3" spans="1:8" ht="15.75" customHeight="1" x14ac:dyDescent="0.45">
      <c r="A3" s="198" t="s">
        <v>437</v>
      </c>
      <c r="B3" s="195" t="s">
        <v>26</v>
      </c>
      <c r="C3" s="196" t="s">
        <v>5</v>
      </c>
      <c r="D3" s="196" t="s">
        <v>6</v>
      </c>
      <c r="E3" s="198"/>
      <c r="F3" s="200" t="s">
        <v>438</v>
      </c>
      <c r="G3" s="200" t="s">
        <v>439</v>
      </c>
      <c r="H3" s="200" t="s">
        <v>440</v>
      </c>
    </row>
    <row r="4" spans="1:8" ht="14.25" x14ac:dyDescent="0.45">
      <c r="A4" s="543" t="s">
        <v>65</v>
      </c>
      <c r="B4" s="195">
        <v>652250</v>
      </c>
      <c r="C4" s="195">
        <v>334243</v>
      </c>
      <c r="D4" s="195">
        <v>318007</v>
      </c>
      <c r="E4" s="198"/>
      <c r="F4" s="544" t="s">
        <v>586</v>
      </c>
      <c r="G4" s="544" t="s">
        <v>586</v>
      </c>
      <c r="H4" s="544" t="s">
        <v>586</v>
      </c>
    </row>
    <row r="5" spans="1:8" ht="14.25" x14ac:dyDescent="0.45">
      <c r="A5" s="521" t="s">
        <v>641</v>
      </c>
      <c r="B5" s="195" t="s">
        <v>586</v>
      </c>
      <c r="C5" s="195" t="s">
        <v>586</v>
      </c>
      <c r="D5" s="195" t="s">
        <v>586</v>
      </c>
      <c r="E5" s="198"/>
      <c r="F5" s="544">
        <v>33</v>
      </c>
      <c r="G5" s="544">
        <v>32</v>
      </c>
      <c r="H5" s="544">
        <v>34</v>
      </c>
    </row>
    <row r="6" spans="1:8" x14ac:dyDescent="0.35">
      <c r="A6" s="198">
        <v>0</v>
      </c>
      <c r="B6">
        <v>6595</v>
      </c>
      <c r="C6">
        <v>4642</v>
      </c>
      <c r="D6">
        <v>1953</v>
      </c>
      <c r="E6" s="198"/>
      <c r="F6">
        <v>1</v>
      </c>
      <c r="G6">
        <v>1</v>
      </c>
      <c r="H6">
        <v>1</v>
      </c>
    </row>
    <row r="7" spans="1:8" x14ac:dyDescent="0.35">
      <c r="A7" s="198">
        <v>1</v>
      </c>
      <c r="B7">
        <v>1891</v>
      </c>
      <c r="C7">
        <v>1334</v>
      </c>
      <c r="D7">
        <v>557</v>
      </c>
      <c r="E7" s="198"/>
      <c r="F7">
        <v>0</v>
      </c>
      <c r="G7">
        <v>0</v>
      </c>
      <c r="H7">
        <v>0</v>
      </c>
    </row>
    <row r="8" spans="1:8" x14ac:dyDescent="0.35">
      <c r="A8" s="198">
        <v>2</v>
      </c>
      <c r="B8">
        <v>1762</v>
      </c>
      <c r="C8">
        <v>1183</v>
      </c>
      <c r="D8">
        <v>579</v>
      </c>
      <c r="E8" s="198"/>
      <c r="F8">
        <v>0</v>
      </c>
      <c r="G8">
        <v>0</v>
      </c>
      <c r="H8">
        <v>0</v>
      </c>
    </row>
    <row r="9" spans="1:8" x14ac:dyDescent="0.35">
      <c r="A9" s="198">
        <v>3</v>
      </c>
      <c r="B9">
        <v>1642</v>
      </c>
      <c r="C9">
        <v>1108</v>
      </c>
      <c r="D9">
        <v>534</v>
      </c>
      <c r="E9" s="198"/>
      <c r="F9">
        <v>0</v>
      </c>
      <c r="G9">
        <v>0</v>
      </c>
      <c r="H9">
        <v>0</v>
      </c>
    </row>
    <row r="10" spans="1:8" x14ac:dyDescent="0.35">
      <c r="A10" s="198">
        <v>4</v>
      </c>
      <c r="B10">
        <v>1723</v>
      </c>
      <c r="C10">
        <v>1160</v>
      </c>
      <c r="D10">
        <v>563</v>
      </c>
      <c r="E10" s="198"/>
      <c r="F10">
        <v>0</v>
      </c>
      <c r="G10">
        <v>0</v>
      </c>
      <c r="H10">
        <v>0</v>
      </c>
    </row>
    <row r="11" spans="1:8" x14ac:dyDescent="0.35">
      <c r="A11" s="198">
        <v>5</v>
      </c>
      <c r="B11">
        <v>1804</v>
      </c>
      <c r="C11">
        <v>1233</v>
      </c>
      <c r="D11">
        <v>571</v>
      </c>
      <c r="E11" s="198"/>
      <c r="F11">
        <v>0</v>
      </c>
      <c r="G11">
        <v>0</v>
      </c>
      <c r="H11">
        <v>0</v>
      </c>
    </row>
    <row r="12" spans="1:8" x14ac:dyDescent="0.35">
      <c r="A12" s="198">
        <v>6</v>
      </c>
      <c r="B12">
        <v>1705</v>
      </c>
      <c r="C12">
        <v>1173</v>
      </c>
      <c r="D12">
        <v>532</v>
      </c>
      <c r="E12" s="198"/>
      <c r="F12">
        <v>0</v>
      </c>
      <c r="G12">
        <v>0</v>
      </c>
      <c r="H12">
        <v>0</v>
      </c>
    </row>
    <row r="13" spans="1:8" x14ac:dyDescent="0.35">
      <c r="A13" s="198">
        <v>7</v>
      </c>
      <c r="B13">
        <v>1836</v>
      </c>
      <c r="C13">
        <v>1258</v>
      </c>
      <c r="D13">
        <v>578</v>
      </c>
      <c r="E13" s="198"/>
      <c r="F13">
        <v>0</v>
      </c>
      <c r="G13">
        <v>0</v>
      </c>
      <c r="H13">
        <v>0</v>
      </c>
    </row>
    <row r="14" spans="1:8" x14ac:dyDescent="0.35">
      <c r="A14" s="198">
        <v>8</v>
      </c>
      <c r="B14">
        <v>1892</v>
      </c>
      <c r="C14">
        <v>1247</v>
      </c>
      <c r="D14">
        <v>645</v>
      </c>
      <c r="E14" s="198"/>
      <c r="F14">
        <v>0</v>
      </c>
      <c r="G14">
        <v>0</v>
      </c>
      <c r="H14">
        <v>0</v>
      </c>
    </row>
    <row r="15" spans="1:8" x14ac:dyDescent="0.35">
      <c r="A15" s="198">
        <v>9</v>
      </c>
      <c r="B15">
        <v>2054</v>
      </c>
      <c r="C15">
        <v>1352</v>
      </c>
      <c r="D15">
        <v>702</v>
      </c>
      <c r="E15" s="198"/>
      <c r="F15">
        <v>0</v>
      </c>
      <c r="G15">
        <v>0</v>
      </c>
      <c r="H15">
        <v>0</v>
      </c>
    </row>
    <row r="16" spans="1:8" x14ac:dyDescent="0.35">
      <c r="A16" s="198">
        <v>10</v>
      </c>
      <c r="B16">
        <v>2234</v>
      </c>
      <c r="C16">
        <v>1439</v>
      </c>
      <c r="D16">
        <v>795</v>
      </c>
      <c r="E16" s="198"/>
      <c r="F16">
        <v>0</v>
      </c>
      <c r="G16">
        <v>0</v>
      </c>
      <c r="H16">
        <v>0</v>
      </c>
    </row>
    <row r="17" spans="1:8" x14ac:dyDescent="0.35">
      <c r="A17" s="198">
        <v>11</v>
      </c>
      <c r="B17">
        <v>2351</v>
      </c>
      <c r="C17">
        <v>1521</v>
      </c>
      <c r="D17">
        <v>830</v>
      </c>
      <c r="E17" s="198"/>
      <c r="F17">
        <v>0</v>
      </c>
      <c r="G17">
        <v>0</v>
      </c>
      <c r="H17">
        <v>0</v>
      </c>
    </row>
    <row r="18" spans="1:8" x14ac:dyDescent="0.35">
      <c r="A18" s="198">
        <v>12</v>
      </c>
      <c r="B18">
        <v>2460</v>
      </c>
      <c r="C18">
        <v>1517</v>
      </c>
      <c r="D18">
        <v>943</v>
      </c>
      <c r="E18" s="198"/>
      <c r="F18">
        <v>0</v>
      </c>
      <c r="G18">
        <v>0</v>
      </c>
      <c r="H18">
        <v>0</v>
      </c>
    </row>
    <row r="19" spans="1:8" x14ac:dyDescent="0.35">
      <c r="A19" s="198">
        <v>13</v>
      </c>
      <c r="B19">
        <v>2490</v>
      </c>
      <c r="C19">
        <v>1597</v>
      </c>
      <c r="D19">
        <v>893</v>
      </c>
      <c r="E19" s="198"/>
      <c r="F19">
        <v>0</v>
      </c>
      <c r="G19">
        <v>0</v>
      </c>
      <c r="H19">
        <v>0</v>
      </c>
    </row>
    <row r="20" spans="1:8" x14ac:dyDescent="0.35">
      <c r="A20" s="198">
        <v>14</v>
      </c>
      <c r="B20">
        <v>2761</v>
      </c>
      <c r="C20">
        <v>1724</v>
      </c>
      <c r="D20">
        <v>1037</v>
      </c>
      <c r="E20" s="198"/>
      <c r="F20">
        <v>0</v>
      </c>
      <c r="G20">
        <v>1</v>
      </c>
      <c r="H20">
        <v>0</v>
      </c>
    </row>
    <row r="21" spans="1:8" x14ac:dyDescent="0.35">
      <c r="A21" s="198">
        <v>15</v>
      </c>
      <c r="B21">
        <v>2837</v>
      </c>
      <c r="C21">
        <v>1793</v>
      </c>
      <c r="D21">
        <v>1044</v>
      </c>
      <c r="E21" s="198"/>
      <c r="F21">
        <v>0</v>
      </c>
      <c r="G21">
        <v>1</v>
      </c>
      <c r="H21">
        <v>0</v>
      </c>
    </row>
    <row r="22" spans="1:8" x14ac:dyDescent="0.35">
      <c r="A22" s="198">
        <v>16</v>
      </c>
      <c r="B22">
        <v>3046</v>
      </c>
      <c r="C22">
        <v>1886</v>
      </c>
      <c r="D22">
        <v>1160</v>
      </c>
      <c r="E22" s="198"/>
      <c r="F22">
        <v>0</v>
      </c>
      <c r="G22">
        <v>1</v>
      </c>
      <c r="H22">
        <v>0</v>
      </c>
    </row>
    <row r="23" spans="1:8" x14ac:dyDescent="0.35">
      <c r="A23" s="198">
        <v>17</v>
      </c>
      <c r="B23">
        <v>3174</v>
      </c>
      <c r="C23">
        <v>1930</v>
      </c>
      <c r="D23">
        <v>1244</v>
      </c>
      <c r="E23" s="198"/>
      <c r="F23">
        <v>0</v>
      </c>
      <c r="G23">
        <v>1</v>
      </c>
      <c r="H23">
        <v>0</v>
      </c>
    </row>
    <row r="24" spans="1:8" x14ac:dyDescent="0.35">
      <c r="A24" s="198">
        <v>18</v>
      </c>
      <c r="B24">
        <v>3318</v>
      </c>
      <c r="C24">
        <v>1976</v>
      </c>
      <c r="D24">
        <v>1342</v>
      </c>
      <c r="E24" s="198"/>
      <c r="F24">
        <v>1</v>
      </c>
      <c r="G24">
        <v>1</v>
      </c>
      <c r="H24">
        <v>0</v>
      </c>
    </row>
    <row r="25" spans="1:8" x14ac:dyDescent="0.35">
      <c r="A25" s="198">
        <v>19</v>
      </c>
      <c r="B25">
        <v>3564</v>
      </c>
      <c r="C25">
        <v>2124</v>
      </c>
      <c r="D25">
        <v>1440</v>
      </c>
      <c r="E25" s="198"/>
      <c r="F25">
        <v>1</v>
      </c>
      <c r="G25">
        <v>1</v>
      </c>
      <c r="H25">
        <v>0</v>
      </c>
    </row>
    <row r="26" spans="1:8" x14ac:dyDescent="0.35">
      <c r="A26" s="198">
        <v>20</v>
      </c>
      <c r="B26">
        <v>3975</v>
      </c>
      <c r="C26">
        <v>2341</v>
      </c>
      <c r="D26">
        <v>1634</v>
      </c>
      <c r="E26" s="198"/>
      <c r="F26">
        <v>1</v>
      </c>
      <c r="G26">
        <v>1</v>
      </c>
      <c r="H26">
        <v>1</v>
      </c>
    </row>
    <row r="27" spans="1:8" x14ac:dyDescent="0.35">
      <c r="A27" s="198">
        <v>21</v>
      </c>
      <c r="B27">
        <v>4049</v>
      </c>
      <c r="C27">
        <v>2388</v>
      </c>
      <c r="D27">
        <v>1661</v>
      </c>
      <c r="E27" s="198"/>
      <c r="F27">
        <v>1</v>
      </c>
      <c r="G27">
        <v>1</v>
      </c>
      <c r="H27">
        <v>1</v>
      </c>
    </row>
    <row r="28" spans="1:8" x14ac:dyDescent="0.35">
      <c r="A28" s="198">
        <v>22</v>
      </c>
      <c r="B28">
        <v>4349</v>
      </c>
      <c r="C28">
        <v>2547</v>
      </c>
      <c r="D28">
        <v>1802</v>
      </c>
      <c r="E28" s="198"/>
      <c r="F28">
        <v>1</v>
      </c>
      <c r="G28">
        <v>1</v>
      </c>
      <c r="H28">
        <v>1</v>
      </c>
    </row>
    <row r="29" spans="1:8" x14ac:dyDescent="0.35">
      <c r="A29" s="198">
        <v>23</v>
      </c>
      <c r="B29">
        <v>4646</v>
      </c>
      <c r="C29">
        <v>2734</v>
      </c>
      <c r="D29">
        <v>1912</v>
      </c>
      <c r="E29" s="198"/>
      <c r="F29">
        <v>1</v>
      </c>
      <c r="G29">
        <v>1</v>
      </c>
      <c r="H29">
        <v>1</v>
      </c>
    </row>
    <row r="30" spans="1:8" x14ac:dyDescent="0.35">
      <c r="A30" s="198">
        <v>24</v>
      </c>
      <c r="B30">
        <v>4893</v>
      </c>
      <c r="C30">
        <v>2887</v>
      </c>
      <c r="D30">
        <v>2006</v>
      </c>
      <c r="E30" s="198"/>
      <c r="F30">
        <v>1</v>
      </c>
      <c r="G30">
        <v>1</v>
      </c>
      <c r="H30">
        <v>1</v>
      </c>
    </row>
    <row r="31" spans="1:8" x14ac:dyDescent="0.35">
      <c r="A31" s="198">
        <v>25</v>
      </c>
      <c r="B31">
        <v>5258</v>
      </c>
      <c r="C31">
        <v>3007</v>
      </c>
      <c r="D31">
        <v>2251</v>
      </c>
      <c r="E31" s="198"/>
      <c r="F31">
        <v>1</v>
      </c>
      <c r="G31">
        <v>1</v>
      </c>
      <c r="H31">
        <v>1</v>
      </c>
    </row>
    <row r="32" spans="1:8" x14ac:dyDescent="0.35">
      <c r="A32" s="198">
        <v>26</v>
      </c>
      <c r="B32">
        <v>5604</v>
      </c>
      <c r="C32">
        <v>3160</v>
      </c>
      <c r="D32">
        <v>2444</v>
      </c>
      <c r="E32" s="198"/>
      <c r="F32">
        <v>1</v>
      </c>
      <c r="G32">
        <v>1</v>
      </c>
      <c r="H32">
        <v>1</v>
      </c>
    </row>
    <row r="33" spans="1:8" x14ac:dyDescent="0.35">
      <c r="A33" s="198">
        <v>27</v>
      </c>
      <c r="B33">
        <v>5681</v>
      </c>
      <c r="C33">
        <v>3164</v>
      </c>
      <c r="D33">
        <v>2517</v>
      </c>
      <c r="E33" s="198"/>
      <c r="F33">
        <v>1</v>
      </c>
      <c r="G33">
        <v>1</v>
      </c>
      <c r="H33">
        <v>1</v>
      </c>
    </row>
    <row r="34" spans="1:8" x14ac:dyDescent="0.35">
      <c r="A34" s="198">
        <v>28</v>
      </c>
      <c r="B34">
        <v>6283</v>
      </c>
      <c r="C34">
        <v>3477</v>
      </c>
      <c r="D34">
        <v>2806</v>
      </c>
      <c r="E34" s="198"/>
      <c r="F34">
        <v>1</v>
      </c>
      <c r="G34">
        <v>1</v>
      </c>
      <c r="H34">
        <v>1</v>
      </c>
    </row>
    <row r="35" spans="1:8" x14ac:dyDescent="0.35">
      <c r="A35" s="198">
        <v>29</v>
      </c>
      <c r="B35">
        <v>6251</v>
      </c>
      <c r="C35">
        <v>3373</v>
      </c>
      <c r="D35">
        <v>2878</v>
      </c>
      <c r="E35" s="198"/>
      <c r="F35">
        <v>1</v>
      </c>
      <c r="G35">
        <v>1</v>
      </c>
      <c r="H35">
        <v>1</v>
      </c>
    </row>
    <row r="36" spans="1:8" x14ac:dyDescent="0.35">
      <c r="A36" s="198">
        <v>30</v>
      </c>
      <c r="B36">
        <v>6544</v>
      </c>
      <c r="C36">
        <v>3473</v>
      </c>
      <c r="D36">
        <v>3071</v>
      </c>
      <c r="E36" s="198"/>
      <c r="F36">
        <v>1</v>
      </c>
      <c r="G36">
        <v>1</v>
      </c>
      <c r="H36">
        <v>1</v>
      </c>
    </row>
    <row r="37" spans="1:8" x14ac:dyDescent="0.35">
      <c r="A37" s="198">
        <v>31</v>
      </c>
      <c r="B37">
        <v>6216</v>
      </c>
      <c r="C37">
        <v>3360</v>
      </c>
      <c r="D37">
        <v>2856</v>
      </c>
      <c r="E37" s="198"/>
      <c r="F37">
        <v>1</v>
      </c>
      <c r="G37">
        <v>1</v>
      </c>
      <c r="H37">
        <v>1</v>
      </c>
    </row>
    <row r="38" spans="1:8" x14ac:dyDescent="0.35">
      <c r="A38" s="198">
        <v>32</v>
      </c>
      <c r="B38">
        <v>20385</v>
      </c>
      <c r="C38">
        <v>10503</v>
      </c>
      <c r="D38">
        <v>9882</v>
      </c>
      <c r="E38" s="198"/>
      <c r="F38">
        <v>3</v>
      </c>
      <c r="G38">
        <v>3</v>
      </c>
      <c r="H38">
        <v>3</v>
      </c>
    </row>
    <row r="39" spans="1:8" x14ac:dyDescent="0.35">
      <c r="A39" s="198">
        <v>33</v>
      </c>
      <c r="B39">
        <v>27604</v>
      </c>
      <c r="C39">
        <v>13980</v>
      </c>
      <c r="D39">
        <v>13624</v>
      </c>
      <c r="E39" s="198"/>
      <c r="F39">
        <v>4</v>
      </c>
      <c r="G39">
        <v>4</v>
      </c>
      <c r="H39">
        <v>4</v>
      </c>
    </row>
    <row r="40" spans="1:8" x14ac:dyDescent="0.35">
      <c r="A40" s="198">
        <v>34</v>
      </c>
      <c r="B40">
        <v>37128</v>
      </c>
      <c r="C40">
        <v>18457</v>
      </c>
      <c r="D40">
        <v>18671</v>
      </c>
      <c r="E40" s="198"/>
      <c r="F40">
        <v>6</v>
      </c>
      <c r="G40">
        <v>6</v>
      </c>
      <c r="H40">
        <v>6</v>
      </c>
    </row>
    <row r="41" spans="1:8" x14ac:dyDescent="0.35">
      <c r="A41" s="198">
        <v>35</v>
      </c>
      <c r="B41">
        <v>45813</v>
      </c>
      <c r="C41">
        <v>22357</v>
      </c>
      <c r="D41">
        <v>23456</v>
      </c>
      <c r="E41" s="198"/>
      <c r="F41">
        <v>7</v>
      </c>
      <c r="G41">
        <v>7</v>
      </c>
      <c r="H41">
        <v>7</v>
      </c>
    </row>
    <row r="42" spans="1:8" x14ac:dyDescent="0.35">
      <c r="A42" s="198">
        <v>36</v>
      </c>
      <c r="B42">
        <v>55970</v>
      </c>
      <c r="C42">
        <v>27004</v>
      </c>
      <c r="D42">
        <v>28966</v>
      </c>
      <c r="E42" s="198"/>
      <c r="F42">
        <v>9</v>
      </c>
      <c r="G42">
        <v>8</v>
      </c>
      <c r="H42">
        <v>9</v>
      </c>
    </row>
    <row r="43" spans="1:8" x14ac:dyDescent="0.35">
      <c r="A43" s="198">
        <v>37</v>
      </c>
      <c r="B43">
        <v>65383</v>
      </c>
      <c r="C43">
        <v>31000</v>
      </c>
      <c r="D43">
        <v>34383</v>
      </c>
      <c r="E43" s="198"/>
      <c r="F43">
        <v>10</v>
      </c>
      <c r="G43">
        <v>10</v>
      </c>
      <c r="H43">
        <v>11</v>
      </c>
    </row>
    <row r="44" spans="1:8" x14ac:dyDescent="0.35">
      <c r="A44" s="198">
        <v>38</v>
      </c>
      <c r="B44">
        <v>75144</v>
      </c>
      <c r="C44">
        <v>35835</v>
      </c>
      <c r="D44">
        <v>39309</v>
      </c>
      <c r="E44" s="198"/>
      <c r="F44">
        <v>12</v>
      </c>
      <c r="G44">
        <v>11</v>
      </c>
      <c r="H44">
        <v>13</v>
      </c>
    </row>
    <row r="45" spans="1:8" x14ac:dyDescent="0.35">
      <c r="A45" s="198">
        <v>39</v>
      </c>
      <c r="B45">
        <v>84759</v>
      </c>
      <c r="C45">
        <v>40752</v>
      </c>
      <c r="D45">
        <v>44007</v>
      </c>
      <c r="E45" s="198"/>
      <c r="F45">
        <v>13</v>
      </c>
      <c r="G45">
        <v>12</v>
      </c>
      <c r="H45">
        <v>14</v>
      </c>
    </row>
    <row r="46" spans="1:8" x14ac:dyDescent="0.35">
      <c r="A46" s="198">
        <v>40</v>
      </c>
      <c r="B46">
        <v>112925</v>
      </c>
      <c r="C46">
        <v>57181</v>
      </c>
      <c r="D46">
        <v>55744</v>
      </c>
      <c r="E46" s="198"/>
      <c r="F46">
        <v>18</v>
      </c>
      <c r="G46">
        <v>18</v>
      </c>
      <c r="H46">
        <v>18</v>
      </c>
    </row>
    <row r="47" spans="1:8" x14ac:dyDescent="0.35">
      <c r="A47" t="s">
        <v>48</v>
      </c>
      <c r="B47">
        <v>639999</v>
      </c>
      <c r="C47">
        <v>326177</v>
      </c>
      <c r="D47">
        <v>313822</v>
      </c>
    </row>
    <row r="48" spans="1:8" x14ac:dyDescent="0.35">
      <c r="A48" s="319" t="s">
        <v>679</v>
      </c>
      <c r="B48">
        <v>33</v>
      </c>
      <c r="C48">
        <v>32</v>
      </c>
      <c r="D48">
        <v>34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topLeftCell="D43" workbookViewId="0">
      <selection activeCell="C75" sqref="C75:Q77"/>
    </sheetView>
  </sheetViews>
  <sheetFormatPr defaultRowHeight="12.75" x14ac:dyDescent="0.35"/>
  <cols>
    <col min="2" max="2" width="48.86328125" bestFit="1" customWidth="1"/>
  </cols>
  <sheetData>
    <row r="1" spans="1:17" ht="15" x14ac:dyDescent="0.4">
      <c r="A1" s="145" t="s">
        <v>421</v>
      </c>
    </row>
    <row r="2" spans="1:17" x14ac:dyDescent="0.35">
      <c r="B2">
        <v>1</v>
      </c>
      <c r="C2">
        <v>2</v>
      </c>
      <c r="D2">
        <v>3</v>
      </c>
      <c r="E2">
        <v>4</v>
      </c>
      <c r="F2">
        <v>5</v>
      </c>
      <c r="G2">
        <v>6</v>
      </c>
      <c r="H2">
        <v>7</v>
      </c>
      <c r="I2">
        <v>8</v>
      </c>
      <c r="J2">
        <v>9</v>
      </c>
      <c r="K2">
        <v>10</v>
      </c>
      <c r="L2">
        <v>11</v>
      </c>
      <c r="M2">
        <v>12</v>
      </c>
      <c r="N2">
        <v>13</v>
      </c>
      <c r="O2">
        <v>14</v>
      </c>
      <c r="P2">
        <v>15</v>
      </c>
      <c r="Q2">
        <v>16</v>
      </c>
    </row>
    <row r="3" spans="1:17" x14ac:dyDescent="0.35">
      <c r="C3">
        <v>1</v>
      </c>
      <c r="D3">
        <v>2</v>
      </c>
      <c r="E3">
        <v>3</v>
      </c>
      <c r="F3">
        <v>4</v>
      </c>
      <c r="G3">
        <v>5</v>
      </c>
      <c r="H3">
        <v>6</v>
      </c>
      <c r="I3">
        <v>7</v>
      </c>
      <c r="J3">
        <v>8</v>
      </c>
      <c r="K3">
        <v>9</v>
      </c>
      <c r="L3">
        <v>10</v>
      </c>
      <c r="M3">
        <v>11</v>
      </c>
      <c r="N3">
        <v>12</v>
      </c>
      <c r="O3">
        <v>13</v>
      </c>
      <c r="P3">
        <v>14</v>
      </c>
      <c r="Q3">
        <v>15</v>
      </c>
    </row>
    <row r="4" spans="1:17" x14ac:dyDescent="0.35">
      <c r="C4" t="s">
        <v>398</v>
      </c>
    </row>
    <row r="5" spans="1:17" x14ac:dyDescent="0.35">
      <c r="C5">
        <v>1</v>
      </c>
    </row>
    <row r="6" spans="1:17" x14ac:dyDescent="0.35">
      <c r="C6" t="s">
        <v>399</v>
      </c>
    </row>
    <row r="7" spans="1:17" x14ac:dyDescent="0.35">
      <c r="C7" t="s">
        <v>48</v>
      </c>
      <c r="H7" t="s">
        <v>400</v>
      </c>
      <c r="M7" t="s">
        <v>401</v>
      </c>
    </row>
    <row r="8" spans="1:17" x14ac:dyDescent="0.35">
      <c r="C8" t="s">
        <v>402</v>
      </c>
      <c r="H8" t="s">
        <v>402</v>
      </c>
      <c r="M8" t="s">
        <v>402</v>
      </c>
    </row>
    <row r="9" spans="1:17" x14ac:dyDescent="0.35">
      <c r="C9" t="s">
        <v>48</v>
      </c>
      <c r="D9" t="s">
        <v>403</v>
      </c>
      <c r="E9" t="s">
        <v>404</v>
      </c>
      <c r="F9" t="s">
        <v>405</v>
      </c>
      <c r="G9" t="s">
        <v>406</v>
      </c>
      <c r="H9" t="s">
        <v>48</v>
      </c>
      <c r="I9" t="s">
        <v>403</v>
      </c>
      <c r="J9" t="s">
        <v>404</v>
      </c>
      <c r="K9" t="s">
        <v>405</v>
      </c>
      <c r="L9" t="s">
        <v>406</v>
      </c>
      <c r="M9" t="s">
        <v>48</v>
      </c>
      <c r="N9" t="s">
        <v>403</v>
      </c>
      <c r="O9" t="s">
        <v>404</v>
      </c>
      <c r="P9" t="s">
        <v>405</v>
      </c>
      <c r="Q9" t="s">
        <v>406</v>
      </c>
    </row>
    <row r="10" spans="1:17" x14ac:dyDescent="0.35">
      <c r="C10" t="s">
        <v>407</v>
      </c>
      <c r="D10" t="s">
        <v>407</v>
      </c>
      <c r="E10" t="s">
        <v>407</v>
      </c>
      <c r="F10" t="s">
        <v>407</v>
      </c>
      <c r="G10" t="s">
        <v>407</v>
      </c>
      <c r="H10" t="s">
        <v>407</v>
      </c>
      <c r="I10" t="s">
        <v>407</v>
      </c>
      <c r="J10" t="s">
        <v>407</v>
      </c>
      <c r="K10" t="s">
        <v>407</v>
      </c>
      <c r="L10" t="s">
        <v>407</v>
      </c>
      <c r="M10" t="s">
        <v>407</v>
      </c>
      <c r="N10" t="s">
        <v>407</v>
      </c>
      <c r="O10" t="s">
        <v>407</v>
      </c>
      <c r="P10" t="s">
        <v>407</v>
      </c>
      <c r="Q10" t="s">
        <v>407</v>
      </c>
    </row>
    <row r="11" spans="1:17" x14ac:dyDescent="0.35">
      <c r="A11" t="s">
        <v>408</v>
      </c>
      <c r="B11" t="s">
        <v>3</v>
      </c>
      <c r="C11">
        <v>652250</v>
      </c>
      <c r="D11">
        <v>0</v>
      </c>
      <c r="E11">
        <v>2</v>
      </c>
      <c r="F11">
        <v>81</v>
      </c>
      <c r="G11">
        <v>18</v>
      </c>
      <c r="H11">
        <v>334243</v>
      </c>
      <c r="I11">
        <v>0</v>
      </c>
      <c r="J11">
        <v>2</v>
      </c>
      <c r="K11">
        <v>77</v>
      </c>
      <c r="L11">
        <v>21</v>
      </c>
      <c r="M11">
        <v>318007</v>
      </c>
      <c r="N11">
        <v>0</v>
      </c>
      <c r="O11">
        <v>1</v>
      </c>
      <c r="P11">
        <v>84</v>
      </c>
      <c r="Q11">
        <v>14</v>
      </c>
    </row>
    <row r="12" spans="1:17" x14ac:dyDescent="0.35">
      <c r="B12" t="s">
        <v>8</v>
      </c>
      <c r="C12">
        <v>486225</v>
      </c>
      <c r="D12">
        <v>0</v>
      </c>
      <c r="E12">
        <v>1</v>
      </c>
      <c r="F12">
        <v>80</v>
      </c>
      <c r="G12">
        <v>18</v>
      </c>
      <c r="H12">
        <v>249452</v>
      </c>
      <c r="I12">
        <v>0</v>
      </c>
      <c r="J12">
        <v>2</v>
      </c>
      <c r="K12">
        <v>77</v>
      </c>
      <c r="L12">
        <v>21</v>
      </c>
      <c r="M12">
        <v>236773</v>
      </c>
      <c r="N12">
        <v>0</v>
      </c>
      <c r="O12">
        <v>1</v>
      </c>
      <c r="P12">
        <v>84</v>
      </c>
      <c r="Q12">
        <v>15</v>
      </c>
    </row>
    <row r="13" spans="1:17" x14ac:dyDescent="0.35">
      <c r="B13" t="s">
        <v>9</v>
      </c>
      <c r="C13">
        <v>39662</v>
      </c>
      <c r="D13">
        <v>0</v>
      </c>
      <c r="E13">
        <v>1</v>
      </c>
      <c r="F13">
        <v>82</v>
      </c>
      <c r="G13">
        <v>16</v>
      </c>
      <c r="H13">
        <v>20198</v>
      </c>
      <c r="I13">
        <v>0</v>
      </c>
      <c r="J13">
        <v>2</v>
      </c>
      <c r="K13">
        <v>78</v>
      </c>
      <c r="L13">
        <v>19</v>
      </c>
      <c r="M13">
        <v>19464</v>
      </c>
      <c r="N13">
        <v>0</v>
      </c>
      <c r="O13">
        <v>1</v>
      </c>
      <c r="P13">
        <v>86</v>
      </c>
      <c r="Q13">
        <v>13</v>
      </c>
    </row>
    <row r="14" spans="1:17" x14ac:dyDescent="0.35">
      <c r="B14" t="s">
        <v>10</v>
      </c>
      <c r="C14">
        <v>67049</v>
      </c>
      <c r="D14">
        <v>0</v>
      </c>
      <c r="E14">
        <v>2</v>
      </c>
      <c r="F14">
        <v>84</v>
      </c>
      <c r="G14">
        <v>14</v>
      </c>
      <c r="H14">
        <v>34391</v>
      </c>
      <c r="I14">
        <v>0</v>
      </c>
      <c r="J14">
        <v>3</v>
      </c>
      <c r="K14">
        <v>81</v>
      </c>
      <c r="L14">
        <v>17</v>
      </c>
      <c r="M14">
        <v>32658</v>
      </c>
      <c r="N14">
        <v>0</v>
      </c>
      <c r="O14">
        <v>1</v>
      </c>
      <c r="P14">
        <v>87</v>
      </c>
      <c r="Q14">
        <v>11</v>
      </c>
    </row>
    <row r="15" spans="1:17" x14ac:dyDescent="0.35">
      <c r="B15" t="s">
        <v>11</v>
      </c>
      <c r="C15">
        <v>35227</v>
      </c>
      <c r="D15">
        <v>0</v>
      </c>
      <c r="E15">
        <v>2</v>
      </c>
      <c r="F15">
        <v>82</v>
      </c>
      <c r="G15">
        <v>15</v>
      </c>
      <c r="H15">
        <v>17823</v>
      </c>
      <c r="I15">
        <v>0</v>
      </c>
      <c r="J15">
        <v>3</v>
      </c>
      <c r="K15">
        <v>78</v>
      </c>
      <c r="L15">
        <v>18</v>
      </c>
      <c r="M15">
        <v>17404</v>
      </c>
      <c r="N15">
        <v>0</v>
      </c>
      <c r="O15">
        <v>1</v>
      </c>
      <c r="P15">
        <v>86</v>
      </c>
      <c r="Q15">
        <v>12</v>
      </c>
    </row>
    <row r="16" spans="1:17" x14ac:dyDescent="0.35">
      <c r="B16" t="s">
        <v>12</v>
      </c>
      <c r="C16">
        <v>3155</v>
      </c>
      <c r="D16">
        <v>0</v>
      </c>
      <c r="E16">
        <v>2</v>
      </c>
      <c r="F16">
        <v>88</v>
      </c>
      <c r="G16">
        <v>10</v>
      </c>
      <c r="H16">
        <v>1615</v>
      </c>
      <c r="I16" t="s">
        <v>414</v>
      </c>
      <c r="J16">
        <v>2</v>
      </c>
      <c r="K16">
        <v>86</v>
      </c>
      <c r="L16">
        <v>11</v>
      </c>
      <c r="M16">
        <v>1540</v>
      </c>
      <c r="N16" t="s">
        <v>414</v>
      </c>
      <c r="O16">
        <v>1</v>
      </c>
      <c r="P16">
        <v>90</v>
      </c>
      <c r="Q16">
        <v>9</v>
      </c>
    </row>
    <row r="17" spans="2:17" x14ac:dyDescent="0.35">
      <c r="B17" t="s">
        <v>49</v>
      </c>
      <c r="C17">
        <v>435960</v>
      </c>
      <c r="D17">
        <v>0</v>
      </c>
      <c r="E17">
        <v>1</v>
      </c>
      <c r="F17">
        <v>81</v>
      </c>
      <c r="G17">
        <v>18</v>
      </c>
      <c r="H17">
        <v>223693</v>
      </c>
      <c r="I17">
        <v>0</v>
      </c>
      <c r="J17">
        <v>2</v>
      </c>
      <c r="K17">
        <v>77</v>
      </c>
      <c r="L17">
        <v>21</v>
      </c>
      <c r="M17">
        <v>212267</v>
      </c>
      <c r="N17">
        <v>0</v>
      </c>
      <c r="O17">
        <v>1</v>
      </c>
      <c r="P17">
        <v>85</v>
      </c>
      <c r="Q17">
        <v>14</v>
      </c>
    </row>
    <row r="18" spans="2:17" x14ac:dyDescent="0.35">
      <c r="B18" t="s">
        <v>50</v>
      </c>
      <c r="C18">
        <v>1670</v>
      </c>
      <c r="D18">
        <v>0</v>
      </c>
      <c r="E18">
        <v>1</v>
      </c>
      <c r="F18">
        <v>81</v>
      </c>
      <c r="G18">
        <v>18</v>
      </c>
      <c r="H18">
        <v>873</v>
      </c>
      <c r="I18" t="s">
        <v>414</v>
      </c>
      <c r="J18">
        <v>2</v>
      </c>
      <c r="K18">
        <v>78</v>
      </c>
      <c r="L18">
        <v>19</v>
      </c>
      <c r="M18">
        <v>797</v>
      </c>
      <c r="N18" t="s">
        <v>414</v>
      </c>
      <c r="O18">
        <v>1</v>
      </c>
      <c r="P18">
        <v>83</v>
      </c>
      <c r="Q18">
        <v>16</v>
      </c>
    </row>
    <row r="19" spans="2:17" x14ac:dyDescent="0.35">
      <c r="B19" t="s">
        <v>51</v>
      </c>
      <c r="C19">
        <v>675</v>
      </c>
      <c r="D19">
        <v>4</v>
      </c>
      <c r="E19">
        <v>5</v>
      </c>
      <c r="F19">
        <v>41</v>
      </c>
      <c r="G19">
        <v>50</v>
      </c>
      <c r="H19">
        <v>335</v>
      </c>
      <c r="I19" t="s">
        <v>414</v>
      </c>
      <c r="J19">
        <v>7</v>
      </c>
      <c r="K19">
        <v>35</v>
      </c>
      <c r="L19">
        <v>54</v>
      </c>
      <c r="M19">
        <v>340</v>
      </c>
      <c r="N19" t="s">
        <v>414</v>
      </c>
      <c r="O19">
        <v>4</v>
      </c>
      <c r="P19">
        <v>47</v>
      </c>
      <c r="Q19">
        <v>46</v>
      </c>
    </row>
    <row r="20" spans="2:17" x14ac:dyDescent="0.35">
      <c r="B20" t="s">
        <v>52</v>
      </c>
      <c r="C20">
        <v>2297</v>
      </c>
      <c r="D20">
        <v>3</v>
      </c>
      <c r="E20">
        <v>8</v>
      </c>
      <c r="F20">
        <v>37</v>
      </c>
      <c r="G20">
        <v>52</v>
      </c>
      <c r="H20">
        <v>1164</v>
      </c>
      <c r="I20">
        <v>4</v>
      </c>
      <c r="J20">
        <v>9</v>
      </c>
      <c r="K20">
        <v>33</v>
      </c>
      <c r="L20">
        <v>55</v>
      </c>
      <c r="M20">
        <v>1133</v>
      </c>
      <c r="N20">
        <v>3</v>
      </c>
      <c r="O20">
        <v>7</v>
      </c>
      <c r="P20">
        <v>41</v>
      </c>
      <c r="Q20">
        <v>49</v>
      </c>
    </row>
    <row r="21" spans="2:17" x14ac:dyDescent="0.35">
      <c r="B21" t="s">
        <v>53</v>
      </c>
      <c r="C21">
        <v>45623</v>
      </c>
      <c r="D21">
        <v>0</v>
      </c>
      <c r="E21">
        <v>2</v>
      </c>
      <c r="F21">
        <v>78</v>
      </c>
      <c r="G21">
        <v>20</v>
      </c>
      <c r="H21">
        <v>23387</v>
      </c>
      <c r="I21">
        <v>0</v>
      </c>
      <c r="J21">
        <v>3</v>
      </c>
      <c r="K21">
        <v>75</v>
      </c>
      <c r="L21">
        <v>22</v>
      </c>
      <c r="M21">
        <v>22236</v>
      </c>
      <c r="N21">
        <v>0</v>
      </c>
      <c r="O21">
        <v>2</v>
      </c>
      <c r="P21">
        <v>82</v>
      </c>
      <c r="Q21">
        <v>17</v>
      </c>
    </row>
    <row r="22" spans="2:17" x14ac:dyDescent="0.35">
      <c r="B22" t="s">
        <v>54</v>
      </c>
      <c r="C22">
        <v>10127</v>
      </c>
      <c r="D22">
        <v>0</v>
      </c>
      <c r="E22">
        <v>1</v>
      </c>
      <c r="F22">
        <v>78</v>
      </c>
      <c r="G22">
        <v>20</v>
      </c>
      <c r="H22">
        <v>5169</v>
      </c>
      <c r="I22">
        <v>0</v>
      </c>
      <c r="J22">
        <v>2</v>
      </c>
      <c r="K22">
        <v>73</v>
      </c>
      <c r="L22">
        <v>24</v>
      </c>
      <c r="M22">
        <v>4958</v>
      </c>
      <c r="N22">
        <v>0</v>
      </c>
      <c r="O22">
        <v>1</v>
      </c>
      <c r="P22">
        <v>83</v>
      </c>
      <c r="Q22">
        <v>16</v>
      </c>
    </row>
    <row r="23" spans="2:17" x14ac:dyDescent="0.35">
      <c r="B23" t="s">
        <v>55</v>
      </c>
      <c r="C23">
        <v>5590</v>
      </c>
      <c r="D23">
        <v>0</v>
      </c>
      <c r="E23">
        <v>2</v>
      </c>
      <c r="F23">
        <v>82</v>
      </c>
      <c r="G23">
        <v>16</v>
      </c>
      <c r="H23">
        <v>2823</v>
      </c>
      <c r="I23">
        <v>0</v>
      </c>
      <c r="J23">
        <v>2</v>
      </c>
      <c r="K23">
        <v>78</v>
      </c>
      <c r="L23">
        <v>20</v>
      </c>
      <c r="M23">
        <v>2767</v>
      </c>
      <c r="N23">
        <v>0</v>
      </c>
      <c r="O23">
        <v>1</v>
      </c>
      <c r="P23">
        <v>86</v>
      </c>
      <c r="Q23">
        <v>13</v>
      </c>
    </row>
    <row r="24" spans="2:17" x14ac:dyDescent="0.35">
      <c r="B24" t="s">
        <v>56</v>
      </c>
      <c r="C24">
        <v>9409</v>
      </c>
      <c r="D24">
        <v>0</v>
      </c>
      <c r="E24">
        <v>1</v>
      </c>
      <c r="F24">
        <v>85</v>
      </c>
      <c r="G24">
        <v>13</v>
      </c>
      <c r="H24">
        <v>4738</v>
      </c>
      <c r="I24">
        <v>0</v>
      </c>
      <c r="J24">
        <v>2</v>
      </c>
      <c r="K24">
        <v>82</v>
      </c>
      <c r="L24">
        <v>16</v>
      </c>
      <c r="M24">
        <v>4671</v>
      </c>
      <c r="N24">
        <v>0</v>
      </c>
      <c r="O24">
        <v>1</v>
      </c>
      <c r="P24">
        <v>89</v>
      </c>
      <c r="Q24">
        <v>10</v>
      </c>
    </row>
    <row r="25" spans="2:17" x14ac:dyDescent="0.35">
      <c r="B25" t="s">
        <v>57</v>
      </c>
      <c r="C25">
        <v>14536</v>
      </c>
      <c r="D25">
        <v>0</v>
      </c>
      <c r="E25">
        <v>2</v>
      </c>
      <c r="F25">
        <v>83</v>
      </c>
      <c r="G25">
        <v>15</v>
      </c>
      <c r="H25">
        <v>7468</v>
      </c>
      <c r="I25">
        <v>0</v>
      </c>
      <c r="J25">
        <v>2</v>
      </c>
      <c r="K25">
        <v>80</v>
      </c>
      <c r="L25">
        <v>18</v>
      </c>
      <c r="M25">
        <v>7068</v>
      </c>
      <c r="N25">
        <v>0</v>
      </c>
      <c r="O25">
        <v>1</v>
      </c>
      <c r="P25">
        <v>86</v>
      </c>
      <c r="Q25">
        <v>13</v>
      </c>
    </row>
    <row r="26" spans="2:17" x14ac:dyDescent="0.35">
      <c r="B26" t="s">
        <v>58</v>
      </c>
      <c r="C26">
        <v>18763</v>
      </c>
      <c r="D26">
        <v>0</v>
      </c>
      <c r="E26">
        <v>1</v>
      </c>
      <c r="F26">
        <v>89</v>
      </c>
      <c r="G26">
        <v>9</v>
      </c>
      <c r="H26">
        <v>9715</v>
      </c>
      <c r="I26">
        <v>0</v>
      </c>
      <c r="J26">
        <v>2</v>
      </c>
      <c r="K26">
        <v>87</v>
      </c>
      <c r="L26">
        <v>11</v>
      </c>
      <c r="M26">
        <v>9048</v>
      </c>
      <c r="N26">
        <v>0</v>
      </c>
      <c r="O26">
        <v>1</v>
      </c>
      <c r="P26">
        <v>92</v>
      </c>
      <c r="Q26">
        <v>7</v>
      </c>
    </row>
    <row r="27" spans="2:17" x14ac:dyDescent="0.35">
      <c r="B27" t="s">
        <v>59</v>
      </c>
      <c r="C27">
        <v>27062</v>
      </c>
      <c r="D27">
        <v>0</v>
      </c>
      <c r="E27">
        <v>2</v>
      </c>
      <c r="F27">
        <v>81</v>
      </c>
      <c r="G27">
        <v>17</v>
      </c>
      <c r="H27">
        <v>13849</v>
      </c>
      <c r="I27">
        <v>0</v>
      </c>
      <c r="J27">
        <v>3</v>
      </c>
      <c r="K27">
        <v>77</v>
      </c>
      <c r="L27">
        <v>20</v>
      </c>
      <c r="M27">
        <v>13213</v>
      </c>
      <c r="N27">
        <v>0</v>
      </c>
      <c r="O27">
        <v>2</v>
      </c>
      <c r="P27">
        <v>85</v>
      </c>
      <c r="Q27">
        <v>14</v>
      </c>
    </row>
    <row r="28" spans="2:17" x14ac:dyDescent="0.35">
      <c r="B28" t="s">
        <v>60</v>
      </c>
      <c r="C28">
        <v>9966</v>
      </c>
      <c r="D28">
        <v>0</v>
      </c>
      <c r="E28">
        <v>2</v>
      </c>
      <c r="F28">
        <v>82</v>
      </c>
      <c r="G28">
        <v>15</v>
      </c>
      <c r="H28">
        <v>5067</v>
      </c>
      <c r="I28">
        <v>0</v>
      </c>
      <c r="J28">
        <v>3</v>
      </c>
      <c r="K28">
        <v>78</v>
      </c>
      <c r="L28">
        <v>19</v>
      </c>
      <c r="M28">
        <v>4899</v>
      </c>
      <c r="N28">
        <v>0</v>
      </c>
      <c r="O28">
        <v>1</v>
      </c>
      <c r="P28">
        <v>86</v>
      </c>
      <c r="Q28">
        <v>12</v>
      </c>
    </row>
    <row r="29" spans="2:17" x14ac:dyDescent="0.35">
      <c r="B29" t="s">
        <v>61</v>
      </c>
      <c r="C29">
        <v>11258</v>
      </c>
      <c r="D29">
        <v>0</v>
      </c>
      <c r="E29">
        <v>2</v>
      </c>
      <c r="F29">
        <v>85</v>
      </c>
      <c r="G29">
        <v>13</v>
      </c>
      <c r="H29">
        <v>5760</v>
      </c>
      <c r="I29">
        <v>0</v>
      </c>
      <c r="J29">
        <v>3</v>
      </c>
      <c r="K29">
        <v>82</v>
      </c>
      <c r="L29">
        <v>15</v>
      </c>
      <c r="M29">
        <v>5498</v>
      </c>
      <c r="N29">
        <v>0</v>
      </c>
      <c r="O29">
        <v>1</v>
      </c>
      <c r="P29">
        <v>88</v>
      </c>
      <c r="Q29">
        <v>11</v>
      </c>
    </row>
    <row r="30" spans="2:17" x14ac:dyDescent="0.35">
      <c r="B30" t="s">
        <v>62</v>
      </c>
      <c r="C30">
        <v>6400</v>
      </c>
      <c r="D30">
        <v>0</v>
      </c>
      <c r="E30">
        <v>2</v>
      </c>
      <c r="F30">
        <v>79</v>
      </c>
      <c r="G30">
        <v>19</v>
      </c>
      <c r="H30">
        <v>3290</v>
      </c>
      <c r="I30">
        <v>0</v>
      </c>
      <c r="J30">
        <v>3</v>
      </c>
      <c r="K30">
        <v>74</v>
      </c>
      <c r="L30">
        <v>22</v>
      </c>
      <c r="M30">
        <v>3110</v>
      </c>
      <c r="N30">
        <v>0</v>
      </c>
      <c r="O30">
        <v>1</v>
      </c>
      <c r="P30">
        <v>84</v>
      </c>
      <c r="Q30">
        <v>15</v>
      </c>
    </row>
    <row r="31" spans="2:17" x14ac:dyDescent="0.35">
      <c r="B31" t="s">
        <v>63</v>
      </c>
      <c r="C31">
        <v>24070</v>
      </c>
      <c r="D31">
        <v>0</v>
      </c>
      <c r="E31">
        <v>2</v>
      </c>
      <c r="F31">
        <v>84</v>
      </c>
      <c r="G31">
        <v>14</v>
      </c>
      <c r="H31">
        <v>12115</v>
      </c>
      <c r="I31">
        <v>0</v>
      </c>
      <c r="J31">
        <v>3</v>
      </c>
      <c r="K31">
        <v>80</v>
      </c>
      <c r="L31">
        <v>17</v>
      </c>
      <c r="M31">
        <v>11955</v>
      </c>
      <c r="N31">
        <v>0</v>
      </c>
      <c r="O31">
        <v>1</v>
      </c>
      <c r="P31">
        <v>87</v>
      </c>
      <c r="Q31">
        <v>11</v>
      </c>
    </row>
    <row r="32" spans="2:17" x14ac:dyDescent="0.35">
      <c r="B32" t="s">
        <v>64</v>
      </c>
      <c r="C32">
        <v>4757</v>
      </c>
      <c r="D32">
        <v>0</v>
      </c>
      <c r="E32">
        <v>2</v>
      </c>
      <c r="F32">
        <v>80</v>
      </c>
      <c r="G32">
        <v>18</v>
      </c>
      <c r="H32">
        <v>2418</v>
      </c>
      <c r="I32">
        <v>0</v>
      </c>
      <c r="J32">
        <v>3</v>
      </c>
      <c r="K32">
        <v>75</v>
      </c>
      <c r="L32">
        <v>21</v>
      </c>
      <c r="M32">
        <v>2339</v>
      </c>
      <c r="N32">
        <v>0</v>
      </c>
      <c r="O32">
        <v>1</v>
      </c>
      <c r="P32">
        <v>84</v>
      </c>
      <c r="Q32">
        <v>14</v>
      </c>
    </row>
    <row r="33" spans="1:17" x14ac:dyDescent="0.35">
      <c r="B33" t="s">
        <v>32</v>
      </c>
      <c r="C33">
        <v>11845</v>
      </c>
      <c r="D33">
        <v>0</v>
      </c>
      <c r="E33">
        <v>2</v>
      </c>
      <c r="F33">
        <v>79</v>
      </c>
      <c r="G33">
        <v>18</v>
      </c>
      <c r="H33">
        <v>6100</v>
      </c>
      <c r="I33">
        <v>0</v>
      </c>
      <c r="J33">
        <v>3</v>
      </c>
      <c r="K33">
        <v>76</v>
      </c>
      <c r="L33">
        <v>20</v>
      </c>
      <c r="M33">
        <v>5745</v>
      </c>
      <c r="N33">
        <v>0</v>
      </c>
      <c r="O33">
        <v>2</v>
      </c>
      <c r="P33">
        <v>82</v>
      </c>
      <c r="Q33">
        <v>16</v>
      </c>
    </row>
    <row r="34" spans="1:17" x14ac:dyDescent="0.35">
      <c r="B34" t="s">
        <v>539</v>
      </c>
      <c r="C34">
        <v>9087</v>
      </c>
      <c r="D34">
        <v>1</v>
      </c>
      <c r="E34">
        <v>12</v>
      </c>
      <c r="F34">
        <v>58</v>
      </c>
      <c r="G34">
        <v>29</v>
      </c>
      <c r="H34">
        <v>4664</v>
      </c>
      <c r="I34" t="s">
        <v>414</v>
      </c>
      <c r="J34">
        <v>13</v>
      </c>
      <c r="K34">
        <v>55</v>
      </c>
      <c r="L34">
        <v>31</v>
      </c>
      <c r="M34">
        <v>4423</v>
      </c>
      <c r="N34" t="s">
        <v>414</v>
      </c>
      <c r="O34">
        <v>11</v>
      </c>
      <c r="P34">
        <v>61</v>
      </c>
      <c r="Q34">
        <v>27</v>
      </c>
    </row>
    <row r="38" spans="1:17" x14ac:dyDescent="0.35">
      <c r="A38" t="s">
        <v>409</v>
      </c>
      <c r="B38" t="s">
        <v>3</v>
      </c>
      <c r="C38">
        <v>652250</v>
      </c>
      <c r="D38">
        <v>0</v>
      </c>
      <c r="E38">
        <v>2</v>
      </c>
      <c r="F38">
        <v>81</v>
      </c>
      <c r="G38">
        <v>18</v>
      </c>
      <c r="H38">
        <v>334243</v>
      </c>
      <c r="I38">
        <v>0</v>
      </c>
      <c r="J38">
        <v>2</v>
      </c>
      <c r="K38">
        <v>77</v>
      </c>
      <c r="L38">
        <v>21</v>
      </c>
      <c r="M38">
        <v>318007</v>
      </c>
      <c r="N38">
        <v>0</v>
      </c>
      <c r="O38">
        <v>1</v>
      </c>
      <c r="P38">
        <v>84</v>
      </c>
      <c r="Q38">
        <v>14</v>
      </c>
    </row>
    <row r="39" spans="1:17" x14ac:dyDescent="0.35">
      <c r="B39" t="s">
        <v>541</v>
      </c>
      <c r="C39">
        <v>515769</v>
      </c>
      <c r="D39">
        <v>0</v>
      </c>
      <c r="E39">
        <v>1</v>
      </c>
      <c r="F39">
        <v>81</v>
      </c>
      <c r="G39">
        <v>18</v>
      </c>
      <c r="H39">
        <v>264312</v>
      </c>
      <c r="I39">
        <v>0</v>
      </c>
      <c r="J39">
        <v>2</v>
      </c>
      <c r="K39">
        <v>77</v>
      </c>
      <c r="L39">
        <v>21</v>
      </c>
      <c r="M39">
        <v>251457</v>
      </c>
      <c r="N39">
        <v>0</v>
      </c>
      <c r="O39">
        <v>1</v>
      </c>
      <c r="P39">
        <v>85</v>
      </c>
      <c r="Q39">
        <v>14</v>
      </c>
    </row>
    <row r="40" spans="1:17" x14ac:dyDescent="0.35">
      <c r="B40" t="s">
        <v>542</v>
      </c>
      <c r="C40">
        <v>131504</v>
      </c>
      <c r="D40">
        <v>0</v>
      </c>
      <c r="E40">
        <v>2</v>
      </c>
      <c r="F40">
        <v>80</v>
      </c>
      <c r="G40">
        <v>17</v>
      </c>
      <c r="H40">
        <v>67376</v>
      </c>
      <c r="I40">
        <v>0</v>
      </c>
      <c r="J40">
        <v>3</v>
      </c>
      <c r="K40">
        <v>77</v>
      </c>
      <c r="L40">
        <v>20</v>
      </c>
      <c r="M40">
        <v>64128</v>
      </c>
      <c r="N40">
        <v>0</v>
      </c>
      <c r="O40">
        <v>2</v>
      </c>
      <c r="P40">
        <v>84</v>
      </c>
      <c r="Q40">
        <v>15</v>
      </c>
    </row>
    <row r="41" spans="1:17" x14ac:dyDescent="0.35">
      <c r="B41" t="s">
        <v>539</v>
      </c>
      <c r="C41">
        <v>4977</v>
      </c>
      <c r="D41">
        <v>1</v>
      </c>
      <c r="E41">
        <v>20</v>
      </c>
      <c r="F41">
        <v>41</v>
      </c>
      <c r="G41">
        <v>37</v>
      </c>
      <c r="H41">
        <v>2555</v>
      </c>
      <c r="I41">
        <v>1</v>
      </c>
      <c r="J41">
        <v>21</v>
      </c>
      <c r="K41">
        <v>39</v>
      </c>
      <c r="L41">
        <v>39</v>
      </c>
      <c r="M41">
        <v>2422</v>
      </c>
      <c r="N41">
        <v>1</v>
      </c>
      <c r="O41">
        <v>20</v>
      </c>
      <c r="P41">
        <v>43</v>
      </c>
      <c r="Q41">
        <v>36</v>
      </c>
    </row>
    <row r="42" spans="1:17" x14ac:dyDescent="0.35">
      <c r="A42" t="s">
        <v>410</v>
      </c>
      <c r="B42" t="s">
        <v>3</v>
      </c>
      <c r="C42">
        <v>652250</v>
      </c>
      <c r="D42">
        <v>0</v>
      </c>
      <c r="E42">
        <v>2</v>
      </c>
      <c r="F42">
        <v>81</v>
      </c>
      <c r="G42">
        <v>18</v>
      </c>
      <c r="H42">
        <v>334243</v>
      </c>
      <c r="I42">
        <v>0</v>
      </c>
      <c r="J42">
        <v>2</v>
      </c>
      <c r="K42">
        <v>77</v>
      </c>
      <c r="L42">
        <v>21</v>
      </c>
      <c r="M42">
        <v>318007</v>
      </c>
      <c r="N42">
        <v>0</v>
      </c>
      <c r="O42">
        <v>1</v>
      </c>
      <c r="P42">
        <v>84</v>
      </c>
      <c r="Q42">
        <v>14</v>
      </c>
    </row>
    <row r="43" spans="1:17" x14ac:dyDescent="0.35">
      <c r="B43" t="s">
        <v>13</v>
      </c>
      <c r="C43">
        <v>93885</v>
      </c>
      <c r="D43">
        <v>0</v>
      </c>
      <c r="E43">
        <v>3</v>
      </c>
      <c r="F43">
        <v>69</v>
      </c>
      <c r="G43">
        <v>28</v>
      </c>
      <c r="H43">
        <v>48276</v>
      </c>
      <c r="I43">
        <v>0</v>
      </c>
      <c r="J43">
        <v>4</v>
      </c>
      <c r="K43">
        <v>64</v>
      </c>
      <c r="L43">
        <v>32</v>
      </c>
      <c r="M43">
        <v>45609</v>
      </c>
      <c r="N43">
        <v>0</v>
      </c>
      <c r="O43">
        <v>2</v>
      </c>
      <c r="P43">
        <v>74</v>
      </c>
      <c r="Q43">
        <v>24</v>
      </c>
    </row>
    <row r="44" spans="1:17" x14ac:dyDescent="0.35">
      <c r="B44" t="s">
        <v>549</v>
      </c>
      <c r="C44">
        <v>558365</v>
      </c>
      <c r="D44">
        <v>0</v>
      </c>
      <c r="E44">
        <v>1</v>
      </c>
      <c r="F44">
        <v>83</v>
      </c>
      <c r="G44">
        <v>16</v>
      </c>
      <c r="H44">
        <v>285967</v>
      </c>
      <c r="I44">
        <v>0</v>
      </c>
      <c r="J44">
        <v>2</v>
      </c>
      <c r="K44">
        <v>79</v>
      </c>
      <c r="L44">
        <v>19</v>
      </c>
      <c r="M44">
        <v>272398</v>
      </c>
      <c r="N44">
        <v>0</v>
      </c>
      <c r="O44">
        <v>1</v>
      </c>
      <c r="P44">
        <v>86</v>
      </c>
      <c r="Q44">
        <v>13</v>
      </c>
    </row>
    <row r="45" spans="1:17" x14ac:dyDescent="0.35">
      <c r="A45" t="s">
        <v>411</v>
      </c>
      <c r="B45" t="s">
        <v>3</v>
      </c>
      <c r="C45">
        <v>652250</v>
      </c>
      <c r="D45">
        <v>0</v>
      </c>
      <c r="E45">
        <v>2</v>
      </c>
      <c r="F45">
        <v>81</v>
      </c>
      <c r="G45">
        <v>18</v>
      </c>
      <c r="H45">
        <v>334243</v>
      </c>
      <c r="I45">
        <v>0</v>
      </c>
      <c r="J45">
        <v>2</v>
      </c>
      <c r="K45">
        <v>77</v>
      </c>
      <c r="L45">
        <v>21</v>
      </c>
      <c r="M45">
        <v>318007</v>
      </c>
      <c r="N45">
        <v>0</v>
      </c>
      <c r="O45">
        <v>1</v>
      </c>
      <c r="P45">
        <v>84</v>
      </c>
      <c r="Q45">
        <v>14</v>
      </c>
    </row>
    <row r="47" spans="1:17" x14ac:dyDescent="0.35">
      <c r="B47" t="s">
        <v>16</v>
      </c>
      <c r="C47">
        <v>565290</v>
      </c>
      <c r="D47">
        <v>0</v>
      </c>
      <c r="E47">
        <v>0</v>
      </c>
      <c r="F47">
        <v>86</v>
      </c>
      <c r="G47">
        <v>13</v>
      </c>
      <c r="H47">
        <v>274015</v>
      </c>
      <c r="I47">
        <v>0</v>
      </c>
      <c r="J47">
        <v>0</v>
      </c>
      <c r="K47">
        <v>85</v>
      </c>
      <c r="L47">
        <v>15</v>
      </c>
      <c r="M47">
        <v>291275</v>
      </c>
      <c r="N47">
        <v>0</v>
      </c>
      <c r="O47">
        <v>0</v>
      </c>
      <c r="P47">
        <v>88</v>
      </c>
      <c r="Q47">
        <v>11</v>
      </c>
    </row>
    <row r="48" spans="1:17" x14ac:dyDescent="0.35">
      <c r="B48" t="s">
        <v>591</v>
      </c>
      <c r="C48">
        <v>71562</v>
      </c>
      <c r="D48">
        <v>0</v>
      </c>
      <c r="E48">
        <v>4</v>
      </c>
      <c r="F48">
        <v>46</v>
      </c>
      <c r="G48">
        <v>49</v>
      </c>
      <c r="H48">
        <v>49800</v>
      </c>
      <c r="I48">
        <v>0</v>
      </c>
      <c r="J48">
        <v>4</v>
      </c>
      <c r="K48">
        <v>46</v>
      </c>
      <c r="L48">
        <v>49</v>
      </c>
      <c r="M48">
        <v>21762</v>
      </c>
      <c r="N48">
        <v>0</v>
      </c>
      <c r="O48">
        <v>4</v>
      </c>
      <c r="P48">
        <v>46</v>
      </c>
      <c r="Q48">
        <v>49</v>
      </c>
    </row>
    <row r="49" spans="1:17" x14ac:dyDescent="0.35">
      <c r="B49" t="s">
        <v>19</v>
      </c>
      <c r="C49" t="s">
        <v>33</v>
      </c>
      <c r="D49" t="s">
        <v>33</v>
      </c>
      <c r="E49" t="s">
        <v>33</v>
      </c>
      <c r="F49" t="s">
        <v>33</v>
      </c>
      <c r="G49" t="s">
        <v>33</v>
      </c>
      <c r="H49" t="s">
        <v>33</v>
      </c>
      <c r="I49" t="s">
        <v>33</v>
      </c>
      <c r="J49" t="s">
        <v>33</v>
      </c>
      <c r="K49" t="s">
        <v>33</v>
      </c>
      <c r="L49" t="s">
        <v>33</v>
      </c>
      <c r="M49" t="s">
        <v>33</v>
      </c>
      <c r="N49" t="s">
        <v>33</v>
      </c>
      <c r="O49" t="s">
        <v>33</v>
      </c>
      <c r="P49" t="s">
        <v>33</v>
      </c>
      <c r="Q49" t="s">
        <v>33</v>
      </c>
    </row>
    <row r="50" spans="1:17" x14ac:dyDescent="0.35">
      <c r="B50" t="s">
        <v>20</v>
      </c>
      <c r="C50" t="s">
        <v>33</v>
      </c>
      <c r="D50" t="s">
        <v>33</v>
      </c>
      <c r="E50" t="s">
        <v>33</v>
      </c>
      <c r="F50" t="s">
        <v>33</v>
      </c>
      <c r="G50" t="s">
        <v>33</v>
      </c>
      <c r="H50" t="s">
        <v>33</v>
      </c>
      <c r="I50" t="s">
        <v>33</v>
      </c>
      <c r="J50" t="s">
        <v>33</v>
      </c>
      <c r="K50" t="s">
        <v>33</v>
      </c>
      <c r="L50" t="s">
        <v>33</v>
      </c>
      <c r="M50" t="s">
        <v>33</v>
      </c>
      <c r="N50" t="s">
        <v>33</v>
      </c>
      <c r="O50" t="s">
        <v>33</v>
      </c>
      <c r="P50" t="s">
        <v>33</v>
      </c>
      <c r="Q50" t="s">
        <v>33</v>
      </c>
    </row>
    <row r="52" spans="1:17" x14ac:dyDescent="0.35">
      <c r="B52" t="s">
        <v>602</v>
      </c>
      <c r="C52">
        <v>11381</v>
      </c>
      <c r="D52">
        <v>0</v>
      </c>
      <c r="E52">
        <v>47</v>
      </c>
      <c r="F52">
        <v>18</v>
      </c>
      <c r="G52">
        <v>35</v>
      </c>
      <c r="H52">
        <v>8358</v>
      </c>
      <c r="I52">
        <v>0</v>
      </c>
      <c r="J52">
        <v>45</v>
      </c>
      <c r="K52">
        <v>19</v>
      </c>
      <c r="L52">
        <v>35</v>
      </c>
      <c r="M52">
        <v>3023</v>
      </c>
      <c r="N52">
        <v>0</v>
      </c>
      <c r="O52">
        <v>51</v>
      </c>
      <c r="P52">
        <v>15</v>
      </c>
      <c r="Q52">
        <v>34</v>
      </c>
    </row>
    <row r="54" spans="1:17" x14ac:dyDescent="0.35">
      <c r="B54" s="319" t="s">
        <v>514</v>
      </c>
      <c r="C54">
        <v>4017</v>
      </c>
      <c r="D54">
        <v>1</v>
      </c>
      <c r="E54">
        <v>26</v>
      </c>
      <c r="F54">
        <v>28</v>
      </c>
      <c r="G54">
        <v>45</v>
      </c>
      <c r="H54">
        <v>2070</v>
      </c>
      <c r="I54">
        <v>1</v>
      </c>
      <c r="J54">
        <v>26</v>
      </c>
      <c r="K54">
        <v>26</v>
      </c>
      <c r="L54">
        <v>46</v>
      </c>
      <c r="M54">
        <v>1947</v>
      </c>
      <c r="N54">
        <v>1</v>
      </c>
      <c r="O54">
        <v>25</v>
      </c>
      <c r="P54">
        <v>30</v>
      </c>
      <c r="Q54">
        <v>44</v>
      </c>
    </row>
    <row r="55" spans="1:17" x14ac:dyDescent="0.35">
      <c r="B55" t="s">
        <v>17</v>
      </c>
      <c r="C55">
        <v>82943</v>
      </c>
      <c r="D55">
        <v>0</v>
      </c>
      <c r="E55">
        <v>10</v>
      </c>
      <c r="F55">
        <v>42</v>
      </c>
      <c r="G55">
        <v>47</v>
      </c>
      <c r="H55">
        <v>58158</v>
      </c>
      <c r="I55">
        <v>0</v>
      </c>
      <c r="J55">
        <v>10</v>
      </c>
      <c r="K55">
        <v>42</v>
      </c>
      <c r="L55">
        <v>47</v>
      </c>
      <c r="M55">
        <v>24785</v>
      </c>
      <c r="N55">
        <v>0</v>
      </c>
      <c r="O55">
        <v>10</v>
      </c>
      <c r="P55">
        <v>42</v>
      </c>
      <c r="Q55">
        <v>48</v>
      </c>
    </row>
    <row r="56" spans="1:17" x14ac:dyDescent="0.35">
      <c r="A56" t="s">
        <v>412</v>
      </c>
      <c r="B56" t="s">
        <v>413</v>
      </c>
    </row>
    <row r="57" spans="1:17" x14ac:dyDescent="0.35">
      <c r="B57" t="s">
        <v>34</v>
      </c>
      <c r="C57">
        <v>3561</v>
      </c>
      <c r="D57">
        <v>0</v>
      </c>
      <c r="E57">
        <v>6</v>
      </c>
      <c r="F57">
        <v>36</v>
      </c>
      <c r="G57">
        <v>58</v>
      </c>
      <c r="H57">
        <v>2349</v>
      </c>
      <c r="I57" t="s">
        <v>414</v>
      </c>
      <c r="J57">
        <v>6</v>
      </c>
      <c r="K57">
        <v>37</v>
      </c>
      <c r="L57">
        <v>57</v>
      </c>
      <c r="M57">
        <v>1212</v>
      </c>
      <c r="N57" t="s">
        <v>414</v>
      </c>
      <c r="O57">
        <v>7</v>
      </c>
      <c r="P57">
        <v>34</v>
      </c>
      <c r="Q57">
        <v>59</v>
      </c>
    </row>
    <row r="58" spans="1:17" x14ac:dyDescent="0.35">
      <c r="B58" t="s">
        <v>35</v>
      </c>
      <c r="C58">
        <v>13796</v>
      </c>
      <c r="D58">
        <v>0</v>
      </c>
      <c r="E58">
        <v>6</v>
      </c>
      <c r="F58">
        <v>33</v>
      </c>
      <c r="G58">
        <v>61</v>
      </c>
      <c r="H58">
        <v>8957</v>
      </c>
      <c r="I58">
        <v>0</v>
      </c>
      <c r="J58">
        <v>6</v>
      </c>
      <c r="K58">
        <v>34</v>
      </c>
      <c r="L58">
        <v>60</v>
      </c>
      <c r="M58">
        <v>4839</v>
      </c>
      <c r="N58">
        <v>0</v>
      </c>
      <c r="O58">
        <v>5</v>
      </c>
      <c r="P58">
        <v>32</v>
      </c>
      <c r="Q58">
        <v>62</v>
      </c>
    </row>
    <row r="59" spans="1:17" x14ac:dyDescent="0.35">
      <c r="B59" t="s">
        <v>36</v>
      </c>
      <c r="C59">
        <v>1933</v>
      </c>
      <c r="D59">
        <v>0</v>
      </c>
      <c r="E59">
        <v>74</v>
      </c>
      <c r="F59">
        <v>4</v>
      </c>
      <c r="G59">
        <v>22</v>
      </c>
      <c r="H59">
        <v>1344</v>
      </c>
      <c r="I59" t="s">
        <v>414</v>
      </c>
      <c r="J59">
        <v>74</v>
      </c>
      <c r="K59">
        <v>4</v>
      </c>
      <c r="L59">
        <v>22</v>
      </c>
      <c r="M59">
        <v>589</v>
      </c>
      <c r="N59" t="s">
        <v>414</v>
      </c>
      <c r="O59">
        <v>76</v>
      </c>
      <c r="P59">
        <v>3</v>
      </c>
      <c r="Q59">
        <v>21</v>
      </c>
    </row>
    <row r="60" spans="1:17" x14ac:dyDescent="0.35">
      <c r="B60" t="s">
        <v>37</v>
      </c>
      <c r="C60">
        <v>876</v>
      </c>
      <c r="D60">
        <v>0</v>
      </c>
      <c r="E60">
        <v>77</v>
      </c>
      <c r="F60">
        <v>4</v>
      </c>
      <c r="G60">
        <v>19</v>
      </c>
      <c r="H60">
        <v>510</v>
      </c>
      <c r="I60" t="s">
        <v>414</v>
      </c>
      <c r="J60">
        <v>77</v>
      </c>
      <c r="K60">
        <v>5</v>
      </c>
      <c r="L60">
        <v>18</v>
      </c>
      <c r="M60">
        <v>366</v>
      </c>
      <c r="N60" t="s">
        <v>414</v>
      </c>
      <c r="O60">
        <v>77</v>
      </c>
      <c r="P60">
        <v>3</v>
      </c>
      <c r="Q60">
        <v>20</v>
      </c>
    </row>
    <row r="61" spans="1:17" x14ac:dyDescent="0.35">
      <c r="B61" s="421" t="s">
        <v>593</v>
      </c>
      <c r="C61">
        <v>10842</v>
      </c>
      <c r="D61">
        <v>0</v>
      </c>
      <c r="E61">
        <v>4</v>
      </c>
      <c r="F61">
        <v>52</v>
      </c>
      <c r="G61">
        <v>43</v>
      </c>
      <c r="H61">
        <v>8316</v>
      </c>
      <c r="I61">
        <v>0</v>
      </c>
      <c r="J61">
        <v>4</v>
      </c>
      <c r="K61">
        <v>52</v>
      </c>
      <c r="L61">
        <v>44</v>
      </c>
      <c r="M61">
        <v>2526</v>
      </c>
      <c r="N61">
        <v>0</v>
      </c>
      <c r="O61">
        <v>4</v>
      </c>
      <c r="P61">
        <v>53</v>
      </c>
      <c r="Q61">
        <v>42</v>
      </c>
    </row>
    <row r="62" spans="1:17" x14ac:dyDescent="0.35">
      <c r="B62" t="s">
        <v>39</v>
      </c>
      <c r="C62">
        <v>33828</v>
      </c>
      <c r="D62">
        <v>0</v>
      </c>
      <c r="E62">
        <v>6</v>
      </c>
      <c r="F62">
        <v>46</v>
      </c>
      <c r="G62">
        <v>48</v>
      </c>
      <c r="H62">
        <v>23932</v>
      </c>
      <c r="I62">
        <v>0</v>
      </c>
      <c r="J62">
        <v>6</v>
      </c>
      <c r="K62">
        <v>46</v>
      </c>
      <c r="L62">
        <v>48</v>
      </c>
      <c r="M62">
        <v>9896</v>
      </c>
      <c r="N62">
        <v>0</v>
      </c>
      <c r="O62">
        <v>6</v>
      </c>
      <c r="P62">
        <v>47</v>
      </c>
      <c r="Q62">
        <v>47</v>
      </c>
    </row>
    <row r="63" spans="1:17" x14ac:dyDescent="0.35">
      <c r="B63" t="s">
        <v>40</v>
      </c>
      <c r="C63">
        <v>1342</v>
      </c>
      <c r="D63">
        <v>0</v>
      </c>
      <c r="E63">
        <v>13</v>
      </c>
      <c r="F63">
        <v>55</v>
      </c>
      <c r="G63">
        <v>32</v>
      </c>
      <c r="H63">
        <v>758</v>
      </c>
      <c r="I63" t="s">
        <v>414</v>
      </c>
      <c r="J63">
        <v>14</v>
      </c>
      <c r="K63">
        <v>52</v>
      </c>
      <c r="L63">
        <v>33</v>
      </c>
      <c r="M63">
        <v>584</v>
      </c>
      <c r="N63" t="s">
        <v>414</v>
      </c>
      <c r="O63">
        <v>11</v>
      </c>
      <c r="P63">
        <v>58</v>
      </c>
      <c r="Q63">
        <v>31</v>
      </c>
    </row>
    <row r="64" spans="1:17" x14ac:dyDescent="0.35">
      <c r="B64" t="s">
        <v>41</v>
      </c>
      <c r="C64">
        <v>749</v>
      </c>
      <c r="D64">
        <v>1</v>
      </c>
      <c r="E64">
        <v>6</v>
      </c>
      <c r="F64">
        <v>59</v>
      </c>
      <c r="G64">
        <v>34</v>
      </c>
      <c r="H64">
        <v>425</v>
      </c>
      <c r="I64" t="s">
        <v>414</v>
      </c>
      <c r="J64">
        <v>7</v>
      </c>
      <c r="K64">
        <v>56</v>
      </c>
      <c r="L64">
        <v>37</v>
      </c>
      <c r="M64">
        <v>324</v>
      </c>
      <c r="N64" t="s">
        <v>414</v>
      </c>
      <c r="O64">
        <v>5</v>
      </c>
      <c r="P64">
        <v>63</v>
      </c>
      <c r="Q64">
        <v>31</v>
      </c>
    </row>
    <row r="65" spans="1:17" x14ac:dyDescent="0.35">
      <c r="B65" t="s">
        <v>42</v>
      </c>
      <c r="C65">
        <v>250</v>
      </c>
      <c r="D65">
        <v>0</v>
      </c>
      <c r="E65">
        <v>6</v>
      </c>
      <c r="F65">
        <v>52</v>
      </c>
      <c r="G65">
        <v>43</v>
      </c>
      <c r="H65">
        <v>169</v>
      </c>
      <c r="I65">
        <v>0</v>
      </c>
      <c r="J65">
        <v>5</v>
      </c>
      <c r="K65">
        <v>53</v>
      </c>
      <c r="L65">
        <v>42</v>
      </c>
      <c r="M65">
        <v>81</v>
      </c>
      <c r="N65">
        <v>0</v>
      </c>
      <c r="O65">
        <v>7</v>
      </c>
      <c r="P65">
        <v>48</v>
      </c>
      <c r="Q65">
        <v>44</v>
      </c>
    </row>
    <row r="66" spans="1:17" x14ac:dyDescent="0.35">
      <c r="B66" t="s">
        <v>43</v>
      </c>
      <c r="C66">
        <v>2594</v>
      </c>
      <c r="D66">
        <v>1</v>
      </c>
      <c r="E66">
        <v>13</v>
      </c>
      <c r="F66">
        <v>49</v>
      </c>
      <c r="G66">
        <v>37</v>
      </c>
      <c r="H66">
        <v>1522</v>
      </c>
      <c r="I66">
        <v>1</v>
      </c>
      <c r="J66">
        <v>11</v>
      </c>
      <c r="K66">
        <v>49</v>
      </c>
      <c r="L66">
        <v>38</v>
      </c>
      <c r="M66">
        <v>1072</v>
      </c>
      <c r="N66">
        <v>1</v>
      </c>
      <c r="O66">
        <v>14</v>
      </c>
      <c r="P66">
        <v>49</v>
      </c>
      <c r="Q66">
        <v>36</v>
      </c>
    </row>
    <row r="67" spans="1:17" x14ac:dyDescent="0.35">
      <c r="B67" t="s">
        <v>44</v>
      </c>
      <c r="C67">
        <v>6542</v>
      </c>
      <c r="D67">
        <v>0</v>
      </c>
      <c r="E67">
        <v>30</v>
      </c>
      <c r="F67">
        <v>36</v>
      </c>
      <c r="G67">
        <v>34</v>
      </c>
      <c r="H67">
        <v>5488</v>
      </c>
      <c r="I67">
        <v>0</v>
      </c>
      <c r="J67">
        <v>30</v>
      </c>
      <c r="K67">
        <v>36</v>
      </c>
      <c r="L67">
        <v>34</v>
      </c>
      <c r="M67">
        <v>1054</v>
      </c>
      <c r="N67">
        <v>0</v>
      </c>
      <c r="O67">
        <v>31</v>
      </c>
      <c r="P67">
        <v>37</v>
      </c>
      <c r="Q67">
        <v>33</v>
      </c>
    </row>
    <row r="68" spans="1:17" x14ac:dyDescent="0.35">
      <c r="B68" t="s">
        <v>45</v>
      </c>
      <c r="C68">
        <v>3161</v>
      </c>
      <c r="D68">
        <v>0</v>
      </c>
      <c r="E68">
        <v>8</v>
      </c>
      <c r="F68">
        <v>49</v>
      </c>
      <c r="G68">
        <v>43</v>
      </c>
      <c r="H68">
        <v>2067</v>
      </c>
      <c r="I68">
        <v>0</v>
      </c>
      <c r="J68">
        <v>7</v>
      </c>
      <c r="K68">
        <v>49</v>
      </c>
      <c r="L68">
        <v>43</v>
      </c>
      <c r="M68">
        <v>1094</v>
      </c>
      <c r="N68">
        <v>0</v>
      </c>
      <c r="O68">
        <v>8</v>
      </c>
      <c r="P68">
        <v>48</v>
      </c>
      <c r="Q68">
        <v>44</v>
      </c>
    </row>
    <row r="69" spans="1:17" x14ac:dyDescent="0.35">
      <c r="B69" t="s">
        <v>680</v>
      </c>
      <c r="C69">
        <v>3469</v>
      </c>
      <c r="D69">
        <v>0</v>
      </c>
      <c r="E69">
        <v>3</v>
      </c>
      <c r="F69">
        <v>44</v>
      </c>
      <c r="G69">
        <v>53</v>
      </c>
      <c r="H69">
        <v>2321</v>
      </c>
      <c r="I69">
        <v>0</v>
      </c>
      <c r="J69">
        <v>3</v>
      </c>
      <c r="K69">
        <v>43</v>
      </c>
      <c r="L69">
        <v>54</v>
      </c>
      <c r="M69">
        <v>1148</v>
      </c>
      <c r="N69">
        <v>0</v>
      </c>
      <c r="O69">
        <v>3</v>
      </c>
      <c r="P69">
        <v>45</v>
      </c>
      <c r="Q69">
        <v>52</v>
      </c>
    </row>
    <row r="70" spans="1:17" x14ac:dyDescent="0.35">
      <c r="B70" t="s">
        <v>514</v>
      </c>
      <c r="C70">
        <v>0</v>
      </c>
      <c r="D70" t="s">
        <v>33</v>
      </c>
      <c r="E70" t="s">
        <v>33</v>
      </c>
      <c r="F70" t="s">
        <v>33</v>
      </c>
      <c r="G70" t="s">
        <v>33</v>
      </c>
      <c r="H70">
        <v>0</v>
      </c>
      <c r="I70" t="s">
        <v>33</v>
      </c>
      <c r="J70" t="s">
        <v>33</v>
      </c>
      <c r="K70" t="s">
        <v>33</v>
      </c>
      <c r="L70" t="s">
        <v>33</v>
      </c>
      <c r="M70">
        <v>0</v>
      </c>
      <c r="N70" t="s">
        <v>33</v>
      </c>
      <c r="O70" t="s">
        <v>33</v>
      </c>
      <c r="P70" t="s">
        <v>33</v>
      </c>
      <c r="Q70" t="s">
        <v>33</v>
      </c>
    </row>
    <row r="71" spans="1:17" x14ac:dyDescent="0.35">
      <c r="B71" s="319" t="s">
        <v>550</v>
      </c>
      <c r="C71">
        <v>82943</v>
      </c>
      <c r="D71">
        <v>0</v>
      </c>
      <c r="E71">
        <v>10</v>
      </c>
      <c r="F71">
        <v>42</v>
      </c>
      <c r="G71">
        <v>47</v>
      </c>
      <c r="H71">
        <v>58158</v>
      </c>
      <c r="I71">
        <v>0</v>
      </c>
      <c r="J71">
        <v>10</v>
      </c>
      <c r="K71">
        <v>42</v>
      </c>
      <c r="L71">
        <v>47</v>
      </c>
      <c r="M71">
        <v>24785</v>
      </c>
      <c r="N71">
        <v>0</v>
      </c>
      <c r="O71">
        <v>10</v>
      </c>
      <c r="P71">
        <v>42</v>
      </c>
      <c r="Q71">
        <v>48</v>
      </c>
    </row>
    <row r="72" spans="1:17" x14ac:dyDescent="0.35">
      <c r="B72" t="s">
        <v>681</v>
      </c>
      <c r="C72">
        <v>82943</v>
      </c>
      <c r="D72">
        <v>0</v>
      </c>
      <c r="E72">
        <v>10</v>
      </c>
      <c r="F72">
        <v>42</v>
      </c>
      <c r="G72">
        <v>47</v>
      </c>
      <c r="H72">
        <v>58158</v>
      </c>
      <c r="I72">
        <v>0</v>
      </c>
      <c r="J72">
        <v>10</v>
      </c>
      <c r="K72">
        <v>42</v>
      </c>
      <c r="L72">
        <v>47</v>
      </c>
      <c r="M72">
        <v>24785</v>
      </c>
      <c r="N72">
        <v>0</v>
      </c>
      <c r="O72">
        <v>10</v>
      </c>
      <c r="P72">
        <v>42</v>
      </c>
      <c r="Q72">
        <v>48</v>
      </c>
    </row>
    <row r="73" spans="1:17" x14ac:dyDescent="0.35">
      <c r="B73" s="421" t="s">
        <v>473</v>
      </c>
      <c r="C73" s="319" t="s">
        <v>33</v>
      </c>
      <c r="D73" s="319" t="s">
        <v>33</v>
      </c>
      <c r="E73" s="319" t="s">
        <v>33</v>
      </c>
      <c r="F73" s="319" t="s">
        <v>33</v>
      </c>
      <c r="G73" s="319" t="s">
        <v>33</v>
      </c>
      <c r="H73" s="319" t="s">
        <v>33</v>
      </c>
      <c r="I73" s="319" t="s">
        <v>33</v>
      </c>
      <c r="J73" s="319" t="s">
        <v>33</v>
      </c>
      <c r="K73" s="319" t="s">
        <v>33</v>
      </c>
      <c r="L73" s="319" t="s">
        <v>33</v>
      </c>
      <c r="M73" s="319" t="s">
        <v>33</v>
      </c>
      <c r="N73" s="319" t="s">
        <v>33</v>
      </c>
      <c r="O73" s="319" t="s">
        <v>33</v>
      </c>
      <c r="P73" s="319" t="s">
        <v>33</v>
      </c>
      <c r="Q73" s="319" t="s">
        <v>33</v>
      </c>
    </row>
    <row r="74" spans="1:17" x14ac:dyDescent="0.35">
      <c r="A74" t="s">
        <v>682</v>
      </c>
    </row>
    <row r="75" spans="1:17" x14ac:dyDescent="0.35">
      <c r="B75" t="s">
        <v>14</v>
      </c>
      <c r="C75" s="319">
        <v>133796</v>
      </c>
      <c r="D75" s="319">
        <v>0</v>
      </c>
      <c r="E75" s="319">
        <v>3</v>
      </c>
      <c r="F75" s="319">
        <v>70</v>
      </c>
      <c r="G75" s="319">
        <v>27</v>
      </c>
      <c r="H75" s="319">
        <v>68775</v>
      </c>
      <c r="I75" s="319">
        <v>0</v>
      </c>
      <c r="J75" s="319">
        <v>4</v>
      </c>
      <c r="K75" s="319">
        <v>65</v>
      </c>
      <c r="L75" s="319">
        <v>31</v>
      </c>
      <c r="M75" s="319">
        <v>65021</v>
      </c>
      <c r="N75" s="319">
        <v>0</v>
      </c>
      <c r="O75" s="319">
        <v>2</v>
      </c>
      <c r="P75" s="319">
        <v>75</v>
      </c>
      <c r="Q75" s="319">
        <v>23</v>
      </c>
    </row>
    <row r="76" spans="1:17" x14ac:dyDescent="0.35">
      <c r="B76" t="s">
        <v>15</v>
      </c>
      <c r="C76" s="319">
        <v>518454</v>
      </c>
      <c r="D76" s="319">
        <v>0</v>
      </c>
      <c r="E76" s="319">
        <v>1</v>
      </c>
      <c r="F76" s="319">
        <v>83</v>
      </c>
      <c r="G76" s="319">
        <v>15</v>
      </c>
      <c r="H76" s="319">
        <v>265468</v>
      </c>
      <c r="I76" s="319">
        <v>0</v>
      </c>
      <c r="J76" s="319">
        <v>2</v>
      </c>
      <c r="K76" s="319">
        <v>80</v>
      </c>
      <c r="L76" s="319">
        <v>18</v>
      </c>
      <c r="M76" s="319">
        <v>252986</v>
      </c>
      <c r="N76" s="319">
        <v>0</v>
      </c>
      <c r="O76" s="319">
        <v>1</v>
      </c>
      <c r="P76" s="319">
        <v>87</v>
      </c>
      <c r="Q76" s="319">
        <v>12</v>
      </c>
    </row>
    <row r="77" spans="1:17" x14ac:dyDescent="0.35">
      <c r="B77" t="s">
        <v>3</v>
      </c>
      <c r="C77" s="319">
        <v>652250</v>
      </c>
      <c r="D77" s="319">
        <v>0</v>
      </c>
      <c r="E77" s="319">
        <v>2</v>
      </c>
      <c r="F77" s="319">
        <v>81</v>
      </c>
      <c r="G77" s="319">
        <v>18</v>
      </c>
      <c r="H77" s="319">
        <v>334243</v>
      </c>
      <c r="I77" s="319">
        <v>0</v>
      </c>
      <c r="J77" s="319">
        <v>2</v>
      </c>
      <c r="K77" s="319">
        <v>77</v>
      </c>
      <c r="L77" s="319">
        <v>21</v>
      </c>
      <c r="M77" s="319">
        <v>318007</v>
      </c>
      <c r="N77" s="319">
        <v>0</v>
      </c>
      <c r="O77" s="319">
        <v>1</v>
      </c>
      <c r="P77" s="319">
        <v>84</v>
      </c>
      <c r="Q77" s="319">
        <v>14</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M23"/>
  <sheetViews>
    <sheetView showGridLines="0" workbookViewId="0"/>
  </sheetViews>
  <sheetFormatPr defaultColWidth="9.1328125" defaultRowHeight="10.15" x14ac:dyDescent="0.3"/>
  <cols>
    <col min="1" max="1" width="27.3984375" style="456" customWidth="1"/>
    <col min="2" max="2" width="2" style="456" customWidth="1"/>
    <col min="3" max="3" width="16" style="456" customWidth="1"/>
    <col min="4" max="4" width="16" style="455" customWidth="1"/>
    <col min="5" max="5" width="2.19921875" style="455" customWidth="1"/>
    <col min="6" max="6" width="17.19921875" style="535" customWidth="1"/>
    <col min="7" max="7" width="17.19921875" style="455" customWidth="1"/>
    <col min="8" max="8" width="1.59765625" style="455" customWidth="1"/>
    <col min="9" max="9" width="15.3984375" style="455" customWidth="1"/>
    <col min="10" max="10" width="15.3984375" style="456" customWidth="1"/>
    <col min="11" max="16384" width="9.1328125" style="456"/>
  </cols>
  <sheetData>
    <row r="1" spans="1:10" s="452" customFormat="1" ht="13.15" x14ac:dyDescent="0.4">
      <c r="A1" s="449" t="s">
        <v>666</v>
      </c>
      <c r="B1" s="449"/>
      <c r="C1" s="449"/>
      <c r="D1" s="450"/>
      <c r="E1" s="451"/>
      <c r="G1" s="534"/>
      <c r="H1" s="451"/>
      <c r="I1" s="451"/>
    </row>
    <row r="2" spans="1:10" ht="13.15" x14ac:dyDescent="0.4">
      <c r="A2" s="527" t="s">
        <v>613</v>
      </c>
      <c r="B2" s="453"/>
      <c r="C2" s="453"/>
    </row>
    <row r="3" spans="1:10" ht="13.15" x14ac:dyDescent="0.4">
      <c r="A3" s="527" t="s">
        <v>673</v>
      </c>
      <c r="B3" s="453"/>
      <c r="C3" s="453"/>
      <c r="D3" s="531"/>
      <c r="G3" s="457"/>
    </row>
    <row r="4" spans="1:10" ht="13.15" x14ac:dyDescent="0.4">
      <c r="A4" s="458"/>
      <c r="B4" s="458"/>
      <c r="C4" s="458"/>
      <c r="D4" s="454"/>
    </row>
    <row r="5" spans="1:10" ht="13.15" x14ac:dyDescent="0.4">
      <c r="A5" s="458"/>
      <c r="B5" s="458"/>
      <c r="C5" s="458"/>
      <c r="D5" s="454"/>
      <c r="G5" s="457"/>
    </row>
    <row r="6" spans="1:10" x14ac:dyDescent="0.3">
      <c r="G6" s="457"/>
    </row>
    <row r="7" spans="1:10" s="460" customFormat="1" ht="21.75" customHeight="1" x14ac:dyDescent="0.3">
      <c r="A7" s="459"/>
      <c r="B7" s="459"/>
      <c r="C7" s="616" t="s">
        <v>3</v>
      </c>
      <c r="D7" s="616"/>
      <c r="F7" s="616" t="s">
        <v>5</v>
      </c>
      <c r="G7" s="616"/>
      <c r="I7" s="616" t="s">
        <v>6</v>
      </c>
      <c r="J7" s="616"/>
    </row>
    <row r="8" spans="1:10" ht="54.75" customHeight="1" x14ac:dyDescent="0.3">
      <c r="A8" s="461"/>
      <c r="B8" s="461"/>
      <c r="C8" s="462" t="s">
        <v>509</v>
      </c>
      <c r="D8" s="530" t="s">
        <v>567</v>
      </c>
      <c r="F8" s="536" t="s">
        <v>509</v>
      </c>
      <c r="G8" s="530" t="s">
        <v>567</v>
      </c>
      <c r="I8" s="462" t="s">
        <v>509</v>
      </c>
      <c r="J8" s="530" t="s">
        <v>567</v>
      </c>
    </row>
    <row r="9" spans="1:10" ht="19.5" customHeight="1" x14ac:dyDescent="0.3">
      <c r="A9" s="456" t="s">
        <v>614</v>
      </c>
      <c r="C9" s="143">
        <v>55073</v>
      </c>
      <c r="D9" s="532">
        <v>83</v>
      </c>
      <c r="E9" s="532"/>
      <c r="F9" s="538">
        <v>28087</v>
      </c>
      <c r="G9" s="455">
        <v>79</v>
      </c>
      <c r="I9" s="539">
        <v>26986</v>
      </c>
      <c r="J9" s="456">
        <v>86</v>
      </c>
    </row>
    <row r="10" spans="1:10" ht="19.5" customHeight="1" x14ac:dyDescent="0.3">
      <c r="A10" s="456" t="s">
        <v>615</v>
      </c>
      <c r="C10" s="143">
        <v>49753</v>
      </c>
      <c r="D10" s="532">
        <v>82</v>
      </c>
      <c r="E10" s="532"/>
      <c r="F10" s="538">
        <v>25311</v>
      </c>
      <c r="G10" s="455">
        <v>78</v>
      </c>
      <c r="I10" s="539">
        <v>24442</v>
      </c>
      <c r="J10" s="456">
        <v>85</v>
      </c>
    </row>
    <row r="11" spans="1:10" ht="19.5" customHeight="1" x14ac:dyDescent="0.3">
      <c r="A11" s="456" t="s">
        <v>616</v>
      </c>
      <c r="C11" s="143">
        <v>54670</v>
      </c>
      <c r="D11" s="532">
        <v>80</v>
      </c>
      <c r="E11" s="532"/>
      <c r="F11" s="538">
        <v>28147</v>
      </c>
      <c r="G11" s="455">
        <v>77</v>
      </c>
      <c r="I11" s="539">
        <v>26523</v>
      </c>
      <c r="J11" s="456">
        <v>84</v>
      </c>
    </row>
    <row r="12" spans="1:10" ht="19.5" customHeight="1" x14ac:dyDescent="0.3">
      <c r="A12" s="456" t="s">
        <v>617</v>
      </c>
      <c r="C12" s="143">
        <v>52136</v>
      </c>
      <c r="D12" s="532">
        <v>79</v>
      </c>
      <c r="E12" s="532"/>
      <c r="F12" s="538">
        <v>26752</v>
      </c>
      <c r="G12" s="455">
        <v>75</v>
      </c>
      <c r="I12" s="539">
        <v>25384</v>
      </c>
      <c r="J12" s="456">
        <v>83</v>
      </c>
    </row>
    <row r="13" spans="1:10" ht="19.5" customHeight="1" x14ac:dyDescent="0.3">
      <c r="A13" s="456" t="s">
        <v>618</v>
      </c>
      <c r="C13" s="143">
        <v>54043</v>
      </c>
      <c r="D13" s="532">
        <v>77</v>
      </c>
      <c r="E13" s="532"/>
      <c r="F13" s="538">
        <v>27594</v>
      </c>
      <c r="G13" s="455">
        <v>74</v>
      </c>
      <c r="I13" s="539">
        <v>26449</v>
      </c>
      <c r="J13" s="456">
        <v>81</v>
      </c>
    </row>
    <row r="14" spans="1:10" ht="19.5" customHeight="1" x14ac:dyDescent="0.3">
      <c r="A14" s="456" t="s">
        <v>619</v>
      </c>
      <c r="C14" s="143">
        <v>54184</v>
      </c>
      <c r="D14" s="532">
        <v>76</v>
      </c>
      <c r="E14" s="532"/>
      <c r="F14" s="538">
        <v>27962</v>
      </c>
      <c r="G14" s="455">
        <v>72</v>
      </c>
      <c r="I14" s="539">
        <v>26222</v>
      </c>
      <c r="J14" s="456">
        <v>81</v>
      </c>
    </row>
    <row r="15" spans="1:10" ht="19.5" customHeight="1" x14ac:dyDescent="0.3">
      <c r="A15" s="456" t="s">
        <v>620</v>
      </c>
      <c r="C15" s="143">
        <v>56700</v>
      </c>
      <c r="D15" s="532">
        <v>75</v>
      </c>
      <c r="E15" s="532"/>
      <c r="F15" s="538">
        <v>29029</v>
      </c>
      <c r="G15" s="455">
        <v>70</v>
      </c>
      <c r="I15" s="539">
        <v>27671</v>
      </c>
      <c r="J15" s="456">
        <v>79</v>
      </c>
    </row>
    <row r="16" spans="1:10" ht="19.5" customHeight="1" x14ac:dyDescent="0.3">
      <c r="A16" s="456" t="s">
        <v>621</v>
      </c>
      <c r="C16" s="143">
        <v>55178</v>
      </c>
      <c r="D16" s="532">
        <v>72</v>
      </c>
      <c r="E16" s="532"/>
      <c r="F16" s="538">
        <v>28192</v>
      </c>
      <c r="G16" s="455">
        <v>68</v>
      </c>
      <c r="I16" s="539">
        <v>26986</v>
      </c>
      <c r="J16" s="456">
        <v>77</v>
      </c>
    </row>
    <row r="17" spans="1:13" ht="19.5" customHeight="1" x14ac:dyDescent="0.3">
      <c r="A17" s="456" t="s">
        <v>622</v>
      </c>
      <c r="C17" s="143">
        <v>55455</v>
      </c>
      <c r="D17" s="532">
        <v>87</v>
      </c>
      <c r="E17" s="532"/>
      <c r="F17" s="538">
        <v>28476</v>
      </c>
      <c r="G17" s="455">
        <v>84</v>
      </c>
      <c r="I17" s="539">
        <v>26979</v>
      </c>
      <c r="J17" s="456">
        <v>90</v>
      </c>
    </row>
    <row r="18" spans="1:13" ht="19.5" customHeight="1" x14ac:dyDescent="0.3">
      <c r="A18" s="456" t="s">
        <v>623</v>
      </c>
      <c r="C18" s="143">
        <v>56092</v>
      </c>
      <c r="D18" s="532">
        <v>86</v>
      </c>
      <c r="E18" s="532"/>
      <c r="F18" s="538">
        <v>28756</v>
      </c>
      <c r="G18" s="455">
        <v>83</v>
      </c>
      <c r="I18" s="539">
        <v>27336</v>
      </c>
      <c r="J18" s="456">
        <v>89</v>
      </c>
    </row>
    <row r="19" spans="1:13" ht="19.5" customHeight="1" x14ac:dyDescent="0.3">
      <c r="A19" s="456" t="s">
        <v>624</v>
      </c>
      <c r="C19" s="143">
        <v>53941</v>
      </c>
      <c r="D19" s="532">
        <v>85</v>
      </c>
      <c r="E19" s="532"/>
      <c r="F19" s="538">
        <v>27644</v>
      </c>
      <c r="G19" s="455">
        <v>82</v>
      </c>
      <c r="I19" s="539">
        <v>26297</v>
      </c>
      <c r="J19" s="456">
        <v>88</v>
      </c>
    </row>
    <row r="20" spans="1:13" ht="19.5" customHeight="1" x14ac:dyDescent="0.3">
      <c r="A20" s="456" t="s">
        <v>625</v>
      </c>
      <c r="C20" s="143">
        <v>55025</v>
      </c>
      <c r="D20" s="532">
        <v>84</v>
      </c>
      <c r="E20" s="532"/>
      <c r="F20" s="538">
        <v>28293</v>
      </c>
      <c r="G20" s="455">
        <v>81</v>
      </c>
      <c r="I20" s="539">
        <v>26732</v>
      </c>
      <c r="J20" s="456">
        <v>87</v>
      </c>
    </row>
    <row r="21" spans="1:13" x14ac:dyDescent="0.3">
      <c r="E21" s="533"/>
      <c r="F21" s="537"/>
      <c r="G21" s="533"/>
      <c r="H21" s="533"/>
      <c r="I21" s="533"/>
      <c r="J21" s="461" t="s">
        <v>33</v>
      </c>
    </row>
    <row r="22" spans="1:13" x14ac:dyDescent="0.3">
      <c r="A22" s="463"/>
      <c r="B22" s="463"/>
      <c r="C22" s="463"/>
      <c r="D22" s="463"/>
    </row>
    <row r="23" spans="1:13" ht="21.6" customHeight="1" x14ac:dyDescent="0.3">
      <c r="A23" s="562" t="s">
        <v>516</v>
      </c>
      <c r="B23" s="562"/>
      <c r="C23" s="562"/>
      <c r="D23" s="562"/>
      <c r="E23" s="562"/>
      <c r="F23" s="562"/>
      <c r="G23" s="562"/>
      <c r="H23" s="562"/>
      <c r="I23" s="562"/>
      <c r="J23" s="562"/>
      <c r="K23" s="540"/>
      <c r="L23" s="540"/>
      <c r="M23" s="540"/>
    </row>
  </sheetData>
  <mergeCells count="4">
    <mergeCell ref="F7:G7"/>
    <mergeCell ref="I7:J7"/>
    <mergeCell ref="C7:D7"/>
    <mergeCell ref="A23:J23"/>
  </mergeCells>
  <pageMargins left="0.7" right="0.7" top="0.75" bottom="0.75" header="0.3" footer="0.3"/>
  <pageSetup paperSize="9" orientation="landscape" horizont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6"/>
  <sheetViews>
    <sheetView topLeftCell="A124" workbookViewId="0">
      <selection activeCell="C139" sqref="C139"/>
    </sheetView>
  </sheetViews>
  <sheetFormatPr defaultColWidth="33.19921875" defaultRowHeight="12.75" x14ac:dyDescent="0.35"/>
  <sheetData>
    <row r="1" spans="1:40" s="149" customFormat="1" ht="15.4" x14ac:dyDescent="0.45">
      <c r="A1" s="145" t="s">
        <v>421</v>
      </c>
    </row>
    <row r="2" spans="1:40" s="149" customFormat="1" ht="14.25" x14ac:dyDescent="0.45">
      <c r="C2" s="149" t="s">
        <v>8</v>
      </c>
      <c r="I2" s="149" t="s">
        <v>9</v>
      </c>
      <c r="O2" s="149" t="s">
        <v>10</v>
      </c>
      <c r="U2" s="149" t="s">
        <v>11</v>
      </c>
      <c r="AA2" s="149" t="s">
        <v>12</v>
      </c>
      <c r="AG2" s="149" t="s">
        <v>48</v>
      </c>
    </row>
    <row r="3" spans="1:40" s="149" customFormat="1" ht="14.25" x14ac:dyDescent="0.45">
      <c r="C3" s="149" t="s">
        <v>398</v>
      </c>
      <c r="I3" s="149" t="s">
        <v>398</v>
      </c>
      <c r="O3" s="149" t="s">
        <v>398</v>
      </c>
      <c r="U3" s="149" t="s">
        <v>398</v>
      </c>
      <c r="AA3" s="149" t="s">
        <v>398</v>
      </c>
      <c r="AG3" s="149" t="s">
        <v>398</v>
      </c>
    </row>
    <row r="4" spans="1:40" s="149" customFormat="1" ht="14.25" x14ac:dyDescent="0.45">
      <c r="C4" s="149">
        <v>1</v>
      </c>
      <c r="I4" s="149">
        <v>1</v>
      </c>
      <c r="O4" s="149">
        <v>1</v>
      </c>
      <c r="U4" s="149">
        <v>1</v>
      </c>
      <c r="AA4" s="149">
        <v>1</v>
      </c>
      <c r="AG4" s="149">
        <v>1</v>
      </c>
    </row>
    <row r="5" spans="1:40" s="149" customFormat="1" ht="14.25" x14ac:dyDescent="0.45">
      <c r="C5" s="149" t="s">
        <v>418</v>
      </c>
      <c r="I5" s="149" t="s">
        <v>418</v>
      </c>
      <c r="O5" s="149" t="s">
        <v>418</v>
      </c>
      <c r="U5" s="149" t="s">
        <v>418</v>
      </c>
      <c r="AA5" s="149" t="s">
        <v>418</v>
      </c>
      <c r="AG5" s="149" t="s">
        <v>418</v>
      </c>
    </row>
    <row r="6" spans="1:40" s="149" customFormat="1" ht="14.25" x14ac:dyDescent="0.45">
      <c r="C6" s="149" t="s">
        <v>48</v>
      </c>
      <c r="F6" s="149">
        <v>1</v>
      </c>
      <c r="I6" s="149" t="s">
        <v>48</v>
      </c>
      <c r="L6" s="149">
        <v>1</v>
      </c>
      <c r="O6" s="149" t="s">
        <v>48</v>
      </c>
      <c r="R6" s="149">
        <v>1</v>
      </c>
      <c r="U6" s="149" t="s">
        <v>48</v>
      </c>
      <c r="X6" s="149">
        <v>1</v>
      </c>
      <c r="AA6" s="149" t="s">
        <v>48</v>
      </c>
      <c r="AD6" s="149">
        <v>1</v>
      </c>
      <c r="AG6" s="149" t="s">
        <v>48</v>
      </c>
      <c r="AJ6" s="149">
        <v>1</v>
      </c>
    </row>
    <row r="7" spans="1:40" s="149" customFormat="1" ht="14.25" x14ac:dyDescent="0.45">
      <c r="C7" s="149" t="s">
        <v>399</v>
      </c>
      <c r="F7" s="149" t="s">
        <v>399</v>
      </c>
      <c r="I7" s="149" t="s">
        <v>399</v>
      </c>
      <c r="L7" s="149" t="s">
        <v>399</v>
      </c>
      <c r="O7" s="149" t="s">
        <v>399</v>
      </c>
      <c r="R7" s="149" t="s">
        <v>399</v>
      </c>
      <c r="U7" s="149" t="s">
        <v>399</v>
      </c>
      <c r="X7" s="149" t="s">
        <v>399</v>
      </c>
      <c r="AA7" s="149" t="s">
        <v>399</v>
      </c>
      <c r="AD7" s="149" t="s">
        <v>399</v>
      </c>
      <c r="AG7" s="149" t="s">
        <v>399</v>
      </c>
      <c r="AJ7" s="149" t="s">
        <v>399</v>
      </c>
      <c r="AN7" s="150"/>
    </row>
    <row r="8" spans="1:40" s="149" customFormat="1" ht="14.25" x14ac:dyDescent="0.45">
      <c r="C8" s="149" t="s">
        <v>48</v>
      </c>
      <c r="D8" s="149" t="s">
        <v>400</v>
      </c>
      <c r="E8" s="149" t="s">
        <v>401</v>
      </c>
      <c r="F8" s="149" t="s">
        <v>48</v>
      </c>
      <c r="G8" s="149" t="s">
        <v>400</v>
      </c>
      <c r="H8" s="149" t="s">
        <v>401</v>
      </c>
      <c r="I8" s="149" t="s">
        <v>48</v>
      </c>
      <c r="J8" s="149" t="s">
        <v>400</v>
      </c>
      <c r="K8" s="149" t="s">
        <v>401</v>
      </c>
      <c r="L8" s="149" t="s">
        <v>48</v>
      </c>
      <c r="M8" s="149" t="s">
        <v>400</v>
      </c>
      <c r="N8" s="149" t="s">
        <v>401</v>
      </c>
      <c r="O8" s="149" t="s">
        <v>48</v>
      </c>
      <c r="P8" s="149" t="s">
        <v>400</v>
      </c>
      <c r="Q8" s="149" t="s">
        <v>401</v>
      </c>
      <c r="R8" s="149" t="s">
        <v>48</v>
      </c>
      <c r="S8" s="149" t="s">
        <v>400</v>
      </c>
      <c r="T8" s="149" t="s">
        <v>401</v>
      </c>
      <c r="U8" s="149" t="s">
        <v>48</v>
      </c>
      <c r="V8" s="149" t="s">
        <v>400</v>
      </c>
      <c r="W8" s="149" t="s">
        <v>401</v>
      </c>
      <c r="X8" s="149" t="s">
        <v>48</v>
      </c>
      <c r="Y8" s="149" t="s">
        <v>400</v>
      </c>
      <c r="Z8" s="149" t="s">
        <v>401</v>
      </c>
      <c r="AA8" s="149" t="s">
        <v>48</v>
      </c>
      <c r="AB8" s="149" t="s">
        <v>400</v>
      </c>
      <c r="AC8" s="149" t="s">
        <v>401</v>
      </c>
      <c r="AD8" s="149" t="s">
        <v>48</v>
      </c>
      <c r="AE8" s="149" t="s">
        <v>400</v>
      </c>
      <c r="AF8" s="149" t="s">
        <v>401</v>
      </c>
      <c r="AG8" s="149" t="s">
        <v>48</v>
      </c>
      <c r="AH8" s="149" t="s">
        <v>400</v>
      </c>
      <c r="AI8" s="149" t="s">
        <v>401</v>
      </c>
      <c r="AJ8" s="149" t="s">
        <v>48</v>
      </c>
      <c r="AK8" s="149" t="s">
        <v>400</v>
      </c>
      <c r="AL8" s="149" t="s">
        <v>401</v>
      </c>
      <c r="AN8" s="150"/>
    </row>
    <row r="9" spans="1:40" s="149" customFormat="1" ht="14.25"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c r="U9" s="149" t="s">
        <v>407</v>
      </c>
      <c r="V9" s="149" t="s">
        <v>407</v>
      </c>
      <c r="W9" s="149" t="s">
        <v>407</v>
      </c>
      <c r="X9" s="149" t="s">
        <v>407</v>
      </c>
      <c r="Y9" s="149" t="s">
        <v>407</v>
      </c>
      <c r="Z9" s="149" t="s">
        <v>407</v>
      </c>
      <c r="AA9" s="149" t="s">
        <v>407</v>
      </c>
      <c r="AB9" s="149" t="s">
        <v>407</v>
      </c>
      <c r="AC9" s="149" t="s">
        <v>407</v>
      </c>
      <c r="AD9" s="149" t="s">
        <v>407</v>
      </c>
      <c r="AE9" s="149" t="s">
        <v>407</v>
      </c>
      <c r="AF9" s="149" t="s">
        <v>407</v>
      </c>
      <c r="AG9" s="149" t="s">
        <v>407</v>
      </c>
      <c r="AH9" s="149" t="s">
        <v>407</v>
      </c>
      <c r="AI9" s="149" t="s">
        <v>407</v>
      </c>
      <c r="AJ9" s="149" t="s">
        <v>407</v>
      </c>
      <c r="AK9" s="149" t="s">
        <v>407</v>
      </c>
      <c r="AL9" s="149" t="s">
        <v>407</v>
      </c>
      <c r="AN9" s="151"/>
    </row>
    <row r="10" spans="1:40" ht="14.25" x14ac:dyDescent="0.45">
      <c r="A10" s="149" t="s">
        <v>255</v>
      </c>
      <c r="B10" s="149" t="s">
        <v>256</v>
      </c>
      <c r="C10" t="s">
        <v>441</v>
      </c>
      <c r="D10" t="s">
        <v>441</v>
      </c>
      <c r="E10" t="s">
        <v>441</v>
      </c>
      <c r="F10" t="s">
        <v>441</v>
      </c>
      <c r="G10" t="s">
        <v>441</v>
      </c>
      <c r="H10" t="s">
        <v>441</v>
      </c>
      <c r="I10" t="s">
        <v>441</v>
      </c>
      <c r="J10" t="s">
        <v>441</v>
      </c>
      <c r="K10" t="s">
        <v>441</v>
      </c>
      <c r="L10" t="s">
        <v>441</v>
      </c>
      <c r="M10" t="s">
        <v>441</v>
      </c>
      <c r="N10" t="s">
        <v>441</v>
      </c>
      <c r="O10" t="s">
        <v>441</v>
      </c>
      <c r="P10" t="s">
        <v>441</v>
      </c>
      <c r="Q10" t="s">
        <v>441</v>
      </c>
      <c r="R10" t="s">
        <v>441</v>
      </c>
      <c r="S10" t="s">
        <v>441</v>
      </c>
      <c r="T10" t="s">
        <v>441</v>
      </c>
      <c r="U10" t="s">
        <v>441</v>
      </c>
      <c r="V10" t="s">
        <v>441</v>
      </c>
      <c r="W10" t="s">
        <v>441</v>
      </c>
      <c r="X10" t="s">
        <v>441</v>
      </c>
      <c r="Y10" t="s">
        <v>441</v>
      </c>
      <c r="Z10" t="s">
        <v>441</v>
      </c>
      <c r="AA10" t="s">
        <v>441</v>
      </c>
      <c r="AB10" t="s">
        <v>441</v>
      </c>
      <c r="AC10" t="s">
        <v>441</v>
      </c>
      <c r="AD10" t="s">
        <v>441</v>
      </c>
      <c r="AE10" t="s">
        <v>441</v>
      </c>
      <c r="AF10" t="s">
        <v>441</v>
      </c>
      <c r="AG10" t="s">
        <v>441</v>
      </c>
      <c r="AH10" t="s">
        <v>441</v>
      </c>
      <c r="AI10" t="s">
        <v>441</v>
      </c>
      <c r="AJ10" t="s">
        <v>441</v>
      </c>
      <c r="AK10" t="s">
        <v>441</v>
      </c>
      <c r="AL10" t="s">
        <v>441</v>
      </c>
    </row>
    <row r="11" spans="1:40" ht="14.25" x14ac:dyDescent="0.45">
      <c r="A11" s="149" t="s">
        <v>253</v>
      </c>
      <c r="B11" s="149" t="s">
        <v>254</v>
      </c>
      <c r="C11">
        <v>682</v>
      </c>
      <c r="D11">
        <v>374</v>
      </c>
      <c r="E11">
        <v>308</v>
      </c>
      <c r="F11">
        <v>80</v>
      </c>
      <c r="G11">
        <v>77</v>
      </c>
      <c r="H11">
        <v>84</v>
      </c>
      <c r="I11">
        <v>201</v>
      </c>
      <c r="J11">
        <v>105</v>
      </c>
      <c r="K11">
        <v>96</v>
      </c>
      <c r="L11">
        <v>83</v>
      </c>
      <c r="M11">
        <v>84</v>
      </c>
      <c r="N11">
        <v>82</v>
      </c>
      <c r="O11">
        <v>328</v>
      </c>
      <c r="P11">
        <v>170</v>
      </c>
      <c r="Q11">
        <v>158</v>
      </c>
      <c r="R11">
        <v>81</v>
      </c>
      <c r="S11">
        <v>76</v>
      </c>
      <c r="T11">
        <v>87</v>
      </c>
      <c r="U11">
        <v>288</v>
      </c>
      <c r="V11">
        <v>148</v>
      </c>
      <c r="W11">
        <v>140</v>
      </c>
      <c r="X11">
        <v>81</v>
      </c>
      <c r="Y11">
        <v>77</v>
      </c>
      <c r="Z11">
        <v>84</v>
      </c>
      <c r="AA11">
        <v>16</v>
      </c>
      <c r="AB11">
        <v>9</v>
      </c>
      <c r="AC11">
        <v>7</v>
      </c>
      <c r="AD11" t="s">
        <v>414</v>
      </c>
      <c r="AE11" t="s">
        <v>414</v>
      </c>
      <c r="AF11">
        <v>100</v>
      </c>
      <c r="AG11">
        <v>1654</v>
      </c>
      <c r="AH11">
        <v>879</v>
      </c>
      <c r="AI11">
        <v>775</v>
      </c>
      <c r="AJ11">
        <v>80</v>
      </c>
      <c r="AK11">
        <v>77</v>
      </c>
      <c r="AL11">
        <v>84</v>
      </c>
    </row>
    <row r="12" spans="1:40" ht="14.25" x14ac:dyDescent="0.45">
      <c r="A12" s="149" t="s">
        <v>299</v>
      </c>
      <c r="B12" s="149" t="s">
        <v>300</v>
      </c>
      <c r="C12">
        <v>1593</v>
      </c>
      <c r="D12">
        <v>836</v>
      </c>
      <c r="E12">
        <v>757</v>
      </c>
      <c r="F12">
        <v>82</v>
      </c>
      <c r="G12">
        <v>79</v>
      </c>
      <c r="H12">
        <v>85</v>
      </c>
      <c r="I12">
        <v>399</v>
      </c>
      <c r="J12">
        <v>187</v>
      </c>
      <c r="K12">
        <v>212</v>
      </c>
      <c r="L12">
        <v>89</v>
      </c>
      <c r="M12">
        <v>84</v>
      </c>
      <c r="N12">
        <v>92</v>
      </c>
      <c r="O12">
        <v>275</v>
      </c>
      <c r="P12">
        <v>142</v>
      </c>
      <c r="Q12">
        <v>133</v>
      </c>
      <c r="R12">
        <v>86</v>
      </c>
      <c r="S12">
        <v>83</v>
      </c>
      <c r="T12">
        <v>89</v>
      </c>
      <c r="U12">
        <v>1164</v>
      </c>
      <c r="V12">
        <v>577</v>
      </c>
      <c r="W12">
        <v>587</v>
      </c>
      <c r="X12">
        <v>87</v>
      </c>
      <c r="Y12">
        <v>82</v>
      </c>
      <c r="Z12">
        <v>91</v>
      </c>
      <c r="AA12">
        <v>64</v>
      </c>
      <c r="AB12">
        <v>40</v>
      </c>
      <c r="AC12">
        <v>24</v>
      </c>
      <c r="AD12">
        <v>92</v>
      </c>
      <c r="AE12">
        <v>93</v>
      </c>
      <c r="AF12" t="s">
        <v>414</v>
      </c>
      <c r="AG12">
        <v>3626</v>
      </c>
      <c r="AH12">
        <v>1857</v>
      </c>
      <c r="AI12">
        <v>1769</v>
      </c>
      <c r="AJ12">
        <v>84</v>
      </c>
      <c r="AK12">
        <v>81</v>
      </c>
      <c r="AL12">
        <v>88</v>
      </c>
    </row>
    <row r="13" spans="1:40" ht="14.25" x14ac:dyDescent="0.45">
      <c r="A13" s="149" t="s">
        <v>257</v>
      </c>
      <c r="B13" s="149" t="s">
        <v>258</v>
      </c>
      <c r="C13">
        <v>982</v>
      </c>
      <c r="D13">
        <v>513</v>
      </c>
      <c r="E13">
        <v>469</v>
      </c>
      <c r="F13">
        <v>86</v>
      </c>
      <c r="G13">
        <v>82</v>
      </c>
      <c r="H13">
        <v>90</v>
      </c>
      <c r="I13">
        <v>316</v>
      </c>
      <c r="J13">
        <v>160</v>
      </c>
      <c r="K13">
        <v>156</v>
      </c>
      <c r="L13">
        <v>85</v>
      </c>
      <c r="M13">
        <v>83</v>
      </c>
      <c r="N13">
        <v>88</v>
      </c>
      <c r="O13">
        <v>333</v>
      </c>
      <c r="P13">
        <v>176</v>
      </c>
      <c r="Q13">
        <v>157</v>
      </c>
      <c r="R13">
        <v>89</v>
      </c>
      <c r="S13">
        <v>90</v>
      </c>
      <c r="T13">
        <v>89</v>
      </c>
      <c r="U13">
        <v>955</v>
      </c>
      <c r="V13">
        <v>470</v>
      </c>
      <c r="W13">
        <v>485</v>
      </c>
      <c r="X13">
        <v>84</v>
      </c>
      <c r="Y13">
        <v>78</v>
      </c>
      <c r="Z13">
        <v>90</v>
      </c>
      <c r="AA13">
        <v>30</v>
      </c>
      <c r="AB13">
        <v>18</v>
      </c>
      <c r="AC13">
        <v>12</v>
      </c>
      <c r="AD13">
        <v>87</v>
      </c>
      <c r="AE13">
        <v>78</v>
      </c>
      <c r="AF13">
        <v>100</v>
      </c>
      <c r="AG13">
        <v>2821</v>
      </c>
      <c r="AH13">
        <v>1438</v>
      </c>
      <c r="AI13">
        <v>1383</v>
      </c>
      <c r="AJ13">
        <v>85</v>
      </c>
      <c r="AK13">
        <v>81</v>
      </c>
      <c r="AL13">
        <v>89</v>
      </c>
    </row>
    <row r="14" spans="1:40" ht="14.25" x14ac:dyDescent="0.45">
      <c r="A14" s="149" t="s">
        <v>259</v>
      </c>
      <c r="B14" s="149" t="s">
        <v>260</v>
      </c>
      <c r="C14">
        <v>637</v>
      </c>
      <c r="D14">
        <v>327</v>
      </c>
      <c r="E14">
        <v>310</v>
      </c>
      <c r="F14">
        <v>86</v>
      </c>
      <c r="G14">
        <v>82</v>
      </c>
      <c r="H14">
        <v>91</v>
      </c>
      <c r="I14">
        <v>222</v>
      </c>
      <c r="J14">
        <v>117</v>
      </c>
      <c r="K14">
        <v>105</v>
      </c>
      <c r="L14">
        <v>86</v>
      </c>
      <c r="M14">
        <v>83</v>
      </c>
      <c r="N14">
        <v>89</v>
      </c>
      <c r="O14">
        <v>92</v>
      </c>
      <c r="P14">
        <v>46</v>
      </c>
      <c r="Q14">
        <v>46</v>
      </c>
      <c r="R14">
        <v>91</v>
      </c>
      <c r="S14" t="s">
        <v>414</v>
      </c>
      <c r="T14">
        <v>87</v>
      </c>
      <c r="U14">
        <v>341</v>
      </c>
      <c r="V14">
        <v>182</v>
      </c>
      <c r="W14">
        <v>159</v>
      </c>
      <c r="X14">
        <v>83</v>
      </c>
      <c r="Y14">
        <v>80</v>
      </c>
      <c r="Z14">
        <v>86</v>
      </c>
      <c r="AA14">
        <v>6</v>
      </c>
      <c r="AB14">
        <v>4</v>
      </c>
      <c r="AC14" t="s">
        <v>414</v>
      </c>
      <c r="AD14">
        <v>100</v>
      </c>
      <c r="AE14">
        <v>100</v>
      </c>
      <c r="AF14" t="s">
        <v>414</v>
      </c>
      <c r="AG14">
        <v>1484</v>
      </c>
      <c r="AH14">
        <v>771</v>
      </c>
      <c r="AI14">
        <v>713</v>
      </c>
      <c r="AJ14">
        <v>85</v>
      </c>
      <c r="AK14">
        <v>82</v>
      </c>
      <c r="AL14">
        <v>88</v>
      </c>
    </row>
    <row r="15" spans="1:40" ht="14.25" x14ac:dyDescent="0.45">
      <c r="A15" s="149" t="s">
        <v>263</v>
      </c>
      <c r="B15" s="149" t="s">
        <v>264</v>
      </c>
      <c r="C15">
        <v>1016</v>
      </c>
      <c r="D15">
        <v>507</v>
      </c>
      <c r="E15">
        <v>509</v>
      </c>
      <c r="F15">
        <v>81</v>
      </c>
      <c r="G15">
        <v>77</v>
      </c>
      <c r="H15">
        <v>85</v>
      </c>
      <c r="I15">
        <v>350</v>
      </c>
      <c r="J15">
        <v>182</v>
      </c>
      <c r="K15">
        <v>168</v>
      </c>
      <c r="L15">
        <v>81</v>
      </c>
      <c r="M15">
        <v>76</v>
      </c>
      <c r="N15">
        <v>87</v>
      </c>
      <c r="O15">
        <v>127</v>
      </c>
      <c r="P15">
        <v>77</v>
      </c>
      <c r="Q15">
        <v>50</v>
      </c>
      <c r="R15">
        <v>75</v>
      </c>
      <c r="S15">
        <v>73</v>
      </c>
      <c r="T15">
        <v>78</v>
      </c>
      <c r="U15">
        <v>441</v>
      </c>
      <c r="V15">
        <v>216</v>
      </c>
      <c r="W15">
        <v>225</v>
      </c>
      <c r="X15">
        <v>79</v>
      </c>
      <c r="Y15">
        <v>75</v>
      </c>
      <c r="Z15">
        <v>84</v>
      </c>
      <c r="AA15">
        <v>9</v>
      </c>
      <c r="AB15">
        <v>3</v>
      </c>
      <c r="AC15">
        <v>6</v>
      </c>
      <c r="AD15">
        <v>100</v>
      </c>
      <c r="AE15">
        <v>100</v>
      </c>
      <c r="AF15">
        <v>100</v>
      </c>
      <c r="AG15">
        <v>2108</v>
      </c>
      <c r="AH15">
        <v>1078</v>
      </c>
      <c r="AI15">
        <v>1030</v>
      </c>
      <c r="AJ15">
        <v>80</v>
      </c>
      <c r="AK15">
        <v>76</v>
      </c>
      <c r="AL15">
        <v>84</v>
      </c>
    </row>
    <row r="16" spans="1:40" ht="14.25" x14ac:dyDescent="0.45">
      <c r="A16" s="149" t="s">
        <v>265</v>
      </c>
      <c r="B16" s="149" t="s">
        <v>266</v>
      </c>
      <c r="C16">
        <v>405</v>
      </c>
      <c r="D16">
        <v>198</v>
      </c>
      <c r="E16">
        <v>207</v>
      </c>
      <c r="F16">
        <v>88</v>
      </c>
      <c r="G16">
        <v>88</v>
      </c>
      <c r="H16">
        <v>88</v>
      </c>
      <c r="I16">
        <v>190</v>
      </c>
      <c r="J16">
        <v>100</v>
      </c>
      <c r="K16">
        <v>90</v>
      </c>
      <c r="L16">
        <v>85</v>
      </c>
      <c r="M16">
        <v>84</v>
      </c>
      <c r="N16">
        <v>87</v>
      </c>
      <c r="O16">
        <v>31</v>
      </c>
      <c r="P16">
        <v>14</v>
      </c>
      <c r="Q16">
        <v>17</v>
      </c>
      <c r="R16">
        <v>81</v>
      </c>
      <c r="S16">
        <v>71</v>
      </c>
      <c r="T16" t="s">
        <v>414</v>
      </c>
      <c r="U16">
        <v>198</v>
      </c>
      <c r="V16">
        <v>110</v>
      </c>
      <c r="W16">
        <v>88</v>
      </c>
      <c r="X16">
        <v>87</v>
      </c>
      <c r="Y16">
        <v>88</v>
      </c>
      <c r="Z16">
        <v>86</v>
      </c>
      <c r="AA16" t="s">
        <v>414</v>
      </c>
      <c r="AB16" t="s">
        <v>414</v>
      </c>
      <c r="AC16">
        <v>0</v>
      </c>
      <c r="AD16" t="s">
        <v>414</v>
      </c>
      <c r="AE16" t="s">
        <v>414</v>
      </c>
      <c r="AF16" t="s">
        <v>33</v>
      </c>
      <c r="AG16">
        <v>1003</v>
      </c>
      <c r="AH16">
        <v>511</v>
      </c>
      <c r="AI16">
        <v>492</v>
      </c>
      <c r="AJ16">
        <v>87</v>
      </c>
      <c r="AK16">
        <v>86</v>
      </c>
      <c r="AL16">
        <v>87</v>
      </c>
    </row>
    <row r="17" spans="1:38" ht="14.25" x14ac:dyDescent="0.45">
      <c r="A17" s="149" t="s">
        <v>267</v>
      </c>
      <c r="B17" s="149" t="s">
        <v>268</v>
      </c>
      <c r="C17">
        <v>1110</v>
      </c>
      <c r="D17">
        <v>516</v>
      </c>
      <c r="E17">
        <v>594</v>
      </c>
      <c r="F17">
        <v>85</v>
      </c>
      <c r="G17">
        <v>82</v>
      </c>
      <c r="H17">
        <v>88</v>
      </c>
      <c r="I17">
        <v>469</v>
      </c>
      <c r="J17">
        <v>226</v>
      </c>
      <c r="K17">
        <v>243</v>
      </c>
      <c r="L17">
        <v>85</v>
      </c>
      <c r="M17">
        <v>81</v>
      </c>
      <c r="N17">
        <v>89</v>
      </c>
      <c r="O17">
        <v>145</v>
      </c>
      <c r="P17">
        <v>75</v>
      </c>
      <c r="Q17">
        <v>70</v>
      </c>
      <c r="R17">
        <v>88</v>
      </c>
      <c r="S17">
        <v>85</v>
      </c>
      <c r="T17">
        <v>91</v>
      </c>
      <c r="U17">
        <v>1241</v>
      </c>
      <c r="V17">
        <v>597</v>
      </c>
      <c r="W17">
        <v>644</v>
      </c>
      <c r="X17">
        <v>83</v>
      </c>
      <c r="Y17">
        <v>78</v>
      </c>
      <c r="Z17">
        <v>88</v>
      </c>
      <c r="AA17">
        <v>22</v>
      </c>
      <c r="AB17">
        <v>8</v>
      </c>
      <c r="AC17">
        <v>14</v>
      </c>
      <c r="AD17">
        <v>86</v>
      </c>
      <c r="AE17" t="s">
        <v>414</v>
      </c>
      <c r="AF17" t="s">
        <v>414</v>
      </c>
      <c r="AG17">
        <v>3202</v>
      </c>
      <c r="AH17">
        <v>1531</v>
      </c>
      <c r="AI17">
        <v>1671</v>
      </c>
      <c r="AJ17">
        <v>84</v>
      </c>
      <c r="AK17">
        <v>80</v>
      </c>
      <c r="AL17">
        <v>87</v>
      </c>
    </row>
    <row r="18" spans="1:38" ht="14.25" x14ac:dyDescent="0.45">
      <c r="A18" s="149" t="s">
        <v>269</v>
      </c>
      <c r="B18" s="149" t="s">
        <v>270</v>
      </c>
      <c r="C18">
        <v>1378</v>
      </c>
      <c r="D18">
        <v>706</v>
      </c>
      <c r="E18">
        <v>672</v>
      </c>
      <c r="F18">
        <v>84</v>
      </c>
      <c r="G18">
        <v>81</v>
      </c>
      <c r="H18">
        <v>88</v>
      </c>
      <c r="I18">
        <v>586</v>
      </c>
      <c r="J18">
        <v>286</v>
      </c>
      <c r="K18">
        <v>300</v>
      </c>
      <c r="L18">
        <v>83</v>
      </c>
      <c r="M18">
        <v>80</v>
      </c>
      <c r="N18">
        <v>86</v>
      </c>
      <c r="O18">
        <v>251</v>
      </c>
      <c r="P18">
        <v>133</v>
      </c>
      <c r="Q18">
        <v>118</v>
      </c>
      <c r="R18">
        <v>86</v>
      </c>
      <c r="S18">
        <v>82</v>
      </c>
      <c r="T18">
        <v>92</v>
      </c>
      <c r="U18">
        <v>1315</v>
      </c>
      <c r="V18">
        <v>707</v>
      </c>
      <c r="W18">
        <v>608</v>
      </c>
      <c r="X18">
        <v>83</v>
      </c>
      <c r="Y18">
        <v>81</v>
      </c>
      <c r="Z18">
        <v>86</v>
      </c>
      <c r="AA18">
        <v>64</v>
      </c>
      <c r="AB18">
        <v>38</v>
      </c>
      <c r="AC18">
        <v>26</v>
      </c>
      <c r="AD18">
        <v>86</v>
      </c>
      <c r="AE18">
        <v>84</v>
      </c>
      <c r="AF18">
        <v>88</v>
      </c>
      <c r="AG18">
        <v>3810</v>
      </c>
      <c r="AH18">
        <v>1979</v>
      </c>
      <c r="AI18">
        <v>1831</v>
      </c>
      <c r="AJ18">
        <v>83</v>
      </c>
      <c r="AK18">
        <v>80</v>
      </c>
      <c r="AL18">
        <v>86</v>
      </c>
    </row>
    <row r="19" spans="1:38" ht="14.25" x14ac:dyDescent="0.45">
      <c r="A19" s="149" t="s">
        <v>273</v>
      </c>
      <c r="B19" s="149" t="s">
        <v>274</v>
      </c>
      <c r="C19">
        <v>1124</v>
      </c>
      <c r="D19">
        <v>571</v>
      </c>
      <c r="E19">
        <v>553</v>
      </c>
      <c r="F19">
        <v>84</v>
      </c>
      <c r="G19">
        <v>81</v>
      </c>
      <c r="H19">
        <v>86</v>
      </c>
      <c r="I19">
        <v>395</v>
      </c>
      <c r="J19">
        <v>202</v>
      </c>
      <c r="K19">
        <v>193</v>
      </c>
      <c r="L19">
        <v>84</v>
      </c>
      <c r="M19">
        <v>82</v>
      </c>
      <c r="N19">
        <v>87</v>
      </c>
      <c r="O19">
        <v>182</v>
      </c>
      <c r="P19">
        <v>93</v>
      </c>
      <c r="Q19">
        <v>89</v>
      </c>
      <c r="R19">
        <v>84</v>
      </c>
      <c r="S19">
        <v>77</v>
      </c>
      <c r="T19">
        <v>90</v>
      </c>
      <c r="U19">
        <v>1369</v>
      </c>
      <c r="V19">
        <v>682</v>
      </c>
      <c r="W19">
        <v>687</v>
      </c>
      <c r="X19">
        <v>83</v>
      </c>
      <c r="Y19">
        <v>79</v>
      </c>
      <c r="Z19">
        <v>88</v>
      </c>
      <c r="AA19">
        <v>43</v>
      </c>
      <c r="AB19">
        <v>24</v>
      </c>
      <c r="AC19">
        <v>19</v>
      </c>
      <c r="AD19">
        <v>84</v>
      </c>
      <c r="AE19">
        <v>88</v>
      </c>
      <c r="AF19">
        <v>79</v>
      </c>
      <c r="AG19">
        <v>3479</v>
      </c>
      <c r="AH19">
        <v>1749</v>
      </c>
      <c r="AI19">
        <v>1730</v>
      </c>
      <c r="AJ19">
        <v>82</v>
      </c>
      <c r="AK19">
        <v>79</v>
      </c>
      <c r="AL19">
        <v>86</v>
      </c>
    </row>
    <row r="20" spans="1:38" ht="14.25" x14ac:dyDescent="0.45">
      <c r="A20" s="149" t="s">
        <v>275</v>
      </c>
      <c r="B20" s="149" t="s">
        <v>276</v>
      </c>
      <c r="C20">
        <v>595</v>
      </c>
      <c r="D20">
        <v>325</v>
      </c>
      <c r="E20">
        <v>270</v>
      </c>
      <c r="F20">
        <v>77</v>
      </c>
      <c r="G20">
        <v>74</v>
      </c>
      <c r="H20">
        <v>81</v>
      </c>
      <c r="I20">
        <v>247</v>
      </c>
      <c r="J20">
        <v>116</v>
      </c>
      <c r="K20">
        <v>131</v>
      </c>
      <c r="L20">
        <v>79</v>
      </c>
      <c r="M20">
        <v>77</v>
      </c>
      <c r="N20">
        <v>81</v>
      </c>
      <c r="O20">
        <v>2071</v>
      </c>
      <c r="P20">
        <v>1072</v>
      </c>
      <c r="Q20">
        <v>999</v>
      </c>
      <c r="R20">
        <v>83</v>
      </c>
      <c r="S20">
        <v>80</v>
      </c>
      <c r="T20">
        <v>88</v>
      </c>
      <c r="U20">
        <v>355</v>
      </c>
      <c r="V20">
        <v>181</v>
      </c>
      <c r="W20">
        <v>174</v>
      </c>
      <c r="X20">
        <v>79</v>
      </c>
      <c r="Y20">
        <v>73</v>
      </c>
      <c r="Z20">
        <v>84</v>
      </c>
      <c r="AA20">
        <v>35</v>
      </c>
      <c r="AB20">
        <v>18</v>
      </c>
      <c r="AC20">
        <v>17</v>
      </c>
      <c r="AD20" t="s">
        <v>414</v>
      </c>
      <c r="AE20" t="s">
        <v>414</v>
      </c>
      <c r="AF20">
        <v>100</v>
      </c>
      <c r="AG20">
        <v>3472</v>
      </c>
      <c r="AH20">
        <v>1797</v>
      </c>
      <c r="AI20">
        <v>1675</v>
      </c>
      <c r="AJ20">
        <v>81</v>
      </c>
      <c r="AK20">
        <v>77</v>
      </c>
      <c r="AL20">
        <v>85</v>
      </c>
    </row>
    <row r="21" spans="1:38" ht="14.25" x14ac:dyDescent="0.45">
      <c r="A21" s="149" t="s">
        <v>277</v>
      </c>
      <c r="B21" s="149" t="s">
        <v>278</v>
      </c>
      <c r="C21">
        <v>1412</v>
      </c>
      <c r="D21">
        <v>739</v>
      </c>
      <c r="E21">
        <v>673</v>
      </c>
      <c r="F21">
        <v>87</v>
      </c>
      <c r="G21">
        <v>85</v>
      </c>
      <c r="H21">
        <v>90</v>
      </c>
      <c r="I21">
        <v>358</v>
      </c>
      <c r="J21">
        <v>195</v>
      </c>
      <c r="K21">
        <v>163</v>
      </c>
      <c r="L21">
        <v>83</v>
      </c>
      <c r="M21">
        <v>80</v>
      </c>
      <c r="N21">
        <v>86</v>
      </c>
      <c r="O21">
        <v>441</v>
      </c>
      <c r="P21">
        <v>220</v>
      </c>
      <c r="Q21">
        <v>221</v>
      </c>
      <c r="R21">
        <v>88</v>
      </c>
      <c r="S21">
        <v>87</v>
      </c>
      <c r="T21">
        <v>89</v>
      </c>
      <c r="U21">
        <v>562</v>
      </c>
      <c r="V21">
        <v>302</v>
      </c>
      <c r="W21">
        <v>260</v>
      </c>
      <c r="X21">
        <v>82</v>
      </c>
      <c r="Y21">
        <v>78</v>
      </c>
      <c r="Z21">
        <v>86</v>
      </c>
      <c r="AA21">
        <v>19</v>
      </c>
      <c r="AB21">
        <v>7</v>
      </c>
      <c r="AC21">
        <v>12</v>
      </c>
      <c r="AD21">
        <v>84</v>
      </c>
      <c r="AE21" t="s">
        <v>414</v>
      </c>
      <c r="AF21" t="s">
        <v>414</v>
      </c>
      <c r="AG21">
        <v>2912</v>
      </c>
      <c r="AH21">
        <v>1529</v>
      </c>
      <c r="AI21">
        <v>1383</v>
      </c>
      <c r="AJ21">
        <v>85</v>
      </c>
      <c r="AK21">
        <v>83</v>
      </c>
      <c r="AL21">
        <v>88</v>
      </c>
    </row>
    <row r="22" spans="1:38" ht="14.25" x14ac:dyDescent="0.45">
      <c r="A22" s="149" t="s">
        <v>279</v>
      </c>
      <c r="B22" s="149" t="s">
        <v>280</v>
      </c>
      <c r="C22">
        <v>470</v>
      </c>
      <c r="D22">
        <v>226</v>
      </c>
      <c r="E22">
        <v>244</v>
      </c>
      <c r="F22">
        <v>88</v>
      </c>
      <c r="G22">
        <v>86</v>
      </c>
      <c r="H22">
        <v>89</v>
      </c>
      <c r="I22">
        <v>181</v>
      </c>
      <c r="J22">
        <v>81</v>
      </c>
      <c r="K22">
        <v>100</v>
      </c>
      <c r="L22">
        <v>88</v>
      </c>
      <c r="M22">
        <v>83</v>
      </c>
      <c r="N22">
        <v>93</v>
      </c>
      <c r="O22">
        <v>217</v>
      </c>
      <c r="P22">
        <v>102</v>
      </c>
      <c r="Q22">
        <v>115</v>
      </c>
      <c r="R22">
        <v>90</v>
      </c>
      <c r="S22">
        <v>86</v>
      </c>
      <c r="T22">
        <v>93</v>
      </c>
      <c r="U22">
        <v>239</v>
      </c>
      <c r="V22">
        <v>126</v>
      </c>
      <c r="W22">
        <v>113</v>
      </c>
      <c r="X22">
        <v>89</v>
      </c>
      <c r="Y22">
        <v>86</v>
      </c>
      <c r="Z22">
        <v>92</v>
      </c>
      <c r="AA22">
        <v>21</v>
      </c>
      <c r="AB22">
        <v>9</v>
      </c>
      <c r="AC22">
        <v>12</v>
      </c>
      <c r="AD22" t="s">
        <v>414</v>
      </c>
      <c r="AE22">
        <v>100</v>
      </c>
      <c r="AF22" t="s">
        <v>414</v>
      </c>
      <c r="AG22">
        <v>1548</v>
      </c>
      <c r="AH22">
        <v>735</v>
      </c>
      <c r="AI22">
        <v>813</v>
      </c>
      <c r="AJ22">
        <v>88</v>
      </c>
      <c r="AK22">
        <v>86</v>
      </c>
      <c r="AL22">
        <v>90</v>
      </c>
    </row>
    <row r="23" spans="1:38" ht="14.25" x14ac:dyDescent="0.45">
      <c r="A23" s="149" t="s">
        <v>283</v>
      </c>
      <c r="B23" s="149" t="s">
        <v>284</v>
      </c>
      <c r="C23">
        <v>1436</v>
      </c>
      <c r="D23">
        <v>741</v>
      </c>
      <c r="E23">
        <v>695</v>
      </c>
      <c r="F23">
        <v>77</v>
      </c>
      <c r="G23">
        <v>73</v>
      </c>
      <c r="H23">
        <v>82</v>
      </c>
      <c r="I23">
        <v>336</v>
      </c>
      <c r="J23">
        <v>158</v>
      </c>
      <c r="K23">
        <v>178</v>
      </c>
      <c r="L23">
        <v>79</v>
      </c>
      <c r="M23">
        <v>75</v>
      </c>
      <c r="N23">
        <v>84</v>
      </c>
      <c r="O23">
        <v>751</v>
      </c>
      <c r="P23">
        <v>402</v>
      </c>
      <c r="Q23">
        <v>349</v>
      </c>
      <c r="R23">
        <v>87</v>
      </c>
      <c r="S23">
        <v>86</v>
      </c>
      <c r="T23">
        <v>89</v>
      </c>
      <c r="U23">
        <v>1054</v>
      </c>
      <c r="V23">
        <v>542</v>
      </c>
      <c r="W23">
        <v>512</v>
      </c>
      <c r="X23">
        <v>84</v>
      </c>
      <c r="Y23">
        <v>82</v>
      </c>
      <c r="Z23">
        <v>86</v>
      </c>
      <c r="AA23">
        <v>12</v>
      </c>
      <c r="AB23">
        <v>6</v>
      </c>
      <c r="AC23">
        <v>6</v>
      </c>
      <c r="AD23" t="s">
        <v>414</v>
      </c>
      <c r="AE23" t="s">
        <v>414</v>
      </c>
      <c r="AF23">
        <v>100</v>
      </c>
      <c r="AG23">
        <v>3710</v>
      </c>
      <c r="AH23">
        <v>1907</v>
      </c>
      <c r="AI23">
        <v>1803</v>
      </c>
      <c r="AJ23">
        <v>81</v>
      </c>
      <c r="AK23">
        <v>78</v>
      </c>
      <c r="AL23">
        <v>84</v>
      </c>
    </row>
    <row r="24" spans="1:38" ht="14.25" x14ac:dyDescent="0.45">
      <c r="A24" s="149" t="s">
        <v>285</v>
      </c>
      <c r="B24" s="149" t="s">
        <v>286</v>
      </c>
      <c r="C24">
        <v>2366</v>
      </c>
      <c r="D24">
        <v>1177</v>
      </c>
      <c r="E24">
        <v>1189</v>
      </c>
      <c r="F24">
        <v>83</v>
      </c>
      <c r="G24">
        <v>80</v>
      </c>
      <c r="H24">
        <v>86</v>
      </c>
      <c r="I24">
        <v>449</v>
      </c>
      <c r="J24">
        <v>227</v>
      </c>
      <c r="K24">
        <v>222</v>
      </c>
      <c r="L24">
        <v>83</v>
      </c>
      <c r="M24">
        <v>80</v>
      </c>
      <c r="N24">
        <v>86</v>
      </c>
      <c r="O24">
        <v>487</v>
      </c>
      <c r="P24">
        <v>258</v>
      </c>
      <c r="Q24">
        <v>229</v>
      </c>
      <c r="R24">
        <v>84</v>
      </c>
      <c r="S24">
        <v>80</v>
      </c>
      <c r="T24">
        <v>89</v>
      </c>
      <c r="U24">
        <v>485</v>
      </c>
      <c r="V24">
        <v>252</v>
      </c>
      <c r="W24">
        <v>233</v>
      </c>
      <c r="X24">
        <v>81</v>
      </c>
      <c r="Y24">
        <v>76</v>
      </c>
      <c r="Z24">
        <v>85</v>
      </c>
      <c r="AA24">
        <v>64</v>
      </c>
      <c r="AB24">
        <v>31</v>
      </c>
      <c r="AC24">
        <v>33</v>
      </c>
      <c r="AD24">
        <v>92</v>
      </c>
      <c r="AE24">
        <v>90</v>
      </c>
      <c r="AF24" t="s">
        <v>414</v>
      </c>
      <c r="AG24">
        <v>4396</v>
      </c>
      <c r="AH24">
        <v>2220</v>
      </c>
      <c r="AI24">
        <v>2176</v>
      </c>
      <c r="AJ24">
        <v>81</v>
      </c>
      <c r="AK24">
        <v>78</v>
      </c>
      <c r="AL24">
        <v>85</v>
      </c>
    </row>
    <row r="25" spans="1:38" ht="14.25" x14ac:dyDescent="0.45">
      <c r="A25" s="149" t="s">
        <v>287</v>
      </c>
      <c r="B25" s="149" t="s">
        <v>288</v>
      </c>
      <c r="C25">
        <v>2105</v>
      </c>
      <c r="D25">
        <v>1109</v>
      </c>
      <c r="E25">
        <v>996</v>
      </c>
      <c r="F25">
        <v>82</v>
      </c>
      <c r="G25">
        <v>79</v>
      </c>
      <c r="H25">
        <v>86</v>
      </c>
      <c r="I25">
        <v>271</v>
      </c>
      <c r="J25">
        <v>131</v>
      </c>
      <c r="K25">
        <v>140</v>
      </c>
      <c r="L25">
        <v>84</v>
      </c>
      <c r="M25">
        <v>76</v>
      </c>
      <c r="N25">
        <v>91</v>
      </c>
      <c r="O25">
        <v>203</v>
      </c>
      <c r="P25">
        <v>106</v>
      </c>
      <c r="Q25">
        <v>97</v>
      </c>
      <c r="R25">
        <v>92</v>
      </c>
      <c r="S25">
        <v>92</v>
      </c>
      <c r="T25">
        <v>91</v>
      </c>
      <c r="U25">
        <v>598</v>
      </c>
      <c r="V25">
        <v>296</v>
      </c>
      <c r="W25">
        <v>302</v>
      </c>
      <c r="X25">
        <v>90</v>
      </c>
      <c r="Y25">
        <v>86</v>
      </c>
      <c r="Z25">
        <v>94</v>
      </c>
      <c r="AA25">
        <v>40</v>
      </c>
      <c r="AB25">
        <v>17</v>
      </c>
      <c r="AC25">
        <v>23</v>
      </c>
      <c r="AD25">
        <v>93</v>
      </c>
      <c r="AE25">
        <v>82</v>
      </c>
      <c r="AF25">
        <v>100</v>
      </c>
      <c r="AG25">
        <v>3272</v>
      </c>
      <c r="AH25">
        <v>1684</v>
      </c>
      <c r="AI25">
        <v>1588</v>
      </c>
      <c r="AJ25">
        <v>85</v>
      </c>
      <c r="AK25">
        <v>81</v>
      </c>
      <c r="AL25">
        <v>89</v>
      </c>
    </row>
    <row r="26" spans="1:38" ht="14.25" x14ac:dyDescent="0.45">
      <c r="A26" s="149" t="s">
        <v>289</v>
      </c>
      <c r="B26" s="149" t="s">
        <v>290</v>
      </c>
      <c r="C26">
        <v>1142</v>
      </c>
      <c r="D26">
        <v>610</v>
      </c>
      <c r="E26">
        <v>532</v>
      </c>
      <c r="F26">
        <v>83</v>
      </c>
      <c r="G26">
        <v>80</v>
      </c>
      <c r="H26">
        <v>87</v>
      </c>
      <c r="I26">
        <v>336</v>
      </c>
      <c r="J26">
        <v>171</v>
      </c>
      <c r="K26">
        <v>165</v>
      </c>
      <c r="L26">
        <v>83</v>
      </c>
      <c r="M26">
        <v>79</v>
      </c>
      <c r="N26">
        <v>88</v>
      </c>
      <c r="O26">
        <v>1120</v>
      </c>
      <c r="P26">
        <v>593</v>
      </c>
      <c r="Q26">
        <v>527</v>
      </c>
      <c r="R26">
        <v>84</v>
      </c>
      <c r="S26">
        <v>82</v>
      </c>
      <c r="T26">
        <v>86</v>
      </c>
      <c r="U26">
        <v>863</v>
      </c>
      <c r="V26">
        <v>417</v>
      </c>
      <c r="W26">
        <v>446</v>
      </c>
      <c r="X26">
        <v>81</v>
      </c>
      <c r="Y26">
        <v>77</v>
      </c>
      <c r="Z26">
        <v>84</v>
      </c>
      <c r="AA26">
        <v>7</v>
      </c>
      <c r="AB26" t="s">
        <v>414</v>
      </c>
      <c r="AC26">
        <v>5</v>
      </c>
      <c r="AD26" t="s">
        <v>414</v>
      </c>
      <c r="AE26" t="s">
        <v>414</v>
      </c>
      <c r="AF26" t="s">
        <v>414</v>
      </c>
      <c r="AG26">
        <v>3977</v>
      </c>
      <c r="AH26">
        <v>2063</v>
      </c>
      <c r="AI26">
        <v>1914</v>
      </c>
      <c r="AJ26">
        <v>82</v>
      </c>
      <c r="AK26">
        <v>79</v>
      </c>
      <c r="AL26">
        <v>85</v>
      </c>
    </row>
    <row r="27" spans="1:38" ht="14.25" x14ac:dyDescent="0.45">
      <c r="A27" s="149" t="s">
        <v>291</v>
      </c>
      <c r="B27" s="149" t="s">
        <v>292</v>
      </c>
      <c r="C27">
        <v>2799</v>
      </c>
      <c r="D27">
        <v>1468</v>
      </c>
      <c r="E27">
        <v>1331</v>
      </c>
      <c r="F27">
        <v>85</v>
      </c>
      <c r="G27">
        <v>82</v>
      </c>
      <c r="H27">
        <v>89</v>
      </c>
      <c r="I27">
        <v>518</v>
      </c>
      <c r="J27">
        <v>261</v>
      </c>
      <c r="K27">
        <v>257</v>
      </c>
      <c r="L27">
        <v>86</v>
      </c>
      <c r="M27">
        <v>87</v>
      </c>
      <c r="N27">
        <v>85</v>
      </c>
      <c r="O27">
        <v>180</v>
      </c>
      <c r="P27">
        <v>96</v>
      </c>
      <c r="Q27">
        <v>84</v>
      </c>
      <c r="R27">
        <v>92</v>
      </c>
      <c r="S27">
        <v>91</v>
      </c>
      <c r="T27">
        <v>93</v>
      </c>
      <c r="U27">
        <v>363</v>
      </c>
      <c r="V27">
        <v>190</v>
      </c>
      <c r="W27">
        <v>173</v>
      </c>
      <c r="X27">
        <v>87</v>
      </c>
      <c r="Y27">
        <v>81</v>
      </c>
      <c r="Z27">
        <v>92</v>
      </c>
      <c r="AA27">
        <v>49</v>
      </c>
      <c r="AB27">
        <v>28</v>
      </c>
      <c r="AC27">
        <v>21</v>
      </c>
      <c r="AD27">
        <v>86</v>
      </c>
      <c r="AE27">
        <v>79</v>
      </c>
      <c r="AF27" t="s">
        <v>414</v>
      </c>
      <c r="AG27">
        <v>4054</v>
      </c>
      <c r="AH27">
        <v>2112</v>
      </c>
      <c r="AI27">
        <v>1942</v>
      </c>
      <c r="AJ27">
        <v>86</v>
      </c>
      <c r="AK27">
        <v>82</v>
      </c>
      <c r="AL27">
        <v>89</v>
      </c>
    </row>
    <row r="28" spans="1:38" ht="14.25" x14ac:dyDescent="0.45">
      <c r="A28" s="149" t="s">
        <v>293</v>
      </c>
      <c r="B28" s="149" t="s">
        <v>294</v>
      </c>
      <c r="C28">
        <v>1920</v>
      </c>
      <c r="D28">
        <v>991</v>
      </c>
      <c r="E28">
        <v>929</v>
      </c>
      <c r="F28">
        <v>78</v>
      </c>
      <c r="G28">
        <v>75</v>
      </c>
      <c r="H28">
        <v>80</v>
      </c>
      <c r="I28">
        <v>767</v>
      </c>
      <c r="J28">
        <v>373</v>
      </c>
      <c r="K28">
        <v>394</v>
      </c>
      <c r="L28">
        <v>80</v>
      </c>
      <c r="M28">
        <v>77</v>
      </c>
      <c r="N28">
        <v>83</v>
      </c>
      <c r="O28">
        <v>785</v>
      </c>
      <c r="P28">
        <v>406</v>
      </c>
      <c r="Q28">
        <v>379</v>
      </c>
      <c r="R28">
        <v>86</v>
      </c>
      <c r="S28">
        <v>84</v>
      </c>
      <c r="T28">
        <v>89</v>
      </c>
      <c r="U28">
        <v>1263</v>
      </c>
      <c r="V28">
        <v>646</v>
      </c>
      <c r="W28">
        <v>617</v>
      </c>
      <c r="X28">
        <v>79</v>
      </c>
      <c r="Y28">
        <v>74</v>
      </c>
      <c r="Z28">
        <v>84</v>
      </c>
      <c r="AA28">
        <v>23</v>
      </c>
      <c r="AB28">
        <v>13</v>
      </c>
      <c r="AC28">
        <v>10</v>
      </c>
      <c r="AD28" t="s">
        <v>414</v>
      </c>
      <c r="AE28" t="s">
        <v>414</v>
      </c>
      <c r="AF28">
        <v>100</v>
      </c>
      <c r="AG28">
        <v>4916</v>
      </c>
      <c r="AH28">
        <v>2505</v>
      </c>
      <c r="AI28">
        <v>2411</v>
      </c>
      <c r="AJ28">
        <v>79</v>
      </c>
      <c r="AK28">
        <v>76</v>
      </c>
      <c r="AL28">
        <v>82</v>
      </c>
    </row>
    <row r="29" spans="1:38" ht="14.25" x14ac:dyDescent="0.45">
      <c r="A29" s="149" t="s">
        <v>295</v>
      </c>
      <c r="B29" s="149" t="s">
        <v>296</v>
      </c>
      <c r="C29">
        <v>1541</v>
      </c>
      <c r="D29">
        <v>769</v>
      </c>
      <c r="E29">
        <v>772</v>
      </c>
      <c r="F29">
        <v>84</v>
      </c>
      <c r="G29">
        <v>79</v>
      </c>
      <c r="H29">
        <v>88</v>
      </c>
      <c r="I29">
        <v>432</v>
      </c>
      <c r="J29">
        <v>211</v>
      </c>
      <c r="K29">
        <v>221</v>
      </c>
      <c r="L29">
        <v>84</v>
      </c>
      <c r="M29">
        <v>84</v>
      </c>
      <c r="N29">
        <v>85</v>
      </c>
      <c r="O29">
        <v>1269</v>
      </c>
      <c r="P29">
        <v>658</v>
      </c>
      <c r="Q29">
        <v>611</v>
      </c>
      <c r="R29">
        <v>85</v>
      </c>
      <c r="S29">
        <v>82</v>
      </c>
      <c r="T29">
        <v>88</v>
      </c>
      <c r="U29">
        <v>668</v>
      </c>
      <c r="V29">
        <v>364</v>
      </c>
      <c r="W29">
        <v>304</v>
      </c>
      <c r="X29">
        <v>76</v>
      </c>
      <c r="Y29">
        <v>72</v>
      </c>
      <c r="Z29">
        <v>82</v>
      </c>
      <c r="AA29">
        <v>18</v>
      </c>
      <c r="AB29">
        <v>11</v>
      </c>
      <c r="AC29">
        <v>7</v>
      </c>
      <c r="AD29" t="s">
        <v>414</v>
      </c>
      <c r="AE29">
        <v>100</v>
      </c>
      <c r="AF29" t="s">
        <v>414</v>
      </c>
      <c r="AG29">
        <v>4653</v>
      </c>
      <c r="AH29">
        <v>2394</v>
      </c>
      <c r="AI29">
        <v>2259</v>
      </c>
      <c r="AJ29">
        <v>82</v>
      </c>
      <c r="AK29">
        <v>78</v>
      </c>
      <c r="AL29">
        <v>86</v>
      </c>
    </row>
    <row r="30" spans="1:38" ht="14.25" x14ac:dyDescent="0.45">
      <c r="A30" s="149" t="s">
        <v>297</v>
      </c>
      <c r="B30" s="149" t="s">
        <v>298</v>
      </c>
      <c r="C30">
        <v>2255</v>
      </c>
      <c r="D30">
        <v>1213</v>
      </c>
      <c r="E30">
        <v>1042</v>
      </c>
      <c r="F30">
        <v>76</v>
      </c>
      <c r="G30">
        <v>75</v>
      </c>
      <c r="H30">
        <v>78</v>
      </c>
      <c r="I30">
        <v>550</v>
      </c>
      <c r="J30">
        <v>278</v>
      </c>
      <c r="K30">
        <v>272</v>
      </c>
      <c r="L30">
        <v>82</v>
      </c>
      <c r="M30">
        <v>79</v>
      </c>
      <c r="N30">
        <v>85</v>
      </c>
      <c r="O30">
        <v>352</v>
      </c>
      <c r="P30">
        <v>170</v>
      </c>
      <c r="Q30">
        <v>182</v>
      </c>
      <c r="R30">
        <v>91</v>
      </c>
      <c r="S30">
        <v>91</v>
      </c>
      <c r="T30">
        <v>92</v>
      </c>
      <c r="U30">
        <v>1086</v>
      </c>
      <c r="V30">
        <v>534</v>
      </c>
      <c r="W30">
        <v>552</v>
      </c>
      <c r="X30">
        <v>79</v>
      </c>
      <c r="Y30">
        <v>75</v>
      </c>
      <c r="Z30">
        <v>83</v>
      </c>
      <c r="AA30">
        <v>24</v>
      </c>
      <c r="AB30">
        <v>15</v>
      </c>
      <c r="AC30">
        <v>9</v>
      </c>
      <c r="AD30" t="s">
        <v>414</v>
      </c>
      <c r="AE30" t="s">
        <v>414</v>
      </c>
      <c r="AF30">
        <v>100</v>
      </c>
      <c r="AG30">
        <v>4657</v>
      </c>
      <c r="AH30">
        <v>2405</v>
      </c>
      <c r="AI30">
        <v>2252</v>
      </c>
      <c r="AJ30">
        <v>79</v>
      </c>
      <c r="AK30">
        <v>76</v>
      </c>
      <c r="AL30">
        <v>81</v>
      </c>
    </row>
    <row r="31" spans="1:38" ht="14.25" x14ac:dyDescent="0.45">
      <c r="A31" s="149" t="s">
        <v>261</v>
      </c>
      <c r="B31" s="149" t="s">
        <v>262</v>
      </c>
      <c r="C31">
        <v>1642</v>
      </c>
      <c r="D31">
        <v>867</v>
      </c>
      <c r="E31">
        <v>775</v>
      </c>
      <c r="F31">
        <v>82</v>
      </c>
      <c r="G31">
        <v>79</v>
      </c>
      <c r="H31">
        <v>85</v>
      </c>
      <c r="I31">
        <v>365</v>
      </c>
      <c r="J31">
        <v>195</v>
      </c>
      <c r="K31">
        <v>170</v>
      </c>
      <c r="L31">
        <v>88</v>
      </c>
      <c r="M31">
        <v>87</v>
      </c>
      <c r="N31">
        <v>89</v>
      </c>
      <c r="O31">
        <v>178</v>
      </c>
      <c r="P31">
        <v>82</v>
      </c>
      <c r="Q31">
        <v>96</v>
      </c>
      <c r="R31">
        <v>84</v>
      </c>
      <c r="S31">
        <v>74</v>
      </c>
      <c r="T31">
        <v>92</v>
      </c>
      <c r="U31">
        <v>749</v>
      </c>
      <c r="V31">
        <v>377</v>
      </c>
      <c r="W31">
        <v>372</v>
      </c>
      <c r="X31">
        <v>83</v>
      </c>
      <c r="Y31">
        <v>78</v>
      </c>
      <c r="Z31">
        <v>89</v>
      </c>
      <c r="AA31">
        <v>41</v>
      </c>
      <c r="AB31">
        <v>27</v>
      </c>
      <c r="AC31">
        <v>14</v>
      </c>
      <c r="AD31">
        <v>80</v>
      </c>
      <c r="AE31">
        <v>81</v>
      </c>
      <c r="AF31">
        <v>79</v>
      </c>
      <c r="AG31">
        <v>3223</v>
      </c>
      <c r="AH31">
        <v>1683</v>
      </c>
      <c r="AI31">
        <v>1540</v>
      </c>
      <c r="AJ31">
        <v>82</v>
      </c>
      <c r="AK31">
        <v>78</v>
      </c>
      <c r="AL31">
        <v>86</v>
      </c>
    </row>
    <row r="32" spans="1:38" ht="14.25" x14ac:dyDescent="0.45">
      <c r="A32" s="149" t="s">
        <v>301</v>
      </c>
      <c r="B32" s="149" t="s">
        <v>302</v>
      </c>
      <c r="C32">
        <v>979</v>
      </c>
      <c r="D32">
        <v>488</v>
      </c>
      <c r="E32">
        <v>491</v>
      </c>
      <c r="F32">
        <v>79</v>
      </c>
      <c r="G32">
        <v>76</v>
      </c>
      <c r="H32">
        <v>82</v>
      </c>
      <c r="I32">
        <v>265</v>
      </c>
      <c r="J32">
        <v>124</v>
      </c>
      <c r="K32">
        <v>141</v>
      </c>
      <c r="L32">
        <v>88</v>
      </c>
      <c r="M32">
        <v>84</v>
      </c>
      <c r="N32">
        <v>91</v>
      </c>
      <c r="O32">
        <v>1546</v>
      </c>
      <c r="P32">
        <v>842</v>
      </c>
      <c r="Q32">
        <v>704</v>
      </c>
      <c r="R32">
        <v>88</v>
      </c>
      <c r="S32">
        <v>86</v>
      </c>
      <c r="T32">
        <v>91</v>
      </c>
      <c r="U32">
        <v>273</v>
      </c>
      <c r="V32">
        <v>137</v>
      </c>
      <c r="W32">
        <v>136</v>
      </c>
      <c r="X32">
        <v>82</v>
      </c>
      <c r="Y32">
        <v>76</v>
      </c>
      <c r="Z32">
        <v>89</v>
      </c>
      <c r="AA32">
        <v>16</v>
      </c>
      <c r="AB32">
        <v>8</v>
      </c>
      <c r="AC32">
        <v>8</v>
      </c>
      <c r="AD32">
        <v>100</v>
      </c>
      <c r="AE32">
        <v>100</v>
      </c>
      <c r="AF32">
        <v>100</v>
      </c>
      <c r="AG32">
        <v>3286</v>
      </c>
      <c r="AH32">
        <v>1703</v>
      </c>
      <c r="AI32">
        <v>1583</v>
      </c>
      <c r="AJ32">
        <v>84</v>
      </c>
      <c r="AK32">
        <v>80</v>
      </c>
      <c r="AL32">
        <v>87</v>
      </c>
    </row>
    <row r="33" spans="1:38" ht="14.25" x14ac:dyDescent="0.45">
      <c r="A33" s="149" t="s">
        <v>303</v>
      </c>
      <c r="B33" s="149" t="s">
        <v>304</v>
      </c>
      <c r="C33">
        <v>2225</v>
      </c>
      <c r="D33">
        <v>1121</v>
      </c>
      <c r="E33">
        <v>1104</v>
      </c>
      <c r="F33">
        <v>84</v>
      </c>
      <c r="G33">
        <v>81</v>
      </c>
      <c r="H33">
        <v>88</v>
      </c>
      <c r="I33">
        <v>237</v>
      </c>
      <c r="J33">
        <v>121</v>
      </c>
      <c r="K33">
        <v>116</v>
      </c>
      <c r="L33">
        <v>86</v>
      </c>
      <c r="M33">
        <v>83</v>
      </c>
      <c r="N33">
        <v>89</v>
      </c>
      <c r="O33">
        <v>205</v>
      </c>
      <c r="P33">
        <v>106</v>
      </c>
      <c r="Q33">
        <v>99</v>
      </c>
      <c r="R33">
        <v>89</v>
      </c>
      <c r="S33">
        <v>88</v>
      </c>
      <c r="T33">
        <v>91</v>
      </c>
      <c r="U33">
        <v>300</v>
      </c>
      <c r="V33">
        <v>149</v>
      </c>
      <c r="W33">
        <v>151</v>
      </c>
      <c r="X33">
        <v>85</v>
      </c>
      <c r="Y33">
        <v>82</v>
      </c>
      <c r="Z33">
        <v>89</v>
      </c>
      <c r="AA33">
        <v>25</v>
      </c>
      <c r="AB33">
        <v>11</v>
      </c>
      <c r="AC33">
        <v>14</v>
      </c>
      <c r="AD33">
        <v>100</v>
      </c>
      <c r="AE33">
        <v>100</v>
      </c>
      <c r="AF33">
        <v>100</v>
      </c>
      <c r="AG33">
        <v>3063</v>
      </c>
      <c r="AH33">
        <v>1548</v>
      </c>
      <c r="AI33">
        <v>1515</v>
      </c>
      <c r="AJ33">
        <v>85</v>
      </c>
      <c r="AK33">
        <v>82</v>
      </c>
      <c r="AL33">
        <v>88</v>
      </c>
    </row>
    <row r="34" spans="1:38" ht="14.25" x14ac:dyDescent="0.45">
      <c r="A34" s="149" t="s">
        <v>305</v>
      </c>
      <c r="B34" s="149" t="s">
        <v>306</v>
      </c>
      <c r="C34">
        <v>1657</v>
      </c>
      <c r="D34">
        <v>849</v>
      </c>
      <c r="E34">
        <v>808</v>
      </c>
      <c r="F34">
        <v>79</v>
      </c>
      <c r="G34">
        <v>77</v>
      </c>
      <c r="H34">
        <v>81</v>
      </c>
      <c r="I34">
        <v>525</v>
      </c>
      <c r="J34">
        <v>267</v>
      </c>
      <c r="K34">
        <v>258</v>
      </c>
      <c r="L34">
        <v>86</v>
      </c>
      <c r="M34">
        <v>84</v>
      </c>
      <c r="N34">
        <v>88</v>
      </c>
      <c r="O34">
        <v>1126</v>
      </c>
      <c r="P34">
        <v>575</v>
      </c>
      <c r="Q34">
        <v>551</v>
      </c>
      <c r="R34">
        <v>88</v>
      </c>
      <c r="S34">
        <v>86</v>
      </c>
      <c r="T34">
        <v>91</v>
      </c>
      <c r="U34">
        <v>387</v>
      </c>
      <c r="V34">
        <v>198</v>
      </c>
      <c r="W34">
        <v>189</v>
      </c>
      <c r="X34">
        <v>85</v>
      </c>
      <c r="Y34">
        <v>81</v>
      </c>
      <c r="Z34">
        <v>89</v>
      </c>
      <c r="AA34">
        <v>8</v>
      </c>
      <c r="AB34">
        <v>4</v>
      </c>
      <c r="AC34">
        <v>4</v>
      </c>
      <c r="AD34" t="s">
        <v>414</v>
      </c>
      <c r="AE34" t="s">
        <v>414</v>
      </c>
      <c r="AF34">
        <v>100</v>
      </c>
      <c r="AG34">
        <v>4081</v>
      </c>
      <c r="AH34">
        <v>2086</v>
      </c>
      <c r="AI34">
        <v>1995</v>
      </c>
      <c r="AJ34">
        <v>83</v>
      </c>
      <c r="AK34">
        <v>81</v>
      </c>
      <c r="AL34">
        <v>86</v>
      </c>
    </row>
    <row r="35" spans="1:38" ht="14.25" x14ac:dyDescent="0.45">
      <c r="A35" s="149" t="s">
        <v>307</v>
      </c>
      <c r="B35" s="149" t="s">
        <v>308</v>
      </c>
      <c r="C35">
        <v>1230</v>
      </c>
      <c r="D35">
        <v>648</v>
      </c>
      <c r="E35">
        <v>582</v>
      </c>
      <c r="F35">
        <v>83</v>
      </c>
      <c r="G35">
        <v>78</v>
      </c>
      <c r="H35">
        <v>88</v>
      </c>
      <c r="I35">
        <v>287</v>
      </c>
      <c r="J35">
        <v>159</v>
      </c>
      <c r="K35">
        <v>128</v>
      </c>
      <c r="L35">
        <v>86</v>
      </c>
      <c r="M35">
        <v>87</v>
      </c>
      <c r="N35">
        <v>85</v>
      </c>
      <c r="O35">
        <v>1074</v>
      </c>
      <c r="P35">
        <v>541</v>
      </c>
      <c r="Q35">
        <v>533</v>
      </c>
      <c r="R35">
        <v>88</v>
      </c>
      <c r="S35">
        <v>84</v>
      </c>
      <c r="T35">
        <v>92</v>
      </c>
      <c r="U35">
        <v>417</v>
      </c>
      <c r="V35">
        <v>229</v>
      </c>
      <c r="W35">
        <v>188</v>
      </c>
      <c r="X35">
        <v>80</v>
      </c>
      <c r="Y35">
        <v>76</v>
      </c>
      <c r="Z35">
        <v>85</v>
      </c>
      <c r="AA35">
        <v>15</v>
      </c>
      <c r="AB35">
        <v>7</v>
      </c>
      <c r="AC35">
        <v>8</v>
      </c>
      <c r="AD35" t="s">
        <v>414</v>
      </c>
      <c r="AE35">
        <v>100</v>
      </c>
      <c r="AF35" t="s">
        <v>414</v>
      </c>
      <c r="AG35">
        <v>3448</v>
      </c>
      <c r="AH35">
        <v>1819</v>
      </c>
      <c r="AI35">
        <v>1629</v>
      </c>
      <c r="AJ35">
        <v>84</v>
      </c>
      <c r="AK35">
        <v>80</v>
      </c>
      <c r="AL35">
        <v>88</v>
      </c>
    </row>
    <row r="36" spans="1:38" ht="14.25" x14ac:dyDescent="0.45">
      <c r="A36" s="149" t="s">
        <v>309</v>
      </c>
      <c r="B36" s="149" t="s">
        <v>310</v>
      </c>
      <c r="C36">
        <v>1267</v>
      </c>
      <c r="D36">
        <v>656</v>
      </c>
      <c r="E36">
        <v>611</v>
      </c>
      <c r="F36">
        <v>87</v>
      </c>
      <c r="G36">
        <v>85</v>
      </c>
      <c r="H36">
        <v>89</v>
      </c>
      <c r="I36">
        <v>222</v>
      </c>
      <c r="J36">
        <v>108</v>
      </c>
      <c r="K36">
        <v>114</v>
      </c>
      <c r="L36">
        <v>85</v>
      </c>
      <c r="M36">
        <v>83</v>
      </c>
      <c r="N36">
        <v>86</v>
      </c>
      <c r="O36">
        <v>257</v>
      </c>
      <c r="P36">
        <v>140</v>
      </c>
      <c r="Q36">
        <v>117</v>
      </c>
      <c r="R36">
        <v>90</v>
      </c>
      <c r="S36">
        <v>89</v>
      </c>
      <c r="T36">
        <v>91</v>
      </c>
      <c r="U36">
        <v>52</v>
      </c>
      <c r="V36">
        <v>22</v>
      </c>
      <c r="W36">
        <v>30</v>
      </c>
      <c r="X36">
        <v>87</v>
      </c>
      <c r="Y36">
        <v>82</v>
      </c>
      <c r="Z36">
        <v>90</v>
      </c>
      <c r="AA36">
        <v>34</v>
      </c>
      <c r="AB36">
        <v>14</v>
      </c>
      <c r="AC36">
        <v>20</v>
      </c>
      <c r="AD36" t="s">
        <v>414</v>
      </c>
      <c r="AE36">
        <v>100</v>
      </c>
      <c r="AF36" t="s">
        <v>414</v>
      </c>
      <c r="AG36">
        <v>1965</v>
      </c>
      <c r="AH36">
        <v>1014</v>
      </c>
      <c r="AI36">
        <v>951</v>
      </c>
      <c r="AJ36">
        <v>87</v>
      </c>
      <c r="AK36">
        <v>85</v>
      </c>
      <c r="AL36">
        <v>89</v>
      </c>
    </row>
    <row r="37" spans="1:38" ht="14.25" x14ac:dyDescent="0.45">
      <c r="A37" s="149" t="s">
        <v>311</v>
      </c>
      <c r="B37" s="149" t="s">
        <v>312</v>
      </c>
      <c r="C37">
        <v>1346</v>
      </c>
      <c r="D37">
        <v>675</v>
      </c>
      <c r="E37">
        <v>671</v>
      </c>
      <c r="F37">
        <v>78</v>
      </c>
      <c r="G37">
        <v>75</v>
      </c>
      <c r="H37">
        <v>81</v>
      </c>
      <c r="I37">
        <v>308</v>
      </c>
      <c r="J37">
        <v>174</v>
      </c>
      <c r="K37">
        <v>134</v>
      </c>
      <c r="L37">
        <v>81</v>
      </c>
      <c r="M37">
        <v>79</v>
      </c>
      <c r="N37">
        <v>84</v>
      </c>
      <c r="O37">
        <v>499</v>
      </c>
      <c r="P37">
        <v>267</v>
      </c>
      <c r="Q37">
        <v>232</v>
      </c>
      <c r="R37">
        <v>84</v>
      </c>
      <c r="S37">
        <v>82</v>
      </c>
      <c r="T37">
        <v>86</v>
      </c>
      <c r="U37">
        <v>296</v>
      </c>
      <c r="V37">
        <v>146</v>
      </c>
      <c r="W37">
        <v>150</v>
      </c>
      <c r="X37">
        <v>83</v>
      </c>
      <c r="Y37">
        <v>79</v>
      </c>
      <c r="Z37">
        <v>87</v>
      </c>
      <c r="AA37">
        <v>20</v>
      </c>
      <c r="AB37">
        <v>7</v>
      </c>
      <c r="AC37">
        <v>13</v>
      </c>
      <c r="AD37">
        <v>85</v>
      </c>
      <c r="AE37" t="s">
        <v>414</v>
      </c>
      <c r="AF37" t="s">
        <v>414</v>
      </c>
      <c r="AG37">
        <v>2584</v>
      </c>
      <c r="AH37">
        <v>1329</v>
      </c>
      <c r="AI37">
        <v>1255</v>
      </c>
      <c r="AJ37">
        <v>80</v>
      </c>
      <c r="AK37">
        <v>77</v>
      </c>
      <c r="AL37">
        <v>83</v>
      </c>
    </row>
    <row r="38" spans="1:38" ht="14.25" x14ac:dyDescent="0.45">
      <c r="A38" s="149" t="s">
        <v>271</v>
      </c>
      <c r="B38" s="149" t="s">
        <v>272</v>
      </c>
      <c r="C38">
        <v>950</v>
      </c>
      <c r="D38">
        <v>484</v>
      </c>
      <c r="E38">
        <v>466</v>
      </c>
      <c r="F38">
        <v>84</v>
      </c>
      <c r="G38">
        <v>82</v>
      </c>
      <c r="H38">
        <v>86</v>
      </c>
      <c r="I38">
        <v>351</v>
      </c>
      <c r="J38">
        <v>176</v>
      </c>
      <c r="K38">
        <v>175</v>
      </c>
      <c r="L38">
        <v>89</v>
      </c>
      <c r="M38">
        <v>85</v>
      </c>
      <c r="N38">
        <v>93</v>
      </c>
      <c r="O38">
        <v>2221</v>
      </c>
      <c r="P38">
        <v>1140</v>
      </c>
      <c r="Q38">
        <v>1081</v>
      </c>
      <c r="R38">
        <v>90</v>
      </c>
      <c r="S38">
        <v>88</v>
      </c>
      <c r="T38">
        <v>93</v>
      </c>
      <c r="U38">
        <v>1055</v>
      </c>
      <c r="V38">
        <v>509</v>
      </c>
      <c r="W38">
        <v>546</v>
      </c>
      <c r="X38">
        <v>88</v>
      </c>
      <c r="Y38">
        <v>86</v>
      </c>
      <c r="Z38">
        <v>89</v>
      </c>
      <c r="AA38">
        <v>25</v>
      </c>
      <c r="AB38">
        <v>13</v>
      </c>
      <c r="AC38">
        <v>12</v>
      </c>
      <c r="AD38">
        <v>88</v>
      </c>
      <c r="AE38" t="s">
        <v>414</v>
      </c>
      <c r="AF38" t="s">
        <v>414</v>
      </c>
      <c r="AG38">
        <v>4948</v>
      </c>
      <c r="AH38">
        <v>2506</v>
      </c>
      <c r="AI38">
        <v>2442</v>
      </c>
      <c r="AJ38">
        <v>87</v>
      </c>
      <c r="AK38">
        <v>86</v>
      </c>
      <c r="AL38">
        <v>89</v>
      </c>
    </row>
    <row r="39" spans="1:38" ht="14.25" x14ac:dyDescent="0.45">
      <c r="A39" s="149" t="s">
        <v>313</v>
      </c>
      <c r="B39" s="149" t="s">
        <v>314</v>
      </c>
      <c r="C39">
        <v>1056</v>
      </c>
      <c r="D39">
        <v>531</v>
      </c>
      <c r="E39">
        <v>525</v>
      </c>
      <c r="F39">
        <v>75</v>
      </c>
      <c r="G39">
        <v>72</v>
      </c>
      <c r="H39">
        <v>78</v>
      </c>
      <c r="I39">
        <v>345</v>
      </c>
      <c r="J39">
        <v>184</v>
      </c>
      <c r="K39">
        <v>161</v>
      </c>
      <c r="L39">
        <v>79</v>
      </c>
      <c r="M39">
        <v>75</v>
      </c>
      <c r="N39">
        <v>84</v>
      </c>
      <c r="O39">
        <v>2210</v>
      </c>
      <c r="P39">
        <v>1151</v>
      </c>
      <c r="Q39">
        <v>1059</v>
      </c>
      <c r="R39">
        <v>86</v>
      </c>
      <c r="S39">
        <v>83</v>
      </c>
      <c r="T39">
        <v>89</v>
      </c>
      <c r="U39">
        <v>453</v>
      </c>
      <c r="V39">
        <v>229</v>
      </c>
      <c r="W39">
        <v>224</v>
      </c>
      <c r="X39">
        <v>79</v>
      </c>
      <c r="Y39">
        <v>73</v>
      </c>
      <c r="Z39">
        <v>84</v>
      </c>
      <c r="AA39">
        <v>29</v>
      </c>
      <c r="AB39">
        <v>11</v>
      </c>
      <c r="AC39">
        <v>18</v>
      </c>
      <c r="AD39">
        <v>86</v>
      </c>
      <c r="AE39" t="s">
        <v>414</v>
      </c>
      <c r="AF39" t="s">
        <v>414</v>
      </c>
      <c r="AG39">
        <v>4269</v>
      </c>
      <c r="AH39">
        <v>2198</v>
      </c>
      <c r="AI39">
        <v>2071</v>
      </c>
      <c r="AJ39">
        <v>80</v>
      </c>
      <c r="AK39">
        <v>77</v>
      </c>
      <c r="AL39">
        <v>84</v>
      </c>
    </row>
    <row r="40" spans="1:38" ht="14.25" x14ac:dyDescent="0.45">
      <c r="A40" s="149" t="s">
        <v>315</v>
      </c>
      <c r="B40" s="149" t="s">
        <v>316</v>
      </c>
      <c r="C40">
        <v>1925</v>
      </c>
      <c r="D40">
        <v>997</v>
      </c>
      <c r="E40">
        <v>928</v>
      </c>
      <c r="F40">
        <v>89</v>
      </c>
      <c r="G40">
        <v>88</v>
      </c>
      <c r="H40">
        <v>90</v>
      </c>
      <c r="I40">
        <v>260</v>
      </c>
      <c r="J40">
        <v>136</v>
      </c>
      <c r="K40">
        <v>124</v>
      </c>
      <c r="L40">
        <v>90</v>
      </c>
      <c r="M40">
        <v>91</v>
      </c>
      <c r="N40">
        <v>90</v>
      </c>
      <c r="O40">
        <v>173</v>
      </c>
      <c r="P40">
        <v>86</v>
      </c>
      <c r="Q40">
        <v>87</v>
      </c>
      <c r="R40">
        <v>93</v>
      </c>
      <c r="S40">
        <v>88</v>
      </c>
      <c r="T40" t="s">
        <v>414</v>
      </c>
      <c r="U40">
        <v>63</v>
      </c>
      <c r="V40">
        <v>27</v>
      </c>
      <c r="W40">
        <v>36</v>
      </c>
      <c r="X40">
        <v>86</v>
      </c>
      <c r="Y40">
        <v>78</v>
      </c>
      <c r="Z40">
        <v>92</v>
      </c>
      <c r="AA40">
        <v>30</v>
      </c>
      <c r="AB40">
        <v>10</v>
      </c>
      <c r="AC40">
        <v>20</v>
      </c>
      <c r="AD40">
        <v>90</v>
      </c>
      <c r="AE40" t="s">
        <v>414</v>
      </c>
      <c r="AF40" t="s">
        <v>414</v>
      </c>
      <c r="AG40">
        <v>2560</v>
      </c>
      <c r="AH40">
        <v>1316</v>
      </c>
      <c r="AI40">
        <v>1244</v>
      </c>
      <c r="AJ40">
        <v>89</v>
      </c>
      <c r="AK40">
        <v>88</v>
      </c>
      <c r="AL40">
        <v>90</v>
      </c>
    </row>
    <row r="41" spans="1:38" ht="14.25" x14ac:dyDescent="0.45">
      <c r="A41" s="149" t="s">
        <v>317</v>
      </c>
      <c r="B41" s="149" t="s">
        <v>318</v>
      </c>
      <c r="C41">
        <v>1595</v>
      </c>
      <c r="D41">
        <v>830</v>
      </c>
      <c r="E41">
        <v>765</v>
      </c>
      <c r="F41">
        <v>81</v>
      </c>
      <c r="G41">
        <v>77</v>
      </c>
      <c r="H41">
        <v>85</v>
      </c>
      <c r="I41">
        <v>262</v>
      </c>
      <c r="J41">
        <v>135</v>
      </c>
      <c r="K41">
        <v>127</v>
      </c>
      <c r="L41">
        <v>82</v>
      </c>
      <c r="M41">
        <v>79</v>
      </c>
      <c r="N41">
        <v>84</v>
      </c>
      <c r="O41">
        <v>374</v>
      </c>
      <c r="P41">
        <v>209</v>
      </c>
      <c r="Q41">
        <v>165</v>
      </c>
      <c r="R41">
        <v>89</v>
      </c>
      <c r="S41">
        <v>86</v>
      </c>
      <c r="T41">
        <v>93</v>
      </c>
      <c r="U41">
        <v>169</v>
      </c>
      <c r="V41">
        <v>89</v>
      </c>
      <c r="W41">
        <v>80</v>
      </c>
      <c r="X41">
        <v>85</v>
      </c>
      <c r="Y41">
        <v>85</v>
      </c>
      <c r="Z41">
        <v>84</v>
      </c>
      <c r="AA41">
        <v>39</v>
      </c>
      <c r="AB41">
        <v>19</v>
      </c>
      <c r="AC41">
        <v>20</v>
      </c>
      <c r="AD41" t="s">
        <v>414</v>
      </c>
      <c r="AE41" t="s">
        <v>414</v>
      </c>
      <c r="AF41">
        <v>100</v>
      </c>
      <c r="AG41">
        <v>2529</v>
      </c>
      <c r="AH41">
        <v>1329</v>
      </c>
      <c r="AI41">
        <v>1200</v>
      </c>
      <c r="AJ41">
        <v>82</v>
      </c>
      <c r="AK41">
        <v>79</v>
      </c>
      <c r="AL41">
        <v>86</v>
      </c>
    </row>
    <row r="42" spans="1:38" ht="14.25" x14ac:dyDescent="0.45">
      <c r="A42" s="149" t="s">
        <v>319</v>
      </c>
      <c r="B42" s="149" t="s">
        <v>320</v>
      </c>
      <c r="C42">
        <v>1542</v>
      </c>
      <c r="D42">
        <v>796</v>
      </c>
      <c r="E42">
        <v>746</v>
      </c>
      <c r="F42">
        <v>82</v>
      </c>
      <c r="G42">
        <v>79</v>
      </c>
      <c r="H42">
        <v>86</v>
      </c>
      <c r="I42">
        <v>452</v>
      </c>
      <c r="J42">
        <v>240</v>
      </c>
      <c r="K42">
        <v>212</v>
      </c>
      <c r="L42">
        <v>84</v>
      </c>
      <c r="M42">
        <v>78</v>
      </c>
      <c r="N42">
        <v>90</v>
      </c>
      <c r="O42">
        <v>807</v>
      </c>
      <c r="P42">
        <v>411</v>
      </c>
      <c r="Q42">
        <v>396</v>
      </c>
      <c r="R42">
        <v>86</v>
      </c>
      <c r="S42">
        <v>83</v>
      </c>
      <c r="T42">
        <v>90</v>
      </c>
      <c r="U42">
        <v>662</v>
      </c>
      <c r="V42">
        <v>346</v>
      </c>
      <c r="W42">
        <v>316</v>
      </c>
      <c r="X42">
        <v>85</v>
      </c>
      <c r="Y42">
        <v>82</v>
      </c>
      <c r="Z42">
        <v>88</v>
      </c>
      <c r="AA42">
        <v>49</v>
      </c>
      <c r="AB42">
        <v>24</v>
      </c>
      <c r="AC42">
        <v>25</v>
      </c>
      <c r="AD42">
        <v>80</v>
      </c>
      <c r="AE42">
        <v>83</v>
      </c>
      <c r="AF42">
        <v>76</v>
      </c>
      <c r="AG42">
        <v>3682</v>
      </c>
      <c r="AH42">
        <v>1901</v>
      </c>
      <c r="AI42">
        <v>1781</v>
      </c>
      <c r="AJ42">
        <v>83</v>
      </c>
      <c r="AK42">
        <v>80</v>
      </c>
      <c r="AL42">
        <v>87</v>
      </c>
    </row>
    <row r="43" spans="1:38" ht="14.25" x14ac:dyDescent="0.45">
      <c r="A43" s="149" t="s">
        <v>198</v>
      </c>
      <c r="B43" s="149" t="s">
        <v>199</v>
      </c>
      <c r="C43">
        <v>5797</v>
      </c>
      <c r="D43">
        <v>2939</v>
      </c>
      <c r="E43">
        <v>2858</v>
      </c>
      <c r="F43">
        <v>78</v>
      </c>
      <c r="G43">
        <v>74</v>
      </c>
      <c r="H43">
        <v>82</v>
      </c>
      <c r="I43">
        <v>1420</v>
      </c>
      <c r="J43">
        <v>708</v>
      </c>
      <c r="K43">
        <v>712</v>
      </c>
      <c r="L43">
        <v>81</v>
      </c>
      <c r="M43">
        <v>76</v>
      </c>
      <c r="N43">
        <v>87</v>
      </c>
      <c r="O43">
        <v>5472</v>
      </c>
      <c r="P43">
        <v>2874</v>
      </c>
      <c r="Q43">
        <v>2598</v>
      </c>
      <c r="R43">
        <v>82</v>
      </c>
      <c r="S43">
        <v>78</v>
      </c>
      <c r="T43">
        <v>86</v>
      </c>
      <c r="U43">
        <v>1888</v>
      </c>
      <c r="V43">
        <v>968</v>
      </c>
      <c r="W43">
        <v>920</v>
      </c>
      <c r="X43">
        <v>81</v>
      </c>
      <c r="Y43">
        <v>79</v>
      </c>
      <c r="Z43">
        <v>83</v>
      </c>
      <c r="AA43">
        <v>132</v>
      </c>
      <c r="AB43">
        <v>75</v>
      </c>
      <c r="AC43">
        <v>57</v>
      </c>
      <c r="AD43">
        <v>89</v>
      </c>
      <c r="AE43">
        <v>88</v>
      </c>
      <c r="AF43">
        <v>89</v>
      </c>
      <c r="AG43">
        <v>15944</v>
      </c>
      <c r="AH43">
        <v>8205</v>
      </c>
      <c r="AI43">
        <v>7739</v>
      </c>
      <c r="AJ43">
        <v>79</v>
      </c>
      <c r="AK43">
        <v>76</v>
      </c>
      <c r="AL43">
        <v>83</v>
      </c>
    </row>
    <row r="44" spans="1:38" ht="14.25" x14ac:dyDescent="0.45">
      <c r="A44" s="149" t="s">
        <v>200</v>
      </c>
      <c r="B44" s="149" t="s">
        <v>201</v>
      </c>
      <c r="C44">
        <v>2736</v>
      </c>
      <c r="D44">
        <v>1405</v>
      </c>
      <c r="E44">
        <v>1331</v>
      </c>
      <c r="F44">
        <v>77</v>
      </c>
      <c r="G44">
        <v>73</v>
      </c>
      <c r="H44">
        <v>81</v>
      </c>
      <c r="I44">
        <v>291</v>
      </c>
      <c r="J44">
        <v>157</v>
      </c>
      <c r="K44">
        <v>134</v>
      </c>
      <c r="L44">
        <v>80</v>
      </c>
      <c r="M44">
        <v>77</v>
      </c>
      <c r="N44">
        <v>84</v>
      </c>
      <c r="O44">
        <v>832</v>
      </c>
      <c r="P44">
        <v>430</v>
      </c>
      <c r="Q44">
        <v>402</v>
      </c>
      <c r="R44">
        <v>83</v>
      </c>
      <c r="S44">
        <v>81</v>
      </c>
      <c r="T44">
        <v>86</v>
      </c>
      <c r="U44">
        <v>555</v>
      </c>
      <c r="V44">
        <v>294</v>
      </c>
      <c r="W44">
        <v>261</v>
      </c>
      <c r="X44">
        <v>85</v>
      </c>
      <c r="Y44">
        <v>80</v>
      </c>
      <c r="Z44">
        <v>90</v>
      </c>
      <c r="AA44">
        <v>28</v>
      </c>
      <c r="AB44">
        <v>15</v>
      </c>
      <c r="AC44">
        <v>13</v>
      </c>
      <c r="AD44" t="s">
        <v>414</v>
      </c>
      <c r="AE44">
        <v>100</v>
      </c>
      <c r="AF44" t="s">
        <v>414</v>
      </c>
      <c r="AG44">
        <v>4582</v>
      </c>
      <c r="AH44">
        <v>2370</v>
      </c>
      <c r="AI44">
        <v>2212</v>
      </c>
      <c r="AJ44">
        <v>79</v>
      </c>
      <c r="AK44">
        <v>75</v>
      </c>
      <c r="AL44">
        <v>83</v>
      </c>
    </row>
    <row r="45" spans="1:38" ht="14.25" x14ac:dyDescent="0.45">
      <c r="A45" s="149" t="s">
        <v>202</v>
      </c>
      <c r="B45" s="149" t="s">
        <v>203</v>
      </c>
      <c r="C45">
        <v>2997</v>
      </c>
      <c r="D45">
        <v>1505</v>
      </c>
      <c r="E45">
        <v>1492</v>
      </c>
      <c r="F45">
        <v>79</v>
      </c>
      <c r="G45">
        <v>74</v>
      </c>
      <c r="H45">
        <v>83</v>
      </c>
      <c r="I45">
        <v>269</v>
      </c>
      <c r="J45">
        <v>140</v>
      </c>
      <c r="K45">
        <v>129</v>
      </c>
      <c r="L45">
        <v>78</v>
      </c>
      <c r="M45">
        <v>71</v>
      </c>
      <c r="N45">
        <v>85</v>
      </c>
      <c r="O45">
        <v>413</v>
      </c>
      <c r="P45">
        <v>221</v>
      </c>
      <c r="Q45">
        <v>192</v>
      </c>
      <c r="R45">
        <v>82</v>
      </c>
      <c r="S45">
        <v>79</v>
      </c>
      <c r="T45">
        <v>85</v>
      </c>
      <c r="U45">
        <v>92</v>
      </c>
      <c r="V45">
        <v>48</v>
      </c>
      <c r="W45">
        <v>44</v>
      </c>
      <c r="X45">
        <v>78</v>
      </c>
      <c r="Y45">
        <v>71</v>
      </c>
      <c r="Z45">
        <v>86</v>
      </c>
      <c r="AA45">
        <v>13</v>
      </c>
      <c r="AB45">
        <v>8</v>
      </c>
      <c r="AC45">
        <v>5</v>
      </c>
      <c r="AD45" t="s">
        <v>414</v>
      </c>
      <c r="AE45" t="s">
        <v>414</v>
      </c>
      <c r="AF45">
        <v>100</v>
      </c>
      <c r="AG45">
        <v>3882</v>
      </c>
      <c r="AH45">
        <v>1978</v>
      </c>
      <c r="AI45">
        <v>1904</v>
      </c>
      <c r="AJ45">
        <v>79</v>
      </c>
      <c r="AK45">
        <v>74</v>
      </c>
      <c r="AL45">
        <v>83</v>
      </c>
    </row>
    <row r="46" spans="1:38" ht="14.25" x14ac:dyDescent="0.45">
      <c r="A46" s="149" t="s">
        <v>206</v>
      </c>
      <c r="B46" s="149" t="s">
        <v>207</v>
      </c>
      <c r="C46">
        <v>2296</v>
      </c>
      <c r="D46">
        <v>1248</v>
      </c>
      <c r="E46">
        <v>1048</v>
      </c>
      <c r="F46">
        <v>78</v>
      </c>
      <c r="G46">
        <v>73</v>
      </c>
      <c r="H46">
        <v>83</v>
      </c>
      <c r="I46">
        <v>439</v>
      </c>
      <c r="J46">
        <v>216</v>
      </c>
      <c r="K46">
        <v>223</v>
      </c>
      <c r="L46">
        <v>79</v>
      </c>
      <c r="M46">
        <v>75</v>
      </c>
      <c r="N46">
        <v>82</v>
      </c>
      <c r="O46">
        <v>1302</v>
      </c>
      <c r="P46">
        <v>675</v>
      </c>
      <c r="Q46">
        <v>627</v>
      </c>
      <c r="R46">
        <v>83</v>
      </c>
      <c r="S46">
        <v>80</v>
      </c>
      <c r="T46">
        <v>87</v>
      </c>
      <c r="U46">
        <v>389</v>
      </c>
      <c r="V46">
        <v>207</v>
      </c>
      <c r="W46">
        <v>182</v>
      </c>
      <c r="X46">
        <v>80</v>
      </c>
      <c r="Y46">
        <v>77</v>
      </c>
      <c r="Z46">
        <v>84</v>
      </c>
      <c r="AA46">
        <v>20</v>
      </c>
      <c r="AB46">
        <v>10</v>
      </c>
      <c r="AC46">
        <v>10</v>
      </c>
      <c r="AD46" t="s">
        <v>414</v>
      </c>
      <c r="AE46" t="s">
        <v>414</v>
      </c>
      <c r="AF46">
        <v>100</v>
      </c>
      <c r="AG46">
        <v>4643</v>
      </c>
      <c r="AH46">
        <v>2452</v>
      </c>
      <c r="AI46">
        <v>2191</v>
      </c>
      <c r="AJ46">
        <v>79</v>
      </c>
      <c r="AK46">
        <v>75</v>
      </c>
      <c r="AL46">
        <v>84</v>
      </c>
    </row>
    <row r="47" spans="1:38" ht="14.25" x14ac:dyDescent="0.45">
      <c r="A47" s="149" t="s">
        <v>210</v>
      </c>
      <c r="B47" s="149" t="s">
        <v>211</v>
      </c>
      <c r="C47">
        <v>2089</v>
      </c>
      <c r="D47">
        <v>1056</v>
      </c>
      <c r="E47">
        <v>1033</v>
      </c>
      <c r="F47">
        <v>83</v>
      </c>
      <c r="G47">
        <v>79</v>
      </c>
      <c r="H47">
        <v>88</v>
      </c>
      <c r="I47">
        <v>222</v>
      </c>
      <c r="J47">
        <v>107</v>
      </c>
      <c r="K47">
        <v>115</v>
      </c>
      <c r="L47">
        <v>84</v>
      </c>
      <c r="M47">
        <v>77</v>
      </c>
      <c r="N47">
        <v>90</v>
      </c>
      <c r="O47">
        <v>296</v>
      </c>
      <c r="P47">
        <v>158</v>
      </c>
      <c r="Q47">
        <v>138</v>
      </c>
      <c r="R47">
        <v>90</v>
      </c>
      <c r="S47">
        <v>89</v>
      </c>
      <c r="T47">
        <v>91</v>
      </c>
      <c r="U47">
        <v>27</v>
      </c>
      <c r="V47">
        <v>16</v>
      </c>
      <c r="W47">
        <v>11</v>
      </c>
      <c r="X47">
        <v>78</v>
      </c>
      <c r="Y47">
        <v>81</v>
      </c>
      <c r="Z47">
        <v>73</v>
      </c>
      <c r="AA47">
        <v>19</v>
      </c>
      <c r="AB47">
        <v>9</v>
      </c>
      <c r="AC47">
        <v>10</v>
      </c>
      <c r="AD47" t="s">
        <v>414</v>
      </c>
      <c r="AE47" t="s">
        <v>414</v>
      </c>
      <c r="AF47">
        <v>100</v>
      </c>
      <c r="AG47">
        <v>2694</v>
      </c>
      <c r="AH47">
        <v>1365</v>
      </c>
      <c r="AI47">
        <v>1329</v>
      </c>
      <c r="AJ47">
        <v>84</v>
      </c>
      <c r="AK47">
        <v>79</v>
      </c>
      <c r="AL47">
        <v>88</v>
      </c>
    </row>
    <row r="48" spans="1:38" ht="14.25" x14ac:dyDescent="0.45">
      <c r="A48" s="149" t="s">
        <v>218</v>
      </c>
      <c r="B48" s="149" t="s">
        <v>219</v>
      </c>
      <c r="C48">
        <v>2389</v>
      </c>
      <c r="D48">
        <v>1233</v>
      </c>
      <c r="E48">
        <v>1156</v>
      </c>
      <c r="F48">
        <v>82</v>
      </c>
      <c r="G48">
        <v>79</v>
      </c>
      <c r="H48">
        <v>85</v>
      </c>
      <c r="I48">
        <v>272</v>
      </c>
      <c r="J48">
        <v>145</v>
      </c>
      <c r="K48">
        <v>127</v>
      </c>
      <c r="L48">
        <v>83</v>
      </c>
      <c r="M48">
        <v>77</v>
      </c>
      <c r="N48">
        <v>91</v>
      </c>
      <c r="O48">
        <v>763</v>
      </c>
      <c r="P48">
        <v>393</v>
      </c>
      <c r="Q48">
        <v>370</v>
      </c>
      <c r="R48">
        <v>87</v>
      </c>
      <c r="S48">
        <v>82</v>
      </c>
      <c r="T48">
        <v>92</v>
      </c>
      <c r="U48">
        <v>180</v>
      </c>
      <c r="V48">
        <v>95</v>
      </c>
      <c r="W48">
        <v>85</v>
      </c>
      <c r="X48">
        <v>84</v>
      </c>
      <c r="Y48">
        <v>81</v>
      </c>
      <c r="Z48">
        <v>88</v>
      </c>
      <c r="AA48">
        <v>8</v>
      </c>
      <c r="AB48">
        <v>5</v>
      </c>
      <c r="AC48">
        <v>3</v>
      </c>
      <c r="AD48" t="s">
        <v>414</v>
      </c>
      <c r="AE48" t="s">
        <v>414</v>
      </c>
      <c r="AF48">
        <v>100</v>
      </c>
      <c r="AG48">
        <v>3696</v>
      </c>
      <c r="AH48">
        <v>1915</v>
      </c>
      <c r="AI48">
        <v>1781</v>
      </c>
      <c r="AJ48">
        <v>82</v>
      </c>
      <c r="AK48">
        <v>79</v>
      </c>
      <c r="AL48">
        <v>86</v>
      </c>
    </row>
    <row r="49" spans="1:38" ht="14.25" x14ac:dyDescent="0.45">
      <c r="A49" s="149" t="s">
        <v>222</v>
      </c>
      <c r="B49" s="149" t="s">
        <v>223</v>
      </c>
      <c r="C49">
        <v>1789</v>
      </c>
      <c r="D49">
        <v>941</v>
      </c>
      <c r="E49">
        <v>848</v>
      </c>
      <c r="F49">
        <v>77</v>
      </c>
      <c r="G49">
        <v>74</v>
      </c>
      <c r="H49">
        <v>82</v>
      </c>
      <c r="I49">
        <v>442</v>
      </c>
      <c r="J49">
        <v>231</v>
      </c>
      <c r="K49">
        <v>211</v>
      </c>
      <c r="L49">
        <v>79</v>
      </c>
      <c r="M49">
        <v>74</v>
      </c>
      <c r="N49">
        <v>84</v>
      </c>
      <c r="O49">
        <v>675</v>
      </c>
      <c r="P49">
        <v>356</v>
      </c>
      <c r="Q49">
        <v>319</v>
      </c>
      <c r="R49">
        <v>86</v>
      </c>
      <c r="S49">
        <v>85</v>
      </c>
      <c r="T49">
        <v>87</v>
      </c>
      <c r="U49">
        <v>296</v>
      </c>
      <c r="V49">
        <v>152</v>
      </c>
      <c r="W49">
        <v>144</v>
      </c>
      <c r="X49">
        <v>80</v>
      </c>
      <c r="Y49">
        <v>74</v>
      </c>
      <c r="Z49">
        <v>88</v>
      </c>
      <c r="AA49">
        <v>22</v>
      </c>
      <c r="AB49">
        <v>14</v>
      </c>
      <c r="AC49">
        <v>8</v>
      </c>
      <c r="AD49" t="s">
        <v>414</v>
      </c>
      <c r="AE49" t="s">
        <v>414</v>
      </c>
      <c r="AF49" t="s">
        <v>414</v>
      </c>
      <c r="AG49">
        <v>3337</v>
      </c>
      <c r="AH49">
        <v>1742</v>
      </c>
      <c r="AI49">
        <v>1595</v>
      </c>
      <c r="AJ49">
        <v>79</v>
      </c>
      <c r="AK49">
        <v>75</v>
      </c>
      <c r="AL49">
        <v>83</v>
      </c>
    </row>
    <row r="50" spans="1:38" ht="14.25" x14ac:dyDescent="0.45">
      <c r="A50" s="149" t="s">
        <v>116</v>
      </c>
      <c r="B50" s="149" t="s">
        <v>117</v>
      </c>
      <c r="C50">
        <v>1705</v>
      </c>
      <c r="D50">
        <v>888</v>
      </c>
      <c r="E50">
        <v>817</v>
      </c>
      <c r="F50">
        <v>78</v>
      </c>
      <c r="G50">
        <v>75</v>
      </c>
      <c r="H50">
        <v>82</v>
      </c>
      <c r="I50">
        <v>50</v>
      </c>
      <c r="J50">
        <v>28</v>
      </c>
      <c r="K50">
        <v>22</v>
      </c>
      <c r="L50">
        <v>66</v>
      </c>
      <c r="M50">
        <v>64</v>
      </c>
      <c r="N50">
        <v>68</v>
      </c>
      <c r="O50">
        <v>25</v>
      </c>
      <c r="P50">
        <v>15</v>
      </c>
      <c r="Q50">
        <v>10</v>
      </c>
      <c r="R50" t="s">
        <v>414</v>
      </c>
      <c r="S50" t="s">
        <v>414</v>
      </c>
      <c r="T50">
        <v>100</v>
      </c>
      <c r="U50">
        <v>15</v>
      </c>
      <c r="V50">
        <v>9</v>
      </c>
      <c r="W50">
        <v>6</v>
      </c>
      <c r="X50">
        <v>67</v>
      </c>
      <c r="Y50">
        <v>56</v>
      </c>
      <c r="Z50" t="s">
        <v>414</v>
      </c>
      <c r="AA50">
        <v>5</v>
      </c>
      <c r="AB50" t="s">
        <v>414</v>
      </c>
      <c r="AC50">
        <v>3</v>
      </c>
      <c r="AD50">
        <v>100</v>
      </c>
      <c r="AE50" t="s">
        <v>414</v>
      </c>
      <c r="AF50">
        <v>100</v>
      </c>
      <c r="AG50">
        <v>1819</v>
      </c>
      <c r="AH50">
        <v>952</v>
      </c>
      <c r="AI50">
        <v>867</v>
      </c>
      <c r="AJ50">
        <v>78</v>
      </c>
      <c r="AK50">
        <v>74</v>
      </c>
      <c r="AL50">
        <v>82</v>
      </c>
    </row>
    <row r="51" spans="1:38" ht="14.25" x14ac:dyDescent="0.45">
      <c r="A51" s="149" t="s">
        <v>120</v>
      </c>
      <c r="B51" s="149" t="s">
        <v>121</v>
      </c>
      <c r="C51">
        <v>4087</v>
      </c>
      <c r="D51">
        <v>2121</v>
      </c>
      <c r="E51">
        <v>1966</v>
      </c>
      <c r="F51">
        <v>76</v>
      </c>
      <c r="G51">
        <v>72</v>
      </c>
      <c r="H51">
        <v>80</v>
      </c>
      <c r="I51">
        <v>278</v>
      </c>
      <c r="J51">
        <v>141</v>
      </c>
      <c r="K51">
        <v>137</v>
      </c>
      <c r="L51">
        <v>76</v>
      </c>
      <c r="M51">
        <v>74</v>
      </c>
      <c r="N51">
        <v>79</v>
      </c>
      <c r="O51">
        <v>247</v>
      </c>
      <c r="P51">
        <v>140</v>
      </c>
      <c r="Q51">
        <v>107</v>
      </c>
      <c r="R51">
        <v>74</v>
      </c>
      <c r="S51">
        <v>64</v>
      </c>
      <c r="T51">
        <v>86</v>
      </c>
      <c r="U51">
        <v>253</v>
      </c>
      <c r="V51">
        <v>111</v>
      </c>
      <c r="W51">
        <v>142</v>
      </c>
      <c r="X51">
        <v>79</v>
      </c>
      <c r="Y51">
        <v>72</v>
      </c>
      <c r="Z51">
        <v>84</v>
      </c>
      <c r="AA51">
        <v>90</v>
      </c>
      <c r="AB51">
        <v>46</v>
      </c>
      <c r="AC51">
        <v>44</v>
      </c>
      <c r="AD51">
        <v>82</v>
      </c>
      <c r="AE51">
        <v>76</v>
      </c>
      <c r="AF51">
        <v>89</v>
      </c>
      <c r="AG51">
        <v>5205</v>
      </c>
      <c r="AH51">
        <v>2687</v>
      </c>
      <c r="AI51">
        <v>2518</v>
      </c>
      <c r="AJ51">
        <v>75</v>
      </c>
      <c r="AK51">
        <v>71</v>
      </c>
      <c r="AL51">
        <v>80</v>
      </c>
    </row>
    <row r="52" spans="1:38" ht="14.25" x14ac:dyDescent="0.45">
      <c r="A52" s="149" t="s">
        <v>132</v>
      </c>
      <c r="B52" s="149" t="s">
        <v>424</v>
      </c>
      <c r="C52">
        <v>2002</v>
      </c>
      <c r="D52">
        <v>1020</v>
      </c>
      <c r="E52">
        <v>982</v>
      </c>
      <c r="F52">
        <v>79</v>
      </c>
      <c r="G52">
        <v>73</v>
      </c>
      <c r="H52">
        <v>84</v>
      </c>
      <c r="I52">
        <v>41</v>
      </c>
      <c r="J52">
        <v>21</v>
      </c>
      <c r="K52">
        <v>20</v>
      </c>
      <c r="L52">
        <v>80</v>
      </c>
      <c r="M52">
        <v>71</v>
      </c>
      <c r="N52" t="s">
        <v>414</v>
      </c>
      <c r="O52">
        <v>14</v>
      </c>
      <c r="P52">
        <v>6</v>
      </c>
      <c r="Q52">
        <v>8</v>
      </c>
      <c r="R52" t="s">
        <v>414</v>
      </c>
      <c r="S52" t="s">
        <v>414</v>
      </c>
      <c r="T52">
        <v>100</v>
      </c>
      <c r="U52">
        <v>7</v>
      </c>
      <c r="V52">
        <v>5</v>
      </c>
      <c r="W52" t="s">
        <v>414</v>
      </c>
      <c r="X52" t="s">
        <v>414</v>
      </c>
      <c r="Y52" t="s">
        <v>414</v>
      </c>
      <c r="Z52" t="s">
        <v>414</v>
      </c>
      <c r="AA52">
        <v>17</v>
      </c>
      <c r="AB52">
        <v>11</v>
      </c>
      <c r="AC52">
        <v>6</v>
      </c>
      <c r="AD52">
        <v>76</v>
      </c>
      <c r="AE52">
        <v>64</v>
      </c>
      <c r="AF52">
        <v>100</v>
      </c>
      <c r="AG52">
        <v>2098</v>
      </c>
      <c r="AH52">
        <v>1073</v>
      </c>
      <c r="AI52">
        <v>1025</v>
      </c>
      <c r="AJ52">
        <v>78</v>
      </c>
      <c r="AK52">
        <v>73</v>
      </c>
      <c r="AL52">
        <v>84</v>
      </c>
    </row>
    <row r="53" spans="1:38" ht="14.25" x14ac:dyDescent="0.45">
      <c r="A53" s="149" t="s">
        <v>130</v>
      </c>
      <c r="B53" s="149" t="s">
        <v>131</v>
      </c>
      <c r="C53">
        <v>2825</v>
      </c>
      <c r="D53">
        <v>1501</v>
      </c>
      <c r="E53">
        <v>1324</v>
      </c>
      <c r="F53">
        <v>78</v>
      </c>
      <c r="G53">
        <v>75</v>
      </c>
      <c r="H53">
        <v>82</v>
      </c>
      <c r="I53">
        <v>69</v>
      </c>
      <c r="J53">
        <v>36</v>
      </c>
      <c r="K53">
        <v>33</v>
      </c>
      <c r="L53">
        <v>78</v>
      </c>
      <c r="M53">
        <v>75</v>
      </c>
      <c r="N53">
        <v>82</v>
      </c>
      <c r="O53">
        <v>28</v>
      </c>
      <c r="P53">
        <v>17</v>
      </c>
      <c r="Q53">
        <v>11</v>
      </c>
      <c r="R53">
        <v>86</v>
      </c>
      <c r="S53">
        <v>82</v>
      </c>
      <c r="T53" t="s">
        <v>414</v>
      </c>
      <c r="U53">
        <v>13</v>
      </c>
      <c r="V53">
        <v>8</v>
      </c>
      <c r="W53">
        <v>5</v>
      </c>
      <c r="X53">
        <v>77</v>
      </c>
      <c r="Y53">
        <v>63</v>
      </c>
      <c r="Z53">
        <v>100</v>
      </c>
      <c r="AA53">
        <v>8</v>
      </c>
      <c r="AB53">
        <v>4</v>
      </c>
      <c r="AC53">
        <v>4</v>
      </c>
      <c r="AD53" t="s">
        <v>414</v>
      </c>
      <c r="AE53" t="s">
        <v>414</v>
      </c>
      <c r="AF53" t="s">
        <v>414</v>
      </c>
      <c r="AG53">
        <v>3006</v>
      </c>
      <c r="AH53">
        <v>1598</v>
      </c>
      <c r="AI53">
        <v>1408</v>
      </c>
      <c r="AJ53">
        <v>78</v>
      </c>
      <c r="AK53">
        <v>75</v>
      </c>
      <c r="AL53">
        <v>82</v>
      </c>
    </row>
    <row r="54" spans="1:38" ht="14.25" x14ac:dyDescent="0.45">
      <c r="A54" s="149" t="s">
        <v>143</v>
      </c>
      <c r="B54" s="149" t="s">
        <v>144</v>
      </c>
      <c r="C54">
        <v>3504</v>
      </c>
      <c r="D54">
        <v>1765</v>
      </c>
      <c r="E54">
        <v>1739</v>
      </c>
      <c r="F54">
        <v>80</v>
      </c>
      <c r="G54">
        <v>76</v>
      </c>
      <c r="H54">
        <v>84</v>
      </c>
      <c r="I54">
        <v>102</v>
      </c>
      <c r="J54">
        <v>54</v>
      </c>
      <c r="K54">
        <v>48</v>
      </c>
      <c r="L54">
        <v>82</v>
      </c>
      <c r="M54">
        <v>80</v>
      </c>
      <c r="N54">
        <v>85</v>
      </c>
      <c r="O54">
        <v>83</v>
      </c>
      <c r="P54">
        <v>44</v>
      </c>
      <c r="Q54">
        <v>39</v>
      </c>
      <c r="R54">
        <v>77</v>
      </c>
      <c r="S54">
        <v>70</v>
      </c>
      <c r="T54">
        <v>85</v>
      </c>
      <c r="U54">
        <v>12</v>
      </c>
      <c r="V54">
        <v>5</v>
      </c>
      <c r="W54">
        <v>7</v>
      </c>
      <c r="X54" t="s">
        <v>414</v>
      </c>
      <c r="Y54" t="s">
        <v>414</v>
      </c>
      <c r="Z54">
        <v>100</v>
      </c>
      <c r="AA54">
        <v>16</v>
      </c>
      <c r="AB54">
        <v>7</v>
      </c>
      <c r="AC54">
        <v>9</v>
      </c>
      <c r="AD54">
        <v>75</v>
      </c>
      <c r="AE54" t="s">
        <v>414</v>
      </c>
      <c r="AF54" t="s">
        <v>414</v>
      </c>
      <c r="AG54">
        <v>3751</v>
      </c>
      <c r="AH54">
        <v>1892</v>
      </c>
      <c r="AI54">
        <v>1859</v>
      </c>
      <c r="AJ54">
        <v>80</v>
      </c>
      <c r="AK54">
        <v>76</v>
      </c>
      <c r="AL54">
        <v>84</v>
      </c>
    </row>
    <row r="55" spans="1:38" ht="14.25" x14ac:dyDescent="0.45">
      <c r="A55" s="149" t="s">
        <v>104</v>
      </c>
      <c r="B55" s="149" t="s">
        <v>105</v>
      </c>
      <c r="C55">
        <v>2608</v>
      </c>
      <c r="D55">
        <v>1330</v>
      </c>
      <c r="E55">
        <v>1278</v>
      </c>
      <c r="F55">
        <v>79</v>
      </c>
      <c r="G55">
        <v>75</v>
      </c>
      <c r="H55">
        <v>84</v>
      </c>
      <c r="I55">
        <v>161</v>
      </c>
      <c r="J55">
        <v>86</v>
      </c>
      <c r="K55">
        <v>75</v>
      </c>
      <c r="L55">
        <v>85</v>
      </c>
      <c r="M55">
        <v>81</v>
      </c>
      <c r="N55">
        <v>89</v>
      </c>
      <c r="O55">
        <v>869</v>
      </c>
      <c r="P55">
        <v>438</v>
      </c>
      <c r="Q55">
        <v>431</v>
      </c>
      <c r="R55">
        <v>87</v>
      </c>
      <c r="S55">
        <v>83</v>
      </c>
      <c r="T55">
        <v>90</v>
      </c>
      <c r="U55">
        <v>180</v>
      </c>
      <c r="V55">
        <v>100</v>
      </c>
      <c r="W55">
        <v>80</v>
      </c>
      <c r="X55">
        <v>77</v>
      </c>
      <c r="Y55">
        <v>73</v>
      </c>
      <c r="Z55">
        <v>81</v>
      </c>
      <c r="AA55">
        <v>13</v>
      </c>
      <c r="AB55">
        <v>6</v>
      </c>
      <c r="AC55">
        <v>7</v>
      </c>
      <c r="AD55">
        <v>100</v>
      </c>
      <c r="AE55">
        <v>100</v>
      </c>
      <c r="AF55">
        <v>100</v>
      </c>
      <c r="AG55">
        <v>3961</v>
      </c>
      <c r="AH55">
        <v>2022</v>
      </c>
      <c r="AI55">
        <v>1939</v>
      </c>
      <c r="AJ55">
        <v>80</v>
      </c>
      <c r="AK55">
        <v>76</v>
      </c>
      <c r="AL55">
        <v>85</v>
      </c>
    </row>
    <row r="56" spans="1:38" ht="14.25" x14ac:dyDescent="0.45">
      <c r="A56" s="149" t="s">
        <v>106</v>
      </c>
      <c r="B56" s="149" t="s">
        <v>107</v>
      </c>
      <c r="C56">
        <v>1817</v>
      </c>
      <c r="D56">
        <v>900</v>
      </c>
      <c r="E56">
        <v>917</v>
      </c>
      <c r="F56">
        <v>83</v>
      </c>
      <c r="G56">
        <v>80</v>
      </c>
      <c r="H56">
        <v>85</v>
      </c>
      <c r="I56">
        <v>97</v>
      </c>
      <c r="J56">
        <v>47</v>
      </c>
      <c r="K56">
        <v>50</v>
      </c>
      <c r="L56">
        <v>86</v>
      </c>
      <c r="M56">
        <v>85</v>
      </c>
      <c r="N56">
        <v>86</v>
      </c>
      <c r="O56">
        <v>323</v>
      </c>
      <c r="P56">
        <v>178</v>
      </c>
      <c r="Q56">
        <v>145</v>
      </c>
      <c r="R56">
        <v>79</v>
      </c>
      <c r="S56">
        <v>78</v>
      </c>
      <c r="T56">
        <v>81</v>
      </c>
      <c r="U56">
        <v>56</v>
      </c>
      <c r="V56">
        <v>24</v>
      </c>
      <c r="W56">
        <v>32</v>
      </c>
      <c r="X56">
        <v>84</v>
      </c>
      <c r="Y56">
        <v>79</v>
      </c>
      <c r="Z56">
        <v>88</v>
      </c>
      <c r="AA56">
        <v>9</v>
      </c>
      <c r="AB56">
        <v>5</v>
      </c>
      <c r="AC56">
        <v>4</v>
      </c>
      <c r="AD56">
        <v>100</v>
      </c>
      <c r="AE56">
        <v>100</v>
      </c>
      <c r="AF56">
        <v>100</v>
      </c>
      <c r="AG56">
        <v>2369</v>
      </c>
      <c r="AH56">
        <v>1187</v>
      </c>
      <c r="AI56">
        <v>1182</v>
      </c>
      <c r="AJ56">
        <v>82</v>
      </c>
      <c r="AK56">
        <v>80</v>
      </c>
      <c r="AL56">
        <v>84</v>
      </c>
    </row>
    <row r="57" spans="1:38" ht="14.25" x14ac:dyDescent="0.45">
      <c r="A57" s="149" t="s">
        <v>122</v>
      </c>
      <c r="B57" s="149" t="s">
        <v>123</v>
      </c>
      <c r="C57">
        <v>3140</v>
      </c>
      <c r="D57">
        <v>1630</v>
      </c>
      <c r="E57">
        <v>1510</v>
      </c>
      <c r="F57">
        <v>78</v>
      </c>
      <c r="G57">
        <v>73</v>
      </c>
      <c r="H57">
        <v>83</v>
      </c>
      <c r="I57">
        <v>616</v>
      </c>
      <c r="J57">
        <v>337</v>
      </c>
      <c r="K57">
        <v>279</v>
      </c>
      <c r="L57">
        <v>79</v>
      </c>
      <c r="M57">
        <v>75</v>
      </c>
      <c r="N57">
        <v>84</v>
      </c>
      <c r="O57">
        <v>1468</v>
      </c>
      <c r="P57">
        <v>715</v>
      </c>
      <c r="Q57">
        <v>753</v>
      </c>
      <c r="R57">
        <v>80</v>
      </c>
      <c r="S57">
        <v>76</v>
      </c>
      <c r="T57">
        <v>84</v>
      </c>
      <c r="U57">
        <v>1129</v>
      </c>
      <c r="V57">
        <v>561</v>
      </c>
      <c r="W57">
        <v>568</v>
      </c>
      <c r="X57">
        <v>84</v>
      </c>
      <c r="Y57">
        <v>78</v>
      </c>
      <c r="Z57">
        <v>89</v>
      </c>
      <c r="AA57">
        <v>97</v>
      </c>
      <c r="AB57">
        <v>50</v>
      </c>
      <c r="AC57">
        <v>47</v>
      </c>
      <c r="AD57">
        <v>90</v>
      </c>
      <c r="AE57">
        <v>88</v>
      </c>
      <c r="AF57">
        <v>91</v>
      </c>
      <c r="AG57">
        <v>7104</v>
      </c>
      <c r="AH57">
        <v>3632</v>
      </c>
      <c r="AI57">
        <v>3472</v>
      </c>
      <c r="AJ57">
        <v>78</v>
      </c>
      <c r="AK57">
        <v>74</v>
      </c>
      <c r="AL57">
        <v>83</v>
      </c>
    </row>
    <row r="58" spans="1:38" ht="14.25" x14ac:dyDescent="0.45">
      <c r="A58" s="149" t="s">
        <v>124</v>
      </c>
      <c r="B58" s="149" t="s">
        <v>125</v>
      </c>
      <c r="C58">
        <v>1990</v>
      </c>
      <c r="D58">
        <v>984</v>
      </c>
      <c r="E58">
        <v>1006</v>
      </c>
      <c r="F58">
        <v>78</v>
      </c>
      <c r="G58">
        <v>72</v>
      </c>
      <c r="H58">
        <v>83</v>
      </c>
      <c r="I58">
        <v>134</v>
      </c>
      <c r="J58">
        <v>65</v>
      </c>
      <c r="K58">
        <v>69</v>
      </c>
      <c r="L58">
        <v>82</v>
      </c>
      <c r="M58">
        <v>83</v>
      </c>
      <c r="N58">
        <v>81</v>
      </c>
      <c r="O58">
        <v>1164</v>
      </c>
      <c r="P58">
        <v>592</v>
      </c>
      <c r="Q58">
        <v>572</v>
      </c>
      <c r="R58">
        <v>76</v>
      </c>
      <c r="S58">
        <v>72</v>
      </c>
      <c r="T58">
        <v>79</v>
      </c>
      <c r="U58">
        <v>108</v>
      </c>
      <c r="V58">
        <v>47</v>
      </c>
      <c r="W58">
        <v>61</v>
      </c>
      <c r="X58">
        <v>69</v>
      </c>
      <c r="Y58">
        <v>62</v>
      </c>
      <c r="Z58">
        <v>75</v>
      </c>
      <c r="AA58">
        <v>13</v>
      </c>
      <c r="AB58">
        <v>4</v>
      </c>
      <c r="AC58">
        <v>9</v>
      </c>
      <c r="AD58" t="s">
        <v>414</v>
      </c>
      <c r="AE58">
        <v>100</v>
      </c>
      <c r="AF58" t="s">
        <v>414</v>
      </c>
      <c r="AG58">
        <v>3526</v>
      </c>
      <c r="AH58">
        <v>1758</v>
      </c>
      <c r="AI58">
        <v>1768</v>
      </c>
      <c r="AJ58">
        <v>76</v>
      </c>
      <c r="AK58">
        <v>71</v>
      </c>
      <c r="AL58">
        <v>80</v>
      </c>
    </row>
    <row r="59" spans="1:38" ht="14.25" x14ac:dyDescent="0.45">
      <c r="A59" s="149" t="s">
        <v>126</v>
      </c>
      <c r="B59" s="149" t="s">
        <v>127</v>
      </c>
      <c r="C59">
        <v>1967</v>
      </c>
      <c r="D59">
        <v>1030</v>
      </c>
      <c r="E59">
        <v>937</v>
      </c>
      <c r="F59">
        <v>83</v>
      </c>
      <c r="G59">
        <v>80</v>
      </c>
      <c r="H59">
        <v>86</v>
      </c>
      <c r="I59">
        <v>138</v>
      </c>
      <c r="J59">
        <v>72</v>
      </c>
      <c r="K59">
        <v>66</v>
      </c>
      <c r="L59">
        <v>86</v>
      </c>
      <c r="M59">
        <v>83</v>
      </c>
      <c r="N59">
        <v>89</v>
      </c>
      <c r="O59">
        <v>685</v>
      </c>
      <c r="P59">
        <v>350</v>
      </c>
      <c r="Q59">
        <v>335</v>
      </c>
      <c r="R59">
        <v>82</v>
      </c>
      <c r="S59">
        <v>77</v>
      </c>
      <c r="T59">
        <v>88</v>
      </c>
      <c r="U59">
        <v>91</v>
      </c>
      <c r="V59">
        <v>41</v>
      </c>
      <c r="W59">
        <v>50</v>
      </c>
      <c r="X59">
        <v>84</v>
      </c>
      <c r="Y59">
        <v>83</v>
      </c>
      <c r="Z59">
        <v>84</v>
      </c>
      <c r="AA59">
        <v>9</v>
      </c>
      <c r="AB59">
        <v>4</v>
      </c>
      <c r="AC59">
        <v>5</v>
      </c>
      <c r="AD59">
        <v>100</v>
      </c>
      <c r="AE59">
        <v>100</v>
      </c>
      <c r="AF59">
        <v>100</v>
      </c>
      <c r="AG59">
        <v>2952</v>
      </c>
      <c r="AH59">
        <v>1525</v>
      </c>
      <c r="AI59">
        <v>1427</v>
      </c>
      <c r="AJ59">
        <v>82</v>
      </c>
      <c r="AK59">
        <v>79</v>
      </c>
      <c r="AL59">
        <v>86</v>
      </c>
    </row>
    <row r="60" spans="1:38" ht="14.25" x14ac:dyDescent="0.45">
      <c r="A60" s="149" t="s">
        <v>128</v>
      </c>
      <c r="B60" s="149" t="s">
        <v>129</v>
      </c>
      <c r="C60">
        <v>2470</v>
      </c>
      <c r="D60">
        <v>1298</v>
      </c>
      <c r="E60">
        <v>1172</v>
      </c>
      <c r="F60">
        <v>79</v>
      </c>
      <c r="G60">
        <v>74</v>
      </c>
      <c r="H60">
        <v>84</v>
      </c>
      <c r="I60">
        <v>263</v>
      </c>
      <c r="J60">
        <v>144</v>
      </c>
      <c r="K60">
        <v>119</v>
      </c>
      <c r="L60">
        <v>85</v>
      </c>
      <c r="M60">
        <v>84</v>
      </c>
      <c r="N60">
        <v>86</v>
      </c>
      <c r="O60">
        <v>105</v>
      </c>
      <c r="P60">
        <v>48</v>
      </c>
      <c r="Q60">
        <v>57</v>
      </c>
      <c r="R60">
        <v>84</v>
      </c>
      <c r="S60">
        <v>79</v>
      </c>
      <c r="T60">
        <v>88</v>
      </c>
      <c r="U60">
        <v>161</v>
      </c>
      <c r="V60">
        <v>68</v>
      </c>
      <c r="W60">
        <v>93</v>
      </c>
      <c r="X60">
        <v>83</v>
      </c>
      <c r="Y60">
        <v>82</v>
      </c>
      <c r="Z60">
        <v>84</v>
      </c>
      <c r="AA60">
        <v>9</v>
      </c>
      <c r="AB60">
        <v>5</v>
      </c>
      <c r="AC60">
        <v>4</v>
      </c>
      <c r="AD60">
        <v>100</v>
      </c>
      <c r="AE60">
        <v>100</v>
      </c>
      <c r="AF60">
        <v>100</v>
      </c>
      <c r="AG60">
        <v>3170</v>
      </c>
      <c r="AH60">
        <v>1658</v>
      </c>
      <c r="AI60">
        <v>1512</v>
      </c>
      <c r="AJ60">
        <v>79</v>
      </c>
      <c r="AK60">
        <v>75</v>
      </c>
      <c r="AL60">
        <v>84</v>
      </c>
    </row>
    <row r="61" spans="1:38" ht="14.25" x14ac:dyDescent="0.45">
      <c r="A61" s="149" t="s">
        <v>133</v>
      </c>
      <c r="B61" s="149" t="s">
        <v>134</v>
      </c>
      <c r="C61">
        <v>2951</v>
      </c>
      <c r="D61">
        <v>1532</v>
      </c>
      <c r="E61">
        <v>1419</v>
      </c>
      <c r="F61">
        <v>82</v>
      </c>
      <c r="G61">
        <v>78</v>
      </c>
      <c r="H61">
        <v>88</v>
      </c>
      <c r="I61">
        <v>172</v>
      </c>
      <c r="J61">
        <v>92</v>
      </c>
      <c r="K61">
        <v>80</v>
      </c>
      <c r="L61">
        <v>81</v>
      </c>
      <c r="M61">
        <v>74</v>
      </c>
      <c r="N61">
        <v>89</v>
      </c>
      <c r="O61">
        <v>236</v>
      </c>
      <c r="P61">
        <v>119</v>
      </c>
      <c r="Q61">
        <v>117</v>
      </c>
      <c r="R61">
        <v>79</v>
      </c>
      <c r="S61">
        <v>75</v>
      </c>
      <c r="T61">
        <v>84</v>
      </c>
      <c r="U61">
        <v>34</v>
      </c>
      <c r="V61">
        <v>18</v>
      </c>
      <c r="W61">
        <v>16</v>
      </c>
      <c r="X61">
        <v>79</v>
      </c>
      <c r="Y61">
        <v>72</v>
      </c>
      <c r="Z61" t="s">
        <v>414</v>
      </c>
      <c r="AA61">
        <v>18</v>
      </c>
      <c r="AB61">
        <v>14</v>
      </c>
      <c r="AC61">
        <v>4</v>
      </c>
      <c r="AD61">
        <v>83</v>
      </c>
      <c r="AE61">
        <v>79</v>
      </c>
      <c r="AF61">
        <v>100</v>
      </c>
      <c r="AG61">
        <v>3479</v>
      </c>
      <c r="AH61">
        <v>1819</v>
      </c>
      <c r="AI61">
        <v>1660</v>
      </c>
      <c r="AJ61">
        <v>82</v>
      </c>
      <c r="AK61">
        <v>77</v>
      </c>
      <c r="AL61">
        <v>87</v>
      </c>
    </row>
    <row r="62" spans="1:38" ht="14.25" x14ac:dyDescent="0.45">
      <c r="A62" s="149" t="s">
        <v>135</v>
      </c>
      <c r="B62" s="149" t="s">
        <v>136</v>
      </c>
      <c r="C62">
        <v>2526</v>
      </c>
      <c r="D62">
        <v>1277</v>
      </c>
      <c r="E62">
        <v>1249</v>
      </c>
      <c r="F62">
        <v>77</v>
      </c>
      <c r="G62">
        <v>73</v>
      </c>
      <c r="H62">
        <v>82</v>
      </c>
      <c r="I62">
        <v>141</v>
      </c>
      <c r="J62">
        <v>70</v>
      </c>
      <c r="K62">
        <v>71</v>
      </c>
      <c r="L62">
        <v>78</v>
      </c>
      <c r="M62">
        <v>71</v>
      </c>
      <c r="N62">
        <v>85</v>
      </c>
      <c r="O62">
        <v>339</v>
      </c>
      <c r="P62">
        <v>167</v>
      </c>
      <c r="Q62">
        <v>172</v>
      </c>
      <c r="R62">
        <v>82</v>
      </c>
      <c r="S62">
        <v>76</v>
      </c>
      <c r="T62">
        <v>87</v>
      </c>
      <c r="U62">
        <v>57</v>
      </c>
      <c r="V62">
        <v>31</v>
      </c>
      <c r="W62">
        <v>26</v>
      </c>
      <c r="X62">
        <v>74</v>
      </c>
      <c r="Y62">
        <v>74</v>
      </c>
      <c r="Z62">
        <v>73</v>
      </c>
      <c r="AA62">
        <v>14</v>
      </c>
      <c r="AB62">
        <v>4</v>
      </c>
      <c r="AC62">
        <v>10</v>
      </c>
      <c r="AD62">
        <v>79</v>
      </c>
      <c r="AE62" t="s">
        <v>414</v>
      </c>
      <c r="AF62" t="s">
        <v>414</v>
      </c>
      <c r="AG62">
        <v>3147</v>
      </c>
      <c r="AH62">
        <v>1580</v>
      </c>
      <c r="AI62">
        <v>1567</v>
      </c>
      <c r="AJ62">
        <v>77</v>
      </c>
      <c r="AK62">
        <v>73</v>
      </c>
      <c r="AL62">
        <v>82</v>
      </c>
    </row>
    <row r="63" spans="1:38" ht="14.25" x14ac:dyDescent="0.45">
      <c r="A63" s="149" t="s">
        <v>137</v>
      </c>
      <c r="B63" s="149" t="s">
        <v>138</v>
      </c>
      <c r="C63">
        <v>2152</v>
      </c>
      <c r="D63">
        <v>1095</v>
      </c>
      <c r="E63">
        <v>1057</v>
      </c>
      <c r="F63">
        <v>87</v>
      </c>
      <c r="G63">
        <v>84</v>
      </c>
      <c r="H63">
        <v>90</v>
      </c>
      <c r="I63">
        <v>231</v>
      </c>
      <c r="J63">
        <v>119</v>
      </c>
      <c r="K63">
        <v>112</v>
      </c>
      <c r="L63">
        <v>81</v>
      </c>
      <c r="M63">
        <v>77</v>
      </c>
      <c r="N63">
        <v>84</v>
      </c>
      <c r="O63">
        <v>347</v>
      </c>
      <c r="P63">
        <v>174</v>
      </c>
      <c r="Q63">
        <v>173</v>
      </c>
      <c r="R63">
        <v>82</v>
      </c>
      <c r="S63">
        <v>80</v>
      </c>
      <c r="T63">
        <v>83</v>
      </c>
      <c r="U63">
        <v>98</v>
      </c>
      <c r="V63">
        <v>53</v>
      </c>
      <c r="W63">
        <v>45</v>
      </c>
      <c r="X63">
        <v>77</v>
      </c>
      <c r="Y63">
        <v>72</v>
      </c>
      <c r="Z63">
        <v>82</v>
      </c>
      <c r="AA63">
        <v>41</v>
      </c>
      <c r="AB63">
        <v>21</v>
      </c>
      <c r="AC63">
        <v>20</v>
      </c>
      <c r="AD63">
        <v>93</v>
      </c>
      <c r="AE63" t="s">
        <v>414</v>
      </c>
      <c r="AF63" t="s">
        <v>414</v>
      </c>
      <c r="AG63">
        <v>2985</v>
      </c>
      <c r="AH63">
        <v>1531</v>
      </c>
      <c r="AI63">
        <v>1454</v>
      </c>
      <c r="AJ63">
        <v>85</v>
      </c>
      <c r="AK63">
        <v>82</v>
      </c>
      <c r="AL63">
        <v>88</v>
      </c>
    </row>
    <row r="64" spans="1:38" ht="14.25" x14ac:dyDescent="0.45">
      <c r="A64" s="149" t="s">
        <v>141</v>
      </c>
      <c r="B64" s="149" t="s">
        <v>142</v>
      </c>
      <c r="C64">
        <v>3601</v>
      </c>
      <c r="D64">
        <v>1874</v>
      </c>
      <c r="E64">
        <v>1727</v>
      </c>
      <c r="F64">
        <v>83</v>
      </c>
      <c r="G64">
        <v>79</v>
      </c>
      <c r="H64">
        <v>88</v>
      </c>
      <c r="I64">
        <v>85</v>
      </c>
      <c r="J64">
        <v>41</v>
      </c>
      <c r="K64">
        <v>44</v>
      </c>
      <c r="L64">
        <v>91</v>
      </c>
      <c r="M64">
        <v>90</v>
      </c>
      <c r="N64">
        <v>91</v>
      </c>
      <c r="O64">
        <v>56</v>
      </c>
      <c r="P64">
        <v>35</v>
      </c>
      <c r="Q64">
        <v>21</v>
      </c>
      <c r="R64">
        <v>79</v>
      </c>
      <c r="S64">
        <v>74</v>
      </c>
      <c r="T64">
        <v>86</v>
      </c>
      <c r="U64">
        <v>39</v>
      </c>
      <c r="V64">
        <v>30</v>
      </c>
      <c r="W64">
        <v>9</v>
      </c>
      <c r="X64">
        <v>77</v>
      </c>
      <c r="Y64">
        <v>70</v>
      </c>
      <c r="Z64">
        <v>100</v>
      </c>
      <c r="AA64">
        <v>13</v>
      </c>
      <c r="AB64">
        <v>6</v>
      </c>
      <c r="AC64">
        <v>7</v>
      </c>
      <c r="AD64">
        <v>77</v>
      </c>
      <c r="AE64">
        <v>50</v>
      </c>
      <c r="AF64">
        <v>100</v>
      </c>
      <c r="AG64">
        <v>3863</v>
      </c>
      <c r="AH64">
        <v>2018</v>
      </c>
      <c r="AI64">
        <v>1845</v>
      </c>
      <c r="AJ64">
        <v>83</v>
      </c>
      <c r="AK64">
        <v>79</v>
      </c>
      <c r="AL64">
        <v>87</v>
      </c>
    </row>
    <row r="65" spans="1:38" ht="14.25" x14ac:dyDescent="0.45">
      <c r="A65" s="149" t="s">
        <v>147</v>
      </c>
      <c r="B65" s="149" t="s">
        <v>148</v>
      </c>
      <c r="C65">
        <v>2772</v>
      </c>
      <c r="D65">
        <v>1455</v>
      </c>
      <c r="E65">
        <v>1317</v>
      </c>
      <c r="F65">
        <v>79</v>
      </c>
      <c r="G65">
        <v>75</v>
      </c>
      <c r="H65">
        <v>84</v>
      </c>
      <c r="I65">
        <v>59</v>
      </c>
      <c r="J65">
        <v>34</v>
      </c>
      <c r="K65">
        <v>25</v>
      </c>
      <c r="L65">
        <v>80</v>
      </c>
      <c r="M65">
        <v>76</v>
      </c>
      <c r="N65">
        <v>84</v>
      </c>
      <c r="O65">
        <v>11</v>
      </c>
      <c r="P65">
        <v>7</v>
      </c>
      <c r="Q65">
        <v>4</v>
      </c>
      <c r="R65" t="s">
        <v>414</v>
      </c>
      <c r="S65" t="s">
        <v>414</v>
      </c>
      <c r="T65">
        <v>100</v>
      </c>
      <c r="U65">
        <v>20</v>
      </c>
      <c r="V65">
        <v>12</v>
      </c>
      <c r="W65">
        <v>8</v>
      </c>
      <c r="X65">
        <v>85</v>
      </c>
      <c r="Y65" t="s">
        <v>414</v>
      </c>
      <c r="Z65" t="s">
        <v>414</v>
      </c>
      <c r="AA65" t="s">
        <v>414</v>
      </c>
      <c r="AB65" t="s">
        <v>414</v>
      </c>
      <c r="AC65">
        <v>0</v>
      </c>
      <c r="AD65" t="s">
        <v>414</v>
      </c>
      <c r="AE65" t="s">
        <v>414</v>
      </c>
      <c r="AF65" t="s">
        <v>33</v>
      </c>
      <c r="AG65">
        <v>2900</v>
      </c>
      <c r="AH65">
        <v>1526</v>
      </c>
      <c r="AI65">
        <v>1374</v>
      </c>
      <c r="AJ65">
        <v>79</v>
      </c>
      <c r="AK65">
        <v>75</v>
      </c>
      <c r="AL65">
        <v>83</v>
      </c>
    </row>
    <row r="66" spans="1:38" ht="14.25" x14ac:dyDescent="0.45">
      <c r="A66" s="149" t="s">
        <v>153</v>
      </c>
      <c r="B66" s="149" t="s">
        <v>154</v>
      </c>
      <c r="C66">
        <v>3398</v>
      </c>
      <c r="D66">
        <v>1730</v>
      </c>
      <c r="E66">
        <v>1668</v>
      </c>
      <c r="F66">
        <v>77</v>
      </c>
      <c r="G66">
        <v>74</v>
      </c>
      <c r="H66">
        <v>80</v>
      </c>
      <c r="I66">
        <v>109</v>
      </c>
      <c r="J66">
        <v>53</v>
      </c>
      <c r="K66">
        <v>56</v>
      </c>
      <c r="L66">
        <v>78</v>
      </c>
      <c r="M66">
        <v>72</v>
      </c>
      <c r="N66">
        <v>84</v>
      </c>
      <c r="O66">
        <v>108</v>
      </c>
      <c r="P66">
        <v>61</v>
      </c>
      <c r="Q66">
        <v>47</v>
      </c>
      <c r="R66">
        <v>81</v>
      </c>
      <c r="S66">
        <v>79</v>
      </c>
      <c r="T66">
        <v>83</v>
      </c>
      <c r="U66">
        <v>49</v>
      </c>
      <c r="V66">
        <v>25</v>
      </c>
      <c r="W66">
        <v>24</v>
      </c>
      <c r="X66">
        <v>88</v>
      </c>
      <c r="Y66">
        <v>88</v>
      </c>
      <c r="Z66">
        <v>88</v>
      </c>
      <c r="AA66">
        <v>17</v>
      </c>
      <c r="AB66">
        <v>8</v>
      </c>
      <c r="AC66">
        <v>9</v>
      </c>
      <c r="AD66" t="s">
        <v>414</v>
      </c>
      <c r="AE66">
        <v>100</v>
      </c>
      <c r="AF66" t="s">
        <v>414</v>
      </c>
      <c r="AG66">
        <v>3760</v>
      </c>
      <c r="AH66">
        <v>1918</v>
      </c>
      <c r="AI66">
        <v>1842</v>
      </c>
      <c r="AJ66">
        <v>78</v>
      </c>
      <c r="AK66">
        <v>75</v>
      </c>
      <c r="AL66">
        <v>81</v>
      </c>
    </row>
    <row r="67" spans="1:38" ht="14.25" x14ac:dyDescent="0.45">
      <c r="A67" s="149" t="s">
        <v>168</v>
      </c>
      <c r="B67" s="149" t="s">
        <v>169</v>
      </c>
      <c r="C67">
        <v>2947</v>
      </c>
      <c r="D67">
        <v>1479</v>
      </c>
      <c r="E67">
        <v>1468</v>
      </c>
      <c r="F67">
        <v>79</v>
      </c>
      <c r="G67">
        <v>74</v>
      </c>
      <c r="H67">
        <v>83</v>
      </c>
      <c r="I67">
        <v>104</v>
      </c>
      <c r="J67">
        <v>51</v>
      </c>
      <c r="K67">
        <v>53</v>
      </c>
      <c r="L67">
        <v>81</v>
      </c>
      <c r="M67">
        <v>80</v>
      </c>
      <c r="N67">
        <v>81</v>
      </c>
      <c r="O67">
        <v>255</v>
      </c>
      <c r="P67">
        <v>130</v>
      </c>
      <c r="Q67">
        <v>125</v>
      </c>
      <c r="R67">
        <v>81</v>
      </c>
      <c r="S67">
        <v>76</v>
      </c>
      <c r="T67">
        <v>86</v>
      </c>
      <c r="U67">
        <v>55</v>
      </c>
      <c r="V67">
        <v>20</v>
      </c>
      <c r="W67">
        <v>35</v>
      </c>
      <c r="X67">
        <v>82</v>
      </c>
      <c r="Y67">
        <v>80</v>
      </c>
      <c r="Z67">
        <v>83</v>
      </c>
      <c r="AA67">
        <v>16</v>
      </c>
      <c r="AB67">
        <v>6</v>
      </c>
      <c r="AC67">
        <v>10</v>
      </c>
      <c r="AD67">
        <v>81</v>
      </c>
      <c r="AE67" t="s">
        <v>414</v>
      </c>
      <c r="AF67" t="s">
        <v>414</v>
      </c>
      <c r="AG67">
        <v>3424</v>
      </c>
      <c r="AH67">
        <v>1711</v>
      </c>
      <c r="AI67">
        <v>1713</v>
      </c>
      <c r="AJ67">
        <v>79</v>
      </c>
      <c r="AK67">
        <v>74</v>
      </c>
      <c r="AL67">
        <v>83</v>
      </c>
    </row>
    <row r="68" spans="1:38" ht="14.25" x14ac:dyDescent="0.45">
      <c r="A68" s="149" t="s">
        <v>170</v>
      </c>
      <c r="B68" s="149" t="s">
        <v>171</v>
      </c>
      <c r="C68">
        <v>4414</v>
      </c>
      <c r="D68">
        <v>2322</v>
      </c>
      <c r="E68">
        <v>2092</v>
      </c>
      <c r="F68">
        <v>78</v>
      </c>
      <c r="G68">
        <v>75</v>
      </c>
      <c r="H68">
        <v>81</v>
      </c>
      <c r="I68">
        <v>525</v>
      </c>
      <c r="J68">
        <v>257</v>
      </c>
      <c r="K68">
        <v>268</v>
      </c>
      <c r="L68">
        <v>78</v>
      </c>
      <c r="M68">
        <v>74</v>
      </c>
      <c r="N68">
        <v>81</v>
      </c>
      <c r="O68">
        <v>744</v>
      </c>
      <c r="P68">
        <v>374</v>
      </c>
      <c r="Q68">
        <v>370</v>
      </c>
      <c r="R68">
        <v>78</v>
      </c>
      <c r="S68">
        <v>75</v>
      </c>
      <c r="T68">
        <v>82</v>
      </c>
      <c r="U68">
        <v>377</v>
      </c>
      <c r="V68">
        <v>193</v>
      </c>
      <c r="W68">
        <v>184</v>
      </c>
      <c r="X68">
        <v>77</v>
      </c>
      <c r="Y68">
        <v>73</v>
      </c>
      <c r="Z68">
        <v>82</v>
      </c>
      <c r="AA68">
        <v>54</v>
      </c>
      <c r="AB68">
        <v>26</v>
      </c>
      <c r="AC68">
        <v>28</v>
      </c>
      <c r="AD68">
        <v>81</v>
      </c>
      <c r="AE68">
        <v>77</v>
      </c>
      <c r="AF68">
        <v>86</v>
      </c>
      <c r="AG68">
        <v>6449</v>
      </c>
      <c r="AH68">
        <v>3348</v>
      </c>
      <c r="AI68">
        <v>3101</v>
      </c>
      <c r="AJ68">
        <v>77</v>
      </c>
      <c r="AK68">
        <v>73</v>
      </c>
      <c r="AL68">
        <v>80</v>
      </c>
    </row>
    <row r="69" spans="1:38" ht="14.25" x14ac:dyDescent="0.45">
      <c r="A69" s="149" t="s">
        <v>149</v>
      </c>
      <c r="B69" s="149" t="s">
        <v>150</v>
      </c>
      <c r="C69">
        <v>4125</v>
      </c>
      <c r="D69">
        <v>2123</v>
      </c>
      <c r="E69">
        <v>2002</v>
      </c>
      <c r="F69">
        <v>78</v>
      </c>
      <c r="G69">
        <v>73</v>
      </c>
      <c r="H69">
        <v>82</v>
      </c>
      <c r="I69">
        <v>452</v>
      </c>
      <c r="J69">
        <v>237</v>
      </c>
      <c r="K69">
        <v>215</v>
      </c>
      <c r="L69">
        <v>76</v>
      </c>
      <c r="M69">
        <v>68</v>
      </c>
      <c r="N69">
        <v>84</v>
      </c>
      <c r="O69">
        <v>3219</v>
      </c>
      <c r="P69">
        <v>1618</v>
      </c>
      <c r="Q69">
        <v>1601</v>
      </c>
      <c r="R69">
        <v>82</v>
      </c>
      <c r="S69">
        <v>77</v>
      </c>
      <c r="T69">
        <v>87</v>
      </c>
      <c r="U69">
        <v>103</v>
      </c>
      <c r="V69">
        <v>53</v>
      </c>
      <c r="W69">
        <v>50</v>
      </c>
      <c r="X69">
        <v>82</v>
      </c>
      <c r="Y69">
        <v>75</v>
      </c>
      <c r="Z69">
        <v>88</v>
      </c>
      <c r="AA69">
        <v>11</v>
      </c>
      <c r="AB69">
        <v>4</v>
      </c>
      <c r="AC69">
        <v>7</v>
      </c>
      <c r="AD69" t="s">
        <v>414</v>
      </c>
      <c r="AE69">
        <v>100</v>
      </c>
      <c r="AF69" t="s">
        <v>414</v>
      </c>
      <c r="AG69">
        <v>8105</v>
      </c>
      <c r="AH69">
        <v>4149</v>
      </c>
      <c r="AI69">
        <v>3956</v>
      </c>
      <c r="AJ69">
        <v>79</v>
      </c>
      <c r="AK69">
        <v>74</v>
      </c>
      <c r="AL69">
        <v>84</v>
      </c>
    </row>
    <row r="70" spans="1:38" ht="14.25" x14ac:dyDescent="0.45">
      <c r="A70" s="149" t="s">
        <v>151</v>
      </c>
      <c r="B70" s="149" t="s">
        <v>152</v>
      </c>
      <c r="C70">
        <v>2213</v>
      </c>
      <c r="D70">
        <v>1116</v>
      </c>
      <c r="E70">
        <v>1097</v>
      </c>
      <c r="F70">
        <v>82</v>
      </c>
      <c r="G70">
        <v>79</v>
      </c>
      <c r="H70">
        <v>84</v>
      </c>
      <c r="I70">
        <v>123</v>
      </c>
      <c r="J70">
        <v>64</v>
      </c>
      <c r="K70">
        <v>59</v>
      </c>
      <c r="L70">
        <v>81</v>
      </c>
      <c r="M70">
        <v>75</v>
      </c>
      <c r="N70">
        <v>88</v>
      </c>
      <c r="O70">
        <v>464</v>
      </c>
      <c r="P70">
        <v>254</v>
      </c>
      <c r="Q70">
        <v>210</v>
      </c>
      <c r="R70">
        <v>82</v>
      </c>
      <c r="S70">
        <v>83</v>
      </c>
      <c r="T70">
        <v>81</v>
      </c>
      <c r="U70">
        <v>16</v>
      </c>
      <c r="V70">
        <v>10</v>
      </c>
      <c r="W70">
        <v>6</v>
      </c>
      <c r="X70" t="s">
        <v>414</v>
      </c>
      <c r="Y70" t="s">
        <v>414</v>
      </c>
      <c r="Z70" t="s">
        <v>414</v>
      </c>
      <c r="AA70">
        <v>5</v>
      </c>
      <c r="AB70">
        <v>3</v>
      </c>
      <c r="AC70" t="s">
        <v>414</v>
      </c>
      <c r="AD70" t="s">
        <v>414</v>
      </c>
      <c r="AE70" t="s">
        <v>414</v>
      </c>
      <c r="AF70" t="s">
        <v>414</v>
      </c>
      <c r="AG70">
        <v>2843</v>
      </c>
      <c r="AH70">
        <v>1459</v>
      </c>
      <c r="AI70">
        <v>1384</v>
      </c>
      <c r="AJ70">
        <v>82</v>
      </c>
      <c r="AK70">
        <v>80</v>
      </c>
      <c r="AL70">
        <v>84</v>
      </c>
    </row>
    <row r="71" spans="1:38" ht="14.25" x14ac:dyDescent="0.45">
      <c r="A71" s="149" t="s">
        <v>158</v>
      </c>
      <c r="B71" s="149" t="s">
        <v>159</v>
      </c>
      <c r="C71">
        <v>3492</v>
      </c>
      <c r="D71">
        <v>1812</v>
      </c>
      <c r="E71">
        <v>1680</v>
      </c>
      <c r="F71">
        <v>78</v>
      </c>
      <c r="G71">
        <v>75</v>
      </c>
      <c r="H71">
        <v>82</v>
      </c>
      <c r="I71">
        <v>367</v>
      </c>
      <c r="J71">
        <v>203</v>
      </c>
      <c r="K71">
        <v>164</v>
      </c>
      <c r="L71">
        <v>78</v>
      </c>
      <c r="M71">
        <v>73</v>
      </c>
      <c r="N71">
        <v>84</v>
      </c>
      <c r="O71">
        <v>1400</v>
      </c>
      <c r="P71">
        <v>701</v>
      </c>
      <c r="Q71">
        <v>699</v>
      </c>
      <c r="R71">
        <v>80</v>
      </c>
      <c r="S71">
        <v>76</v>
      </c>
      <c r="T71">
        <v>84</v>
      </c>
      <c r="U71">
        <v>99</v>
      </c>
      <c r="V71">
        <v>46</v>
      </c>
      <c r="W71">
        <v>53</v>
      </c>
      <c r="X71">
        <v>73</v>
      </c>
      <c r="Y71">
        <v>67</v>
      </c>
      <c r="Z71">
        <v>77</v>
      </c>
      <c r="AA71">
        <v>13</v>
      </c>
      <c r="AB71">
        <v>10</v>
      </c>
      <c r="AC71">
        <v>3</v>
      </c>
      <c r="AD71" t="s">
        <v>414</v>
      </c>
      <c r="AE71" t="s">
        <v>414</v>
      </c>
      <c r="AF71">
        <v>100</v>
      </c>
      <c r="AG71">
        <v>5485</v>
      </c>
      <c r="AH71">
        <v>2823</v>
      </c>
      <c r="AI71">
        <v>2662</v>
      </c>
      <c r="AJ71">
        <v>78</v>
      </c>
      <c r="AK71">
        <v>75</v>
      </c>
      <c r="AL71">
        <v>82</v>
      </c>
    </row>
    <row r="72" spans="1:38" ht="14.25" x14ac:dyDescent="0.45">
      <c r="A72" s="149" t="s">
        <v>160</v>
      </c>
      <c r="B72" s="149" t="s">
        <v>161</v>
      </c>
      <c r="C72">
        <v>7167</v>
      </c>
      <c r="D72">
        <v>3660</v>
      </c>
      <c r="E72">
        <v>3507</v>
      </c>
      <c r="F72">
        <v>77</v>
      </c>
      <c r="G72">
        <v>73</v>
      </c>
      <c r="H72">
        <v>82</v>
      </c>
      <c r="I72">
        <v>680</v>
      </c>
      <c r="J72">
        <v>343</v>
      </c>
      <c r="K72">
        <v>337</v>
      </c>
      <c r="L72">
        <v>75</v>
      </c>
      <c r="M72">
        <v>69</v>
      </c>
      <c r="N72">
        <v>80</v>
      </c>
      <c r="O72">
        <v>1177</v>
      </c>
      <c r="P72">
        <v>590</v>
      </c>
      <c r="Q72">
        <v>587</v>
      </c>
      <c r="R72">
        <v>79</v>
      </c>
      <c r="S72">
        <v>74</v>
      </c>
      <c r="T72">
        <v>84</v>
      </c>
      <c r="U72">
        <v>636</v>
      </c>
      <c r="V72">
        <v>303</v>
      </c>
      <c r="W72">
        <v>333</v>
      </c>
      <c r="X72">
        <v>75</v>
      </c>
      <c r="Y72">
        <v>71</v>
      </c>
      <c r="Z72">
        <v>79</v>
      </c>
      <c r="AA72">
        <v>74</v>
      </c>
      <c r="AB72">
        <v>36</v>
      </c>
      <c r="AC72">
        <v>38</v>
      </c>
      <c r="AD72">
        <v>86</v>
      </c>
      <c r="AE72">
        <v>81</v>
      </c>
      <c r="AF72">
        <v>92</v>
      </c>
      <c r="AG72">
        <v>10111</v>
      </c>
      <c r="AH72">
        <v>5145</v>
      </c>
      <c r="AI72">
        <v>4966</v>
      </c>
      <c r="AJ72">
        <v>77</v>
      </c>
      <c r="AK72">
        <v>72</v>
      </c>
      <c r="AL72">
        <v>81</v>
      </c>
    </row>
    <row r="73" spans="1:38" ht="14.25" x14ac:dyDescent="0.45">
      <c r="A73" s="149" t="s">
        <v>172</v>
      </c>
      <c r="B73" s="149" t="s">
        <v>173</v>
      </c>
      <c r="C73">
        <v>3782</v>
      </c>
      <c r="D73">
        <v>1929</v>
      </c>
      <c r="E73">
        <v>1853</v>
      </c>
      <c r="F73">
        <v>76</v>
      </c>
      <c r="G73">
        <v>71</v>
      </c>
      <c r="H73">
        <v>82</v>
      </c>
      <c r="I73">
        <v>138</v>
      </c>
      <c r="J73">
        <v>64</v>
      </c>
      <c r="K73">
        <v>74</v>
      </c>
      <c r="L73">
        <v>85</v>
      </c>
      <c r="M73">
        <v>81</v>
      </c>
      <c r="N73">
        <v>88</v>
      </c>
      <c r="O73">
        <v>143</v>
      </c>
      <c r="P73">
        <v>64</v>
      </c>
      <c r="Q73">
        <v>79</v>
      </c>
      <c r="R73">
        <v>83</v>
      </c>
      <c r="S73">
        <v>83</v>
      </c>
      <c r="T73">
        <v>84</v>
      </c>
      <c r="U73">
        <v>58</v>
      </c>
      <c r="V73">
        <v>29</v>
      </c>
      <c r="W73">
        <v>29</v>
      </c>
      <c r="X73">
        <v>79</v>
      </c>
      <c r="Y73">
        <v>79</v>
      </c>
      <c r="Z73">
        <v>79</v>
      </c>
      <c r="AA73">
        <v>18</v>
      </c>
      <c r="AB73">
        <v>8</v>
      </c>
      <c r="AC73">
        <v>10</v>
      </c>
      <c r="AD73">
        <v>83</v>
      </c>
      <c r="AE73" t="s">
        <v>414</v>
      </c>
      <c r="AF73" t="s">
        <v>414</v>
      </c>
      <c r="AG73">
        <v>4178</v>
      </c>
      <c r="AH73">
        <v>2111</v>
      </c>
      <c r="AI73">
        <v>2067</v>
      </c>
      <c r="AJ73">
        <v>77</v>
      </c>
      <c r="AK73">
        <v>72</v>
      </c>
      <c r="AL73">
        <v>82</v>
      </c>
    </row>
    <row r="74" spans="1:38" ht="14.25" x14ac:dyDescent="0.45">
      <c r="A74" s="551" t="s">
        <v>635</v>
      </c>
      <c r="B74" s="149" t="s">
        <v>79</v>
      </c>
      <c r="C74">
        <v>1981</v>
      </c>
      <c r="D74">
        <v>1042</v>
      </c>
      <c r="E74">
        <v>939</v>
      </c>
      <c r="F74">
        <v>80</v>
      </c>
      <c r="G74">
        <v>76</v>
      </c>
      <c r="H74">
        <v>84</v>
      </c>
      <c r="I74">
        <v>55</v>
      </c>
      <c r="J74">
        <v>25</v>
      </c>
      <c r="K74">
        <v>30</v>
      </c>
      <c r="L74">
        <v>87</v>
      </c>
      <c r="M74">
        <v>80</v>
      </c>
      <c r="N74" t="s">
        <v>414</v>
      </c>
      <c r="O74">
        <v>42</v>
      </c>
      <c r="P74">
        <v>23</v>
      </c>
      <c r="Q74">
        <v>19</v>
      </c>
      <c r="R74">
        <v>74</v>
      </c>
      <c r="S74">
        <v>65</v>
      </c>
      <c r="T74">
        <v>84</v>
      </c>
      <c r="U74">
        <v>28</v>
      </c>
      <c r="V74">
        <v>7</v>
      </c>
      <c r="W74">
        <v>21</v>
      </c>
      <c r="X74">
        <v>75</v>
      </c>
      <c r="Y74" t="s">
        <v>414</v>
      </c>
      <c r="Z74">
        <v>76</v>
      </c>
      <c r="AA74">
        <v>15</v>
      </c>
      <c r="AB74">
        <v>8</v>
      </c>
      <c r="AC74">
        <v>7</v>
      </c>
      <c r="AD74" t="s">
        <v>414</v>
      </c>
      <c r="AE74">
        <v>100</v>
      </c>
      <c r="AF74" t="s">
        <v>414</v>
      </c>
      <c r="AG74">
        <v>2158</v>
      </c>
      <c r="AH74">
        <v>1127</v>
      </c>
      <c r="AI74">
        <v>1031</v>
      </c>
      <c r="AJ74">
        <v>80</v>
      </c>
      <c r="AK74">
        <v>76</v>
      </c>
      <c r="AL74">
        <v>84</v>
      </c>
    </row>
    <row r="75" spans="1:38" ht="14.25" x14ac:dyDescent="0.45">
      <c r="A75" s="149" t="s">
        <v>84</v>
      </c>
      <c r="B75" s="149" t="s">
        <v>85</v>
      </c>
      <c r="C75">
        <v>2324</v>
      </c>
      <c r="D75">
        <v>1209</v>
      </c>
      <c r="E75">
        <v>1115</v>
      </c>
      <c r="F75">
        <v>81</v>
      </c>
      <c r="G75">
        <v>78</v>
      </c>
      <c r="H75">
        <v>84</v>
      </c>
      <c r="I75">
        <v>147</v>
      </c>
      <c r="J75">
        <v>64</v>
      </c>
      <c r="K75">
        <v>83</v>
      </c>
      <c r="L75">
        <v>86</v>
      </c>
      <c r="M75">
        <v>80</v>
      </c>
      <c r="N75">
        <v>90</v>
      </c>
      <c r="O75">
        <v>411</v>
      </c>
      <c r="P75">
        <v>225</v>
      </c>
      <c r="Q75">
        <v>186</v>
      </c>
      <c r="R75">
        <v>82</v>
      </c>
      <c r="S75">
        <v>78</v>
      </c>
      <c r="T75">
        <v>86</v>
      </c>
      <c r="U75">
        <v>151</v>
      </c>
      <c r="V75">
        <v>79</v>
      </c>
      <c r="W75">
        <v>72</v>
      </c>
      <c r="X75">
        <v>88</v>
      </c>
      <c r="Y75">
        <v>81</v>
      </c>
      <c r="Z75">
        <v>96</v>
      </c>
      <c r="AA75">
        <v>41</v>
      </c>
      <c r="AB75">
        <v>26</v>
      </c>
      <c r="AC75">
        <v>15</v>
      </c>
      <c r="AD75">
        <v>78</v>
      </c>
      <c r="AE75">
        <v>81</v>
      </c>
      <c r="AF75">
        <v>73</v>
      </c>
      <c r="AG75">
        <v>3203</v>
      </c>
      <c r="AH75">
        <v>1666</v>
      </c>
      <c r="AI75">
        <v>1537</v>
      </c>
      <c r="AJ75">
        <v>81</v>
      </c>
      <c r="AK75">
        <v>77</v>
      </c>
      <c r="AL75">
        <v>84</v>
      </c>
    </row>
    <row r="76" spans="1:38" ht="14.25" x14ac:dyDescent="0.45">
      <c r="A76" s="149" t="s">
        <v>86</v>
      </c>
      <c r="B76" s="149" t="s">
        <v>87</v>
      </c>
      <c r="C76">
        <v>2204</v>
      </c>
      <c r="D76">
        <v>1161</v>
      </c>
      <c r="E76">
        <v>1043</v>
      </c>
      <c r="F76">
        <v>81</v>
      </c>
      <c r="G76">
        <v>77</v>
      </c>
      <c r="H76">
        <v>86</v>
      </c>
      <c r="I76">
        <v>59</v>
      </c>
      <c r="J76">
        <v>27</v>
      </c>
      <c r="K76">
        <v>32</v>
      </c>
      <c r="L76">
        <v>92</v>
      </c>
      <c r="M76">
        <v>89</v>
      </c>
      <c r="N76" t="s">
        <v>414</v>
      </c>
      <c r="O76">
        <v>48</v>
      </c>
      <c r="P76">
        <v>28</v>
      </c>
      <c r="Q76">
        <v>20</v>
      </c>
      <c r="R76">
        <v>71</v>
      </c>
      <c r="S76">
        <v>68</v>
      </c>
      <c r="T76">
        <v>75</v>
      </c>
      <c r="U76">
        <v>15</v>
      </c>
      <c r="V76">
        <v>6</v>
      </c>
      <c r="W76">
        <v>9</v>
      </c>
      <c r="X76">
        <v>73</v>
      </c>
      <c r="Y76" t="s">
        <v>414</v>
      </c>
      <c r="Z76" t="s">
        <v>414</v>
      </c>
      <c r="AA76">
        <v>13</v>
      </c>
      <c r="AB76">
        <v>7</v>
      </c>
      <c r="AC76">
        <v>6</v>
      </c>
      <c r="AD76">
        <v>77</v>
      </c>
      <c r="AE76" t="s">
        <v>414</v>
      </c>
      <c r="AF76" t="s">
        <v>414</v>
      </c>
      <c r="AG76">
        <v>2368</v>
      </c>
      <c r="AH76">
        <v>1242</v>
      </c>
      <c r="AI76">
        <v>1126</v>
      </c>
      <c r="AJ76">
        <v>81</v>
      </c>
      <c r="AK76">
        <v>77</v>
      </c>
      <c r="AL76">
        <v>86</v>
      </c>
    </row>
    <row r="77" spans="1:38" ht="14.25" x14ac:dyDescent="0.45">
      <c r="A77" s="149" t="s">
        <v>92</v>
      </c>
      <c r="B77" s="149" t="s">
        <v>93</v>
      </c>
      <c r="C77">
        <v>1515</v>
      </c>
      <c r="D77">
        <v>782</v>
      </c>
      <c r="E77">
        <v>733</v>
      </c>
      <c r="F77">
        <v>81</v>
      </c>
      <c r="G77">
        <v>77</v>
      </c>
      <c r="H77">
        <v>85</v>
      </c>
      <c r="I77">
        <v>34</v>
      </c>
      <c r="J77">
        <v>17</v>
      </c>
      <c r="K77">
        <v>17</v>
      </c>
      <c r="L77">
        <v>91</v>
      </c>
      <c r="M77" t="s">
        <v>414</v>
      </c>
      <c r="N77" t="s">
        <v>414</v>
      </c>
      <c r="O77">
        <v>56</v>
      </c>
      <c r="P77">
        <v>30</v>
      </c>
      <c r="Q77">
        <v>26</v>
      </c>
      <c r="R77">
        <v>84</v>
      </c>
      <c r="S77">
        <v>80</v>
      </c>
      <c r="T77">
        <v>88</v>
      </c>
      <c r="U77">
        <v>8</v>
      </c>
      <c r="V77">
        <v>6</v>
      </c>
      <c r="W77" t="s">
        <v>414</v>
      </c>
      <c r="X77" t="s">
        <v>414</v>
      </c>
      <c r="Y77" t="s">
        <v>414</v>
      </c>
      <c r="Z77" t="s">
        <v>414</v>
      </c>
      <c r="AA77">
        <v>3</v>
      </c>
      <c r="AB77" t="s">
        <v>414</v>
      </c>
      <c r="AC77" t="s">
        <v>414</v>
      </c>
      <c r="AD77" t="s">
        <v>414</v>
      </c>
      <c r="AE77" t="s">
        <v>414</v>
      </c>
      <c r="AF77" t="s">
        <v>414</v>
      </c>
      <c r="AG77">
        <v>1678</v>
      </c>
      <c r="AH77">
        <v>870</v>
      </c>
      <c r="AI77">
        <v>808</v>
      </c>
      <c r="AJ77">
        <v>81</v>
      </c>
      <c r="AK77">
        <v>77</v>
      </c>
      <c r="AL77">
        <v>86</v>
      </c>
    </row>
    <row r="78" spans="1:38" ht="14.25" x14ac:dyDescent="0.45">
      <c r="A78" s="149" t="s">
        <v>96</v>
      </c>
      <c r="B78" s="149" t="s">
        <v>97</v>
      </c>
      <c r="C78">
        <v>2883</v>
      </c>
      <c r="D78">
        <v>1476</v>
      </c>
      <c r="E78">
        <v>1407</v>
      </c>
      <c r="F78">
        <v>81</v>
      </c>
      <c r="G78">
        <v>77</v>
      </c>
      <c r="H78">
        <v>86</v>
      </c>
      <c r="I78">
        <v>56</v>
      </c>
      <c r="J78">
        <v>24</v>
      </c>
      <c r="K78">
        <v>32</v>
      </c>
      <c r="L78">
        <v>88</v>
      </c>
      <c r="M78">
        <v>88</v>
      </c>
      <c r="N78">
        <v>88</v>
      </c>
      <c r="O78">
        <v>124</v>
      </c>
      <c r="P78">
        <v>56</v>
      </c>
      <c r="Q78">
        <v>68</v>
      </c>
      <c r="R78">
        <v>77</v>
      </c>
      <c r="S78">
        <v>71</v>
      </c>
      <c r="T78">
        <v>82</v>
      </c>
      <c r="U78">
        <v>29</v>
      </c>
      <c r="V78">
        <v>17</v>
      </c>
      <c r="W78">
        <v>12</v>
      </c>
      <c r="X78">
        <v>86</v>
      </c>
      <c r="Y78" t="s">
        <v>414</v>
      </c>
      <c r="Z78" t="s">
        <v>414</v>
      </c>
      <c r="AA78">
        <v>13</v>
      </c>
      <c r="AB78">
        <v>6</v>
      </c>
      <c r="AC78">
        <v>7</v>
      </c>
      <c r="AD78" t="s">
        <v>414</v>
      </c>
      <c r="AE78">
        <v>100</v>
      </c>
      <c r="AF78" t="s">
        <v>414</v>
      </c>
      <c r="AG78">
        <v>3148</v>
      </c>
      <c r="AH78">
        <v>1609</v>
      </c>
      <c r="AI78">
        <v>1539</v>
      </c>
      <c r="AJ78">
        <v>81</v>
      </c>
      <c r="AK78">
        <v>77</v>
      </c>
      <c r="AL78">
        <v>85</v>
      </c>
    </row>
    <row r="79" spans="1:38" ht="14.25" x14ac:dyDescent="0.45">
      <c r="A79" s="149" t="s">
        <v>376</v>
      </c>
      <c r="B79" s="149" t="s">
        <v>377</v>
      </c>
      <c r="C79" t="s">
        <v>441</v>
      </c>
      <c r="D79" t="s">
        <v>441</v>
      </c>
      <c r="E79" t="s">
        <v>441</v>
      </c>
      <c r="F79" t="s">
        <v>441</v>
      </c>
      <c r="G79" t="s">
        <v>441</v>
      </c>
      <c r="H79" t="s">
        <v>441</v>
      </c>
      <c r="I79" t="s">
        <v>441</v>
      </c>
      <c r="J79" t="s">
        <v>441</v>
      </c>
      <c r="K79" t="s">
        <v>441</v>
      </c>
      <c r="L79" t="s">
        <v>441</v>
      </c>
      <c r="M79" t="s">
        <v>441</v>
      </c>
      <c r="N79" t="s">
        <v>441</v>
      </c>
      <c r="O79" t="s">
        <v>441</v>
      </c>
      <c r="P79" t="s">
        <v>441</v>
      </c>
      <c r="Q79" t="s">
        <v>441</v>
      </c>
      <c r="R79" t="s">
        <v>441</v>
      </c>
      <c r="S79" t="s">
        <v>441</v>
      </c>
      <c r="T79" t="s">
        <v>441</v>
      </c>
      <c r="U79" t="s">
        <v>441</v>
      </c>
      <c r="V79" t="s">
        <v>441</v>
      </c>
      <c r="W79" t="s">
        <v>441</v>
      </c>
      <c r="X79" t="s">
        <v>441</v>
      </c>
      <c r="Y79" t="s">
        <v>441</v>
      </c>
      <c r="Z79" t="s">
        <v>441</v>
      </c>
      <c r="AA79" t="s">
        <v>441</v>
      </c>
      <c r="AB79" t="s">
        <v>441</v>
      </c>
      <c r="AC79" t="s">
        <v>441</v>
      </c>
      <c r="AD79" t="s">
        <v>441</v>
      </c>
      <c r="AE79" t="s">
        <v>441</v>
      </c>
      <c r="AF79" t="s">
        <v>441</v>
      </c>
      <c r="AG79" t="s">
        <v>441</v>
      </c>
      <c r="AH79" t="s">
        <v>441</v>
      </c>
      <c r="AI79" t="s">
        <v>441</v>
      </c>
      <c r="AJ79" t="s">
        <v>441</v>
      </c>
      <c r="AK79" t="s">
        <v>441</v>
      </c>
      <c r="AL79" t="s">
        <v>441</v>
      </c>
    </row>
    <row r="80" spans="1:38" ht="14.25" x14ac:dyDescent="0.45">
      <c r="A80" s="149" t="s">
        <v>363</v>
      </c>
      <c r="B80" s="149" t="s">
        <v>364</v>
      </c>
      <c r="C80">
        <v>1708</v>
      </c>
      <c r="D80">
        <v>873</v>
      </c>
      <c r="E80">
        <v>835</v>
      </c>
      <c r="F80">
        <v>79</v>
      </c>
      <c r="G80">
        <v>76</v>
      </c>
      <c r="H80">
        <v>82</v>
      </c>
      <c r="I80">
        <v>98</v>
      </c>
      <c r="J80">
        <v>46</v>
      </c>
      <c r="K80">
        <v>52</v>
      </c>
      <c r="L80">
        <v>80</v>
      </c>
      <c r="M80">
        <v>72</v>
      </c>
      <c r="N80">
        <v>87</v>
      </c>
      <c r="O80">
        <v>31</v>
      </c>
      <c r="P80">
        <v>18</v>
      </c>
      <c r="Q80">
        <v>13</v>
      </c>
      <c r="R80">
        <v>77</v>
      </c>
      <c r="S80">
        <v>78</v>
      </c>
      <c r="T80">
        <v>77</v>
      </c>
      <c r="U80">
        <v>15</v>
      </c>
      <c r="V80">
        <v>7</v>
      </c>
      <c r="W80">
        <v>8</v>
      </c>
      <c r="X80">
        <v>80</v>
      </c>
      <c r="Y80" t="s">
        <v>414</v>
      </c>
      <c r="Z80" t="s">
        <v>414</v>
      </c>
      <c r="AA80">
        <v>13</v>
      </c>
      <c r="AB80">
        <v>5</v>
      </c>
      <c r="AC80">
        <v>8</v>
      </c>
      <c r="AD80">
        <v>77</v>
      </c>
      <c r="AE80">
        <v>100</v>
      </c>
      <c r="AF80">
        <v>63</v>
      </c>
      <c r="AG80">
        <v>1890</v>
      </c>
      <c r="AH80">
        <v>962</v>
      </c>
      <c r="AI80">
        <v>928</v>
      </c>
      <c r="AJ80">
        <v>79</v>
      </c>
      <c r="AK80">
        <v>76</v>
      </c>
      <c r="AL80">
        <v>82</v>
      </c>
    </row>
    <row r="81" spans="1:38" ht="14.25" x14ac:dyDescent="0.45">
      <c r="A81" s="149" t="s">
        <v>367</v>
      </c>
      <c r="B81" s="149" t="s">
        <v>425</v>
      </c>
      <c r="C81">
        <v>3726</v>
      </c>
      <c r="D81">
        <v>1956</v>
      </c>
      <c r="E81">
        <v>1770</v>
      </c>
      <c r="F81">
        <v>80</v>
      </c>
      <c r="G81">
        <v>78</v>
      </c>
      <c r="H81">
        <v>81</v>
      </c>
      <c r="I81">
        <v>477</v>
      </c>
      <c r="J81">
        <v>245</v>
      </c>
      <c r="K81">
        <v>232</v>
      </c>
      <c r="L81">
        <v>76</v>
      </c>
      <c r="M81">
        <v>72</v>
      </c>
      <c r="N81">
        <v>81</v>
      </c>
      <c r="O81">
        <v>343</v>
      </c>
      <c r="P81">
        <v>184</v>
      </c>
      <c r="Q81">
        <v>159</v>
      </c>
      <c r="R81">
        <v>78</v>
      </c>
      <c r="S81">
        <v>77</v>
      </c>
      <c r="T81">
        <v>79</v>
      </c>
      <c r="U81">
        <v>568</v>
      </c>
      <c r="V81">
        <v>311</v>
      </c>
      <c r="W81">
        <v>257</v>
      </c>
      <c r="X81">
        <v>73</v>
      </c>
      <c r="Y81">
        <v>70</v>
      </c>
      <c r="Z81">
        <v>77</v>
      </c>
      <c r="AA81">
        <v>24</v>
      </c>
      <c r="AB81">
        <v>15</v>
      </c>
      <c r="AC81">
        <v>9</v>
      </c>
      <c r="AD81">
        <v>79</v>
      </c>
      <c r="AE81" t="s">
        <v>414</v>
      </c>
      <c r="AF81">
        <v>67</v>
      </c>
      <c r="AG81">
        <v>5262</v>
      </c>
      <c r="AH81">
        <v>2775</v>
      </c>
      <c r="AI81">
        <v>2487</v>
      </c>
      <c r="AJ81">
        <v>78</v>
      </c>
      <c r="AK81">
        <v>76</v>
      </c>
      <c r="AL81">
        <v>80</v>
      </c>
    </row>
    <row r="82" spans="1:38" ht="14.25" x14ac:dyDescent="0.45">
      <c r="A82" s="149" t="s">
        <v>378</v>
      </c>
      <c r="B82" s="149" t="s">
        <v>379</v>
      </c>
      <c r="C82">
        <v>2291</v>
      </c>
      <c r="D82">
        <v>1184</v>
      </c>
      <c r="E82">
        <v>1107</v>
      </c>
      <c r="F82">
        <v>83</v>
      </c>
      <c r="G82">
        <v>79</v>
      </c>
      <c r="H82">
        <v>87</v>
      </c>
      <c r="I82">
        <v>87</v>
      </c>
      <c r="J82">
        <v>41</v>
      </c>
      <c r="K82">
        <v>46</v>
      </c>
      <c r="L82">
        <v>80</v>
      </c>
      <c r="M82">
        <v>76</v>
      </c>
      <c r="N82">
        <v>85</v>
      </c>
      <c r="O82">
        <v>32</v>
      </c>
      <c r="P82">
        <v>14</v>
      </c>
      <c r="Q82">
        <v>18</v>
      </c>
      <c r="R82">
        <v>84</v>
      </c>
      <c r="S82">
        <v>71</v>
      </c>
      <c r="T82" t="s">
        <v>414</v>
      </c>
      <c r="U82">
        <v>6</v>
      </c>
      <c r="V82">
        <v>3</v>
      </c>
      <c r="W82">
        <v>3</v>
      </c>
      <c r="X82" t="s">
        <v>414</v>
      </c>
      <c r="Y82" t="s">
        <v>414</v>
      </c>
      <c r="Z82">
        <v>100</v>
      </c>
      <c r="AA82">
        <v>8</v>
      </c>
      <c r="AB82">
        <v>5</v>
      </c>
      <c r="AC82">
        <v>3</v>
      </c>
      <c r="AD82">
        <v>63</v>
      </c>
      <c r="AE82" t="s">
        <v>414</v>
      </c>
      <c r="AF82">
        <v>100</v>
      </c>
      <c r="AG82">
        <v>2440</v>
      </c>
      <c r="AH82">
        <v>1256</v>
      </c>
      <c r="AI82">
        <v>1184</v>
      </c>
      <c r="AJ82">
        <v>83</v>
      </c>
      <c r="AK82">
        <v>79</v>
      </c>
      <c r="AL82">
        <v>87</v>
      </c>
    </row>
    <row r="83" spans="1:38" ht="14.25" x14ac:dyDescent="0.45">
      <c r="A83" s="149" t="s">
        <v>386</v>
      </c>
      <c r="B83" s="149" t="s">
        <v>387</v>
      </c>
      <c r="C83">
        <v>3013</v>
      </c>
      <c r="D83">
        <v>1586</v>
      </c>
      <c r="E83">
        <v>1427</v>
      </c>
      <c r="F83">
        <v>81</v>
      </c>
      <c r="G83">
        <v>77</v>
      </c>
      <c r="H83">
        <v>86</v>
      </c>
      <c r="I83">
        <v>190</v>
      </c>
      <c r="J83">
        <v>97</v>
      </c>
      <c r="K83">
        <v>93</v>
      </c>
      <c r="L83">
        <v>82</v>
      </c>
      <c r="M83">
        <v>73</v>
      </c>
      <c r="N83">
        <v>90</v>
      </c>
      <c r="O83">
        <v>114</v>
      </c>
      <c r="P83">
        <v>65</v>
      </c>
      <c r="Q83">
        <v>49</v>
      </c>
      <c r="R83">
        <v>90</v>
      </c>
      <c r="S83">
        <v>91</v>
      </c>
      <c r="T83">
        <v>90</v>
      </c>
      <c r="U83">
        <v>51</v>
      </c>
      <c r="V83">
        <v>25</v>
      </c>
      <c r="W83">
        <v>26</v>
      </c>
      <c r="X83">
        <v>82</v>
      </c>
      <c r="Y83">
        <v>80</v>
      </c>
      <c r="Z83">
        <v>85</v>
      </c>
      <c r="AA83">
        <v>12</v>
      </c>
      <c r="AB83">
        <v>5</v>
      </c>
      <c r="AC83">
        <v>7</v>
      </c>
      <c r="AD83" t="s">
        <v>414</v>
      </c>
      <c r="AE83" t="s">
        <v>414</v>
      </c>
      <c r="AF83">
        <v>100</v>
      </c>
      <c r="AG83">
        <v>3420</v>
      </c>
      <c r="AH83">
        <v>1800</v>
      </c>
      <c r="AI83">
        <v>1620</v>
      </c>
      <c r="AJ83">
        <v>81</v>
      </c>
      <c r="AK83">
        <v>77</v>
      </c>
      <c r="AL83">
        <v>86</v>
      </c>
    </row>
    <row r="84" spans="1:38" ht="14.25" x14ac:dyDescent="0.45">
      <c r="A84" s="149" t="s">
        <v>80</v>
      </c>
      <c r="B84" s="149" t="s">
        <v>81</v>
      </c>
      <c r="C84">
        <v>1107</v>
      </c>
      <c r="D84">
        <v>564</v>
      </c>
      <c r="E84">
        <v>543</v>
      </c>
      <c r="F84">
        <v>85</v>
      </c>
      <c r="G84">
        <v>82</v>
      </c>
      <c r="H84">
        <v>87</v>
      </c>
      <c r="I84">
        <v>11</v>
      </c>
      <c r="J84">
        <v>7</v>
      </c>
      <c r="K84">
        <v>4</v>
      </c>
      <c r="L84">
        <v>73</v>
      </c>
      <c r="M84" t="s">
        <v>414</v>
      </c>
      <c r="N84" t="s">
        <v>414</v>
      </c>
      <c r="O84">
        <v>28</v>
      </c>
      <c r="P84">
        <v>13</v>
      </c>
      <c r="Q84">
        <v>15</v>
      </c>
      <c r="R84" t="s">
        <v>414</v>
      </c>
      <c r="S84" t="s">
        <v>414</v>
      </c>
      <c r="T84" t="s">
        <v>414</v>
      </c>
      <c r="U84">
        <v>4</v>
      </c>
      <c r="V84" t="s">
        <v>414</v>
      </c>
      <c r="W84" t="s">
        <v>414</v>
      </c>
      <c r="X84">
        <v>100</v>
      </c>
      <c r="Y84" t="s">
        <v>414</v>
      </c>
      <c r="Z84" t="s">
        <v>414</v>
      </c>
      <c r="AA84">
        <v>7</v>
      </c>
      <c r="AB84">
        <v>3</v>
      </c>
      <c r="AC84">
        <v>4</v>
      </c>
      <c r="AD84">
        <v>100</v>
      </c>
      <c r="AE84">
        <v>100</v>
      </c>
      <c r="AF84">
        <v>100</v>
      </c>
      <c r="AG84">
        <v>1169</v>
      </c>
      <c r="AH84">
        <v>596</v>
      </c>
      <c r="AI84">
        <v>573</v>
      </c>
      <c r="AJ84">
        <v>85</v>
      </c>
      <c r="AK84">
        <v>83</v>
      </c>
      <c r="AL84">
        <v>87</v>
      </c>
    </row>
    <row r="85" spans="1:38" ht="14.25" x14ac:dyDescent="0.45">
      <c r="A85" s="149" t="s">
        <v>82</v>
      </c>
      <c r="B85" s="149" t="s">
        <v>83</v>
      </c>
      <c r="C85">
        <v>1521</v>
      </c>
      <c r="D85">
        <v>805</v>
      </c>
      <c r="E85">
        <v>716</v>
      </c>
      <c r="F85">
        <v>74</v>
      </c>
      <c r="G85">
        <v>71</v>
      </c>
      <c r="H85">
        <v>79</v>
      </c>
      <c r="I85">
        <v>114</v>
      </c>
      <c r="J85">
        <v>58</v>
      </c>
      <c r="K85">
        <v>56</v>
      </c>
      <c r="L85">
        <v>72</v>
      </c>
      <c r="M85">
        <v>66</v>
      </c>
      <c r="N85">
        <v>79</v>
      </c>
      <c r="O85">
        <v>182</v>
      </c>
      <c r="P85">
        <v>89</v>
      </c>
      <c r="Q85">
        <v>93</v>
      </c>
      <c r="R85">
        <v>81</v>
      </c>
      <c r="S85">
        <v>78</v>
      </c>
      <c r="T85">
        <v>84</v>
      </c>
      <c r="U85">
        <v>40</v>
      </c>
      <c r="V85">
        <v>21</v>
      </c>
      <c r="W85">
        <v>19</v>
      </c>
      <c r="X85">
        <v>88</v>
      </c>
      <c r="Y85" t="s">
        <v>414</v>
      </c>
      <c r="Z85">
        <v>84</v>
      </c>
      <c r="AA85">
        <v>4</v>
      </c>
      <c r="AB85" t="s">
        <v>414</v>
      </c>
      <c r="AC85" t="s">
        <v>414</v>
      </c>
      <c r="AD85" t="s">
        <v>414</v>
      </c>
      <c r="AE85" t="s">
        <v>414</v>
      </c>
      <c r="AF85" t="s">
        <v>414</v>
      </c>
      <c r="AG85">
        <v>1940</v>
      </c>
      <c r="AH85">
        <v>1011</v>
      </c>
      <c r="AI85">
        <v>929</v>
      </c>
      <c r="AJ85">
        <v>74</v>
      </c>
      <c r="AK85">
        <v>71</v>
      </c>
      <c r="AL85">
        <v>79</v>
      </c>
    </row>
    <row r="86" spans="1:38" ht="14.25" x14ac:dyDescent="0.45">
      <c r="A86" s="149" t="s">
        <v>90</v>
      </c>
      <c r="B86" s="149" t="s">
        <v>91</v>
      </c>
      <c r="C86">
        <v>1557</v>
      </c>
      <c r="D86">
        <v>796</v>
      </c>
      <c r="E86">
        <v>761</v>
      </c>
      <c r="F86">
        <v>82</v>
      </c>
      <c r="G86">
        <v>78</v>
      </c>
      <c r="H86">
        <v>87</v>
      </c>
      <c r="I86">
        <v>28</v>
      </c>
      <c r="J86">
        <v>11</v>
      </c>
      <c r="K86">
        <v>17</v>
      </c>
      <c r="L86">
        <v>89</v>
      </c>
      <c r="M86" t="s">
        <v>414</v>
      </c>
      <c r="N86" t="s">
        <v>414</v>
      </c>
      <c r="O86">
        <v>12</v>
      </c>
      <c r="P86">
        <v>6</v>
      </c>
      <c r="Q86">
        <v>6</v>
      </c>
      <c r="R86" t="s">
        <v>414</v>
      </c>
      <c r="S86" t="s">
        <v>414</v>
      </c>
      <c r="T86">
        <v>100</v>
      </c>
      <c r="U86">
        <v>3</v>
      </c>
      <c r="V86">
        <v>3</v>
      </c>
      <c r="W86">
        <v>0</v>
      </c>
      <c r="X86" t="s">
        <v>414</v>
      </c>
      <c r="Y86" t="s">
        <v>414</v>
      </c>
      <c r="Z86" t="s">
        <v>33</v>
      </c>
      <c r="AA86" t="s">
        <v>414</v>
      </c>
      <c r="AB86" t="s">
        <v>414</v>
      </c>
      <c r="AC86">
        <v>0</v>
      </c>
      <c r="AD86" t="s">
        <v>414</v>
      </c>
      <c r="AE86" t="s">
        <v>414</v>
      </c>
      <c r="AF86" t="s">
        <v>33</v>
      </c>
      <c r="AG86">
        <v>1606</v>
      </c>
      <c r="AH86">
        <v>819</v>
      </c>
      <c r="AI86">
        <v>787</v>
      </c>
      <c r="AJ86">
        <v>82</v>
      </c>
      <c r="AK86">
        <v>78</v>
      </c>
      <c r="AL86">
        <v>87</v>
      </c>
    </row>
    <row r="87" spans="1:38" ht="14.25" x14ac:dyDescent="0.45">
      <c r="A87" s="149" t="s">
        <v>94</v>
      </c>
      <c r="B87" s="149" t="s">
        <v>95</v>
      </c>
      <c r="C87">
        <v>2265</v>
      </c>
      <c r="D87">
        <v>1136</v>
      </c>
      <c r="E87">
        <v>1129</v>
      </c>
      <c r="F87">
        <v>84</v>
      </c>
      <c r="G87">
        <v>80</v>
      </c>
      <c r="H87">
        <v>87</v>
      </c>
      <c r="I87">
        <v>61</v>
      </c>
      <c r="J87">
        <v>39</v>
      </c>
      <c r="K87">
        <v>22</v>
      </c>
      <c r="L87">
        <v>77</v>
      </c>
      <c r="M87">
        <v>74</v>
      </c>
      <c r="N87">
        <v>82</v>
      </c>
      <c r="O87">
        <v>134</v>
      </c>
      <c r="P87">
        <v>64</v>
      </c>
      <c r="Q87">
        <v>70</v>
      </c>
      <c r="R87">
        <v>84</v>
      </c>
      <c r="S87">
        <v>78</v>
      </c>
      <c r="T87">
        <v>89</v>
      </c>
      <c r="U87">
        <v>35</v>
      </c>
      <c r="V87">
        <v>17</v>
      </c>
      <c r="W87">
        <v>18</v>
      </c>
      <c r="X87">
        <v>89</v>
      </c>
      <c r="Y87">
        <v>76</v>
      </c>
      <c r="Z87">
        <v>100</v>
      </c>
      <c r="AA87">
        <v>4</v>
      </c>
      <c r="AB87" t="s">
        <v>414</v>
      </c>
      <c r="AC87">
        <v>3</v>
      </c>
      <c r="AD87" t="s">
        <v>414</v>
      </c>
      <c r="AE87" t="s">
        <v>414</v>
      </c>
      <c r="AF87" t="s">
        <v>414</v>
      </c>
      <c r="AG87">
        <v>2539</v>
      </c>
      <c r="AH87">
        <v>1276</v>
      </c>
      <c r="AI87">
        <v>1263</v>
      </c>
      <c r="AJ87">
        <v>83</v>
      </c>
      <c r="AK87">
        <v>80</v>
      </c>
      <c r="AL87">
        <v>87</v>
      </c>
    </row>
    <row r="88" spans="1:38" ht="14.25" x14ac:dyDescent="0.45">
      <c r="A88" s="149" t="s">
        <v>157</v>
      </c>
      <c r="B88" s="149" t="s">
        <v>426</v>
      </c>
      <c r="C88">
        <v>2995</v>
      </c>
      <c r="D88">
        <v>1505</v>
      </c>
      <c r="E88">
        <v>1490</v>
      </c>
      <c r="F88">
        <v>77</v>
      </c>
      <c r="G88">
        <v>72</v>
      </c>
      <c r="H88">
        <v>82</v>
      </c>
      <c r="I88">
        <v>128</v>
      </c>
      <c r="J88">
        <v>70</v>
      </c>
      <c r="K88">
        <v>58</v>
      </c>
      <c r="L88">
        <v>81</v>
      </c>
      <c r="M88">
        <v>79</v>
      </c>
      <c r="N88">
        <v>84</v>
      </c>
      <c r="O88">
        <v>50</v>
      </c>
      <c r="P88">
        <v>30</v>
      </c>
      <c r="Q88">
        <v>20</v>
      </c>
      <c r="R88">
        <v>80</v>
      </c>
      <c r="S88">
        <v>70</v>
      </c>
      <c r="T88" t="s">
        <v>414</v>
      </c>
      <c r="U88">
        <v>47</v>
      </c>
      <c r="V88">
        <v>23</v>
      </c>
      <c r="W88">
        <v>24</v>
      </c>
      <c r="X88">
        <v>68</v>
      </c>
      <c r="Y88">
        <v>70</v>
      </c>
      <c r="Z88">
        <v>67</v>
      </c>
      <c r="AA88">
        <v>7</v>
      </c>
      <c r="AB88" t="s">
        <v>414</v>
      </c>
      <c r="AC88">
        <v>5</v>
      </c>
      <c r="AD88">
        <v>100</v>
      </c>
      <c r="AE88" t="s">
        <v>414</v>
      </c>
      <c r="AF88">
        <v>100</v>
      </c>
      <c r="AG88">
        <v>3363</v>
      </c>
      <c r="AH88">
        <v>1690</v>
      </c>
      <c r="AI88">
        <v>1673</v>
      </c>
      <c r="AJ88">
        <v>77</v>
      </c>
      <c r="AK88">
        <v>72</v>
      </c>
      <c r="AL88">
        <v>82</v>
      </c>
    </row>
    <row r="89" spans="1:38" ht="14.25" x14ac:dyDescent="0.45">
      <c r="A89" s="149" t="s">
        <v>155</v>
      </c>
      <c r="B89" s="149" t="s">
        <v>156</v>
      </c>
      <c r="C89">
        <v>3381</v>
      </c>
      <c r="D89">
        <v>1731</v>
      </c>
      <c r="E89">
        <v>1650</v>
      </c>
      <c r="F89">
        <v>81</v>
      </c>
      <c r="G89">
        <v>77</v>
      </c>
      <c r="H89">
        <v>85</v>
      </c>
      <c r="I89">
        <v>90</v>
      </c>
      <c r="J89">
        <v>45</v>
      </c>
      <c r="K89">
        <v>45</v>
      </c>
      <c r="L89">
        <v>86</v>
      </c>
      <c r="M89">
        <v>76</v>
      </c>
      <c r="N89" t="s">
        <v>414</v>
      </c>
      <c r="O89">
        <v>25</v>
      </c>
      <c r="P89">
        <v>15</v>
      </c>
      <c r="Q89">
        <v>10</v>
      </c>
      <c r="R89">
        <v>88</v>
      </c>
      <c r="S89">
        <v>80</v>
      </c>
      <c r="T89">
        <v>100</v>
      </c>
      <c r="U89">
        <v>6</v>
      </c>
      <c r="V89">
        <v>3</v>
      </c>
      <c r="W89">
        <v>3</v>
      </c>
      <c r="X89" t="s">
        <v>414</v>
      </c>
      <c r="Y89">
        <v>100</v>
      </c>
      <c r="Z89" t="s">
        <v>414</v>
      </c>
      <c r="AA89" t="s">
        <v>414</v>
      </c>
      <c r="AB89">
        <v>0</v>
      </c>
      <c r="AC89" t="s">
        <v>414</v>
      </c>
      <c r="AD89" t="s">
        <v>414</v>
      </c>
      <c r="AE89" t="s">
        <v>33</v>
      </c>
      <c r="AF89" t="s">
        <v>414</v>
      </c>
      <c r="AG89">
        <v>3543</v>
      </c>
      <c r="AH89">
        <v>1812</v>
      </c>
      <c r="AI89">
        <v>1731</v>
      </c>
      <c r="AJ89">
        <v>81</v>
      </c>
      <c r="AK89">
        <v>77</v>
      </c>
      <c r="AL89">
        <v>85</v>
      </c>
    </row>
    <row r="90" spans="1:38" ht="14.25" x14ac:dyDescent="0.45">
      <c r="A90" s="149" t="s">
        <v>162</v>
      </c>
      <c r="B90" s="149" t="s">
        <v>163</v>
      </c>
      <c r="C90">
        <v>1860</v>
      </c>
      <c r="D90">
        <v>938</v>
      </c>
      <c r="E90">
        <v>922</v>
      </c>
      <c r="F90">
        <v>79</v>
      </c>
      <c r="G90">
        <v>77</v>
      </c>
      <c r="H90">
        <v>82</v>
      </c>
      <c r="I90">
        <v>61</v>
      </c>
      <c r="J90">
        <v>24</v>
      </c>
      <c r="K90">
        <v>37</v>
      </c>
      <c r="L90">
        <v>87</v>
      </c>
      <c r="M90" t="s">
        <v>414</v>
      </c>
      <c r="N90">
        <v>84</v>
      </c>
      <c r="O90">
        <v>14</v>
      </c>
      <c r="P90">
        <v>7</v>
      </c>
      <c r="Q90">
        <v>7</v>
      </c>
      <c r="R90" t="s">
        <v>414</v>
      </c>
      <c r="S90" t="s">
        <v>414</v>
      </c>
      <c r="T90" t="s">
        <v>414</v>
      </c>
      <c r="U90">
        <v>3</v>
      </c>
      <c r="V90" t="s">
        <v>414</v>
      </c>
      <c r="W90" t="s">
        <v>414</v>
      </c>
      <c r="X90">
        <v>100</v>
      </c>
      <c r="Y90" t="s">
        <v>414</v>
      </c>
      <c r="Z90" t="s">
        <v>414</v>
      </c>
      <c r="AA90">
        <v>4</v>
      </c>
      <c r="AB90" t="s">
        <v>414</v>
      </c>
      <c r="AC90" t="s">
        <v>414</v>
      </c>
      <c r="AD90">
        <v>100</v>
      </c>
      <c r="AE90" t="s">
        <v>414</v>
      </c>
      <c r="AF90" t="s">
        <v>414</v>
      </c>
      <c r="AG90">
        <v>1969</v>
      </c>
      <c r="AH90">
        <v>989</v>
      </c>
      <c r="AI90">
        <v>980</v>
      </c>
      <c r="AJ90">
        <v>80</v>
      </c>
      <c r="AK90">
        <v>77</v>
      </c>
      <c r="AL90">
        <v>82</v>
      </c>
    </row>
    <row r="91" spans="1:38" ht="14.25" x14ac:dyDescent="0.45">
      <c r="A91" s="149" t="s">
        <v>164</v>
      </c>
      <c r="B91" s="149" t="s">
        <v>165</v>
      </c>
      <c r="C91">
        <v>1780</v>
      </c>
      <c r="D91">
        <v>919</v>
      </c>
      <c r="E91">
        <v>861</v>
      </c>
      <c r="F91">
        <v>83</v>
      </c>
      <c r="G91">
        <v>80</v>
      </c>
      <c r="H91">
        <v>87</v>
      </c>
      <c r="I91">
        <v>28</v>
      </c>
      <c r="J91">
        <v>13</v>
      </c>
      <c r="K91">
        <v>15</v>
      </c>
      <c r="L91">
        <v>82</v>
      </c>
      <c r="M91">
        <v>77</v>
      </c>
      <c r="N91" t="s">
        <v>414</v>
      </c>
      <c r="O91">
        <v>83</v>
      </c>
      <c r="P91">
        <v>45</v>
      </c>
      <c r="Q91">
        <v>38</v>
      </c>
      <c r="R91">
        <v>86</v>
      </c>
      <c r="S91">
        <v>80</v>
      </c>
      <c r="T91">
        <v>92</v>
      </c>
      <c r="U91">
        <v>13</v>
      </c>
      <c r="V91">
        <v>7</v>
      </c>
      <c r="W91">
        <v>6</v>
      </c>
      <c r="X91">
        <v>69</v>
      </c>
      <c r="Y91">
        <v>57</v>
      </c>
      <c r="Z91" t="s">
        <v>414</v>
      </c>
      <c r="AA91">
        <v>7</v>
      </c>
      <c r="AB91">
        <v>5</v>
      </c>
      <c r="AC91" t="s">
        <v>414</v>
      </c>
      <c r="AD91" t="s">
        <v>414</v>
      </c>
      <c r="AE91" t="s">
        <v>414</v>
      </c>
      <c r="AF91" t="s">
        <v>414</v>
      </c>
      <c r="AG91">
        <v>1951</v>
      </c>
      <c r="AH91">
        <v>1015</v>
      </c>
      <c r="AI91">
        <v>936</v>
      </c>
      <c r="AJ91">
        <v>83</v>
      </c>
      <c r="AK91">
        <v>79</v>
      </c>
      <c r="AL91">
        <v>87</v>
      </c>
    </row>
    <row r="92" spans="1:38" ht="14.25" x14ac:dyDescent="0.45">
      <c r="A92" s="149" t="s">
        <v>166</v>
      </c>
      <c r="B92" s="149" t="s">
        <v>167</v>
      </c>
      <c r="C92">
        <v>5827</v>
      </c>
      <c r="D92">
        <v>3028</v>
      </c>
      <c r="E92">
        <v>2799</v>
      </c>
      <c r="F92">
        <v>78</v>
      </c>
      <c r="G92">
        <v>75</v>
      </c>
      <c r="H92">
        <v>82</v>
      </c>
      <c r="I92">
        <v>161</v>
      </c>
      <c r="J92">
        <v>86</v>
      </c>
      <c r="K92">
        <v>75</v>
      </c>
      <c r="L92">
        <v>83</v>
      </c>
      <c r="M92">
        <v>78</v>
      </c>
      <c r="N92">
        <v>88</v>
      </c>
      <c r="O92">
        <v>83</v>
      </c>
      <c r="P92">
        <v>40</v>
      </c>
      <c r="Q92">
        <v>43</v>
      </c>
      <c r="R92">
        <v>78</v>
      </c>
      <c r="S92">
        <v>80</v>
      </c>
      <c r="T92">
        <v>77</v>
      </c>
      <c r="U92">
        <v>27</v>
      </c>
      <c r="V92">
        <v>10</v>
      </c>
      <c r="W92">
        <v>17</v>
      </c>
      <c r="X92">
        <v>74</v>
      </c>
      <c r="Y92">
        <v>50</v>
      </c>
      <c r="Z92" t="s">
        <v>414</v>
      </c>
      <c r="AA92">
        <v>10</v>
      </c>
      <c r="AB92">
        <v>6</v>
      </c>
      <c r="AC92">
        <v>4</v>
      </c>
      <c r="AD92">
        <v>100</v>
      </c>
      <c r="AE92">
        <v>100</v>
      </c>
      <c r="AF92">
        <v>100</v>
      </c>
      <c r="AG92">
        <v>6196</v>
      </c>
      <c r="AH92">
        <v>3209</v>
      </c>
      <c r="AI92">
        <v>2987</v>
      </c>
      <c r="AJ92">
        <v>78</v>
      </c>
      <c r="AK92">
        <v>75</v>
      </c>
      <c r="AL92">
        <v>83</v>
      </c>
    </row>
    <row r="93" spans="1:38" ht="14.25" x14ac:dyDescent="0.45">
      <c r="A93" s="149" t="s">
        <v>174</v>
      </c>
      <c r="B93" s="149" t="s">
        <v>175</v>
      </c>
      <c r="C93">
        <v>1847</v>
      </c>
      <c r="D93">
        <v>902</v>
      </c>
      <c r="E93">
        <v>945</v>
      </c>
      <c r="F93">
        <v>82</v>
      </c>
      <c r="G93">
        <v>79</v>
      </c>
      <c r="H93">
        <v>86</v>
      </c>
      <c r="I93">
        <v>73</v>
      </c>
      <c r="J93">
        <v>40</v>
      </c>
      <c r="K93">
        <v>33</v>
      </c>
      <c r="L93">
        <v>86</v>
      </c>
      <c r="M93">
        <v>80</v>
      </c>
      <c r="N93" t="s">
        <v>414</v>
      </c>
      <c r="O93">
        <v>36</v>
      </c>
      <c r="P93">
        <v>21</v>
      </c>
      <c r="Q93">
        <v>15</v>
      </c>
      <c r="R93">
        <v>86</v>
      </c>
      <c r="S93">
        <v>86</v>
      </c>
      <c r="T93" t="s">
        <v>414</v>
      </c>
      <c r="U93">
        <v>8</v>
      </c>
      <c r="V93">
        <v>4</v>
      </c>
      <c r="W93">
        <v>4</v>
      </c>
      <c r="X93" t="s">
        <v>414</v>
      </c>
      <c r="Y93" t="s">
        <v>414</v>
      </c>
      <c r="Z93">
        <v>100</v>
      </c>
      <c r="AA93">
        <v>8</v>
      </c>
      <c r="AB93">
        <v>3</v>
      </c>
      <c r="AC93">
        <v>5</v>
      </c>
      <c r="AD93">
        <v>63</v>
      </c>
      <c r="AE93" t="s">
        <v>414</v>
      </c>
      <c r="AF93" t="s">
        <v>414</v>
      </c>
      <c r="AG93">
        <v>2011</v>
      </c>
      <c r="AH93">
        <v>991</v>
      </c>
      <c r="AI93">
        <v>1020</v>
      </c>
      <c r="AJ93">
        <v>82</v>
      </c>
      <c r="AK93">
        <v>79</v>
      </c>
      <c r="AL93">
        <v>85</v>
      </c>
    </row>
    <row r="94" spans="1:38" ht="14.25" x14ac:dyDescent="0.45">
      <c r="A94" s="149" t="s">
        <v>238</v>
      </c>
      <c r="B94" s="149" t="s">
        <v>239</v>
      </c>
      <c r="C94">
        <v>1086</v>
      </c>
      <c r="D94">
        <v>566</v>
      </c>
      <c r="E94">
        <v>520</v>
      </c>
      <c r="F94">
        <v>77</v>
      </c>
      <c r="G94">
        <v>74</v>
      </c>
      <c r="H94">
        <v>81</v>
      </c>
      <c r="I94">
        <v>314</v>
      </c>
      <c r="J94">
        <v>176</v>
      </c>
      <c r="K94">
        <v>138</v>
      </c>
      <c r="L94">
        <v>76</v>
      </c>
      <c r="M94">
        <v>68</v>
      </c>
      <c r="N94">
        <v>86</v>
      </c>
      <c r="O94">
        <v>1443</v>
      </c>
      <c r="P94">
        <v>747</v>
      </c>
      <c r="Q94">
        <v>696</v>
      </c>
      <c r="R94">
        <v>81</v>
      </c>
      <c r="S94">
        <v>78</v>
      </c>
      <c r="T94">
        <v>83</v>
      </c>
      <c r="U94">
        <v>293</v>
      </c>
      <c r="V94">
        <v>167</v>
      </c>
      <c r="W94">
        <v>126</v>
      </c>
      <c r="X94">
        <v>82</v>
      </c>
      <c r="Y94">
        <v>77</v>
      </c>
      <c r="Z94">
        <v>89</v>
      </c>
      <c r="AA94">
        <v>12</v>
      </c>
      <c r="AB94">
        <v>5</v>
      </c>
      <c r="AC94">
        <v>7</v>
      </c>
      <c r="AD94">
        <v>75</v>
      </c>
      <c r="AE94" t="s">
        <v>414</v>
      </c>
      <c r="AF94" t="s">
        <v>414</v>
      </c>
      <c r="AG94">
        <v>3274</v>
      </c>
      <c r="AH94">
        <v>1725</v>
      </c>
      <c r="AI94">
        <v>1549</v>
      </c>
      <c r="AJ94">
        <v>78</v>
      </c>
      <c r="AK94">
        <v>75</v>
      </c>
      <c r="AL94">
        <v>82</v>
      </c>
    </row>
    <row r="95" spans="1:38" ht="14.25" x14ac:dyDescent="0.45">
      <c r="A95" s="149" t="s">
        <v>228</v>
      </c>
      <c r="B95" s="149" t="s">
        <v>229</v>
      </c>
      <c r="C95">
        <v>1544</v>
      </c>
      <c r="D95">
        <v>801</v>
      </c>
      <c r="E95">
        <v>743</v>
      </c>
      <c r="F95">
        <v>75</v>
      </c>
      <c r="G95">
        <v>71</v>
      </c>
      <c r="H95">
        <v>80</v>
      </c>
      <c r="I95">
        <v>226</v>
      </c>
      <c r="J95">
        <v>125</v>
      </c>
      <c r="K95">
        <v>101</v>
      </c>
      <c r="L95">
        <v>73</v>
      </c>
      <c r="M95">
        <v>70</v>
      </c>
      <c r="N95">
        <v>76</v>
      </c>
      <c r="O95">
        <v>336</v>
      </c>
      <c r="P95">
        <v>163</v>
      </c>
      <c r="Q95">
        <v>173</v>
      </c>
      <c r="R95">
        <v>79</v>
      </c>
      <c r="S95">
        <v>77</v>
      </c>
      <c r="T95">
        <v>81</v>
      </c>
      <c r="U95">
        <v>112</v>
      </c>
      <c r="V95">
        <v>60</v>
      </c>
      <c r="W95">
        <v>52</v>
      </c>
      <c r="X95">
        <v>76</v>
      </c>
      <c r="Y95">
        <v>75</v>
      </c>
      <c r="Z95">
        <v>77</v>
      </c>
      <c r="AA95">
        <v>8</v>
      </c>
      <c r="AB95">
        <v>3</v>
      </c>
      <c r="AC95">
        <v>5</v>
      </c>
      <c r="AD95" t="s">
        <v>414</v>
      </c>
      <c r="AE95" t="s">
        <v>414</v>
      </c>
      <c r="AF95">
        <v>100</v>
      </c>
      <c r="AG95">
        <v>2284</v>
      </c>
      <c r="AH95">
        <v>1185</v>
      </c>
      <c r="AI95">
        <v>1099</v>
      </c>
      <c r="AJ95">
        <v>75</v>
      </c>
      <c r="AK95">
        <v>71</v>
      </c>
      <c r="AL95">
        <v>79</v>
      </c>
    </row>
    <row r="96" spans="1:38" ht="14.25" x14ac:dyDescent="0.45">
      <c r="A96" s="149" t="s">
        <v>230</v>
      </c>
      <c r="B96" s="149" t="s">
        <v>231</v>
      </c>
      <c r="C96">
        <v>3113</v>
      </c>
      <c r="D96">
        <v>1585</v>
      </c>
      <c r="E96">
        <v>1528</v>
      </c>
      <c r="F96">
        <v>80</v>
      </c>
      <c r="G96">
        <v>77</v>
      </c>
      <c r="H96">
        <v>84</v>
      </c>
      <c r="I96">
        <v>197</v>
      </c>
      <c r="J96">
        <v>98</v>
      </c>
      <c r="K96">
        <v>99</v>
      </c>
      <c r="L96">
        <v>86</v>
      </c>
      <c r="M96">
        <v>88</v>
      </c>
      <c r="N96">
        <v>85</v>
      </c>
      <c r="O96">
        <v>78</v>
      </c>
      <c r="P96">
        <v>31</v>
      </c>
      <c r="Q96">
        <v>47</v>
      </c>
      <c r="R96">
        <v>90</v>
      </c>
      <c r="S96">
        <v>87</v>
      </c>
      <c r="T96">
        <v>91</v>
      </c>
      <c r="U96">
        <v>82</v>
      </c>
      <c r="V96">
        <v>38</v>
      </c>
      <c r="W96">
        <v>44</v>
      </c>
      <c r="X96">
        <v>90</v>
      </c>
      <c r="Y96">
        <v>87</v>
      </c>
      <c r="Z96">
        <v>93</v>
      </c>
      <c r="AA96">
        <v>13</v>
      </c>
      <c r="AB96">
        <v>7</v>
      </c>
      <c r="AC96">
        <v>6</v>
      </c>
      <c r="AD96">
        <v>100</v>
      </c>
      <c r="AE96">
        <v>100</v>
      </c>
      <c r="AF96">
        <v>100</v>
      </c>
      <c r="AG96">
        <v>3530</v>
      </c>
      <c r="AH96">
        <v>1782</v>
      </c>
      <c r="AI96">
        <v>1748</v>
      </c>
      <c r="AJ96">
        <v>81</v>
      </c>
      <c r="AK96">
        <v>78</v>
      </c>
      <c r="AL96">
        <v>84</v>
      </c>
    </row>
    <row r="97" spans="1:38" ht="14.25" x14ac:dyDescent="0.45">
      <c r="A97" s="149" t="s">
        <v>327</v>
      </c>
      <c r="B97" s="149" t="s">
        <v>328</v>
      </c>
      <c r="C97">
        <v>4818</v>
      </c>
      <c r="D97">
        <v>2497</v>
      </c>
      <c r="E97">
        <v>2321</v>
      </c>
      <c r="F97">
        <v>82</v>
      </c>
      <c r="G97">
        <v>80</v>
      </c>
      <c r="H97">
        <v>84</v>
      </c>
      <c r="I97">
        <v>464</v>
      </c>
      <c r="J97">
        <v>230</v>
      </c>
      <c r="K97">
        <v>234</v>
      </c>
      <c r="L97">
        <v>81</v>
      </c>
      <c r="M97">
        <v>76</v>
      </c>
      <c r="N97">
        <v>86</v>
      </c>
      <c r="O97">
        <v>905</v>
      </c>
      <c r="P97">
        <v>461</v>
      </c>
      <c r="Q97">
        <v>444</v>
      </c>
      <c r="R97">
        <v>77</v>
      </c>
      <c r="S97">
        <v>73</v>
      </c>
      <c r="T97">
        <v>81</v>
      </c>
      <c r="U97">
        <v>135</v>
      </c>
      <c r="V97">
        <v>66</v>
      </c>
      <c r="W97">
        <v>69</v>
      </c>
      <c r="X97">
        <v>76</v>
      </c>
      <c r="Y97">
        <v>76</v>
      </c>
      <c r="Z97">
        <v>75</v>
      </c>
      <c r="AA97">
        <v>22</v>
      </c>
      <c r="AB97">
        <v>15</v>
      </c>
      <c r="AC97">
        <v>7</v>
      </c>
      <c r="AD97" t="s">
        <v>414</v>
      </c>
      <c r="AE97" t="s">
        <v>414</v>
      </c>
      <c r="AF97">
        <v>100</v>
      </c>
      <c r="AG97">
        <v>6479</v>
      </c>
      <c r="AH97">
        <v>3327</v>
      </c>
      <c r="AI97">
        <v>3152</v>
      </c>
      <c r="AJ97">
        <v>81</v>
      </c>
      <c r="AK97">
        <v>78</v>
      </c>
      <c r="AL97">
        <v>83</v>
      </c>
    </row>
    <row r="98" spans="1:38" ht="14.25" x14ac:dyDescent="0.45">
      <c r="A98" s="149" t="s">
        <v>339</v>
      </c>
      <c r="B98" s="149" t="s">
        <v>340</v>
      </c>
      <c r="C98">
        <v>2413</v>
      </c>
      <c r="D98">
        <v>1219</v>
      </c>
      <c r="E98">
        <v>1194</v>
      </c>
      <c r="F98">
        <v>78</v>
      </c>
      <c r="G98">
        <v>74</v>
      </c>
      <c r="H98">
        <v>82</v>
      </c>
      <c r="I98">
        <v>328</v>
      </c>
      <c r="J98">
        <v>171</v>
      </c>
      <c r="K98">
        <v>157</v>
      </c>
      <c r="L98">
        <v>85</v>
      </c>
      <c r="M98">
        <v>82</v>
      </c>
      <c r="N98">
        <v>87</v>
      </c>
      <c r="O98">
        <v>477</v>
      </c>
      <c r="P98">
        <v>234</v>
      </c>
      <c r="Q98">
        <v>243</v>
      </c>
      <c r="R98">
        <v>87</v>
      </c>
      <c r="S98">
        <v>82</v>
      </c>
      <c r="T98">
        <v>91</v>
      </c>
      <c r="U98">
        <v>488</v>
      </c>
      <c r="V98">
        <v>252</v>
      </c>
      <c r="W98">
        <v>236</v>
      </c>
      <c r="X98">
        <v>85</v>
      </c>
      <c r="Y98">
        <v>84</v>
      </c>
      <c r="Z98">
        <v>87</v>
      </c>
      <c r="AA98">
        <v>16</v>
      </c>
      <c r="AB98">
        <v>7</v>
      </c>
      <c r="AC98">
        <v>9</v>
      </c>
      <c r="AD98">
        <v>81</v>
      </c>
      <c r="AE98" t="s">
        <v>414</v>
      </c>
      <c r="AF98" t="s">
        <v>414</v>
      </c>
      <c r="AG98">
        <v>3831</v>
      </c>
      <c r="AH98">
        <v>1941</v>
      </c>
      <c r="AI98">
        <v>1890</v>
      </c>
      <c r="AJ98">
        <v>81</v>
      </c>
      <c r="AK98">
        <v>77</v>
      </c>
      <c r="AL98">
        <v>84</v>
      </c>
    </row>
    <row r="99" spans="1:38" ht="14.25" x14ac:dyDescent="0.45">
      <c r="A99" s="149" t="s">
        <v>180</v>
      </c>
      <c r="B99" s="149" t="s">
        <v>181</v>
      </c>
      <c r="C99">
        <v>8061</v>
      </c>
      <c r="D99">
        <v>4108</v>
      </c>
      <c r="E99">
        <v>3953</v>
      </c>
      <c r="F99">
        <v>79</v>
      </c>
      <c r="G99">
        <v>75</v>
      </c>
      <c r="H99">
        <v>84</v>
      </c>
      <c r="I99">
        <v>272</v>
      </c>
      <c r="J99">
        <v>140</v>
      </c>
      <c r="K99">
        <v>132</v>
      </c>
      <c r="L99">
        <v>80</v>
      </c>
      <c r="M99">
        <v>69</v>
      </c>
      <c r="N99">
        <v>92</v>
      </c>
      <c r="O99">
        <v>92</v>
      </c>
      <c r="P99">
        <v>43</v>
      </c>
      <c r="Q99">
        <v>49</v>
      </c>
      <c r="R99">
        <v>84</v>
      </c>
      <c r="S99">
        <v>74</v>
      </c>
      <c r="T99">
        <v>92</v>
      </c>
      <c r="U99">
        <v>28</v>
      </c>
      <c r="V99">
        <v>15</v>
      </c>
      <c r="W99">
        <v>13</v>
      </c>
      <c r="X99">
        <v>86</v>
      </c>
      <c r="Y99">
        <v>80</v>
      </c>
      <c r="Z99" t="s">
        <v>414</v>
      </c>
      <c r="AA99">
        <v>20</v>
      </c>
      <c r="AB99">
        <v>11</v>
      </c>
      <c r="AC99">
        <v>9</v>
      </c>
      <c r="AD99">
        <v>80</v>
      </c>
      <c r="AE99" t="s">
        <v>414</v>
      </c>
      <c r="AF99" t="s">
        <v>414</v>
      </c>
      <c r="AG99">
        <v>8569</v>
      </c>
      <c r="AH99">
        <v>4362</v>
      </c>
      <c r="AI99">
        <v>4207</v>
      </c>
      <c r="AJ99">
        <v>79</v>
      </c>
      <c r="AK99">
        <v>74</v>
      </c>
      <c r="AL99">
        <v>84</v>
      </c>
    </row>
    <row r="100" spans="1:38" ht="14.25" x14ac:dyDescent="0.45">
      <c r="A100" s="149" t="s">
        <v>178</v>
      </c>
      <c r="B100" s="149" t="s">
        <v>179</v>
      </c>
      <c r="C100">
        <v>2227</v>
      </c>
      <c r="D100">
        <v>1178</v>
      </c>
      <c r="E100">
        <v>1049</v>
      </c>
      <c r="F100">
        <v>78</v>
      </c>
      <c r="G100">
        <v>74</v>
      </c>
      <c r="H100">
        <v>83</v>
      </c>
      <c r="I100">
        <v>253</v>
      </c>
      <c r="J100">
        <v>121</v>
      </c>
      <c r="K100">
        <v>132</v>
      </c>
      <c r="L100">
        <v>75</v>
      </c>
      <c r="M100">
        <v>71</v>
      </c>
      <c r="N100">
        <v>78</v>
      </c>
      <c r="O100">
        <v>600</v>
      </c>
      <c r="P100">
        <v>286</v>
      </c>
      <c r="Q100">
        <v>314</v>
      </c>
      <c r="R100">
        <v>84</v>
      </c>
      <c r="S100">
        <v>81</v>
      </c>
      <c r="T100">
        <v>86</v>
      </c>
      <c r="U100">
        <v>140</v>
      </c>
      <c r="V100">
        <v>73</v>
      </c>
      <c r="W100">
        <v>67</v>
      </c>
      <c r="X100">
        <v>84</v>
      </c>
      <c r="Y100">
        <v>77</v>
      </c>
      <c r="Z100">
        <v>91</v>
      </c>
      <c r="AA100">
        <v>26</v>
      </c>
      <c r="AB100">
        <v>13</v>
      </c>
      <c r="AC100">
        <v>13</v>
      </c>
      <c r="AD100">
        <v>81</v>
      </c>
      <c r="AE100">
        <v>77</v>
      </c>
      <c r="AF100" t="s">
        <v>414</v>
      </c>
      <c r="AG100">
        <v>3397</v>
      </c>
      <c r="AH100">
        <v>1749</v>
      </c>
      <c r="AI100">
        <v>1648</v>
      </c>
      <c r="AJ100">
        <v>78</v>
      </c>
      <c r="AK100">
        <v>74</v>
      </c>
      <c r="AL100">
        <v>83</v>
      </c>
    </row>
    <row r="101" spans="1:38" ht="14.25" x14ac:dyDescent="0.45">
      <c r="A101" s="149" t="s">
        <v>372</v>
      </c>
      <c r="B101" s="149" t="s">
        <v>373</v>
      </c>
      <c r="C101">
        <v>3905</v>
      </c>
      <c r="D101">
        <v>2032</v>
      </c>
      <c r="E101">
        <v>1873</v>
      </c>
      <c r="F101">
        <v>80</v>
      </c>
      <c r="G101">
        <v>75</v>
      </c>
      <c r="H101">
        <v>85</v>
      </c>
      <c r="I101">
        <v>113</v>
      </c>
      <c r="J101">
        <v>56</v>
      </c>
      <c r="K101">
        <v>57</v>
      </c>
      <c r="L101">
        <v>80</v>
      </c>
      <c r="M101">
        <v>70</v>
      </c>
      <c r="N101">
        <v>89</v>
      </c>
      <c r="O101">
        <v>35</v>
      </c>
      <c r="P101">
        <v>17</v>
      </c>
      <c r="Q101">
        <v>18</v>
      </c>
      <c r="R101">
        <v>89</v>
      </c>
      <c r="S101" t="s">
        <v>414</v>
      </c>
      <c r="T101" t="s">
        <v>414</v>
      </c>
      <c r="U101">
        <v>9</v>
      </c>
      <c r="V101">
        <v>4</v>
      </c>
      <c r="W101">
        <v>5</v>
      </c>
      <c r="X101" t="s">
        <v>414</v>
      </c>
      <c r="Y101" t="s">
        <v>414</v>
      </c>
      <c r="Z101" t="s">
        <v>414</v>
      </c>
      <c r="AA101">
        <v>12</v>
      </c>
      <c r="AB101">
        <v>10</v>
      </c>
      <c r="AC101" t="s">
        <v>414</v>
      </c>
      <c r="AD101" t="s">
        <v>414</v>
      </c>
      <c r="AE101">
        <v>100</v>
      </c>
      <c r="AF101" t="s">
        <v>414</v>
      </c>
      <c r="AG101">
        <v>4109</v>
      </c>
      <c r="AH101">
        <v>2137</v>
      </c>
      <c r="AI101">
        <v>1972</v>
      </c>
      <c r="AJ101">
        <v>80</v>
      </c>
      <c r="AK101">
        <v>75</v>
      </c>
      <c r="AL101">
        <v>85</v>
      </c>
    </row>
    <row r="102" spans="1:38" ht="14.25" x14ac:dyDescent="0.45">
      <c r="A102" s="149" t="s">
        <v>382</v>
      </c>
      <c r="B102" s="149" t="s">
        <v>383</v>
      </c>
      <c r="C102">
        <v>1562</v>
      </c>
      <c r="D102">
        <v>816</v>
      </c>
      <c r="E102">
        <v>746</v>
      </c>
      <c r="F102">
        <v>83</v>
      </c>
      <c r="G102">
        <v>80</v>
      </c>
      <c r="H102">
        <v>86</v>
      </c>
      <c r="I102">
        <v>67</v>
      </c>
      <c r="J102">
        <v>38</v>
      </c>
      <c r="K102">
        <v>29</v>
      </c>
      <c r="L102">
        <v>81</v>
      </c>
      <c r="M102">
        <v>84</v>
      </c>
      <c r="N102">
        <v>76</v>
      </c>
      <c r="O102">
        <v>47</v>
      </c>
      <c r="P102">
        <v>24</v>
      </c>
      <c r="Q102">
        <v>23</v>
      </c>
      <c r="R102">
        <v>91</v>
      </c>
      <c r="S102">
        <v>88</v>
      </c>
      <c r="T102" t="s">
        <v>414</v>
      </c>
      <c r="U102">
        <v>10</v>
      </c>
      <c r="V102" t="s">
        <v>414</v>
      </c>
      <c r="W102">
        <v>8</v>
      </c>
      <c r="X102" t="s">
        <v>414</v>
      </c>
      <c r="Y102" t="s">
        <v>414</v>
      </c>
      <c r="Z102" t="s">
        <v>414</v>
      </c>
      <c r="AA102">
        <v>7</v>
      </c>
      <c r="AB102">
        <v>3</v>
      </c>
      <c r="AC102">
        <v>4</v>
      </c>
      <c r="AD102" t="s">
        <v>414</v>
      </c>
      <c r="AE102" t="s">
        <v>414</v>
      </c>
      <c r="AF102">
        <v>100</v>
      </c>
      <c r="AG102">
        <v>1724</v>
      </c>
      <c r="AH102">
        <v>899</v>
      </c>
      <c r="AI102">
        <v>825</v>
      </c>
      <c r="AJ102">
        <v>83</v>
      </c>
      <c r="AK102">
        <v>80</v>
      </c>
      <c r="AL102">
        <v>86</v>
      </c>
    </row>
    <row r="103" spans="1:38" ht="14.25" x14ac:dyDescent="0.45">
      <c r="A103" s="149" t="s">
        <v>365</v>
      </c>
      <c r="B103" s="149" t="s">
        <v>366</v>
      </c>
      <c r="C103">
        <v>1618</v>
      </c>
      <c r="D103">
        <v>806</v>
      </c>
      <c r="E103">
        <v>812</v>
      </c>
      <c r="F103">
        <v>80</v>
      </c>
      <c r="G103">
        <v>76</v>
      </c>
      <c r="H103">
        <v>84</v>
      </c>
      <c r="I103">
        <v>140</v>
      </c>
      <c r="J103">
        <v>68</v>
      </c>
      <c r="K103">
        <v>72</v>
      </c>
      <c r="L103">
        <v>87</v>
      </c>
      <c r="M103">
        <v>87</v>
      </c>
      <c r="N103">
        <v>88</v>
      </c>
      <c r="O103">
        <v>56</v>
      </c>
      <c r="P103">
        <v>25</v>
      </c>
      <c r="Q103">
        <v>31</v>
      </c>
      <c r="R103">
        <v>88</v>
      </c>
      <c r="S103">
        <v>84</v>
      </c>
      <c r="T103">
        <v>90</v>
      </c>
      <c r="U103">
        <v>13</v>
      </c>
      <c r="V103">
        <v>7</v>
      </c>
      <c r="W103">
        <v>6</v>
      </c>
      <c r="X103" t="s">
        <v>414</v>
      </c>
      <c r="Y103" t="s">
        <v>414</v>
      </c>
      <c r="Z103" t="s">
        <v>414</v>
      </c>
      <c r="AA103">
        <v>12</v>
      </c>
      <c r="AB103">
        <v>6</v>
      </c>
      <c r="AC103">
        <v>6</v>
      </c>
      <c r="AD103" t="s">
        <v>414</v>
      </c>
      <c r="AE103" t="s">
        <v>414</v>
      </c>
      <c r="AF103">
        <v>100</v>
      </c>
      <c r="AG103">
        <v>1901</v>
      </c>
      <c r="AH103">
        <v>947</v>
      </c>
      <c r="AI103">
        <v>954</v>
      </c>
      <c r="AJ103">
        <v>81</v>
      </c>
      <c r="AK103">
        <v>78</v>
      </c>
      <c r="AL103">
        <v>84</v>
      </c>
    </row>
    <row r="104" spans="1:38" ht="14.25" x14ac:dyDescent="0.45">
      <c r="A104" s="149" t="s">
        <v>76</v>
      </c>
      <c r="B104" s="149" t="s">
        <v>77</v>
      </c>
      <c r="C104">
        <v>5545</v>
      </c>
      <c r="D104">
        <v>2810</v>
      </c>
      <c r="E104">
        <v>2735</v>
      </c>
      <c r="F104">
        <v>82</v>
      </c>
      <c r="G104">
        <v>78</v>
      </c>
      <c r="H104">
        <v>87</v>
      </c>
      <c r="I104">
        <v>96</v>
      </c>
      <c r="J104">
        <v>53</v>
      </c>
      <c r="K104">
        <v>43</v>
      </c>
      <c r="L104">
        <v>77</v>
      </c>
      <c r="M104">
        <v>70</v>
      </c>
      <c r="N104">
        <v>86</v>
      </c>
      <c r="O104">
        <v>40</v>
      </c>
      <c r="P104">
        <v>19</v>
      </c>
      <c r="Q104">
        <v>21</v>
      </c>
      <c r="R104">
        <v>83</v>
      </c>
      <c r="S104">
        <v>79</v>
      </c>
      <c r="T104">
        <v>86</v>
      </c>
      <c r="U104">
        <v>11</v>
      </c>
      <c r="V104">
        <v>3</v>
      </c>
      <c r="W104">
        <v>8</v>
      </c>
      <c r="X104" t="s">
        <v>414</v>
      </c>
      <c r="Y104">
        <v>100</v>
      </c>
      <c r="Z104" t="s">
        <v>414</v>
      </c>
      <c r="AA104">
        <v>14</v>
      </c>
      <c r="AB104">
        <v>7</v>
      </c>
      <c r="AC104">
        <v>7</v>
      </c>
      <c r="AD104" t="s">
        <v>414</v>
      </c>
      <c r="AE104" t="s">
        <v>414</v>
      </c>
      <c r="AF104" t="s">
        <v>414</v>
      </c>
      <c r="AG104">
        <v>5749</v>
      </c>
      <c r="AH104">
        <v>2910</v>
      </c>
      <c r="AI104">
        <v>2839</v>
      </c>
      <c r="AJ104">
        <v>82</v>
      </c>
      <c r="AK104">
        <v>78</v>
      </c>
      <c r="AL104">
        <v>87</v>
      </c>
    </row>
    <row r="105" spans="1:38" ht="14.25" x14ac:dyDescent="0.45">
      <c r="A105" s="149" t="s">
        <v>74</v>
      </c>
      <c r="B105" s="149" t="s">
        <v>75</v>
      </c>
      <c r="C105">
        <v>1209</v>
      </c>
      <c r="D105">
        <v>647</v>
      </c>
      <c r="E105">
        <v>562</v>
      </c>
      <c r="F105">
        <v>86</v>
      </c>
      <c r="G105">
        <v>81</v>
      </c>
      <c r="H105">
        <v>91</v>
      </c>
      <c r="I105">
        <v>23</v>
      </c>
      <c r="J105">
        <v>10</v>
      </c>
      <c r="K105">
        <v>13</v>
      </c>
      <c r="L105" t="s">
        <v>414</v>
      </c>
      <c r="M105" t="s">
        <v>414</v>
      </c>
      <c r="N105">
        <v>100</v>
      </c>
      <c r="O105">
        <v>42</v>
      </c>
      <c r="P105">
        <v>23</v>
      </c>
      <c r="Q105">
        <v>19</v>
      </c>
      <c r="R105">
        <v>76</v>
      </c>
      <c r="S105">
        <v>61</v>
      </c>
      <c r="T105" t="s">
        <v>414</v>
      </c>
      <c r="U105">
        <v>9</v>
      </c>
      <c r="V105">
        <v>5</v>
      </c>
      <c r="W105">
        <v>4</v>
      </c>
      <c r="X105">
        <v>100</v>
      </c>
      <c r="Y105">
        <v>100</v>
      </c>
      <c r="Z105">
        <v>100</v>
      </c>
      <c r="AA105">
        <v>6</v>
      </c>
      <c r="AB105">
        <v>4</v>
      </c>
      <c r="AC105" t="s">
        <v>414</v>
      </c>
      <c r="AD105">
        <v>100</v>
      </c>
      <c r="AE105">
        <v>100</v>
      </c>
      <c r="AF105" t="s">
        <v>414</v>
      </c>
      <c r="AG105">
        <v>1314</v>
      </c>
      <c r="AH105">
        <v>697</v>
      </c>
      <c r="AI105">
        <v>617</v>
      </c>
      <c r="AJ105">
        <v>86</v>
      </c>
      <c r="AK105">
        <v>81</v>
      </c>
      <c r="AL105">
        <v>92</v>
      </c>
    </row>
    <row r="106" spans="1:38" ht="14.25" x14ac:dyDescent="0.45">
      <c r="A106" s="149" t="s">
        <v>329</v>
      </c>
      <c r="B106" s="149" t="s">
        <v>330</v>
      </c>
      <c r="C106">
        <v>5021</v>
      </c>
      <c r="D106">
        <v>2539</v>
      </c>
      <c r="E106">
        <v>2482</v>
      </c>
      <c r="F106">
        <v>81</v>
      </c>
      <c r="G106">
        <v>76</v>
      </c>
      <c r="H106">
        <v>86</v>
      </c>
      <c r="I106">
        <v>276</v>
      </c>
      <c r="J106">
        <v>161</v>
      </c>
      <c r="K106">
        <v>115</v>
      </c>
      <c r="L106">
        <v>82</v>
      </c>
      <c r="M106">
        <v>80</v>
      </c>
      <c r="N106">
        <v>84</v>
      </c>
      <c r="O106">
        <v>116</v>
      </c>
      <c r="P106">
        <v>64</v>
      </c>
      <c r="Q106">
        <v>52</v>
      </c>
      <c r="R106">
        <v>85</v>
      </c>
      <c r="S106">
        <v>78</v>
      </c>
      <c r="T106">
        <v>94</v>
      </c>
      <c r="U106">
        <v>40</v>
      </c>
      <c r="V106">
        <v>26</v>
      </c>
      <c r="W106">
        <v>14</v>
      </c>
      <c r="X106">
        <v>78</v>
      </c>
      <c r="Y106">
        <v>77</v>
      </c>
      <c r="Z106">
        <v>79</v>
      </c>
      <c r="AA106">
        <v>20</v>
      </c>
      <c r="AB106">
        <v>11</v>
      </c>
      <c r="AC106">
        <v>9</v>
      </c>
      <c r="AD106" t="s">
        <v>414</v>
      </c>
      <c r="AE106" t="s">
        <v>414</v>
      </c>
      <c r="AF106" t="s">
        <v>414</v>
      </c>
      <c r="AG106">
        <v>5585</v>
      </c>
      <c r="AH106">
        <v>2853</v>
      </c>
      <c r="AI106">
        <v>2732</v>
      </c>
      <c r="AJ106">
        <v>81</v>
      </c>
      <c r="AK106">
        <v>77</v>
      </c>
      <c r="AL106">
        <v>86</v>
      </c>
    </row>
    <row r="107" spans="1:38" ht="14.25" x14ac:dyDescent="0.45">
      <c r="A107" s="149" t="s">
        <v>325</v>
      </c>
      <c r="B107" s="149" t="s">
        <v>326</v>
      </c>
      <c r="C107">
        <v>2304</v>
      </c>
      <c r="D107">
        <v>1160</v>
      </c>
      <c r="E107">
        <v>1144</v>
      </c>
      <c r="F107">
        <v>80</v>
      </c>
      <c r="G107">
        <v>77</v>
      </c>
      <c r="H107">
        <v>82</v>
      </c>
      <c r="I107">
        <v>291</v>
      </c>
      <c r="J107">
        <v>142</v>
      </c>
      <c r="K107">
        <v>149</v>
      </c>
      <c r="L107">
        <v>81</v>
      </c>
      <c r="M107">
        <v>77</v>
      </c>
      <c r="N107">
        <v>84</v>
      </c>
      <c r="O107">
        <v>114</v>
      </c>
      <c r="P107">
        <v>57</v>
      </c>
      <c r="Q107">
        <v>57</v>
      </c>
      <c r="R107">
        <v>81</v>
      </c>
      <c r="S107">
        <v>74</v>
      </c>
      <c r="T107">
        <v>88</v>
      </c>
      <c r="U107">
        <v>65</v>
      </c>
      <c r="V107">
        <v>29</v>
      </c>
      <c r="W107">
        <v>36</v>
      </c>
      <c r="X107">
        <v>83</v>
      </c>
      <c r="Y107">
        <v>79</v>
      </c>
      <c r="Z107">
        <v>86</v>
      </c>
      <c r="AA107">
        <v>21</v>
      </c>
      <c r="AB107">
        <v>12</v>
      </c>
      <c r="AC107">
        <v>9</v>
      </c>
      <c r="AD107">
        <v>81</v>
      </c>
      <c r="AE107">
        <v>75</v>
      </c>
      <c r="AF107" t="s">
        <v>414</v>
      </c>
      <c r="AG107">
        <v>2873</v>
      </c>
      <c r="AH107">
        <v>1446</v>
      </c>
      <c r="AI107">
        <v>1427</v>
      </c>
      <c r="AJ107">
        <v>79</v>
      </c>
      <c r="AK107">
        <v>76</v>
      </c>
      <c r="AL107">
        <v>83</v>
      </c>
    </row>
    <row r="108" spans="1:38" ht="14.25" x14ac:dyDescent="0.45">
      <c r="A108" s="149" t="s">
        <v>331</v>
      </c>
      <c r="B108" s="149" t="s">
        <v>332</v>
      </c>
      <c r="C108">
        <v>13723</v>
      </c>
      <c r="D108">
        <v>7055</v>
      </c>
      <c r="E108">
        <v>6668</v>
      </c>
      <c r="F108">
        <v>81</v>
      </c>
      <c r="G108">
        <v>78</v>
      </c>
      <c r="H108">
        <v>85</v>
      </c>
      <c r="I108">
        <v>587</v>
      </c>
      <c r="J108">
        <v>286</v>
      </c>
      <c r="K108">
        <v>301</v>
      </c>
      <c r="L108">
        <v>87</v>
      </c>
      <c r="M108">
        <v>83</v>
      </c>
      <c r="N108">
        <v>91</v>
      </c>
      <c r="O108">
        <v>458</v>
      </c>
      <c r="P108">
        <v>232</v>
      </c>
      <c r="Q108">
        <v>226</v>
      </c>
      <c r="R108">
        <v>85</v>
      </c>
      <c r="S108">
        <v>81</v>
      </c>
      <c r="T108">
        <v>89</v>
      </c>
      <c r="U108">
        <v>196</v>
      </c>
      <c r="V108">
        <v>108</v>
      </c>
      <c r="W108">
        <v>88</v>
      </c>
      <c r="X108">
        <v>81</v>
      </c>
      <c r="Y108">
        <v>78</v>
      </c>
      <c r="Z108">
        <v>85</v>
      </c>
      <c r="AA108">
        <v>62</v>
      </c>
      <c r="AB108">
        <v>31</v>
      </c>
      <c r="AC108">
        <v>31</v>
      </c>
      <c r="AD108">
        <v>85</v>
      </c>
      <c r="AE108">
        <v>81</v>
      </c>
      <c r="AF108">
        <v>90</v>
      </c>
      <c r="AG108">
        <v>15297</v>
      </c>
      <c r="AH108">
        <v>7845</v>
      </c>
      <c r="AI108">
        <v>7452</v>
      </c>
      <c r="AJ108">
        <v>81</v>
      </c>
      <c r="AK108">
        <v>78</v>
      </c>
      <c r="AL108">
        <v>85</v>
      </c>
    </row>
    <row r="109" spans="1:38" ht="14.25" x14ac:dyDescent="0.45">
      <c r="A109" s="149" t="s">
        <v>343</v>
      </c>
      <c r="B109" s="149" t="s">
        <v>344</v>
      </c>
      <c r="C109">
        <v>1962</v>
      </c>
      <c r="D109">
        <v>1020</v>
      </c>
      <c r="E109">
        <v>942</v>
      </c>
      <c r="F109">
        <v>81</v>
      </c>
      <c r="G109">
        <v>75</v>
      </c>
      <c r="H109">
        <v>86</v>
      </c>
      <c r="I109">
        <v>122</v>
      </c>
      <c r="J109">
        <v>66</v>
      </c>
      <c r="K109">
        <v>56</v>
      </c>
      <c r="L109">
        <v>87</v>
      </c>
      <c r="M109">
        <v>83</v>
      </c>
      <c r="N109">
        <v>91</v>
      </c>
      <c r="O109">
        <v>143</v>
      </c>
      <c r="P109">
        <v>76</v>
      </c>
      <c r="Q109">
        <v>67</v>
      </c>
      <c r="R109">
        <v>84</v>
      </c>
      <c r="S109">
        <v>76</v>
      </c>
      <c r="T109">
        <v>93</v>
      </c>
      <c r="U109">
        <v>101</v>
      </c>
      <c r="V109">
        <v>50</v>
      </c>
      <c r="W109">
        <v>51</v>
      </c>
      <c r="X109">
        <v>83</v>
      </c>
      <c r="Y109">
        <v>76</v>
      </c>
      <c r="Z109">
        <v>90</v>
      </c>
      <c r="AA109">
        <v>12</v>
      </c>
      <c r="AB109">
        <v>8</v>
      </c>
      <c r="AC109">
        <v>4</v>
      </c>
      <c r="AD109" t="s">
        <v>414</v>
      </c>
      <c r="AE109" t="s">
        <v>414</v>
      </c>
      <c r="AF109">
        <v>100</v>
      </c>
      <c r="AG109">
        <v>2408</v>
      </c>
      <c r="AH109">
        <v>1248</v>
      </c>
      <c r="AI109">
        <v>1160</v>
      </c>
      <c r="AJ109">
        <v>81</v>
      </c>
      <c r="AK109">
        <v>76</v>
      </c>
      <c r="AL109">
        <v>87</v>
      </c>
    </row>
    <row r="110" spans="1:38" ht="14.25" x14ac:dyDescent="0.45">
      <c r="A110" s="149" t="s">
        <v>349</v>
      </c>
      <c r="B110" s="149" t="s">
        <v>350</v>
      </c>
      <c r="C110">
        <v>2239</v>
      </c>
      <c r="D110">
        <v>1169</v>
      </c>
      <c r="E110">
        <v>1070</v>
      </c>
      <c r="F110">
        <v>81</v>
      </c>
      <c r="G110">
        <v>78</v>
      </c>
      <c r="H110">
        <v>85</v>
      </c>
      <c r="I110">
        <v>189</v>
      </c>
      <c r="J110">
        <v>94</v>
      </c>
      <c r="K110">
        <v>95</v>
      </c>
      <c r="L110">
        <v>85</v>
      </c>
      <c r="M110">
        <v>80</v>
      </c>
      <c r="N110">
        <v>89</v>
      </c>
      <c r="O110">
        <v>352</v>
      </c>
      <c r="P110">
        <v>200</v>
      </c>
      <c r="Q110">
        <v>152</v>
      </c>
      <c r="R110">
        <v>85</v>
      </c>
      <c r="S110">
        <v>82</v>
      </c>
      <c r="T110">
        <v>89</v>
      </c>
      <c r="U110">
        <v>96</v>
      </c>
      <c r="V110">
        <v>54</v>
      </c>
      <c r="W110">
        <v>42</v>
      </c>
      <c r="X110">
        <v>83</v>
      </c>
      <c r="Y110">
        <v>78</v>
      </c>
      <c r="Z110">
        <v>90</v>
      </c>
      <c r="AA110">
        <v>16</v>
      </c>
      <c r="AB110">
        <v>8</v>
      </c>
      <c r="AC110">
        <v>8</v>
      </c>
      <c r="AD110">
        <v>100</v>
      </c>
      <c r="AE110">
        <v>100</v>
      </c>
      <c r="AF110">
        <v>100</v>
      </c>
      <c r="AG110">
        <v>2956</v>
      </c>
      <c r="AH110">
        <v>1553</v>
      </c>
      <c r="AI110">
        <v>1403</v>
      </c>
      <c r="AJ110">
        <v>82</v>
      </c>
      <c r="AK110">
        <v>78</v>
      </c>
      <c r="AL110">
        <v>85</v>
      </c>
    </row>
    <row r="111" spans="1:38" ht="14.25" x14ac:dyDescent="0.45">
      <c r="A111" s="149" t="s">
        <v>184</v>
      </c>
      <c r="B111" s="149" t="s">
        <v>185</v>
      </c>
      <c r="C111">
        <v>6604</v>
      </c>
      <c r="D111">
        <v>3340</v>
      </c>
      <c r="E111">
        <v>3264</v>
      </c>
      <c r="F111">
        <v>80</v>
      </c>
      <c r="G111">
        <v>76</v>
      </c>
      <c r="H111">
        <v>84</v>
      </c>
      <c r="I111">
        <v>372</v>
      </c>
      <c r="J111">
        <v>201</v>
      </c>
      <c r="K111">
        <v>171</v>
      </c>
      <c r="L111">
        <v>81</v>
      </c>
      <c r="M111">
        <v>79</v>
      </c>
      <c r="N111">
        <v>84</v>
      </c>
      <c r="O111">
        <v>563</v>
      </c>
      <c r="P111">
        <v>308</v>
      </c>
      <c r="Q111">
        <v>255</v>
      </c>
      <c r="R111">
        <v>86</v>
      </c>
      <c r="S111">
        <v>84</v>
      </c>
      <c r="T111">
        <v>89</v>
      </c>
      <c r="U111">
        <v>77</v>
      </c>
      <c r="V111">
        <v>33</v>
      </c>
      <c r="W111">
        <v>44</v>
      </c>
      <c r="X111">
        <v>90</v>
      </c>
      <c r="Y111">
        <v>88</v>
      </c>
      <c r="Z111">
        <v>91</v>
      </c>
      <c r="AA111">
        <v>26</v>
      </c>
      <c r="AB111">
        <v>9</v>
      </c>
      <c r="AC111">
        <v>17</v>
      </c>
      <c r="AD111">
        <v>85</v>
      </c>
      <c r="AE111" t="s">
        <v>414</v>
      </c>
      <c r="AF111" t="s">
        <v>414</v>
      </c>
      <c r="AG111">
        <v>7751</v>
      </c>
      <c r="AH111">
        <v>3945</v>
      </c>
      <c r="AI111">
        <v>3806</v>
      </c>
      <c r="AJ111">
        <v>80</v>
      </c>
      <c r="AK111">
        <v>77</v>
      </c>
      <c r="AL111">
        <v>84</v>
      </c>
    </row>
    <row r="112" spans="1:38" ht="14.25" x14ac:dyDescent="0.45">
      <c r="A112" s="149" t="s">
        <v>182</v>
      </c>
      <c r="B112" s="149" t="s">
        <v>183</v>
      </c>
      <c r="C112">
        <v>1830</v>
      </c>
      <c r="D112">
        <v>926</v>
      </c>
      <c r="E112">
        <v>904</v>
      </c>
      <c r="F112">
        <v>71</v>
      </c>
      <c r="G112">
        <v>67</v>
      </c>
      <c r="H112">
        <v>75</v>
      </c>
      <c r="I112">
        <v>363</v>
      </c>
      <c r="J112">
        <v>196</v>
      </c>
      <c r="K112">
        <v>167</v>
      </c>
      <c r="L112">
        <v>79</v>
      </c>
      <c r="M112">
        <v>74</v>
      </c>
      <c r="N112">
        <v>85</v>
      </c>
      <c r="O112">
        <v>1818</v>
      </c>
      <c r="P112">
        <v>872</v>
      </c>
      <c r="Q112">
        <v>946</v>
      </c>
      <c r="R112">
        <v>83</v>
      </c>
      <c r="S112">
        <v>83</v>
      </c>
      <c r="T112">
        <v>84</v>
      </c>
      <c r="U112">
        <v>457</v>
      </c>
      <c r="V112">
        <v>220</v>
      </c>
      <c r="W112">
        <v>237</v>
      </c>
      <c r="X112">
        <v>80</v>
      </c>
      <c r="Y112">
        <v>75</v>
      </c>
      <c r="Z112">
        <v>86</v>
      </c>
      <c r="AA112">
        <v>13</v>
      </c>
      <c r="AB112">
        <v>10</v>
      </c>
      <c r="AC112">
        <v>3</v>
      </c>
      <c r="AD112">
        <v>69</v>
      </c>
      <c r="AE112">
        <v>60</v>
      </c>
      <c r="AF112">
        <v>100</v>
      </c>
      <c r="AG112">
        <v>4682</v>
      </c>
      <c r="AH112">
        <v>2325</v>
      </c>
      <c r="AI112">
        <v>2357</v>
      </c>
      <c r="AJ112">
        <v>77</v>
      </c>
      <c r="AK112">
        <v>73</v>
      </c>
      <c r="AL112">
        <v>80</v>
      </c>
    </row>
    <row r="113" spans="1:38" ht="14.25" x14ac:dyDescent="0.45">
      <c r="A113" s="149" t="s">
        <v>194</v>
      </c>
      <c r="B113" s="149" t="s">
        <v>195</v>
      </c>
      <c r="C113">
        <v>377</v>
      </c>
      <c r="D113">
        <v>173</v>
      </c>
      <c r="E113">
        <v>204</v>
      </c>
      <c r="F113">
        <v>85</v>
      </c>
      <c r="G113">
        <v>77</v>
      </c>
      <c r="H113">
        <v>92</v>
      </c>
      <c r="I113">
        <v>12</v>
      </c>
      <c r="J113">
        <v>7</v>
      </c>
      <c r="K113">
        <v>5</v>
      </c>
      <c r="L113" t="s">
        <v>414</v>
      </c>
      <c r="M113" t="s">
        <v>414</v>
      </c>
      <c r="N113">
        <v>100</v>
      </c>
      <c r="O113" t="s">
        <v>414</v>
      </c>
      <c r="P113">
        <v>0</v>
      </c>
      <c r="Q113" t="s">
        <v>414</v>
      </c>
      <c r="R113" t="s">
        <v>414</v>
      </c>
      <c r="S113" t="s">
        <v>33</v>
      </c>
      <c r="T113" t="s">
        <v>414</v>
      </c>
      <c r="U113">
        <v>6</v>
      </c>
      <c r="V113" t="s">
        <v>414</v>
      </c>
      <c r="W113">
        <v>5</v>
      </c>
      <c r="X113">
        <v>100</v>
      </c>
      <c r="Y113" t="s">
        <v>414</v>
      </c>
      <c r="Z113">
        <v>100</v>
      </c>
      <c r="AA113">
        <v>0</v>
      </c>
      <c r="AB113">
        <v>0</v>
      </c>
      <c r="AC113">
        <v>0</v>
      </c>
      <c r="AD113" t="s">
        <v>33</v>
      </c>
      <c r="AE113" t="s">
        <v>33</v>
      </c>
      <c r="AF113" t="s">
        <v>33</v>
      </c>
      <c r="AG113">
        <v>402</v>
      </c>
      <c r="AH113">
        <v>185</v>
      </c>
      <c r="AI113">
        <v>217</v>
      </c>
      <c r="AJ113">
        <v>86</v>
      </c>
      <c r="AK113">
        <v>77</v>
      </c>
      <c r="AL113">
        <v>93</v>
      </c>
    </row>
    <row r="114" spans="1:38" ht="14.25" x14ac:dyDescent="0.45">
      <c r="A114" s="149" t="s">
        <v>212</v>
      </c>
      <c r="B114" s="149" t="s">
        <v>213</v>
      </c>
      <c r="C114">
        <v>8591</v>
      </c>
      <c r="D114">
        <v>4469</v>
      </c>
      <c r="E114">
        <v>4122</v>
      </c>
      <c r="F114">
        <v>83</v>
      </c>
      <c r="G114">
        <v>79</v>
      </c>
      <c r="H114">
        <v>87</v>
      </c>
      <c r="I114">
        <v>313</v>
      </c>
      <c r="J114">
        <v>161</v>
      </c>
      <c r="K114">
        <v>152</v>
      </c>
      <c r="L114">
        <v>85</v>
      </c>
      <c r="M114">
        <v>84</v>
      </c>
      <c r="N114">
        <v>87</v>
      </c>
      <c r="O114">
        <v>382</v>
      </c>
      <c r="P114">
        <v>190</v>
      </c>
      <c r="Q114">
        <v>192</v>
      </c>
      <c r="R114">
        <v>91</v>
      </c>
      <c r="S114">
        <v>89</v>
      </c>
      <c r="T114">
        <v>93</v>
      </c>
      <c r="U114">
        <v>46</v>
      </c>
      <c r="V114">
        <v>21</v>
      </c>
      <c r="W114">
        <v>25</v>
      </c>
      <c r="X114">
        <v>85</v>
      </c>
      <c r="Y114">
        <v>81</v>
      </c>
      <c r="Z114">
        <v>88</v>
      </c>
      <c r="AA114">
        <v>30</v>
      </c>
      <c r="AB114">
        <v>12</v>
      </c>
      <c r="AC114">
        <v>18</v>
      </c>
      <c r="AD114">
        <v>87</v>
      </c>
      <c r="AE114" t="s">
        <v>414</v>
      </c>
      <c r="AF114">
        <v>83</v>
      </c>
      <c r="AG114">
        <v>9465</v>
      </c>
      <c r="AH114">
        <v>4910</v>
      </c>
      <c r="AI114">
        <v>4555</v>
      </c>
      <c r="AJ114">
        <v>83</v>
      </c>
      <c r="AK114">
        <v>80</v>
      </c>
      <c r="AL114">
        <v>87</v>
      </c>
    </row>
    <row r="115" spans="1:38" ht="14.25" x14ac:dyDescent="0.45">
      <c r="A115" s="149" t="s">
        <v>214</v>
      </c>
      <c r="B115" s="149" t="s">
        <v>215</v>
      </c>
      <c r="C115">
        <v>2431</v>
      </c>
      <c r="D115">
        <v>1272</v>
      </c>
      <c r="E115">
        <v>1159</v>
      </c>
      <c r="F115">
        <v>80</v>
      </c>
      <c r="G115">
        <v>75</v>
      </c>
      <c r="H115">
        <v>84</v>
      </c>
      <c r="I115">
        <v>167</v>
      </c>
      <c r="J115">
        <v>78</v>
      </c>
      <c r="K115">
        <v>89</v>
      </c>
      <c r="L115">
        <v>83</v>
      </c>
      <c r="M115">
        <v>74</v>
      </c>
      <c r="N115">
        <v>91</v>
      </c>
      <c r="O115">
        <v>458</v>
      </c>
      <c r="P115">
        <v>218</v>
      </c>
      <c r="Q115">
        <v>240</v>
      </c>
      <c r="R115">
        <v>84</v>
      </c>
      <c r="S115">
        <v>79</v>
      </c>
      <c r="T115">
        <v>89</v>
      </c>
      <c r="U115">
        <v>92</v>
      </c>
      <c r="V115">
        <v>40</v>
      </c>
      <c r="W115">
        <v>52</v>
      </c>
      <c r="X115">
        <v>74</v>
      </c>
      <c r="Y115">
        <v>68</v>
      </c>
      <c r="Z115">
        <v>79</v>
      </c>
      <c r="AA115">
        <v>17</v>
      </c>
      <c r="AB115">
        <v>7</v>
      </c>
      <c r="AC115">
        <v>10</v>
      </c>
      <c r="AD115">
        <v>82</v>
      </c>
      <c r="AE115" t="s">
        <v>414</v>
      </c>
      <c r="AF115" t="s">
        <v>414</v>
      </c>
      <c r="AG115">
        <v>3252</v>
      </c>
      <c r="AH115">
        <v>1664</v>
      </c>
      <c r="AI115">
        <v>1588</v>
      </c>
      <c r="AJ115">
        <v>80</v>
      </c>
      <c r="AK115">
        <v>75</v>
      </c>
      <c r="AL115">
        <v>84</v>
      </c>
    </row>
    <row r="116" spans="1:38" ht="14.25" x14ac:dyDescent="0.45">
      <c r="A116" s="149" t="s">
        <v>392</v>
      </c>
      <c r="B116" s="149" t="s">
        <v>393</v>
      </c>
      <c r="C116">
        <v>5065</v>
      </c>
      <c r="D116">
        <v>2578</v>
      </c>
      <c r="E116">
        <v>2487</v>
      </c>
      <c r="F116">
        <v>78</v>
      </c>
      <c r="G116">
        <v>74</v>
      </c>
      <c r="H116">
        <v>82</v>
      </c>
      <c r="I116">
        <v>174</v>
      </c>
      <c r="J116">
        <v>85</v>
      </c>
      <c r="K116">
        <v>89</v>
      </c>
      <c r="L116">
        <v>80</v>
      </c>
      <c r="M116">
        <v>80</v>
      </c>
      <c r="N116">
        <v>80</v>
      </c>
      <c r="O116">
        <v>81</v>
      </c>
      <c r="P116">
        <v>41</v>
      </c>
      <c r="Q116">
        <v>40</v>
      </c>
      <c r="R116">
        <v>89</v>
      </c>
      <c r="S116">
        <v>85</v>
      </c>
      <c r="T116">
        <v>93</v>
      </c>
      <c r="U116">
        <v>93</v>
      </c>
      <c r="V116">
        <v>48</v>
      </c>
      <c r="W116">
        <v>45</v>
      </c>
      <c r="X116">
        <v>81</v>
      </c>
      <c r="Y116">
        <v>77</v>
      </c>
      <c r="Z116">
        <v>84</v>
      </c>
      <c r="AA116">
        <v>9</v>
      </c>
      <c r="AB116" t="s">
        <v>414</v>
      </c>
      <c r="AC116">
        <v>7</v>
      </c>
      <c r="AD116" t="s">
        <v>414</v>
      </c>
      <c r="AE116" t="s">
        <v>414</v>
      </c>
      <c r="AF116">
        <v>100</v>
      </c>
      <c r="AG116">
        <v>5551</v>
      </c>
      <c r="AH116">
        <v>2829</v>
      </c>
      <c r="AI116">
        <v>2722</v>
      </c>
      <c r="AJ116">
        <v>78</v>
      </c>
      <c r="AK116">
        <v>74</v>
      </c>
      <c r="AL116">
        <v>82</v>
      </c>
    </row>
    <row r="117" spans="1:38" ht="14.25" x14ac:dyDescent="0.45">
      <c r="A117" s="149" t="s">
        <v>388</v>
      </c>
      <c r="B117" s="149" t="s">
        <v>389</v>
      </c>
      <c r="C117">
        <v>2297</v>
      </c>
      <c r="D117">
        <v>1182</v>
      </c>
      <c r="E117">
        <v>1115</v>
      </c>
      <c r="F117">
        <v>76</v>
      </c>
      <c r="G117">
        <v>71</v>
      </c>
      <c r="H117">
        <v>80</v>
      </c>
      <c r="I117">
        <v>180</v>
      </c>
      <c r="J117">
        <v>85</v>
      </c>
      <c r="K117">
        <v>95</v>
      </c>
      <c r="L117">
        <v>83</v>
      </c>
      <c r="M117">
        <v>75</v>
      </c>
      <c r="N117">
        <v>89</v>
      </c>
      <c r="O117">
        <v>287</v>
      </c>
      <c r="P117">
        <v>157</v>
      </c>
      <c r="Q117">
        <v>130</v>
      </c>
      <c r="R117">
        <v>82</v>
      </c>
      <c r="S117">
        <v>78</v>
      </c>
      <c r="T117">
        <v>86</v>
      </c>
      <c r="U117">
        <v>93</v>
      </c>
      <c r="V117">
        <v>38</v>
      </c>
      <c r="W117">
        <v>55</v>
      </c>
      <c r="X117">
        <v>78</v>
      </c>
      <c r="Y117">
        <v>76</v>
      </c>
      <c r="Z117">
        <v>80</v>
      </c>
      <c r="AA117">
        <v>10</v>
      </c>
      <c r="AB117">
        <v>5</v>
      </c>
      <c r="AC117">
        <v>5</v>
      </c>
      <c r="AD117" t="s">
        <v>414</v>
      </c>
      <c r="AE117" t="s">
        <v>414</v>
      </c>
      <c r="AF117" t="s">
        <v>414</v>
      </c>
      <c r="AG117">
        <v>2934</v>
      </c>
      <c r="AH117">
        <v>1505</v>
      </c>
      <c r="AI117">
        <v>1429</v>
      </c>
      <c r="AJ117">
        <v>76</v>
      </c>
      <c r="AK117">
        <v>72</v>
      </c>
      <c r="AL117">
        <v>81</v>
      </c>
    </row>
    <row r="118" spans="1:38" ht="14.25" x14ac:dyDescent="0.45">
      <c r="A118" s="149" t="s">
        <v>323</v>
      </c>
      <c r="B118" s="149" t="s">
        <v>324</v>
      </c>
      <c r="C118">
        <v>1234</v>
      </c>
      <c r="D118">
        <v>625</v>
      </c>
      <c r="E118">
        <v>609</v>
      </c>
      <c r="F118">
        <v>83</v>
      </c>
      <c r="G118">
        <v>79</v>
      </c>
      <c r="H118">
        <v>87</v>
      </c>
      <c r="I118">
        <v>81</v>
      </c>
      <c r="J118">
        <v>45</v>
      </c>
      <c r="K118">
        <v>36</v>
      </c>
      <c r="L118">
        <v>86</v>
      </c>
      <c r="M118">
        <v>84</v>
      </c>
      <c r="N118">
        <v>89</v>
      </c>
      <c r="O118">
        <v>106</v>
      </c>
      <c r="P118">
        <v>53</v>
      </c>
      <c r="Q118">
        <v>53</v>
      </c>
      <c r="R118">
        <v>92</v>
      </c>
      <c r="S118">
        <v>89</v>
      </c>
      <c r="T118" t="s">
        <v>414</v>
      </c>
      <c r="U118">
        <v>45</v>
      </c>
      <c r="V118">
        <v>21</v>
      </c>
      <c r="W118">
        <v>24</v>
      </c>
      <c r="X118">
        <v>93</v>
      </c>
      <c r="Y118">
        <v>86</v>
      </c>
      <c r="Z118">
        <v>100</v>
      </c>
      <c r="AA118">
        <v>5</v>
      </c>
      <c r="AB118">
        <v>0</v>
      </c>
      <c r="AC118">
        <v>5</v>
      </c>
      <c r="AD118" t="s">
        <v>414</v>
      </c>
      <c r="AE118" t="s">
        <v>33</v>
      </c>
      <c r="AF118" t="s">
        <v>414</v>
      </c>
      <c r="AG118">
        <v>1491</v>
      </c>
      <c r="AH118">
        <v>754</v>
      </c>
      <c r="AI118">
        <v>737</v>
      </c>
      <c r="AJ118">
        <v>84</v>
      </c>
      <c r="AK118">
        <v>80</v>
      </c>
      <c r="AL118">
        <v>87</v>
      </c>
    </row>
    <row r="119" spans="1:38" ht="14.25" x14ac:dyDescent="0.45">
      <c r="A119" s="149" t="s">
        <v>357</v>
      </c>
      <c r="B119" s="149" t="s">
        <v>358</v>
      </c>
      <c r="C119">
        <v>1256</v>
      </c>
      <c r="D119">
        <v>653</v>
      </c>
      <c r="E119">
        <v>603</v>
      </c>
      <c r="F119">
        <v>80</v>
      </c>
      <c r="G119">
        <v>77</v>
      </c>
      <c r="H119">
        <v>84</v>
      </c>
      <c r="I119">
        <v>137</v>
      </c>
      <c r="J119">
        <v>56</v>
      </c>
      <c r="K119">
        <v>81</v>
      </c>
      <c r="L119">
        <v>83</v>
      </c>
      <c r="M119">
        <v>77</v>
      </c>
      <c r="N119">
        <v>88</v>
      </c>
      <c r="O119">
        <v>248</v>
      </c>
      <c r="P119">
        <v>131</v>
      </c>
      <c r="Q119">
        <v>117</v>
      </c>
      <c r="R119">
        <v>85</v>
      </c>
      <c r="S119">
        <v>85</v>
      </c>
      <c r="T119">
        <v>85</v>
      </c>
      <c r="U119">
        <v>16</v>
      </c>
      <c r="V119">
        <v>12</v>
      </c>
      <c r="W119">
        <v>4</v>
      </c>
      <c r="X119">
        <v>75</v>
      </c>
      <c r="Y119">
        <v>67</v>
      </c>
      <c r="Z119">
        <v>100</v>
      </c>
      <c r="AA119">
        <v>6</v>
      </c>
      <c r="AB119">
        <v>5</v>
      </c>
      <c r="AC119" t="s">
        <v>414</v>
      </c>
      <c r="AD119" t="s">
        <v>414</v>
      </c>
      <c r="AE119">
        <v>100</v>
      </c>
      <c r="AF119" t="s">
        <v>414</v>
      </c>
      <c r="AG119">
        <v>1717</v>
      </c>
      <c r="AH119">
        <v>878</v>
      </c>
      <c r="AI119">
        <v>839</v>
      </c>
      <c r="AJ119">
        <v>81</v>
      </c>
      <c r="AK119">
        <v>78</v>
      </c>
      <c r="AL119">
        <v>84</v>
      </c>
    </row>
    <row r="120" spans="1:38" ht="14.25" x14ac:dyDescent="0.45">
      <c r="A120" s="149" t="s">
        <v>353</v>
      </c>
      <c r="B120" s="149" t="s">
        <v>354</v>
      </c>
      <c r="C120">
        <v>1742</v>
      </c>
      <c r="D120">
        <v>896</v>
      </c>
      <c r="E120">
        <v>846</v>
      </c>
      <c r="F120">
        <v>80</v>
      </c>
      <c r="G120">
        <v>76</v>
      </c>
      <c r="H120">
        <v>83</v>
      </c>
      <c r="I120">
        <v>104</v>
      </c>
      <c r="J120">
        <v>57</v>
      </c>
      <c r="K120">
        <v>47</v>
      </c>
      <c r="L120">
        <v>78</v>
      </c>
      <c r="M120">
        <v>77</v>
      </c>
      <c r="N120">
        <v>79</v>
      </c>
      <c r="O120">
        <v>66</v>
      </c>
      <c r="P120">
        <v>31</v>
      </c>
      <c r="Q120">
        <v>35</v>
      </c>
      <c r="R120">
        <v>92</v>
      </c>
      <c r="S120" t="s">
        <v>414</v>
      </c>
      <c r="T120">
        <v>91</v>
      </c>
      <c r="U120">
        <v>24</v>
      </c>
      <c r="V120">
        <v>12</v>
      </c>
      <c r="W120">
        <v>12</v>
      </c>
      <c r="X120" t="s">
        <v>414</v>
      </c>
      <c r="Y120" t="s">
        <v>414</v>
      </c>
      <c r="Z120">
        <v>100</v>
      </c>
      <c r="AA120">
        <v>6</v>
      </c>
      <c r="AB120" t="s">
        <v>414</v>
      </c>
      <c r="AC120">
        <v>4</v>
      </c>
      <c r="AD120">
        <v>100</v>
      </c>
      <c r="AE120" t="s">
        <v>414</v>
      </c>
      <c r="AF120">
        <v>100</v>
      </c>
      <c r="AG120">
        <v>1984</v>
      </c>
      <c r="AH120">
        <v>1020</v>
      </c>
      <c r="AI120">
        <v>964</v>
      </c>
      <c r="AJ120">
        <v>80</v>
      </c>
      <c r="AK120">
        <v>76</v>
      </c>
      <c r="AL120">
        <v>83</v>
      </c>
    </row>
    <row r="121" spans="1:38" ht="14.25" x14ac:dyDescent="0.45">
      <c r="A121" s="149" t="s">
        <v>345</v>
      </c>
      <c r="B121" s="149" t="s">
        <v>346</v>
      </c>
      <c r="C121">
        <v>1054</v>
      </c>
      <c r="D121">
        <v>522</v>
      </c>
      <c r="E121">
        <v>532</v>
      </c>
      <c r="F121">
        <v>77</v>
      </c>
      <c r="G121">
        <v>71</v>
      </c>
      <c r="H121">
        <v>82</v>
      </c>
      <c r="I121">
        <v>250</v>
      </c>
      <c r="J121">
        <v>120</v>
      </c>
      <c r="K121">
        <v>130</v>
      </c>
      <c r="L121">
        <v>80</v>
      </c>
      <c r="M121">
        <v>75</v>
      </c>
      <c r="N121">
        <v>85</v>
      </c>
      <c r="O121">
        <v>404</v>
      </c>
      <c r="P121">
        <v>196</v>
      </c>
      <c r="Q121">
        <v>208</v>
      </c>
      <c r="R121">
        <v>84</v>
      </c>
      <c r="S121">
        <v>82</v>
      </c>
      <c r="T121">
        <v>86</v>
      </c>
      <c r="U121">
        <v>175</v>
      </c>
      <c r="V121">
        <v>82</v>
      </c>
      <c r="W121">
        <v>93</v>
      </c>
      <c r="X121">
        <v>84</v>
      </c>
      <c r="Y121">
        <v>80</v>
      </c>
      <c r="Z121">
        <v>87</v>
      </c>
      <c r="AA121">
        <v>14</v>
      </c>
      <c r="AB121">
        <v>7</v>
      </c>
      <c r="AC121">
        <v>7</v>
      </c>
      <c r="AD121">
        <v>100</v>
      </c>
      <c r="AE121">
        <v>100</v>
      </c>
      <c r="AF121">
        <v>100</v>
      </c>
      <c r="AG121">
        <v>1986</v>
      </c>
      <c r="AH121">
        <v>971</v>
      </c>
      <c r="AI121">
        <v>1015</v>
      </c>
      <c r="AJ121">
        <v>79</v>
      </c>
      <c r="AK121">
        <v>75</v>
      </c>
      <c r="AL121">
        <v>83</v>
      </c>
    </row>
    <row r="122" spans="1:38" ht="14.25" x14ac:dyDescent="0.45">
      <c r="A122" s="149" t="s">
        <v>347</v>
      </c>
      <c r="B122" s="149" t="s">
        <v>348</v>
      </c>
      <c r="C122">
        <v>799</v>
      </c>
      <c r="D122">
        <v>403</v>
      </c>
      <c r="E122">
        <v>396</v>
      </c>
      <c r="F122">
        <v>75</v>
      </c>
      <c r="G122">
        <v>72</v>
      </c>
      <c r="H122">
        <v>78</v>
      </c>
      <c r="I122">
        <v>242</v>
      </c>
      <c r="J122">
        <v>118</v>
      </c>
      <c r="K122">
        <v>124</v>
      </c>
      <c r="L122">
        <v>78</v>
      </c>
      <c r="M122">
        <v>75</v>
      </c>
      <c r="N122">
        <v>81</v>
      </c>
      <c r="O122">
        <v>1058</v>
      </c>
      <c r="P122">
        <v>515</v>
      </c>
      <c r="Q122">
        <v>543</v>
      </c>
      <c r="R122">
        <v>87</v>
      </c>
      <c r="S122">
        <v>83</v>
      </c>
      <c r="T122">
        <v>90</v>
      </c>
      <c r="U122">
        <v>179</v>
      </c>
      <c r="V122">
        <v>91</v>
      </c>
      <c r="W122">
        <v>88</v>
      </c>
      <c r="X122">
        <v>80</v>
      </c>
      <c r="Y122">
        <v>74</v>
      </c>
      <c r="Z122">
        <v>86</v>
      </c>
      <c r="AA122">
        <v>3</v>
      </c>
      <c r="AB122" t="s">
        <v>414</v>
      </c>
      <c r="AC122" t="s">
        <v>414</v>
      </c>
      <c r="AD122" t="s">
        <v>414</v>
      </c>
      <c r="AE122" t="s">
        <v>414</v>
      </c>
      <c r="AF122" t="s">
        <v>414</v>
      </c>
      <c r="AG122">
        <v>2422</v>
      </c>
      <c r="AH122">
        <v>1188</v>
      </c>
      <c r="AI122">
        <v>1234</v>
      </c>
      <c r="AJ122">
        <v>81</v>
      </c>
      <c r="AK122">
        <v>77</v>
      </c>
      <c r="AL122">
        <v>84</v>
      </c>
    </row>
    <row r="123" spans="1:38" ht="14.25" x14ac:dyDescent="0.45">
      <c r="A123" s="149" t="s">
        <v>359</v>
      </c>
      <c r="B123" s="149" t="s">
        <v>360</v>
      </c>
      <c r="C123">
        <v>1635</v>
      </c>
      <c r="D123">
        <v>842</v>
      </c>
      <c r="E123">
        <v>793</v>
      </c>
      <c r="F123">
        <v>82</v>
      </c>
      <c r="G123">
        <v>80</v>
      </c>
      <c r="H123">
        <v>84</v>
      </c>
      <c r="I123">
        <v>162</v>
      </c>
      <c r="J123">
        <v>85</v>
      </c>
      <c r="K123">
        <v>77</v>
      </c>
      <c r="L123">
        <v>84</v>
      </c>
      <c r="M123">
        <v>82</v>
      </c>
      <c r="N123">
        <v>86</v>
      </c>
      <c r="O123">
        <v>252</v>
      </c>
      <c r="P123">
        <v>135</v>
      </c>
      <c r="Q123">
        <v>117</v>
      </c>
      <c r="R123">
        <v>91</v>
      </c>
      <c r="S123">
        <v>93</v>
      </c>
      <c r="T123">
        <v>89</v>
      </c>
      <c r="U123">
        <v>41</v>
      </c>
      <c r="V123">
        <v>18</v>
      </c>
      <c r="W123">
        <v>23</v>
      </c>
      <c r="X123">
        <v>78</v>
      </c>
      <c r="Y123">
        <v>67</v>
      </c>
      <c r="Z123">
        <v>87</v>
      </c>
      <c r="AA123">
        <v>27</v>
      </c>
      <c r="AB123">
        <v>14</v>
      </c>
      <c r="AC123">
        <v>13</v>
      </c>
      <c r="AD123">
        <v>100</v>
      </c>
      <c r="AE123">
        <v>100</v>
      </c>
      <c r="AF123">
        <v>100</v>
      </c>
      <c r="AG123">
        <v>2182</v>
      </c>
      <c r="AH123">
        <v>1126</v>
      </c>
      <c r="AI123">
        <v>1056</v>
      </c>
      <c r="AJ123">
        <v>83</v>
      </c>
      <c r="AK123">
        <v>82</v>
      </c>
      <c r="AL123">
        <v>85</v>
      </c>
    </row>
    <row r="124" spans="1:38" ht="14.25" x14ac:dyDescent="0.45">
      <c r="A124" s="149" t="s">
        <v>232</v>
      </c>
      <c r="B124" s="149" t="s">
        <v>233</v>
      </c>
      <c r="C124">
        <v>6291</v>
      </c>
      <c r="D124">
        <v>3218</v>
      </c>
      <c r="E124">
        <v>3073</v>
      </c>
      <c r="F124">
        <v>78</v>
      </c>
      <c r="G124">
        <v>74</v>
      </c>
      <c r="H124">
        <v>82</v>
      </c>
      <c r="I124">
        <v>399</v>
      </c>
      <c r="J124">
        <v>202</v>
      </c>
      <c r="K124">
        <v>197</v>
      </c>
      <c r="L124">
        <v>80</v>
      </c>
      <c r="M124">
        <v>77</v>
      </c>
      <c r="N124">
        <v>84</v>
      </c>
      <c r="O124">
        <v>286</v>
      </c>
      <c r="P124">
        <v>160</v>
      </c>
      <c r="Q124">
        <v>126</v>
      </c>
      <c r="R124">
        <v>81</v>
      </c>
      <c r="S124">
        <v>80</v>
      </c>
      <c r="T124">
        <v>83</v>
      </c>
      <c r="U124">
        <v>85</v>
      </c>
      <c r="V124">
        <v>40</v>
      </c>
      <c r="W124">
        <v>45</v>
      </c>
      <c r="X124">
        <v>78</v>
      </c>
      <c r="Y124">
        <v>68</v>
      </c>
      <c r="Z124">
        <v>87</v>
      </c>
      <c r="AA124">
        <v>61</v>
      </c>
      <c r="AB124">
        <v>26</v>
      </c>
      <c r="AC124">
        <v>35</v>
      </c>
      <c r="AD124">
        <v>89</v>
      </c>
      <c r="AE124">
        <v>88</v>
      </c>
      <c r="AF124">
        <v>89</v>
      </c>
      <c r="AG124">
        <v>7309</v>
      </c>
      <c r="AH124">
        <v>3741</v>
      </c>
      <c r="AI124">
        <v>3568</v>
      </c>
      <c r="AJ124">
        <v>78</v>
      </c>
      <c r="AK124">
        <v>75</v>
      </c>
      <c r="AL124">
        <v>82</v>
      </c>
    </row>
    <row r="125" spans="1:38" ht="14.25" x14ac:dyDescent="0.45">
      <c r="A125" s="149" t="s">
        <v>242</v>
      </c>
      <c r="B125" s="149" t="s">
        <v>243</v>
      </c>
      <c r="C125">
        <v>2161</v>
      </c>
      <c r="D125">
        <v>1146</v>
      </c>
      <c r="E125">
        <v>1015</v>
      </c>
      <c r="F125">
        <v>75</v>
      </c>
      <c r="G125">
        <v>71</v>
      </c>
      <c r="H125">
        <v>80</v>
      </c>
      <c r="I125">
        <v>189</v>
      </c>
      <c r="J125">
        <v>99</v>
      </c>
      <c r="K125">
        <v>90</v>
      </c>
      <c r="L125">
        <v>79</v>
      </c>
      <c r="M125">
        <v>72</v>
      </c>
      <c r="N125">
        <v>87</v>
      </c>
      <c r="O125">
        <v>556</v>
      </c>
      <c r="P125">
        <v>293</v>
      </c>
      <c r="Q125">
        <v>263</v>
      </c>
      <c r="R125">
        <v>82</v>
      </c>
      <c r="S125">
        <v>79</v>
      </c>
      <c r="T125">
        <v>86</v>
      </c>
      <c r="U125">
        <v>121</v>
      </c>
      <c r="V125">
        <v>57</v>
      </c>
      <c r="W125">
        <v>64</v>
      </c>
      <c r="X125">
        <v>77</v>
      </c>
      <c r="Y125">
        <v>68</v>
      </c>
      <c r="Z125">
        <v>84</v>
      </c>
      <c r="AA125">
        <v>15</v>
      </c>
      <c r="AB125">
        <v>7</v>
      </c>
      <c r="AC125">
        <v>8</v>
      </c>
      <c r="AD125" t="s">
        <v>414</v>
      </c>
      <c r="AE125" t="s">
        <v>414</v>
      </c>
      <c r="AF125">
        <v>100</v>
      </c>
      <c r="AG125">
        <v>3117</v>
      </c>
      <c r="AH125">
        <v>1650</v>
      </c>
      <c r="AI125">
        <v>1467</v>
      </c>
      <c r="AJ125">
        <v>77</v>
      </c>
      <c r="AK125">
        <v>72</v>
      </c>
      <c r="AL125">
        <v>82</v>
      </c>
    </row>
    <row r="126" spans="1:38" ht="14.25" x14ac:dyDescent="0.45">
      <c r="A126" s="149" t="s">
        <v>114</v>
      </c>
      <c r="B126" s="149" t="s">
        <v>115</v>
      </c>
      <c r="C126">
        <v>1526</v>
      </c>
      <c r="D126">
        <v>760</v>
      </c>
      <c r="E126">
        <v>766</v>
      </c>
      <c r="F126">
        <v>76</v>
      </c>
      <c r="G126">
        <v>73</v>
      </c>
      <c r="H126">
        <v>79</v>
      </c>
      <c r="I126">
        <v>50</v>
      </c>
      <c r="J126">
        <v>26</v>
      </c>
      <c r="K126">
        <v>24</v>
      </c>
      <c r="L126">
        <v>76</v>
      </c>
      <c r="M126">
        <v>69</v>
      </c>
      <c r="N126">
        <v>83</v>
      </c>
      <c r="O126">
        <v>4</v>
      </c>
      <c r="P126" t="s">
        <v>414</v>
      </c>
      <c r="Q126">
        <v>3</v>
      </c>
      <c r="R126" t="s">
        <v>414</v>
      </c>
      <c r="S126" t="s">
        <v>414</v>
      </c>
      <c r="T126" t="s">
        <v>414</v>
      </c>
      <c r="U126">
        <v>0</v>
      </c>
      <c r="V126">
        <v>0</v>
      </c>
      <c r="W126">
        <v>0</v>
      </c>
      <c r="X126" t="s">
        <v>33</v>
      </c>
      <c r="Y126" t="s">
        <v>33</v>
      </c>
      <c r="Z126" t="s">
        <v>33</v>
      </c>
      <c r="AA126">
        <v>0</v>
      </c>
      <c r="AB126">
        <v>0</v>
      </c>
      <c r="AC126">
        <v>0</v>
      </c>
      <c r="AD126" t="s">
        <v>33</v>
      </c>
      <c r="AE126" t="s">
        <v>33</v>
      </c>
      <c r="AF126" t="s">
        <v>33</v>
      </c>
      <c r="AG126">
        <v>1597</v>
      </c>
      <c r="AH126">
        <v>795</v>
      </c>
      <c r="AI126">
        <v>802</v>
      </c>
      <c r="AJ126">
        <v>76</v>
      </c>
      <c r="AK126">
        <v>72</v>
      </c>
      <c r="AL126">
        <v>79</v>
      </c>
    </row>
    <row r="127" spans="1:38" ht="14.25" x14ac:dyDescent="0.45">
      <c r="A127" s="149" t="s">
        <v>139</v>
      </c>
      <c r="B127" s="149" t="s">
        <v>140</v>
      </c>
      <c r="C127">
        <v>2386</v>
      </c>
      <c r="D127">
        <v>1227</v>
      </c>
      <c r="E127">
        <v>1159</v>
      </c>
      <c r="F127">
        <v>83</v>
      </c>
      <c r="G127">
        <v>81</v>
      </c>
      <c r="H127">
        <v>85</v>
      </c>
      <c r="I127">
        <v>91</v>
      </c>
      <c r="J127">
        <v>44</v>
      </c>
      <c r="K127">
        <v>47</v>
      </c>
      <c r="L127">
        <v>89</v>
      </c>
      <c r="M127">
        <v>93</v>
      </c>
      <c r="N127">
        <v>85</v>
      </c>
      <c r="O127">
        <v>98</v>
      </c>
      <c r="P127">
        <v>44</v>
      </c>
      <c r="Q127">
        <v>54</v>
      </c>
      <c r="R127">
        <v>93</v>
      </c>
      <c r="S127">
        <v>93</v>
      </c>
      <c r="T127">
        <v>93</v>
      </c>
      <c r="U127">
        <v>13</v>
      </c>
      <c r="V127">
        <v>5</v>
      </c>
      <c r="W127">
        <v>8</v>
      </c>
      <c r="X127" t="s">
        <v>414</v>
      </c>
      <c r="Y127" t="s">
        <v>414</v>
      </c>
      <c r="Z127" t="s">
        <v>414</v>
      </c>
      <c r="AA127">
        <v>12</v>
      </c>
      <c r="AB127">
        <v>6</v>
      </c>
      <c r="AC127">
        <v>6</v>
      </c>
      <c r="AD127" t="s">
        <v>414</v>
      </c>
      <c r="AE127" t="s">
        <v>414</v>
      </c>
      <c r="AF127" t="s">
        <v>414</v>
      </c>
      <c r="AG127">
        <v>2634</v>
      </c>
      <c r="AH127">
        <v>1343</v>
      </c>
      <c r="AI127">
        <v>1291</v>
      </c>
      <c r="AJ127">
        <v>83</v>
      </c>
      <c r="AK127">
        <v>81</v>
      </c>
      <c r="AL127">
        <v>85</v>
      </c>
    </row>
    <row r="128" spans="1:38" ht="14.25" x14ac:dyDescent="0.45">
      <c r="A128" s="149" t="s">
        <v>370</v>
      </c>
      <c r="B128" s="149" t="s">
        <v>371</v>
      </c>
      <c r="C128">
        <v>7356</v>
      </c>
      <c r="D128">
        <v>3720</v>
      </c>
      <c r="E128">
        <v>3636</v>
      </c>
      <c r="F128">
        <v>82</v>
      </c>
      <c r="G128">
        <v>79</v>
      </c>
      <c r="H128">
        <v>86</v>
      </c>
      <c r="I128">
        <v>198</v>
      </c>
      <c r="J128">
        <v>105</v>
      </c>
      <c r="K128">
        <v>93</v>
      </c>
      <c r="L128">
        <v>81</v>
      </c>
      <c r="M128">
        <v>72</v>
      </c>
      <c r="N128">
        <v>90</v>
      </c>
      <c r="O128">
        <v>44</v>
      </c>
      <c r="P128">
        <v>21</v>
      </c>
      <c r="Q128">
        <v>23</v>
      </c>
      <c r="R128">
        <v>86</v>
      </c>
      <c r="S128">
        <v>76</v>
      </c>
      <c r="T128" t="s">
        <v>414</v>
      </c>
      <c r="U128">
        <v>13</v>
      </c>
      <c r="V128">
        <v>8</v>
      </c>
      <c r="W128">
        <v>5</v>
      </c>
      <c r="X128" t="s">
        <v>414</v>
      </c>
      <c r="Y128">
        <v>100</v>
      </c>
      <c r="Z128" t="s">
        <v>414</v>
      </c>
      <c r="AA128">
        <v>13</v>
      </c>
      <c r="AB128">
        <v>8</v>
      </c>
      <c r="AC128">
        <v>5</v>
      </c>
      <c r="AD128" t="s">
        <v>414</v>
      </c>
      <c r="AE128" t="s">
        <v>414</v>
      </c>
      <c r="AF128" t="s">
        <v>414</v>
      </c>
      <c r="AG128">
        <v>7771</v>
      </c>
      <c r="AH128">
        <v>3932</v>
      </c>
      <c r="AI128">
        <v>3839</v>
      </c>
      <c r="AJ128">
        <v>82</v>
      </c>
      <c r="AK128">
        <v>79</v>
      </c>
      <c r="AL128">
        <v>86</v>
      </c>
    </row>
    <row r="129" spans="1:38" ht="14.25" x14ac:dyDescent="0.45">
      <c r="A129" s="149" t="s">
        <v>380</v>
      </c>
      <c r="B129" s="149" t="s">
        <v>381</v>
      </c>
      <c r="C129">
        <v>2765</v>
      </c>
      <c r="D129">
        <v>1414</v>
      </c>
      <c r="E129">
        <v>1351</v>
      </c>
      <c r="F129">
        <v>80</v>
      </c>
      <c r="G129">
        <v>76</v>
      </c>
      <c r="H129">
        <v>84</v>
      </c>
      <c r="I129">
        <v>91</v>
      </c>
      <c r="J129">
        <v>41</v>
      </c>
      <c r="K129">
        <v>50</v>
      </c>
      <c r="L129">
        <v>82</v>
      </c>
      <c r="M129">
        <v>78</v>
      </c>
      <c r="N129">
        <v>86</v>
      </c>
      <c r="O129">
        <v>36</v>
      </c>
      <c r="P129">
        <v>14</v>
      </c>
      <c r="Q129">
        <v>22</v>
      </c>
      <c r="R129">
        <v>83</v>
      </c>
      <c r="S129">
        <v>71</v>
      </c>
      <c r="T129" t="s">
        <v>414</v>
      </c>
      <c r="U129">
        <v>26</v>
      </c>
      <c r="V129">
        <v>13</v>
      </c>
      <c r="W129">
        <v>13</v>
      </c>
      <c r="X129">
        <v>81</v>
      </c>
      <c r="Y129">
        <v>69</v>
      </c>
      <c r="Z129" t="s">
        <v>414</v>
      </c>
      <c r="AA129">
        <v>13</v>
      </c>
      <c r="AB129">
        <v>5</v>
      </c>
      <c r="AC129">
        <v>8</v>
      </c>
      <c r="AD129">
        <v>77</v>
      </c>
      <c r="AE129" t="s">
        <v>414</v>
      </c>
      <c r="AF129" t="s">
        <v>414</v>
      </c>
      <c r="AG129">
        <v>3013</v>
      </c>
      <c r="AH129">
        <v>1527</v>
      </c>
      <c r="AI129">
        <v>1486</v>
      </c>
      <c r="AJ129">
        <v>80</v>
      </c>
      <c r="AK129">
        <v>75</v>
      </c>
      <c r="AL129">
        <v>84</v>
      </c>
    </row>
    <row r="130" spans="1:38" ht="14.25" x14ac:dyDescent="0.45">
      <c r="A130" s="149" t="s">
        <v>390</v>
      </c>
      <c r="B130" s="149" t="s">
        <v>391</v>
      </c>
      <c r="C130">
        <v>1312</v>
      </c>
      <c r="D130">
        <v>652</v>
      </c>
      <c r="E130">
        <v>660</v>
      </c>
      <c r="F130">
        <v>81</v>
      </c>
      <c r="G130">
        <v>78</v>
      </c>
      <c r="H130">
        <v>84</v>
      </c>
      <c r="I130">
        <v>40</v>
      </c>
      <c r="J130">
        <v>22</v>
      </c>
      <c r="K130">
        <v>18</v>
      </c>
      <c r="L130">
        <v>88</v>
      </c>
      <c r="M130">
        <v>82</v>
      </c>
      <c r="N130" t="s">
        <v>414</v>
      </c>
      <c r="O130">
        <v>12</v>
      </c>
      <c r="P130">
        <v>7</v>
      </c>
      <c r="Q130">
        <v>5</v>
      </c>
      <c r="R130">
        <v>75</v>
      </c>
      <c r="S130" t="s">
        <v>414</v>
      </c>
      <c r="T130" t="s">
        <v>414</v>
      </c>
      <c r="U130" t="s">
        <v>414</v>
      </c>
      <c r="V130" t="s">
        <v>414</v>
      </c>
      <c r="W130">
        <v>0</v>
      </c>
      <c r="X130" t="s">
        <v>414</v>
      </c>
      <c r="Y130" t="s">
        <v>414</v>
      </c>
      <c r="Z130" t="s">
        <v>33</v>
      </c>
      <c r="AA130">
        <v>7</v>
      </c>
      <c r="AB130">
        <v>4</v>
      </c>
      <c r="AC130">
        <v>3</v>
      </c>
      <c r="AD130">
        <v>100</v>
      </c>
      <c r="AE130">
        <v>100</v>
      </c>
      <c r="AF130">
        <v>100</v>
      </c>
      <c r="AG130">
        <v>1400</v>
      </c>
      <c r="AH130">
        <v>703</v>
      </c>
      <c r="AI130">
        <v>697</v>
      </c>
      <c r="AJ130">
        <v>81</v>
      </c>
      <c r="AK130">
        <v>78</v>
      </c>
      <c r="AL130">
        <v>85</v>
      </c>
    </row>
    <row r="131" spans="1:38" ht="14.25" x14ac:dyDescent="0.45">
      <c r="A131" s="149" t="s">
        <v>234</v>
      </c>
      <c r="B131" s="149" t="s">
        <v>235</v>
      </c>
      <c r="C131">
        <v>14607</v>
      </c>
      <c r="D131">
        <v>7454</v>
      </c>
      <c r="E131">
        <v>7153</v>
      </c>
      <c r="F131">
        <v>81</v>
      </c>
      <c r="G131">
        <v>77</v>
      </c>
      <c r="H131">
        <v>85</v>
      </c>
      <c r="I131">
        <v>838</v>
      </c>
      <c r="J131">
        <v>423</v>
      </c>
      <c r="K131">
        <v>415</v>
      </c>
      <c r="L131">
        <v>83</v>
      </c>
      <c r="M131">
        <v>82</v>
      </c>
      <c r="N131">
        <v>85</v>
      </c>
      <c r="O131">
        <v>400</v>
      </c>
      <c r="P131">
        <v>193</v>
      </c>
      <c r="Q131">
        <v>207</v>
      </c>
      <c r="R131">
        <v>91</v>
      </c>
      <c r="S131">
        <v>91</v>
      </c>
      <c r="T131">
        <v>92</v>
      </c>
      <c r="U131">
        <v>440</v>
      </c>
      <c r="V131">
        <v>222</v>
      </c>
      <c r="W131">
        <v>218</v>
      </c>
      <c r="X131">
        <v>86</v>
      </c>
      <c r="Y131">
        <v>84</v>
      </c>
      <c r="Z131">
        <v>88</v>
      </c>
      <c r="AA131">
        <v>74</v>
      </c>
      <c r="AB131">
        <v>38</v>
      </c>
      <c r="AC131">
        <v>36</v>
      </c>
      <c r="AD131">
        <v>88</v>
      </c>
      <c r="AE131">
        <v>84</v>
      </c>
      <c r="AF131">
        <v>92</v>
      </c>
      <c r="AG131">
        <v>16761</v>
      </c>
      <c r="AH131">
        <v>8536</v>
      </c>
      <c r="AI131">
        <v>8225</v>
      </c>
      <c r="AJ131">
        <v>81</v>
      </c>
      <c r="AK131">
        <v>78</v>
      </c>
      <c r="AL131">
        <v>85</v>
      </c>
    </row>
    <row r="132" spans="1:38" ht="14.25" x14ac:dyDescent="0.45">
      <c r="A132" s="149" t="s">
        <v>244</v>
      </c>
      <c r="B132" s="149" t="s">
        <v>427</v>
      </c>
      <c r="C132">
        <v>1839</v>
      </c>
      <c r="D132">
        <v>923</v>
      </c>
      <c r="E132">
        <v>916</v>
      </c>
      <c r="F132">
        <v>80</v>
      </c>
      <c r="G132">
        <v>76</v>
      </c>
      <c r="H132">
        <v>83</v>
      </c>
      <c r="I132">
        <v>166</v>
      </c>
      <c r="J132">
        <v>77</v>
      </c>
      <c r="K132">
        <v>89</v>
      </c>
      <c r="L132">
        <v>80</v>
      </c>
      <c r="M132">
        <v>79</v>
      </c>
      <c r="N132">
        <v>80</v>
      </c>
      <c r="O132">
        <v>101</v>
      </c>
      <c r="P132">
        <v>44</v>
      </c>
      <c r="Q132">
        <v>57</v>
      </c>
      <c r="R132">
        <v>84</v>
      </c>
      <c r="S132">
        <v>77</v>
      </c>
      <c r="T132">
        <v>89</v>
      </c>
      <c r="U132">
        <v>59</v>
      </c>
      <c r="V132">
        <v>31</v>
      </c>
      <c r="W132">
        <v>28</v>
      </c>
      <c r="X132">
        <v>83</v>
      </c>
      <c r="Y132">
        <v>84</v>
      </c>
      <c r="Z132">
        <v>82</v>
      </c>
      <c r="AA132">
        <v>12</v>
      </c>
      <c r="AB132">
        <v>4</v>
      </c>
      <c r="AC132">
        <v>8</v>
      </c>
      <c r="AD132" t="s">
        <v>414</v>
      </c>
      <c r="AE132">
        <v>100</v>
      </c>
      <c r="AF132" t="s">
        <v>414</v>
      </c>
      <c r="AG132">
        <v>2208</v>
      </c>
      <c r="AH132">
        <v>1095</v>
      </c>
      <c r="AI132">
        <v>1113</v>
      </c>
      <c r="AJ132">
        <v>80</v>
      </c>
      <c r="AK132">
        <v>77</v>
      </c>
      <c r="AL132">
        <v>83</v>
      </c>
    </row>
    <row r="133" spans="1:38" ht="14.25" x14ac:dyDescent="0.45">
      <c r="A133" s="149" t="s">
        <v>247</v>
      </c>
      <c r="B133" s="149" t="s">
        <v>248</v>
      </c>
      <c r="C133">
        <v>1692</v>
      </c>
      <c r="D133">
        <v>855</v>
      </c>
      <c r="E133">
        <v>837</v>
      </c>
      <c r="F133">
        <v>81</v>
      </c>
      <c r="G133">
        <v>77</v>
      </c>
      <c r="H133">
        <v>84</v>
      </c>
      <c r="I133">
        <v>148</v>
      </c>
      <c r="J133">
        <v>78</v>
      </c>
      <c r="K133">
        <v>70</v>
      </c>
      <c r="L133">
        <v>85</v>
      </c>
      <c r="M133">
        <v>77</v>
      </c>
      <c r="N133">
        <v>94</v>
      </c>
      <c r="O133">
        <v>114</v>
      </c>
      <c r="P133">
        <v>62</v>
      </c>
      <c r="Q133">
        <v>52</v>
      </c>
      <c r="R133">
        <v>92</v>
      </c>
      <c r="S133">
        <v>94</v>
      </c>
      <c r="T133">
        <v>90</v>
      </c>
      <c r="U133">
        <v>310</v>
      </c>
      <c r="V133">
        <v>152</v>
      </c>
      <c r="W133">
        <v>158</v>
      </c>
      <c r="X133">
        <v>90</v>
      </c>
      <c r="Y133">
        <v>86</v>
      </c>
      <c r="Z133">
        <v>95</v>
      </c>
      <c r="AA133">
        <v>14</v>
      </c>
      <c r="AB133">
        <v>9</v>
      </c>
      <c r="AC133">
        <v>5</v>
      </c>
      <c r="AD133" t="s">
        <v>414</v>
      </c>
      <c r="AE133">
        <v>100</v>
      </c>
      <c r="AF133" t="s">
        <v>414</v>
      </c>
      <c r="AG133">
        <v>2347</v>
      </c>
      <c r="AH133">
        <v>1192</v>
      </c>
      <c r="AI133">
        <v>1155</v>
      </c>
      <c r="AJ133">
        <v>83</v>
      </c>
      <c r="AK133">
        <v>79</v>
      </c>
      <c r="AL133">
        <v>86</v>
      </c>
    </row>
    <row r="134" spans="1:38" ht="14.25" x14ac:dyDescent="0.45">
      <c r="A134" s="149" t="s">
        <v>204</v>
      </c>
      <c r="B134" s="149" t="s">
        <v>205</v>
      </c>
      <c r="C134">
        <v>1826</v>
      </c>
      <c r="D134">
        <v>937</v>
      </c>
      <c r="E134">
        <v>889</v>
      </c>
      <c r="F134">
        <v>81</v>
      </c>
      <c r="G134">
        <v>76</v>
      </c>
      <c r="H134">
        <v>85</v>
      </c>
      <c r="I134">
        <v>69</v>
      </c>
      <c r="J134">
        <v>30</v>
      </c>
      <c r="K134">
        <v>39</v>
      </c>
      <c r="L134">
        <v>84</v>
      </c>
      <c r="M134">
        <v>73</v>
      </c>
      <c r="N134">
        <v>92</v>
      </c>
      <c r="O134">
        <v>11</v>
      </c>
      <c r="P134">
        <v>4</v>
      </c>
      <c r="Q134">
        <v>7</v>
      </c>
      <c r="R134" t="s">
        <v>414</v>
      </c>
      <c r="S134" t="s">
        <v>414</v>
      </c>
      <c r="T134">
        <v>100</v>
      </c>
      <c r="U134">
        <v>6</v>
      </c>
      <c r="V134">
        <v>3</v>
      </c>
      <c r="W134">
        <v>3</v>
      </c>
      <c r="X134" t="s">
        <v>414</v>
      </c>
      <c r="Y134" t="s">
        <v>414</v>
      </c>
      <c r="Z134" t="s">
        <v>414</v>
      </c>
      <c r="AA134" t="s">
        <v>414</v>
      </c>
      <c r="AB134" t="s">
        <v>414</v>
      </c>
      <c r="AC134">
        <v>0</v>
      </c>
      <c r="AD134" t="s">
        <v>414</v>
      </c>
      <c r="AE134" t="s">
        <v>414</v>
      </c>
      <c r="AF134" t="s">
        <v>33</v>
      </c>
      <c r="AG134">
        <v>1937</v>
      </c>
      <c r="AH134">
        <v>986</v>
      </c>
      <c r="AI134">
        <v>951</v>
      </c>
      <c r="AJ134">
        <v>81</v>
      </c>
      <c r="AK134">
        <v>76</v>
      </c>
      <c r="AL134">
        <v>85</v>
      </c>
    </row>
    <row r="135" spans="1:38" ht="14.25" x14ac:dyDescent="0.45">
      <c r="A135" s="149" t="s">
        <v>224</v>
      </c>
      <c r="B135" s="149" t="s">
        <v>225</v>
      </c>
      <c r="C135">
        <v>5838</v>
      </c>
      <c r="D135">
        <v>3014</v>
      </c>
      <c r="E135">
        <v>2824</v>
      </c>
      <c r="F135">
        <v>81</v>
      </c>
      <c r="G135">
        <v>78</v>
      </c>
      <c r="H135">
        <v>84</v>
      </c>
      <c r="I135">
        <v>200</v>
      </c>
      <c r="J135">
        <v>107</v>
      </c>
      <c r="K135">
        <v>93</v>
      </c>
      <c r="L135">
        <v>85</v>
      </c>
      <c r="M135">
        <v>83</v>
      </c>
      <c r="N135">
        <v>87</v>
      </c>
      <c r="O135">
        <v>233</v>
      </c>
      <c r="P135">
        <v>113</v>
      </c>
      <c r="Q135">
        <v>120</v>
      </c>
      <c r="R135">
        <v>80</v>
      </c>
      <c r="S135">
        <v>76</v>
      </c>
      <c r="T135">
        <v>83</v>
      </c>
      <c r="U135">
        <v>25</v>
      </c>
      <c r="V135">
        <v>15</v>
      </c>
      <c r="W135">
        <v>10</v>
      </c>
      <c r="X135">
        <v>76</v>
      </c>
      <c r="Y135">
        <v>73</v>
      </c>
      <c r="Z135" t="s">
        <v>414</v>
      </c>
      <c r="AA135">
        <v>8</v>
      </c>
      <c r="AB135">
        <v>6</v>
      </c>
      <c r="AC135" t="s">
        <v>414</v>
      </c>
      <c r="AD135" t="s">
        <v>414</v>
      </c>
      <c r="AE135">
        <v>100</v>
      </c>
      <c r="AF135" t="s">
        <v>414</v>
      </c>
      <c r="AG135">
        <v>6390</v>
      </c>
      <c r="AH135">
        <v>3299</v>
      </c>
      <c r="AI135">
        <v>3091</v>
      </c>
      <c r="AJ135">
        <v>81</v>
      </c>
      <c r="AK135">
        <v>78</v>
      </c>
      <c r="AL135">
        <v>84</v>
      </c>
    </row>
    <row r="136" spans="1:38" ht="14.25" x14ac:dyDescent="0.45">
      <c r="A136" s="149" t="s">
        <v>335</v>
      </c>
      <c r="B136" s="149" t="s">
        <v>336</v>
      </c>
      <c r="C136">
        <v>15624</v>
      </c>
      <c r="D136">
        <v>7948</v>
      </c>
      <c r="E136">
        <v>7676</v>
      </c>
      <c r="F136">
        <v>81</v>
      </c>
      <c r="G136">
        <v>78</v>
      </c>
      <c r="H136">
        <v>85</v>
      </c>
      <c r="I136">
        <v>947</v>
      </c>
      <c r="J136">
        <v>465</v>
      </c>
      <c r="K136">
        <v>482</v>
      </c>
      <c r="L136">
        <v>86</v>
      </c>
      <c r="M136">
        <v>80</v>
      </c>
      <c r="N136">
        <v>91</v>
      </c>
      <c r="O136">
        <v>603</v>
      </c>
      <c r="P136">
        <v>319</v>
      </c>
      <c r="Q136">
        <v>284</v>
      </c>
      <c r="R136">
        <v>88</v>
      </c>
      <c r="S136">
        <v>86</v>
      </c>
      <c r="T136">
        <v>90</v>
      </c>
      <c r="U136">
        <v>386</v>
      </c>
      <c r="V136">
        <v>188</v>
      </c>
      <c r="W136">
        <v>198</v>
      </c>
      <c r="X136">
        <v>89</v>
      </c>
      <c r="Y136">
        <v>87</v>
      </c>
      <c r="Z136">
        <v>90</v>
      </c>
      <c r="AA136">
        <v>42</v>
      </c>
      <c r="AB136">
        <v>24</v>
      </c>
      <c r="AC136">
        <v>18</v>
      </c>
      <c r="AD136">
        <v>93</v>
      </c>
      <c r="AE136" t="s">
        <v>414</v>
      </c>
      <c r="AF136" t="s">
        <v>414</v>
      </c>
      <c r="AG136">
        <v>17929</v>
      </c>
      <c r="AH136">
        <v>9129</v>
      </c>
      <c r="AI136">
        <v>8800</v>
      </c>
      <c r="AJ136">
        <v>82</v>
      </c>
      <c r="AK136">
        <v>78</v>
      </c>
      <c r="AL136">
        <v>85</v>
      </c>
    </row>
    <row r="137" spans="1:38" ht="14.25" x14ac:dyDescent="0.45">
      <c r="A137" s="149" t="s">
        <v>337</v>
      </c>
      <c r="B137" s="149" t="s">
        <v>338</v>
      </c>
      <c r="C137">
        <v>2902</v>
      </c>
      <c r="D137">
        <v>1504</v>
      </c>
      <c r="E137">
        <v>1398</v>
      </c>
      <c r="F137">
        <v>81</v>
      </c>
      <c r="G137">
        <v>76</v>
      </c>
      <c r="H137">
        <v>85</v>
      </c>
      <c r="I137">
        <v>203</v>
      </c>
      <c r="J137">
        <v>107</v>
      </c>
      <c r="K137">
        <v>96</v>
      </c>
      <c r="L137">
        <v>88</v>
      </c>
      <c r="M137">
        <v>87</v>
      </c>
      <c r="N137">
        <v>90</v>
      </c>
      <c r="O137">
        <v>137</v>
      </c>
      <c r="P137">
        <v>62</v>
      </c>
      <c r="Q137">
        <v>75</v>
      </c>
      <c r="R137">
        <v>88</v>
      </c>
      <c r="S137">
        <v>82</v>
      </c>
      <c r="T137">
        <v>93</v>
      </c>
      <c r="U137">
        <v>184</v>
      </c>
      <c r="V137">
        <v>106</v>
      </c>
      <c r="W137">
        <v>78</v>
      </c>
      <c r="X137">
        <v>89</v>
      </c>
      <c r="Y137">
        <v>87</v>
      </c>
      <c r="Z137">
        <v>92</v>
      </c>
      <c r="AA137">
        <v>9</v>
      </c>
      <c r="AB137">
        <v>6</v>
      </c>
      <c r="AC137">
        <v>3</v>
      </c>
      <c r="AD137" t="s">
        <v>414</v>
      </c>
      <c r="AE137" t="s">
        <v>414</v>
      </c>
      <c r="AF137">
        <v>100</v>
      </c>
      <c r="AG137">
        <v>3490</v>
      </c>
      <c r="AH137">
        <v>1812</v>
      </c>
      <c r="AI137">
        <v>1678</v>
      </c>
      <c r="AJ137">
        <v>82</v>
      </c>
      <c r="AK137">
        <v>77</v>
      </c>
      <c r="AL137">
        <v>86</v>
      </c>
    </row>
    <row r="138" spans="1:38" ht="14.25" x14ac:dyDescent="0.45">
      <c r="A138" s="149" t="s">
        <v>118</v>
      </c>
      <c r="B138" s="149" t="s">
        <v>119</v>
      </c>
      <c r="C138">
        <v>11722</v>
      </c>
      <c r="D138">
        <v>6004</v>
      </c>
      <c r="E138">
        <v>5718</v>
      </c>
      <c r="F138">
        <v>81</v>
      </c>
      <c r="G138">
        <v>77</v>
      </c>
      <c r="H138">
        <v>85</v>
      </c>
      <c r="I138">
        <v>455</v>
      </c>
      <c r="J138">
        <v>228</v>
      </c>
      <c r="K138">
        <v>227</v>
      </c>
      <c r="L138">
        <v>82</v>
      </c>
      <c r="M138">
        <v>78</v>
      </c>
      <c r="N138">
        <v>86</v>
      </c>
      <c r="O138">
        <v>1552</v>
      </c>
      <c r="P138">
        <v>801</v>
      </c>
      <c r="Q138">
        <v>751</v>
      </c>
      <c r="R138">
        <v>79</v>
      </c>
      <c r="S138">
        <v>73</v>
      </c>
      <c r="T138">
        <v>86</v>
      </c>
      <c r="U138">
        <v>35</v>
      </c>
      <c r="V138">
        <v>15</v>
      </c>
      <c r="W138">
        <v>20</v>
      </c>
      <c r="X138">
        <v>83</v>
      </c>
      <c r="Y138" t="s">
        <v>414</v>
      </c>
      <c r="Z138">
        <v>75</v>
      </c>
      <c r="AA138">
        <v>28</v>
      </c>
      <c r="AB138">
        <v>10</v>
      </c>
      <c r="AC138">
        <v>18</v>
      </c>
      <c r="AD138">
        <v>86</v>
      </c>
      <c r="AE138">
        <v>100</v>
      </c>
      <c r="AF138">
        <v>78</v>
      </c>
      <c r="AG138">
        <v>13947</v>
      </c>
      <c r="AH138">
        <v>7139</v>
      </c>
      <c r="AI138">
        <v>6808</v>
      </c>
      <c r="AJ138">
        <v>81</v>
      </c>
      <c r="AK138">
        <v>77</v>
      </c>
      <c r="AL138">
        <v>85</v>
      </c>
    </row>
    <row r="139" spans="1:38" ht="14.25" x14ac:dyDescent="0.45">
      <c r="A139" s="149" t="s">
        <v>100</v>
      </c>
      <c r="B139" s="149" t="s">
        <v>101</v>
      </c>
      <c r="C139">
        <v>1055</v>
      </c>
      <c r="D139">
        <v>565</v>
      </c>
      <c r="E139">
        <v>490</v>
      </c>
      <c r="F139">
        <v>77</v>
      </c>
      <c r="G139">
        <v>73</v>
      </c>
      <c r="H139">
        <v>82</v>
      </c>
      <c r="I139">
        <v>87</v>
      </c>
      <c r="J139">
        <v>41</v>
      </c>
      <c r="K139">
        <v>46</v>
      </c>
      <c r="L139">
        <v>94</v>
      </c>
      <c r="M139">
        <v>90</v>
      </c>
      <c r="N139" t="s">
        <v>414</v>
      </c>
      <c r="O139">
        <v>903</v>
      </c>
      <c r="P139">
        <v>463</v>
      </c>
      <c r="Q139">
        <v>440</v>
      </c>
      <c r="R139">
        <v>86</v>
      </c>
      <c r="S139">
        <v>83</v>
      </c>
      <c r="T139">
        <v>89</v>
      </c>
      <c r="U139">
        <v>21</v>
      </c>
      <c r="V139">
        <v>11</v>
      </c>
      <c r="W139">
        <v>10</v>
      </c>
      <c r="X139">
        <v>67</v>
      </c>
      <c r="Y139">
        <v>73</v>
      </c>
      <c r="Z139">
        <v>60</v>
      </c>
      <c r="AA139">
        <v>9</v>
      </c>
      <c r="AB139">
        <v>0</v>
      </c>
      <c r="AC139">
        <v>9</v>
      </c>
      <c r="AD139" t="s">
        <v>414</v>
      </c>
      <c r="AE139" t="s">
        <v>33</v>
      </c>
      <c r="AF139" t="s">
        <v>414</v>
      </c>
      <c r="AG139">
        <v>2125</v>
      </c>
      <c r="AH139">
        <v>1111</v>
      </c>
      <c r="AI139">
        <v>1014</v>
      </c>
      <c r="AJ139">
        <v>81</v>
      </c>
      <c r="AK139">
        <v>77</v>
      </c>
      <c r="AL139">
        <v>85</v>
      </c>
    </row>
    <row r="140" spans="1:38" ht="14.25" x14ac:dyDescent="0.45">
      <c r="A140" s="149" t="s">
        <v>102</v>
      </c>
      <c r="B140" s="149" t="s">
        <v>103</v>
      </c>
      <c r="C140">
        <v>1544</v>
      </c>
      <c r="D140">
        <v>777</v>
      </c>
      <c r="E140">
        <v>767</v>
      </c>
      <c r="F140">
        <v>80</v>
      </c>
      <c r="G140">
        <v>75</v>
      </c>
      <c r="H140">
        <v>85</v>
      </c>
      <c r="I140">
        <v>66</v>
      </c>
      <c r="J140">
        <v>33</v>
      </c>
      <c r="K140">
        <v>33</v>
      </c>
      <c r="L140">
        <v>91</v>
      </c>
      <c r="M140">
        <v>88</v>
      </c>
      <c r="N140" t="s">
        <v>414</v>
      </c>
      <c r="O140">
        <v>35</v>
      </c>
      <c r="P140">
        <v>19</v>
      </c>
      <c r="Q140">
        <v>16</v>
      </c>
      <c r="R140">
        <v>80</v>
      </c>
      <c r="S140">
        <v>84</v>
      </c>
      <c r="T140">
        <v>75</v>
      </c>
      <c r="U140">
        <v>3</v>
      </c>
      <c r="V140" t="s">
        <v>414</v>
      </c>
      <c r="W140" t="s">
        <v>414</v>
      </c>
      <c r="X140" t="s">
        <v>414</v>
      </c>
      <c r="Y140" t="s">
        <v>414</v>
      </c>
      <c r="Z140" t="s">
        <v>414</v>
      </c>
      <c r="AA140">
        <v>10</v>
      </c>
      <c r="AB140">
        <v>3</v>
      </c>
      <c r="AC140">
        <v>7</v>
      </c>
      <c r="AD140">
        <v>100</v>
      </c>
      <c r="AE140">
        <v>100</v>
      </c>
      <c r="AF140">
        <v>100</v>
      </c>
      <c r="AG140">
        <v>1692</v>
      </c>
      <c r="AH140">
        <v>846</v>
      </c>
      <c r="AI140">
        <v>846</v>
      </c>
      <c r="AJ140">
        <v>80</v>
      </c>
      <c r="AK140">
        <v>76</v>
      </c>
      <c r="AL140">
        <v>85</v>
      </c>
    </row>
    <row r="141" spans="1:38" ht="14.25" x14ac:dyDescent="0.45">
      <c r="A141" s="149" t="s">
        <v>192</v>
      </c>
      <c r="B141" s="149" t="s">
        <v>193</v>
      </c>
      <c r="C141">
        <v>8518</v>
      </c>
      <c r="D141">
        <v>4344</v>
      </c>
      <c r="E141">
        <v>4174</v>
      </c>
      <c r="F141">
        <v>77</v>
      </c>
      <c r="G141">
        <v>73</v>
      </c>
      <c r="H141">
        <v>81</v>
      </c>
      <c r="I141">
        <v>442</v>
      </c>
      <c r="J141">
        <v>222</v>
      </c>
      <c r="K141">
        <v>220</v>
      </c>
      <c r="L141">
        <v>81</v>
      </c>
      <c r="M141">
        <v>75</v>
      </c>
      <c r="N141">
        <v>87</v>
      </c>
      <c r="O141">
        <v>281</v>
      </c>
      <c r="P141">
        <v>141</v>
      </c>
      <c r="Q141">
        <v>140</v>
      </c>
      <c r="R141">
        <v>84</v>
      </c>
      <c r="S141">
        <v>80</v>
      </c>
      <c r="T141">
        <v>87</v>
      </c>
      <c r="U141">
        <v>94</v>
      </c>
      <c r="V141">
        <v>46</v>
      </c>
      <c r="W141">
        <v>48</v>
      </c>
      <c r="X141">
        <v>80</v>
      </c>
      <c r="Y141">
        <v>72</v>
      </c>
      <c r="Z141">
        <v>88</v>
      </c>
      <c r="AA141">
        <v>40</v>
      </c>
      <c r="AB141">
        <v>22</v>
      </c>
      <c r="AC141">
        <v>18</v>
      </c>
      <c r="AD141">
        <v>80</v>
      </c>
      <c r="AE141">
        <v>77</v>
      </c>
      <c r="AF141">
        <v>83</v>
      </c>
      <c r="AG141">
        <v>9504</v>
      </c>
      <c r="AH141">
        <v>4839</v>
      </c>
      <c r="AI141">
        <v>4665</v>
      </c>
      <c r="AJ141">
        <v>77</v>
      </c>
      <c r="AK141">
        <v>73</v>
      </c>
      <c r="AL141">
        <v>82</v>
      </c>
    </row>
    <row r="142" spans="1:38" ht="14.25" x14ac:dyDescent="0.45">
      <c r="A142" s="149" t="s">
        <v>190</v>
      </c>
      <c r="B142" s="149" t="s">
        <v>191</v>
      </c>
      <c r="C142">
        <v>2103</v>
      </c>
      <c r="D142">
        <v>1094</v>
      </c>
      <c r="E142">
        <v>1009</v>
      </c>
      <c r="F142">
        <v>74</v>
      </c>
      <c r="G142">
        <v>68</v>
      </c>
      <c r="H142">
        <v>80</v>
      </c>
      <c r="I142">
        <v>539</v>
      </c>
      <c r="J142">
        <v>284</v>
      </c>
      <c r="K142">
        <v>255</v>
      </c>
      <c r="L142">
        <v>78</v>
      </c>
      <c r="M142">
        <v>74</v>
      </c>
      <c r="N142">
        <v>82</v>
      </c>
      <c r="O142">
        <v>576</v>
      </c>
      <c r="P142">
        <v>295</v>
      </c>
      <c r="Q142">
        <v>281</v>
      </c>
      <c r="R142">
        <v>80</v>
      </c>
      <c r="S142">
        <v>77</v>
      </c>
      <c r="T142">
        <v>84</v>
      </c>
      <c r="U142">
        <v>400</v>
      </c>
      <c r="V142">
        <v>190</v>
      </c>
      <c r="W142">
        <v>210</v>
      </c>
      <c r="X142">
        <v>80</v>
      </c>
      <c r="Y142">
        <v>79</v>
      </c>
      <c r="Z142">
        <v>80</v>
      </c>
      <c r="AA142">
        <v>19</v>
      </c>
      <c r="AB142">
        <v>6</v>
      </c>
      <c r="AC142">
        <v>13</v>
      </c>
      <c r="AD142">
        <v>84</v>
      </c>
      <c r="AE142">
        <v>100</v>
      </c>
      <c r="AF142">
        <v>77</v>
      </c>
      <c r="AG142">
        <v>3812</v>
      </c>
      <c r="AH142">
        <v>1959</v>
      </c>
      <c r="AI142">
        <v>1853</v>
      </c>
      <c r="AJ142">
        <v>75</v>
      </c>
      <c r="AK142">
        <v>71</v>
      </c>
      <c r="AL142">
        <v>80</v>
      </c>
    </row>
    <row r="143" spans="1:38" ht="14.25" x14ac:dyDescent="0.45">
      <c r="A143" s="149" t="s">
        <v>208</v>
      </c>
      <c r="B143" s="149" t="s">
        <v>209</v>
      </c>
      <c r="C143">
        <v>2784</v>
      </c>
      <c r="D143">
        <v>1444</v>
      </c>
      <c r="E143">
        <v>1340</v>
      </c>
      <c r="F143">
        <v>81</v>
      </c>
      <c r="G143">
        <v>78</v>
      </c>
      <c r="H143">
        <v>84</v>
      </c>
      <c r="I143">
        <v>73</v>
      </c>
      <c r="J143">
        <v>38</v>
      </c>
      <c r="K143">
        <v>35</v>
      </c>
      <c r="L143">
        <v>85</v>
      </c>
      <c r="M143">
        <v>84</v>
      </c>
      <c r="N143">
        <v>86</v>
      </c>
      <c r="O143">
        <v>24</v>
      </c>
      <c r="P143">
        <v>13</v>
      </c>
      <c r="Q143">
        <v>11</v>
      </c>
      <c r="R143" t="s">
        <v>414</v>
      </c>
      <c r="S143" t="s">
        <v>414</v>
      </c>
      <c r="T143">
        <v>100</v>
      </c>
      <c r="U143">
        <v>9</v>
      </c>
      <c r="V143" t="s">
        <v>414</v>
      </c>
      <c r="W143">
        <v>7</v>
      </c>
      <c r="X143" t="s">
        <v>414</v>
      </c>
      <c r="Y143" t="s">
        <v>414</v>
      </c>
      <c r="Z143" t="s">
        <v>414</v>
      </c>
      <c r="AA143">
        <v>7</v>
      </c>
      <c r="AB143" t="s">
        <v>414</v>
      </c>
      <c r="AC143">
        <v>5</v>
      </c>
      <c r="AD143" t="s">
        <v>414</v>
      </c>
      <c r="AE143" t="s">
        <v>414</v>
      </c>
      <c r="AF143">
        <v>100</v>
      </c>
      <c r="AG143">
        <v>2923</v>
      </c>
      <c r="AH143">
        <v>1516</v>
      </c>
      <c r="AI143">
        <v>1407</v>
      </c>
      <c r="AJ143">
        <v>81</v>
      </c>
      <c r="AK143">
        <v>78</v>
      </c>
      <c r="AL143">
        <v>84</v>
      </c>
    </row>
    <row r="144" spans="1:38" ht="14.25" x14ac:dyDescent="0.45">
      <c r="A144" s="149" t="s">
        <v>216</v>
      </c>
      <c r="B144" s="149" t="s">
        <v>217</v>
      </c>
      <c r="C144">
        <v>1930</v>
      </c>
      <c r="D144">
        <v>949</v>
      </c>
      <c r="E144">
        <v>981</v>
      </c>
      <c r="F144">
        <v>84</v>
      </c>
      <c r="G144">
        <v>80</v>
      </c>
      <c r="H144">
        <v>88</v>
      </c>
      <c r="I144">
        <v>98</v>
      </c>
      <c r="J144">
        <v>47</v>
      </c>
      <c r="K144">
        <v>51</v>
      </c>
      <c r="L144">
        <v>87</v>
      </c>
      <c r="M144">
        <v>81</v>
      </c>
      <c r="N144">
        <v>92</v>
      </c>
      <c r="O144">
        <v>135</v>
      </c>
      <c r="P144">
        <v>70</v>
      </c>
      <c r="Q144">
        <v>65</v>
      </c>
      <c r="R144">
        <v>86</v>
      </c>
      <c r="S144">
        <v>81</v>
      </c>
      <c r="T144">
        <v>91</v>
      </c>
      <c r="U144">
        <v>44</v>
      </c>
      <c r="V144">
        <v>26</v>
      </c>
      <c r="W144">
        <v>18</v>
      </c>
      <c r="X144">
        <v>93</v>
      </c>
      <c r="Y144">
        <v>100</v>
      </c>
      <c r="Z144">
        <v>83</v>
      </c>
      <c r="AA144">
        <v>7</v>
      </c>
      <c r="AB144">
        <v>3</v>
      </c>
      <c r="AC144">
        <v>4</v>
      </c>
      <c r="AD144" t="s">
        <v>414</v>
      </c>
      <c r="AE144" t="s">
        <v>414</v>
      </c>
      <c r="AF144">
        <v>100</v>
      </c>
      <c r="AG144">
        <v>2240</v>
      </c>
      <c r="AH144">
        <v>1108</v>
      </c>
      <c r="AI144">
        <v>1132</v>
      </c>
      <c r="AJ144">
        <v>84</v>
      </c>
      <c r="AK144">
        <v>80</v>
      </c>
      <c r="AL144">
        <v>88</v>
      </c>
    </row>
    <row r="145" spans="1:38" ht="14.25" x14ac:dyDescent="0.45">
      <c r="A145" s="149" t="s">
        <v>108</v>
      </c>
      <c r="B145" s="149" t="s">
        <v>109</v>
      </c>
      <c r="C145">
        <v>3787</v>
      </c>
      <c r="D145">
        <v>1991</v>
      </c>
      <c r="E145">
        <v>1796</v>
      </c>
      <c r="F145">
        <v>83</v>
      </c>
      <c r="G145">
        <v>79</v>
      </c>
      <c r="H145">
        <v>87</v>
      </c>
      <c r="I145">
        <v>152</v>
      </c>
      <c r="J145">
        <v>69</v>
      </c>
      <c r="K145">
        <v>83</v>
      </c>
      <c r="L145">
        <v>84</v>
      </c>
      <c r="M145">
        <v>78</v>
      </c>
      <c r="N145">
        <v>88</v>
      </c>
      <c r="O145">
        <v>73</v>
      </c>
      <c r="P145">
        <v>35</v>
      </c>
      <c r="Q145">
        <v>38</v>
      </c>
      <c r="R145">
        <v>89</v>
      </c>
      <c r="S145">
        <v>91</v>
      </c>
      <c r="T145">
        <v>87</v>
      </c>
      <c r="U145">
        <v>13</v>
      </c>
      <c r="V145">
        <v>8</v>
      </c>
      <c r="W145">
        <v>5</v>
      </c>
      <c r="X145" t="s">
        <v>414</v>
      </c>
      <c r="Y145" t="s">
        <v>414</v>
      </c>
      <c r="Z145">
        <v>100</v>
      </c>
      <c r="AA145">
        <v>15</v>
      </c>
      <c r="AB145">
        <v>11</v>
      </c>
      <c r="AC145">
        <v>4</v>
      </c>
      <c r="AD145">
        <v>100</v>
      </c>
      <c r="AE145">
        <v>100</v>
      </c>
      <c r="AF145">
        <v>100</v>
      </c>
      <c r="AG145">
        <v>4182</v>
      </c>
      <c r="AH145">
        <v>2186</v>
      </c>
      <c r="AI145">
        <v>1996</v>
      </c>
      <c r="AJ145">
        <v>82</v>
      </c>
      <c r="AK145">
        <v>79</v>
      </c>
      <c r="AL145">
        <v>87</v>
      </c>
    </row>
    <row r="146" spans="1:38" ht="14.25" x14ac:dyDescent="0.45">
      <c r="A146" s="149" t="s">
        <v>110</v>
      </c>
      <c r="B146" s="149" t="s">
        <v>428</v>
      </c>
      <c r="C146">
        <v>3669</v>
      </c>
      <c r="D146">
        <v>1875</v>
      </c>
      <c r="E146">
        <v>1794</v>
      </c>
      <c r="F146">
        <v>80</v>
      </c>
      <c r="G146">
        <v>75</v>
      </c>
      <c r="H146">
        <v>84</v>
      </c>
      <c r="I146">
        <v>116</v>
      </c>
      <c r="J146">
        <v>61</v>
      </c>
      <c r="K146">
        <v>55</v>
      </c>
      <c r="L146">
        <v>83</v>
      </c>
      <c r="M146">
        <v>82</v>
      </c>
      <c r="N146">
        <v>84</v>
      </c>
      <c r="O146">
        <v>59</v>
      </c>
      <c r="P146">
        <v>26</v>
      </c>
      <c r="Q146">
        <v>33</v>
      </c>
      <c r="R146">
        <v>78</v>
      </c>
      <c r="S146">
        <v>65</v>
      </c>
      <c r="T146">
        <v>88</v>
      </c>
      <c r="U146">
        <v>15</v>
      </c>
      <c r="V146">
        <v>8</v>
      </c>
      <c r="W146">
        <v>7</v>
      </c>
      <c r="X146" t="s">
        <v>414</v>
      </c>
      <c r="Y146" t="s">
        <v>414</v>
      </c>
      <c r="Z146" t="s">
        <v>414</v>
      </c>
      <c r="AA146">
        <v>18</v>
      </c>
      <c r="AB146">
        <v>11</v>
      </c>
      <c r="AC146">
        <v>7</v>
      </c>
      <c r="AD146">
        <v>67</v>
      </c>
      <c r="AE146">
        <v>55</v>
      </c>
      <c r="AF146" t="s">
        <v>414</v>
      </c>
      <c r="AG146">
        <v>3912</v>
      </c>
      <c r="AH146">
        <v>2000</v>
      </c>
      <c r="AI146">
        <v>1912</v>
      </c>
      <c r="AJ146">
        <v>79</v>
      </c>
      <c r="AK146">
        <v>75</v>
      </c>
      <c r="AL146">
        <v>84</v>
      </c>
    </row>
    <row r="147" spans="1:38" ht="14.25" x14ac:dyDescent="0.45">
      <c r="A147" s="149" t="s">
        <v>368</v>
      </c>
      <c r="B147" s="149" t="s">
        <v>369</v>
      </c>
      <c r="C147">
        <v>5445</v>
      </c>
      <c r="D147">
        <v>2797</v>
      </c>
      <c r="E147">
        <v>2648</v>
      </c>
      <c r="F147">
        <v>80</v>
      </c>
      <c r="G147">
        <v>77</v>
      </c>
      <c r="H147">
        <v>84</v>
      </c>
      <c r="I147">
        <v>149</v>
      </c>
      <c r="J147">
        <v>76</v>
      </c>
      <c r="K147">
        <v>73</v>
      </c>
      <c r="L147">
        <v>81</v>
      </c>
      <c r="M147">
        <v>80</v>
      </c>
      <c r="N147">
        <v>81</v>
      </c>
      <c r="O147">
        <v>22</v>
      </c>
      <c r="P147">
        <v>10</v>
      </c>
      <c r="Q147">
        <v>12</v>
      </c>
      <c r="R147">
        <v>73</v>
      </c>
      <c r="S147">
        <v>70</v>
      </c>
      <c r="T147">
        <v>75</v>
      </c>
      <c r="U147" t="s">
        <v>414</v>
      </c>
      <c r="V147">
        <v>0</v>
      </c>
      <c r="W147" t="s">
        <v>414</v>
      </c>
      <c r="X147" t="s">
        <v>414</v>
      </c>
      <c r="Y147" t="s">
        <v>33</v>
      </c>
      <c r="Z147" t="s">
        <v>414</v>
      </c>
      <c r="AA147">
        <v>11</v>
      </c>
      <c r="AB147">
        <v>3</v>
      </c>
      <c r="AC147">
        <v>8</v>
      </c>
      <c r="AD147">
        <v>73</v>
      </c>
      <c r="AE147" t="s">
        <v>414</v>
      </c>
      <c r="AF147" t="s">
        <v>414</v>
      </c>
      <c r="AG147">
        <v>5765</v>
      </c>
      <c r="AH147">
        <v>2961</v>
      </c>
      <c r="AI147">
        <v>2804</v>
      </c>
      <c r="AJ147">
        <v>80</v>
      </c>
      <c r="AK147">
        <v>76</v>
      </c>
      <c r="AL147">
        <v>84</v>
      </c>
    </row>
    <row r="148" spans="1:38" ht="14.25" x14ac:dyDescent="0.45">
      <c r="A148" s="149" t="s">
        <v>112</v>
      </c>
      <c r="B148" s="149" t="s">
        <v>113</v>
      </c>
      <c r="C148">
        <v>4895</v>
      </c>
      <c r="D148">
        <v>2480</v>
      </c>
      <c r="E148">
        <v>2415</v>
      </c>
      <c r="F148">
        <v>77</v>
      </c>
      <c r="G148">
        <v>74</v>
      </c>
      <c r="H148">
        <v>81</v>
      </c>
      <c r="I148">
        <v>84</v>
      </c>
      <c r="J148">
        <v>40</v>
      </c>
      <c r="K148">
        <v>44</v>
      </c>
      <c r="L148">
        <v>76</v>
      </c>
      <c r="M148">
        <v>65</v>
      </c>
      <c r="N148">
        <v>86</v>
      </c>
      <c r="O148">
        <v>30</v>
      </c>
      <c r="P148">
        <v>12</v>
      </c>
      <c r="Q148">
        <v>18</v>
      </c>
      <c r="R148">
        <v>73</v>
      </c>
      <c r="S148" t="s">
        <v>414</v>
      </c>
      <c r="T148">
        <v>67</v>
      </c>
      <c r="U148">
        <v>8</v>
      </c>
      <c r="V148">
        <v>5</v>
      </c>
      <c r="W148">
        <v>3</v>
      </c>
      <c r="X148" t="s">
        <v>414</v>
      </c>
      <c r="Y148">
        <v>100</v>
      </c>
      <c r="Z148" t="s">
        <v>414</v>
      </c>
      <c r="AA148">
        <v>10</v>
      </c>
      <c r="AB148">
        <v>3</v>
      </c>
      <c r="AC148">
        <v>7</v>
      </c>
      <c r="AD148" t="s">
        <v>414</v>
      </c>
      <c r="AE148" t="s">
        <v>414</v>
      </c>
      <c r="AF148" t="s">
        <v>414</v>
      </c>
      <c r="AG148">
        <v>5133</v>
      </c>
      <c r="AH148">
        <v>2590</v>
      </c>
      <c r="AI148">
        <v>2543</v>
      </c>
      <c r="AJ148">
        <v>77</v>
      </c>
      <c r="AK148">
        <v>73</v>
      </c>
      <c r="AL148">
        <v>81</v>
      </c>
    </row>
    <row r="149" spans="1:38" ht="14.25" x14ac:dyDescent="0.45">
      <c r="A149" s="149" t="s">
        <v>374</v>
      </c>
      <c r="B149" s="149" t="s">
        <v>375</v>
      </c>
      <c r="C149">
        <v>6143</v>
      </c>
      <c r="D149">
        <v>3108</v>
      </c>
      <c r="E149">
        <v>3035</v>
      </c>
      <c r="F149">
        <v>80</v>
      </c>
      <c r="G149">
        <v>77</v>
      </c>
      <c r="H149">
        <v>83</v>
      </c>
      <c r="I149">
        <v>320</v>
      </c>
      <c r="J149">
        <v>156</v>
      </c>
      <c r="K149">
        <v>164</v>
      </c>
      <c r="L149">
        <v>82</v>
      </c>
      <c r="M149">
        <v>79</v>
      </c>
      <c r="N149">
        <v>85</v>
      </c>
      <c r="O149">
        <v>176</v>
      </c>
      <c r="P149">
        <v>75</v>
      </c>
      <c r="Q149">
        <v>101</v>
      </c>
      <c r="R149">
        <v>88</v>
      </c>
      <c r="S149">
        <v>88</v>
      </c>
      <c r="T149">
        <v>88</v>
      </c>
      <c r="U149">
        <v>105</v>
      </c>
      <c r="V149">
        <v>50</v>
      </c>
      <c r="W149">
        <v>55</v>
      </c>
      <c r="X149">
        <v>77</v>
      </c>
      <c r="Y149">
        <v>74</v>
      </c>
      <c r="Z149">
        <v>80</v>
      </c>
      <c r="AA149">
        <v>18</v>
      </c>
      <c r="AB149">
        <v>9</v>
      </c>
      <c r="AC149">
        <v>9</v>
      </c>
      <c r="AD149">
        <v>83</v>
      </c>
      <c r="AE149" t="s">
        <v>414</v>
      </c>
      <c r="AF149" t="s">
        <v>414</v>
      </c>
      <c r="AG149">
        <v>6863</v>
      </c>
      <c r="AH149">
        <v>3446</v>
      </c>
      <c r="AI149">
        <v>3417</v>
      </c>
      <c r="AJ149">
        <v>80</v>
      </c>
      <c r="AK149">
        <v>77</v>
      </c>
      <c r="AL149">
        <v>83</v>
      </c>
    </row>
    <row r="150" spans="1:38" ht="14.25" x14ac:dyDescent="0.45">
      <c r="A150" s="149" t="s">
        <v>236</v>
      </c>
      <c r="B150" s="149" t="s">
        <v>237</v>
      </c>
      <c r="C150">
        <v>11479</v>
      </c>
      <c r="D150">
        <v>5862</v>
      </c>
      <c r="E150">
        <v>5617</v>
      </c>
      <c r="F150">
        <v>82</v>
      </c>
      <c r="G150">
        <v>79</v>
      </c>
      <c r="H150">
        <v>86</v>
      </c>
      <c r="I150">
        <v>1158</v>
      </c>
      <c r="J150">
        <v>597</v>
      </c>
      <c r="K150">
        <v>561</v>
      </c>
      <c r="L150">
        <v>84</v>
      </c>
      <c r="M150">
        <v>79</v>
      </c>
      <c r="N150">
        <v>89</v>
      </c>
      <c r="O150">
        <v>1141</v>
      </c>
      <c r="P150">
        <v>579</v>
      </c>
      <c r="Q150">
        <v>562</v>
      </c>
      <c r="R150">
        <v>87</v>
      </c>
      <c r="S150">
        <v>84</v>
      </c>
      <c r="T150">
        <v>91</v>
      </c>
      <c r="U150">
        <v>543</v>
      </c>
      <c r="V150">
        <v>263</v>
      </c>
      <c r="W150">
        <v>280</v>
      </c>
      <c r="X150">
        <v>80</v>
      </c>
      <c r="Y150">
        <v>75</v>
      </c>
      <c r="Z150">
        <v>84</v>
      </c>
      <c r="AA150">
        <v>71</v>
      </c>
      <c r="AB150">
        <v>45</v>
      </c>
      <c r="AC150">
        <v>26</v>
      </c>
      <c r="AD150" t="s">
        <v>414</v>
      </c>
      <c r="AE150" t="s">
        <v>414</v>
      </c>
      <c r="AF150">
        <v>100</v>
      </c>
      <c r="AG150">
        <v>14689</v>
      </c>
      <c r="AH150">
        <v>7495</v>
      </c>
      <c r="AI150">
        <v>7194</v>
      </c>
      <c r="AJ150">
        <v>83</v>
      </c>
      <c r="AK150">
        <v>79</v>
      </c>
      <c r="AL150">
        <v>86</v>
      </c>
    </row>
    <row r="151" spans="1:38" ht="14.25" x14ac:dyDescent="0.45">
      <c r="A151" s="149" t="s">
        <v>333</v>
      </c>
      <c r="B151" s="149" t="s">
        <v>334</v>
      </c>
      <c r="C151">
        <v>1271</v>
      </c>
      <c r="D151">
        <v>677</v>
      </c>
      <c r="E151">
        <v>594</v>
      </c>
      <c r="F151">
        <v>76</v>
      </c>
      <c r="G151">
        <v>72</v>
      </c>
      <c r="H151">
        <v>81</v>
      </c>
      <c r="I151">
        <v>40</v>
      </c>
      <c r="J151">
        <v>18</v>
      </c>
      <c r="K151">
        <v>22</v>
      </c>
      <c r="L151">
        <v>80</v>
      </c>
      <c r="M151">
        <v>72</v>
      </c>
      <c r="N151">
        <v>86</v>
      </c>
      <c r="O151">
        <v>12</v>
      </c>
      <c r="P151">
        <v>4</v>
      </c>
      <c r="Q151">
        <v>8</v>
      </c>
      <c r="R151" t="s">
        <v>414</v>
      </c>
      <c r="S151" t="s">
        <v>414</v>
      </c>
      <c r="T151">
        <v>100</v>
      </c>
      <c r="U151">
        <v>5</v>
      </c>
      <c r="V151" t="s">
        <v>414</v>
      </c>
      <c r="W151">
        <v>3</v>
      </c>
      <c r="X151" t="s">
        <v>414</v>
      </c>
      <c r="Y151" t="s">
        <v>414</v>
      </c>
      <c r="Z151" t="s">
        <v>414</v>
      </c>
      <c r="AA151" t="s">
        <v>414</v>
      </c>
      <c r="AB151">
        <v>0</v>
      </c>
      <c r="AC151" t="s">
        <v>414</v>
      </c>
      <c r="AD151" t="s">
        <v>414</v>
      </c>
      <c r="AE151" t="s">
        <v>33</v>
      </c>
      <c r="AF151" t="s">
        <v>414</v>
      </c>
      <c r="AG151">
        <v>1350</v>
      </c>
      <c r="AH151">
        <v>710</v>
      </c>
      <c r="AI151">
        <v>640</v>
      </c>
      <c r="AJ151">
        <v>76</v>
      </c>
      <c r="AK151">
        <v>72</v>
      </c>
      <c r="AL151">
        <v>81</v>
      </c>
    </row>
    <row r="152" spans="1:38" ht="14.25" x14ac:dyDescent="0.45">
      <c r="A152" s="149" t="s">
        <v>186</v>
      </c>
      <c r="B152" s="149" t="s">
        <v>187</v>
      </c>
      <c r="C152">
        <v>7679</v>
      </c>
      <c r="D152">
        <v>3992</v>
      </c>
      <c r="E152">
        <v>3687</v>
      </c>
      <c r="F152">
        <v>83</v>
      </c>
      <c r="G152">
        <v>80</v>
      </c>
      <c r="H152">
        <v>87</v>
      </c>
      <c r="I152">
        <v>229</v>
      </c>
      <c r="J152">
        <v>126</v>
      </c>
      <c r="K152">
        <v>103</v>
      </c>
      <c r="L152">
        <v>83</v>
      </c>
      <c r="M152">
        <v>80</v>
      </c>
      <c r="N152">
        <v>86</v>
      </c>
      <c r="O152">
        <v>60</v>
      </c>
      <c r="P152">
        <v>34</v>
      </c>
      <c r="Q152">
        <v>26</v>
      </c>
      <c r="R152">
        <v>90</v>
      </c>
      <c r="S152">
        <v>88</v>
      </c>
      <c r="T152" t="s">
        <v>414</v>
      </c>
      <c r="U152">
        <v>30</v>
      </c>
      <c r="V152">
        <v>16</v>
      </c>
      <c r="W152">
        <v>14</v>
      </c>
      <c r="X152" t="s">
        <v>414</v>
      </c>
      <c r="Y152" t="s">
        <v>414</v>
      </c>
      <c r="Z152">
        <v>100</v>
      </c>
      <c r="AA152">
        <v>21</v>
      </c>
      <c r="AB152">
        <v>13</v>
      </c>
      <c r="AC152">
        <v>8</v>
      </c>
      <c r="AD152" t="s">
        <v>414</v>
      </c>
      <c r="AE152" t="s">
        <v>414</v>
      </c>
      <c r="AF152" t="s">
        <v>414</v>
      </c>
      <c r="AG152">
        <v>8133</v>
      </c>
      <c r="AH152">
        <v>4244</v>
      </c>
      <c r="AI152">
        <v>3889</v>
      </c>
      <c r="AJ152">
        <v>83</v>
      </c>
      <c r="AK152">
        <v>80</v>
      </c>
      <c r="AL152">
        <v>87</v>
      </c>
    </row>
    <row r="153" spans="1:38" ht="14.25" x14ac:dyDescent="0.45">
      <c r="A153" s="149" t="s">
        <v>240</v>
      </c>
      <c r="B153" s="149" t="s">
        <v>241</v>
      </c>
      <c r="C153">
        <v>8486</v>
      </c>
      <c r="D153">
        <v>4344</v>
      </c>
      <c r="E153">
        <v>4142</v>
      </c>
      <c r="F153">
        <v>78</v>
      </c>
      <c r="G153">
        <v>74</v>
      </c>
      <c r="H153">
        <v>82</v>
      </c>
      <c r="I153">
        <v>277</v>
      </c>
      <c r="J153">
        <v>138</v>
      </c>
      <c r="K153">
        <v>139</v>
      </c>
      <c r="L153">
        <v>76</v>
      </c>
      <c r="M153">
        <v>73</v>
      </c>
      <c r="N153">
        <v>79</v>
      </c>
      <c r="O153">
        <v>108</v>
      </c>
      <c r="P153">
        <v>58</v>
      </c>
      <c r="Q153">
        <v>50</v>
      </c>
      <c r="R153">
        <v>84</v>
      </c>
      <c r="S153">
        <v>84</v>
      </c>
      <c r="T153">
        <v>84</v>
      </c>
      <c r="U153">
        <v>76</v>
      </c>
      <c r="V153">
        <v>36</v>
      </c>
      <c r="W153">
        <v>40</v>
      </c>
      <c r="X153">
        <v>79</v>
      </c>
      <c r="Y153">
        <v>75</v>
      </c>
      <c r="Z153">
        <v>83</v>
      </c>
      <c r="AA153">
        <v>31</v>
      </c>
      <c r="AB153">
        <v>12</v>
      </c>
      <c r="AC153">
        <v>19</v>
      </c>
      <c r="AD153">
        <v>90</v>
      </c>
      <c r="AE153" t="s">
        <v>414</v>
      </c>
      <c r="AF153" t="s">
        <v>414</v>
      </c>
      <c r="AG153">
        <v>9153</v>
      </c>
      <c r="AH153">
        <v>4665</v>
      </c>
      <c r="AI153">
        <v>4488</v>
      </c>
      <c r="AJ153">
        <v>78</v>
      </c>
      <c r="AK153">
        <v>74</v>
      </c>
      <c r="AL153">
        <v>82</v>
      </c>
    </row>
    <row r="154" spans="1:38" ht="14.25" x14ac:dyDescent="0.45">
      <c r="A154" s="149" t="s">
        <v>188</v>
      </c>
      <c r="B154" s="149" t="s">
        <v>189</v>
      </c>
      <c r="C154">
        <v>7901</v>
      </c>
      <c r="D154">
        <v>4039</v>
      </c>
      <c r="E154">
        <v>3862</v>
      </c>
      <c r="F154">
        <v>81</v>
      </c>
      <c r="G154">
        <v>78</v>
      </c>
      <c r="H154">
        <v>84</v>
      </c>
      <c r="I154">
        <v>543</v>
      </c>
      <c r="J154">
        <v>286</v>
      </c>
      <c r="K154">
        <v>257</v>
      </c>
      <c r="L154">
        <v>83</v>
      </c>
      <c r="M154">
        <v>82</v>
      </c>
      <c r="N154">
        <v>83</v>
      </c>
      <c r="O154">
        <v>389</v>
      </c>
      <c r="P154">
        <v>184</v>
      </c>
      <c r="Q154">
        <v>205</v>
      </c>
      <c r="R154">
        <v>83</v>
      </c>
      <c r="S154">
        <v>77</v>
      </c>
      <c r="T154">
        <v>88</v>
      </c>
      <c r="U154">
        <v>461</v>
      </c>
      <c r="V154">
        <v>238</v>
      </c>
      <c r="W154">
        <v>223</v>
      </c>
      <c r="X154">
        <v>83</v>
      </c>
      <c r="Y154">
        <v>79</v>
      </c>
      <c r="Z154">
        <v>87</v>
      </c>
      <c r="AA154">
        <v>30</v>
      </c>
      <c r="AB154">
        <v>17</v>
      </c>
      <c r="AC154">
        <v>13</v>
      </c>
      <c r="AD154">
        <v>87</v>
      </c>
      <c r="AE154" t="s">
        <v>414</v>
      </c>
      <c r="AF154" t="s">
        <v>414</v>
      </c>
      <c r="AG154">
        <v>9487</v>
      </c>
      <c r="AH154">
        <v>4860</v>
      </c>
      <c r="AI154">
        <v>4627</v>
      </c>
      <c r="AJ154">
        <v>81</v>
      </c>
      <c r="AK154">
        <v>78</v>
      </c>
      <c r="AL154">
        <v>84</v>
      </c>
    </row>
    <row r="155" spans="1:38" ht="14.25" x14ac:dyDescent="0.45">
      <c r="A155" s="551" t="s">
        <v>634</v>
      </c>
      <c r="B155" s="149" t="s">
        <v>89</v>
      </c>
      <c r="C155">
        <v>3187</v>
      </c>
      <c r="D155">
        <v>1631</v>
      </c>
      <c r="E155">
        <v>1556</v>
      </c>
      <c r="F155">
        <v>84</v>
      </c>
      <c r="G155">
        <v>81</v>
      </c>
      <c r="H155">
        <v>86</v>
      </c>
      <c r="I155">
        <v>61</v>
      </c>
      <c r="J155">
        <v>30</v>
      </c>
      <c r="K155">
        <v>31</v>
      </c>
      <c r="L155">
        <v>87</v>
      </c>
      <c r="M155">
        <v>87</v>
      </c>
      <c r="N155">
        <v>87</v>
      </c>
      <c r="O155">
        <v>29</v>
      </c>
      <c r="P155">
        <v>15</v>
      </c>
      <c r="Q155">
        <v>14</v>
      </c>
      <c r="R155" t="s">
        <v>414</v>
      </c>
      <c r="S155" t="s">
        <v>414</v>
      </c>
      <c r="T155">
        <v>100</v>
      </c>
      <c r="U155" t="s">
        <v>414</v>
      </c>
      <c r="V155">
        <v>0</v>
      </c>
      <c r="W155" t="s">
        <v>414</v>
      </c>
      <c r="X155" t="s">
        <v>414</v>
      </c>
      <c r="Y155" t="s">
        <v>33</v>
      </c>
      <c r="Z155" t="s">
        <v>414</v>
      </c>
      <c r="AA155">
        <v>5</v>
      </c>
      <c r="AB155" t="s">
        <v>414</v>
      </c>
      <c r="AC155">
        <v>4</v>
      </c>
      <c r="AD155" t="s">
        <v>414</v>
      </c>
      <c r="AE155" t="s">
        <v>414</v>
      </c>
      <c r="AF155" t="s">
        <v>414</v>
      </c>
      <c r="AG155">
        <v>3302</v>
      </c>
      <c r="AH155">
        <v>1682</v>
      </c>
      <c r="AI155">
        <v>1620</v>
      </c>
      <c r="AJ155">
        <v>84</v>
      </c>
      <c r="AK155">
        <v>82</v>
      </c>
      <c r="AL155">
        <v>86</v>
      </c>
    </row>
    <row r="156" spans="1:38" ht="14.25" x14ac:dyDescent="0.45">
      <c r="A156" s="149" t="s">
        <v>341</v>
      </c>
      <c r="B156" s="149" t="s">
        <v>342</v>
      </c>
      <c r="C156">
        <v>6170</v>
      </c>
      <c r="D156">
        <v>3202</v>
      </c>
      <c r="E156">
        <v>2968</v>
      </c>
      <c r="F156">
        <v>80</v>
      </c>
      <c r="G156">
        <v>76</v>
      </c>
      <c r="H156">
        <v>85</v>
      </c>
      <c r="I156">
        <v>504</v>
      </c>
      <c r="J156">
        <v>271</v>
      </c>
      <c r="K156">
        <v>233</v>
      </c>
      <c r="L156">
        <v>81</v>
      </c>
      <c r="M156">
        <v>77</v>
      </c>
      <c r="N156">
        <v>85</v>
      </c>
      <c r="O156">
        <v>461</v>
      </c>
      <c r="P156">
        <v>229</v>
      </c>
      <c r="Q156">
        <v>232</v>
      </c>
      <c r="R156">
        <v>80</v>
      </c>
      <c r="S156">
        <v>75</v>
      </c>
      <c r="T156">
        <v>85</v>
      </c>
      <c r="U156">
        <v>176</v>
      </c>
      <c r="V156">
        <v>99</v>
      </c>
      <c r="W156">
        <v>77</v>
      </c>
      <c r="X156">
        <v>83</v>
      </c>
      <c r="Y156">
        <v>80</v>
      </c>
      <c r="Z156">
        <v>87</v>
      </c>
      <c r="AA156">
        <v>26</v>
      </c>
      <c r="AB156">
        <v>13</v>
      </c>
      <c r="AC156">
        <v>13</v>
      </c>
      <c r="AD156" t="s">
        <v>414</v>
      </c>
      <c r="AE156" t="s">
        <v>414</v>
      </c>
      <c r="AF156">
        <v>100</v>
      </c>
      <c r="AG156">
        <v>7574</v>
      </c>
      <c r="AH156">
        <v>3940</v>
      </c>
      <c r="AI156">
        <v>3634</v>
      </c>
      <c r="AJ156">
        <v>80</v>
      </c>
      <c r="AK156">
        <v>76</v>
      </c>
      <c r="AL156">
        <v>85</v>
      </c>
    </row>
    <row r="157" spans="1:38" ht="14.25" x14ac:dyDescent="0.45">
      <c r="A157" s="149" t="s">
        <v>384</v>
      </c>
      <c r="B157" s="149" t="s">
        <v>385</v>
      </c>
      <c r="C157">
        <v>5644</v>
      </c>
      <c r="D157">
        <v>2832</v>
      </c>
      <c r="E157">
        <v>2812</v>
      </c>
      <c r="F157">
        <v>79</v>
      </c>
      <c r="G157">
        <v>76</v>
      </c>
      <c r="H157">
        <v>81</v>
      </c>
      <c r="I157">
        <v>153</v>
      </c>
      <c r="J157">
        <v>83</v>
      </c>
      <c r="K157">
        <v>70</v>
      </c>
      <c r="L157">
        <v>75</v>
      </c>
      <c r="M157">
        <v>72</v>
      </c>
      <c r="N157">
        <v>77</v>
      </c>
      <c r="O157">
        <v>63</v>
      </c>
      <c r="P157">
        <v>33</v>
      </c>
      <c r="Q157">
        <v>30</v>
      </c>
      <c r="R157">
        <v>75</v>
      </c>
      <c r="S157">
        <v>67</v>
      </c>
      <c r="T157">
        <v>83</v>
      </c>
      <c r="U157">
        <v>18</v>
      </c>
      <c r="V157">
        <v>10</v>
      </c>
      <c r="W157">
        <v>8</v>
      </c>
      <c r="X157" t="s">
        <v>414</v>
      </c>
      <c r="Y157" t="s">
        <v>414</v>
      </c>
      <c r="Z157" t="s">
        <v>414</v>
      </c>
      <c r="AA157">
        <v>9</v>
      </c>
      <c r="AB157">
        <v>7</v>
      </c>
      <c r="AC157" t="s">
        <v>414</v>
      </c>
      <c r="AD157">
        <v>67</v>
      </c>
      <c r="AE157" t="s">
        <v>414</v>
      </c>
      <c r="AF157" t="s">
        <v>414</v>
      </c>
      <c r="AG157">
        <v>6014</v>
      </c>
      <c r="AH157">
        <v>3030</v>
      </c>
      <c r="AI157">
        <v>2984</v>
      </c>
      <c r="AJ157">
        <v>78</v>
      </c>
      <c r="AK157">
        <v>76</v>
      </c>
      <c r="AL157">
        <v>81</v>
      </c>
    </row>
    <row r="158" spans="1:38" ht="14.25" x14ac:dyDescent="0.45">
      <c r="A158" s="149" t="s">
        <v>245</v>
      </c>
      <c r="B158" s="149" t="s">
        <v>246</v>
      </c>
      <c r="C158">
        <v>7099</v>
      </c>
      <c r="D158">
        <v>3668</v>
      </c>
      <c r="E158">
        <v>3431</v>
      </c>
      <c r="F158">
        <v>79</v>
      </c>
      <c r="G158">
        <v>76</v>
      </c>
      <c r="H158">
        <v>83</v>
      </c>
      <c r="I158">
        <v>474</v>
      </c>
      <c r="J158">
        <v>229</v>
      </c>
      <c r="K158">
        <v>245</v>
      </c>
      <c r="L158">
        <v>78</v>
      </c>
      <c r="M158">
        <v>75</v>
      </c>
      <c r="N158">
        <v>82</v>
      </c>
      <c r="O158">
        <v>150</v>
      </c>
      <c r="P158">
        <v>74</v>
      </c>
      <c r="Q158">
        <v>76</v>
      </c>
      <c r="R158">
        <v>86</v>
      </c>
      <c r="S158">
        <v>85</v>
      </c>
      <c r="T158">
        <v>87</v>
      </c>
      <c r="U158">
        <v>65</v>
      </c>
      <c r="V158">
        <v>30</v>
      </c>
      <c r="W158">
        <v>35</v>
      </c>
      <c r="X158">
        <v>85</v>
      </c>
      <c r="Y158">
        <v>80</v>
      </c>
      <c r="Z158">
        <v>89</v>
      </c>
      <c r="AA158">
        <v>6</v>
      </c>
      <c r="AB158">
        <v>3</v>
      </c>
      <c r="AC158">
        <v>3</v>
      </c>
      <c r="AD158" t="s">
        <v>414</v>
      </c>
      <c r="AE158">
        <v>100</v>
      </c>
      <c r="AF158" t="s">
        <v>414</v>
      </c>
      <c r="AG158">
        <v>7982</v>
      </c>
      <c r="AH158">
        <v>4101</v>
      </c>
      <c r="AI158">
        <v>3881</v>
      </c>
      <c r="AJ158">
        <v>79</v>
      </c>
      <c r="AK158">
        <v>76</v>
      </c>
      <c r="AL158">
        <v>83</v>
      </c>
    </row>
    <row r="159" spans="1:38" ht="14.25" x14ac:dyDescent="0.45">
      <c r="A159" s="149" t="s">
        <v>351</v>
      </c>
      <c r="B159" s="149" t="s">
        <v>352</v>
      </c>
      <c r="C159">
        <v>10773</v>
      </c>
      <c r="D159">
        <v>5397</v>
      </c>
      <c r="E159">
        <v>5376</v>
      </c>
      <c r="F159">
        <v>82</v>
      </c>
      <c r="G159">
        <v>79</v>
      </c>
      <c r="H159">
        <v>85</v>
      </c>
      <c r="I159">
        <v>839</v>
      </c>
      <c r="J159">
        <v>429</v>
      </c>
      <c r="K159">
        <v>410</v>
      </c>
      <c r="L159">
        <v>86</v>
      </c>
      <c r="M159">
        <v>84</v>
      </c>
      <c r="N159">
        <v>89</v>
      </c>
      <c r="O159">
        <v>845</v>
      </c>
      <c r="P159">
        <v>433</v>
      </c>
      <c r="Q159">
        <v>412</v>
      </c>
      <c r="R159">
        <v>86</v>
      </c>
      <c r="S159">
        <v>83</v>
      </c>
      <c r="T159">
        <v>89</v>
      </c>
      <c r="U159">
        <v>170</v>
      </c>
      <c r="V159">
        <v>80</v>
      </c>
      <c r="W159">
        <v>90</v>
      </c>
      <c r="X159">
        <v>84</v>
      </c>
      <c r="Y159">
        <v>78</v>
      </c>
      <c r="Z159">
        <v>89</v>
      </c>
      <c r="AA159">
        <v>62</v>
      </c>
      <c r="AB159">
        <v>31</v>
      </c>
      <c r="AC159">
        <v>31</v>
      </c>
      <c r="AD159">
        <v>84</v>
      </c>
      <c r="AE159">
        <v>81</v>
      </c>
      <c r="AF159">
        <v>87</v>
      </c>
      <c r="AG159">
        <v>13024</v>
      </c>
      <c r="AH159">
        <v>6545</v>
      </c>
      <c r="AI159">
        <v>6479</v>
      </c>
      <c r="AJ159">
        <v>82</v>
      </c>
      <c r="AK159">
        <v>79</v>
      </c>
      <c r="AL159">
        <v>85</v>
      </c>
    </row>
    <row r="160" spans="1:38" ht="14.25" x14ac:dyDescent="0.45">
      <c r="A160" s="149" t="s">
        <v>220</v>
      </c>
      <c r="B160" s="149" t="s">
        <v>221</v>
      </c>
      <c r="C160">
        <v>5472</v>
      </c>
      <c r="D160">
        <v>2790</v>
      </c>
      <c r="E160">
        <v>2682</v>
      </c>
      <c r="F160">
        <v>82</v>
      </c>
      <c r="G160">
        <v>78</v>
      </c>
      <c r="H160">
        <v>85</v>
      </c>
      <c r="I160">
        <v>285</v>
      </c>
      <c r="J160">
        <v>157</v>
      </c>
      <c r="K160">
        <v>128</v>
      </c>
      <c r="L160">
        <v>81</v>
      </c>
      <c r="M160">
        <v>83</v>
      </c>
      <c r="N160">
        <v>78</v>
      </c>
      <c r="O160">
        <v>336</v>
      </c>
      <c r="P160">
        <v>168</v>
      </c>
      <c r="Q160">
        <v>168</v>
      </c>
      <c r="R160">
        <v>85</v>
      </c>
      <c r="S160">
        <v>83</v>
      </c>
      <c r="T160">
        <v>88</v>
      </c>
      <c r="U160">
        <v>70</v>
      </c>
      <c r="V160">
        <v>44</v>
      </c>
      <c r="W160">
        <v>26</v>
      </c>
      <c r="X160">
        <v>94</v>
      </c>
      <c r="Y160">
        <v>93</v>
      </c>
      <c r="Z160" t="s">
        <v>414</v>
      </c>
      <c r="AA160">
        <v>16</v>
      </c>
      <c r="AB160">
        <v>8</v>
      </c>
      <c r="AC160">
        <v>8</v>
      </c>
      <c r="AD160" t="s">
        <v>414</v>
      </c>
      <c r="AE160" t="s">
        <v>414</v>
      </c>
      <c r="AF160">
        <v>100</v>
      </c>
      <c r="AG160">
        <v>6292</v>
      </c>
      <c r="AH160">
        <v>3226</v>
      </c>
      <c r="AI160">
        <v>3066</v>
      </c>
      <c r="AJ160">
        <v>82</v>
      </c>
      <c r="AK160">
        <v>79</v>
      </c>
      <c r="AL160">
        <v>85</v>
      </c>
    </row>
    <row r="161" spans="1:38" ht="14.25" x14ac:dyDescent="0.45">
      <c r="A161" s="149" t="s">
        <v>355</v>
      </c>
      <c r="B161" s="149" t="s">
        <v>356</v>
      </c>
      <c r="C161">
        <v>8134</v>
      </c>
      <c r="D161">
        <v>4267</v>
      </c>
      <c r="E161">
        <v>3867</v>
      </c>
      <c r="F161">
        <v>77</v>
      </c>
      <c r="G161">
        <v>74</v>
      </c>
      <c r="H161">
        <v>81</v>
      </c>
      <c r="I161">
        <v>472</v>
      </c>
      <c r="J161">
        <v>256</v>
      </c>
      <c r="K161">
        <v>216</v>
      </c>
      <c r="L161">
        <v>79</v>
      </c>
      <c r="M161">
        <v>76</v>
      </c>
      <c r="N161">
        <v>83</v>
      </c>
      <c r="O161">
        <v>463</v>
      </c>
      <c r="P161">
        <v>253</v>
      </c>
      <c r="Q161">
        <v>210</v>
      </c>
      <c r="R161">
        <v>78</v>
      </c>
      <c r="S161">
        <v>74</v>
      </c>
      <c r="T161">
        <v>83</v>
      </c>
      <c r="U161">
        <v>146</v>
      </c>
      <c r="V161">
        <v>75</v>
      </c>
      <c r="W161">
        <v>71</v>
      </c>
      <c r="X161">
        <v>74</v>
      </c>
      <c r="Y161">
        <v>69</v>
      </c>
      <c r="Z161">
        <v>79</v>
      </c>
      <c r="AA161">
        <v>20</v>
      </c>
      <c r="AB161">
        <v>12</v>
      </c>
      <c r="AC161">
        <v>8</v>
      </c>
      <c r="AD161">
        <v>100</v>
      </c>
      <c r="AE161">
        <v>100</v>
      </c>
      <c r="AF161">
        <v>100</v>
      </c>
      <c r="AG161">
        <v>9387</v>
      </c>
      <c r="AH161">
        <v>4939</v>
      </c>
      <c r="AI161">
        <v>4448</v>
      </c>
      <c r="AJ161">
        <v>77</v>
      </c>
      <c r="AK161">
        <v>74</v>
      </c>
      <c r="AL161">
        <v>82</v>
      </c>
    </row>
    <row r="162" spans="1:38" ht="14.25" x14ac:dyDescent="0.45">
      <c r="A162" s="149"/>
      <c r="B162" s="149"/>
    </row>
    <row r="163" spans="1:38" ht="14.25" x14ac:dyDescent="0.45">
      <c r="A163" s="149"/>
      <c r="B163" s="149"/>
    </row>
    <row r="164" spans="1:38" ht="14.25" x14ac:dyDescent="0.45">
      <c r="A164" s="149"/>
      <c r="B164" s="149"/>
    </row>
    <row r="165" spans="1:38" x14ac:dyDescent="0.35">
      <c r="A165" s="153" t="s">
        <v>72</v>
      </c>
      <c r="B165" s="154" t="s">
        <v>73</v>
      </c>
      <c r="C165">
        <v>27300</v>
      </c>
      <c r="D165">
        <v>14060</v>
      </c>
      <c r="E165">
        <v>13240</v>
      </c>
      <c r="F165">
        <v>82</v>
      </c>
      <c r="G165">
        <v>78</v>
      </c>
      <c r="H165">
        <v>86</v>
      </c>
      <c r="I165">
        <v>750</v>
      </c>
      <c r="J165">
        <v>370</v>
      </c>
      <c r="K165">
        <v>380</v>
      </c>
      <c r="L165">
        <v>83</v>
      </c>
      <c r="M165">
        <v>78</v>
      </c>
      <c r="N165">
        <v>88</v>
      </c>
      <c r="O165">
        <v>1150</v>
      </c>
      <c r="P165">
        <v>590</v>
      </c>
      <c r="Q165">
        <v>560</v>
      </c>
      <c r="R165">
        <v>81</v>
      </c>
      <c r="S165">
        <v>77</v>
      </c>
      <c r="T165">
        <v>86</v>
      </c>
      <c r="U165">
        <v>330</v>
      </c>
      <c r="V165">
        <v>170</v>
      </c>
      <c r="W165">
        <v>170</v>
      </c>
      <c r="X165">
        <v>86</v>
      </c>
      <c r="Y165">
        <v>81</v>
      </c>
      <c r="Z165">
        <v>90</v>
      </c>
      <c r="AA165">
        <v>130</v>
      </c>
      <c r="AB165">
        <v>70</v>
      </c>
      <c r="AC165">
        <v>60</v>
      </c>
      <c r="AD165">
        <v>83</v>
      </c>
      <c r="AE165">
        <v>87</v>
      </c>
      <c r="AF165">
        <v>79</v>
      </c>
      <c r="AG165">
        <v>30170</v>
      </c>
      <c r="AH165">
        <v>15510</v>
      </c>
      <c r="AI165">
        <v>14670</v>
      </c>
      <c r="AJ165">
        <v>82</v>
      </c>
      <c r="AK165">
        <v>78</v>
      </c>
      <c r="AL165">
        <v>86</v>
      </c>
    </row>
    <row r="166" spans="1:38" x14ac:dyDescent="0.35">
      <c r="A166" s="153" t="s">
        <v>98</v>
      </c>
      <c r="B166" s="154" t="s">
        <v>99</v>
      </c>
      <c r="C166">
        <v>69930</v>
      </c>
      <c r="D166">
        <v>35920</v>
      </c>
      <c r="E166">
        <v>34010</v>
      </c>
      <c r="F166">
        <v>80</v>
      </c>
      <c r="G166">
        <v>76</v>
      </c>
      <c r="H166">
        <v>84</v>
      </c>
      <c r="I166">
        <v>3680</v>
      </c>
      <c r="J166">
        <v>1900</v>
      </c>
      <c r="K166">
        <v>1780</v>
      </c>
      <c r="L166">
        <v>82</v>
      </c>
      <c r="M166">
        <v>78</v>
      </c>
      <c r="N166">
        <v>85</v>
      </c>
      <c r="O166">
        <v>8740</v>
      </c>
      <c r="P166">
        <v>4440</v>
      </c>
      <c r="Q166">
        <v>4300</v>
      </c>
      <c r="R166">
        <v>81</v>
      </c>
      <c r="S166">
        <v>76</v>
      </c>
      <c r="T166">
        <v>85</v>
      </c>
      <c r="U166">
        <v>2360</v>
      </c>
      <c r="V166">
        <v>1160</v>
      </c>
      <c r="W166">
        <v>1200</v>
      </c>
      <c r="X166">
        <v>81</v>
      </c>
      <c r="Y166">
        <v>76</v>
      </c>
      <c r="Z166">
        <v>85</v>
      </c>
      <c r="AA166">
        <v>470</v>
      </c>
      <c r="AB166">
        <v>230</v>
      </c>
      <c r="AC166">
        <v>240</v>
      </c>
      <c r="AD166">
        <v>86</v>
      </c>
      <c r="AE166">
        <v>82</v>
      </c>
      <c r="AF166">
        <v>90</v>
      </c>
      <c r="AG166">
        <v>87660</v>
      </c>
      <c r="AH166">
        <v>44940</v>
      </c>
      <c r="AI166">
        <v>42720</v>
      </c>
      <c r="AJ166">
        <v>80</v>
      </c>
      <c r="AK166">
        <v>76</v>
      </c>
      <c r="AL166">
        <v>84</v>
      </c>
    </row>
    <row r="167" spans="1:38" x14ac:dyDescent="0.35">
      <c r="A167" s="153" t="s">
        <v>145</v>
      </c>
      <c r="B167" s="155" t="s">
        <v>146</v>
      </c>
      <c r="C167">
        <v>52000</v>
      </c>
      <c r="D167">
        <v>26650</v>
      </c>
      <c r="E167">
        <v>25350</v>
      </c>
      <c r="F167">
        <v>79</v>
      </c>
      <c r="G167">
        <v>75</v>
      </c>
      <c r="H167">
        <v>83</v>
      </c>
      <c r="I167">
        <v>3100</v>
      </c>
      <c r="J167">
        <v>1580</v>
      </c>
      <c r="K167">
        <v>1510</v>
      </c>
      <c r="L167">
        <v>78</v>
      </c>
      <c r="M167">
        <v>73</v>
      </c>
      <c r="N167">
        <v>84</v>
      </c>
      <c r="O167">
        <v>7810</v>
      </c>
      <c r="P167">
        <v>3960</v>
      </c>
      <c r="Q167">
        <v>3860</v>
      </c>
      <c r="R167">
        <v>81</v>
      </c>
      <c r="S167">
        <v>77</v>
      </c>
      <c r="T167">
        <v>85</v>
      </c>
      <c r="U167">
        <v>1520</v>
      </c>
      <c r="V167">
        <v>740</v>
      </c>
      <c r="W167">
        <v>780</v>
      </c>
      <c r="X167">
        <v>77</v>
      </c>
      <c r="Y167">
        <v>73</v>
      </c>
      <c r="Z167">
        <v>80</v>
      </c>
      <c r="AA167">
        <v>250</v>
      </c>
      <c r="AB167">
        <v>120</v>
      </c>
      <c r="AC167">
        <v>130</v>
      </c>
      <c r="AD167">
        <v>86</v>
      </c>
      <c r="AE167">
        <v>83</v>
      </c>
      <c r="AF167">
        <v>90</v>
      </c>
      <c r="AG167">
        <v>66290</v>
      </c>
      <c r="AH167">
        <v>33900</v>
      </c>
      <c r="AI167">
        <v>32390</v>
      </c>
      <c r="AJ167">
        <v>78</v>
      </c>
      <c r="AK167">
        <v>74</v>
      </c>
      <c r="AL167">
        <v>83</v>
      </c>
    </row>
    <row r="168" spans="1:38" x14ac:dyDescent="0.35">
      <c r="A168" s="153" t="s">
        <v>176</v>
      </c>
      <c r="B168" s="154" t="s">
        <v>177</v>
      </c>
      <c r="C168">
        <v>45300</v>
      </c>
      <c r="D168">
        <v>23190</v>
      </c>
      <c r="E168">
        <v>22110</v>
      </c>
      <c r="F168">
        <v>79</v>
      </c>
      <c r="G168">
        <v>75</v>
      </c>
      <c r="H168">
        <v>83</v>
      </c>
      <c r="I168">
        <v>3030</v>
      </c>
      <c r="J168">
        <v>1580</v>
      </c>
      <c r="K168">
        <v>1440</v>
      </c>
      <c r="L168">
        <v>80</v>
      </c>
      <c r="M168">
        <v>76</v>
      </c>
      <c r="N168">
        <v>84</v>
      </c>
      <c r="O168">
        <v>4380</v>
      </c>
      <c r="P168">
        <v>2160</v>
      </c>
      <c r="Q168">
        <v>2220</v>
      </c>
      <c r="R168">
        <v>83</v>
      </c>
      <c r="S168">
        <v>81</v>
      </c>
      <c r="T168">
        <v>86</v>
      </c>
      <c r="U168">
        <v>1690</v>
      </c>
      <c r="V168">
        <v>830</v>
      </c>
      <c r="W168">
        <v>860</v>
      </c>
      <c r="X168">
        <v>82</v>
      </c>
      <c r="Y168">
        <v>78</v>
      </c>
      <c r="Z168">
        <v>86</v>
      </c>
      <c r="AA168">
        <v>200</v>
      </c>
      <c r="AB168">
        <v>100</v>
      </c>
      <c r="AC168">
        <v>90</v>
      </c>
      <c r="AD168">
        <v>83</v>
      </c>
      <c r="AE168">
        <v>81</v>
      </c>
      <c r="AF168">
        <v>84</v>
      </c>
      <c r="AG168">
        <v>55740</v>
      </c>
      <c r="AH168">
        <v>28470</v>
      </c>
      <c r="AI168">
        <v>27270</v>
      </c>
      <c r="AJ168">
        <v>79</v>
      </c>
      <c r="AK168">
        <v>75</v>
      </c>
      <c r="AL168">
        <v>83</v>
      </c>
    </row>
    <row r="169" spans="1:38" x14ac:dyDescent="0.35">
      <c r="A169" s="153" t="s">
        <v>196</v>
      </c>
      <c r="B169" s="154" t="s">
        <v>197</v>
      </c>
      <c r="C169">
        <v>48970</v>
      </c>
      <c r="D169">
        <v>25200</v>
      </c>
      <c r="E169">
        <v>23760</v>
      </c>
      <c r="F169">
        <v>81</v>
      </c>
      <c r="G169">
        <v>77</v>
      </c>
      <c r="H169">
        <v>85</v>
      </c>
      <c r="I169">
        <v>4560</v>
      </c>
      <c r="J169">
        <v>2320</v>
      </c>
      <c r="K169">
        <v>2240</v>
      </c>
      <c r="L169">
        <v>81</v>
      </c>
      <c r="M169">
        <v>77</v>
      </c>
      <c r="N169">
        <v>86</v>
      </c>
      <c r="O169">
        <v>11330</v>
      </c>
      <c r="P169">
        <v>5880</v>
      </c>
      <c r="Q169">
        <v>5450</v>
      </c>
      <c r="R169">
        <v>84</v>
      </c>
      <c r="S169">
        <v>80</v>
      </c>
      <c r="T169">
        <v>87</v>
      </c>
      <c r="U169">
        <v>3720</v>
      </c>
      <c r="V169">
        <v>1930</v>
      </c>
      <c r="W169">
        <v>1790</v>
      </c>
      <c r="X169">
        <v>82</v>
      </c>
      <c r="Y169">
        <v>79</v>
      </c>
      <c r="Z169">
        <v>85</v>
      </c>
      <c r="AA169">
        <v>330</v>
      </c>
      <c r="AB169">
        <v>180</v>
      </c>
      <c r="AC169">
        <v>150</v>
      </c>
      <c r="AD169">
        <v>89</v>
      </c>
      <c r="AE169">
        <v>87</v>
      </c>
      <c r="AF169">
        <v>92</v>
      </c>
      <c r="AG169">
        <v>71280</v>
      </c>
      <c r="AH169">
        <v>36740</v>
      </c>
      <c r="AI169">
        <v>34540</v>
      </c>
      <c r="AJ169">
        <v>81</v>
      </c>
      <c r="AK169">
        <v>77</v>
      </c>
      <c r="AL169">
        <v>85</v>
      </c>
    </row>
    <row r="170" spans="1:38" x14ac:dyDescent="0.35">
      <c r="A170" s="153" t="s">
        <v>226</v>
      </c>
      <c r="B170" s="154" t="s">
        <v>227</v>
      </c>
      <c r="C170">
        <v>59400</v>
      </c>
      <c r="D170">
        <v>30420</v>
      </c>
      <c r="E170">
        <v>28980</v>
      </c>
      <c r="F170">
        <v>80</v>
      </c>
      <c r="G170">
        <v>76</v>
      </c>
      <c r="H170">
        <v>84</v>
      </c>
      <c r="I170">
        <v>4390</v>
      </c>
      <c r="J170">
        <v>2240</v>
      </c>
      <c r="K170">
        <v>2140</v>
      </c>
      <c r="L170">
        <v>81</v>
      </c>
      <c r="M170">
        <v>77</v>
      </c>
      <c r="N170">
        <v>85</v>
      </c>
      <c r="O170">
        <v>4710</v>
      </c>
      <c r="P170">
        <v>2400</v>
      </c>
      <c r="Q170">
        <v>2310</v>
      </c>
      <c r="R170">
        <v>84</v>
      </c>
      <c r="S170">
        <v>81</v>
      </c>
      <c r="T170">
        <v>87</v>
      </c>
      <c r="U170">
        <v>2190</v>
      </c>
      <c r="V170">
        <v>1100</v>
      </c>
      <c r="W170">
        <v>1090</v>
      </c>
      <c r="X170">
        <v>83</v>
      </c>
      <c r="Y170">
        <v>79</v>
      </c>
      <c r="Z170">
        <v>87</v>
      </c>
      <c r="AA170">
        <v>320</v>
      </c>
      <c r="AB170">
        <v>160</v>
      </c>
      <c r="AC170">
        <v>160</v>
      </c>
      <c r="AD170">
        <v>91</v>
      </c>
      <c r="AE170">
        <v>91</v>
      </c>
      <c r="AF170">
        <v>91</v>
      </c>
      <c r="AG170">
        <v>72650</v>
      </c>
      <c r="AH170">
        <v>37170</v>
      </c>
      <c r="AI170">
        <v>35490</v>
      </c>
      <c r="AJ170">
        <v>80</v>
      </c>
      <c r="AK170">
        <v>77</v>
      </c>
      <c r="AL170">
        <v>84</v>
      </c>
    </row>
    <row r="171" spans="1:38" x14ac:dyDescent="0.35">
      <c r="A171" s="153" t="s">
        <v>249</v>
      </c>
      <c r="B171" s="154" t="s">
        <v>429</v>
      </c>
      <c r="C171">
        <v>44390</v>
      </c>
      <c r="D171">
        <v>22860</v>
      </c>
      <c r="E171">
        <v>21530</v>
      </c>
      <c r="F171">
        <v>82</v>
      </c>
      <c r="G171">
        <v>79</v>
      </c>
      <c r="H171">
        <v>86</v>
      </c>
      <c r="I171">
        <v>11450</v>
      </c>
      <c r="J171">
        <v>5790</v>
      </c>
      <c r="K171">
        <v>5670</v>
      </c>
      <c r="L171">
        <v>84</v>
      </c>
      <c r="M171">
        <v>81</v>
      </c>
      <c r="N171">
        <v>87</v>
      </c>
      <c r="O171">
        <v>20320</v>
      </c>
      <c r="P171">
        <v>10560</v>
      </c>
      <c r="Q171">
        <v>9760</v>
      </c>
      <c r="R171">
        <v>87</v>
      </c>
      <c r="S171">
        <v>84</v>
      </c>
      <c r="T171">
        <v>90</v>
      </c>
      <c r="U171">
        <v>19730</v>
      </c>
      <c r="V171">
        <v>10000</v>
      </c>
      <c r="W171">
        <v>9730</v>
      </c>
      <c r="X171">
        <v>83</v>
      </c>
      <c r="Y171">
        <v>79</v>
      </c>
      <c r="Z171">
        <v>87</v>
      </c>
      <c r="AA171">
        <v>900</v>
      </c>
      <c r="AB171">
        <v>460</v>
      </c>
      <c r="AC171">
        <v>440</v>
      </c>
      <c r="AD171">
        <v>90</v>
      </c>
      <c r="AE171">
        <v>88</v>
      </c>
      <c r="AF171">
        <v>92</v>
      </c>
      <c r="AG171">
        <v>104420</v>
      </c>
      <c r="AH171">
        <v>53590</v>
      </c>
      <c r="AI171">
        <v>50840</v>
      </c>
      <c r="AJ171">
        <v>83</v>
      </c>
      <c r="AK171">
        <v>80</v>
      </c>
      <c r="AL171">
        <v>86</v>
      </c>
    </row>
    <row r="172" spans="1:38" x14ac:dyDescent="0.35">
      <c r="A172" s="156" t="s">
        <v>251</v>
      </c>
      <c r="B172" s="154" t="s">
        <v>252</v>
      </c>
      <c r="C172">
        <v>12420</v>
      </c>
      <c r="D172">
        <v>6360</v>
      </c>
      <c r="E172">
        <v>6060</v>
      </c>
      <c r="F172">
        <v>84</v>
      </c>
      <c r="G172">
        <v>81</v>
      </c>
      <c r="H172">
        <v>87</v>
      </c>
      <c r="I172">
        <v>4230</v>
      </c>
      <c r="J172">
        <v>2140</v>
      </c>
      <c r="K172">
        <v>2090</v>
      </c>
      <c r="L172">
        <v>85</v>
      </c>
      <c r="M172">
        <v>82</v>
      </c>
      <c r="N172">
        <v>88</v>
      </c>
      <c r="O172">
        <v>6630</v>
      </c>
      <c r="P172">
        <v>3410</v>
      </c>
      <c r="Q172">
        <v>3220</v>
      </c>
      <c r="R172">
        <v>87</v>
      </c>
      <c r="S172">
        <v>84</v>
      </c>
      <c r="T172">
        <v>90</v>
      </c>
      <c r="U172">
        <v>9110</v>
      </c>
      <c r="V172">
        <v>4610</v>
      </c>
      <c r="W172">
        <v>4500</v>
      </c>
      <c r="X172">
        <v>83</v>
      </c>
      <c r="Y172">
        <v>80</v>
      </c>
      <c r="Z172">
        <v>87</v>
      </c>
      <c r="AA172">
        <v>330</v>
      </c>
      <c r="AB172">
        <v>180</v>
      </c>
      <c r="AC172">
        <v>150</v>
      </c>
      <c r="AD172">
        <v>88</v>
      </c>
      <c r="AE172">
        <v>87</v>
      </c>
      <c r="AF172">
        <v>89</v>
      </c>
      <c r="AG172">
        <v>35690</v>
      </c>
      <c r="AH172">
        <v>18200</v>
      </c>
      <c r="AI172">
        <v>17500</v>
      </c>
      <c r="AJ172">
        <v>84</v>
      </c>
      <c r="AK172">
        <v>81</v>
      </c>
      <c r="AL172">
        <v>87</v>
      </c>
    </row>
    <row r="173" spans="1:38" x14ac:dyDescent="0.35">
      <c r="A173" s="156" t="s">
        <v>281</v>
      </c>
      <c r="B173" s="157" t="s">
        <v>282</v>
      </c>
      <c r="C173">
        <v>31980</v>
      </c>
      <c r="D173">
        <v>16510</v>
      </c>
      <c r="E173">
        <v>15470</v>
      </c>
      <c r="F173">
        <v>82</v>
      </c>
      <c r="G173">
        <v>79</v>
      </c>
      <c r="H173">
        <v>85</v>
      </c>
      <c r="I173">
        <v>7220</v>
      </c>
      <c r="J173">
        <v>3650</v>
      </c>
      <c r="K173">
        <v>3580</v>
      </c>
      <c r="L173">
        <v>84</v>
      </c>
      <c r="M173">
        <v>81</v>
      </c>
      <c r="N173">
        <v>87</v>
      </c>
      <c r="O173">
        <v>13690</v>
      </c>
      <c r="P173">
        <v>7160</v>
      </c>
      <c r="Q173">
        <v>6530</v>
      </c>
      <c r="R173">
        <v>87</v>
      </c>
      <c r="S173">
        <v>84</v>
      </c>
      <c r="T173">
        <v>90</v>
      </c>
      <c r="U173">
        <v>10620</v>
      </c>
      <c r="V173">
        <v>5390</v>
      </c>
      <c r="W173">
        <v>5230</v>
      </c>
      <c r="X173">
        <v>82</v>
      </c>
      <c r="Y173">
        <v>78</v>
      </c>
      <c r="Z173">
        <v>87</v>
      </c>
      <c r="AA173">
        <v>570</v>
      </c>
      <c r="AB173">
        <v>280</v>
      </c>
      <c r="AC173">
        <v>290</v>
      </c>
      <c r="AD173">
        <v>91</v>
      </c>
      <c r="AE173">
        <v>89</v>
      </c>
      <c r="AF173">
        <v>93</v>
      </c>
      <c r="AG173">
        <v>68730</v>
      </c>
      <c r="AH173">
        <v>35390</v>
      </c>
      <c r="AI173">
        <v>33340</v>
      </c>
      <c r="AJ173">
        <v>83</v>
      </c>
      <c r="AK173">
        <v>80</v>
      </c>
      <c r="AL173">
        <v>86</v>
      </c>
    </row>
    <row r="174" spans="1:38" x14ac:dyDescent="0.35">
      <c r="A174" s="153" t="s">
        <v>321</v>
      </c>
      <c r="B174" s="158" t="s">
        <v>322</v>
      </c>
      <c r="C174">
        <v>85070</v>
      </c>
      <c r="D174">
        <v>43600</v>
      </c>
      <c r="E174">
        <v>41480</v>
      </c>
      <c r="F174">
        <v>80</v>
      </c>
      <c r="G174">
        <v>77</v>
      </c>
      <c r="H174">
        <v>84</v>
      </c>
      <c r="I174">
        <v>6240</v>
      </c>
      <c r="J174">
        <v>3180</v>
      </c>
      <c r="K174">
        <v>3060</v>
      </c>
      <c r="L174">
        <v>84</v>
      </c>
      <c r="M174">
        <v>80</v>
      </c>
      <c r="N174">
        <v>87</v>
      </c>
      <c r="O174">
        <v>7220</v>
      </c>
      <c r="P174">
        <v>3690</v>
      </c>
      <c r="Q174">
        <v>3540</v>
      </c>
      <c r="R174">
        <v>84</v>
      </c>
      <c r="S174">
        <v>81</v>
      </c>
      <c r="T174">
        <v>88</v>
      </c>
      <c r="U174">
        <v>2670</v>
      </c>
      <c r="V174">
        <v>1370</v>
      </c>
      <c r="W174">
        <v>1300</v>
      </c>
      <c r="X174">
        <v>84</v>
      </c>
      <c r="Y174">
        <v>80</v>
      </c>
      <c r="Z174">
        <v>87</v>
      </c>
      <c r="AA174">
        <v>390</v>
      </c>
      <c r="AB174">
        <v>210</v>
      </c>
      <c r="AC174">
        <v>180</v>
      </c>
      <c r="AD174">
        <v>90</v>
      </c>
      <c r="AE174">
        <v>88</v>
      </c>
      <c r="AF174">
        <v>92</v>
      </c>
      <c r="AG174">
        <v>103970</v>
      </c>
      <c r="AH174">
        <v>53230</v>
      </c>
      <c r="AI174">
        <v>50740</v>
      </c>
      <c r="AJ174">
        <v>81</v>
      </c>
      <c r="AK174">
        <v>77</v>
      </c>
      <c r="AL174">
        <v>85</v>
      </c>
    </row>
    <row r="175" spans="1:38" x14ac:dyDescent="0.35">
      <c r="A175" s="153" t="s">
        <v>361</v>
      </c>
      <c r="B175" s="158" t="s">
        <v>362</v>
      </c>
      <c r="C175">
        <v>53870</v>
      </c>
      <c r="D175">
        <v>27540</v>
      </c>
      <c r="E175">
        <v>26320</v>
      </c>
      <c r="F175">
        <v>80</v>
      </c>
      <c r="G175">
        <v>77</v>
      </c>
      <c r="H175">
        <v>84</v>
      </c>
      <c r="I175">
        <v>2480</v>
      </c>
      <c r="J175">
        <v>1240</v>
      </c>
      <c r="K175">
        <v>1230</v>
      </c>
      <c r="L175">
        <v>80</v>
      </c>
      <c r="M175">
        <v>76</v>
      </c>
      <c r="N175">
        <v>85</v>
      </c>
      <c r="O175">
        <v>1380</v>
      </c>
      <c r="P175">
        <v>710</v>
      </c>
      <c r="Q175">
        <v>670</v>
      </c>
      <c r="R175">
        <v>83</v>
      </c>
      <c r="S175">
        <v>80</v>
      </c>
      <c r="T175">
        <v>86</v>
      </c>
      <c r="U175">
        <v>1020</v>
      </c>
      <c r="V175">
        <v>530</v>
      </c>
      <c r="W175">
        <v>500</v>
      </c>
      <c r="X175">
        <v>76</v>
      </c>
      <c r="Y175">
        <v>73</v>
      </c>
      <c r="Z175">
        <v>80</v>
      </c>
      <c r="AA175">
        <v>180</v>
      </c>
      <c r="AB175">
        <v>90</v>
      </c>
      <c r="AC175">
        <v>90</v>
      </c>
      <c r="AD175">
        <v>81</v>
      </c>
      <c r="AE175">
        <v>79</v>
      </c>
      <c r="AF175">
        <v>83</v>
      </c>
      <c r="AG175">
        <v>60080</v>
      </c>
      <c r="AH175">
        <v>30720</v>
      </c>
      <c r="AI175">
        <v>29360</v>
      </c>
      <c r="AJ175">
        <v>80</v>
      </c>
      <c r="AK175">
        <v>76</v>
      </c>
      <c r="AL175">
        <v>83</v>
      </c>
    </row>
    <row r="176" spans="1:38" x14ac:dyDescent="0.35">
      <c r="A176" s="159" t="s">
        <v>70</v>
      </c>
      <c r="B176" s="160" t="s">
        <v>71</v>
      </c>
      <c r="C176">
        <v>486225</v>
      </c>
      <c r="D176">
        <v>249452</v>
      </c>
      <c r="E176">
        <v>236773</v>
      </c>
      <c r="F176">
        <v>80</v>
      </c>
      <c r="G176">
        <v>77</v>
      </c>
      <c r="H176">
        <v>84</v>
      </c>
      <c r="I176">
        <v>39662</v>
      </c>
      <c r="J176">
        <v>20198</v>
      </c>
      <c r="K176">
        <v>19464</v>
      </c>
      <c r="L176">
        <v>82</v>
      </c>
      <c r="M176">
        <v>78</v>
      </c>
      <c r="N176">
        <v>86</v>
      </c>
      <c r="O176">
        <v>67049</v>
      </c>
      <c r="P176">
        <v>34391</v>
      </c>
      <c r="Q176">
        <v>32658</v>
      </c>
      <c r="R176">
        <v>84</v>
      </c>
      <c r="S176">
        <v>81</v>
      </c>
      <c r="T176">
        <v>87</v>
      </c>
      <c r="U176">
        <v>35227</v>
      </c>
      <c r="V176">
        <v>17823</v>
      </c>
      <c r="W176">
        <v>17404</v>
      </c>
      <c r="X176">
        <v>82</v>
      </c>
      <c r="Y176">
        <v>78</v>
      </c>
      <c r="Z176">
        <v>86</v>
      </c>
      <c r="AA176">
        <v>3155</v>
      </c>
      <c r="AB176">
        <v>1615</v>
      </c>
      <c r="AC176">
        <v>1540</v>
      </c>
      <c r="AD176">
        <v>88</v>
      </c>
      <c r="AE176">
        <v>86</v>
      </c>
      <c r="AF176">
        <v>90</v>
      </c>
      <c r="AG176">
        <v>652250</v>
      </c>
      <c r="AH176">
        <v>334243</v>
      </c>
      <c r="AI176">
        <v>318007</v>
      </c>
      <c r="AJ176">
        <v>81</v>
      </c>
      <c r="AK176">
        <v>77</v>
      </c>
      <c r="AL176">
        <v>84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AR180"/>
  <sheetViews>
    <sheetView showGridLines="0" zoomScaleNormal="100" workbookViewId="0">
      <pane ySplit="7" topLeftCell="A8" activePane="bottomLeft" state="frozen"/>
      <selection sqref="A1:M1"/>
      <selection pane="bottomLeft"/>
    </sheetView>
  </sheetViews>
  <sheetFormatPr defaultColWidth="9.1328125" defaultRowHeight="12.75" x14ac:dyDescent="0.35"/>
  <cols>
    <col min="1" max="1" width="11.3984375" style="410" customWidth="1"/>
    <col min="2" max="2" width="21.19921875" style="410" customWidth="1"/>
    <col min="3" max="3" width="22.1328125" style="410" bestFit="1" customWidth="1"/>
    <col min="4" max="8" width="6.1328125" style="403" customWidth="1"/>
    <col min="9" max="9" width="1.73046875" style="403" customWidth="1"/>
    <col min="10" max="14" width="6.1328125" style="403" customWidth="1"/>
    <col min="15" max="15" width="2.19921875" style="403" customWidth="1"/>
    <col min="16" max="20" width="6.1328125" style="403" customWidth="1"/>
    <col min="21" max="16384" width="9.1328125" style="386"/>
  </cols>
  <sheetData>
    <row r="1" spans="1:24" ht="14.25" customHeight="1" x14ac:dyDescent="0.4">
      <c r="A1" s="385" t="s">
        <v>650</v>
      </c>
      <c r="B1" s="322"/>
      <c r="C1" s="322"/>
      <c r="D1" s="323"/>
      <c r="E1" s="323"/>
      <c r="F1" s="323"/>
      <c r="G1" s="323"/>
      <c r="H1" s="323"/>
      <c r="I1" s="323"/>
      <c r="J1" s="323"/>
      <c r="K1" s="323"/>
      <c r="L1" s="323"/>
      <c r="M1" s="323"/>
      <c r="N1" s="323"/>
      <c r="O1" s="323"/>
      <c r="P1" s="323"/>
      <c r="Q1" s="323"/>
      <c r="R1" s="323"/>
    </row>
    <row r="2" spans="1:24" s="389" customFormat="1" ht="14.25" customHeight="1" x14ac:dyDescent="0.4">
      <c r="A2" s="324" t="s">
        <v>626</v>
      </c>
      <c r="B2" s="387"/>
      <c r="C2" s="531"/>
      <c r="D2" s="388"/>
      <c r="E2" s="388"/>
      <c r="F2" s="388"/>
      <c r="G2" s="388"/>
      <c r="H2" s="388"/>
      <c r="I2" s="388"/>
      <c r="J2" s="388"/>
      <c r="K2" s="388"/>
      <c r="L2" s="388"/>
      <c r="M2" s="388"/>
      <c r="N2" s="388"/>
      <c r="O2" s="388"/>
      <c r="P2" s="388"/>
      <c r="Q2" s="388"/>
      <c r="R2" s="388"/>
      <c r="S2" s="403"/>
      <c r="T2" s="403"/>
    </row>
    <row r="3" spans="1:24" s="389" customFormat="1" ht="14.25" customHeight="1" x14ac:dyDescent="0.4">
      <c r="A3" s="390" t="s">
        <v>483</v>
      </c>
      <c r="B3" s="391"/>
      <c r="C3" s="391"/>
      <c r="D3" s="392"/>
      <c r="F3" s="392"/>
      <c r="G3" s="392"/>
      <c r="H3" s="392"/>
      <c r="I3" s="392"/>
      <c r="J3" s="392"/>
      <c r="K3" s="392"/>
      <c r="L3" s="392"/>
      <c r="N3" s="392"/>
      <c r="O3" s="531"/>
      <c r="P3" s="392"/>
      <c r="Q3" s="392"/>
      <c r="R3" s="392"/>
      <c r="S3" s="403"/>
      <c r="T3" s="403"/>
    </row>
    <row r="4" spans="1:24" s="389" customFormat="1" ht="14.25" customHeight="1" x14ac:dyDescent="0.35">
      <c r="A4" s="393" t="s">
        <v>521</v>
      </c>
      <c r="B4" s="391"/>
      <c r="C4" s="391"/>
      <c r="D4" s="392"/>
      <c r="E4" s="392"/>
      <c r="F4" s="392"/>
      <c r="G4" s="392"/>
      <c r="H4" s="392"/>
      <c r="I4" s="392"/>
      <c r="J4" s="392"/>
      <c r="K4" s="392"/>
      <c r="L4" s="392"/>
      <c r="M4" s="392"/>
      <c r="N4" s="392"/>
      <c r="O4" s="392"/>
      <c r="P4" s="392"/>
      <c r="Q4" s="392"/>
      <c r="R4" s="392"/>
      <c r="S4" s="403"/>
      <c r="T4" s="403"/>
    </row>
    <row r="5" spans="1:24" ht="5.25" customHeight="1" x14ac:dyDescent="0.4">
      <c r="A5" s="396"/>
      <c r="B5" s="394"/>
      <c r="C5" s="394"/>
      <c r="D5" s="395"/>
      <c r="E5" s="395"/>
      <c r="F5" s="395"/>
      <c r="G5" s="395"/>
      <c r="H5" s="395"/>
      <c r="I5" s="395"/>
      <c r="J5" s="395"/>
      <c r="K5" s="395"/>
      <c r="L5" s="395"/>
      <c r="M5" s="395"/>
      <c r="N5" s="395"/>
      <c r="O5" s="395"/>
      <c r="P5" s="395"/>
      <c r="Q5" s="395"/>
      <c r="R5" s="395"/>
    </row>
    <row r="6" spans="1:24" ht="14.25" customHeight="1" x14ac:dyDescent="0.35">
      <c r="A6" s="526"/>
      <c r="B6" s="526"/>
      <c r="C6" s="526"/>
      <c r="D6" s="623" t="s">
        <v>3</v>
      </c>
      <c r="E6" s="623"/>
      <c r="F6" s="623"/>
      <c r="G6" s="623"/>
      <c r="H6" s="623"/>
      <c r="I6" s="325"/>
      <c r="J6" s="624" t="s">
        <v>5</v>
      </c>
      <c r="K6" s="624"/>
      <c r="L6" s="624"/>
      <c r="M6" s="624"/>
      <c r="N6" s="624"/>
      <c r="O6" s="331"/>
      <c r="P6" s="624" t="s">
        <v>6</v>
      </c>
      <c r="Q6" s="624"/>
      <c r="R6" s="624"/>
      <c r="S6" s="624"/>
      <c r="T6" s="624"/>
    </row>
    <row r="7" spans="1:24" ht="14.25" customHeight="1" x14ac:dyDescent="0.35">
      <c r="A7" s="483" t="s">
        <v>637</v>
      </c>
      <c r="B7" s="483" t="s">
        <v>636</v>
      </c>
      <c r="C7" s="483" t="s">
        <v>640</v>
      </c>
      <c r="D7" s="397">
        <v>2012</v>
      </c>
      <c r="E7" s="397">
        <v>2013</v>
      </c>
      <c r="F7" s="397">
        <v>2014</v>
      </c>
      <c r="G7" s="397">
        <v>2015</v>
      </c>
      <c r="H7" s="397">
        <v>2016</v>
      </c>
      <c r="I7" s="397"/>
      <c r="J7" s="397">
        <v>2012</v>
      </c>
      <c r="K7" s="397">
        <v>2013</v>
      </c>
      <c r="L7" s="397">
        <v>2014</v>
      </c>
      <c r="M7" s="397">
        <v>2015</v>
      </c>
      <c r="N7" s="397">
        <v>2016</v>
      </c>
      <c r="O7" s="397"/>
      <c r="P7" s="397">
        <v>2012</v>
      </c>
      <c r="Q7" s="397">
        <v>2013</v>
      </c>
      <c r="R7" s="397">
        <v>2014</v>
      </c>
      <c r="S7" s="397">
        <v>2015</v>
      </c>
      <c r="T7" s="465">
        <v>2016</v>
      </c>
    </row>
    <row r="8" spans="1:24" s="385" customFormat="1" ht="13.15" x14ac:dyDescent="0.4">
      <c r="A8" s="65" t="s">
        <v>70</v>
      </c>
      <c r="B8" s="66" t="s">
        <v>669</v>
      </c>
      <c r="C8" s="66"/>
      <c r="D8" s="398">
        <v>58</v>
      </c>
      <c r="E8" s="398">
        <v>69</v>
      </c>
      <c r="F8" s="398">
        <v>74</v>
      </c>
      <c r="G8" s="398">
        <v>77</v>
      </c>
      <c r="H8" s="398">
        <v>81</v>
      </c>
      <c r="I8" s="398"/>
      <c r="J8" s="398">
        <v>54</v>
      </c>
      <c r="K8" s="398">
        <v>65</v>
      </c>
      <c r="L8" s="398">
        <v>70</v>
      </c>
      <c r="M8" s="398">
        <v>73</v>
      </c>
      <c r="N8" s="398">
        <v>77</v>
      </c>
      <c r="O8" s="398"/>
      <c r="P8" s="398">
        <v>62</v>
      </c>
      <c r="Q8" s="398">
        <v>73</v>
      </c>
      <c r="R8" s="398">
        <v>78</v>
      </c>
      <c r="S8" s="398">
        <v>81</v>
      </c>
      <c r="T8" s="398">
        <v>84</v>
      </c>
      <c r="U8" s="420"/>
      <c r="X8" s="420"/>
    </row>
    <row r="9" spans="1:24" s="385" customFormat="1" ht="6.75" customHeight="1" x14ac:dyDescent="0.4">
      <c r="A9" s="65"/>
      <c r="B9" s="486"/>
      <c r="C9" s="487"/>
      <c r="D9" s="398"/>
      <c r="E9" s="398"/>
      <c r="F9" s="398"/>
      <c r="G9" s="398"/>
      <c r="H9" s="398"/>
      <c r="I9" s="398"/>
      <c r="J9" s="398"/>
      <c r="K9" s="398"/>
      <c r="L9" s="398"/>
      <c r="M9" s="398"/>
      <c r="N9" s="398"/>
      <c r="O9" s="398"/>
      <c r="P9" s="398"/>
      <c r="Q9" s="398"/>
      <c r="R9" s="398"/>
      <c r="S9" s="398"/>
      <c r="T9" s="398"/>
      <c r="X9" s="420"/>
    </row>
    <row r="10" spans="1:24" s="385" customFormat="1" ht="13.15" x14ac:dyDescent="0.4">
      <c r="A10" s="65" t="s">
        <v>72</v>
      </c>
      <c r="B10" s="493" t="s">
        <v>73</v>
      </c>
      <c r="C10" s="493"/>
      <c r="D10" s="398">
        <v>60</v>
      </c>
      <c r="E10" s="398">
        <v>70</v>
      </c>
      <c r="F10" s="398">
        <v>75</v>
      </c>
      <c r="G10" s="398">
        <v>77</v>
      </c>
      <c r="H10" s="398">
        <v>82</v>
      </c>
      <c r="I10" s="398"/>
      <c r="J10" s="398">
        <v>56</v>
      </c>
      <c r="K10" s="398">
        <v>65</v>
      </c>
      <c r="L10" s="398">
        <v>71</v>
      </c>
      <c r="M10" s="398">
        <v>73</v>
      </c>
      <c r="N10" s="398">
        <v>78</v>
      </c>
      <c r="O10" s="398"/>
      <c r="P10" s="398">
        <v>64</v>
      </c>
      <c r="Q10" s="398">
        <v>74</v>
      </c>
      <c r="R10" s="398">
        <v>79</v>
      </c>
      <c r="S10" s="398">
        <v>81</v>
      </c>
      <c r="T10" s="398">
        <v>86</v>
      </c>
      <c r="X10" s="420"/>
    </row>
    <row r="11" spans="1:24" s="385" customFormat="1" ht="13.15" x14ac:dyDescent="0.4">
      <c r="A11" s="65" t="s">
        <v>98</v>
      </c>
      <c r="B11" s="493" t="s">
        <v>99</v>
      </c>
      <c r="C11" s="493"/>
      <c r="D11" s="398">
        <v>58</v>
      </c>
      <c r="E11" s="398">
        <v>69</v>
      </c>
      <c r="F11" s="398">
        <v>74</v>
      </c>
      <c r="G11" s="398">
        <v>76</v>
      </c>
      <c r="H11" s="398">
        <v>80</v>
      </c>
      <c r="I11" s="398"/>
      <c r="J11" s="398">
        <v>55</v>
      </c>
      <c r="K11" s="398">
        <v>65</v>
      </c>
      <c r="L11" s="398">
        <v>70</v>
      </c>
      <c r="M11" s="398">
        <v>72</v>
      </c>
      <c r="N11" s="398">
        <v>76</v>
      </c>
      <c r="O11" s="398"/>
      <c r="P11" s="398">
        <v>62</v>
      </c>
      <c r="Q11" s="398">
        <v>73</v>
      </c>
      <c r="R11" s="398">
        <v>78</v>
      </c>
      <c r="S11" s="398">
        <v>80</v>
      </c>
      <c r="T11" s="398">
        <v>84</v>
      </c>
      <c r="X11" s="420"/>
    </row>
    <row r="12" spans="1:24" s="385" customFormat="1" ht="13.15" x14ac:dyDescent="0.4">
      <c r="A12" s="65" t="s">
        <v>145</v>
      </c>
      <c r="B12" s="493" t="s">
        <v>633</v>
      </c>
      <c r="C12" s="493"/>
      <c r="D12" s="398">
        <v>57</v>
      </c>
      <c r="E12" s="398">
        <v>67</v>
      </c>
      <c r="F12" s="398">
        <v>72</v>
      </c>
      <c r="G12" s="398">
        <v>74</v>
      </c>
      <c r="H12" s="398">
        <v>78</v>
      </c>
      <c r="I12" s="398"/>
      <c r="J12" s="398">
        <v>53</v>
      </c>
      <c r="K12" s="398">
        <v>63</v>
      </c>
      <c r="L12" s="398">
        <v>68</v>
      </c>
      <c r="M12" s="398">
        <v>70</v>
      </c>
      <c r="N12" s="398">
        <v>74</v>
      </c>
      <c r="O12" s="398"/>
      <c r="P12" s="398">
        <v>62</v>
      </c>
      <c r="Q12" s="398">
        <v>71</v>
      </c>
      <c r="R12" s="398">
        <v>76</v>
      </c>
      <c r="S12" s="398">
        <v>79</v>
      </c>
      <c r="T12" s="398">
        <v>83</v>
      </c>
      <c r="X12" s="420"/>
    </row>
    <row r="13" spans="1:24" s="385" customFormat="1" ht="13.15" x14ac:dyDescent="0.4">
      <c r="A13" s="65" t="s">
        <v>176</v>
      </c>
      <c r="B13" s="493" t="s">
        <v>177</v>
      </c>
      <c r="C13" s="493"/>
      <c r="D13" s="398">
        <v>58</v>
      </c>
      <c r="E13" s="398">
        <v>68</v>
      </c>
      <c r="F13" s="398">
        <v>72</v>
      </c>
      <c r="G13" s="398">
        <v>75</v>
      </c>
      <c r="H13" s="398">
        <v>79</v>
      </c>
      <c r="I13" s="398"/>
      <c r="J13" s="398">
        <v>54</v>
      </c>
      <c r="K13" s="398">
        <v>65</v>
      </c>
      <c r="L13" s="398">
        <v>69</v>
      </c>
      <c r="M13" s="398">
        <v>71</v>
      </c>
      <c r="N13" s="398">
        <v>75</v>
      </c>
      <c r="O13" s="398"/>
      <c r="P13" s="398">
        <v>62</v>
      </c>
      <c r="Q13" s="398">
        <v>72</v>
      </c>
      <c r="R13" s="398">
        <v>76</v>
      </c>
      <c r="S13" s="398">
        <v>79</v>
      </c>
      <c r="T13" s="398">
        <v>83</v>
      </c>
      <c r="X13" s="420"/>
    </row>
    <row r="14" spans="1:24" s="385" customFormat="1" ht="13.15" x14ac:dyDescent="0.4">
      <c r="A14" s="65" t="s">
        <v>196</v>
      </c>
      <c r="B14" s="493" t="s">
        <v>197</v>
      </c>
      <c r="C14" s="493"/>
      <c r="D14" s="398">
        <v>60</v>
      </c>
      <c r="E14" s="398">
        <v>70</v>
      </c>
      <c r="F14" s="398">
        <v>75</v>
      </c>
      <c r="G14" s="398">
        <v>78</v>
      </c>
      <c r="H14" s="398">
        <v>81</v>
      </c>
      <c r="I14" s="398"/>
      <c r="J14" s="398">
        <v>56</v>
      </c>
      <c r="K14" s="398">
        <v>66</v>
      </c>
      <c r="L14" s="398">
        <v>71</v>
      </c>
      <c r="M14" s="398">
        <v>74</v>
      </c>
      <c r="N14" s="398">
        <v>77</v>
      </c>
      <c r="O14" s="398"/>
      <c r="P14" s="398">
        <v>64</v>
      </c>
      <c r="Q14" s="398">
        <v>74</v>
      </c>
      <c r="R14" s="398">
        <v>79</v>
      </c>
      <c r="S14" s="398">
        <v>82</v>
      </c>
      <c r="T14" s="398">
        <v>85</v>
      </c>
      <c r="X14" s="420"/>
    </row>
    <row r="15" spans="1:24" s="385" customFormat="1" ht="13.15" x14ac:dyDescent="0.4">
      <c r="A15" s="65" t="s">
        <v>226</v>
      </c>
      <c r="B15" s="493" t="s">
        <v>444</v>
      </c>
      <c r="C15" s="493"/>
      <c r="D15" s="398">
        <v>55</v>
      </c>
      <c r="E15" s="398">
        <v>67</v>
      </c>
      <c r="F15" s="398">
        <v>73</v>
      </c>
      <c r="G15" s="398">
        <v>76</v>
      </c>
      <c r="H15" s="398">
        <v>80</v>
      </c>
      <c r="I15" s="398"/>
      <c r="J15" s="398">
        <v>52</v>
      </c>
      <c r="K15" s="398">
        <v>63</v>
      </c>
      <c r="L15" s="398">
        <v>69</v>
      </c>
      <c r="M15" s="398">
        <v>72</v>
      </c>
      <c r="N15" s="398">
        <v>77</v>
      </c>
      <c r="O15" s="398"/>
      <c r="P15" s="398">
        <v>59</v>
      </c>
      <c r="Q15" s="398">
        <v>71</v>
      </c>
      <c r="R15" s="398">
        <v>77</v>
      </c>
      <c r="S15" s="398">
        <v>80</v>
      </c>
      <c r="T15" s="398">
        <v>84</v>
      </c>
      <c r="X15" s="420"/>
    </row>
    <row r="16" spans="1:24" s="385" customFormat="1" ht="13.15" x14ac:dyDescent="0.4">
      <c r="A16" s="65" t="s">
        <v>249</v>
      </c>
      <c r="B16" s="494" t="s">
        <v>250</v>
      </c>
      <c r="C16" s="494"/>
      <c r="D16" s="398">
        <v>60</v>
      </c>
      <c r="E16" s="398">
        <v>72</v>
      </c>
      <c r="F16" s="398">
        <v>77</v>
      </c>
      <c r="G16" s="398">
        <v>80</v>
      </c>
      <c r="H16" s="398">
        <v>83</v>
      </c>
      <c r="I16" s="398"/>
      <c r="J16" s="398">
        <v>57</v>
      </c>
      <c r="K16" s="398">
        <v>69</v>
      </c>
      <c r="L16" s="398">
        <v>74</v>
      </c>
      <c r="M16" s="398">
        <v>77</v>
      </c>
      <c r="N16" s="398">
        <v>80</v>
      </c>
      <c r="O16" s="398"/>
      <c r="P16" s="398">
        <v>64</v>
      </c>
      <c r="Q16" s="398">
        <v>76</v>
      </c>
      <c r="R16" s="398">
        <v>81</v>
      </c>
      <c r="S16" s="398">
        <v>83</v>
      </c>
      <c r="T16" s="398">
        <v>86</v>
      </c>
      <c r="X16" s="420"/>
    </row>
    <row r="17" spans="1:44" s="385" customFormat="1" ht="13.15" x14ac:dyDescent="0.4">
      <c r="A17" s="65" t="s">
        <v>251</v>
      </c>
      <c r="B17" s="494" t="s">
        <v>252</v>
      </c>
      <c r="C17" s="494"/>
      <c r="D17" s="398">
        <v>60</v>
      </c>
      <c r="E17" s="398">
        <v>73</v>
      </c>
      <c r="F17" s="398">
        <v>78</v>
      </c>
      <c r="G17" s="398">
        <v>81</v>
      </c>
      <c r="H17" s="398">
        <v>84</v>
      </c>
      <c r="I17" s="398"/>
      <c r="J17" s="398">
        <v>57</v>
      </c>
      <c r="K17" s="398">
        <v>69</v>
      </c>
      <c r="L17" s="398">
        <v>74</v>
      </c>
      <c r="M17" s="398">
        <v>78</v>
      </c>
      <c r="N17" s="398">
        <v>81</v>
      </c>
      <c r="O17" s="398"/>
      <c r="P17" s="398">
        <v>63</v>
      </c>
      <c r="Q17" s="398">
        <v>76</v>
      </c>
      <c r="R17" s="398">
        <v>82</v>
      </c>
      <c r="S17" s="398">
        <v>84</v>
      </c>
      <c r="T17" s="398">
        <v>87</v>
      </c>
      <c r="X17" s="420"/>
    </row>
    <row r="18" spans="1:44" s="385" customFormat="1" ht="13.15" x14ac:dyDescent="0.4">
      <c r="A18" s="65" t="s">
        <v>281</v>
      </c>
      <c r="B18" s="494" t="s">
        <v>282</v>
      </c>
      <c r="C18" s="494"/>
      <c r="D18" s="398">
        <v>61</v>
      </c>
      <c r="E18" s="398">
        <v>72</v>
      </c>
      <c r="F18" s="398">
        <v>77</v>
      </c>
      <c r="G18" s="398">
        <v>79</v>
      </c>
      <c r="H18" s="398">
        <v>83</v>
      </c>
      <c r="I18" s="398"/>
      <c r="J18" s="398">
        <v>57</v>
      </c>
      <c r="K18" s="398">
        <v>68</v>
      </c>
      <c r="L18" s="398">
        <v>73</v>
      </c>
      <c r="M18" s="398">
        <v>76</v>
      </c>
      <c r="N18" s="398">
        <v>80</v>
      </c>
      <c r="O18" s="398"/>
      <c r="P18" s="398">
        <v>64</v>
      </c>
      <c r="Q18" s="398">
        <v>75</v>
      </c>
      <c r="R18" s="398">
        <v>81</v>
      </c>
      <c r="S18" s="398">
        <v>82</v>
      </c>
      <c r="T18" s="398">
        <v>86</v>
      </c>
      <c r="X18" s="420"/>
    </row>
    <row r="19" spans="1:44" s="385" customFormat="1" ht="13.15" x14ac:dyDescent="0.4">
      <c r="A19" s="65" t="s">
        <v>321</v>
      </c>
      <c r="B19" s="493" t="s">
        <v>322</v>
      </c>
      <c r="C19" s="493"/>
      <c r="D19" s="398">
        <v>56</v>
      </c>
      <c r="E19" s="398">
        <v>68</v>
      </c>
      <c r="F19" s="398">
        <v>73</v>
      </c>
      <c r="G19" s="398">
        <v>77</v>
      </c>
      <c r="H19" s="398">
        <v>81</v>
      </c>
      <c r="I19" s="398"/>
      <c r="J19" s="398">
        <v>52</v>
      </c>
      <c r="K19" s="398">
        <v>64</v>
      </c>
      <c r="L19" s="398">
        <v>70</v>
      </c>
      <c r="M19" s="398">
        <v>73</v>
      </c>
      <c r="N19" s="398">
        <v>77</v>
      </c>
      <c r="O19" s="398"/>
      <c r="P19" s="398">
        <v>59</v>
      </c>
      <c r="Q19" s="398">
        <v>71</v>
      </c>
      <c r="R19" s="398">
        <v>77</v>
      </c>
      <c r="S19" s="398">
        <v>81</v>
      </c>
      <c r="T19" s="398">
        <v>85</v>
      </c>
      <c r="X19" s="420"/>
    </row>
    <row r="20" spans="1:44" s="385" customFormat="1" ht="13.15" x14ac:dyDescent="0.4">
      <c r="A20" s="65" t="s">
        <v>361</v>
      </c>
      <c r="B20" s="493" t="s">
        <v>362</v>
      </c>
      <c r="C20" s="493"/>
      <c r="D20" s="398">
        <v>58</v>
      </c>
      <c r="E20" s="398">
        <v>70</v>
      </c>
      <c r="F20" s="398">
        <v>74</v>
      </c>
      <c r="G20" s="398">
        <v>77</v>
      </c>
      <c r="H20" s="398">
        <v>80</v>
      </c>
      <c r="I20" s="398"/>
      <c r="J20" s="398">
        <v>55</v>
      </c>
      <c r="K20" s="398">
        <v>66</v>
      </c>
      <c r="L20" s="398">
        <v>71</v>
      </c>
      <c r="M20" s="398">
        <v>73</v>
      </c>
      <c r="N20" s="398">
        <v>76</v>
      </c>
      <c r="O20" s="398"/>
      <c r="P20" s="398">
        <v>63</v>
      </c>
      <c r="Q20" s="398">
        <v>75</v>
      </c>
      <c r="R20" s="398">
        <v>78</v>
      </c>
      <c r="S20" s="398">
        <v>81</v>
      </c>
      <c r="T20" s="398">
        <v>83</v>
      </c>
      <c r="X20" s="420"/>
    </row>
    <row r="21" spans="1:44" ht="6.75" customHeight="1" x14ac:dyDescent="0.4">
      <c r="A21" s="26"/>
      <c r="B21" s="488"/>
      <c r="C21" s="70"/>
      <c r="D21" s="399"/>
      <c r="E21" s="399"/>
      <c r="F21" s="399"/>
      <c r="G21" s="399"/>
      <c r="H21" s="399"/>
      <c r="I21" s="399"/>
      <c r="J21" s="399"/>
      <c r="K21" s="399"/>
      <c r="L21" s="399"/>
      <c r="M21" s="399"/>
      <c r="N21" s="399"/>
      <c r="O21" s="399"/>
      <c r="P21" s="399"/>
      <c r="Q21" s="399"/>
      <c r="R21" s="399"/>
      <c r="S21" s="399"/>
      <c r="X21" s="420"/>
    </row>
    <row r="22" spans="1:44" x14ac:dyDescent="0.35">
      <c r="A22" s="471" t="s">
        <v>76</v>
      </c>
      <c r="B22" s="474" t="s">
        <v>73</v>
      </c>
      <c r="C22" s="470" t="s">
        <v>484</v>
      </c>
      <c r="D22" s="399">
        <v>60</v>
      </c>
      <c r="E22" s="399">
        <v>69</v>
      </c>
      <c r="F22" s="399">
        <v>75</v>
      </c>
      <c r="G22" s="399">
        <v>78</v>
      </c>
      <c r="H22" s="399">
        <v>82</v>
      </c>
      <c r="I22" s="399"/>
      <c r="J22" s="399">
        <v>56</v>
      </c>
      <c r="K22" s="399">
        <v>64</v>
      </c>
      <c r="L22" s="399">
        <v>72</v>
      </c>
      <c r="M22" s="399">
        <v>73</v>
      </c>
      <c r="N22" s="399">
        <v>78</v>
      </c>
      <c r="O22" s="399"/>
      <c r="P22" s="399">
        <v>64</v>
      </c>
      <c r="Q22" s="399">
        <v>74</v>
      </c>
      <c r="R22" s="399">
        <v>79</v>
      </c>
      <c r="S22" s="399">
        <v>82</v>
      </c>
      <c r="T22" s="399">
        <v>87</v>
      </c>
      <c r="U22" s="555"/>
      <c r="V22" s="555"/>
      <c r="W22" s="555"/>
      <c r="X22" s="555"/>
      <c r="AC22" s="555"/>
      <c r="AD22" s="555"/>
      <c r="AE22" s="555"/>
      <c r="AF22" s="555"/>
    </row>
    <row r="23" spans="1:44" x14ac:dyDescent="0.35">
      <c r="A23" s="471" t="s">
        <v>74</v>
      </c>
      <c r="B23" s="474" t="s">
        <v>73</v>
      </c>
      <c r="C23" s="552" t="s">
        <v>75</v>
      </c>
      <c r="D23" s="553">
        <v>64</v>
      </c>
      <c r="E23" s="553">
        <v>76</v>
      </c>
      <c r="F23" s="553">
        <v>82</v>
      </c>
      <c r="G23" s="553">
        <v>82</v>
      </c>
      <c r="H23" s="553">
        <v>86</v>
      </c>
      <c r="I23" s="553"/>
      <c r="J23" s="553">
        <v>62</v>
      </c>
      <c r="K23" s="553">
        <v>71</v>
      </c>
      <c r="L23" s="553">
        <v>76</v>
      </c>
      <c r="M23" s="553">
        <v>80</v>
      </c>
      <c r="N23" s="553">
        <v>81</v>
      </c>
      <c r="O23" s="553"/>
      <c r="P23" s="553">
        <v>66</v>
      </c>
      <c r="Q23" s="553">
        <v>80</v>
      </c>
      <c r="R23" s="553">
        <v>87</v>
      </c>
      <c r="S23" s="554">
        <v>85</v>
      </c>
      <c r="T23" s="399">
        <v>92</v>
      </c>
      <c r="U23" s="555"/>
      <c r="V23" s="555"/>
      <c r="W23" s="555"/>
      <c r="X23" s="555"/>
      <c r="AC23" s="555"/>
      <c r="AD23" s="555"/>
      <c r="AE23" s="555"/>
      <c r="AF23" s="555"/>
    </row>
    <row r="24" spans="1:44" s="385" customFormat="1" ht="13.15" x14ac:dyDescent="0.4">
      <c r="A24" s="471" t="s">
        <v>635</v>
      </c>
      <c r="B24" s="474" t="s">
        <v>73</v>
      </c>
      <c r="C24" s="552" t="s">
        <v>79</v>
      </c>
      <c r="D24" s="399">
        <v>59</v>
      </c>
      <c r="E24" s="399">
        <v>69</v>
      </c>
      <c r="F24" s="399">
        <v>74</v>
      </c>
      <c r="G24" s="399">
        <v>76</v>
      </c>
      <c r="H24" s="399">
        <v>80</v>
      </c>
      <c r="I24" s="399"/>
      <c r="J24" s="399">
        <v>55</v>
      </c>
      <c r="K24" s="399">
        <v>65</v>
      </c>
      <c r="L24" s="399">
        <v>70</v>
      </c>
      <c r="M24" s="399">
        <v>74</v>
      </c>
      <c r="N24" s="399">
        <v>76</v>
      </c>
      <c r="O24" s="399"/>
      <c r="P24" s="399">
        <v>62</v>
      </c>
      <c r="Q24" s="399">
        <v>73</v>
      </c>
      <c r="R24" s="399">
        <v>79</v>
      </c>
      <c r="S24" s="403">
        <v>79</v>
      </c>
      <c r="T24" s="399">
        <v>84</v>
      </c>
      <c r="U24" s="555"/>
      <c r="V24" s="555"/>
      <c r="W24" s="555"/>
      <c r="X24" s="555"/>
      <c r="Y24" s="386"/>
      <c r="Z24" s="386"/>
      <c r="AA24" s="386"/>
      <c r="AB24" s="386"/>
      <c r="AC24" s="555"/>
      <c r="AD24" s="555"/>
      <c r="AE24" s="555"/>
      <c r="AF24" s="555"/>
      <c r="AG24" s="386"/>
      <c r="AH24" s="386"/>
      <c r="AI24" s="386"/>
      <c r="AJ24" s="386"/>
      <c r="AK24" s="386"/>
      <c r="AL24" s="386"/>
      <c r="AM24" s="386"/>
      <c r="AN24" s="386"/>
      <c r="AO24" s="386"/>
      <c r="AP24" s="386"/>
      <c r="AQ24" s="386"/>
      <c r="AR24" s="386"/>
    </row>
    <row r="25" spans="1:44" x14ac:dyDescent="0.35">
      <c r="A25" s="471" t="s">
        <v>80</v>
      </c>
      <c r="B25" s="474" t="s">
        <v>73</v>
      </c>
      <c r="C25" s="470" t="s">
        <v>81</v>
      </c>
      <c r="D25" s="399">
        <v>61</v>
      </c>
      <c r="E25" s="399">
        <v>75</v>
      </c>
      <c r="F25" s="399">
        <v>80</v>
      </c>
      <c r="G25" s="399">
        <v>81</v>
      </c>
      <c r="H25" s="399">
        <v>85</v>
      </c>
      <c r="I25" s="399"/>
      <c r="J25" s="399">
        <v>57</v>
      </c>
      <c r="K25" s="399">
        <v>70</v>
      </c>
      <c r="L25" s="399">
        <v>78</v>
      </c>
      <c r="M25" s="399">
        <v>77</v>
      </c>
      <c r="N25" s="399">
        <v>83</v>
      </c>
      <c r="O25" s="399"/>
      <c r="P25" s="399">
        <v>65</v>
      </c>
      <c r="Q25" s="399">
        <v>80</v>
      </c>
      <c r="R25" s="399">
        <v>82</v>
      </c>
      <c r="S25" s="399">
        <v>85</v>
      </c>
      <c r="T25" s="399">
        <v>87</v>
      </c>
      <c r="U25" s="555"/>
      <c r="V25" s="555"/>
      <c r="W25" s="555"/>
      <c r="X25" s="555"/>
      <c r="AC25" s="555"/>
      <c r="AD25" s="555"/>
      <c r="AE25" s="555"/>
      <c r="AF25" s="555"/>
    </row>
    <row r="26" spans="1:44" x14ac:dyDescent="0.35">
      <c r="A26" s="471" t="s">
        <v>82</v>
      </c>
      <c r="B26" s="474" t="s">
        <v>73</v>
      </c>
      <c r="C26" s="470" t="s">
        <v>83</v>
      </c>
      <c r="D26" s="399">
        <v>52</v>
      </c>
      <c r="E26" s="399">
        <v>62</v>
      </c>
      <c r="F26" s="399">
        <v>69</v>
      </c>
      <c r="G26" s="399">
        <v>71</v>
      </c>
      <c r="H26" s="399">
        <v>74</v>
      </c>
      <c r="I26" s="399"/>
      <c r="J26" s="399">
        <v>48</v>
      </c>
      <c r="K26" s="399">
        <v>56</v>
      </c>
      <c r="L26" s="399">
        <v>64</v>
      </c>
      <c r="M26" s="399">
        <v>66</v>
      </c>
      <c r="N26" s="399">
        <v>71</v>
      </c>
      <c r="O26" s="399"/>
      <c r="P26" s="399">
        <v>56</v>
      </c>
      <c r="Q26" s="399">
        <v>67</v>
      </c>
      <c r="R26" s="399">
        <v>75</v>
      </c>
      <c r="S26" s="399">
        <v>76</v>
      </c>
      <c r="T26" s="399">
        <v>79</v>
      </c>
      <c r="U26" s="555"/>
      <c r="V26" s="555"/>
      <c r="W26" s="555"/>
      <c r="X26" s="555"/>
      <c r="AC26" s="555"/>
      <c r="AD26" s="555"/>
      <c r="AE26" s="555"/>
      <c r="AF26" s="555"/>
    </row>
    <row r="27" spans="1:44" x14ac:dyDescent="0.35">
      <c r="A27" s="471" t="s">
        <v>84</v>
      </c>
      <c r="B27" s="474" t="s">
        <v>73</v>
      </c>
      <c r="C27" s="470" t="s">
        <v>85</v>
      </c>
      <c r="D27" s="399">
        <v>61</v>
      </c>
      <c r="E27" s="399">
        <v>69</v>
      </c>
      <c r="F27" s="399">
        <v>72</v>
      </c>
      <c r="G27" s="399">
        <v>72</v>
      </c>
      <c r="H27" s="399">
        <v>81</v>
      </c>
      <c r="I27" s="399"/>
      <c r="J27" s="399">
        <v>55</v>
      </c>
      <c r="K27" s="399">
        <v>65</v>
      </c>
      <c r="L27" s="399">
        <v>66</v>
      </c>
      <c r="M27" s="399">
        <v>68</v>
      </c>
      <c r="N27" s="399">
        <v>77</v>
      </c>
      <c r="O27" s="399"/>
      <c r="P27" s="399">
        <v>67</v>
      </c>
      <c r="Q27" s="399">
        <v>73</v>
      </c>
      <c r="R27" s="399">
        <v>77</v>
      </c>
      <c r="S27" s="399">
        <v>76</v>
      </c>
      <c r="T27" s="399">
        <v>84</v>
      </c>
      <c r="U27" s="555"/>
      <c r="V27" s="555"/>
      <c r="W27" s="555"/>
      <c r="X27" s="555"/>
      <c r="AC27" s="555"/>
      <c r="AD27" s="555"/>
      <c r="AE27" s="555"/>
      <c r="AF27" s="555"/>
    </row>
    <row r="28" spans="1:44" x14ac:dyDescent="0.35">
      <c r="A28" s="471" t="s">
        <v>86</v>
      </c>
      <c r="B28" s="474" t="s">
        <v>73</v>
      </c>
      <c r="C28" s="470" t="s">
        <v>87</v>
      </c>
      <c r="D28" s="399">
        <v>60</v>
      </c>
      <c r="E28" s="399">
        <v>73</v>
      </c>
      <c r="F28" s="399">
        <v>75</v>
      </c>
      <c r="G28" s="399">
        <v>78</v>
      </c>
      <c r="H28" s="399">
        <v>81</v>
      </c>
      <c r="I28" s="399"/>
      <c r="J28" s="399">
        <v>58</v>
      </c>
      <c r="K28" s="399">
        <v>68</v>
      </c>
      <c r="L28" s="399">
        <v>70</v>
      </c>
      <c r="M28" s="399">
        <v>74</v>
      </c>
      <c r="N28" s="399">
        <v>77</v>
      </c>
      <c r="O28" s="399"/>
      <c r="P28" s="399">
        <v>62</v>
      </c>
      <c r="Q28" s="399">
        <v>77</v>
      </c>
      <c r="R28" s="399">
        <v>79</v>
      </c>
      <c r="S28" s="399">
        <v>83</v>
      </c>
      <c r="T28" s="399">
        <v>86</v>
      </c>
      <c r="U28" s="555"/>
      <c r="V28" s="555"/>
      <c r="W28" s="555"/>
      <c r="X28" s="555"/>
      <c r="AC28" s="555"/>
      <c r="AD28" s="555"/>
      <c r="AE28" s="555"/>
      <c r="AF28" s="555"/>
    </row>
    <row r="29" spans="1:44" x14ac:dyDescent="0.35">
      <c r="A29" s="471" t="s">
        <v>634</v>
      </c>
      <c r="B29" s="474" t="s">
        <v>73</v>
      </c>
      <c r="C29" s="552" t="s">
        <v>89</v>
      </c>
      <c r="D29" s="399">
        <v>59</v>
      </c>
      <c r="E29" s="399">
        <v>71</v>
      </c>
      <c r="F29" s="399">
        <v>75</v>
      </c>
      <c r="G29" s="399">
        <v>80</v>
      </c>
      <c r="H29" s="399">
        <v>84</v>
      </c>
      <c r="I29" s="399"/>
      <c r="J29" s="399">
        <v>55</v>
      </c>
      <c r="K29" s="399">
        <v>66</v>
      </c>
      <c r="L29" s="399">
        <v>72</v>
      </c>
      <c r="M29" s="399">
        <v>76</v>
      </c>
      <c r="N29" s="399">
        <v>82</v>
      </c>
      <c r="O29" s="399"/>
      <c r="P29" s="399">
        <v>64</v>
      </c>
      <c r="Q29" s="399">
        <v>76</v>
      </c>
      <c r="R29" s="399">
        <v>79</v>
      </c>
      <c r="S29" s="403">
        <v>84</v>
      </c>
      <c r="T29" s="399">
        <v>86</v>
      </c>
      <c r="U29" s="555"/>
      <c r="V29" s="555"/>
      <c r="W29" s="555"/>
      <c r="X29" s="555"/>
      <c r="AC29" s="555"/>
      <c r="AD29" s="555"/>
      <c r="AE29" s="555"/>
      <c r="AF29" s="555"/>
    </row>
    <row r="30" spans="1:44" x14ac:dyDescent="0.35">
      <c r="A30" s="168" t="s">
        <v>90</v>
      </c>
      <c r="B30" s="205" t="s">
        <v>73</v>
      </c>
      <c r="C30" s="205" t="s">
        <v>91</v>
      </c>
      <c r="D30" s="399">
        <v>55</v>
      </c>
      <c r="E30" s="399">
        <v>66</v>
      </c>
      <c r="F30" s="399">
        <v>74</v>
      </c>
      <c r="G30" s="399">
        <v>77</v>
      </c>
      <c r="H30" s="399">
        <v>82</v>
      </c>
      <c r="I30" s="399"/>
      <c r="J30" s="399">
        <v>51</v>
      </c>
      <c r="K30" s="399">
        <v>62</v>
      </c>
      <c r="L30" s="399">
        <v>68</v>
      </c>
      <c r="M30" s="399">
        <v>72</v>
      </c>
      <c r="N30" s="399">
        <v>78</v>
      </c>
      <c r="O30" s="399"/>
      <c r="P30" s="399">
        <v>59</v>
      </c>
      <c r="Q30" s="399">
        <v>70</v>
      </c>
      <c r="R30" s="399">
        <v>80</v>
      </c>
      <c r="S30" s="399">
        <v>83</v>
      </c>
      <c r="T30" s="399">
        <v>87</v>
      </c>
      <c r="U30" s="555"/>
      <c r="V30" s="555"/>
      <c r="W30" s="555"/>
      <c r="X30" s="555"/>
      <c r="AC30" s="555"/>
      <c r="AD30" s="555"/>
      <c r="AE30" s="555"/>
      <c r="AF30" s="555"/>
    </row>
    <row r="31" spans="1:44" x14ac:dyDescent="0.35">
      <c r="A31" s="168" t="s">
        <v>92</v>
      </c>
      <c r="B31" s="205" t="s">
        <v>73</v>
      </c>
      <c r="C31" s="205" t="s">
        <v>93</v>
      </c>
      <c r="D31" s="399">
        <v>56</v>
      </c>
      <c r="E31" s="399">
        <v>68</v>
      </c>
      <c r="F31" s="399">
        <v>74</v>
      </c>
      <c r="G31" s="399">
        <v>76</v>
      </c>
      <c r="H31" s="399">
        <v>81</v>
      </c>
      <c r="I31" s="399"/>
      <c r="J31" s="399">
        <v>54</v>
      </c>
      <c r="K31" s="399">
        <v>64</v>
      </c>
      <c r="L31" s="399">
        <v>71</v>
      </c>
      <c r="M31" s="399">
        <v>72</v>
      </c>
      <c r="N31" s="399">
        <v>77</v>
      </c>
      <c r="O31" s="399"/>
      <c r="P31" s="399">
        <v>59</v>
      </c>
      <c r="Q31" s="399">
        <v>73</v>
      </c>
      <c r="R31" s="399">
        <v>78</v>
      </c>
      <c r="S31" s="399">
        <v>80</v>
      </c>
      <c r="T31" s="399">
        <v>86</v>
      </c>
      <c r="U31" s="555"/>
      <c r="V31" s="555"/>
      <c r="W31" s="555"/>
      <c r="X31" s="555"/>
      <c r="AC31" s="555"/>
      <c r="AD31" s="555"/>
      <c r="AE31" s="555"/>
      <c r="AF31" s="555"/>
    </row>
    <row r="32" spans="1:44" x14ac:dyDescent="0.35">
      <c r="A32" s="168" t="s">
        <v>94</v>
      </c>
      <c r="B32" s="205" t="s">
        <v>73</v>
      </c>
      <c r="C32" s="205" t="s">
        <v>95</v>
      </c>
      <c r="D32" s="399">
        <v>55</v>
      </c>
      <c r="E32" s="399">
        <v>67</v>
      </c>
      <c r="F32" s="399">
        <v>75</v>
      </c>
      <c r="G32" s="399">
        <v>78</v>
      </c>
      <c r="H32" s="399">
        <v>83</v>
      </c>
      <c r="I32" s="399"/>
      <c r="J32" s="399">
        <v>52</v>
      </c>
      <c r="K32" s="399">
        <v>64</v>
      </c>
      <c r="L32" s="399">
        <v>70</v>
      </c>
      <c r="M32" s="399">
        <v>74</v>
      </c>
      <c r="N32" s="399">
        <v>80</v>
      </c>
      <c r="O32" s="399"/>
      <c r="P32" s="399">
        <v>58</v>
      </c>
      <c r="Q32" s="399">
        <v>71</v>
      </c>
      <c r="R32" s="399">
        <v>80</v>
      </c>
      <c r="S32" s="399">
        <v>83</v>
      </c>
      <c r="T32" s="399">
        <v>87</v>
      </c>
      <c r="U32" s="555"/>
      <c r="V32" s="555"/>
      <c r="W32" s="555"/>
      <c r="X32" s="555"/>
      <c r="AC32" s="555"/>
      <c r="AD32" s="555"/>
      <c r="AE32" s="555"/>
      <c r="AF32" s="555"/>
    </row>
    <row r="33" spans="1:32" x14ac:dyDescent="0.35">
      <c r="A33" s="168" t="s">
        <v>96</v>
      </c>
      <c r="B33" s="205" t="s">
        <v>73</v>
      </c>
      <c r="C33" s="205" t="s">
        <v>97</v>
      </c>
      <c r="D33" s="399">
        <v>69</v>
      </c>
      <c r="E33" s="399">
        <v>74</v>
      </c>
      <c r="F33" s="399">
        <v>77</v>
      </c>
      <c r="G33" s="399">
        <v>78</v>
      </c>
      <c r="H33" s="399">
        <v>81</v>
      </c>
      <c r="I33" s="399"/>
      <c r="J33" s="399">
        <v>66</v>
      </c>
      <c r="K33" s="399">
        <v>69</v>
      </c>
      <c r="L33" s="399">
        <v>73</v>
      </c>
      <c r="M33" s="399">
        <v>73</v>
      </c>
      <c r="N33" s="399">
        <v>77</v>
      </c>
      <c r="O33" s="399"/>
      <c r="P33" s="399">
        <v>73</v>
      </c>
      <c r="Q33" s="399">
        <v>79</v>
      </c>
      <c r="R33" s="399">
        <v>81</v>
      </c>
      <c r="S33" s="399">
        <v>83</v>
      </c>
      <c r="T33" s="399">
        <v>85</v>
      </c>
      <c r="U33" s="555"/>
      <c r="V33" s="555"/>
      <c r="W33" s="555"/>
      <c r="X33" s="555"/>
      <c r="AC33" s="555"/>
      <c r="AD33" s="555"/>
      <c r="AE33" s="555"/>
      <c r="AF33" s="555"/>
    </row>
    <row r="34" spans="1:32" x14ac:dyDescent="0.35">
      <c r="A34" s="168" t="s">
        <v>100</v>
      </c>
      <c r="B34" s="205" t="s">
        <v>99</v>
      </c>
      <c r="C34" s="205" t="s">
        <v>101</v>
      </c>
      <c r="D34" s="399">
        <v>56</v>
      </c>
      <c r="E34" s="399">
        <v>67</v>
      </c>
      <c r="F34" s="399">
        <v>75</v>
      </c>
      <c r="G34" s="399">
        <v>76</v>
      </c>
      <c r="H34" s="399">
        <v>81</v>
      </c>
      <c r="I34" s="399"/>
      <c r="J34" s="399">
        <v>50</v>
      </c>
      <c r="K34" s="399">
        <v>62</v>
      </c>
      <c r="L34" s="399">
        <v>69</v>
      </c>
      <c r="M34" s="399">
        <v>72</v>
      </c>
      <c r="N34" s="399">
        <v>77</v>
      </c>
      <c r="O34" s="399"/>
      <c r="P34" s="399">
        <v>61</v>
      </c>
      <c r="Q34" s="399">
        <v>71</v>
      </c>
      <c r="R34" s="399">
        <v>81</v>
      </c>
      <c r="S34" s="399">
        <v>80</v>
      </c>
      <c r="T34" s="399">
        <v>85</v>
      </c>
      <c r="U34" s="555"/>
      <c r="V34" s="555"/>
      <c r="W34" s="555"/>
      <c r="X34" s="555"/>
      <c r="AC34" s="555"/>
      <c r="AD34" s="555"/>
      <c r="AE34" s="555"/>
      <c r="AF34" s="555"/>
    </row>
    <row r="35" spans="1:32" x14ac:dyDescent="0.35">
      <c r="A35" s="168" t="s">
        <v>102</v>
      </c>
      <c r="B35" s="205" t="s">
        <v>99</v>
      </c>
      <c r="C35" s="205" t="s">
        <v>103</v>
      </c>
      <c r="D35" s="399">
        <v>56</v>
      </c>
      <c r="E35" s="399">
        <v>63</v>
      </c>
      <c r="F35" s="399">
        <v>73</v>
      </c>
      <c r="G35" s="399">
        <v>77</v>
      </c>
      <c r="H35" s="399">
        <v>80</v>
      </c>
      <c r="I35" s="399"/>
      <c r="J35" s="399">
        <v>52</v>
      </c>
      <c r="K35" s="399">
        <v>59</v>
      </c>
      <c r="L35" s="399">
        <v>68</v>
      </c>
      <c r="M35" s="399">
        <v>73</v>
      </c>
      <c r="N35" s="399">
        <v>76</v>
      </c>
      <c r="O35" s="399"/>
      <c r="P35" s="399">
        <v>60</v>
      </c>
      <c r="Q35" s="399">
        <v>69</v>
      </c>
      <c r="R35" s="399">
        <v>78</v>
      </c>
      <c r="S35" s="399">
        <v>83</v>
      </c>
      <c r="T35" s="399">
        <v>85</v>
      </c>
      <c r="U35" s="555"/>
      <c r="V35" s="555"/>
      <c r="W35" s="555"/>
      <c r="X35" s="555"/>
      <c r="AC35" s="555"/>
      <c r="AD35" s="555"/>
      <c r="AE35" s="555"/>
      <c r="AF35" s="555"/>
    </row>
    <row r="36" spans="1:32" x14ac:dyDescent="0.35">
      <c r="A36" s="168" t="s">
        <v>104</v>
      </c>
      <c r="B36" s="205" t="s">
        <v>99</v>
      </c>
      <c r="C36" s="205" t="s">
        <v>105</v>
      </c>
      <c r="D36" s="399">
        <v>59</v>
      </c>
      <c r="E36" s="399">
        <v>68</v>
      </c>
      <c r="F36" s="399">
        <v>75</v>
      </c>
      <c r="G36" s="399">
        <v>77</v>
      </c>
      <c r="H36" s="399">
        <v>80</v>
      </c>
      <c r="I36" s="399"/>
      <c r="J36" s="399">
        <v>55</v>
      </c>
      <c r="K36" s="399">
        <v>64</v>
      </c>
      <c r="L36" s="399">
        <v>72</v>
      </c>
      <c r="M36" s="399">
        <v>73</v>
      </c>
      <c r="N36" s="399">
        <v>76</v>
      </c>
      <c r="O36" s="399"/>
      <c r="P36" s="399">
        <v>63</v>
      </c>
      <c r="Q36" s="399">
        <v>72</v>
      </c>
      <c r="R36" s="399">
        <v>78</v>
      </c>
      <c r="S36" s="399">
        <v>82</v>
      </c>
      <c r="T36" s="399">
        <v>85</v>
      </c>
      <c r="U36" s="555"/>
      <c r="V36" s="555"/>
      <c r="W36" s="555"/>
      <c r="X36" s="555"/>
      <c r="AC36" s="555"/>
      <c r="AD36" s="555"/>
      <c r="AE36" s="555"/>
      <c r="AF36" s="555"/>
    </row>
    <row r="37" spans="1:32" x14ac:dyDescent="0.35">
      <c r="A37" s="168" t="s">
        <v>106</v>
      </c>
      <c r="B37" s="205" t="s">
        <v>99</v>
      </c>
      <c r="C37" s="205" t="s">
        <v>107</v>
      </c>
      <c r="D37" s="399">
        <v>57</v>
      </c>
      <c r="E37" s="399">
        <v>66</v>
      </c>
      <c r="F37" s="399">
        <v>66</v>
      </c>
      <c r="G37" s="399">
        <v>71</v>
      </c>
      <c r="H37" s="399">
        <v>82</v>
      </c>
      <c r="I37" s="399"/>
      <c r="J37" s="399">
        <v>54</v>
      </c>
      <c r="K37" s="399">
        <v>64</v>
      </c>
      <c r="L37" s="399">
        <v>62</v>
      </c>
      <c r="M37" s="399">
        <v>68</v>
      </c>
      <c r="N37" s="399">
        <v>80</v>
      </c>
      <c r="O37" s="399"/>
      <c r="P37" s="399">
        <v>59</v>
      </c>
      <c r="Q37" s="399">
        <v>68</v>
      </c>
      <c r="R37" s="399">
        <v>71</v>
      </c>
      <c r="S37" s="399">
        <v>74</v>
      </c>
      <c r="T37" s="399">
        <v>84</v>
      </c>
      <c r="U37" s="555"/>
      <c r="V37" s="555"/>
      <c r="W37" s="555"/>
      <c r="X37" s="555"/>
      <c r="AC37" s="555"/>
      <c r="AD37" s="555"/>
      <c r="AE37" s="555"/>
      <c r="AF37" s="555"/>
    </row>
    <row r="38" spans="1:32" x14ac:dyDescent="0.35">
      <c r="A38" s="168" t="s">
        <v>108</v>
      </c>
      <c r="B38" s="205" t="s">
        <v>99</v>
      </c>
      <c r="C38" s="205" t="s">
        <v>109</v>
      </c>
      <c r="D38" s="399">
        <v>63</v>
      </c>
      <c r="E38" s="399">
        <v>74</v>
      </c>
      <c r="F38" s="399">
        <v>79</v>
      </c>
      <c r="G38" s="399">
        <v>81</v>
      </c>
      <c r="H38" s="399">
        <v>82</v>
      </c>
      <c r="I38" s="399"/>
      <c r="J38" s="399">
        <v>61</v>
      </c>
      <c r="K38" s="399">
        <v>71</v>
      </c>
      <c r="L38" s="399">
        <v>76</v>
      </c>
      <c r="M38" s="399">
        <v>78</v>
      </c>
      <c r="N38" s="399">
        <v>79</v>
      </c>
      <c r="O38" s="399"/>
      <c r="P38" s="399">
        <v>66</v>
      </c>
      <c r="Q38" s="399">
        <v>77</v>
      </c>
      <c r="R38" s="399">
        <v>83</v>
      </c>
      <c r="S38" s="399">
        <v>85</v>
      </c>
      <c r="T38" s="399">
        <v>87</v>
      </c>
      <c r="U38" s="555"/>
      <c r="V38" s="555"/>
      <c r="W38" s="555"/>
      <c r="X38" s="555"/>
      <c r="AC38" s="555"/>
      <c r="AD38" s="555"/>
      <c r="AE38" s="555"/>
      <c r="AF38" s="555"/>
    </row>
    <row r="39" spans="1:32" x14ac:dyDescent="0.35">
      <c r="A39" s="168" t="s">
        <v>110</v>
      </c>
      <c r="B39" s="205" t="s">
        <v>99</v>
      </c>
      <c r="C39" s="205" t="s">
        <v>111</v>
      </c>
      <c r="D39" s="399">
        <v>57</v>
      </c>
      <c r="E39" s="399">
        <v>67</v>
      </c>
      <c r="F39" s="399">
        <v>74</v>
      </c>
      <c r="G39" s="399">
        <v>77</v>
      </c>
      <c r="H39" s="399">
        <v>79</v>
      </c>
      <c r="I39" s="399"/>
      <c r="J39" s="399">
        <v>54</v>
      </c>
      <c r="K39" s="399">
        <v>64</v>
      </c>
      <c r="L39" s="399">
        <v>71</v>
      </c>
      <c r="M39" s="399">
        <v>74</v>
      </c>
      <c r="N39" s="399">
        <v>75</v>
      </c>
      <c r="O39" s="399"/>
      <c r="P39" s="399">
        <v>60</v>
      </c>
      <c r="Q39" s="399">
        <v>70</v>
      </c>
      <c r="R39" s="399">
        <v>78</v>
      </c>
      <c r="S39" s="399">
        <v>81</v>
      </c>
      <c r="T39" s="399">
        <v>84</v>
      </c>
      <c r="U39" s="555"/>
      <c r="V39" s="555"/>
      <c r="W39" s="555"/>
      <c r="X39" s="555"/>
      <c r="AC39" s="555"/>
      <c r="AD39" s="555"/>
      <c r="AE39" s="555"/>
      <c r="AF39" s="555"/>
    </row>
    <row r="40" spans="1:32" x14ac:dyDescent="0.35">
      <c r="A40" s="168" t="s">
        <v>112</v>
      </c>
      <c r="B40" s="205" t="s">
        <v>99</v>
      </c>
      <c r="C40" s="205" t="s">
        <v>113</v>
      </c>
      <c r="D40" s="399">
        <v>58</v>
      </c>
      <c r="E40" s="399">
        <v>69</v>
      </c>
      <c r="F40" s="399">
        <v>74</v>
      </c>
      <c r="G40" s="399">
        <v>75</v>
      </c>
      <c r="H40" s="399">
        <v>77</v>
      </c>
      <c r="I40" s="399"/>
      <c r="J40" s="399">
        <v>54</v>
      </c>
      <c r="K40" s="399">
        <v>64</v>
      </c>
      <c r="L40" s="399">
        <v>71</v>
      </c>
      <c r="M40" s="399">
        <v>71</v>
      </c>
      <c r="N40" s="399">
        <v>73</v>
      </c>
      <c r="O40" s="399"/>
      <c r="P40" s="399">
        <v>62</v>
      </c>
      <c r="Q40" s="399">
        <v>74</v>
      </c>
      <c r="R40" s="399">
        <v>78</v>
      </c>
      <c r="S40" s="399">
        <v>80</v>
      </c>
      <c r="T40" s="399">
        <v>81</v>
      </c>
      <c r="U40" s="555"/>
      <c r="V40" s="555"/>
      <c r="W40" s="555"/>
      <c r="X40" s="555"/>
      <c r="AC40" s="555"/>
      <c r="AD40" s="555"/>
      <c r="AE40" s="555"/>
      <c r="AF40" s="555"/>
    </row>
    <row r="41" spans="1:32" x14ac:dyDescent="0.35">
      <c r="A41" s="168" t="s">
        <v>114</v>
      </c>
      <c r="B41" s="205" t="s">
        <v>99</v>
      </c>
      <c r="C41" s="205" t="s">
        <v>115</v>
      </c>
      <c r="D41" s="399">
        <v>54</v>
      </c>
      <c r="E41" s="399">
        <v>63</v>
      </c>
      <c r="F41" s="399">
        <v>66</v>
      </c>
      <c r="G41" s="399">
        <v>73</v>
      </c>
      <c r="H41" s="399">
        <v>76</v>
      </c>
      <c r="I41" s="399"/>
      <c r="J41" s="399">
        <v>52</v>
      </c>
      <c r="K41" s="399">
        <v>55</v>
      </c>
      <c r="L41" s="399">
        <v>62</v>
      </c>
      <c r="M41" s="399">
        <v>69</v>
      </c>
      <c r="N41" s="399">
        <v>72</v>
      </c>
      <c r="O41" s="399"/>
      <c r="P41" s="399">
        <v>57</v>
      </c>
      <c r="Q41" s="399">
        <v>71</v>
      </c>
      <c r="R41" s="399">
        <v>70</v>
      </c>
      <c r="S41" s="399">
        <v>76</v>
      </c>
      <c r="T41" s="399">
        <v>79</v>
      </c>
      <c r="U41" s="555"/>
      <c r="V41" s="555"/>
      <c r="W41" s="555"/>
      <c r="X41" s="555"/>
      <c r="AC41" s="555"/>
      <c r="AD41" s="555"/>
      <c r="AE41" s="555"/>
      <c r="AF41" s="555"/>
    </row>
    <row r="42" spans="1:32" x14ac:dyDescent="0.35">
      <c r="A42" s="168" t="s">
        <v>116</v>
      </c>
      <c r="B42" s="205" t="s">
        <v>99</v>
      </c>
      <c r="C42" s="205" t="s">
        <v>117</v>
      </c>
      <c r="D42" s="399">
        <v>52</v>
      </c>
      <c r="E42" s="399">
        <v>66</v>
      </c>
      <c r="F42" s="399">
        <v>69</v>
      </c>
      <c r="G42" s="399">
        <v>74</v>
      </c>
      <c r="H42" s="399">
        <v>78</v>
      </c>
      <c r="I42" s="399"/>
      <c r="J42" s="399">
        <v>49</v>
      </c>
      <c r="K42" s="399">
        <v>62</v>
      </c>
      <c r="L42" s="399">
        <v>66</v>
      </c>
      <c r="M42" s="399">
        <v>70</v>
      </c>
      <c r="N42" s="399">
        <v>74</v>
      </c>
      <c r="O42" s="399"/>
      <c r="P42" s="399">
        <v>57</v>
      </c>
      <c r="Q42" s="399">
        <v>70</v>
      </c>
      <c r="R42" s="399">
        <v>73</v>
      </c>
      <c r="S42" s="399">
        <v>80</v>
      </c>
      <c r="T42" s="399">
        <v>82</v>
      </c>
      <c r="U42" s="555"/>
      <c r="V42" s="555"/>
      <c r="W42" s="555"/>
      <c r="X42" s="555"/>
      <c r="AC42" s="555"/>
      <c r="AD42" s="555"/>
      <c r="AE42" s="555"/>
      <c r="AF42" s="555"/>
    </row>
    <row r="43" spans="1:32" x14ac:dyDescent="0.35">
      <c r="A43" s="168" t="s">
        <v>118</v>
      </c>
      <c r="B43" s="205" t="s">
        <v>99</v>
      </c>
      <c r="C43" s="205" t="s">
        <v>119</v>
      </c>
      <c r="D43" s="399">
        <v>62</v>
      </c>
      <c r="E43" s="399">
        <v>71</v>
      </c>
      <c r="F43" s="399">
        <v>76</v>
      </c>
      <c r="G43" s="399">
        <v>77</v>
      </c>
      <c r="H43" s="399">
        <v>81</v>
      </c>
      <c r="I43" s="399"/>
      <c r="J43" s="399">
        <v>59</v>
      </c>
      <c r="K43" s="399">
        <v>67</v>
      </c>
      <c r="L43" s="399">
        <v>72</v>
      </c>
      <c r="M43" s="399">
        <v>73</v>
      </c>
      <c r="N43" s="399">
        <v>77</v>
      </c>
      <c r="O43" s="399"/>
      <c r="P43" s="399">
        <v>66</v>
      </c>
      <c r="Q43" s="399">
        <v>75</v>
      </c>
      <c r="R43" s="399">
        <v>80</v>
      </c>
      <c r="S43" s="399">
        <v>82</v>
      </c>
      <c r="T43" s="399">
        <v>85</v>
      </c>
      <c r="U43" s="555"/>
      <c r="V43" s="555"/>
      <c r="W43" s="555"/>
      <c r="X43" s="555"/>
      <c r="AC43" s="555"/>
      <c r="AD43" s="555"/>
      <c r="AE43" s="555"/>
      <c r="AF43" s="555"/>
    </row>
    <row r="44" spans="1:32" x14ac:dyDescent="0.35">
      <c r="A44" s="168" t="s">
        <v>120</v>
      </c>
      <c r="B44" s="205" t="s">
        <v>99</v>
      </c>
      <c r="C44" s="205" t="s">
        <v>121</v>
      </c>
      <c r="D44" s="399">
        <v>49</v>
      </c>
      <c r="E44" s="399">
        <v>59</v>
      </c>
      <c r="F44" s="399">
        <v>67</v>
      </c>
      <c r="G44" s="399">
        <v>71</v>
      </c>
      <c r="H44" s="399">
        <v>75</v>
      </c>
      <c r="I44" s="399"/>
      <c r="J44" s="399">
        <v>45</v>
      </c>
      <c r="K44" s="399">
        <v>54</v>
      </c>
      <c r="L44" s="399">
        <v>64</v>
      </c>
      <c r="M44" s="399">
        <v>65</v>
      </c>
      <c r="N44" s="399">
        <v>71</v>
      </c>
      <c r="O44" s="399"/>
      <c r="P44" s="399">
        <v>53</v>
      </c>
      <c r="Q44" s="399">
        <v>63</v>
      </c>
      <c r="R44" s="399">
        <v>70</v>
      </c>
      <c r="S44" s="399">
        <v>76</v>
      </c>
      <c r="T44" s="399">
        <v>80</v>
      </c>
      <c r="U44" s="555"/>
      <c r="V44" s="555"/>
      <c r="W44" s="555"/>
      <c r="X44" s="555"/>
      <c r="AC44" s="555"/>
      <c r="AD44" s="555"/>
      <c r="AE44" s="555"/>
      <c r="AF44" s="555"/>
    </row>
    <row r="45" spans="1:32" x14ac:dyDescent="0.35">
      <c r="A45" s="168" t="s">
        <v>122</v>
      </c>
      <c r="B45" s="205" t="s">
        <v>99</v>
      </c>
      <c r="C45" s="205" t="s">
        <v>123</v>
      </c>
      <c r="D45" s="399">
        <v>57</v>
      </c>
      <c r="E45" s="399">
        <v>68</v>
      </c>
      <c r="F45" s="399">
        <v>72</v>
      </c>
      <c r="G45" s="399">
        <v>73</v>
      </c>
      <c r="H45" s="399">
        <v>78</v>
      </c>
      <c r="I45" s="399"/>
      <c r="J45" s="399">
        <v>53</v>
      </c>
      <c r="K45" s="399">
        <v>64</v>
      </c>
      <c r="L45" s="399">
        <v>67</v>
      </c>
      <c r="M45" s="399">
        <v>69</v>
      </c>
      <c r="N45" s="399">
        <v>74</v>
      </c>
      <c r="O45" s="399"/>
      <c r="P45" s="399">
        <v>61</v>
      </c>
      <c r="Q45" s="399">
        <v>72</v>
      </c>
      <c r="R45" s="399">
        <v>77</v>
      </c>
      <c r="S45" s="399">
        <v>77</v>
      </c>
      <c r="T45" s="399">
        <v>83</v>
      </c>
      <c r="U45" s="555"/>
      <c r="V45" s="555"/>
      <c r="W45" s="555"/>
      <c r="X45" s="555"/>
      <c r="AC45" s="555"/>
      <c r="AD45" s="555"/>
      <c r="AE45" s="555"/>
      <c r="AF45" s="555"/>
    </row>
    <row r="46" spans="1:32" x14ac:dyDescent="0.35">
      <c r="A46" s="168" t="s">
        <v>124</v>
      </c>
      <c r="B46" s="205" t="s">
        <v>99</v>
      </c>
      <c r="C46" s="205" t="s">
        <v>125</v>
      </c>
      <c r="D46" s="399">
        <v>51</v>
      </c>
      <c r="E46" s="399">
        <v>65</v>
      </c>
      <c r="F46" s="399">
        <v>70</v>
      </c>
      <c r="G46" s="399">
        <v>71</v>
      </c>
      <c r="H46" s="399">
        <v>76</v>
      </c>
      <c r="I46" s="399"/>
      <c r="J46" s="399">
        <v>48</v>
      </c>
      <c r="K46" s="399">
        <v>62</v>
      </c>
      <c r="L46" s="399">
        <v>65</v>
      </c>
      <c r="M46" s="399">
        <v>68</v>
      </c>
      <c r="N46" s="399">
        <v>71</v>
      </c>
      <c r="O46" s="399"/>
      <c r="P46" s="399">
        <v>54</v>
      </c>
      <c r="Q46" s="399">
        <v>68</v>
      </c>
      <c r="R46" s="399">
        <v>76</v>
      </c>
      <c r="S46" s="399">
        <v>75</v>
      </c>
      <c r="T46" s="399">
        <v>80</v>
      </c>
      <c r="U46" s="555"/>
      <c r="V46" s="555"/>
      <c r="W46" s="555"/>
      <c r="X46" s="555"/>
      <c r="AC46" s="555"/>
      <c r="AD46" s="555"/>
      <c r="AE46" s="555"/>
      <c r="AF46" s="555"/>
    </row>
    <row r="47" spans="1:32" x14ac:dyDescent="0.35">
      <c r="A47" s="168" t="s">
        <v>126</v>
      </c>
      <c r="B47" s="205" t="s">
        <v>99</v>
      </c>
      <c r="C47" s="205" t="s">
        <v>127</v>
      </c>
      <c r="D47" s="399">
        <v>63</v>
      </c>
      <c r="E47" s="399">
        <v>73</v>
      </c>
      <c r="F47" s="399">
        <v>79</v>
      </c>
      <c r="G47" s="399">
        <v>80</v>
      </c>
      <c r="H47" s="399">
        <v>82</v>
      </c>
      <c r="I47" s="399"/>
      <c r="J47" s="399">
        <v>58</v>
      </c>
      <c r="K47" s="399">
        <v>70</v>
      </c>
      <c r="L47" s="399">
        <v>75</v>
      </c>
      <c r="M47" s="399">
        <v>75</v>
      </c>
      <c r="N47" s="399">
        <v>79</v>
      </c>
      <c r="O47" s="399"/>
      <c r="P47" s="399">
        <v>67</v>
      </c>
      <c r="Q47" s="399">
        <v>77</v>
      </c>
      <c r="R47" s="399">
        <v>84</v>
      </c>
      <c r="S47" s="399">
        <v>84</v>
      </c>
      <c r="T47" s="399">
        <v>86</v>
      </c>
      <c r="U47" s="555"/>
      <c r="V47" s="555"/>
      <c r="W47" s="555"/>
      <c r="X47" s="555"/>
      <c r="AC47" s="555"/>
      <c r="AD47" s="555"/>
      <c r="AE47" s="555"/>
      <c r="AF47" s="555"/>
    </row>
    <row r="48" spans="1:32" x14ac:dyDescent="0.35">
      <c r="A48" s="168" t="s">
        <v>128</v>
      </c>
      <c r="B48" s="205" t="s">
        <v>99</v>
      </c>
      <c r="C48" s="205" t="s">
        <v>129</v>
      </c>
      <c r="D48" s="399">
        <v>58</v>
      </c>
      <c r="E48" s="399">
        <v>69</v>
      </c>
      <c r="F48" s="399">
        <v>76</v>
      </c>
      <c r="G48" s="399">
        <v>77</v>
      </c>
      <c r="H48" s="399">
        <v>79</v>
      </c>
      <c r="I48" s="399"/>
      <c r="J48" s="399">
        <v>55</v>
      </c>
      <c r="K48" s="399">
        <v>64</v>
      </c>
      <c r="L48" s="399">
        <v>73</v>
      </c>
      <c r="M48" s="399">
        <v>72</v>
      </c>
      <c r="N48" s="399">
        <v>75</v>
      </c>
      <c r="O48" s="399"/>
      <c r="P48" s="399">
        <v>62</v>
      </c>
      <c r="Q48" s="399">
        <v>74</v>
      </c>
      <c r="R48" s="399">
        <v>79</v>
      </c>
      <c r="S48" s="399">
        <v>81</v>
      </c>
      <c r="T48" s="399">
        <v>84</v>
      </c>
      <c r="U48" s="555"/>
      <c r="V48" s="555"/>
      <c r="W48" s="555"/>
      <c r="X48" s="555"/>
      <c r="AC48" s="555"/>
      <c r="AD48" s="555"/>
      <c r="AE48" s="555"/>
      <c r="AF48" s="555"/>
    </row>
    <row r="49" spans="1:44" x14ac:dyDescent="0.35">
      <c r="A49" s="168" t="s">
        <v>130</v>
      </c>
      <c r="B49" s="496" t="s">
        <v>99</v>
      </c>
      <c r="C49" s="496" t="s">
        <v>131</v>
      </c>
      <c r="D49" s="399">
        <v>51</v>
      </c>
      <c r="E49" s="399">
        <v>67</v>
      </c>
      <c r="F49" s="399">
        <v>72</v>
      </c>
      <c r="G49" s="399">
        <v>76</v>
      </c>
      <c r="H49" s="399">
        <v>78</v>
      </c>
      <c r="I49" s="399"/>
      <c r="J49" s="399">
        <v>47</v>
      </c>
      <c r="K49" s="399">
        <v>62</v>
      </c>
      <c r="L49" s="399">
        <v>68</v>
      </c>
      <c r="M49" s="399">
        <v>72</v>
      </c>
      <c r="N49" s="399">
        <v>75</v>
      </c>
      <c r="O49" s="399"/>
      <c r="P49" s="399">
        <v>55</v>
      </c>
      <c r="Q49" s="399">
        <v>71</v>
      </c>
      <c r="R49" s="399">
        <v>77</v>
      </c>
      <c r="S49" s="399">
        <v>80</v>
      </c>
      <c r="T49" s="399">
        <v>82</v>
      </c>
      <c r="U49" s="555"/>
      <c r="V49" s="555"/>
      <c r="W49" s="555"/>
      <c r="X49" s="555"/>
      <c r="AC49" s="555"/>
      <c r="AD49" s="555"/>
      <c r="AE49" s="555"/>
      <c r="AF49" s="555"/>
    </row>
    <row r="50" spans="1:44" s="385" customFormat="1" ht="13.15" x14ac:dyDescent="0.4">
      <c r="A50" s="168" t="s">
        <v>132</v>
      </c>
      <c r="B50" s="495" t="s">
        <v>99</v>
      </c>
      <c r="C50" s="495" t="s">
        <v>424</v>
      </c>
      <c r="D50" s="399">
        <v>62</v>
      </c>
      <c r="E50" s="399">
        <v>75</v>
      </c>
      <c r="F50" s="399">
        <v>78</v>
      </c>
      <c r="G50" s="399">
        <v>79</v>
      </c>
      <c r="H50" s="399">
        <v>78</v>
      </c>
      <c r="I50" s="399"/>
      <c r="J50" s="399">
        <v>59</v>
      </c>
      <c r="K50" s="399">
        <v>71</v>
      </c>
      <c r="L50" s="399">
        <v>74</v>
      </c>
      <c r="M50" s="399">
        <v>75</v>
      </c>
      <c r="N50" s="399">
        <v>73</v>
      </c>
      <c r="O50" s="399"/>
      <c r="P50" s="399">
        <v>65</v>
      </c>
      <c r="Q50" s="399">
        <v>79</v>
      </c>
      <c r="R50" s="399">
        <v>81</v>
      </c>
      <c r="S50" s="399">
        <v>83</v>
      </c>
      <c r="T50" s="399">
        <v>84</v>
      </c>
      <c r="U50" s="555"/>
      <c r="V50" s="555"/>
      <c r="W50" s="555"/>
      <c r="X50" s="555"/>
      <c r="Y50" s="386"/>
      <c r="Z50" s="386"/>
      <c r="AA50" s="386"/>
      <c r="AB50" s="386"/>
      <c r="AC50" s="555"/>
      <c r="AD50" s="555"/>
      <c r="AE50" s="555"/>
      <c r="AF50" s="555"/>
      <c r="AG50" s="386"/>
      <c r="AH50" s="386"/>
      <c r="AI50" s="386"/>
      <c r="AJ50" s="386"/>
      <c r="AK50" s="386"/>
      <c r="AL50" s="386"/>
      <c r="AM50" s="386"/>
      <c r="AN50" s="386"/>
      <c r="AO50" s="386"/>
      <c r="AP50" s="386"/>
      <c r="AQ50" s="386"/>
      <c r="AR50" s="386"/>
    </row>
    <row r="51" spans="1:44" x14ac:dyDescent="0.35">
      <c r="A51" s="168" t="s">
        <v>133</v>
      </c>
      <c r="B51" s="205" t="s">
        <v>99</v>
      </c>
      <c r="C51" s="205" t="s">
        <v>134</v>
      </c>
      <c r="D51" s="399">
        <v>60</v>
      </c>
      <c r="E51" s="399">
        <v>71</v>
      </c>
      <c r="F51" s="399">
        <v>75</v>
      </c>
      <c r="G51" s="399">
        <v>78</v>
      </c>
      <c r="H51" s="399">
        <v>82</v>
      </c>
      <c r="I51" s="399"/>
      <c r="J51" s="399">
        <v>57</v>
      </c>
      <c r="K51" s="399">
        <v>67</v>
      </c>
      <c r="L51" s="399">
        <v>71</v>
      </c>
      <c r="M51" s="399">
        <v>75</v>
      </c>
      <c r="N51" s="399">
        <v>77</v>
      </c>
      <c r="O51" s="399"/>
      <c r="P51" s="399">
        <v>64</v>
      </c>
      <c r="Q51" s="399">
        <v>75</v>
      </c>
      <c r="R51" s="399">
        <v>80</v>
      </c>
      <c r="S51" s="399">
        <v>80</v>
      </c>
      <c r="T51" s="399">
        <v>87</v>
      </c>
      <c r="U51" s="555"/>
      <c r="V51" s="555"/>
      <c r="W51" s="555"/>
      <c r="X51" s="555"/>
      <c r="AC51" s="555"/>
      <c r="AD51" s="555"/>
      <c r="AE51" s="555"/>
      <c r="AF51" s="555"/>
    </row>
    <row r="52" spans="1:44" x14ac:dyDescent="0.35">
      <c r="A52" s="168" t="s">
        <v>135</v>
      </c>
      <c r="B52" s="205" t="s">
        <v>99</v>
      </c>
      <c r="C52" s="205" t="s">
        <v>136</v>
      </c>
      <c r="D52" s="399">
        <v>55</v>
      </c>
      <c r="E52" s="399">
        <v>65</v>
      </c>
      <c r="F52" s="399">
        <v>69</v>
      </c>
      <c r="G52" s="399">
        <v>72</v>
      </c>
      <c r="H52" s="399">
        <v>77</v>
      </c>
      <c r="I52" s="399"/>
      <c r="J52" s="399">
        <v>51</v>
      </c>
      <c r="K52" s="399">
        <v>61</v>
      </c>
      <c r="L52" s="399">
        <v>65</v>
      </c>
      <c r="M52" s="399">
        <v>66</v>
      </c>
      <c r="N52" s="399">
        <v>73</v>
      </c>
      <c r="O52" s="399"/>
      <c r="P52" s="399">
        <v>60</v>
      </c>
      <c r="Q52" s="399">
        <v>70</v>
      </c>
      <c r="R52" s="399">
        <v>74</v>
      </c>
      <c r="S52" s="399">
        <v>77</v>
      </c>
      <c r="T52" s="399">
        <v>82</v>
      </c>
      <c r="U52" s="555"/>
      <c r="V52" s="555"/>
      <c r="W52" s="555"/>
      <c r="X52" s="555"/>
      <c r="AC52" s="555"/>
      <c r="AD52" s="555"/>
      <c r="AE52" s="555"/>
      <c r="AF52" s="555"/>
    </row>
    <row r="53" spans="1:44" x14ac:dyDescent="0.35">
      <c r="A53" s="168" t="s">
        <v>137</v>
      </c>
      <c r="B53" s="205" t="s">
        <v>99</v>
      </c>
      <c r="C53" s="205" t="s">
        <v>138</v>
      </c>
      <c r="D53" s="399">
        <v>68</v>
      </c>
      <c r="E53" s="399">
        <v>76</v>
      </c>
      <c r="F53" s="399">
        <v>81</v>
      </c>
      <c r="G53" s="399">
        <v>81</v>
      </c>
      <c r="H53" s="399">
        <v>85</v>
      </c>
      <c r="I53" s="399"/>
      <c r="J53" s="399">
        <v>65</v>
      </c>
      <c r="K53" s="399">
        <v>73</v>
      </c>
      <c r="L53" s="399">
        <v>78</v>
      </c>
      <c r="M53" s="399">
        <v>78</v>
      </c>
      <c r="N53" s="399">
        <v>82</v>
      </c>
      <c r="O53" s="399"/>
      <c r="P53" s="399">
        <v>71</v>
      </c>
      <c r="Q53" s="399">
        <v>80</v>
      </c>
      <c r="R53" s="399">
        <v>84</v>
      </c>
      <c r="S53" s="399">
        <v>85</v>
      </c>
      <c r="T53" s="399">
        <v>88</v>
      </c>
      <c r="U53" s="555"/>
      <c r="V53" s="555"/>
      <c r="W53" s="555"/>
      <c r="X53" s="555"/>
      <c r="AC53" s="555"/>
      <c r="AD53" s="555"/>
      <c r="AE53" s="555"/>
      <c r="AF53" s="555"/>
    </row>
    <row r="54" spans="1:44" x14ac:dyDescent="0.35">
      <c r="A54" s="168" t="s">
        <v>139</v>
      </c>
      <c r="B54" s="205" t="s">
        <v>99</v>
      </c>
      <c r="C54" s="205" t="s">
        <v>140</v>
      </c>
      <c r="D54" s="399">
        <v>60</v>
      </c>
      <c r="E54" s="399">
        <v>72</v>
      </c>
      <c r="F54" s="399">
        <v>76</v>
      </c>
      <c r="G54" s="399">
        <v>78</v>
      </c>
      <c r="H54" s="399">
        <v>83</v>
      </c>
      <c r="I54" s="399"/>
      <c r="J54" s="399">
        <v>56</v>
      </c>
      <c r="K54" s="399">
        <v>68</v>
      </c>
      <c r="L54" s="399">
        <v>72</v>
      </c>
      <c r="M54" s="399">
        <v>75</v>
      </c>
      <c r="N54" s="399">
        <v>81</v>
      </c>
      <c r="O54" s="399"/>
      <c r="P54" s="399">
        <v>64</v>
      </c>
      <c r="Q54" s="399">
        <v>76</v>
      </c>
      <c r="R54" s="399">
        <v>79</v>
      </c>
      <c r="S54" s="399">
        <v>82</v>
      </c>
      <c r="T54" s="399">
        <v>85</v>
      </c>
      <c r="U54" s="555"/>
      <c r="V54" s="555"/>
      <c r="W54" s="555"/>
      <c r="X54" s="555"/>
      <c r="AC54" s="555"/>
      <c r="AD54" s="555"/>
      <c r="AE54" s="555"/>
      <c r="AF54" s="555"/>
    </row>
    <row r="55" spans="1:44" x14ac:dyDescent="0.35">
      <c r="A55" s="168" t="s">
        <v>141</v>
      </c>
      <c r="B55" s="205" t="s">
        <v>99</v>
      </c>
      <c r="C55" s="205" t="s">
        <v>142</v>
      </c>
      <c r="D55" s="399">
        <v>62</v>
      </c>
      <c r="E55" s="399">
        <v>72</v>
      </c>
      <c r="F55" s="399">
        <v>76</v>
      </c>
      <c r="G55" s="399">
        <v>80</v>
      </c>
      <c r="H55" s="399">
        <v>83</v>
      </c>
      <c r="I55" s="399"/>
      <c r="J55" s="399">
        <v>57</v>
      </c>
      <c r="K55" s="399">
        <v>69</v>
      </c>
      <c r="L55" s="399">
        <v>70</v>
      </c>
      <c r="M55" s="399">
        <v>76</v>
      </c>
      <c r="N55" s="399">
        <v>79</v>
      </c>
      <c r="O55" s="399"/>
      <c r="P55" s="399">
        <v>67</v>
      </c>
      <c r="Q55" s="399">
        <v>76</v>
      </c>
      <c r="R55" s="399">
        <v>83</v>
      </c>
      <c r="S55" s="399">
        <v>84</v>
      </c>
      <c r="T55" s="399">
        <v>87</v>
      </c>
      <c r="U55" s="555"/>
      <c r="V55" s="555"/>
      <c r="W55" s="555"/>
      <c r="X55" s="555"/>
      <c r="AC55" s="555"/>
      <c r="AD55" s="555"/>
      <c r="AE55" s="555"/>
      <c r="AF55" s="555"/>
    </row>
    <row r="56" spans="1:44" x14ac:dyDescent="0.35">
      <c r="A56" s="168" t="s">
        <v>143</v>
      </c>
      <c r="B56" s="205" t="s">
        <v>99</v>
      </c>
      <c r="C56" s="205" t="s">
        <v>144</v>
      </c>
      <c r="D56" s="399">
        <v>54</v>
      </c>
      <c r="E56" s="399">
        <v>68</v>
      </c>
      <c r="F56" s="399">
        <v>76</v>
      </c>
      <c r="G56" s="399">
        <v>77</v>
      </c>
      <c r="H56" s="399">
        <v>80</v>
      </c>
      <c r="I56" s="399"/>
      <c r="J56" s="399">
        <v>51</v>
      </c>
      <c r="K56" s="399">
        <v>63</v>
      </c>
      <c r="L56" s="399">
        <v>72</v>
      </c>
      <c r="M56" s="399">
        <v>72</v>
      </c>
      <c r="N56" s="399">
        <v>76</v>
      </c>
      <c r="O56" s="399"/>
      <c r="P56" s="399">
        <v>57</v>
      </c>
      <c r="Q56" s="399">
        <v>73</v>
      </c>
      <c r="R56" s="399">
        <v>79</v>
      </c>
      <c r="S56" s="399">
        <v>82</v>
      </c>
      <c r="T56" s="399">
        <v>84</v>
      </c>
      <c r="U56" s="555"/>
      <c r="V56" s="555"/>
      <c r="W56" s="555"/>
      <c r="X56" s="555"/>
      <c r="AC56" s="555"/>
      <c r="AD56" s="555"/>
      <c r="AE56" s="555"/>
      <c r="AF56" s="555"/>
    </row>
    <row r="57" spans="1:44" x14ac:dyDescent="0.35">
      <c r="A57" s="168" t="s">
        <v>147</v>
      </c>
      <c r="B57" s="205" t="s">
        <v>633</v>
      </c>
      <c r="C57" s="205" t="s">
        <v>148</v>
      </c>
      <c r="D57" s="399">
        <v>54</v>
      </c>
      <c r="E57" s="399">
        <v>66</v>
      </c>
      <c r="F57" s="399">
        <v>70</v>
      </c>
      <c r="G57" s="399">
        <v>73</v>
      </c>
      <c r="H57" s="399">
        <v>79</v>
      </c>
      <c r="I57" s="399"/>
      <c r="J57" s="399">
        <v>49</v>
      </c>
      <c r="K57" s="399">
        <v>62</v>
      </c>
      <c r="L57" s="399">
        <v>67</v>
      </c>
      <c r="M57" s="399">
        <v>69</v>
      </c>
      <c r="N57" s="399">
        <v>75</v>
      </c>
      <c r="O57" s="399"/>
      <c r="P57" s="399">
        <v>60</v>
      </c>
      <c r="Q57" s="399">
        <v>70</v>
      </c>
      <c r="R57" s="399">
        <v>75</v>
      </c>
      <c r="S57" s="399">
        <v>77</v>
      </c>
      <c r="T57" s="399">
        <v>83</v>
      </c>
      <c r="U57" s="555"/>
      <c r="V57" s="555"/>
      <c r="W57" s="555"/>
      <c r="X57" s="555"/>
      <c r="AC57" s="555"/>
      <c r="AD57" s="555"/>
      <c r="AE57" s="555"/>
      <c r="AF57" s="555"/>
    </row>
    <row r="58" spans="1:44" x14ac:dyDescent="0.35">
      <c r="A58" s="168" t="s">
        <v>149</v>
      </c>
      <c r="B58" s="205" t="s">
        <v>633</v>
      </c>
      <c r="C58" s="205" t="s">
        <v>150</v>
      </c>
      <c r="D58" s="399">
        <v>57</v>
      </c>
      <c r="E58" s="399">
        <v>66</v>
      </c>
      <c r="F58" s="399">
        <v>71</v>
      </c>
      <c r="G58" s="399">
        <v>75</v>
      </c>
      <c r="H58" s="399">
        <v>79</v>
      </c>
      <c r="I58" s="399"/>
      <c r="J58" s="399">
        <v>53</v>
      </c>
      <c r="K58" s="399">
        <v>62</v>
      </c>
      <c r="L58" s="399">
        <v>67</v>
      </c>
      <c r="M58" s="399">
        <v>70</v>
      </c>
      <c r="N58" s="399">
        <v>74</v>
      </c>
      <c r="O58" s="399"/>
      <c r="P58" s="399">
        <v>61</v>
      </c>
      <c r="Q58" s="399">
        <v>70</v>
      </c>
      <c r="R58" s="399">
        <v>75</v>
      </c>
      <c r="S58" s="399">
        <v>80</v>
      </c>
      <c r="T58" s="399">
        <v>84</v>
      </c>
      <c r="U58" s="555"/>
      <c r="V58" s="555"/>
      <c r="W58" s="555"/>
      <c r="X58" s="555"/>
      <c r="AC58" s="555"/>
      <c r="AD58" s="555"/>
      <c r="AE58" s="555"/>
      <c r="AF58" s="555"/>
    </row>
    <row r="59" spans="1:44" x14ac:dyDescent="0.35">
      <c r="A59" s="168" t="s">
        <v>151</v>
      </c>
      <c r="B59" s="205" t="s">
        <v>633</v>
      </c>
      <c r="C59" s="205" t="s">
        <v>152</v>
      </c>
      <c r="D59" s="399">
        <v>62</v>
      </c>
      <c r="E59" s="399">
        <v>73</v>
      </c>
      <c r="F59" s="399">
        <v>79</v>
      </c>
      <c r="G59" s="399">
        <v>80</v>
      </c>
      <c r="H59" s="399">
        <v>82</v>
      </c>
      <c r="I59" s="399"/>
      <c r="J59" s="399">
        <v>57</v>
      </c>
      <c r="K59" s="399">
        <v>68</v>
      </c>
      <c r="L59" s="399">
        <v>76</v>
      </c>
      <c r="M59" s="399">
        <v>75</v>
      </c>
      <c r="N59" s="399">
        <v>80</v>
      </c>
      <c r="O59" s="399"/>
      <c r="P59" s="399">
        <v>67</v>
      </c>
      <c r="Q59" s="399">
        <v>78</v>
      </c>
      <c r="R59" s="399">
        <v>83</v>
      </c>
      <c r="S59" s="399">
        <v>85</v>
      </c>
      <c r="T59" s="399">
        <v>84</v>
      </c>
      <c r="U59" s="555"/>
      <c r="V59" s="555"/>
      <c r="W59" s="555"/>
      <c r="X59" s="555"/>
      <c r="AC59" s="555"/>
      <c r="AD59" s="555"/>
      <c r="AE59" s="555"/>
      <c r="AF59" s="555"/>
    </row>
    <row r="60" spans="1:44" x14ac:dyDescent="0.35">
      <c r="A60" s="168" t="s">
        <v>153</v>
      </c>
      <c r="B60" s="205" t="s">
        <v>633</v>
      </c>
      <c r="C60" s="205" t="s">
        <v>154</v>
      </c>
      <c r="D60" s="399">
        <v>55</v>
      </c>
      <c r="E60" s="399">
        <v>64</v>
      </c>
      <c r="F60" s="399">
        <v>71</v>
      </c>
      <c r="G60" s="399">
        <v>70</v>
      </c>
      <c r="H60" s="399">
        <v>78</v>
      </c>
      <c r="I60" s="399"/>
      <c r="J60" s="399">
        <v>53</v>
      </c>
      <c r="K60" s="399">
        <v>60</v>
      </c>
      <c r="L60" s="399">
        <v>67</v>
      </c>
      <c r="M60" s="399">
        <v>67</v>
      </c>
      <c r="N60" s="399">
        <v>75</v>
      </c>
      <c r="O60" s="399"/>
      <c r="P60" s="399">
        <v>58</v>
      </c>
      <c r="Q60" s="399">
        <v>68</v>
      </c>
      <c r="R60" s="399">
        <v>75</v>
      </c>
      <c r="S60" s="399">
        <v>74</v>
      </c>
      <c r="T60" s="399">
        <v>81</v>
      </c>
      <c r="U60" s="555"/>
      <c r="V60" s="555"/>
      <c r="W60" s="555"/>
      <c r="X60" s="555"/>
      <c r="AC60" s="555"/>
      <c r="AD60" s="555"/>
      <c r="AE60" s="555"/>
      <c r="AF60" s="555"/>
    </row>
    <row r="61" spans="1:44" x14ac:dyDescent="0.35">
      <c r="A61" s="168" t="s">
        <v>155</v>
      </c>
      <c r="B61" s="205" t="s">
        <v>633</v>
      </c>
      <c r="C61" s="205" t="s">
        <v>156</v>
      </c>
      <c r="D61" s="399">
        <v>60</v>
      </c>
      <c r="E61" s="399">
        <v>70</v>
      </c>
      <c r="F61" s="399">
        <v>76</v>
      </c>
      <c r="G61" s="399">
        <v>74</v>
      </c>
      <c r="H61" s="399">
        <v>81</v>
      </c>
      <c r="I61" s="399"/>
      <c r="J61" s="399">
        <v>54</v>
      </c>
      <c r="K61" s="399">
        <v>67</v>
      </c>
      <c r="L61" s="399">
        <v>71</v>
      </c>
      <c r="M61" s="399">
        <v>70</v>
      </c>
      <c r="N61" s="399">
        <v>77</v>
      </c>
      <c r="O61" s="399"/>
      <c r="P61" s="399">
        <v>66</v>
      </c>
      <c r="Q61" s="399">
        <v>74</v>
      </c>
      <c r="R61" s="399">
        <v>80</v>
      </c>
      <c r="S61" s="399">
        <v>79</v>
      </c>
      <c r="T61" s="399">
        <v>85</v>
      </c>
      <c r="U61" s="555"/>
      <c r="V61" s="555"/>
      <c r="W61" s="555"/>
      <c r="X61" s="555"/>
      <c r="AC61" s="555"/>
      <c r="AD61" s="555"/>
      <c r="AE61" s="555"/>
      <c r="AF61" s="555"/>
    </row>
    <row r="62" spans="1:44" x14ac:dyDescent="0.35">
      <c r="A62" s="168" t="s">
        <v>157</v>
      </c>
      <c r="B62" s="205" t="s">
        <v>633</v>
      </c>
      <c r="C62" s="490" t="s">
        <v>519</v>
      </c>
      <c r="D62" s="399">
        <v>51</v>
      </c>
      <c r="E62" s="399">
        <v>63</v>
      </c>
      <c r="F62" s="399">
        <v>66</v>
      </c>
      <c r="G62" s="399">
        <v>73</v>
      </c>
      <c r="H62" s="399">
        <v>77</v>
      </c>
      <c r="I62" s="399"/>
      <c r="J62" s="399">
        <v>47</v>
      </c>
      <c r="K62" s="399">
        <v>58</v>
      </c>
      <c r="L62" s="399">
        <v>62</v>
      </c>
      <c r="M62" s="399">
        <v>69</v>
      </c>
      <c r="N62" s="399">
        <v>72</v>
      </c>
      <c r="O62" s="399"/>
      <c r="P62" s="399">
        <v>55</v>
      </c>
      <c r="Q62" s="399">
        <v>68</v>
      </c>
      <c r="R62" s="399">
        <v>70</v>
      </c>
      <c r="S62" s="399">
        <v>77</v>
      </c>
      <c r="T62" s="399">
        <v>82</v>
      </c>
      <c r="U62" s="555"/>
      <c r="V62" s="555"/>
      <c r="W62" s="555"/>
      <c r="X62" s="555"/>
      <c r="AC62" s="555"/>
      <c r="AD62" s="555"/>
      <c r="AE62" s="555"/>
      <c r="AF62" s="555"/>
    </row>
    <row r="63" spans="1:44" x14ac:dyDescent="0.35">
      <c r="A63" s="168" t="s">
        <v>158</v>
      </c>
      <c r="B63" s="205" t="s">
        <v>633</v>
      </c>
      <c r="C63" s="205" t="s">
        <v>159</v>
      </c>
      <c r="D63" s="399">
        <v>59</v>
      </c>
      <c r="E63" s="399">
        <v>70</v>
      </c>
      <c r="F63" s="399">
        <v>76</v>
      </c>
      <c r="G63" s="399">
        <v>76</v>
      </c>
      <c r="H63" s="399">
        <v>78</v>
      </c>
      <c r="I63" s="399"/>
      <c r="J63" s="399">
        <v>54</v>
      </c>
      <c r="K63" s="399">
        <v>66</v>
      </c>
      <c r="L63" s="399">
        <v>72</v>
      </c>
      <c r="M63" s="399">
        <v>72</v>
      </c>
      <c r="N63" s="399">
        <v>75</v>
      </c>
      <c r="O63" s="399"/>
      <c r="P63" s="399">
        <v>63</v>
      </c>
      <c r="Q63" s="399">
        <v>74</v>
      </c>
      <c r="R63" s="399">
        <v>79</v>
      </c>
      <c r="S63" s="399">
        <v>81</v>
      </c>
      <c r="T63" s="399">
        <v>82</v>
      </c>
      <c r="U63" s="555"/>
      <c r="V63" s="555"/>
      <c r="W63" s="555"/>
      <c r="X63" s="555"/>
      <c r="AC63" s="555"/>
      <c r="AD63" s="555"/>
      <c r="AE63" s="555"/>
      <c r="AF63" s="555"/>
    </row>
    <row r="64" spans="1:44" x14ac:dyDescent="0.35">
      <c r="A64" s="168" t="s">
        <v>160</v>
      </c>
      <c r="B64" s="205" t="s">
        <v>633</v>
      </c>
      <c r="C64" s="205" t="s">
        <v>161</v>
      </c>
      <c r="D64" s="399">
        <v>61</v>
      </c>
      <c r="E64" s="399">
        <v>70</v>
      </c>
      <c r="F64" s="399">
        <v>74</v>
      </c>
      <c r="G64" s="399">
        <v>74</v>
      </c>
      <c r="H64" s="399">
        <v>77</v>
      </c>
      <c r="I64" s="399"/>
      <c r="J64" s="399">
        <v>57</v>
      </c>
      <c r="K64" s="399">
        <v>67</v>
      </c>
      <c r="L64" s="399">
        <v>70</v>
      </c>
      <c r="M64" s="399">
        <v>71</v>
      </c>
      <c r="N64" s="399">
        <v>72</v>
      </c>
      <c r="O64" s="399"/>
      <c r="P64" s="399">
        <v>65</v>
      </c>
      <c r="Q64" s="399">
        <v>74</v>
      </c>
      <c r="R64" s="399">
        <v>78</v>
      </c>
      <c r="S64" s="399">
        <v>77</v>
      </c>
      <c r="T64" s="399">
        <v>81</v>
      </c>
      <c r="U64" s="555"/>
      <c r="V64" s="555"/>
      <c r="W64" s="555"/>
      <c r="X64" s="555"/>
      <c r="AC64" s="555"/>
      <c r="AD64" s="555"/>
      <c r="AE64" s="555"/>
      <c r="AF64" s="555"/>
    </row>
    <row r="65" spans="1:44" x14ac:dyDescent="0.35">
      <c r="A65" s="168" t="s">
        <v>162</v>
      </c>
      <c r="B65" s="205" t="s">
        <v>633</v>
      </c>
      <c r="C65" s="205" t="s">
        <v>163</v>
      </c>
      <c r="D65" s="399">
        <v>51</v>
      </c>
      <c r="E65" s="399">
        <v>69</v>
      </c>
      <c r="F65" s="399">
        <v>75</v>
      </c>
      <c r="G65" s="399">
        <v>76</v>
      </c>
      <c r="H65" s="399">
        <v>80</v>
      </c>
      <c r="I65" s="399"/>
      <c r="J65" s="399">
        <v>48</v>
      </c>
      <c r="K65" s="399">
        <v>66</v>
      </c>
      <c r="L65" s="399">
        <v>72</v>
      </c>
      <c r="M65" s="399">
        <v>69</v>
      </c>
      <c r="N65" s="399">
        <v>77</v>
      </c>
      <c r="O65" s="399"/>
      <c r="P65" s="399">
        <v>54</v>
      </c>
      <c r="Q65" s="399">
        <v>72</v>
      </c>
      <c r="R65" s="399">
        <v>78</v>
      </c>
      <c r="S65" s="399">
        <v>82</v>
      </c>
      <c r="T65" s="399">
        <v>82</v>
      </c>
      <c r="U65" s="555"/>
      <c r="V65" s="555"/>
      <c r="W65" s="555"/>
      <c r="X65" s="555"/>
      <c r="AC65" s="555"/>
      <c r="AD65" s="555"/>
      <c r="AE65" s="555"/>
      <c r="AF65" s="555"/>
    </row>
    <row r="66" spans="1:44" x14ac:dyDescent="0.35">
      <c r="A66" s="168" t="s">
        <v>164</v>
      </c>
      <c r="B66" s="205" t="s">
        <v>633</v>
      </c>
      <c r="C66" s="205" t="s">
        <v>165</v>
      </c>
      <c r="D66" s="399">
        <v>55</v>
      </c>
      <c r="E66" s="399">
        <v>71</v>
      </c>
      <c r="F66" s="399">
        <v>77</v>
      </c>
      <c r="G66" s="399">
        <v>78</v>
      </c>
      <c r="H66" s="399">
        <v>83</v>
      </c>
      <c r="I66" s="399"/>
      <c r="J66" s="399">
        <v>50</v>
      </c>
      <c r="K66" s="399">
        <v>67</v>
      </c>
      <c r="L66" s="399">
        <v>74</v>
      </c>
      <c r="M66" s="399">
        <v>75</v>
      </c>
      <c r="N66" s="399">
        <v>79</v>
      </c>
      <c r="O66" s="399"/>
      <c r="P66" s="399">
        <v>60</v>
      </c>
      <c r="Q66" s="399">
        <v>76</v>
      </c>
      <c r="R66" s="399">
        <v>81</v>
      </c>
      <c r="S66" s="399">
        <v>82</v>
      </c>
      <c r="T66" s="399">
        <v>87</v>
      </c>
      <c r="U66" s="555"/>
      <c r="V66" s="555"/>
      <c r="W66" s="555"/>
      <c r="X66" s="555"/>
      <c r="AC66" s="555"/>
      <c r="AD66" s="555"/>
      <c r="AE66" s="555"/>
      <c r="AF66" s="555"/>
    </row>
    <row r="67" spans="1:44" x14ac:dyDescent="0.35">
      <c r="A67" s="168" t="s">
        <v>166</v>
      </c>
      <c r="B67" s="496" t="s">
        <v>633</v>
      </c>
      <c r="C67" s="496" t="s">
        <v>167</v>
      </c>
      <c r="D67" s="399">
        <v>59</v>
      </c>
      <c r="E67" s="399">
        <v>66</v>
      </c>
      <c r="F67" s="399">
        <v>71</v>
      </c>
      <c r="G67" s="399">
        <v>73</v>
      </c>
      <c r="H67" s="399">
        <v>78</v>
      </c>
      <c r="I67" s="399"/>
      <c r="J67" s="399">
        <v>55</v>
      </c>
      <c r="K67" s="399">
        <v>62</v>
      </c>
      <c r="L67" s="399">
        <v>68</v>
      </c>
      <c r="M67" s="399">
        <v>69</v>
      </c>
      <c r="N67" s="399">
        <v>75</v>
      </c>
      <c r="O67" s="399"/>
      <c r="P67" s="399">
        <v>64</v>
      </c>
      <c r="Q67" s="399">
        <v>71</v>
      </c>
      <c r="R67" s="399">
        <v>75</v>
      </c>
      <c r="S67" s="399">
        <v>77</v>
      </c>
      <c r="T67" s="399">
        <v>83</v>
      </c>
      <c r="U67" s="555"/>
      <c r="V67" s="555"/>
      <c r="W67" s="555"/>
      <c r="X67" s="555"/>
      <c r="AC67" s="555"/>
      <c r="AD67" s="555"/>
      <c r="AE67" s="555"/>
      <c r="AF67" s="555"/>
    </row>
    <row r="68" spans="1:44" s="385" customFormat="1" ht="13.15" x14ac:dyDescent="0.4">
      <c r="A68" s="168" t="s">
        <v>168</v>
      </c>
      <c r="B68" s="495" t="s">
        <v>633</v>
      </c>
      <c r="C68" s="495" t="s">
        <v>169</v>
      </c>
      <c r="D68" s="399">
        <v>55</v>
      </c>
      <c r="E68" s="399">
        <v>62</v>
      </c>
      <c r="F68" s="399">
        <v>69</v>
      </c>
      <c r="G68" s="399">
        <v>74</v>
      </c>
      <c r="H68" s="399">
        <v>79</v>
      </c>
      <c r="I68" s="399"/>
      <c r="J68" s="399">
        <v>50</v>
      </c>
      <c r="K68" s="399">
        <v>59</v>
      </c>
      <c r="L68" s="399">
        <v>65</v>
      </c>
      <c r="M68" s="399">
        <v>70</v>
      </c>
      <c r="N68" s="399">
        <v>74</v>
      </c>
      <c r="O68" s="399"/>
      <c r="P68" s="399">
        <v>60</v>
      </c>
      <c r="Q68" s="399">
        <v>66</v>
      </c>
      <c r="R68" s="399">
        <v>73</v>
      </c>
      <c r="S68" s="399">
        <v>79</v>
      </c>
      <c r="T68" s="399">
        <v>83</v>
      </c>
      <c r="U68" s="555"/>
      <c r="V68" s="555"/>
      <c r="W68" s="555"/>
      <c r="X68" s="555"/>
      <c r="Y68" s="386"/>
      <c r="Z68" s="386"/>
      <c r="AA68" s="386"/>
      <c r="AB68" s="386"/>
      <c r="AC68" s="555"/>
      <c r="AD68" s="555"/>
      <c r="AE68" s="555"/>
      <c r="AF68" s="555"/>
      <c r="AG68" s="386"/>
      <c r="AH68" s="386"/>
      <c r="AI68" s="386"/>
      <c r="AJ68" s="386"/>
      <c r="AK68" s="386"/>
      <c r="AL68" s="386"/>
      <c r="AM68" s="386"/>
      <c r="AN68" s="386"/>
      <c r="AO68" s="386"/>
      <c r="AP68" s="386"/>
      <c r="AQ68" s="386"/>
      <c r="AR68" s="386"/>
    </row>
    <row r="69" spans="1:44" x14ac:dyDescent="0.35">
      <c r="A69" s="168" t="s">
        <v>170</v>
      </c>
      <c r="B69" s="205" t="s">
        <v>633</v>
      </c>
      <c r="C69" s="205" t="s">
        <v>171</v>
      </c>
      <c r="D69" s="399">
        <v>54</v>
      </c>
      <c r="E69" s="399">
        <v>65</v>
      </c>
      <c r="F69" s="399">
        <v>70</v>
      </c>
      <c r="G69" s="399">
        <v>73</v>
      </c>
      <c r="H69" s="399">
        <v>77</v>
      </c>
      <c r="I69" s="399"/>
      <c r="J69" s="399">
        <v>50</v>
      </c>
      <c r="K69" s="399">
        <v>61</v>
      </c>
      <c r="L69" s="399">
        <v>66</v>
      </c>
      <c r="M69" s="399">
        <v>68</v>
      </c>
      <c r="N69" s="399">
        <v>73</v>
      </c>
      <c r="O69" s="399"/>
      <c r="P69" s="399">
        <v>59</v>
      </c>
      <c r="Q69" s="399">
        <v>69</v>
      </c>
      <c r="R69" s="399">
        <v>74</v>
      </c>
      <c r="S69" s="399">
        <v>77</v>
      </c>
      <c r="T69" s="399">
        <v>80</v>
      </c>
      <c r="U69" s="555"/>
      <c r="V69" s="555"/>
      <c r="W69" s="555"/>
      <c r="X69" s="555"/>
      <c r="AC69" s="555"/>
      <c r="AD69" s="555"/>
      <c r="AE69" s="555"/>
      <c r="AF69" s="555"/>
    </row>
    <row r="70" spans="1:44" x14ac:dyDescent="0.35">
      <c r="A70" s="168" t="s">
        <v>172</v>
      </c>
      <c r="B70" s="205" t="s">
        <v>633</v>
      </c>
      <c r="C70" s="205" t="s">
        <v>173</v>
      </c>
      <c r="D70" s="399">
        <v>57</v>
      </c>
      <c r="E70" s="399">
        <v>67</v>
      </c>
      <c r="F70" s="399">
        <v>70</v>
      </c>
      <c r="G70" s="399">
        <v>70</v>
      </c>
      <c r="H70" s="399">
        <v>77</v>
      </c>
      <c r="I70" s="399"/>
      <c r="J70" s="399">
        <v>52</v>
      </c>
      <c r="K70" s="399">
        <v>62</v>
      </c>
      <c r="L70" s="399">
        <v>65</v>
      </c>
      <c r="M70" s="399">
        <v>65</v>
      </c>
      <c r="N70" s="399">
        <v>72</v>
      </c>
      <c r="O70" s="399"/>
      <c r="P70" s="399">
        <v>62</v>
      </c>
      <c r="Q70" s="399">
        <v>73</v>
      </c>
      <c r="R70" s="399">
        <v>76</v>
      </c>
      <c r="S70" s="399">
        <v>76</v>
      </c>
      <c r="T70" s="399">
        <v>82</v>
      </c>
      <c r="U70" s="555"/>
      <c r="V70" s="555"/>
      <c r="W70" s="555"/>
      <c r="X70" s="555"/>
      <c r="AC70" s="555"/>
      <c r="AD70" s="555"/>
      <c r="AE70" s="555"/>
      <c r="AF70" s="555"/>
    </row>
    <row r="71" spans="1:44" x14ac:dyDescent="0.35">
      <c r="A71" s="168" t="s">
        <v>174</v>
      </c>
      <c r="B71" s="205" t="s">
        <v>633</v>
      </c>
      <c r="C71" s="205" t="s">
        <v>175</v>
      </c>
      <c r="D71" s="399">
        <v>58</v>
      </c>
      <c r="E71" s="399">
        <v>67</v>
      </c>
      <c r="F71" s="399">
        <v>77</v>
      </c>
      <c r="G71" s="399">
        <v>78</v>
      </c>
      <c r="H71" s="399">
        <v>82</v>
      </c>
      <c r="I71" s="399"/>
      <c r="J71" s="399">
        <v>54</v>
      </c>
      <c r="K71" s="399">
        <v>63</v>
      </c>
      <c r="L71" s="399">
        <v>74</v>
      </c>
      <c r="M71" s="399">
        <v>74</v>
      </c>
      <c r="N71" s="399">
        <v>79</v>
      </c>
      <c r="O71" s="399"/>
      <c r="P71" s="399">
        <v>62</v>
      </c>
      <c r="Q71" s="399">
        <v>70</v>
      </c>
      <c r="R71" s="399">
        <v>81</v>
      </c>
      <c r="S71" s="399">
        <v>83</v>
      </c>
      <c r="T71" s="399">
        <v>85</v>
      </c>
      <c r="U71" s="555"/>
      <c r="V71" s="555"/>
      <c r="W71" s="555"/>
      <c r="X71" s="555"/>
      <c r="AC71" s="555"/>
      <c r="AD71" s="555"/>
      <c r="AE71" s="555"/>
      <c r="AF71" s="555"/>
    </row>
    <row r="72" spans="1:44" x14ac:dyDescent="0.35">
      <c r="A72" s="168" t="s">
        <v>178</v>
      </c>
      <c r="B72" s="205" t="s">
        <v>177</v>
      </c>
      <c r="C72" s="205" t="s">
        <v>179</v>
      </c>
      <c r="D72" s="399">
        <v>52</v>
      </c>
      <c r="E72" s="399">
        <v>59</v>
      </c>
      <c r="F72" s="399">
        <v>64</v>
      </c>
      <c r="G72" s="399">
        <v>70</v>
      </c>
      <c r="H72" s="399">
        <v>78</v>
      </c>
      <c r="I72" s="399"/>
      <c r="J72" s="399">
        <v>48</v>
      </c>
      <c r="K72" s="399">
        <v>55</v>
      </c>
      <c r="L72" s="399">
        <v>61</v>
      </c>
      <c r="M72" s="399">
        <v>67</v>
      </c>
      <c r="N72" s="399">
        <v>74</v>
      </c>
      <c r="O72" s="399"/>
      <c r="P72" s="399">
        <v>56</v>
      </c>
      <c r="Q72" s="399">
        <v>63</v>
      </c>
      <c r="R72" s="399">
        <v>68</v>
      </c>
      <c r="S72" s="399">
        <v>74</v>
      </c>
      <c r="T72" s="399">
        <v>83</v>
      </c>
      <c r="U72" s="555"/>
      <c r="V72" s="555"/>
      <c r="W72" s="555"/>
      <c r="X72" s="555"/>
      <c r="AC72" s="555"/>
      <c r="AD72" s="555"/>
      <c r="AE72" s="555"/>
      <c r="AF72" s="555"/>
    </row>
    <row r="73" spans="1:44" x14ac:dyDescent="0.35">
      <c r="A73" s="168" t="s">
        <v>180</v>
      </c>
      <c r="B73" s="205" t="s">
        <v>177</v>
      </c>
      <c r="C73" s="205" t="s">
        <v>181</v>
      </c>
      <c r="D73" s="399">
        <v>54</v>
      </c>
      <c r="E73" s="399">
        <v>66</v>
      </c>
      <c r="F73" s="399">
        <v>72</v>
      </c>
      <c r="G73" s="399">
        <v>74</v>
      </c>
      <c r="H73" s="399">
        <v>79</v>
      </c>
      <c r="I73" s="399"/>
      <c r="J73" s="399">
        <v>50</v>
      </c>
      <c r="K73" s="399">
        <v>62</v>
      </c>
      <c r="L73" s="399">
        <v>69</v>
      </c>
      <c r="M73" s="399">
        <v>71</v>
      </c>
      <c r="N73" s="399">
        <v>74</v>
      </c>
      <c r="O73" s="399"/>
      <c r="P73" s="399">
        <v>59</v>
      </c>
      <c r="Q73" s="399">
        <v>70</v>
      </c>
      <c r="R73" s="399">
        <v>76</v>
      </c>
      <c r="S73" s="399">
        <v>78</v>
      </c>
      <c r="T73" s="399">
        <v>84</v>
      </c>
      <c r="U73" s="555"/>
      <c r="V73" s="555"/>
      <c r="W73" s="555"/>
      <c r="X73" s="555"/>
      <c r="AC73" s="555"/>
      <c r="AD73" s="555"/>
      <c r="AE73" s="555"/>
      <c r="AF73" s="555"/>
    </row>
    <row r="74" spans="1:44" x14ac:dyDescent="0.35">
      <c r="A74" s="168" t="s">
        <v>182</v>
      </c>
      <c r="B74" s="205" t="s">
        <v>177</v>
      </c>
      <c r="C74" s="205" t="s">
        <v>183</v>
      </c>
      <c r="D74" s="399">
        <v>57</v>
      </c>
      <c r="E74" s="399">
        <v>67</v>
      </c>
      <c r="F74" s="399">
        <v>68</v>
      </c>
      <c r="G74" s="399">
        <v>72</v>
      </c>
      <c r="H74" s="399">
        <v>77</v>
      </c>
      <c r="I74" s="399"/>
      <c r="J74" s="399">
        <v>54</v>
      </c>
      <c r="K74" s="399">
        <v>63</v>
      </c>
      <c r="L74" s="399">
        <v>65</v>
      </c>
      <c r="M74" s="399">
        <v>68</v>
      </c>
      <c r="N74" s="399">
        <v>73</v>
      </c>
      <c r="O74" s="399"/>
      <c r="P74" s="399">
        <v>60</v>
      </c>
      <c r="Q74" s="399">
        <v>71</v>
      </c>
      <c r="R74" s="399">
        <v>72</v>
      </c>
      <c r="S74" s="399">
        <v>76</v>
      </c>
      <c r="T74" s="399">
        <v>80</v>
      </c>
      <c r="U74" s="555"/>
      <c r="V74" s="555"/>
      <c r="W74" s="555"/>
      <c r="X74" s="555"/>
      <c r="AC74" s="555"/>
      <c r="AD74" s="555"/>
      <c r="AE74" s="555"/>
      <c r="AF74" s="555"/>
    </row>
    <row r="75" spans="1:44" x14ac:dyDescent="0.35">
      <c r="A75" s="168" t="s">
        <v>184</v>
      </c>
      <c r="B75" s="205" t="s">
        <v>177</v>
      </c>
      <c r="C75" s="205" t="s">
        <v>185</v>
      </c>
      <c r="D75" s="399">
        <v>64</v>
      </c>
      <c r="E75" s="399">
        <v>74</v>
      </c>
      <c r="F75" s="399">
        <v>76</v>
      </c>
      <c r="G75" s="399">
        <v>76</v>
      </c>
      <c r="H75" s="399">
        <v>80</v>
      </c>
      <c r="I75" s="399"/>
      <c r="J75" s="399">
        <v>61</v>
      </c>
      <c r="K75" s="399">
        <v>71</v>
      </c>
      <c r="L75" s="399">
        <v>73</v>
      </c>
      <c r="M75" s="399">
        <v>72</v>
      </c>
      <c r="N75" s="399">
        <v>77</v>
      </c>
      <c r="O75" s="399"/>
      <c r="P75" s="399">
        <v>68</v>
      </c>
      <c r="Q75" s="399">
        <v>76</v>
      </c>
      <c r="R75" s="399">
        <v>80</v>
      </c>
      <c r="S75" s="399">
        <v>80</v>
      </c>
      <c r="T75" s="399">
        <v>84</v>
      </c>
      <c r="U75" s="555"/>
      <c r="V75" s="555"/>
      <c r="W75" s="555"/>
      <c r="X75" s="555"/>
      <c r="AC75" s="555"/>
      <c r="AD75" s="555"/>
      <c r="AE75" s="555"/>
      <c r="AF75" s="555"/>
    </row>
    <row r="76" spans="1:44" x14ac:dyDescent="0.35">
      <c r="A76" s="168" t="s">
        <v>186</v>
      </c>
      <c r="B76" s="205" t="s">
        <v>177</v>
      </c>
      <c r="C76" s="205" t="s">
        <v>187</v>
      </c>
      <c r="D76" s="399">
        <v>68</v>
      </c>
      <c r="E76" s="399">
        <v>76</v>
      </c>
      <c r="F76" s="399">
        <v>79</v>
      </c>
      <c r="G76" s="399">
        <v>78</v>
      </c>
      <c r="H76" s="399">
        <v>83</v>
      </c>
      <c r="I76" s="399"/>
      <c r="J76" s="399">
        <v>63</v>
      </c>
      <c r="K76" s="399">
        <v>73</v>
      </c>
      <c r="L76" s="399">
        <v>75</v>
      </c>
      <c r="M76" s="399">
        <v>73</v>
      </c>
      <c r="N76" s="399">
        <v>80</v>
      </c>
      <c r="O76" s="399"/>
      <c r="P76" s="399">
        <v>72</v>
      </c>
      <c r="Q76" s="399">
        <v>80</v>
      </c>
      <c r="R76" s="399">
        <v>84</v>
      </c>
      <c r="S76" s="399">
        <v>82</v>
      </c>
      <c r="T76" s="399">
        <v>87</v>
      </c>
      <c r="U76" s="555"/>
      <c r="V76" s="555"/>
      <c r="W76" s="555"/>
      <c r="X76" s="555"/>
      <c r="AC76" s="555"/>
      <c r="AD76" s="555"/>
      <c r="AE76" s="555"/>
      <c r="AF76" s="555"/>
    </row>
    <row r="77" spans="1:44" x14ac:dyDescent="0.35">
      <c r="A77" s="168" t="s">
        <v>188</v>
      </c>
      <c r="B77" s="205" t="s">
        <v>177</v>
      </c>
      <c r="C77" s="205" t="s">
        <v>189</v>
      </c>
      <c r="D77" s="399">
        <v>55</v>
      </c>
      <c r="E77" s="399">
        <v>68</v>
      </c>
      <c r="F77" s="399">
        <v>72</v>
      </c>
      <c r="G77" s="399">
        <v>76</v>
      </c>
      <c r="H77" s="399">
        <v>81</v>
      </c>
      <c r="I77" s="399"/>
      <c r="J77" s="399">
        <v>51</v>
      </c>
      <c r="K77" s="399">
        <v>64</v>
      </c>
      <c r="L77" s="399">
        <v>69</v>
      </c>
      <c r="M77" s="399">
        <v>73</v>
      </c>
      <c r="N77" s="399">
        <v>78</v>
      </c>
      <c r="O77" s="399"/>
      <c r="P77" s="399">
        <v>59</v>
      </c>
      <c r="Q77" s="399">
        <v>72</v>
      </c>
      <c r="R77" s="399">
        <v>76</v>
      </c>
      <c r="S77" s="399">
        <v>80</v>
      </c>
      <c r="T77" s="399">
        <v>84</v>
      </c>
      <c r="U77" s="555"/>
      <c r="V77" s="555"/>
      <c r="W77" s="555"/>
      <c r="X77" s="555"/>
      <c r="AC77" s="555"/>
      <c r="AD77" s="555"/>
      <c r="AE77" s="555"/>
      <c r="AF77" s="555"/>
    </row>
    <row r="78" spans="1:44" x14ac:dyDescent="0.35">
      <c r="A78" s="168" t="s">
        <v>190</v>
      </c>
      <c r="B78" s="205" t="s">
        <v>177</v>
      </c>
      <c r="C78" s="205" t="s">
        <v>191</v>
      </c>
      <c r="D78" s="399">
        <v>48</v>
      </c>
      <c r="E78" s="399">
        <v>63</v>
      </c>
      <c r="F78" s="399">
        <v>67</v>
      </c>
      <c r="G78" s="399">
        <v>69</v>
      </c>
      <c r="H78" s="399">
        <v>75</v>
      </c>
      <c r="I78" s="399"/>
      <c r="J78" s="399">
        <v>44</v>
      </c>
      <c r="K78" s="399">
        <v>58</v>
      </c>
      <c r="L78" s="399">
        <v>62</v>
      </c>
      <c r="M78" s="399">
        <v>65</v>
      </c>
      <c r="N78" s="399">
        <v>71</v>
      </c>
      <c r="O78" s="399"/>
      <c r="P78" s="399">
        <v>52</v>
      </c>
      <c r="Q78" s="399">
        <v>67</v>
      </c>
      <c r="R78" s="399">
        <v>71</v>
      </c>
      <c r="S78" s="399">
        <v>74</v>
      </c>
      <c r="T78" s="399">
        <v>80</v>
      </c>
      <c r="U78" s="555"/>
      <c r="V78" s="555"/>
      <c r="W78" s="555"/>
      <c r="X78" s="555"/>
      <c r="AC78" s="555"/>
      <c r="AD78" s="555"/>
      <c r="AE78" s="555"/>
      <c r="AF78" s="555"/>
    </row>
    <row r="79" spans="1:44" x14ac:dyDescent="0.35">
      <c r="A79" s="168" t="s">
        <v>192</v>
      </c>
      <c r="B79" s="496" t="s">
        <v>177</v>
      </c>
      <c r="C79" s="496" t="s">
        <v>193</v>
      </c>
      <c r="D79" s="399">
        <v>56</v>
      </c>
      <c r="E79" s="399">
        <v>67</v>
      </c>
      <c r="F79" s="399">
        <v>71</v>
      </c>
      <c r="G79" s="399">
        <v>74</v>
      </c>
      <c r="H79" s="399">
        <v>77</v>
      </c>
      <c r="I79" s="399"/>
      <c r="J79" s="399">
        <v>53</v>
      </c>
      <c r="K79" s="399">
        <v>62</v>
      </c>
      <c r="L79" s="399">
        <v>67</v>
      </c>
      <c r="M79" s="399">
        <v>69</v>
      </c>
      <c r="N79" s="399">
        <v>73</v>
      </c>
      <c r="O79" s="399"/>
      <c r="P79" s="399">
        <v>60</v>
      </c>
      <c r="Q79" s="399">
        <v>71</v>
      </c>
      <c r="R79" s="399">
        <v>75</v>
      </c>
      <c r="S79" s="399">
        <v>79</v>
      </c>
      <c r="T79" s="399">
        <v>82</v>
      </c>
      <c r="U79" s="555"/>
      <c r="V79" s="555"/>
      <c r="W79" s="555"/>
      <c r="X79" s="555"/>
      <c r="AC79" s="555"/>
      <c r="AD79" s="555"/>
      <c r="AE79" s="555"/>
      <c r="AF79" s="555"/>
    </row>
    <row r="80" spans="1:44" s="385" customFormat="1" ht="13.15" x14ac:dyDescent="0.4">
      <c r="A80" s="168" t="s">
        <v>194</v>
      </c>
      <c r="B80" s="495" t="s">
        <v>177</v>
      </c>
      <c r="C80" s="495" t="s">
        <v>195</v>
      </c>
      <c r="D80" s="399">
        <v>65</v>
      </c>
      <c r="E80" s="399">
        <v>72</v>
      </c>
      <c r="F80" s="399">
        <v>73</v>
      </c>
      <c r="G80" s="399">
        <v>82</v>
      </c>
      <c r="H80" s="399">
        <v>86</v>
      </c>
      <c r="I80" s="399"/>
      <c r="J80" s="399">
        <v>58</v>
      </c>
      <c r="K80" s="399">
        <v>71</v>
      </c>
      <c r="L80" s="399">
        <v>70</v>
      </c>
      <c r="M80" s="399">
        <v>78</v>
      </c>
      <c r="N80" s="399">
        <v>77</v>
      </c>
      <c r="O80" s="399"/>
      <c r="P80" s="399">
        <v>72</v>
      </c>
      <c r="Q80" s="399">
        <v>73</v>
      </c>
      <c r="R80" s="399">
        <v>76</v>
      </c>
      <c r="S80" s="399">
        <v>85</v>
      </c>
      <c r="T80" s="399">
        <v>93</v>
      </c>
      <c r="U80" s="555"/>
      <c r="V80" s="555"/>
      <c r="W80" s="555"/>
      <c r="X80" s="555"/>
      <c r="Y80" s="386"/>
      <c r="Z80" s="386"/>
      <c r="AA80" s="386"/>
      <c r="AB80" s="386"/>
      <c r="AC80" s="555"/>
      <c r="AD80" s="555"/>
      <c r="AE80" s="555"/>
      <c r="AF80" s="555"/>
      <c r="AG80" s="386"/>
      <c r="AH80" s="386"/>
      <c r="AI80" s="386"/>
      <c r="AJ80" s="386"/>
      <c r="AK80" s="386"/>
      <c r="AL80" s="386"/>
      <c r="AM80" s="386"/>
      <c r="AN80" s="386"/>
      <c r="AO80" s="386"/>
      <c r="AP80" s="386"/>
      <c r="AQ80" s="386"/>
      <c r="AR80" s="386"/>
    </row>
    <row r="81" spans="1:32" x14ac:dyDescent="0.35">
      <c r="A81" s="168" t="s">
        <v>198</v>
      </c>
      <c r="B81" s="205" t="s">
        <v>197</v>
      </c>
      <c r="C81" s="205" t="s">
        <v>199</v>
      </c>
      <c r="D81" s="399">
        <v>59</v>
      </c>
      <c r="E81" s="399">
        <v>69</v>
      </c>
      <c r="F81" s="399">
        <v>73</v>
      </c>
      <c r="G81" s="399">
        <v>76</v>
      </c>
      <c r="H81" s="399">
        <v>79</v>
      </c>
      <c r="I81" s="399"/>
      <c r="J81" s="399">
        <v>55</v>
      </c>
      <c r="K81" s="399">
        <v>64</v>
      </c>
      <c r="L81" s="399">
        <v>69</v>
      </c>
      <c r="M81" s="399">
        <v>72</v>
      </c>
      <c r="N81" s="399">
        <v>76</v>
      </c>
      <c r="O81" s="399"/>
      <c r="P81" s="399">
        <v>63</v>
      </c>
      <c r="Q81" s="399">
        <v>74</v>
      </c>
      <c r="R81" s="399">
        <v>77</v>
      </c>
      <c r="S81" s="399">
        <v>81</v>
      </c>
      <c r="T81" s="399">
        <v>83</v>
      </c>
      <c r="U81" s="555"/>
      <c r="V81" s="555"/>
      <c r="W81" s="555"/>
      <c r="X81" s="555"/>
      <c r="AC81" s="555"/>
      <c r="AD81" s="555"/>
      <c r="AE81" s="555"/>
      <c r="AF81" s="555"/>
    </row>
    <row r="82" spans="1:32" x14ac:dyDescent="0.35">
      <c r="A82" s="168" t="s">
        <v>200</v>
      </c>
      <c r="B82" s="205" t="s">
        <v>197</v>
      </c>
      <c r="C82" s="205" t="s">
        <v>201</v>
      </c>
      <c r="D82" s="399">
        <v>58</v>
      </c>
      <c r="E82" s="399">
        <v>67</v>
      </c>
      <c r="F82" s="399">
        <v>73</v>
      </c>
      <c r="G82" s="399">
        <v>75</v>
      </c>
      <c r="H82" s="399">
        <v>79</v>
      </c>
      <c r="I82" s="399"/>
      <c r="J82" s="399">
        <v>53</v>
      </c>
      <c r="K82" s="399">
        <v>64</v>
      </c>
      <c r="L82" s="399">
        <v>71</v>
      </c>
      <c r="M82" s="399">
        <v>71</v>
      </c>
      <c r="N82" s="399">
        <v>75</v>
      </c>
      <c r="O82" s="399"/>
      <c r="P82" s="399">
        <v>63</v>
      </c>
      <c r="Q82" s="399">
        <v>70</v>
      </c>
      <c r="R82" s="399">
        <v>76</v>
      </c>
      <c r="S82" s="399">
        <v>79</v>
      </c>
      <c r="T82" s="399">
        <v>83</v>
      </c>
      <c r="U82" s="555"/>
      <c r="V82" s="555"/>
      <c r="W82" s="555"/>
      <c r="X82" s="555"/>
      <c r="AC82" s="555"/>
      <c r="AD82" s="555"/>
      <c r="AE82" s="555"/>
      <c r="AF82" s="555"/>
    </row>
    <row r="83" spans="1:32" x14ac:dyDescent="0.35">
      <c r="A83" s="168" t="s">
        <v>202</v>
      </c>
      <c r="B83" s="205" t="s">
        <v>197</v>
      </c>
      <c r="C83" s="205" t="s">
        <v>203</v>
      </c>
      <c r="D83" s="399">
        <v>62</v>
      </c>
      <c r="E83" s="399">
        <v>68</v>
      </c>
      <c r="F83" s="399">
        <v>74</v>
      </c>
      <c r="G83" s="399">
        <v>78</v>
      </c>
      <c r="H83" s="399">
        <v>79</v>
      </c>
      <c r="I83" s="399"/>
      <c r="J83" s="399">
        <v>57</v>
      </c>
      <c r="K83" s="399">
        <v>66</v>
      </c>
      <c r="L83" s="399">
        <v>70</v>
      </c>
      <c r="M83" s="399">
        <v>73</v>
      </c>
      <c r="N83" s="399">
        <v>74</v>
      </c>
      <c r="O83" s="399"/>
      <c r="P83" s="399">
        <v>66</v>
      </c>
      <c r="Q83" s="399">
        <v>70</v>
      </c>
      <c r="R83" s="399">
        <v>78</v>
      </c>
      <c r="S83" s="399">
        <v>82</v>
      </c>
      <c r="T83" s="399">
        <v>83</v>
      </c>
      <c r="U83" s="555"/>
      <c r="V83" s="555"/>
      <c r="W83" s="555"/>
      <c r="X83" s="555"/>
      <c r="AC83" s="555"/>
      <c r="AD83" s="555"/>
      <c r="AE83" s="555"/>
      <c r="AF83" s="555"/>
    </row>
    <row r="84" spans="1:32" x14ac:dyDescent="0.35">
      <c r="A84" s="168" t="s">
        <v>204</v>
      </c>
      <c r="B84" s="205" t="s">
        <v>197</v>
      </c>
      <c r="C84" s="489" t="s">
        <v>496</v>
      </c>
      <c r="D84" s="399">
        <v>51</v>
      </c>
      <c r="E84" s="399">
        <v>68</v>
      </c>
      <c r="F84" s="399">
        <v>70</v>
      </c>
      <c r="G84" s="399">
        <v>74</v>
      </c>
      <c r="H84" s="399">
        <v>81</v>
      </c>
      <c r="I84" s="399"/>
      <c r="J84" s="399">
        <v>48</v>
      </c>
      <c r="K84" s="399">
        <v>63</v>
      </c>
      <c r="L84" s="399">
        <v>66</v>
      </c>
      <c r="M84" s="399">
        <v>72</v>
      </c>
      <c r="N84" s="399">
        <v>76</v>
      </c>
      <c r="O84" s="399"/>
      <c r="P84" s="399">
        <v>55</v>
      </c>
      <c r="Q84" s="399">
        <v>74</v>
      </c>
      <c r="R84" s="399">
        <v>75</v>
      </c>
      <c r="S84" s="399">
        <v>78</v>
      </c>
      <c r="T84" s="399">
        <v>85</v>
      </c>
      <c r="U84" s="555"/>
      <c r="V84" s="555"/>
      <c r="W84" s="555"/>
      <c r="X84" s="555"/>
      <c r="AC84" s="555"/>
      <c r="AD84" s="555"/>
      <c r="AE84" s="555"/>
      <c r="AF84" s="555"/>
    </row>
    <row r="85" spans="1:32" x14ac:dyDescent="0.35">
      <c r="A85" s="168" t="s">
        <v>206</v>
      </c>
      <c r="B85" s="205" t="s">
        <v>197</v>
      </c>
      <c r="C85" s="205" t="s">
        <v>207</v>
      </c>
      <c r="D85" s="399">
        <v>58</v>
      </c>
      <c r="E85" s="399">
        <v>69</v>
      </c>
      <c r="F85" s="399">
        <v>72</v>
      </c>
      <c r="G85" s="399">
        <v>74</v>
      </c>
      <c r="H85" s="399">
        <v>79</v>
      </c>
      <c r="I85" s="399"/>
      <c r="J85" s="399">
        <v>53</v>
      </c>
      <c r="K85" s="399">
        <v>65</v>
      </c>
      <c r="L85" s="399">
        <v>67</v>
      </c>
      <c r="M85" s="399">
        <v>70</v>
      </c>
      <c r="N85" s="399">
        <v>75</v>
      </c>
      <c r="O85" s="399"/>
      <c r="P85" s="399">
        <v>62</v>
      </c>
      <c r="Q85" s="399">
        <v>73</v>
      </c>
      <c r="R85" s="399">
        <v>77</v>
      </c>
      <c r="S85" s="399">
        <v>78</v>
      </c>
      <c r="T85" s="399">
        <v>84</v>
      </c>
      <c r="U85" s="555"/>
      <c r="V85" s="555"/>
      <c r="W85" s="555"/>
      <c r="X85" s="555"/>
      <c r="AC85" s="555"/>
      <c r="AD85" s="555"/>
      <c r="AE85" s="555"/>
      <c r="AF85" s="555"/>
    </row>
    <row r="86" spans="1:32" x14ac:dyDescent="0.35">
      <c r="A86" s="168" t="s">
        <v>208</v>
      </c>
      <c r="B86" s="205" t="s">
        <v>197</v>
      </c>
      <c r="C86" s="205" t="s">
        <v>209</v>
      </c>
      <c r="D86" s="399">
        <v>61</v>
      </c>
      <c r="E86" s="399">
        <v>73</v>
      </c>
      <c r="F86" s="399">
        <v>76</v>
      </c>
      <c r="G86" s="399">
        <v>80</v>
      </c>
      <c r="H86" s="399">
        <v>81</v>
      </c>
      <c r="I86" s="399"/>
      <c r="J86" s="399">
        <v>56</v>
      </c>
      <c r="K86" s="399">
        <v>68</v>
      </c>
      <c r="L86" s="399">
        <v>71</v>
      </c>
      <c r="M86" s="399">
        <v>76</v>
      </c>
      <c r="N86" s="399">
        <v>78</v>
      </c>
      <c r="O86" s="399"/>
      <c r="P86" s="399">
        <v>65</v>
      </c>
      <c r="Q86" s="399">
        <v>79</v>
      </c>
      <c r="R86" s="399">
        <v>80</v>
      </c>
      <c r="S86" s="399">
        <v>85</v>
      </c>
      <c r="T86" s="399">
        <v>84</v>
      </c>
      <c r="U86" s="555"/>
      <c r="V86" s="555"/>
      <c r="W86" s="555"/>
      <c r="X86" s="555"/>
      <c r="AC86" s="555"/>
      <c r="AD86" s="555"/>
      <c r="AE86" s="555"/>
      <c r="AF86" s="555"/>
    </row>
    <row r="87" spans="1:32" x14ac:dyDescent="0.35">
      <c r="A87" s="168" t="s">
        <v>210</v>
      </c>
      <c r="B87" s="205" t="s">
        <v>197</v>
      </c>
      <c r="C87" s="205" t="s">
        <v>211</v>
      </c>
      <c r="D87" s="399">
        <v>72</v>
      </c>
      <c r="E87" s="399">
        <v>79</v>
      </c>
      <c r="F87" s="399">
        <v>82</v>
      </c>
      <c r="G87" s="399">
        <v>82</v>
      </c>
      <c r="H87" s="399">
        <v>84</v>
      </c>
      <c r="I87" s="399"/>
      <c r="J87" s="399">
        <v>69</v>
      </c>
      <c r="K87" s="399">
        <v>76</v>
      </c>
      <c r="L87" s="399">
        <v>78</v>
      </c>
      <c r="M87" s="399">
        <v>79</v>
      </c>
      <c r="N87" s="399">
        <v>79</v>
      </c>
      <c r="O87" s="399"/>
      <c r="P87" s="399">
        <v>75</v>
      </c>
      <c r="Q87" s="399">
        <v>82</v>
      </c>
      <c r="R87" s="399">
        <v>86</v>
      </c>
      <c r="S87" s="399">
        <v>86</v>
      </c>
      <c r="T87" s="399">
        <v>88</v>
      </c>
      <c r="U87" s="555"/>
      <c r="V87" s="555"/>
      <c r="W87" s="555"/>
      <c r="X87" s="555"/>
      <c r="AC87" s="555"/>
      <c r="AD87" s="555"/>
      <c r="AE87" s="555"/>
      <c r="AF87" s="555"/>
    </row>
    <row r="88" spans="1:32" x14ac:dyDescent="0.35">
      <c r="A88" s="168" t="s">
        <v>212</v>
      </c>
      <c r="B88" s="205" t="s">
        <v>197</v>
      </c>
      <c r="C88" s="205" t="s">
        <v>213</v>
      </c>
      <c r="D88" s="399">
        <v>63</v>
      </c>
      <c r="E88" s="399">
        <v>73</v>
      </c>
      <c r="F88" s="399">
        <v>78</v>
      </c>
      <c r="G88" s="399">
        <v>81</v>
      </c>
      <c r="H88" s="399">
        <v>83</v>
      </c>
      <c r="I88" s="399"/>
      <c r="J88" s="399">
        <v>58</v>
      </c>
      <c r="K88" s="399">
        <v>68</v>
      </c>
      <c r="L88" s="399">
        <v>74</v>
      </c>
      <c r="M88" s="399">
        <v>78</v>
      </c>
      <c r="N88" s="399">
        <v>80</v>
      </c>
      <c r="O88" s="399"/>
      <c r="P88" s="399">
        <v>68</v>
      </c>
      <c r="Q88" s="399">
        <v>77</v>
      </c>
      <c r="R88" s="399">
        <v>82</v>
      </c>
      <c r="S88" s="399">
        <v>85</v>
      </c>
      <c r="T88" s="399">
        <v>87</v>
      </c>
      <c r="U88" s="555"/>
      <c r="V88" s="555"/>
      <c r="W88" s="555"/>
      <c r="X88" s="555"/>
      <c r="AC88" s="555"/>
      <c r="AD88" s="555"/>
      <c r="AE88" s="555"/>
      <c r="AF88" s="555"/>
    </row>
    <row r="89" spans="1:32" x14ac:dyDescent="0.35">
      <c r="A89" s="168" t="s">
        <v>214</v>
      </c>
      <c r="B89" s="205" t="s">
        <v>197</v>
      </c>
      <c r="C89" s="205" t="s">
        <v>215</v>
      </c>
      <c r="D89" s="399">
        <v>52</v>
      </c>
      <c r="E89" s="399">
        <v>65</v>
      </c>
      <c r="F89" s="399">
        <v>71</v>
      </c>
      <c r="G89" s="399">
        <v>76</v>
      </c>
      <c r="H89" s="399">
        <v>80</v>
      </c>
      <c r="I89" s="399"/>
      <c r="J89" s="399">
        <v>45</v>
      </c>
      <c r="K89" s="399">
        <v>60</v>
      </c>
      <c r="L89" s="399">
        <v>68</v>
      </c>
      <c r="M89" s="399">
        <v>72</v>
      </c>
      <c r="N89" s="399">
        <v>75</v>
      </c>
      <c r="O89" s="399"/>
      <c r="P89" s="399">
        <v>60</v>
      </c>
      <c r="Q89" s="399">
        <v>69</v>
      </c>
      <c r="R89" s="399">
        <v>75</v>
      </c>
      <c r="S89" s="399">
        <v>80</v>
      </c>
      <c r="T89" s="399">
        <v>84</v>
      </c>
      <c r="U89" s="555"/>
      <c r="V89" s="555"/>
      <c r="W89" s="555"/>
      <c r="X89" s="555"/>
      <c r="AC89" s="555"/>
      <c r="AD89" s="555"/>
      <c r="AE89" s="555"/>
      <c r="AF89" s="555"/>
    </row>
    <row r="90" spans="1:32" x14ac:dyDescent="0.35">
      <c r="A90" s="168" t="s">
        <v>216</v>
      </c>
      <c r="B90" s="205" t="s">
        <v>197</v>
      </c>
      <c r="C90" s="205" t="s">
        <v>217</v>
      </c>
      <c r="D90" s="399">
        <v>51</v>
      </c>
      <c r="E90" s="399">
        <v>67</v>
      </c>
      <c r="F90" s="399">
        <v>77</v>
      </c>
      <c r="G90" s="399">
        <v>82</v>
      </c>
      <c r="H90" s="399">
        <v>84</v>
      </c>
      <c r="I90" s="399"/>
      <c r="J90" s="399">
        <v>48</v>
      </c>
      <c r="K90" s="399">
        <v>63</v>
      </c>
      <c r="L90" s="399">
        <v>74</v>
      </c>
      <c r="M90" s="399">
        <v>78</v>
      </c>
      <c r="N90" s="399">
        <v>80</v>
      </c>
      <c r="O90" s="399"/>
      <c r="P90" s="399">
        <v>55</v>
      </c>
      <c r="Q90" s="399">
        <v>71</v>
      </c>
      <c r="R90" s="399">
        <v>81</v>
      </c>
      <c r="S90" s="399">
        <v>86</v>
      </c>
      <c r="T90" s="399">
        <v>88</v>
      </c>
      <c r="U90" s="555"/>
      <c r="V90" s="555"/>
      <c r="W90" s="555"/>
      <c r="X90" s="555"/>
      <c r="AC90" s="555"/>
      <c r="AD90" s="555"/>
      <c r="AE90" s="555"/>
      <c r="AF90" s="555"/>
    </row>
    <row r="91" spans="1:32" x14ac:dyDescent="0.35">
      <c r="A91" s="168" t="s">
        <v>218</v>
      </c>
      <c r="B91" s="205" t="s">
        <v>197</v>
      </c>
      <c r="C91" s="205" t="s">
        <v>219</v>
      </c>
      <c r="D91" s="399">
        <v>61</v>
      </c>
      <c r="E91" s="399">
        <v>72</v>
      </c>
      <c r="F91" s="399">
        <v>75</v>
      </c>
      <c r="G91" s="399">
        <v>79</v>
      </c>
      <c r="H91" s="399">
        <v>82</v>
      </c>
      <c r="I91" s="399"/>
      <c r="J91" s="399">
        <v>58</v>
      </c>
      <c r="K91" s="399">
        <v>69</v>
      </c>
      <c r="L91" s="399">
        <v>72</v>
      </c>
      <c r="M91" s="399">
        <v>75</v>
      </c>
      <c r="N91" s="399">
        <v>79</v>
      </c>
      <c r="O91" s="399"/>
      <c r="P91" s="399">
        <v>64</v>
      </c>
      <c r="Q91" s="399">
        <v>75</v>
      </c>
      <c r="R91" s="399">
        <v>79</v>
      </c>
      <c r="S91" s="399">
        <v>82</v>
      </c>
      <c r="T91" s="399">
        <v>86</v>
      </c>
      <c r="U91" s="555"/>
      <c r="V91" s="555"/>
      <c r="W91" s="555"/>
      <c r="X91" s="555"/>
      <c r="AC91" s="555"/>
      <c r="AD91" s="555"/>
      <c r="AE91" s="555"/>
      <c r="AF91" s="555"/>
    </row>
    <row r="92" spans="1:32" x14ac:dyDescent="0.35">
      <c r="A92" s="168" t="s">
        <v>220</v>
      </c>
      <c r="B92" s="205" t="s">
        <v>197</v>
      </c>
      <c r="C92" s="205" t="s">
        <v>221</v>
      </c>
      <c r="D92" s="399">
        <v>63</v>
      </c>
      <c r="E92" s="399">
        <v>72</v>
      </c>
      <c r="F92" s="399">
        <v>76</v>
      </c>
      <c r="G92" s="399">
        <v>77</v>
      </c>
      <c r="H92" s="399">
        <v>82</v>
      </c>
      <c r="I92" s="399"/>
      <c r="J92" s="399">
        <v>59</v>
      </c>
      <c r="K92" s="399">
        <v>67</v>
      </c>
      <c r="L92" s="399">
        <v>71</v>
      </c>
      <c r="M92" s="399">
        <v>74</v>
      </c>
      <c r="N92" s="399">
        <v>79</v>
      </c>
      <c r="O92" s="399"/>
      <c r="P92" s="399">
        <v>67</v>
      </c>
      <c r="Q92" s="399">
        <v>76</v>
      </c>
      <c r="R92" s="399">
        <v>81</v>
      </c>
      <c r="S92" s="399">
        <v>81</v>
      </c>
      <c r="T92" s="399">
        <v>85</v>
      </c>
      <c r="U92" s="555"/>
      <c r="V92" s="555"/>
      <c r="W92" s="555"/>
      <c r="X92" s="555"/>
      <c r="AC92" s="555"/>
      <c r="AD92" s="555"/>
      <c r="AE92" s="555"/>
      <c r="AF92" s="555"/>
    </row>
    <row r="93" spans="1:32" x14ac:dyDescent="0.35">
      <c r="A93" s="168" t="s">
        <v>222</v>
      </c>
      <c r="B93" s="205" t="s">
        <v>197</v>
      </c>
      <c r="C93" s="205" t="s">
        <v>223</v>
      </c>
      <c r="D93" s="399">
        <v>55</v>
      </c>
      <c r="E93" s="399">
        <v>66</v>
      </c>
      <c r="F93" s="399">
        <v>74</v>
      </c>
      <c r="G93" s="399">
        <v>76</v>
      </c>
      <c r="H93" s="399">
        <v>79</v>
      </c>
      <c r="I93" s="399"/>
      <c r="J93" s="399">
        <v>50</v>
      </c>
      <c r="K93" s="399">
        <v>61</v>
      </c>
      <c r="L93" s="399">
        <v>69</v>
      </c>
      <c r="M93" s="399">
        <v>72</v>
      </c>
      <c r="N93" s="399">
        <v>75</v>
      </c>
      <c r="O93" s="399"/>
      <c r="P93" s="399">
        <v>59</v>
      </c>
      <c r="Q93" s="399">
        <v>70</v>
      </c>
      <c r="R93" s="399">
        <v>78</v>
      </c>
      <c r="S93" s="399">
        <v>80</v>
      </c>
      <c r="T93" s="399">
        <v>83</v>
      </c>
      <c r="U93" s="555"/>
      <c r="V93" s="555"/>
      <c r="W93" s="555"/>
      <c r="X93" s="555"/>
      <c r="AC93" s="555"/>
      <c r="AD93" s="555"/>
      <c r="AE93" s="555"/>
      <c r="AF93" s="555"/>
    </row>
    <row r="94" spans="1:32" x14ac:dyDescent="0.35">
      <c r="A94" s="168" t="s">
        <v>224</v>
      </c>
      <c r="B94" s="205" t="s">
        <v>197</v>
      </c>
      <c r="C94" s="205" t="s">
        <v>225</v>
      </c>
      <c r="D94" s="399">
        <v>62</v>
      </c>
      <c r="E94" s="399">
        <v>71</v>
      </c>
      <c r="F94" s="399">
        <v>75</v>
      </c>
      <c r="G94" s="399">
        <v>78</v>
      </c>
      <c r="H94" s="399">
        <v>81</v>
      </c>
      <c r="I94" s="399"/>
      <c r="J94" s="399">
        <v>58</v>
      </c>
      <c r="K94" s="399">
        <v>67</v>
      </c>
      <c r="L94" s="399">
        <v>71</v>
      </c>
      <c r="M94" s="399">
        <v>74</v>
      </c>
      <c r="N94" s="399">
        <v>78</v>
      </c>
      <c r="O94" s="399"/>
      <c r="P94" s="399">
        <v>66</v>
      </c>
      <c r="Q94" s="399">
        <v>74</v>
      </c>
      <c r="R94" s="399">
        <v>79</v>
      </c>
      <c r="S94" s="399">
        <v>82</v>
      </c>
      <c r="T94" s="399">
        <v>84</v>
      </c>
      <c r="U94" s="555"/>
      <c r="V94" s="555"/>
      <c r="W94" s="555"/>
      <c r="X94" s="555"/>
      <c r="AC94" s="555"/>
      <c r="AD94" s="555"/>
      <c r="AE94" s="555"/>
      <c r="AF94" s="555"/>
    </row>
    <row r="95" spans="1:32" x14ac:dyDescent="0.35">
      <c r="A95" s="168" t="s">
        <v>228</v>
      </c>
      <c r="B95" s="489" t="s">
        <v>444</v>
      </c>
      <c r="C95" s="205" t="s">
        <v>229</v>
      </c>
      <c r="D95" s="399">
        <v>57</v>
      </c>
      <c r="E95" s="399">
        <v>70</v>
      </c>
      <c r="F95" s="399">
        <v>72</v>
      </c>
      <c r="G95" s="399">
        <v>75</v>
      </c>
      <c r="H95" s="399">
        <v>75</v>
      </c>
      <c r="I95" s="399"/>
      <c r="J95" s="399">
        <v>53</v>
      </c>
      <c r="K95" s="399">
        <v>67</v>
      </c>
      <c r="L95" s="399">
        <v>71</v>
      </c>
      <c r="M95" s="399">
        <v>73</v>
      </c>
      <c r="N95" s="399">
        <v>71</v>
      </c>
      <c r="O95" s="399"/>
      <c r="P95" s="399">
        <v>61</v>
      </c>
      <c r="Q95" s="399">
        <v>73</v>
      </c>
      <c r="R95" s="399">
        <v>74</v>
      </c>
      <c r="S95" s="399">
        <v>77</v>
      </c>
      <c r="T95" s="399">
        <v>79</v>
      </c>
      <c r="U95" s="555"/>
      <c r="V95" s="555"/>
      <c r="W95" s="555"/>
      <c r="X95" s="555"/>
      <c r="AC95" s="555"/>
      <c r="AD95" s="555"/>
      <c r="AE95" s="555"/>
      <c r="AF95" s="555"/>
    </row>
    <row r="96" spans="1:32" x14ac:dyDescent="0.35">
      <c r="A96" s="168" t="s">
        <v>232</v>
      </c>
      <c r="B96" s="497" t="s">
        <v>444</v>
      </c>
      <c r="C96" s="496" t="s">
        <v>233</v>
      </c>
      <c r="D96" s="399">
        <v>62</v>
      </c>
      <c r="E96" s="399">
        <v>70</v>
      </c>
      <c r="F96" s="399">
        <v>74</v>
      </c>
      <c r="G96" s="399">
        <v>75</v>
      </c>
      <c r="H96" s="399">
        <v>78</v>
      </c>
      <c r="I96" s="399"/>
      <c r="J96" s="399">
        <v>59</v>
      </c>
      <c r="K96" s="399">
        <v>66</v>
      </c>
      <c r="L96" s="399">
        <v>70</v>
      </c>
      <c r="M96" s="399">
        <v>71</v>
      </c>
      <c r="N96" s="399">
        <v>75</v>
      </c>
      <c r="O96" s="399"/>
      <c r="P96" s="399">
        <v>67</v>
      </c>
      <c r="Q96" s="399">
        <v>74</v>
      </c>
      <c r="R96" s="399">
        <v>78</v>
      </c>
      <c r="S96" s="399">
        <v>79</v>
      </c>
      <c r="T96" s="399">
        <v>82</v>
      </c>
      <c r="U96" s="555"/>
      <c r="V96" s="555"/>
      <c r="W96" s="555"/>
      <c r="X96" s="555"/>
      <c r="AC96" s="555"/>
      <c r="AD96" s="555"/>
      <c r="AE96" s="555"/>
      <c r="AF96" s="555"/>
    </row>
    <row r="97" spans="1:44" s="385" customFormat="1" ht="13.15" x14ac:dyDescent="0.4">
      <c r="A97" s="168" t="s">
        <v>230</v>
      </c>
      <c r="B97" s="498" t="s">
        <v>444</v>
      </c>
      <c r="C97" s="495" t="s">
        <v>231</v>
      </c>
      <c r="D97" s="399">
        <v>55</v>
      </c>
      <c r="E97" s="399">
        <v>68</v>
      </c>
      <c r="F97" s="399">
        <v>72</v>
      </c>
      <c r="G97" s="399">
        <v>77</v>
      </c>
      <c r="H97" s="399">
        <v>81</v>
      </c>
      <c r="I97" s="399"/>
      <c r="J97" s="399">
        <v>51</v>
      </c>
      <c r="K97" s="399">
        <v>65</v>
      </c>
      <c r="L97" s="399">
        <v>68</v>
      </c>
      <c r="M97" s="399">
        <v>73</v>
      </c>
      <c r="N97" s="399">
        <v>78</v>
      </c>
      <c r="O97" s="399"/>
      <c r="P97" s="399">
        <v>59</v>
      </c>
      <c r="Q97" s="399">
        <v>72</v>
      </c>
      <c r="R97" s="399">
        <v>75</v>
      </c>
      <c r="S97" s="399">
        <v>81</v>
      </c>
      <c r="T97" s="399">
        <v>84</v>
      </c>
      <c r="U97" s="555"/>
      <c r="V97" s="555"/>
      <c r="W97" s="555"/>
      <c r="X97" s="555"/>
      <c r="Y97" s="386"/>
      <c r="Z97" s="386"/>
      <c r="AA97" s="386"/>
      <c r="AB97" s="386"/>
      <c r="AC97" s="555"/>
      <c r="AD97" s="555"/>
      <c r="AE97" s="555"/>
      <c r="AF97" s="555"/>
      <c r="AG97" s="386"/>
      <c r="AH97" s="386"/>
      <c r="AI97" s="386"/>
      <c r="AJ97" s="386"/>
      <c r="AK97" s="386"/>
      <c r="AL97" s="386"/>
      <c r="AM97" s="386"/>
      <c r="AN97" s="386"/>
      <c r="AO97" s="386"/>
      <c r="AP97" s="386"/>
      <c r="AQ97" s="386"/>
      <c r="AR97" s="386"/>
    </row>
    <row r="98" spans="1:44" x14ac:dyDescent="0.35">
      <c r="A98" s="168" t="s">
        <v>234</v>
      </c>
      <c r="B98" s="498" t="s">
        <v>444</v>
      </c>
      <c r="C98" s="495" t="s">
        <v>235</v>
      </c>
      <c r="D98" s="399">
        <v>54</v>
      </c>
      <c r="E98" s="399">
        <v>67</v>
      </c>
      <c r="F98" s="399">
        <v>74</v>
      </c>
      <c r="G98" s="399">
        <v>77</v>
      </c>
      <c r="H98" s="399">
        <v>81</v>
      </c>
      <c r="I98" s="399"/>
      <c r="J98" s="399">
        <v>51</v>
      </c>
      <c r="K98" s="399">
        <v>63</v>
      </c>
      <c r="L98" s="399">
        <v>70</v>
      </c>
      <c r="M98" s="399">
        <v>73</v>
      </c>
      <c r="N98" s="399">
        <v>78</v>
      </c>
      <c r="O98" s="399"/>
      <c r="P98" s="399">
        <v>57</v>
      </c>
      <c r="Q98" s="399">
        <v>71</v>
      </c>
      <c r="R98" s="399">
        <v>78</v>
      </c>
      <c r="S98" s="399">
        <v>82</v>
      </c>
      <c r="T98" s="399">
        <v>85</v>
      </c>
      <c r="U98" s="555"/>
      <c r="V98" s="555"/>
      <c r="W98" s="555"/>
      <c r="X98" s="555"/>
      <c r="AC98" s="555"/>
      <c r="AD98" s="555"/>
      <c r="AE98" s="555"/>
      <c r="AF98" s="555"/>
    </row>
    <row r="99" spans="1:44" x14ac:dyDescent="0.35">
      <c r="A99" s="168" t="s">
        <v>236</v>
      </c>
      <c r="B99" s="489" t="s">
        <v>444</v>
      </c>
      <c r="C99" s="205" t="s">
        <v>237</v>
      </c>
      <c r="D99" s="399">
        <v>60</v>
      </c>
      <c r="E99" s="399">
        <v>71</v>
      </c>
      <c r="F99" s="399">
        <v>77</v>
      </c>
      <c r="G99" s="399">
        <v>79</v>
      </c>
      <c r="H99" s="399">
        <v>83</v>
      </c>
      <c r="I99" s="399"/>
      <c r="J99" s="399">
        <v>56</v>
      </c>
      <c r="K99" s="399">
        <v>67</v>
      </c>
      <c r="L99" s="399">
        <v>74</v>
      </c>
      <c r="M99" s="399">
        <v>76</v>
      </c>
      <c r="N99" s="399">
        <v>79</v>
      </c>
      <c r="O99" s="399"/>
      <c r="P99" s="399">
        <v>64</v>
      </c>
      <c r="Q99" s="399">
        <v>75</v>
      </c>
      <c r="R99" s="399">
        <v>80</v>
      </c>
      <c r="S99" s="399">
        <v>83</v>
      </c>
      <c r="T99" s="399">
        <v>86</v>
      </c>
      <c r="U99" s="555"/>
      <c r="V99" s="555"/>
      <c r="W99" s="555"/>
      <c r="X99" s="555"/>
      <c r="AC99" s="555"/>
      <c r="AD99" s="555"/>
      <c r="AE99" s="555"/>
      <c r="AF99" s="555"/>
    </row>
    <row r="100" spans="1:44" x14ac:dyDescent="0.35">
      <c r="A100" s="168" t="s">
        <v>238</v>
      </c>
      <c r="B100" s="489" t="s">
        <v>444</v>
      </c>
      <c r="C100" s="205" t="s">
        <v>239</v>
      </c>
      <c r="D100" s="399">
        <v>50</v>
      </c>
      <c r="E100" s="399">
        <v>64</v>
      </c>
      <c r="F100" s="399">
        <v>68</v>
      </c>
      <c r="G100" s="399">
        <v>74</v>
      </c>
      <c r="H100" s="399">
        <v>78</v>
      </c>
      <c r="I100" s="399"/>
      <c r="J100" s="399">
        <v>45</v>
      </c>
      <c r="K100" s="399">
        <v>60</v>
      </c>
      <c r="L100" s="399">
        <v>64</v>
      </c>
      <c r="M100" s="399">
        <v>69</v>
      </c>
      <c r="N100" s="399">
        <v>75</v>
      </c>
      <c r="O100" s="399"/>
      <c r="P100" s="399">
        <v>54</v>
      </c>
      <c r="Q100" s="399">
        <v>68</v>
      </c>
      <c r="R100" s="399">
        <v>71</v>
      </c>
      <c r="S100" s="399">
        <v>79</v>
      </c>
      <c r="T100" s="399">
        <v>82</v>
      </c>
      <c r="U100" s="555"/>
      <c r="V100" s="555"/>
      <c r="W100" s="555"/>
      <c r="X100" s="555"/>
      <c r="AC100" s="555"/>
      <c r="AD100" s="555"/>
      <c r="AE100" s="555"/>
      <c r="AF100" s="555"/>
    </row>
    <row r="101" spans="1:44" x14ac:dyDescent="0.35">
      <c r="A101" s="168" t="s">
        <v>240</v>
      </c>
      <c r="B101" s="489" t="s">
        <v>444</v>
      </c>
      <c r="C101" s="205" t="s">
        <v>241</v>
      </c>
      <c r="D101" s="399">
        <v>50</v>
      </c>
      <c r="E101" s="399">
        <v>61</v>
      </c>
      <c r="F101" s="399">
        <v>69</v>
      </c>
      <c r="G101" s="399">
        <v>73</v>
      </c>
      <c r="H101" s="399">
        <v>78</v>
      </c>
      <c r="I101" s="399"/>
      <c r="J101" s="399">
        <v>46</v>
      </c>
      <c r="K101" s="399">
        <v>57</v>
      </c>
      <c r="L101" s="399">
        <v>65</v>
      </c>
      <c r="M101" s="399">
        <v>69</v>
      </c>
      <c r="N101" s="399">
        <v>74</v>
      </c>
      <c r="O101" s="399"/>
      <c r="P101" s="399">
        <v>53</v>
      </c>
      <c r="Q101" s="399">
        <v>66</v>
      </c>
      <c r="R101" s="399">
        <v>73</v>
      </c>
      <c r="S101" s="399">
        <v>78</v>
      </c>
      <c r="T101" s="399">
        <v>82</v>
      </c>
      <c r="U101" s="555"/>
      <c r="V101" s="555"/>
      <c r="W101" s="555"/>
      <c r="X101" s="555"/>
      <c r="AC101" s="555"/>
      <c r="AD101" s="555"/>
      <c r="AE101" s="555"/>
      <c r="AF101" s="555"/>
    </row>
    <row r="102" spans="1:44" x14ac:dyDescent="0.35">
      <c r="A102" s="168" t="s">
        <v>242</v>
      </c>
      <c r="B102" s="489" t="s">
        <v>444</v>
      </c>
      <c r="C102" s="205" t="s">
        <v>243</v>
      </c>
      <c r="D102" s="399">
        <v>49</v>
      </c>
      <c r="E102" s="399">
        <v>60</v>
      </c>
      <c r="F102" s="399">
        <v>66</v>
      </c>
      <c r="G102" s="399">
        <v>70</v>
      </c>
      <c r="H102" s="399">
        <v>77</v>
      </c>
      <c r="I102" s="399"/>
      <c r="J102" s="399">
        <v>44</v>
      </c>
      <c r="K102" s="399">
        <v>57</v>
      </c>
      <c r="L102" s="399">
        <v>61</v>
      </c>
      <c r="M102" s="399">
        <v>65</v>
      </c>
      <c r="N102" s="399">
        <v>72</v>
      </c>
      <c r="O102" s="399"/>
      <c r="P102" s="399">
        <v>54</v>
      </c>
      <c r="Q102" s="399">
        <v>63</v>
      </c>
      <c r="R102" s="399">
        <v>71</v>
      </c>
      <c r="S102" s="399">
        <v>75</v>
      </c>
      <c r="T102" s="399">
        <v>82</v>
      </c>
      <c r="U102" s="555"/>
      <c r="V102" s="555"/>
      <c r="W102" s="555"/>
      <c r="X102" s="555"/>
      <c r="AC102" s="555"/>
      <c r="AD102" s="555"/>
      <c r="AE102" s="555"/>
      <c r="AF102" s="555"/>
    </row>
    <row r="103" spans="1:44" x14ac:dyDescent="0.35">
      <c r="A103" s="168" t="s">
        <v>244</v>
      </c>
      <c r="B103" s="489" t="s">
        <v>444</v>
      </c>
      <c r="C103" s="205" t="s">
        <v>427</v>
      </c>
      <c r="D103" s="399">
        <v>52</v>
      </c>
      <c r="E103" s="399">
        <v>64</v>
      </c>
      <c r="F103" s="399">
        <v>74</v>
      </c>
      <c r="G103" s="399">
        <v>77</v>
      </c>
      <c r="H103" s="399">
        <v>80</v>
      </c>
      <c r="I103" s="399"/>
      <c r="J103" s="399">
        <v>48</v>
      </c>
      <c r="K103" s="399">
        <v>62</v>
      </c>
      <c r="L103" s="399">
        <v>71</v>
      </c>
      <c r="M103" s="399">
        <v>72</v>
      </c>
      <c r="N103" s="399">
        <v>77</v>
      </c>
      <c r="O103" s="399"/>
      <c r="P103" s="399">
        <v>56</v>
      </c>
      <c r="Q103" s="399">
        <v>66</v>
      </c>
      <c r="R103" s="399">
        <v>77</v>
      </c>
      <c r="S103" s="399">
        <v>83</v>
      </c>
      <c r="T103" s="399">
        <v>83</v>
      </c>
      <c r="U103" s="555"/>
      <c r="V103" s="555"/>
      <c r="W103" s="555"/>
      <c r="X103" s="555"/>
      <c r="AC103" s="555"/>
      <c r="AD103" s="555"/>
      <c r="AE103" s="555"/>
      <c r="AF103" s="555"/>
    </row>
    <row r="104" spans="1:44" x14ac:dyDescent="0.35">
      <c r="A104" s="168" t="s">
        <v>245</v>
      </c>
      <c r="B104" s="489" t="s">
        <v>444</v>
      </c>
      <c r="C104" s="205" t="s">
        <v>246</v>
      </c>
      <c r="D104" s="399">
        <v>54</v>
      </c>
      <c r="E104" s="399">
        <v>68</v>
      </c>
      <c r="F104" s="399">
        <v>73</v>
      </c>
      <c r="G104" s="399">
        <v>77</v>
      </c>
      <c r="H104" s="399">
        <v>79</v>
      </c>
      <c r="I104" s="399"/>
      <c r="J104" s="399">
        <v>49</v>
      </c>
      <c r="K104" s="399">
        <v>64</v>
      </c>
      <c r="L104" s="399">
        <v>70</v>
      </c>
      <c r="M104" s="399">
        <v>73</v>
      </c>
      <c r="N104" s="399">
        <v>76</v>
      </c>
      <c r="O104" s="399"/>
      <c r="P104" s="399">
        <v>59</v>
      </c>
      <c r="Q104" s="399">
        <v>72</v>
      </c>
      <c r="R104" s="399">
        <v>77</v>
      </c>
      <c r="S104" s="399">
        <v>81</v>
      </c>
      <c r="T104" s="399">
        <v>83</v>
      </c>
      <c r="U104" s="555"/>
      <c r="V104" s="555"/>
      <c r="W104" s="555"/>
      <c r="X104" s="555"/>
      <c r="AC104" s="555"/>
      <c r="AD104" s="555"/>
      <c r="AE104" s="555"/>
      <c r="AF104" s="555"/>
    </row>
    <row r="105" spans="1:44" x14ac:dyDescent="0.35">
      <c r="A105" s="168" t="s">
        <v>247</v>
      </c>
      <c r="B105" s="489" t="s">
        <v>444</v>
      </c>
      <c r="C105" s="205" t="s">
        <v>248</v>
      </c>
      <c r="D105" s="399">
        <v>58</v>
      </c>
      <c r="E105" s="399">
        <v>71</v>
      </c>
      <c r="F105" s="399">
        <v>76</v>
      </c>
      <c r="G105" s="399">
        <v>76</v>
      </c>
      <c r="H105" s="399">
        <v>83</v>
      </c>
      <c r="I105" s="399"/>
      <c r="J105" s="399">
        <v>53</v>
      </c>
      <c r="K105" s="399">
        <v>66</v>
      </c>
      <c r="L105" s="399">
        <v>70</v>
      </c>
      <c r="M105" s="399">
        <v>72</v>
      </c>
      <c r="N105" s="399">
        <v>79</v>
      </c>
      <c r="O105" s="399"/>
      <c r="P105" s="399">
        <v>63</v>
      </c>
      <c r="Q105" s="399">
        <v>76</v>
      </c>
      <c r="R105" s="399">
        <v>81</v>
      </c>
      <c r="S105" s="399">
        <v>79</v>
      </c>
      <c r="T105" s="399">
        <v>86</v>
      </c>
      <c r="U105" s="555"/>
      <c r="V105" s="555"/>
      <c r="W105" s="555"/>
      <c r="X105" s="555"/>
      <c r="AC105" s="555"/>
      <c r="AD105" s="555"/>
      <c r="AE105" s="555"/>
      <c r="AF105" s="555"/>
    </row>
    <row r="106" spans="1:44" x14ac:dyDescent="0.35">
      <c r="A106" s="168" t="s">
        <v>253</v>
      </c>
      <c r="B106" s="489" t="s">
        <v>250</v>
      </c>
      <c r="C106" s="489" t="s">
        <v>254</v>
      </c>
      <c r="D106" s="399">
        <v>59</v>
      </c>
      <c r="E106" s="399">
        <v>68</v>
      </c>
      <c r="F106" s="399">
        <v>73</v>
      </c>
      <c r="G106" s="399">
        <v>75</v>
      </c>
      <c r="H106" s="399">
        <v>80</v>
      </c>
      <c r="I106" s="399"/>
      <c r="J106" s="399">
        <v>56</v>
      </c>
      <c r="K106" s="399">
        <v>65</v>
      </c>
      <c r="L106" s="399">
        <v>71</v>
      </c>
      <c r="M106" s="399">
        <v>71</v>
      </c>
      <c r="N106" s="399">
        <v>77</v>
      </c>
      <c r="O106" s="399"/>
      <c r="P106" s="399">
        <v>61</v>
      </c>
      <c r="Q106" s="399">
        <v>70</v>
      </c>
      <c r="R106" s="399">
        <v>76</v>
      </c>
      <c r="S106" s="399">
        <v>80</v>
      </c>
      <c r="T106" s="399">
        <v>84</v>
      </c>
      <c r="U106" s="555"/>
      <c r="V106" s="555"/>
      <c r="W106" s="555"/>
      <c r="X106" s="555"/>
      <c r="AC106" s="555"/>
      <c r="AD106" s="555"/>
      <c r="AE106" s="555"/>
      <c r="AF106" s="555"/>
    </row>
    <row r="107" spans="1:44" x14ac:dyDescent="0.35">
      <c r="A107" s="168" t="s">
        <v>255</v>
      </c>
      <c r="B107" s="489" t="s">
        <v>250</v>
      </c>
      <c r="C107" s="490" t="s">
        <v>256</v>
      </c>
      <c r="D107" s="399" t="s">
        <v>441</v>
      </c>
      <c r="E107" s="399" t="s">
        <v>441</v>
      </c>
      <c r="F107" s="399" t="s">
        <v>441</v>
      </c>
      <c r="G107" s="399" t="s">
        <v>441</v>
      </c>
      <c r="H107" s="399" t="s">
        <v>441</v>
      </c>
      <c r="I107" s="399"/>
      <c r="J107" s="399" t="s">
        <v>441</v>
      </c>
      <c r="K107" s="399" t="s">
        <v>441</v>
      </c>
      <c r="L107" s="399" t="s">
        <v>441</v>
      </c>
      <c r="M107" s="399" t="s">
        <v>441</v>
      </c>
      <c r="N107" s="399" t="s">
        <v>441</v>
      </c>
      <c r="O107" s="399"/>
      <c r="P107" s="399" t="s">
        <v>441</v>
      </c>
      <c r="Q107" s="399" t="s">
        <v>441</v>
      </c>
      <c r="R107" s="399" t="s">
        <v>441</v>
      </c>
      <c r="S107" s="399" t="s">
        <v>441</v>
      </c>
      <c r="T107" s="399" t="s">
        <v>441</v>
      </c>
      <c r="U107" s="555"/>
      <c r="V107" s="555"/>
      <c r="W107" s="555"/>
      <c r="X107" s="555"/>
      <c r="AC107" s="555"/>
      <c r="AD107" s="555"/>
      <c r="AE107" s="555"/>
      <c r="AF107" s="555"/>
    </row>
    <row r="108" spans="1:44" x14ac:dyDescent="0.35">
      <c r="A108" s="168" t="s">
        <v>257</v>
      </c>
      <c r="B108" s="489" t="s">
        <v>250</v>
      </c>
      <c r="C108" s="490" t="s">
        <v>258</v>
      </c>
      <c r="D108" s="399">
        <v>52</v>
      </c>
      <c r="E108" s="399">
        <v>72</v>
      </c>
      <c r="F108" s="399">
        <v>80</v>
      </c>
      <c r="G108" s="399">
        <v>82</v>
      </c>
      <c r="H108" s="399">
        <v>85</v>
      </c>
      <c r="I108" s="399"/>
      <c r="J108" s="399">
        <v>48</v>
      </c>
      <c r="K108" s="399">
        <v>67</v>
      </c>
      <c r="L108" s="399">
        <v>76</v>
      </c>
      <c r="M108" s="399">
        <v>78</v>
      </c>
      <c r="N108" s="399">
        <v>81</v>
      </c>
      <c r="O108" s="399"/>
      <c r="P108" s="399">
        <v>56</v>
      </c>
      <c r="Q108" s="399">
        <v>78</v>
      </c>
      <c r="R108" s="399">
        <v>83</v>
      </c>
      <c r="S108" s="399">
        <v>85</v>
      </c>
      <c r="T108" s="399">
        <v>89</v>
      </c>
      <c r="U108" s="555"/>
      <c r="V108" s="555"/>
      <c r="W108" s="555"/>
      <c r="X108" s="555"/>
      <c r="AC108" s="555"/>
      <c r="AD108" s="555"/>
      <c r="AE108" s="555"/>
      <c r="AF108" s="555"/>
    </row>
    <row r="109" spans="1:44" x14ac:dyDescent="0.35">
      <c r="A109" s="168" t="s">
        <v>259</v>
      </c>
      <c r="B109" s="489" t="s">
        <v>250</v>
      </c>
      <c r="C109" s="489" t="s">
        <v>260</v>
      </c>
      <c r="D109" s="399">
        <v>65</v>
      </c>
      <c r="E109" s="399">
        <v>76</v>
      </c>
      <c r="F109" s="399">
        <v>81</v>
      </c>
      <c r="G109" s="399">
        <v>82</v>
      </c>
      <c r="H109" s="399">
        <v>85</v>
      </c>
      <c r="I109" s="399"/>
      <c r="J109" s="399">
        <v>63</v>
      </c>
      <c r="K109" s="399">
        <v>75</v>
      </c>
      <c r="L109" s="399">
        <v>77</v>
      </c>
      <c r="M109" s="399">
        <v>79</v>
      </c>
      <c r="N109" s="399">
        <v>82</v>
      </c>
      <c r="O109" s="399"/>
      <c r="P109" s="399">
        <v>68</v>
      </c>
      <c r="Q109" s="399">
        <v>77</v>
      </c>
      <c r="R109" s="399">
        <v>85</v>
      </c>
      <c r="S109" s="399">
        <v>84</v>
      </c>
      <c r="T109" s="399">
        <v>88</v>
      </c>
      <c r="U109" s="555"/>
      <c r="V109" s="555"/>
      <c r="W109" s="555"/>
      <c r="X109" s="555"/>
      <c r="AC109" s="555"/>
      <c r="AD109" s="555"/>
      <c r="AE109" s="555"/>
      <c r="AF109" s="555"/>
    </row>
    <row r="110" spans="1:44" x14ac:dyDescent="0.35">
      <c r="A110" s="168" t="s">
        <v>261</v>
      </c>
      <c r="B110" s="497" t="s">
        <v>250</v>
      </c>
      <c r="C110" s="499" t="s">
        <v>262</v>
      </c>
      <c r="D110" s="399">
        <v>56</v>
      </c>
      <c r="E110" s="399">
        <v>67</v>
      </c>
      <c r="F110" s="399">
        <v>74</v>
      </c>
      <c r="G110" s="399">
        <v>76</v>
      </c>
      <c r="H110" s="399">
        <v>82</v>
      </c>
      <c r="I110" s="399"/>
      <c r="J110" s="399">
        <v>53</v>
      </c>
      <c r="K110" s="399">
        <v>64</v>
      </c>
      <c r="L110" s="399">
        <v>69</v>
      </c>
      <c r="M110" s="399">
        <v>73</v>
      </c>
      <c r="N110" s="399">
        <v>78</v>
      </c>
      <c r="O110" s="399"/>
      <c r="P110" s="399">
        <v>60</v>
      </c>
      <c r="Q110" s="399">
        <v>70</v>
      </c>
      <c r="R110" s="399">
        <v>78</v>
      </c>
      <c r="S110" s="399">
        <v>79</v>
      </c>
      <c r="T110" s="399">
        <v>86</v>
      </c>
      <c r="U110" s="555"/>
      <c r="V110" s="555"/>
      <c r="W110" s="555"/>
      <c r="X110" s="555"/>
      <c r="AC110" s="555"/>
      <c r="AD110" s="555"/>
      <c r="AE110" s="555"/>
      <c r="AF110" s="555"/>
    </row>
    <row r="111" spans="1:44" s="385" customFormat="1" ht="13.15" x14ac:dyDescent="0.4">
      <c r="A111" s="168" t="s">
        <v>263</v>
      </c>
      <c r="B111" s="500" t="s">
        <v>250</v>
      </c>
      <c r="C111" s="501" t="s">
        <v>264</v>
      </c>
      <c r="D111" s="399">
        <v>55</v>
      </c>
      <c r="E111" s="399">
        <v>70</v>
      </c>
      <c r="F111" s="399">
        <v>74</v>
      </c>
      <c r="G111" s="399">
        <v>77</v>
      </c>
      <c r="H111" s="399">
        <v>80</v>
      </c>
      <c r="I111" s="399"/>
      <c r="J111" s="399">
        <v>50</v>
      </c>
      <c r="K111" s="399">
        <v>66</v>
      </c>
      <c r="L111" s="399">
        <v>68</v>
      </c>
      <c r="M111" s="399">
        <v>75</v>
      </c>
      <c r="N111" s="399">
        <v>76</v>
      </c>
      <c r="O111" s="399"/>
      <c r="P111" s="399">
        <v>61</v>
      </c>
      <c r="Q111" s="399">
        <v>74</v>
      </c>
      <c r="R111" s="399">
        <v>80</v>
      </c>
      <c r="S111" s="399">
        <v>80</v>
      </c>
      <c r="T111" s="399">
        <v>84</v>
      </c>
      <c r="U111" s="555"/>
      <c r="V111" s="555"/>
      <c r="W111" s="555"/>
      <c r="X111" s="555"/>
      <c r="Y111" s="386"/>
      <c r="Z111" s="386"/>
      <c r="AA111" s="386"/>
      <c r="AB111" s="386"/>
      <c r="AC111" s="555"/>
      <c r="AD111" s="555"/>
      <c r="AE111" s="555"/>
      <c r="AF111" s="555"/>
      <c r="AG111" s="386"/>
      <c r="AH111" s="386"/>
      <c r="AI111" s="386"/>
      <c r="AJ111" s="386"/>
      <c r="AK111" s="386"/>
      <c r="AL111" s="386"/>
      <c r="AM111" s="386"/>
      <c r="AN111" s="386"/>
      <c r="AO111" s="386"/>
      <c r="AP111" s="386"/>
      <c r="AQ111" s="386"/>
      <c r="AR111" s="386"/>
    </row>
    <row r="112" spans="1:44" x14ac:dyDescent="0.35">
      <c r="A112" s="168" t="s">
        <v>265</v>
      </c>
      <c r="B112" s="500" t="s">
        <v>250</v>
      </c>
      <c r="C112" s="501" t="s">
        <v>266</v>
      </c>
      <c r="D112" s="399">
        <v>66</v>
      </c>
      <c r="E112" s="399">
        <v>76</v>
      </c>
      <c r="F112" s="399">
        <v>80</v>
      </c>
      <c r="G112" s="399">
        <v>84</v>
      </c>
      <c r="H112" s="399">
        <v>87</v>
      </c>
      <c r="I112" s="399"/>
      <c r="J112" s="399">
        <v>62</v>
      </c>
      <c r="K112" s="399">
        <v>74</v>
      </c>
      <c r="L112" s="399">
        <v>78</v>
      </c>
      <c r="M112" s="399">
        <v>82</v>
      </c>
      <c r="N112" s="399">
        <v>86</v>
      </c>
      <c r="O112" s="399"/>
      <c r="P112" s="399">
        <v>71</v>
      </c>
      <c r="Q112" s="399">
        <v>79</v>
      </c>
      <c r="R112" s="399">
        <v>82</v>
      </c>
      <c r="S112" s="399">
        <v>86</v>
      </c>
      <c r="T112" s="399">
        <v>87</v>
      </c>
      <c r="U112" s="555"/>
      <c r="V112" s="555"/>
      <c r="W112" s="555"/>
      <c r="X112" s="555"/>
      <c r="AC112" s="555"/>
      <c r="AD112" s="555"/>
      <c r="AE112" s="555"/>
      <c r="AF112" s="555"/>
    </row>
    <row r="113" spans="1:44" s="385" customFormat="1" ht="13.15" x14ac:dyDescent="0.4">
      <c r="A113" s="216" t="s">
        <v>267</v>
      </c>
      <c r="B113" s="502" t="s">
        <v>250</v>
      </c>
      <c r="C113" s="503" t="s">
        <v>268</v>
      </c>
      <c r="D113" s="399">
        <v>66</v>
      </c>
      <c r="E113" s="399">
        <v>73</v>
      </c>
      <c r="F113" s="399">
        <v>79</v>
      </c>
      <c r="G113" s="399">
        <v>82</v>
      </c>
      <c r="H113" s="399">
        <v>84</v>
      </c>
      <c r="I113" s="399"/>
      <c r="J113" s="399">
        <v>62</v>
      </c>
      <c r="K113" s="399">
        <v>71</v>
      </c>
      <c r="L113" s="399">
        <v>76</v>
      </c>
      <c r="M113" s="399">
        <v>79</v>
      </c>
      <c r="N113" s="399">
        <v>80</v>
      </c>
      <c r="O113" s="399"/>
      <c r="P113" s="399">
        <v>70</v>
      </c>
      <c r="Q113" s="399">
        <v>76</v>
      </c>
      <c r="R113" s="399">
        <v>82</v>
      </c>
      <c r="S113" s="399">
        <v>85</v>
      </c>
      <c r="T113" s="399">
        <v>87</v>
      </c>
      <c r="U113" s="555"/>
      <c r="V113" s="555"/>
      <c r="W113" s="555"/>
      <c r="X113" s="555"/>
      <c r="Y113" s="386"/>
      <c r="Z113" s="386"/>
      <c r="AA113" s="386"/>
      <c r="AB113" s="386"/>
      <c r="AC113" s="555"/>
      <c r="AD113" s="555"/>
      <c r="AE113" s="555"/>
      <c r="AF113" s="555"/>
      <c r="AG113" s="386"/>
      <c r="AH113" s="386"/>
      <c r="AI113" s="386"/>
      <c r="AJ113" s="386"/>
      <c r="AK113" s="386"/>
      <c r="AL113" s="386"/>
      <c r="AM113" s="386"/>
      <c r="AN113" s="386"/>
      <c r="AO113" s="386"/>
      <c r="AP113" s="386"/>
      <c r="AQ113" s="386"/>
      <c r="AR113" s="386"/>
    </row>
    <row r="114" spans="1:44" x14ac:dyDescent="0.35">
      <c r="A114" s="168" t="s">
        <v>269</v>
      </c>
      <c r="B114" s="504" t="s">
        <v>250</v>
      </c>
      <c r="C114" s="505" t="s">
        <v>270</v>
      </c>
      <c r="D114" s="399">
        <v>60</v>
      </c>
      <c r="E114" s="399">
        <v>75</v>
      </c>
      <c r="F114" s="399">
        <v>80</v>
      </c>
      <c r="G114" s="399">
        <v>83</v>
      </c>
      <c r="H114" s="399">
        <v>83</v>
      </c>
      <c r="I114" s="399"/>
      <c r="J114" s="399">
        <v>57</v>
      </c>
      <c r="K114" s="399">
        <v>71</v>
      </c>
      <c r="L114" s="399">
        <v>75</v>
      </c>
      <c r="M114" s="399">
        <v>80</v>
      </c>
      <c r="N114" s="399">
        <v>80</v>
      </c>
      <c r="O114" s="399"/>
      <c r="P114" s="399">
        <v>63</v>
      </c>
      <c r="Q114" s="399">
        <v>79</v>
      </c>
      <c r="R114" s="399">
        <v>85</v>
      </c>
      <c r="S114" s="399">
        <v>87</v>
      </c>
      <c r="T114" s="399">
        <v>86</v>
      </c>
      <c r="U114" s="555"/>
      <c r="V114" s="555"/>
      <c r="W114" s="555"/>
      <c r="X114" s="555"/>
      <c r="AC114" s="555"/>
      <c r="AD114" s="555"/>
      <c r="AE114" s="555"/>
      <c r="AF114" s="555"/>
    </row>
    <row r="115" spans="1:44" x14ac:dyDescent="0.35">
      <c r="A115" s="168" t="s">
        <v>271</v>
      </c>
      <c r="B115" s="506" t="s">
        <v>250</v>
      </c>
      <c r="C115" s="507" t="s">
        <v>272</v>
      </c>
      <c r="D115" s="399">
        <v>62</v>
      </c>
      <c r="E115" s="399">
        <v>76</v>
      </c>
      <c r="F115" s="399">
        <v>80</v>
      </c>
      <c r="G115" s="399">
        <v>83</v>
      </c>
      <c r="H115" s="399">
        <v>87</v>
      </c>
      <c r="I115" s="399"/>
      <c r="J115" s="399">
        <v>60</v>
      </c>
      <c r="K115" s="399">
        <v>72</v>
      </c>
      <c r="L115" s="399">
        <v>78</v>
      </c>
      <c r="M115" s="399">
        <v>80</v>
      </c>
      <c r="N115" s="399">
        <v>86</v>
      </c>
      <c r="O115" s="399"/>
      <c r="P115" s="399">
        <v>65</v>
      </c>
      <c r="Q115" s="399">
        <v>79</v>
      </c>
      <c r="R115" s="399">
        <v>83</v>
      </c>
      <c r="S115" s="399">
        <v>87</v>
      </c>
      <c r="T115" s="399">
        <v>89</v>
      </c>
      <c r="U115" s="555"/>
      <c r="V115" s="555"/>
      <c r="W115" s="555"/>
      <c r="X115" s="555"/>
      <c r="AC115" s="555"/>
      <c r="AD115" s="555"/>
      <c r="AE115" s="555"/>
      <c r="AF115" s="555"/>
    </row>
    <row r="116" spans="1:44" x14ac:dyDescent="0.35">
      <c r="A116" s="168" t="s">
        <v>273</v>
      </c>
      <c r="B116" s="508" t="s">
        <v>250</v>
      </c>
      <c r="C116" s="298" t="s">
        <v>274</v>
      </c>
      <c r="D116" s="399">
        <v>54</v>
      </c>
      <c r="E116" s="399">
        <v>72</v>
      </c>
      <c r="F116" s="399">
        <v>77</v>
      </c>
      <c r="G116" s="399">
        <v>81</v>
      </c>
      <c r="H116" s="399">
        <v>82</v>
      </c>
      <c r="I116" s="399"/>
      <c r="J116" s="399">
        <v>52</v>
      </c>
      <c r="K116" s="399">
        <v>67</v>
      </c>
      <c r="L116" s="399">
        <v>73</v>
      </c>
      <c r="M116" s="399">
        <v>78</v>
      </c>
      <c r="N116" s="399">
        <v>79</v>
      </c>
      <c r="O116" s="399"/>
      <c r="P116" s="399">
        <v>57</v>
      </c>
      <c r="Q116" s="399">
        <v>77</v>
      </c>
      <c r="R116" s="399">
        <v>81</v>
      </c>
      <c r="S116" s="399">
        <v>84</v>
      </c>
      <c r="T116" s="399">
        <v>86</v>
      </c>
      <c r="U116" s="555"/>
      <c r="V116" s="555"/>
      <c r="W116" s="555"/>
      <c r="X116" s="555"/>
      <c r="AC116" s="555"/>
      <c r="AD116" s="555"/>
      <c r="AE116" s="555"/>
      <c r="AF116" s="555"/>
    </row>
    <row r="117" spans="1:44" x14ac:dyDescent="0.35">
      <c r="A117" s="168" t="s">
        <v>275</v>
      </c>
      <c r="B117" s="504" t="s">
        <v>250</v>
      </c>
      <c r="C117" s="505" t="s">
        <v>276</v>
      </c>
      <c r="D117" s="399">
        <v>58</v>
      </c>
      <c r="E117" s="399">
        <v>71</v>
      </c>
      <c r="F117" s="399">
        <v>76</v>
      </c>
      <c r="G117" s="399">
        <v>78</v>
      </c>
      <c r="H117" s="399">
        <v>81</v>
      </c>
      <c r="I117" s="399"/>
      <c r="J117" s="399">
        <v>55</v>
      </c>
      <c r="K117" s="399">
        <v>67</v>
      </c>
      <c r="L117" s="399">
        <v>72</v>
      </c>
      <c r="M117" s="399">
        <v>74</v>
      </c>
      <c r="N117" s="399">
        <v>77</v>
      </c>
      <c r="O117" s="399"/>
      <c r="P117" s="399">
        <v>60</v>
      </c>
      <c r="Q117" s="399">
        <v>74</v>
      </c>
      <c r="R117" s="399">
        <v>79</v>
      </c>
      <c r="S117" s="399">
        <v>83</v>
      </c>
      <c r="T117" s="399">
        <v>85</v>
      </c>
      <c r="U117" s="555"/>
      <c r="V117" s="555"/>
      <c r="W117" s="555"/>
      <c r="X117" s="555"/>
      <c r="AC117" s="555"/>
      <c r="AD117" s="555"/>
      <c r="AE117" s="555"/>
      <c r="AF117" s="555"/>
    </row>
    <row r="118" spans="1:44" x14ac:dyDescent="0.35">
      <c r="A118" s="168" t="s">
        <v>277</v>
      </c>
      <c r="B118" s="508" t="s">
        <v>250</v>
      </c>
      <c r="C118" s="298" t="s">
        <v>278</v>
      </c>
      <c r="D118" s="399">
        <v>66</v>
      </c>
      <c r="E118" s="399">
        <v>75</v>
      </c>
      <c r="F118" s="399">
        <v>80</v>
      </c>
      <c r="G118" s="399">
        <v>83</v>
      </c>
      <c r="H118" s="399">
        <v>85</v>
      </c>
      <c r="I118" s="399"/>
      <c r="J118" s="399">
        <v>63</v>
      </c>
      <c r="K118" s="399">
        <v>72</v>
      </c>
      <c r="L118" s="399">
        <v>77</v>
      </c>
      <c r="M118" s="399">
        <v>81</v>
      </c>
      <c r="N118" s="399">
        <v>83</v>
      </c>
      <c r="O118" s="399"/>
      <c r="P118" s="399">
        <v>69</v>
      </c>
      <c r="Q118" s="399">
        <v>78</v>
      </c>
      <c r="R118" s="399">
        <v>84</v>
      </c>
      <c r="S118" s="399">
        <v>86</v>
      </c>
      <c r="T118" s="399">
        <v>88</v>
      </c>
      <c r="U118" s="555"/>
      <c r="V118" s="555"/>
      <c r="W118" s="555"/>
      <c r="X118" s="555"/>
      <c r="AC118" s="555"/>
      <c r="AD118" s="555"/>
      <c r="AE118" s="555"/>
      <c r="AF118" s="555"/>
    </row>
    <row r="119" spans="1:44" x14ac:dyDescent="0.35">
      <c r="A119" s="168" t="s">
        <v>279</v>
      </c>
      <c r="B119" s="508" t="s">
        <v>250</v>
      </c>
      <c r="C119" s="298" t="s">
        <v>280</v>
      </c>
      <c r="D119" s="399">
        <v>61</v>
      </c>
      <c r="E119" s="399">
        <v>74</v>
      </c>
      <c r="F119" s="399">
        <v>80</v>
      </c>
      <c r="G119" s="399">
        <v>81</v>
      </c>
      <c r="H119" s="399">
        <v>88</v>
      </c>
      <c r="I119" s="399"/>
      <c r="J119" s="399">
        <v>60</v>
      </c>
      <c r="K119" s="399">
        <v>72</v>
      </c>
      <c r="L119" s="399">
        <v>78</v>
      </c>
      <c r="M119" s="399">
        <v>79</v>
      </c>
      <c r="N119" s="399">
        <v>86</v>
      </c>
      <c r="O119" s="399"/>
      <c r="P119" s="399">
        <v>61</v>
      </c>
      <c r="Q119" s="399">
        <v>77</v>
      </c>
      <c r="R119" s="399">
        <v>81</v>
      </c>
      <c r="S119" s="399">
        <v>84</v>
      </c>
      <c r="T119" s="399">
        <v>90</v>
      </c>
      <c r="U119" s="555"/>
      <c r="V119" s="555"/>
      <c r="W119" s="555"/>
      <c r="X119" s="555"/>
      <c r="AC119" s="555"/>
      <c r="AD119" s="555"/>
      <c r="AE119" s="555"/>
      <c r="AF119" s="555"/>
    </row>
    <row r="120" spans="1:44" x14ac:dyDescent="0.35">
      <c r="A120" s="168" t="s">
        <v>283</v>
      </c>
      <c r="B120" s="508" t="s">
        <v>250</v>
      </c>
      <c r="C120" s="298" t="s">
        <v>284</v>
      </c>
      <c r="D120" s="399">
        <v>56</v>
      </c>
      <c r="E120" s="399">
        <v>63</v>
      </c>
      <c r="F120" s="399">
        <v>71</v>
      </c>
      <c r="G120" s="399">
        <v>75</v>
      </c>
      <c r="H120" s="399">
        <v>81</v>
      </c>
      <c r="I120" s="399"/>
      <c r="J120" s="399">
        <v>51</v>
      </c>
      <c r="K120" s="399">
        <v>59</v>
      </c>
      <c r="L120" s="399">
        <v>66</v>
      </c>
      <c r="M120" s="399">
        <v>71</v>
      </c>
      <c r="N120" s="399">
        <v>78</v>
      </c>
      <c r="O120" s="399"/>
      <c r="P120" s="399">
        <v>60</v>
      </c>
      <c r="Q120" s="399">
        <v>66</v>
      </c>
      <c r="R120" s="399">
        <v>76</v>
      </c>
      <c r="S120" s="399">
        <v>78</v>
      </c>
      <c r="T120" s="399">
        <v>84</v>
      </c>
      <c r="U120" s="555"/>
      <c r="V120" s="555"/>
      <c r="W120" s="555"/>
      <c r="X120" s="555"/>
      <c r="AC120" s="555"/>
      <c r="AD120" s="555"/>
      <c r="AE120" s="555"/>
      <c r="AF120" s="555"/>
    </row>
    <row r="121" spans="1:44" x14ac:dyDescent="0.35">
      <c r="A121" s="168" t="s">
        <v>285</v>
      </c>
      <c r="B121" s="508" t="s">
        <v>250</v>
      </c>
      <c r="C121" s="298" t="s">
        <v>286</v>
      </c>
      <c r="D121" s="399">
        <v>64</v>
      </c>
      <c r="E121" s="399">
        <v>72</v>
      </c>
      <c r="F121" s="399">
        <v>76</v>
      </c>
      <c r="G121" s="399">
        <v>80</v>
      </c>
      <c r="H121" s="399">
        <v>81</v>
      </c>
      <c r="I121" s="399"/>
      <c r="J121" s="399">
        <v>61</v>
      </c>
      <c r="K121" s="399">
        <v>70</v>
      </c>
      <c r="L121" s="399">
        <v>73</v>
      </c>
      <c r="M121" s="399">
        <v>78</v>
      </c>
      <c r="N121" s="399">
        <v>78</v>
      </c>
      <c r="O121" s="399"/>
      <c r="P121" s="399">
        <v>66</v>
      </c>
      <c r="Q121" s="399">
        <v>75</v>
      </c>
      <c r="R121" s="399">
        <v>79</v>
      </c>
      <c r="S121" s="399">
        <v>81</v>
      </c>
      <c r="T121" s="399">
        <v>85</v>
      </c>
      <c r="U121" s="555"/>
      <c r="V121" s="555"/>
      <c r="W121" s="555"/>
      <c r="X121" s="555"/>
      <c r="AC121" s="555"/>
      <c r="AD121" s="555"/>
      <c r="AE121" s="555"/>
      <c r="AF121" s="555"/>
    </row>
    <row r="122" spans="1:44" x14ac:dyDescent="0.35">
      <c r="A122" s="168" t="s">
        <v>287</v>
      </c>
      <c r="B122" s="508" t="s">
        <v>250</v>
      </c>
      <c r="C122" s="298" t="s">
        <v>288</v>
      </c>
      <c r="D122" s="399">
        <v>63</v>
      </c>
      <c r="E122" s="399">
        <v>76</v>
      </c>
      <c r="F122" s="399">
        <v>81</v>
      </c>
      <c r="G122" s="399">
        <v>82</v>
      </c>
      <c r="H122" s="399">
        <v>85</v>
      </c>
      <c r="I122" s="399"/>
      <c r="J122" s="399">
        <v>59</v>
      </c>
      <c r="K122" s="399">
        <v>72</v>
      </c>
      <c r="L122" s="399">
        <v>77</v>
      </c>
      <c r="M122" s="399">
        <v>79</v>
      </c>
      <c r="N122" s="399">
        <v>81</v>
      </c>
      <c r="O122" s="399"/>
      <c r="P122" s="399">
        <v>67</v>
      </c>
      <c r="Q122" s="399">
        <v>79</v>
      </c>
      <c r="R122" s="399">
        <v>85</v>
      </c>
      <c r="S122" s="399">
        <v>85</v>
      </c>
      <c r="T122" s="399">
        <v>89</v>
      </c>
      <c r="U122" s="555"/>
      <c r="V122" s="555"/>
      <c r="W122" s="555"/>
      <c r="X122" s="555"/>
      <c r="AC122" s="555"/>
      <c r="AD122" s="555"/>
      <c r="AE122" s="555"/>
      <c r="AF122" s="555"/>
    </row>
    <row r="123" spans="1:44" x14ac:dyDescent="0.35">
      <c r="A123" s="168" t="s">
        <v>289</v>
      </c>
      <c r="B123" s="508" t="s">
        <v>250</v>
      </c>
      <c r="C123" s="298" t="s">
        <v>290</v>
      </c>
      <c r="D123" s="399">
        <v>64</v>
      </c>
      <c r="E123" s="399">
        <v>75</v>
      </c>
      <c r="F123" s="399">
        <v>76</v>
      </c>
      <c r="G123" s="399">
        <v>77</v>
      </c>
      <c r="H123" s="399">
        <v>82</v>
      </c>
      <c r="I123" s="399"/>
      <c r="J123" s="399">
        <v>60</v>
      </c>
      <c r="K123" s="399">
        <v>71</v>
      </c>
      <c r="L123" s="399">
        <v>74</v>
      </c>
      <c r="M123" s="399">
        <v>74</v>
      </c>
      <c r="N123" s="399">
        <v>79</v>
      </c>
      <c r="O123" s="399"/>
      <c r="P123" s="399">
        <v>67</v>
      </c>
      <c r="Q123" s="399">
        <v>79</v>
      </c>
      <c r="R123" s="399">
        <v>79</v>
      </c>
      <c r="S123" s="399">
        <v>80</v>
      </c>
      <c r="T123" s="399">
        <v>85</v>
      </c>
      <c r="U123" s="555"/>
      <c r="V123" s="555"/>
      <c r="W123" s="555"/>
      <c r="X123" s="555"/>
      <c r="AC123" s="555"/>
      <c r="AD123" s="555"/>
      <c r="AE123" s="555"/>
      <c r="AF123" s="555"/>
    </row>
    <row r="124" spans="1:44" x14ac:dyDescent="0.35">
      <c r="A124" s="168" t="s">
        <v>291</v>
      </c>
      <c r="B124" s="508" t="s">
        <v>250</v>
      </c>
      <c r="C124" s="298" t="s">
        <v>292</v>
      </c>
      <c r="D124" s="399">
        <v>61</v>
      </c>
      <c r="E124" s="399">
        <v>75</v>
      </c>
      <c r="F124" s="399">
        <v>82</v>
      </c>
      <c r="G124" s="399">
        <v>83</v>
      </c>
      <c r="H124" s="399">
        <v>86</v>
      </c>
      <c r="I124" s="399"/>
      <c r="J124" s="399">
        <v>58</v>
      </c>
      <c r="K124" s="399">
        <v>71</v>
      </c>
      <c r="L124" s="399">
        <v>79</v>
      </c>
      <c r="M124" s="399">
        <v>80</v>
      </c>
      <c r="N124" s="399">
        <v>82</v>
      </c>
      <c r="O124" s="399"/>
      <c r="P124" s="399">
        <v>64</v>
      </c>
      <c r="Q124" s="399">
        <v>79</v>
      </c>
      <c r="R124" s="399">
        <v>85</v>
      </c>
      <c r="S124" s="399">
        <v>85</v>
      </c>
      <c r="T124" s="399">
        <v>89</v>
      </c>
      <c r="U124" s="555"/>
      <c r="V124" s="555"/>
      <c r="W124" s="555"/>
      <c r="X124" s="555"/>
      <c r="AC124" s="555"/>
      <c r="AD124" s="555"/>
      <c r="AE124" s="555"/>
      <c r="AF124" s="555"/>
    </row>
    <row r="125" spans="1:44" x14ac:dyDescent="0.35">
      <c r="A125" s="168" t="s">
        <v>293</v>
      </c>
      <c r="B125" s="508" t="s">
        <v>250</v>
      </c>
      <c r="C125" s="298" t="s">
        <v>294</v>
      </c>
      <c r="D125" s="399">
        <v>63</v>
      </c>
      <c r="E125" s="399">
        <v>71</v>
      </c>
      <c r="F125" s="399">
        <v>75</v>
      </c>
      <c r="G125" s="399">
        <v>76</v>
      </c>
      <c r="H125" s="399">
        <v>79</v>
      </c>
      <c r="I125" s="399"/>
      <c r="J125" s="399">
        <v>60</v>
      </c>
      <c r="K125" s="399">
        <v>68</v>
      </c>
      <c r="L125" s="399">
        <v>71</v>
      </c>
      <c r="M125" s="399">
        <v>72</v>
      </c>
      <c r="N125" s="399">
        <v>76</v>
      </c>
      <c r="O125" s="399"/>
      <c r="P125" s="399">
        <v>66</v>
      </c>
      <c r="Q125" s="399">
        <v>74</v>
      </c>
      <c r="R125" s="399">
        <v>80</v>
      </c>
      <c r="S125" s="399">
        <v>79</v>
      </c>
      <c r="T125" s="399">
        <v>82</v>
      </c>
      <c r="U125" s="555"/>
      <c r="V125" s="555"/>
      <c r="W125" s="555"/>
      <c r="X125" s="555"/>
      <c r="AC125" s="555"/>
      <c r="AD125" s="555"/>
      <c r="AE125" s="555"/>
      <c r="AF125" s="555"/>
    </row>
    <row r="126" spans="1:44" x14ac:dyDescent="0.35">
      <c r="A126" s="168" t="s">
        <v>295</v>
      </c>
      <c r="B126" s="508" t="s">
        <v>250</v>
      </c>
      <c r="C126" s="298" t="s">
        <v>296</v>
      </c>
      <c r="D126" s="399">
        <v>63</v>
      </c>
      <c r="E126" s="399">
        <v>72</v>
      </c>
      <c r="F126" s="399">
        <v>78</v>
      </c>
      <c r="G126" s="399">
        <v>79</v>
      </c>
      <c r="H126" s="399">
        <v>82</v>
      </c>
      <c r="I126" s="399"/>
      <c r="J126" s="399">
        <v>59</v>
      </c>
      <c r="K126" s="399">
        <v>69</v>
      </c>
      <c r="L126" s="399">
        <v>74</v>
      </c>
      <c r="M126" s="399">
        <v>76</v>
      </c>
      <c r="N126" s="399">
        <v>78</v>
      </c>
      <c r="O126" s="399"/>
      <c r="P126" s="399">
        <v>67</v>
      </c>
      <c r="Q126" s="399">
        <v>75</v>
      </c>
      <c r="R126" s="399">
        <v>81</v>
      </c>
      <c r="S126" s="399">
        <v>82</v>
      </c>
      <c r="T126" s="399">
        <v>86</v>
      </c>
      <c r="U126" s="555"/>
      <c r="V126" s="555"/>
      <c r="W126" s="555"/>
      <c r="X126" s="555"/>
      <c r="AC126" s="555"/>
      <c r="AD126" s="555"/>
      <c r="AE126" s="555"/>
      <c r="AF126" s="555"/>
    </row>
    <row r="127" spans="1:44" x14ac:dyDescent="0.35">
      <c r="A127" s="168" t="s">
        <v>297</v>
      </c>
      <c r="B127" s="508" t="s">
        <v>250</v>
      </c>
      <c r="C127" s="298" t="s">
        <v>298</v>
      </c>
      <c r="D127" s="399">
        <v>57</v>
      </c>
      <c r="E127" s="399">
        <v>67</v>
      </c>
      <c r="F127" s="399">
        <v>73</v>
      </c>
      <c r="G127" s="399">
        <v>76</v>
      </c>
      <c r="H127" s="399">
        <v>79</v>
      </c>
      <c r="I127" s="399"/>
      <c r="J127" s="399">
        <v>53</v>
      </c>
      <c r="K127" s="399">
        <v>64</v>
      </c>
      <c r="L127" s="399">
        <v>69</v>
      </c>
      <c r="M127" s="399">
        <v>73</v>
      </c>
      <c r="N127" s="399">
        <v>76</v>
      </c>
      <c r="O127" s="399"/>
      <c r="P127" s="399">
        <v>61</v>
      </c>
      <c r="Q127" s="399">
        <v>69</v>
      </c>
      <c r="R127" s="399">
        <v>77</v>
      </c>
      <c r="S127" s="399">
        <v>80</v>
      </c>
      <c r="T127" s="399">
        <v>81</v>
      </c>
      <c r="U127" s="555"/>
      <c r="V127" s="555"/>
      <c r="W127" s="555"/>
      <c r="X127" s="555"/>
      <c r="AC127" s="555"/>
      <c r="AD127" s="555"/>
      <c r="AE127" s="555"/>
      <c r="AF127" s="555"/>
    </row>
    <row r="128" spans="1:44" x14ac:dyDescent="0.35">
      <c r="A128" s="168" t="s">
        <v>299</v>
      </c>
      <c r="B128" s="508" t="s">
        <v>250</v>
      </c>
      <c r="C128" s="298" t="s">
        <v>300</v>
      </c>
      <c r="D128" s="399">
        <v>65</v>
      </c>
      <c r="E128" s="399">
        <v>76</v>
      </c>
      <c r="F128" s="399">
        <v>81</v>
      </c>
      <c r="G128" s="399">
        <v>83</v>
      </c>
      <c r="H128" s="399">
        <v>84</v>
      </c>
      <c r="I128" s="399"/>
      <c r="J128" s="399">
        <v>62</v>
      </c>
      <c r="K128" s="399">
        <v>73</v>
      </c>
      <c r="L128" s="399">
        <v>78</v>
      </c>
      <c r="M128" s="399">
        <v>80</v>
      </c>
      <c r="N128" s="399">
        <v>81</v>
      </c>
      <c r="O128" s="399"/>
      <c r="P128" s="399">
        <v>68</v>
      </c>
      <c r="Q128" s="399">
        <v>80</v>
      </c>
      <c r="R128" s="399">
        <v>85</v>
      </c>
      <c r="S128" s="399">
        <v>87</v>
      </c>
      <c r="T128" s="399">
        <v>88</v>
      </c>
      <c r="U128" s="555"/>
      <c r="V128" s="555"/>
      <c r="W128" s="555"/>
      <c r="X128" s="555"/>
      <c r="AC128" s="555"/>
      <c r="AD128" s="555"/>
      <c r="AE128" s="555"/>
      <c r="AF128" s="555"/>
    </row>
    <row r="129" spans="1:44" s="385" customFormat="1" ht="13.15" x14ac:dyDescent="0.4">
      <c r="A129" s="216" t="s">
        <v>301</v>
      </c>
      <c r="B129" s="502" t="s">
        <v>250</v>
      </c>
      <c r="C129" s="502" t="s">
        <v>302</v>
      </c>
      <c r="D129" s="399">
        <v>63</v>
      </c>
      <c r="E129" s="399">
        <v>78</v>
      </c>
      <c r="F129" s="399">
        <v>82</v>
      </c>
      <c r="G129" s="399">
        <v>83</v>
      </c>
      <c r="H129" s="399">
        <v>84</v>
      </c>
      <c r="I129" s="399"/>
      <c r="J129" s="399">
        <v>60</v>
      </c>
      <c r="K129" s="399">
        <v>74</v>
      </c>
      <c r="L129" s="399">
        <v>78</v>
      </c>
      <c r="M129" s="399">
        <v>79</v>
      </c>
      <c r="N129" s="399">
        <v>80</v>
      </c>
      <c r="O129" s="399"/>
      <c r="P129" s="399">
        <v>66</v>
      </c>
      <c r="Q129" s="399">
        <v>82</v>
      </c>
      <c r="R129" s="399">
        <v>85</v>
      </c>
      <c r="S129" s="399">
        <v>86</v>
      </c>
      <c r="T129" s="399">
        <v>87</v>
      </c>
      <c r="U129" s="555"/>
      <c r="V129" s="555"/>
      <c r="W129" s="555"/>
      <c r="X129" s="555"/>
      <c r="Y129" s="386"/>
      <c r="Z129" s="386"/>
      <c r="AA129" s="386"/>
      <c r="AB129" s="386"/>
      <c r="AC129" s="555"/>
      <c r="AD129" s="555"/>
      <c r="AE129" s="555"/>
      <c r="AF129" s="555"/>
      <c r="AG129" s="386"/>
      <c r="AH129" s="386"/>
      <c r="AI129" s="386"/>
      <c r="AJ129" s="386"/>
      <c r="AK129" s="386"/>
      <c r="AL129" s="386"/>
      <c r="AM129" s="386"/>
      <c r="AN129" s="386"/>
      <c r="AO129" s="386"/>
      <c r="AP129" s="386"/>
      <c r="AQ129" s="386"/>
      <c r="AR129" s="386"/>
    </row>
    <row r="130" spans="1:44" x14ac:dyDescent="0.35">
      <c r="A130" s="168" t="s">
        <v>303</v>
      </c>
      <c r="B130" s="508" t="s">
        <v>250</v>
      </c>
      <c r="C130" s="298" t="s">
        <v>304</v>
      </c>
      <c r="D130" s="399">
        <v>58</v>
      </c>
      <c r="E130" s="399">
        <v>69</v>
      </c>
      <c r="F130" s="399">
        <v>76</v>
      </c>
      <c r="G130" s="399">
        <v>78</v>
      </c>
      <c r="H130" s="399">
        <v>85</v>
      </c>
      <c r="I130" s="399"/>
      <c r="J130" s="399">
        <v>53</v>
      </c>
      <c r="K130" s="399">
        <v>64</v>
      </c>
      <c r="L130" s="399">
        <v>73</v>
      </c>
      <c r="M130" s="399">
        <v>74</v>
      </c>
      <c r="N130" s="399">
        <v>82</v>
      </c>
      <c r="O130" s="399"/>
      <c r="P130" s="399">
        <v>63</v>
      </c>
      <c r="Q130" s="399">
        <v>74</v>
      </c>
      <c r="R130" s="399">
        <v>80</v>
      </c>
      <c r="S130" s="399">
        <v>82</v>
      </c>
      <c r="T130" s="399">
        <v>88</v>
      </c>
      <c r="U130" s="555"/>
      <c r="V130" s="555"/>
      <c r="W130" s="555"/>
      <c r="X130" s="555"/>
      <c r="AC130" s="555"/>
      <c r="AD130" s="555"/>
      <c r="AE130" s="555"/>
      <c r="AF130" s="555"/>
    </row>
    <row r="131" spans="1:44" x14ac:dyDescent="0.35">
      <c r="A131" s="168" t="s">
        <v>305</v>
      </c>
      <c r="B131" s="508" t="s">
        <v>250</v>
      </c>
      <c r="C131" s="298" t="s">
        <v>306</v>
      </c>
      <c r="D131" s="399">
        <v>57</v>
      </c>
      <c r="E131" s="399">
        <v>71</v>
      </c>
      <c r="F131" s="399">
        <v>77</v>
      </c>
      <c r="G131" s="399">
        <v>80</v>
      </c>
      <c r="H131" s="399">
        <v>83</v>
      </c>
      <c r="I131" s="399"/>
      <c r="J131" s="399">
        <v>54</v>
      </c>
      <c r="K131" s="399">
        <v>68</v>
      </c>
      <c r="L131" s="399">
        <v>72</v>
      </c>
      <c r="M131" s="399">
        <v>77</v>
      </c>
      <c r="N131" s="399">
        <v>81</v>
      </c>
      <c r="O131" s="399"/>
      <c r="P131" s="399">
        <v>60</v>
      </c>
      <c r="Q131" s="399">
        <v>74</v>
      </c>
      <c r="R131" s="399">
        <v>81</v>
      </c>
      <c r="S131" s="399">
        <v>84</v>
      </c>
      <c r="T131" s="399">
        <v>86</v>
      </c>
      <c r="U131" s="555"/>
      <c r="V131" s="555"/>
      <c r="W131" s="555"/>
      <c r="X131" s="555"/>
      <c r="AC131" s="555"/>
      <c r="AD131" s="555"/>
      <c r="AE131" s="555"/>
      <c r="AF131" s="555"/>
    </row>
    <row r="132" spans="1:44" x14ac:dyDescent="0.35">
      <c r="A132" s="168" t="s">
        <v>307</v>
      </c>
      <c r="B132" s="508" t="s">
        <v>250</v>
      </c>
      <c r="C132" s="298" t="s">
        <v>308</v>
      </c>
      <c r="D132" s="399">
        <v>59</v>
      </c>
      <c r="E132" s="399">
        <v>73</v>
      </c>
      <c r="F132" s="399">
        <v>80</v>
      </c>
      <c r="G132" s="399">
        <v>81</v>
      </c>
      <c r="H132" s="399">
        <v>84</v>
      </c>
      <c r="I132" s="399"/>
      <c r="J132" s="399">
        <v>55</v>
      </c>
      <c r="K132" s="399">
        <v>70</v>
      </c>
      <c r="L132" s="399">
        <v>76</v>
      </c>
      <c r="M132" s="399">
        <v>78</v>
      </c>
      <c r="N132" s="399">
        <v>80</v>
      </c>
      <c r="O132" s="399"/>
      <c r="P132" s="399">
        <v>62</v>
      </c>
      <c r="Q132" s="399">
        <v>76</v>
      </c>
      <c r="R132" s="399">
        <v>83</v>
      </c>
      <c r="S132" s="399">
        <v>84</v>
      </c>
      <c r="T132" s="399">
        <v>88</v>
      </c>
      <c r="U132" s="555"/>
      <c r="V132" s="555"/>
      <c r="W132" s="555"/>
      <c r="X132" s="555"/>
      <c r="AC132" s="555"/>
      <c r="AD132" s="555"/>
      <c r="AE132" s="555"/>
      <c r="AF132" s="555"/>
    </row>
    <row r="133" spans="1:44" x14ac:dyDescent="0.35">
      <c r="A133" s="168" t="s">
        <v>309</v>
      </c>
      <c r="B133" s="508" t="s">
        <v>250</v>
      </c>
      <c r="C133" s="298" t="s">
        <v>310</v>
      </c>
      <c r="D133" s="399">
        <v>63</v>
      </c>
      <c r="E133" s="399">
        <v>72</v>
      </c>
      <c r="F133" s="399">
        <v>79</v>
      </c>
      <c r="G133" s="399">
        <v>77</v>
      </c>
      <c r="H133" s="399">
        <v>87</v>
      </c>
      <c r="I133" s="399"/>
      <c r="J133" s="399">
        <v>60</v>
      </c>
      <c r="K133" s="399">
        <v>70</v>
      </c>
      <c r="L133" s="399">
        <v>76</v>
      </c>
      <c r="M133" s="399">
        <v>75</v>
      </c>
      <c r="N133" s="399">
        <v>85</v>
      </c>
      <c r="O133" s="399"/>
      <c r="P133" s="399">
        <v>66</v>
      </c>
      <c r="Q133" s="399">
        <v>74</v>
      </c>
      <c r="R133" s="399">
        <v>81</v>
      </c>
      <c r="S133" s="399">
        <v>80</v>
      </c>
      <c r="T133" s="399">
        <v>89</v>
      </c>
      <c r="U133" s="555"/>
      <c r="V133" s="555"/>
      <c r="W133" s="555"/>
      <c r="X133" s="555"/>
      <c r="AC133" s="555"/>
      <c r="AD133" s="555"/>
      <c r="AE133" s="555"/>
      <c r="AF133" s="555"/>
    </row>
    <row r="134" spans="1:44" x14ac:dyDescent="0.35">
      <c r="A134" s="168" t="s">
        <v>311</v>
      </c>
      <c r="B134" s="508" t="s">
        <v>250</v>
      </c>
      <c r="C134" s="298" t="s">
        <v>312</v>
      </c>
      <c r="D134" s="399">
        <v>57</v>
      </c>
      <c r="E134" s="399">
        <v>68</v>
      </c>
      <c r="F134" s="399">
        <v>76</v>
      </c>
      <c r="G134" s="399">
        <v>77</v>
      </c>
      <c r="H134" s="399">
        <v>80</v>
      </c>
      <c r="I134" s="399"/>
      <c r="J134" s="399">
        <v>54</v>
      </c>
      <c r="K134" s="399">
        <v>64</v>
      </c>
      <c r="L134" s="399">
        <v>73</v>
      </c>
      <c r="M134" s="399">
        <v>74</v>
      </c>
      <c r="N134" s="399">
        <v>77</v>
      </c>
      <c r="O134" s="399"/>
      <c r="P134" s="399">
        <v>60</v>
      </c>
      <c r="Q134" s="399">
        <v>72</v>
      </c>
      <c r="R134" s="399">
        <v>79</v>
      </c>
      <c r="S134" s="399">
        <v>80</v>
      </c>
      <c r="T134" s="399">
        <v>83</v>
      </c>
      <c r="U134" s="555"/>
      <c r="V134" s="555"/>
      <c r="W134" s="555"/>
      <c r="X134" s="555"/>
      <c r="AC134" s="555"/>
      <c r="AD134" s="555"/>
      <c r="AE134" s="555"/>
      <c r="AF134" s="555"/>
    </row>
    <row r="135" spans="1:44" x14ac:dyDescent="0.35">
      <c r="A135" s="168" t="s">
        <v>313</v>
      </c>
      <c r="B135" s="508" t="s">
        <v>250</v>
      </c>
      <c r="C135" s="298" t="s">
        <v>314</v>
      </c>
      <c r="D135" s="399">
        <v>55</v>
      </c>
      <c r="E135" s="399">
        <v>67</v>
      </c>
      <c r="F135" s="399">
        <v>73</v>
      </c>
      <c r="G135" s="399">
        <v>73</v>
      </c>
      <c r="H135" s="399">
        <v>80</v>
      </c>
      <c r="I135" s="399"/>
      <c r="J135" s="399">
        <v>51</v>
      </c>
      <c r="K135" s="399">
        <v>63</v>
      </c>
      <c r="L135" s="399">
        <v>69</v>
      </c>
      <c r="M135" s="399">
        <v>71</v>
      </c>
      <c r="N135" s="399">
        <v>77</v>
      </c>
      <c r="O135" s="399"/>
      <c r="P135" s="399">
        <v>59</v>
      </c>
      <c r="Q135" s="399">
        <v>71</v>
      </c>
      <c r="R135" s="399">
        <v>78</v>
      </c>
      <c r="S135" s="399">
        <v>76</v>
      </c>
      <c r="T135" s="399">
        <v>84</v>
      </c>
      <c r="U135" s="555"/>
      <c r="V135" s="555"/>
      <c r="W135" s="555"/>
      <c r="X135" s="555"/>
      <c r="AC135" s="555"/>
      <c r="AD135" s="555"/>
      <c r="AE135" s="555"/>
      <c r="AF135" s="555"/>
    </row>
    <row r="136" spans="1:44" x14ac:dyDescent="0.35">
      <c r="A136" s="168" t="s">
        <v>315</v>
      </c>
      <c r="B136" s="508" t="s">
        <v>250</v>
      </c>
      <c r="C136" s="298" t="s">
        <v>316</v>
      </c>
      <c r="D136" s="399">
        <v>65</v>
      </c>
      <c r="E136" s="399">
        <v>79</v>
      </c>
      <c r="F136" s="399">
        <v>82</v>
      </c>
      <c r="G136" s="399">
        <v>87</v>
      </c>
      <c r="H136" s="399">
        <v>89</v>
      </c>
      <c r="I136" s="399"/>
      <c r="J136" s="399">
        <v>61</v>
      </c>
      <c r="K136" s="399">
        <v>75</v>
      </c>
      <c r="L136" s="399">
        <v>79</v>
      </c>
      <c r="M136" s="399">
        <v>84</v>
      </c>
      <c r="N136" s="399">
        <v>88</v>
      </c>
      <c r="O136" s="399"/>
      <c r="P136" s="399">
        <v>69</v>
      </c>
      <c r="Q136" s="399">
        <v>83</v>
      </c>
      <c r="R136" s="399">
        <v>86</v>
      </c>
      <c r="S136" s="399">
        <v>89</v>
      </c>
      <c r="T136" s="399">
        <v>90</v>
      </c>
      <c r="U136" s="555"/>
      <c r="V136" s="555"/>
      <c r="W136" s="555"/>
      <c r="X136" s="555"/>
      <c r="AC136" s="555"/>
      <c r="AD136" s="555"/>
      <c r="AE136" s="555"/>
      <c r="AF136" s="555"/>
    </row>
    <row r="137" spans="1:44" x14ac:dyDescent="0.35">
      <c r="A137" s="168" t="s">
        <v>317</v>
      </c>
      <c r="B137" s="508" t="s">
        <v>250</v>
      </c>
      <c r="C137" s="298" t="s">
        <v>318</v>
      </c>
      <c r="D137" s="399">
        <v>65</v>
      </c>
      <c r="E137" s="399">
        <v>78</v>
      </c>
      <c r="F137" s="399">
        <v>79</v>
      </c>
      <c r="G137" s="399">
        <v>82</v>
      </c>
      <c r="H137" s="399">
        <v>82</v>
      </c>
      <c r="I137" s="399"/>
      <c r="J137" s="399">
        <v>61</v>
      </c>
      <c r="K137" s="399">
        <v>74</v>
      </c>
      <c r="L137" s="399">
        <v>76</v>
      </c>
      <c r="M137" s="399">
        <v>80</v>
      </c>
      <c r="N137" s="399">
        <v>79</v>
      </c>
      <c r="O137" s="399"/>
      <c r="P137" s="399">
        <v>69</v>
      </c>
      <c r="Q137" s="399">
        <v>81</v>
      </c>
      <c r="R137" s="399">
        <v>82</v>
      </c>
      <c r="S137" s="399">
        <v>85</v>
      </c>
      <c r="T137" s="399">
        <v>86</v>
      </c>
      <c r="U137" s="555"/>
      <c r="V137" s="555"/>
      <c r="W137" s="555"/>
      <c r="X137" s="555"/>
      <c r="AC137" s="555"/>
      <c r="AD137" s="555"/>
      <c r="AE137" s="555"/>
      <c r="AF137" s="555"/>
    </row>
    <row r="138" spans="1:44" x14ac:dyDescent="0.35">
      <c r="A138" s="168" t="s">
        <v>319</v>
      </c>
      <c r="B138" s="508" t="s">
        <v>250</v>
      </c>
      <c r="C138" s="298" t="s">
        <v>320</v>
      </c>
      <c r="D138" s="399">
        <v>61</v>
      </c>
      <c r="E138" s="399">
        <v>70</v>
      </c>
      <c r="F138" s="399">
        <v>73</v>
      </c>
      <c r="G138" s="399">
        <v>78</v>
      </c>
      <c r="H138" s="399">
        <v>83</v>
      </c>
      <c r="I138" s="399"/>
      <c r="J138" s="399">
        <v>56</v>
      </c>
      <c r="K138" s="399">
        <v>68</v>
      </c>
      <c r="L138" s="399">
        <v>70</v>
      </c>
      <c r="M138" s="399">
        <v>75</v>
      </c>
      <c r="N138" s="399">
        <v>80</v>
      </c>
      <c r="O138" s="399"/>
      <c r="P138" s="399">
        <v>65</v>
      </c>
      <c r="Q138" s="399">
        <v>73</v>
      </c>
      <c r="R138" s="399">
        <v>77</v>
      </c>
      <c r="S138" s="399">
        <v>81</v>
      </c>
      <c r="T138" s="399">
        <v>87</v>
      </c>
      <c r="U138" s="555"/>
      <c r="V138" s="555"/>
      <c r="W138" s="555"/>
      <c r="X138" s="555"/>
      <c r="AC138" s="555"/>
      <c r="AD138" s="555"/>
      <c r="AE138" s="555"/>
      <c r="AF138" s="555"/>
    </row>
    <row r="139" spans="1:44" x14ac:dyDescent="0.35">
      <c r="A139" s="168" t="s">
        <v>323</v>
      </c>
      <c r="B139" s="504" t="s">
        <v>322</v>
      </c>
      <c r="C139" s="509" t="s">
        <v>324</v>
      </c>
      <c r="D139" s="399">
        <v>54</v>
      </c>
      <c r="E139" s="399">
        <v>69</v>
      </c>
      <c r="F139" s="399">
        <v>75</v>
      </c>
      <c r="G139" s="399">
        <v>79</v>
      </c>
      <c r="H139" s="399">
        <v>84</v>
      </c>
      <c r="I139" s="399"/>
      <c r="J139" s="399">
        <v>53</v>
      </c>
      <c r="K139" s="399">
        <v>65</v>
      </c>
      <c r="L139" s="399">
        <v>73</v>
      </c>
      <c r="M139" s="399">
        <v>75</v>
      </c>
      <c r="N139" s="399">
        <v>80</v>
      </c>
      <c r="O139" s="399"/>
      <c r="P139" s="399">
        <v>55</v>
      </c>
      <c r="Q139" s="399">
        <v>73</v>
      </c>
      <c r="R139" s="399">
        <v>78</v>
      </c>
      <c r="S139" s="399">
        <v>82</v>
      </c>
      <c r="T139" s="399">
        <v>87</v>
      </c>
      <c r="U139" s="555"/>
      <c r="V139" s="555"/>
      <c r="W139" s="555"/>
      <c r="X139" s="555"/>
      <c r="AC139" s="555"/>
      <c r="AD139" s="555"/>
      <c r="AE139" s="555"/>
      <c r="AF139" s="555"/>
    </row>
    <row r="140" spans="1:44" x14ac:dyDescent="0.35">
      <c r="A140" s="168" t="s">
        <v>325</v>
      </c>
      <c r="B140" s="508" t="s">
        <v>322</v>
      </c>
      <c r="C140" s="510" t="s">
        <v>326</v>
      </c>
      <c r="D140" s="399">
        <v>49</v>
      </c>
      <c r="E140" s="399">
        <v>64</v>
      </c>
      <c r="F140" s="399">
        <v>69</v>
      </c>
      <c r="G140" s="399">
        <v>75</v>
      </c>
      <c r="H140" s="399">
        <v>79</v>
      </c>
      <c r="I140" s="399"/>
      <c r="J140" s="399">
        <v>46</v>
      </c>
      <c r="K140" s="399">
        <v>63</v>
      </c>
      <c r="L140" s="399">
        <v>68</v>
      </c>
      <c r="M140" s="399">
        <v>71</v>
      </c>
      <c r="N140" s="399">
        <v>76</v>
      </c>
      <c r="O140" s="399"/>
      <c r="P140" s="399">
        <v>51</v>
      </c>
      <c r="Q140" s="399">
        <v>65</v>
      </c>
      <c r="R140" s="399">
        <v>70</v>
      </c>
      <c r="S140" s="399">
        <v>79</v>
      </c>
      <c r="T140" s="399">
        <v>83</v>
      </c>
      <c r="U140" s="555"/>
      <c r="V140" s="555"/>
      <c r="W140" s="555"/>
      <c r="X140" s="555"/>
      <c r="AC140" s="555"/>
      <c r="AD140" s="555"/>
      <c r="AE140" s="555"/>
      <c r="AF140" s="555"/>
    </row>
    <row r="141" spans="1:44" x14ac:dyDescent="0.35">
      <c r="A141" s="168" t="s">
        <v>327</v>
      </c>
      <c r="B141" s="508" t="s">
        <v>322</v>
      </c>
      <c r="C141" s="510" t="s">
        <v>328</v>
      </c>
      <c r="D141" s="399">
        <v>55</v>
      </c>
      <c r="E141" s="399">
        <v>66</v>
      </c>
      <c r="F141" s="399">
        <v>72</v>
      </c>
      <c r="G141" s="399">
        <v>77</v>
      </c>
      <c r="H141" s="399">
        <v>81</v>
      </c>
      <c r="I141" s="399"/>
      <c r="J141" s="399">
        <v>52</v>
      </c>
      <c r="K141" s="399">
        <v>62</v>
      </c>
      <c r="L141" s="399">
        <v>69</v>
      </c>
      <c r="M141" s="399">
        <v>74</v>
      </c>
      <c r="N141" s="399">
        <v>78</v>
      </c>
      <c r="O141" s="399"/>
      <c r="P141" s="399">
        <v>58</v>
      </c>
      <c r="Q141" s="399">
        <v>70</v>
      </c>
      <c r="R141" s="399">
        <v>75</v>
      </c>
      <c r="S141" s="399">
        <v>81</v>
      </c>
      <c r="T141" s="399">
        <v>83</v>
      </c>
      <c r="U141" s="555"/>
      <c r="V141" s="555"/>
      <c r="W141" s="555"/>
      <c r="X141" s="555"/>
      <c r="AC141" s="555"/>
      <c r="AD141" s="555"/>
      <c r="AE141" s="555"/>
      <c r="AF141" s="555"/>
    </row>
    <row r="142" spans="1:44" x14ac:dyDescent="0.35">
      <c r="A142" s="168" t="s">
        <v>329</v>
      </c>
      <c r="B142" s="508" t="s">
        <v>322</v>
      </c>
      <c r="C142" s="510" t="s">
        <v>330</v>
      </c>
      <c r="D142" s="399">
        <v>51</v>
      </c>
      <c r="E142" s="399">
        <v>63</v>
      </c>
      <c r="F142" s="399">
        <v>69</v>
      </c>
      <c r="G142" s="399">
        <v>76</v>
      </c>
      <c r="H142" s="399">
        <v>81</v>
      </c>
      <c r="I142" s="399"/>
      <c r="J142" s="399">
        <v>47</v>
      </c>
      <c r="K142" s="399">
        <v>59</v>
      </c>
      <c r="L142" s="399">
        <v>65</v>
      </c>
      <c r="M142" s="399">
        <v>72</v>
      </c>
      <c r="N142" s="399">
        <v>77</v>
      </c>
      <c r="O142" s="399"/>
      <c r="P142" s="399">
        <v>56</v>
      </c>
      <c r="Q142" s="399">
        <v>67</v>
      </c>
      <c r="R142" s="399">
        <v>74</v>
      </c>
      <c r="S142" s="399">
        <v>80</v>
      </c>
      <c r="T142" s="399">
        <v>86</v>
      </c>
      <c r="U142" s="555"/>
      <c r="V142" s="555"/>
      <c r="W142" s="555"/>
      <c r="X142" s="555"/>
      <c r="AC142" s="555"/>
      <c r="AD142" s="555"/>
      <c r="AE142" s="555"/>
      <c r="AF142" s="555"/>
    </row>
    <row r="143" spans="1:44" x14ac:dyDescent="0.35">
      <c r="A143" s="168" t="s">
        <v>331</v>
      </c>
      <c r="B143" s="508" t="s">
        <v>322</v>
      </c>
      <c r="C143" s="510" t="s">
        <v>332</v>
      </c>
      <c r="D143" s="399">
        <v>58</v>
      </c>
      <c r="E143" s="399">
        <v>71</v>
      </c>
      <c r="F143" s="399">
        <v>75</v>
      </c>
      <c r="G143" s="399">
        <v>78</v>
      </c>
      <c r="H143" s="399">
        <v>81</v>
      </c>
      <c r="I143" s="399"/>
      <c r="J143" s="399">
        <v>55</v>
      </c>
      <c r="K143" s="399">
        <v>68</v>
      </c>
      <c r="L143" s="399">
        <v>72</v>
      </c>
      <c r="M143" s="399">
        <v>74</v>
      </c>
      <c r="N143" s="399">
        <v>78</v>
      </c>
      <c r="O143" s="399"/>
      <c r="P143" s="399">
        <v>61</v>
      </c>
      <c r="Q143" s="399">
        <v>74</v>
      </c>
      <c r="R143" s="399">
        <v>79</v>
      </c>
      <c r="S143" s="399">
        <v>82</v>
      </c>
      <c r="T143" s="399">
        <v>85</v>
      </c>
      <c r="U143" s="555"/>
      <c r="V143" s="555"/>
      <c r="W143" s="555"/>
      <c r="X143" s="555"/>
      <c r="AC143" s="555"/>
      <c r="AD143" s="555"/>
      <c r="AE143" s="555"/>
      <c r="AF143" s="555"/>
    </row>
    <row r="144" spans="1:44" x14ac:dyDescent="0.35">
      <c r="A144" s="168" t="s">
        <v>333</v>
      </c>
      <c r="B144" s="508" t="s">
        <v>322</v>
      </c>
      <c r="C144" s="510" t="s">
        <v>334</v>
      </c>
      <c r="D144" s="399">
        <v>48</v>
      </c>
      <c r="E144" s="399">
        <v>63</v>
      </c>
      <c r="F144" s="399">
        <v>70</v>
      </c>
      <c r="G144" s="399">
        <v>77</v>
      </c>
      <c r="H144" s="399">
        <v>76</v>
      </c>
      <c r="I144" s="399"/>
      <c r="J144" s="399">
        <v>44</v>
      </c>
      <c r="K144" s="399">
        <v>60</v>
      </c>
      <c r="L144" s="399">
        <v>63</v>
      </c>
      <c r="M144" s="399">
        <v>72</v>
      </c>
      <c r="N144" s="399">
        <v>72</v>
      </c>
      <c r="O144" s="399"/>
      <c r="P144" s="399">
        <v>52</v>
      </c>
      <c r="Q144" s="399">
        <v>67</v>
      </c>
      <c r="R144" s="399">
        <v>78</v>
      </c>
      <c r="S144" s="399">
        <v>81</v>
      </c>
      <c r="T144" s="399">
        <v>81</v>
      </c>
      <c r="U144" s="555"/>
      <c r="V144" s="555"/>
      <c r="W144" s="555"/>
      <c r="X144" s="555"/>
      <c r="AC144" s="555"/>
      <c r="AD144" s="555"/>
      <c r="AE144" s="555"/>
      <c r="AF144" s="555"/>
    </row>
    <row r="145" spans="1:44" x14ac:dyDescent="0.35">
      <c r="A145" s="168" t="s">
        <v>335</v>
      </c>
      <c r="B145" s="508" t="s">
        <v>322</v>
      </c>
      <c r="C145" s="510" t="s">
        <v>336</v>
      </c>
      <c r="D145" s="399">
        <v>54</v>
      </c>
      <c r="E145" s="399">
        <v>68</v>
      </c>
      <c r="F145" s="399">
        <v>74</v>
      </c>
      <c r="G145" s="399">
        <v>78</v>
      </c>
      <c r="H145" s="399">
        <v>82</v>
      </c>
      <c r="I145" s="399"/>
      <c r="J145" s="399">
        <v>50</v>
      </c>
      <c r="K145" s="399">
        <v>64</v>
      </c>
      <c r="L145" s="399">
        <v>71</v>
      </c>
      <c r="M145" s="399">
        <v>74</v>
      </c>
      <c r="N145" s="399">
        <v>78</v>
      </c>
      <c r="O145" s="399"/>
      <c r="P145" s="399">
        <v>58</v>
      </c>
      <c r="Q145" s="399">
        <v>72</v>
      </c>
      <c r="R145" s="399">
        <v>78</v>
      </c>
      <c r="S145" s="399">
        <v>82</v>
      </c>
      <c r="T145" s="399">
        <v>85</v>
      </c>
      <c r="U145" s="555"/>
      <c r="V145" s="555"/>
      <c r="W145" s="555"/>
      <c r="X145" s="555"/>
      <c r="AC145" s="555"/>
      <c r="AD145" s="555"/>
      <c r="AE145" s="555"/>
      <c r="AF145" s="555"/>
    </row>
    <row r="146" spans="1:44" x14ac:dyDescent="0.35">
      <c r="A146" s="168" t="s">
        <v>337</v>
      </c>
      <c r="B146" s="508" t="s">
        <v>322</v>
      </c>
      <c r="C146" s="510" t="s">
        <v>338</v>
      </c>
      <c r="D146" s="399">
        <v>47</v>
      </c>
      <c r="E146" s="399">
        <v>62</v>
      </c>
      <c r="F146" s="399">
        <v>71</v>
      </c>
      <c r="G146" s="399">
        <v>75</v>
      </c>
      <c r="H146" s="399">
        <v>82</v>
      </c>
      <c r="I146" s="399"/>
      <c r="J146" s="399">
        <v>44</v>
      </c>
      <c r="K146" s="399">
        <v>58</v>
      </c>
      <c r="L146" s="399">
        <v>67</v>
      </c>
      <c r="M146" s="399">
        <v>71</v>
      </c>
      <c r="N146" s="399">
        <v>77</v>
      </c>
      <c r="O146" s="399"/>
      <c r="P146" s="399">
        <v>50</v>
      </c>
      <c r="Q146" s="399">
        <v>67</v>
      </c>
      <c r="R146" s="399">
        <v>75</v>
      </c>
      <c r="S146" s="399">
        <v>78</v>
      </c>
      <c r="T146" s="399">
        <v>86</v>
      </c>
      <c r="U146" s="555"/>
      <c r="V146" s="555"/>
      <c r="W146" s="555"/>
      <c r="X146" s="555"/>
      <c r="AC146" s="555"/>
      <c r="AD146" s="555"/>
      <c r="AE146" s="555"/>
      <c r="AF146" s="555"/>
    </row>
    <row r="147" spans="1:44" x14ac:dyDescent="0.35">
      <c r="A147" s="168" t="s">
        <v>339</v>
      </c>
      <c r="B147" s="508" t="s">
        <v>322</v>
      </c>
      <c r="C147" s="510" t="s">
        <v>340</v>
      </c>
      <c r="D147" s="399">
        <v>59</v>
      </c>
      <c r="E147" s="399">
        <v>69</v>
      </c>
      <c r="F147" s="399">
        <v>76</v>
      </c>
      <c r="G147" s="399">
        <v>77</v>
      </c>
      <c r="H147" s="399">
        <v>81</v>
      </c>
      <c r="I147" s="399"/>
      <c r="J147" s="399">
        <v>56</v>
      </c>
      <c r="K147" s="399">
        <v>65</v>
      </c>
      <c r="L147" s="399">
        <v>72</v>
      </c>
      <c r="M147" s="399">
        <v>73</v>
      </c>
      <c r="N147" s="399">
        <v>77</v>
      </c>
      <c r="O147" s="399"/>
      <c r="P147" s="399">
        <v>62</v>
      </c>
      <c r="Q147" s="399">
        <v>74</v>
      </c>
      <c r="R147" s="399">
        <v>80</v>
      </c>
      <c r="S147" s="399">
        <v>80</v>
      </c>
      <c r="T147" s="399">
        <v>84</v>
      </c>
      <c r="U147" s="555"/>
      <c r="V147" s="555"/>
      <c r="W147" s="555"/>
      <c r="X147" s="555"/>
      <c r="AC147" s="555"/>
      <c r="AD147" s="555"/>
      <c r="AE147" s="555"/>
      <c r="AF147" s="555"/>
    </row>
    <row r="148" spans="1:44" x14ac:dyDescent="0.35">
      <c r="A148" s="168" t="s">
        <v>341</v>
      </c>
      <c r="B148" s="508" t="s">
        <v>322</v>
      </c>
      <c r="C148" s="510" t="s">
        <v>342</v>
      </c>
      <c r="D148" s="399">
        <v>57</v>
      </c>
      <c r="E148" s="399">
        <v>69</v>
      </c>
      <c r="F148" s="399">
        <v>73</v>
      </c>
      <c r="G148" s="399">
        <v>76</v>
      </c>
      <c r="H148" s="399">
        <v>80</v>
      </c>
      <c r="I148" s="399"/>
      <c r="J148" s="399">
        <v>53</v>
      </c>
      <c r="K148" s="399">
        <v>64</v>
      </c>
      <c r="L148" s="399">
        <v>69</v>
      </c>
      <c r="M148" s="399">
        <v>73</v>
      </c>
      <c r="N148" s="399">
        <v>76</v>
      </c>
      <c r="O148" s="399"/>
      <c r="P148" s="399">
        <v>61</v>
      </c>
      <c r="Q148" s="399">
        <v>73</v>
      </c>
      <c r="R148" s="399">
        <v>77</v>
      </c>
      <c r="S148" s="399">
        <v>79</v>
      </c>
      <c r="T148" s="399">
        <v>85</v>
      </c>
      <c r="U148" s="555"/>
      <c r="V148" s="555"/>
      <c r="W148" s="555"/>
      <c r="X148" s="555"/>
      <c r="AC148" s="555"/>
      <c r="AD148" s="555"/>
      <c r="AE148" s="555"/>
      <c r="AF148" s="555"/>
    </row>
    <row r="149" spans="1:44" x14ac:dyDescent="0.35">
      <c r="A149" s="168" t="s">
        <v>343</v>
      </c>
      <c r="B149" s="508" t="s">
        <v>322</v>
      </c>
      <c r="C149" s="510" t="s">
        <v>344</v>
      </c>
      <c r="D149" s="399">
        <v>55</v>
      </c>
      <c r="E149" s="399">
        <v>66</v>
      </c>
      <c r="F149" s="399">
        <v>72</v>
      </c>
      <c r="G149" s="399">
        <v>74</v>
      </c>
      <c r="H149" s="399">
        <v>81</v>
      </c>
      <c r="I149" s="399"/>
      <c r="J149" s="399">
        <v>54</v>
      </c>
      <c r="K149" s="399">
        <v>61</v>
      </c>
      <c r="L149" s="399">
        <v>68</v>
      </c>
      <c r="M149" s="399">
        <v>70</v>
      </c>
      <c r="N149" s="399">
        <v>76</v>
      </c>
      <c r="O149" s="399"/>
      <c r="P149" s="399">
        <v>57</v>
      </c>
      <c r="Q149" s="399">
        <v>72</v>
      </c>
      <c r="R149" s="399">
        <v>77</v>
      </c>
      <c r="S149" s="399">
        <v>78</v>
      </c>
      <c r="T149" s="399">
        <v>87</v>
      </c>
      <c r="U149" s="555"/>
      <c r="V149" s="555"/>
      <c r="W149" s="555"/>
      <c r="X149" s="555"/>
      <c r="AC149" s="555"/>
      <c r="AD149" s="555"/>
      <c r="AE149" s="555"/>
      <c r="AF149" s="555"/>
    </row>
    <row r="150" spans="1:44" s="385" customFormat="1" ht="13.15" x14ac:dyDescent="0.4">
      <c r="A150" s="168" t="s">
        <v>345</v>
      </c>
      <c r="B150" s="498" t="s">
        <v>322</v>
      </c>
      <c r="C150" s="495" t="s">
        <v>346</v>
      </c>
      <c r="D150" s="399">
        <v>51</v>
      </c>
      <c r="E150" s="399">
        <v>65</v>
      </c>
      <c r="F150" s="399">
        <v>69</v>
      </c>
      <c r="G150" s="399">
        <v>75</v>
      </c>
      <c r="H150" s="399">
        <v>79</v>
      </c>
      <c r="I150" s="399"/>
      <c r="J150" s="399">
        <v>44</v>
      </c>
      <c r="K150" s="399">
        <v>61</v>
      </c>
      <c r="L150" s="399">
        <v>67</v>
      </c>
      <c r="M150" s="399">
        <v>70</v>
      </c>
      <c r="N150" s="399">
        <v>75</v>
      </c>
      <c r="O150" s="399"/>
      <c r="P150" s="399">
        <v>57</v>
      </c>
      <c r="Q150" s="399">
        <v>69</v>
      </c>
      <c r="R150" s="399">
        <v>71</v>
      </c>
      <c r="S150" s="399">
        <v>79</v>
      </c>
      <c r="T150" s="399">
        <v>83</v>
      </c>
      <c r="U150" s="555"/>
      <c r="V150" s="555"/>
      <c r="W150" s="555"/>
      <c r="X150" s="555"/>
      <c r="Y150" s="386"/>
      <c r="Z150" s="386"/>
      <c r="AA150" s="386"/>
      <c r="AB150" s="386"/>
      <c r="AC150" s="555"/>
      <c r="AD150" s="555"/>
      <c r="AE150" s="555"/>
      <c r="AF150" s="555"/>
      <c r="AG150" s="386"/>
      <c r="AH150" s="386"/>
      <c r="AI150" s="386"/>
      <c r="AJ150" s="386"/>
      <c r="AK150" s="386"/>
      <c r="AL150" s="386"/>
      <c r="AM150" s="386"/>
      <c r="AN150" s="386"/>
      <c r="AO150" s="386"/>
      <c r="AP150" s="386"/>
      <c r="AQ150" s="386"/>
      <c r="AR150" s="386"/>
    </row>
    <row r="151" spans="1:44" x14ac:dyDescent="0.35">
      <c r="A151" s="168" t="s">
        <v>347</v>
      </c>
      <c r="B151" s="489" t="s">
        <v>322</v>
      </c>
      <c r="C151" s="205" t="s">
        <v>348</v>
      </c>
      <c r="D151" s="399">
        <v>56</v>
      </c>
      <c r="E151" s="399">
        <v>70</v>
      </c>
      <c r="F151" s="399">
        <v>77</v>
      </c>
      <c r="G151" s="399">
        <v>78</v>
      </c>
      <c r="H151" s="399">
        <v>81</v>
      </c>
      <c r="I151" s="399"/>
      <c r="J151" s="399">
        <v>53</v>
      </c>
      <c r="K151" s="399">
        <v>67</v>
      </c>
      <c r="L151" s="399">
        <v>74</v>
      </c>
      <c r="M151" s="399">
        <v>74</v>
      </c>
      <c r="N151" s="399">
        <v>77</v>
      </c>
      <c r="O151" s="399"/>
      <c r="P151" s="399">
        <v>60</v>
      </c>
      <c r="Q151" s="399">
        <v>73</v>
      </c>
      <c r="R151" s="399">
        <v>79</v>
      </c>
      <c r="S151" s="399">
        <v>81</v>
      </c>
      <c r="T151" s="399">
        <v>84</v>
      </c>
      <c r="U151" s="555"/>
      <c r="V151" s="555"/>
      <c r="W151" s="555"/>
      <c r="X151" s="555"/>
      <c r="AC151" s="555"/>
      <c r="AD151" s="555"/>
      <c r="AE151" s="555"/>
      <c r="AF151" s="555"/>
    </row>
    <row r="152" spans="1:44" x14ac:dyDescent="0.35">
      <c r="A152" s="168" t="s">
        <v>349</v>
      </c>
      <c r="B152" s="489" t="s">
        <v>322</v>
      </c>
      <c r="C152" s="205" t="s">
        <v>350</v>
      </c>
      <c r="D152" s="399">
        <v>57</v>
      </c>
      <c r="E152" s="399">
        <v>71</v>
      </c>
      <c r="F152" s="399">
        <v>73</v>
      </c>
      <c r="G152" s="399">
        <v>78</v>
      </c>
      <c r="H152" s="399">
        <v>82</v>
      </c>
      <c r="I152" s="399"/>
      <c r="J152" s="399">
        <v>53</v>
      </c>
      <c r="K152" s="399">
        <v>67</v>
      </c>
      <c r="L152" s="399">
        <v>69</v>
      </c>
      <c r="M152" s="399">
        <v>75</v>
      </c>
      <c r="N152" s="399">
        <v>78</v>
      </c>
      <c r="O152" s="399"/>
      <c r="P152" s="399">
        <v>61</v>
      </c>
      <c r="Q152" s="399">
        <v>74</v>
      </c>
      <c r="R152" s="399">
        <v>78</v>
      </c>
      <c r="S152" s="399">
        <v>81</v>
      </c>
      <c r="T152" s="399">
        <v>85</v>
      </c>
      <c r="U152" s="555"/>
      <c r="V152" s="555"/>
      <c r="W152" s="555"/>
      <c r="X152" s="555"/>
      <c r="AC152" s="555"/>
      <c r="AD152" s="555"/>
      <c r="AE152" s="555"/>
      <c r="AF152" s="555"/>
    </row>
    <row r="153" spans="1:44" x14ac:dyDescent="0.35">
      <c r="A153" s="168" t="s">
        <v>351</v>
      </c>
      <c r="B153" s="489" t="s">
        <v>322</v>
      </c>
      <c r="C153" s="205" t="s">
        <v>352</v>
      </c>
      <c r="D153" s="399">
        <v>61</v>
      </c>
      <c r="E153" s="399">
        <v>70</v>
      </c>
      <c r="F153" s="399">
        <v>75</v>
      </c>
      <c r="G153" s="399">
        <v>78</v>
      </c>
      <c r="H153" s="399">
        <v>82</v>
      </c>
      <c r="I153" s="399"/>
      <c r="J153" s="399">
        <v>59</v>
      </c>
      <c r="K153" s="399">
        <v>68</v>
      </c>
      <c r="L153" s="399">
        <v>71</v>
      </c>
      <c r="M153" s="399">
        <v>75</v>
      </c>
      <c r="N153" s="399">
        <v>79</v>
      </c>
      <c r="O153" s="399"/>
      <c r="P153" s="399">
        <v>64</v>
      </c>
      <c r="Q153" s="399">
        <v>74</v>
      </c>
      <c r="R153" s="399">
        <v>78</v>
      </c>
      <c r="S153" s="399">
        <v>82</v>
      </c>
      <c r="T153" s="399">
        <v>85</v>
      </c>
      <c r="U153" s="555"/>
      <c r="V153" s="555"/>
      <c r="W153" s="555"/>
      <c r="X153" s="555"/>
      <c r="AC153" s="555"/>
      <c r="AD153" s="555"/>
      <c r="AE153" s="555"/>
      <c r="AF153" s="555"/>
    </row>
    <row r="154" spans="1:44" x14ac:dyDescent="0.35">
      <c r="A154" s="168" t="s">
        <v>353</v>
      </c>
      <c r="B154" s="489" t="s">
        <v>322</v>
      </c>
      <c r="C154" s="205" t="s">
        <v>354</v>
      </c>
      <c r="D154" s="399">
        <v>57</v>
      </c>
      <c r="E154" s="399">
        <v>68</v>
      </c>
      <c r="F154" s="399">
        <v>75</v>
      </c>
      <c r="G154" s="399">
        <v>77</v>
      </c>
      <c r="H154" s="399">
        <v>80</v>
      </c>
      <c r="I154" s="399"/>
      <c r="J154" s="399">
        <v>56</v>
      </c>
      <c r="K154" s="399">
        <v>63</v>
      </c>
      <c r="L154" s="399">
        <v>71</v>
      </c>
      <c r="M154" s="399">
        <v>75</v>
      </c>
      <c r="N154" s="399">
        <v>76</v>
      </c>
      <c r="O154" s="399"/>
      <c r="P154" s="399">
        <v>59</v>
      </c>
      <c r="Q154" s="399">
        <v>72</v>
      </c>
      <c r="R154" s="399">
        <v>79</v>
      </c>
      <c r="S154" s="399">
        <v>79</v>
      </c>
      <c r="T154" s="399">
        <v>83</v>
      </c>
      <c r="U154" s="555"/>
      <c r="V154" s="555"/>
      <c r="W154" s="555"/>
      <c r="X154" s="555"/>
      <c r="AC154" s="555"/>
      <c r="AD154" s="555"/>
      <c r="AE154" s="555"/>
      <c r="AF154" s="555"/>
    </row>
    <row r="155" spans="1:44" x14ac:dyDescent="0.35">
      <c r="A155" s="168" t="s">
        <v>355</v>
      </c>
      <c r="B155" s="489" t="s">
        <v>322</v>
      </c>
      <c r="C155" s="205" t="s">
        <v>356</v>
      </c>
      <c r="D155" s="399">
        <v>54</v>
      </c>
      <c r="E155" s="399">
        <v>65</v>
      </c>
      <c r="F155" s="399">
        <v>70</v>
      </c>
      <c r="G155" s="399">
        <v>73</v>
      </c>
      <c r="H155" s="399">
        <v>77</v>
      </c>
      <c r="I155" s="399"/>
      <c r="J155" s="399">
        <v>50</v>
      </c>
      <c r="K155" s="399">
        <v>61</v>
      </c>
      <c r="L155" s="399">
        <v>65</v>
      </c>
      <c r="M155" s="399">
        <v>67</v>
      </c>
      <c r="N155" s="399">
        <v>74</v>
      </c>
      <c r="O155" s="399"/>
      <c r="P155" s="399">
        <v>58</v>
      </c>
      <c r="Q155" s="399">
        <v>68</v>
      </c>
      <c r="R155" s="399">
        <v>75</v>
      </c>
      <c r="S155" s="399">
        <v>78</v>
      </c>
      <c r="T155" s="399">
        <v>82</v>
      </c>
      <c r="U155" s="555"/>
      <c r="V155" s="555"/>
      <c r="W155" s="555"/>
      <c r="X155" s="555"/>
      <c r="AC155" s="555"/>
      <c r="AD155" s="555"/>
      <c r="AE155" s="555"/>
      <c r="AF155" s="555"/>
    </row>
    <row r="156" spans="1:44" x14ac:dyDescent="0.35">
      <c r="A156" s="168" t="s">
        <v>357</v>
      </c>
      <c r="B156" s="489" t="s">
        <v>322</v>
      </c>
      <c r="C156" s="205" t="s">
        <v>358</v>
      </c>
      <c r="D156" s="399">
        <v>60</v>
      </c>
      <c r="E156" s="399">
        <v>69</v>
      </c>
      <c r="F156" s="399">
        <v>75</v>
      </c>
      <c r="G156" s="399">
        <v>80</v>
      </c>
      <c r="H156" s="399">
        <v>81</v>
      </c>
      <c r="I156" s="399"/>
      <c r="J156" s="399">
        <v>60</v>
      </c>
      <c r="K156" s="399">
        <v>65</v>
      </c>
      <c r="L156" s="399">
        <v>70</v>
      </c>
      <c r="M156" s="399">
        <v>79</v>
      </c>
      <c r="N156" s="399">
        <v>78</v>
      </c>
      <c r="O156" s="399"/>
      <c r="P156" s="399">
        <v>59</v>
      </c>
      <c r="Q156" s="399">
        <v>75</v>
      </c>
      <c r="R156" s="399">
        <v>80</v>
      </c>
      <c r="S156" s="399">
        <v>82</v>
      </c>
      <c r="T156" s="399">
        <v>84</v>
      </c>
      <c r="U156" s="555"/>
      <c r="V156" s="555"/>
      <c r="W156" s="555"/>
      <c r="X156" s="555"/>
      <c r="AC156" s="555"/>
      <c r="AD156" s="555"/>
      <c r="AE156" s="555"/>
      <c r="AF156" s="555"/>
    </row>
    <row r="157" spans="1:44" x14ac:dyDescent="0.35">
      <c r="A157" s="168" t="s">
        <v>359</v>
      </c>
      <c r="B157" s="489" t="s">
        <v>322</v>
      </c>
      <c r="C157" s="205" t="s">
        <v>360</v>
      </c>
      <c r="D157" s="399">
        <v>52</v>
      </c>
      <c r="E157" s="399">
        <v>62</v>
      </c>
      <c r="F157" s="399">
        <v>70</v>
      </c>
      <c r="G157" s="399">
        <v>74</v>
      </c>
      <c r="H157" s="399">
        <v>83</v>
      </c>
      <c r="I157" s="399"/>
      <c r="J157" s="399">
        <v>50</v>
      </c>
      <c r="K157" s="399">
        <v>60</v>
      </c>
      <c r="L157" s="399">
        <v>67</v>
      </c>
      <c r="M157" s="399">
        <v>71</v>
      </c>
      <c r="N157" s="399">
        <v>82</v>
      </c>
      <c r="O157" s="399"/>
      <c r="P157" s="399">
        <v>55</v>
      </c>
      <c r="Q157" s="399">
        <v>65</v>
      </c>
      <c r="R157" s="399">
        <v>74</v>
      </c>
      <c r="S157" s="399">
        <v>77</v>
      </c>
      <c r="T157" s="399">
        <v>85</v>
      </c>
      <c r="U157" s="555"/>
      <c r="V157" s="555"/>
      <c r="W157" s="555"/>
      <c r="X157" s="555"/>
      <c r="AC157" s="555"/>
      <c r="AD157" s="555"/>
      <c r="AE157" s="555"/>
      <c r="AF157" s="555"/>
    </row>
    <row r="158" spans="1:44" x14ac:dyDescent="0.35">
      <c r="A158" s="168" t="s">
        <v>363</v>
      </c>
      <c r="B158" s="489" t="s">
        <v>362</v>
      </c>
      <c r="C158" s="205" t="s">
        <v>364</v>
      </c>
      <c r="D158" s="399">
        <v>60</v>
      </c>
      <c r="E158" s="399">
        <v>71</v>
      </c>
      <c r="F158" s="399">
        <v>74</v>
      </c>
      <c r="G158" s="399">
        <v>79</v>
      </c>
      <c r="H158" s="399">
        <v>79</v>
      </c>
      <c r="I158" s="399"/>
      <c r="J158" s="399">
        <v>55</v>
      </c>
      <c r="K158" s="399">
        <v>66</v>
      </c>
      <c r="L158" s="399">
        <v>70</v>
      </c>
      <c r="M158" s="399">
        <v>77</v>
      </c>
      <c r="N158" s="399">
        <v>76</v>
      </c>
      <c r="O158" s="399"/>
      <c r="P158" s="399">
        <v>64</v>
      </c>
      <c r="Q158" s="399">
        <v>77</v>
      </c>
      <c r="R158" s="399">
        <v>78</v>
      </c>
      <c r="S158" s="399">
        <v>81</v>
      </c>
      <c r="T158" s="399">
        <v>82</v>
      </c>
      <c r="U158" s="555"/>
      <c r="V158" s="555"/>
      <c r="W158" s="555"/>
      <c r="X158" s="555"/>
      <c r="AC158" s="555"/>
      <c r="AD158" s="555"/>
      <c r="AE158" s="555"/>
      <c r="AF158" s="555"/>
    </row>
    <row r="159" spans="1:44" x14ac:dyDescent="0.35">
      <c r="A159" s="168" t="s">
        <v>365</v>
      </c>
      <c r="B159" s="489" t="s">
        <v>362</v>
      </c>
      <c r="C159" s="205" t="s">
        <v>366</v>
      </c>
      <c r="D159" s="399">
        <v>55</v>
      </c>
      <c r="E159" s="399">
        <v>70</v>
      </c>
      <c r="F159" s="399">
        <v>73</v>
      </c>
      <c r="G159" s="399">
        <v>77</v>
      </c>
      <c r="H159" s="399">
        <v>81</v>
      </c>
      <c r="I159" s="399"/>
      <c r="J159" s="399">
        <v>52</v>
      </c>
      <c r="K159" s="399">
        <v>67</v>
      </c>
      <c r="L159" s="399">
        <v>70</v>
      </c>
      <c r="M159" s="399">
        <v>73</v>
      </c>
      <c r="N159" s="399">
        <v>78</v>
      </c>
      <c r="O159" s="399"/>
      <c r="P159" s="399">
        <v>59</v>
      </c>
      <c r="Q159" s="399">
        <v>73</v>
      </c>
      <c r="R159" s="399">
        <v>77</v>
      </c>
      <c r="S159" s="399">
        <v>80</v>
      </c>
      <c r="T159" s="399">
        <v>84</v>
      </c>
      <c r="U159" s="555"/>
      <c r="V159" s="555"/>
      <c r="W159" s="555"/>
      <c r="X159" s="555"/>
      <c r="AC159" s="555"/>
      <c r="AD159" s="555"/>
      <c r="AE159" s="555"/>
      <c r="AF159" s="555"/>
    </row>
    <row r="160" spans="1:44" x14ac:dyDescent="0.35">
      <c r="A160" s="168" t="s">
        <v>367</v>
      </c>
      <c r="B160" s="489" t="s">
        <v>362</v>
      </c>
      <c r="C160" s="489" t="s">
        <v>425</v>
      </c>
      <c r="D160" s="399">
        <v>60</v>
      </c>
      <c r="E160" s="399">
        <v>70</v>
      </c>
      <c r="F160" s="399">
        <v>74</v>
      </c>
      <c r="G160" s="399">
        <v>77</v>
      </c>
      <c r="H160" s="399">
        <v>78</v>
      </c>
      <c r="I160" s="399"/>
      <c r="J160" s="399">
        <v>56</v>
      </c>
      <c r="K160" s="399">
        <v>68</v>
      </c>
      <c r="L160" s="399">
        <v>70</v>
      </c>
      <c r="M160" s="399">
        <v>73</v>
      </c>
      <c r="N160" s="399">
        <v>76</v>
      </c>
      <c r="O160" s="399"/>
      <c r="P160" s="399">
        <v>64</v>
      </c>
      <c r="Q160" s="399">
        <v>72</v>
      </c>
      <c r="R160" s="399">
        <v>77</v>
      </c>
      <c r="S160" s="399">
        <v>80</v>
      </c>
      <c r="T160" s="399">
        <v>80</v>
      </c>
      <c r="U160" s="555"/>
      <c r="V160" s="555"/>
      <c r="W160" s="555"/>
      <c r="X160" s="555"/>
      <c r="AC160" s="555"/>
      <c r="AD160" s="555"/>
      <c r="AE160" s="555"/>
      <c r="AF160" s="555"/>
    </row>
    <row r="161" spans="1:44" x14ac:dyDescent="0.35">
      <c r="A161" s="168" t="s">
        <v>368</v>
      </c>
      <c r="B161" s="489" t="s">
        <v>362</v>
      </c>
      <c r="C161" s="205" t="s">
        <v>369</v>
      </c>
      <c r="D161" s="399">
        <v>55</v>
      </c>
      <c r="E161" s="399">
        <v>67</v>
      </c>
      <c r="F161" s="399">
        <v>72</v>
      </c>
      <c r="G161" s="399">
        <v>75</v>
      </c>
      <c r="H161" s="399">
        <v>80</v>
      </c>
      <c r="I161" s="399"/>
      <c r="J161" s="399">
        <v>49</v>
      </c>
      <c r="K161" s="399">
        <v>64</v>
      </c>
      <c r="L161" s="399">
        <v>68</v>
      </c>
      <c r="M161" s="399">
        <v>72</v>
      </c>
      <c r="N161" s="399">
        <v>76</v>
      </c>
      <c r="O161" s="399"/>
      <c r="P161" s="399">
        <v>61</v>
      </c>
      <c r="Q161" s="399">
        <v>71</v>
      </c>
      <c r="R161" s="399">
        <v>77</v>
      </c>
      <c r="S161" s="399">
        <v>79</v>
      </c>
      <c r="T161" s="399">
        <v>84</v>
      </c>
      <c r="U161" s="555"/>
      <c r="V161" s="555"/>
      <c r="W161" s="555"/>
      <c r="X161" s="555"/>
      <c r="AC161" s="555"/>
      <c r="AD161" s="555"/>
      <c r="AE161" s="555"/>
      <c r="AF161" s="555"/>
    </row>
    <row r="162" spans="1:44" x14ac:dyDescent="0.35">
      <c r="A162" s="168" t="s">
        <v>370</v>
      </c>
      <c r="B162" s="489" t="s">
        <v>362</v>
      </c>
      <c r="C162" s="205" t="s">
        <v>371</v>
      </c>
      <c r="D162" s="399">
        <v>59</v>
      </c>
      <c r="E162" s="399">
        <v>73</v>
      </c>
      <c r="F162" s="399">
        <v>79</v>
      </c>
      <c r="G162" s="399">
        <v>80</v>
      </c>
      <c r="H162" s="399">
        <v>82</v>
      </c>
      <c r="I162" s="399"/>
      <c r="J162" s="399">
        <v>55</v>
      </c>
      <c r="K162" s="399">
        <v>68</v>
      </c>
      <c r="L162" s="399">
        <v>75</v>
      </c>
      <c r="M162" s="399">
        <v>75</v>
      </c>
      <c r="N162" s="399">
        <v>79</v>
      </c>
      <c r="O162" s="399"/>
      <c r="P162" s="399">
        <v>63</v>
      </c>
      <c r="Q162" s="399">
        <v>78</v>
      </c>
      <c r="R162" s="399">
        <v>82</v>
      </c>
      <c r="S162" s="399">
        <v>85</v>
      </c>
      <c r="T162" s="399">
        <v>86</v>
      </c>
      <c r="U162" s="555"/>
      <c r="V162" s="555"/>
      <c r="W162" s="555"/>
      <c r="X162" s="555"/>
      <c r="AC162" s="555"/>
      <c r="AD162" s="555"/>
      <c r="AE162" s="555"/>
      <c r="AF162" s="555"/>
    </row>
    <row r="163" spans="1:44" x14ac:dyDescent="0.35">
      <c r="A163" s="168" t="s">
        <v>372</v>
      </c>
      <c r="B163" s="489" t="s">
        <v>362</v>
      </c>
      <c r="C163" s="205" t="s">
        <v>373</v>
      </c>
      <c r="D163" s="399">
        <v>59</v>
      </c>
      <c r="E163" s="399">
        <v>70</v>
      </c>
      <c r="F163" s="399">
        <v>76</v>
      </c>
      <c r="G163" s="399">
        <v>77</v>
      </c>
      <c r="H163" s="399">
        <v>80</v>
      </c>
      <c r="I163" s="399"/>
      <c r="J163" s="399">
        <v>54</v>
      </c>
      <c r="K163" s="399">
        <v>64</v>
      </c>
      <c r="L163" s="399">
        <v>72</v>
      </c>
      <c r="M163" s="399">
        <v>73</v>
      </c>
      <c r="N163" s="399">
        <v>75</v>
      </c>
      <c r="O163" s="399"/>
      <c r="P163" s="399">
        <v>63</v>
      </c>
      <c r="Q163" s="399">
        <v>76</v>
      </c>
      <c r="R163" s="399">
        <v>79</v>
      </c>
      <c r="S163" s="399">
        <v>81</v>
      </c>
      <c r="T163" s="399">
        <v>85</v>
      </c>
      <c r="U163" s="555"/>
      <c r="V163" s="555"/>
      <c r="W163" s="555"/>
      <c r="X163" s="555"/>
      <c r="AC163" s="555"/>
      <c r="AD163" s="555"/>
      <c r="AE163" s="555"/>
      <c r="AF163" s="555"/>
    </row>
    <row r="164" spans="1:44" x14ac:dyDescent="0.35">
      <c r="A164" s="168" t="s">
        <v>374</v>
      </c>
      <c r="B164" s="489" t="s">
        <v>362</v>
      </c>
      <c r="C164" s="205" t="s">
        <v>375</v>
      </c>
      <c r="D164" s="399">
        <v>61</v>
      </c>
      <c r="E164" s="399">
        <v>72</v>
      </c>
      <c r="F164" s="399">
        <v>75</v>
      </c>
      <c r="G164" s="399">
        <v>76</v>
      </c>
      <c r="H164" s="399">
        <v>80</v>
      </c>
      <c r="I164" s="399"/>
      <c r="J164" s="399">
        <v>58</v>
      </c>
      <c r="K164" s="399">
        <v>68</v>
      </c>
      <c r="L164" s="399">
        <v>72</v>
      </c>
      <c r="M164" s="399">
        <v>73</v>
      </c>
      <c r="N164" s="399">
        <v>77</v>
      </c>
      <c r="O164" s="399"/>
      <c r="P164" s="399">
        <v>65</v>
      </c>
      <c r="Q164" s="399">
        <v>76</v>
      </c>
      <c r="R164" s="399">
        <v>78</v>
      </c>
      <c r="S164" s="399">
        <v>78</v>
      </c>
      <c r="T164" s="399">
        <v>83</v>
      </c>
      <c r="U164" s="555"/>
      <c r="V164" s="555"/>
      <c r="W164" s="555"/>
      <c r="X164" s="555"/>
      <c r="AC164" s="555"/>
      <c r="AD164" s="555"/>
      <c r="AE164" s="555"/>
      <c r="AF164" s="555"/>
    </row>
    <row r="165" spans="1:44" x14ac:dyDescent="0.35">
      <c r="A165" s="168" t="s">
        <v>376</v>
      </c>
      <c r="B165" s="489" t="s">
        <v>362</v>
      </c>
      <c r="C165" s="205" t="s">
        <v>377</v>
      </c>
      <c r="D165" s="399" t="s">
        <v>441</v>
      </c>
      <c r="E165" s="399" t="s">
        <v>441</v>
      </c>
      <c r="F165" s="399" t="s">
        <v>441</v>
      </c>
      <c r="G165" s="399" t="s">
        <v>441</v>
      </c>
      <c r="H165" s="399" t="s">
        <v>441</v>
      </c>
      <c r="I165" s="399"/>
      <c r="J165" s="399" t="s">
        <v>441</v>
      </c>
      <c r="K165" s="399" t="s">
        <v>441</v>
      </c>
      <c r="L165" s="399" t="s">
        <v>441</v>
      </c>
      <c r="M165" s="399" t="s">
        <v>441</v>
      </c>
      <c r="N165" s="399" t="s">
        <v>441</v>
      </c>
      <c r="O165" s="399"/>
      <c r="P165" s="399" t="s">
        <v>441</v>
      </c>
      <c r="Q165" s="399" t="s">
        <v>441</v>
      </c>
      <c r="R165" s="399" t="s">
        <v>441</v>
      </c>
      <c r="S165" s="399" t="s">
        <v>441</v>
      </c>
      <c r="T165" s="399" t="s">
        <v>441</v>
      </c>
      <c r="U165" s="555"/>
      <c r="V165" s="555"/>
      <c r="W165" s="555"/>
      <c r="X165" s="555"/>
      <c r="AC165" s="555"/>
      <c r="AD165" s="555"/>
      <c r="AE165" s="555"/>
      <c r="AF165" s="555"/>
    </row>
    <row r="166" spans="1:44" x14ac:dyDescent="0.35">
      <c r="A166" s="168" t="s">
        <v>378</v>
      </c>
      <c r="B166" s="489" t="s">
        <v>362</v>
      </c>
      <c r="C166" s="205" t="s">
        <v>379</v>
      </c>
      <c r="D166" s="399">
        <v>59</v>
      </c>
      <c r="E166" s="399">
        <v>77</v>
      </c>
      <c r="F166" s="399">
        <v>81</v>
      </c>
      <c r="G166" s="399">
        <v>82</v>
      </c>
      <c r="H166" s="399">
        <v>83</v>
      </c>
      <c r="I166" s="399"/>
      <c r="J166" s="399">
        <v>56</v>
      </c>
      <c r="K166" s="399">
        <v>72</v>
      </c>
      <c r="L166" s="399">
        <v>79</v>
      </c>
      <c r="M166" s="399">
        <v>79</v>
      </c>
      <c r="N166" s="399">
        <v>79</v>
      </c>
      <c r="O166" s="399"/>
      <c r="P166" s="399">
        <v>63</v>
      </c>
      <c r="Q166" s="399">
        <v>82</v>
      </c>
      <c r="R166" s="399">
        <v>84</v>
      </c>
      <c r="S166" s="399">
        <v>86</v>
      </c>
      <c r="T166" s="399">
        <v>87</v>
      </c>
      <c r="U166" s="555"/>
      <c r="V166" s="555"/>
      <c r="W166" s="555"/>
      <c r="X166" s="555"/>
      <c r="AC166" s="555"/>
      <c r="AD166" s="555"/>
      <c r="AE166" s="555"/>
      <c r="AF166" s="555"/>
    </row>
    <row r="167" spans="1:44" x14ac:dyDescent="0.35">
      <c r="A167" s="168" t="s">
        <v>380</v>
      </c>
      <c r="B167" s="489" t="s">
        <v>362</v>
      </c>
      <c r="C167" s="205" t="s">
        <v>381</v>
      </c>
      <c r="D167" s="399">
        <v>58</v>
      </c>
      <c r="E167" s="399">
        <v>70</v>
      </c>
      <c r="F167" s="399">
        <v>74</v>
      </c>
      <c r="G167" s="399">
        <v>77</v>
      </c>
      <c r="H167" s="399">
        <v>80</v>
      </c>
      <c r="I167" s="399"/>
      <c r="J167" s="399">
        <v>55</v>
      </c>
      <c r="K167" s="399">
        <v>67</v>
      </c>
      <c r="L167" s="399">
        <v>70</v>
      </c>
      <c r="M167" s="399">
        <v>73</v>
      </c>
      <c r="N167" s="399">
        <v>75</v>
      </c>
      <c r="O167" s="399"/>
      <c r="P167" s="399">
        <v>60</v>
      </c>
      <c r="Q167" s="399">
        <v>75</v>
      </c>
      <c r="R167" s="399">
        <v>78</v>
      </c>
      <c r="S167" s="399">
        <v>82</v>
      </c>
      <c r="T167" s="399">
        <v>84</v>
      </c>
      <c r="U167" s="555"/>
      <c r="V167" s="555"/>
      <c r="W167" s="555"/>
      <c r="X167" s="555"/>
      <c r="AC167" s="555"/>
      <c r="AD167" s="555"/>
      <c r="AE167" s="555"/>
      <c r="AF167" s="555"/>
    </row>
    <row r="168" spans="1:44" x14ac:dyDescent="0.35">
      <c r="A168" s="168" t="s">
        <v>382</v>
      </c>
      <c r="B168" s="489" t="s">
        <v>362</v>
      </c>
      <c r="C168" s="205" t="s">
        <v>383</v>
      </c>
      <c r="D168" s="399">
        <v>58</v>
      </c>
      <c r="E168" s="399">
        <v>70</v>
      </c>
      <c r="F168" s="399">
        <v>71</v>
      </c>
      <c r="G168" s="399">
        <v>78</v>
      </c>
      <c r="H168" s="399">
        <v>83</v>
      </c>
      <c r="I168" s="399"/>
      <c r="J168" s="399">
        <v>54</v>
      </c>
      <c r="K168" s="399">
        <v>67</v>
      </c>
      <c r="L168" s="399">
        <v>69</v>
      </c>
      <c r="M168" s="399">
        <v>75</v>
      </c>
      <c r="N168" s="399">
        <v>80</v>
      </c>
      <c r="O168" s="399"/>
      <c r="P168" s="399">
        <v>62</v>
      </c>
      <c r="Q168" s="399">
        <v>74</v>
      </c>
      <c r="R168" s="399">
        <v>74</v>
      </c>
      <c r="S168" s="399">
        <v>81</v>
      </c>
      <c r="T168" s="399">
        <v>86</v>
      </c>
      <c r="U168" s="555"/>
      <c r="V168" s="555"/>
      <c r="W168" s="555"/>
      <c r="X168" s="555"/>
      <c r="AC168" s="555"/>
      <c r="AD168" s="555"/>
      <c r="AE168" s="555"/>
      <c r="AF168" s="555"/>
    </row>
    <row r="169" spans="1:44" x14ac:dyDescent="0.35">
      <c r="A169" s="168" t="s">
        <v>384</v>
      </c>
      <c r="B169" s="489" t="s">
        <v>362</v>
      </c>
      <c r="C169" s="205" t="s">
        <v>385</v>
      </c>
      <c r="D169" s="399">
        <v>59</v>
      </c>
      <c r="E169" s="399">
        <v>72</v>
      </c>
      <c r="F169" s="399">
        <v>73</v>
      </c>
      <c r="G169" s="399">
        <v>77</v>
      </c>
      <c r="H169" s="399">
        <v>78</v>
      </c>
      <c r="I169" s="399"/>
      <c r="J169" s="399">
        <v>56</v>
      </c>
      <c r="K169" s="399">
        <v>68</v>
      </c>
      <c r="L169" s="399">
        <v>69</v>
      </c>
      <c r="M169" s="399">
        <v>73</v>
      </c>
      <c r="N169" s="399">
        <v>76</v>
      </c>
      <c r="O169" s="399"/>
      <c r="P169" s="399">
        <v>62</v>
      </c>
      <c r="Q169" s="399">
        <v>77</v>
      </c>
      <c r="R169" s="399">
        <v>78</v>
      </c>
      <c r="S169" s="399">
        <v>80</v>
      </c>
      <c r="T169" s="399">
        <v>81</v>
      </c>
      <c r="U169" s="555"/>
      <c r="V169" s="555"/>
      <c r="W169" s="555"/>
      <c r="X169" s="555"/>
      <c r="AC169" s="555"/>
      <c r="AD169" s="555"/>
      <c r="AE169" s="555"/>
      <c r="AF169" s="555"/>
    </row>
    <row r="170" spans="1:44" x14ac:dyDescent="0.35">
      <c r="A170" s="168" t="s">
        <v>386</v>
      </c>
      <c r="B170" s="489" t="s">
        <v>362</v>
      </c>
      <c r="C170" s="205" t="s">
        <v>387</v>
      </c>
      <c r="D170" s="399">
        <v>57</v>
      </c>
      <c r="E170" s="399">
        <v>71</v>
      </c>
      <c r="F170" s="399">
        <v>74</v>
      </c>
      <c r="G170" s="399">
        <v>79</v>
      </c>
      <c r="H170" s="399">
        <v>81</v>
      </c>
      <c r="I170" s="399"/>
      <c r="J170" s="399">
        <v>52</v>
      </c>
      <c r="K170" s="399">
        <v>67</v>
      </c>
      <c r="L170" s="399">
        <v>70</v>
      </c>
      <c r="M170" s="399">
        <v>76</v>
      </c>
      <c r="N170" s="399">
        <v>77</v>
      </c>
      <c r="O170" s="399"/>
      <c r="P170" s="399">
        <v>61</v>
      </c>
      <c r="Q170" s="399">
        <v>75</v>
      </c>
      <c r="R170" s="399">
        <v>79</v>
      </c>
      <c r="S170" s="399">
        <v>83</v>
      </c>
      <c r="T170" s="399">
        <v>86</v>
      </c>
      <c r="U170" s="555"/>
      <c r="V170" s="555"/>
      <c r="W170" s="555"/>
      <c r="X170" s="555"/>
      <c r="AC170" s="555"/>
      <c r="AD170" s="555"/>
      <c r="AE170" s="555"/>
      <c r="AF170" s="555"/>
    </row>
    <row r="171" spans="1:44" x14ac:dyDescent="0.35">
      <c r="A171" s="168" t="s">
        <v>388</v>
      </c>
      <c r="B171" s="497" t="s">
        <v>362</v>
      </c>
      <c r="C171" s="496" t="s">
        <v>389</v>
      </c>
      <c r="D171" s="399">
        <v>61</v>
      </c>
      <c r="E171" s="399">
        <v>66</v>
      </c>
      <c r="F171" s="399">
        <v>73</v>
      </c>
      <c r="G171" s="399">
        <v>75</v>
      </c>
      <c r="H171" s="399">
        <v>76</v>
      </c>
      <c r="I171" s="399"/>
      <c r="J171" s="399">
        <v>57</v>
      </c>
      <c r="K171" s="399">
        <v>62</v>
      </c>
      <c r="L171" s="399">
        <v>69</v>
      </c>
      <c r="M171" s="399">
        <v>71</v>
      </c>
      <c r="N171" s="399">
        <v>72</v>
      </c>
      <c r="O171" s="399"/>
      <c r="P171" s="399">
        <v>65</v>
      </c>
      <c r="Q171" s="399">
        <v>70</v>
      </c>
      <c r="R171" s="399">
        <v>77</v>
      </c>
      <c r="S171" s="399">
        <v>79</v>
      </c>
      <c r="T171" s="399">
        <v>81</v>
      </c>
      <c r="U171" s="555"/>
      <c r="V171" s="555"/>
      <c r="W171" s="555"/>
      <c r="X171" s="555"/>
      <c r="AC171" s="555"/>
      <c r="AD171" s="555"/>
      <c r="AE171" s="555"/>
      <c r="AF171" s="555"/>
    </row>
    <row r="172" spans="1:44" s="385" customFormat="1" ht="13.15" x14ac:dyDescent="0.4">
      <c r="A172" s="168" t="s">
        <v>390</v>
      </c>
      <c r="B172" s="498" t="s">
        <v>362</v>
      </c>
      <c r="C172" s="495" t="s">
        <v>391</v>
      </c>
      <c r="D172" s="399">
        <v>58</v>
      </c>
      <c r="E172" s="399">
        <v>68</v>
      </c>
      <c r="F172" s="399">
        <v>75</v>
      </c>
      <c r="G172" s="399">
        <v>78</v>
      </c>
      <c r="H172" s="399">
        <v>81</v>
      </c>
      <c r="I172" s="399"/>
      <c r="J172" s="399">
        <v>55</v>
      </c>
      <c r="K172" s="399">
        <v>62</v>
      </c>
      <c r="L172" s="399">
        <v>73</v>
      </c>
      <c r="M172" s="399">
        <v>71</v>
      </c>
      <c r="N172" s="399">
        <v>78</v>
      </c>
      <c r="O172" s="399"/>
      <c r="P172" s="399">
        <v>61</v>
      </c>
      <c r="Q172" s="399">
        <v>74</v>
      </c>
      <c r="R172" s="399">
        <v>78</v>
      </c>
      <c r="S172" s="399">
        <v>84</v>
      </c>
      <c r="T172" s="399">
        <v>85</v>
      </c>
      <c r="U172" s="555"/>
      <c r="V172" s="555"/>
      <c r="W172" s="555"/>
      <c r="X172" s="555"/>
      <c r="Y172" s="386"/>
      <c r="Z172" s="386"/>
      <c r="AA172" s="386"/>
      <c r="AB172" s="386"/>
      <c r="AC172" s="555"/>
      <c r="AD172" s="555"/>
      <c r="AE172" s="555"/>
      <c r="AF172" s="555"/>
      <c r="AG172" s="386"/>
      <c r="AH172" s="386"/>
      <c r="AI172" s="386"/>
      <c r="AJ172" s="386"/>
      <c r="AK172" s="386"/>
      <c r="AL172" s="386"/>
      <c r="AM172" s="386"/>
      <c r="AN172" s="386"/>
      <c r="AO172" s="386"/>
      <c r="AP172" s="386"/>
      <c r="AQ172" s="386"/>
      <c r="AR172" s="386"/>
    </row>
    <row r="173" spans="1:44" x14ac:dyDescent="0.35">
      <c r="A173" s="168" t="s">
        <v>392</v>
      </c>
      <c r="B173" s="489" t="s">
        <v>362</v>
      </c>
      <c r="C173" s="205" t="s">
        <v>393</v>
      </c>
      <c r="D173" s="399">
        <v>56</v>
      </c>
      <c r="E173" s="399">
        <v>67</v>
      </c>
      <c r="F173" s="399">
        <v>71</v>
      </c>
      <c r="G173" s="399">
        <v>74</v>
      </c>
      <c r="H173" s="399">
        <v>78</v>
      </c>
      <c r="I173" s="399"/>
      <c r="J173" s="399">
        <v>53</v>
      </c>
      <c r="K173" s="399">
        <v>63</v>
      </c>
      <c r="L173" s="399">
        <v>67</v>
      </c>
      <c r="M173" s="399">
        <v>70</v>
      </c>
      <c r="N173" s="399">
        <v>74</v>
      </c>
      <c r="O173" s="399"/>
      <c r="P173" s="399">
        <v>60</v>
      </c>
      <c r="Q173" s="399">
        <v>72</v>
      </c>
      <c r="R173" s="399">
        <v>75</v>
      </c>
      <c r="S173" s="399">
        <v>78</v>
      </c>
      <c r="T173" s="399">
        <v>82</v>
      </c>
      <c r="U173" s="555"/>
      <c r="V173" s="555"/>
      <c r="W173" s="555"/>
      <c r="X173" s="555"/>
      <c r="AC173" s="555"/>
      <c r="AD173" s="555"/>
      <c r="AE173" s="555"/>
      <c r="AF173" s="555"/>
    </row>
    <row r="174" spans="1:44" ht="8.25" customHeight="1" x14ac:dyDescent="0.35">
      <c r="A174" s="400"/>
      <c r="B174" s="327"/>
      <c r="C174" s="327"/>
      <c r="D174" s="401"/>
      <c r="E174" s="401"/>
      <c r="F174" s="328"/>
      <c r="G174" s="328"/>
      <c r="H174" s="328"/>
      <c r="I174" s="328"/>
      <c r="J174" s="401"/>
      <c r="K174" s="401"/>
      <c r="L174" s="402"/>
      <c r="M174" s="402"/>
      <c r="N174" s="402"/>
      <c r="O174" s="328"/>
      <c r="P174" s="401"/>
      <c r="Q174" s="401"/>
      <c r="R174" s="328"/>
      <c r="S174" s="402"/>
      <c r="T174" s="402"/>
    </row>
    <row r="175" spans="1:44" x14ac:dyDescent="0.35">
      <c r="A175" s="329"/>
      <c r="B175" s="329"/>
      <c r="C175" s="329"/>
      <c r="D175" s="330"/>
      <c r="E175" s="330"/>
      <c r="F175" s="330"/>
      <c r="G175" s="330"/>
      <c r="H175" s="330"/>
      <c r="I175" s="330"/>
      <c r="J175" s="330"/>
      <c r="K175" s="330"/>
      <c r="O175" s="330"/>
      <c r="R175" s="424" t="s">
        <v>573</v>
      </c>
      <c r="S175" s="386"/>
      <c r="T175" s="424"/>
    </row>
    <row r="176" spans="1:44" ht="6.75" customHeight="1" x14ac:dyDescent="0.35"/>
    <row r="177" spans="1:20" x14ac:dyDescent="0.35">
      <c r="A177" s="612" t="s">
        <v>668</v>
      </c>
      <c r="B177" s="622"/>
      <c r="C177" s="622"/>
      <c r="D177" s="622"/>
      <c r="E177" s="622"/>
      <c r="F177" s="622"/>
      <c r="G177" s="622"/>
      <c r="H177" s="622"/>
      <c r="I177" s="622"/>
      <c r="J177" s="622"/>
      <c r="K177" s="622"/>
      <c r="L177" s="622"/>
      <c r="M177" s="622"/>
      <c r="N177" s="622"/>
      <c r="O177" s="622"/>
      <c r="P177" s="622"/>
      <c r="Q177" s="622"/>
      <c r="R177" s="622"/>
    </row>
    <row r="178" spans="1:20" ht="7.5" customHeight="1" x14ac:dyDescent="0.35">
      <c r="A178" s="404"/>
      <c r="B178" s="405"/>
      <c r="C178" s="405"/>
      <c r="D178" s="406"/>
      <c r="E178" s="407"/>
      <c r="F178" s="408"/>
      <c r="G178" s="408"/>
      <c r="H178" s="408"/>
      <c r="I178" s="407"/>
      <c r="J178" s="409"/>
      <c r="K178" s="407"/>
      <c r="L178" s="409"/>
      <c r="M178" s="409"/>
      <c r="N178" s="409"/>
      <c r="O178" s="407"/>
      <c r="P178" s="409"/>
      <c r="Q178" s="407"/>
      <c r="R178" s="409"/>
    </row>
    <row r="179" spans="1:20" x14ac:dyDescent="0.35">
      <c r="A179" s="410" t="s">
        <v>589</v>
      </c>
      <c r="B179" s="386"/>
      <c r="C179" s="386"/>
      <c r="D179" s="406"/>
      <c r="E179" s="407"/>
      <c r="F179" s="408"/>
      <c r="G179" s="408"/>
      <c r="H179" s="408"/>
      <c r="I179" s="407"/>
      <c r="J179" s="409"/>
      <c r="K179" s="407"/>
      <c r="L179" s="409"/>
      <c r="M179" s="409"/>
      <c r="N179" s="409"/>
      <c r="O179" s="407"/>
      <c r="P179" s="409"/>
      <c r="Q179" s="407"/>
      <c r="R179" s="409"/>
      <c r="T179" s="403" t="s">
        <v>33</v>
      </c>
    </row>
    <row r="180" spans="1:20" x14ac:dyDescent="0.35">
      <c r="B180" s="405"/>
      <c r="C180" s="405"/>
      <c r="D180" s="406"/>
      <c r="E180" s="407"/>
      <c r="F180" s="408"/>
      <c r="G180" s="408"/>
      <c r="H180" s="408"/>
      <c r="I180" s="407"/>
      <c r="J180" s="409"/>
      <c r="K180" s="407"/>
      <c r="L180" s="409"/>
      <c r="M180" s="409"/>
      <c r="N180" s="409"/>
      <c r="O180" s="407"/>
      <c r="P180" s="409"/>
      <c r="Q180" s="407"/>
      <c r="R180" s="409"/>
    </row>
  </sheetData>
  <mergeCells count="4">
    <mergeCell ref="A177:R177"/>
    <mergeCell ref="D6:H6"/>
    <mergeCell ref="J6:N6"/>
    <mergeCell ref="P6:T6"/>
  </mergeCells>
  <conditionalFormatting sqref="AG1:AR1048576">
    <cfRule type="containsText" dxfId="3" priority="1" operator="containsText" text="FALSE">
      <formula>NOT(ISERROR(SEARCH("FALSE",AG1)))</formula>
    </cfRule>
  </conditionalFormatting>
  <pageMargins left="0.70866141732283472" right="0.70866141732283472" top="0.74803149606299213" bottom="0.74803149606299213" header="0.31496062992125984" footer="0.31496062992125984"/>
  <pageSetup paperSize="9" scale="59"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99CC"/>
  </sheetPr>
  <dimension ref="A1:W187"/>
  <sheetViews>
    <sheetView workbookViewId="0">
      <pane ySplit="9" topLeftCell="A10" activePane="bottomLeft" state="frozen"/>
      <selection sqref="A1:M1"/>
      <selection pane="bottomLeft"/>
    </sheetView>
  </sheetViews>
  <sheetFormatPr defaultColWidth="9.1328125" defaultRowHeight="12.75" x14ac:dyDescent="0.35"/>
  <cols>
    <col min="1" max="1" width="9.1328125" style="11"/>
    <col min="2" max="2" width="28.1328125" style="11" customWidth="1"/>
    <col min="3" max="3" width="20.59765625" style="11" customWidth="1"/>
    <col min="4" max="4" width="9.1328125" style="11"/>
    <col min="5" max="5" width="9.73046875" style="11" customWidth="1"/>
    <col min="6" max="6" width="9.1328125" style="11"/>
    <col min="7" max="7" width="9.73046875" style="11" customWidth="1"/>
    <col min="8" max="8" width="9.1328125" style="11"/>
    <col min="9" max="9" width="10.19921875" style="11" customWidth="1"/>
    <col min="10" max="10" width="9.1328125" style="11"/>
    <col min="11" max="11" width="9.73046875" style="11" customWidth="1"/>
    <col min="12" max="12" width="9.1328125" style="11"/>
    <col min="13" max="13" width="10.1328125" style="11" customWidth="1"/>
    <col min="14" max="14" width="9.1328125" style="11"/>
    <col min="15" max="15" width="9.86328125" style="11" customWidth="1"/>
    <col min="16" max="19" width="9.1328125" style="11"/>
    <col min="20" max="20" width="11" style="11" customWidth="1"/>
    <col min="21" max="23" width="9.1328125" style="11" hidden="1" customWidth="1"/>
    <col min="24" max="16384" width="9.1328125" style="11"/>
  </cols>
  <sheetData>
    <row r="1" spans="1:22" ht="13.15" x14ac:dyDescent="0.4">
      <c r="A1" s="33" t="s">
        <v>649</v>
      </c>
    </row>
    <row r="2" spans="1:22" ht="15" thickBot="1" x14ac:dyDescent="0.45">
      <c r="A2" s="324" t="s">
        <v>678</v>
      </c>
      <c r="L2" s="531"/>
    </row>
    <row r="3" spans="1:22" ht="13.5" thickBot="1" x14ac:dyDescent="0.45">
      <c r="A3" s="2" t="s">
        <v>483</v>
      </c>
      <c r="L3" s="581" t="s">
        <v>24</v>
      </c>
      <c r="M3" s="582"/>
      <c r="N3" s="583"/>
    </row>
    <row r="4" spans="1:22" x14ac:dyDescent="0.35">
      <c r="A4" s="320" t="s">
        <v>521</v>
      </c>
      <c r="L4" s="223" t="s">
        <v>25</v>
      </c>
      <c r="M4" s="627" t="s">
        <v>26</v>
      </c>
      <c r="N4" s="628"/>
      <c r="U4" s="11">
        <v>2012</v>
      </c>
      <c r="V4" s="46" t="s">
        <v>5</v>
      </c>
    </row>
    <row r="5" spans="1:22" ht="13.15" thickBot="1" x14ac:dyDescent="0.4">
      <c r="A5" s="1"/>
      <c r="L5" s="81" t="s">
        <v>442</v>
      </c>
      <c r="M5" s="584">
        <v>2016</v>
      </c>
      <c r="N5" s="585"/>
      <c r="U5" s="11">
        <v>2013</v>
      </c>
      <c r="V5" s="46" t="s">
        <v>6</v>
      </c>
    </row>
    <row r="6" spans="1:22" x14ac:dyDescent="0.35">
      <c r="A6" s="1"/>
      <c r="U6" s="11">
        <v>2014</v>
      </c>
      <c r="V6" s="46" t="s">
        <v>26</v>
      </c>
    </row>
    <row r="7" spans="1:22" x14ac:dyDescent="0.35">
      <c r="U7" s="11">
        <v>2015</v>
      </c>
    </row>
    <row r="8" spans="1:22" x14ac:dyDescent="0.35">
      <c r="A8" s="482"/>
      <c r="B8" s="482"/>
      <c r="C8" s="466"/>
      <c r="D8" s="629" t="s">
        <v>8</v>
      </c>
      <c r="E8" s="629"/>
      <c r="F8" s="629" t="s">
        <v>9</v>
      </c>
      <c r="G8" s="629"/>
      <c r="H8" s="629" t="s">
        <v>10</v>
      </c>
      <c r="I8" s="629"/>
      <c r="J8" s="629" t="s">
        <v>11</v>
      </c>
      <c r="K8" s="629"/>
      <c r="L8" s="629" t="s">
        <v>12</v>
      </c>
      <c r="M8" s="629"/>
      <c r="N8" s="629" t="s">
        <v>527</v>
      </c>
      <c r="O8" s="629"/>
      <c r="U8" s="11">
        <v>2016</v>
      </c>
    </row>
    <row r="9" spans="1:22" ht="60.75" x14ac:dyDescent="0.35">
      <c r="A9" s="483" t="s">
        <v>637</v>
      </c>
      <c r="B9" s="483" t="s">
        <v>636</v>
      </c>
      <c r="C9" s="467" t="s">
        <v>640</v>
      </c>
      <c r="D9" s="230" t="s">
        <v>523</v>
      </c>
      <c r="E9" s="230" t="s">
        <v>567</v>
      </c>
      <c r="F9" s="230" t="s">
        <v>523</v>
      </c>
      <c r="G9" s="230" t="s">
        <v>567</v>
      </c>
      <c r="H9" s="230" t="s">
        <v>523</v>
      </c>
      <c r="I9" s="230" t="s">
        <v>567</v>
      </c>
      <c r="J9" s="230" t="s">
        <v>523</v>
      </c>
      <c r="K9" s="230" t="s">
        <v>567</v>
      </c>
      <c r="L9" s="230" t="s">
        <v>523</v>
      </c>
      <c r="M9" s="230" t="s">
        <v>567</v>
      </c>
      <c r="N9" s="230" t="s">
        <v>523</v>
      </c>
      <c r="O9" s="230" t="s">
        <v>567</v>
      </c>
    </row>
    <row r="10" spans="1:22" ht="24.75" customHeight="1" x14ac:dyDescent="0.35">
      <c r="A10" s="477" t="s">
        <v>70</v>
      </c>
      <c r="B10" s="485" t="s">
        <v>669</v>
      </c>
      <c r="C10" s="484"/>
      <c r="D10" s="67">
        <f ca="1">VLOOKUP(TRIM($A10),INDIRECT($V$10),3+$V$11,0)</f>
        <v>486225</v>
      </c>
      <c r="E10" s="67">
        <f ca="1">VLOOKUP(TRIM($A10),INDIRECT($V$10),6+$V$11,0)</f>
        <v>80</v>
      </c>
      <c r="F10" s="67">
        <f ca="1">VLOOKUP(TRIM($A10),INDIRECT($V$10),9+$V$11,0)</f>
        <v>39662</v>
      </c>
      <c r="G10" s="67">
        <f ca="1">VLOOKUP(TRIM($A10),INDIRECT($V$10),12+$V$11,0)</f>
        <v>82</v>
      </c>
      <c r="H10" s="67">
        <f ca="1">VLOOKUP(TRIM($A10),INDIRECT($V$10),15+$V$11,0)</f>
        <v>67049</v>
      </c>
      <c r="I10" s="67">
        <f ca="1">VLOOKUP(TRIM($A10),INDIRECT($V$10),18+$V$11,0)</f>
        <v>84</v>
      </c>
      <c r="J10" s="67">
        <f ca="1">VLOOKUP(TRIM($A10),INDIRECT($V$10),21+$V$11,0)</f>
        <v>35227</v>
      </c>
      <c r="K10" s="67">
        <f ca="1">VLOOKUP(TRIM($A10),INDIRECT($V$10),24+$V$11,0)</f>
        <v>82</v>
      </c>
      <c r="L10" s="67">
        <f ca="1">VLOOKUP(TRIM($A10),INDIRECT($V$10),27+$V$11,0)</f>
        <v>3155</v>
      </c>
      <c r="M10" s="67">
        <f ca="1">VLOOKUP(TRIM($A10),INDIRECT($V$10),30+$V$11,0)</f>
        <v>88</v>
      </c>
      <c r="N10" s="67">
        <f ca="1">VLOOKUP(TRIM($A10),INDIRECT($V$10),33+$V$11,0)</f>
        <v>652250</v>
      </c>
      <c r="O10" s="67">
        <f ca="1">VLOOKUP(TRIM($A10),INDIRECT($V$10),36+$V$11,0)</f>
        <v>81</v>
      </c>
      <c r="V10" s="11" t="str">
        <f>"Y1P_Table5a_"&amp;$M$5</f>
        <v>Y1P_Table5a_2016</v>
      </c>
    </row>
    <row r="11" spans="1:22" x14ac:dyDescent="0.35">
      <c r="A11" s="478"/>
      <c r="B11" s="630"/>
      <c r="C11" s="630"/>
      <c r="D11" s="67"/>
      <c r="E11" s="68"/>
      <c r="F11" s="67"/>
      <c r="G11" s="68"/>
      <c r="H11" s="67"/>
      <c r="I11" s="68"/>
      <c r="J11" s="67"/>
      <c r="K11" s="68"/>
      <c r="L11" s="67"/>
      <c r="M11" s="68"/>
      <c r="N11" s="67"/>
      <c r="O11" s="68"/>
      <c r="V11" s="11">
        <f>IF(M4="All",0,IF(M4="Boys",1,IF(M4="Girls",2)))</f>
        <v>0</v>
      </c>
    </row>
    <row r="12" spans="1:22" x14ac:dyDescent="0.35">
      <c r="A12" s="478"/>
      <c r="B12" s="480"/>
      <c r="C12" s="479"/>
      <c r="D12" s="67"/>
      <c r="E12" s="67"/>
      <c r="F12" s="67"/>
      <c r="G12" s="67"/>
      <c r="H12" s="67"/>
      <c r="I12" s="67"/>
      <c r="J12" s="67"/>
      <c r="K12" s="67"/>
      <c r="L12" s="67"/>
      <c r="M12" s="67"/>
      <c r="N12" s="67"/>
      <c r="O12" s="67"/>
    </row>
    <row r="13" spans="1:22" s="33" customFormat="1" ht="13.15" x14ac:dyDescent="0.4">
      <c r="A13" s="477" t="s">
        <v>72</v>
      </c>
      <c r="B13" s="625" t="s">
        <v>73</v>
      </c>
      <c r="C13" s="625"/>
      <c r="D13" s="67">
        <f ca="1">VLOOKUP(TRIM($A13),INDIRECT($V$10),3+$V$11,0)</f>
        <v>27300</v>
      </c>
      <c r="E13" s="67">
        <f ca="1">VLOOKUP(TRIM($A13),INDIRECT($V$10),6+$V$11,0)</f>
        <v>82</v>
      </c>
      <c r="F13" s="67">
        <f ca="1">VLOOKUP(TRIM($A13),INDIRECT($V$10),9+$V$11,0)</f>
        <v>750</v>
      </c>
      <c r="G13" s="67">
        <f ca="1">VLOOKUP(TRIM($A13),INDIRECT($V$10),12+$V$11,0)</f>
        <v>83</v>
      </c>
      <c r="H13" s="67">
        <f ca="1">VLOOKUP(TRIM($A13),INDIRECT($V$10),15+$V$11,0)</f>
        <v>1150</v>
      </c>
      <c r="I13" s="67">
        <f ca="1">VLOOKUP(TRIM($A13),INDIRECT($V$10),18+$V$11,0)</f>
        <v>81</v>
      </c>
      <c r="J13" s="67">
        <f ca="1">VLOOKUP(TRIM($A13),INDIRECT($V$10),21+$V$11,0)</f>
        <v>330</v>
      </c>
      <c r="K13" s="67">
        <f ca="1">VLOOKUP(TRIM($A13),INDIRECT($V$10),24+$V$11,0)</f>
        <v>86</v>
      </c>
      <c r="L13" s="67">
        <f ca="1">VLOOKUP(TRIM($A13),INDIRECT($V$10),27+$V$11,0)</f>
        <v>130</v>
      </c>
      <c r="M13" s="67">
        <f ca="1">VLOOKUP(TRIM($A13),INDIRECT($V$10),30+$V$11,0)</f>
        <v>83</v>
      </c>
      <c r="N13" s="67">
        <f ca="1">VLOOKUP(TRIM($A13),INDIRECT($V$10),33+$V$11,0)</f>
        <v>30170</v>
      </c>
      <c r="O13" s="67">
        <f ca="1">VLOOKUP(TRIM($A13),INDIRECT($V$10),36+$V$11,0)</f>
        <v>82</v>
      </c>
    </row>
    <row r="14" spans="1:22" s="33" customFormat="1" ht="13.15" x14ac:dyDescent="0.4">
      <c r="A14" s="477" t="s">
        <v>98</v>
      </c>
      <c r="B14" s="625" t="s">
        <v>99</v>
      </c>
      <c r="C14" s="625"/>
      <c r="D14" s="67">
        <f ca="1">VLOOKUP(TRIM($A14),INDIRECT($V$10),3+$V$11,0)</f>
        <v>69930</v>
      </c>
      <c r="E14" s="67">
        <f ca="1">VLOOKUP(TRIM($A14),INDIRECT($V$10),6+$V$11,0)</f>
        <v>80</v>
      </c>
      <c r="F14" s="67">
        <f ca="1">VLOOKUP(TRIM($A14),INDIRECT($V$10),9+$V$11,0)</f>
        <v>3680</v>
      </c>
      <c r="G14" s="67">
        <f ca="1">VLOOKUP(TRIM($A14),INDIRECT($V$10),12+$V$11,0)</f>
        <v>82</v>
      </c>
      <c r="H14" s="67">
        <f ca="1">VLOOKUP(TRIM($A14),INDIRECT($V$10),15+$V$11,0)</f>
        <v>8740</v>
      </c>
      <c r="I14" s="67">
        <f ca="1">VLOOKUP(TRIM($A14),INDIRECT($V$10),18+$V$11,0)</f>
        <v>81</v>
      </c>
      <c r="J14" s="67">
        <f ca="1">VLOOKUP(TRIM($A14),INDIRECT($V$10),21+$V$11,0)</f>
        <v>2360</v>
      </c>
      <c r="K14" s="67">
        <f ca="1">VLOOKUP(TRIM($A14),INDIRECT($V$10),24+$V$11,0)</f>
        <v>81</v>
      </c>
      <c r="L14" s="67">
        <f ca="1">VLOOKUP(TRIM($A14),INDIRECT($V$10),27+$V$11,0)</f>
        <v>470</v>
      </c>
      <c r="M14" s="67">
        <f ca="1">VLOOKUP(TRIM($A14),INDIRECT($V$10),30+$V$11,0)</f>
        <v>86</v>
      </c>
      <c r="N14" s="67">
        <f ca="1">VLOOKUP(TRIM($A14),INDIRECT($V$10),33+$V$11,0)</f>
        <v>87660</v>
      </c>
      <c r="O14" s="67">
        <f ca="1">VLOOKUP(TRIM($A14),INDIRECT($V$10),36+$V$11,0)</f>
        <v>80</v>
      </c>
    </row>
    <row r="15" spans="1:22" s="33" customFormat="1" ht="13.15" x14ac:dyDescent="0.4">
      <c r="A15" s="477" t="s">
        <v>145</v>
      </c>
      <c r="B15" s="625" t="s">
        <v>633</v>
      </c>
      <c r="C15" s="625"/>
      <c r="D15" s="67">
        <f t="shared" ref="D15:D78" ca="1" si="0">VLOOKUP(TRIM($A15),INDIRECT($V$10),3+$V$11,0)</f>
        <v>52000</v>
      </c>
      <c r="E15" s="67">
        <f t="shared" ref="E15:E78" ca="1" si="1">VLOOKUP(TRIM($A15),INDIRECT($V$10),6+$V$11,0)</f>
        <v>79</v>
      </c>
      <c r="F15" s="67">
        <f t="shared" ref="F15:F78" ca="1" si="2">VLOOKUP(TRIM($A15),INDIRECT($V$10),9+$V$11,0)</f>
        <v>3100</v>
      </c>
      <c r="G15" s="67">
        <f t="shared" ref="G15:G78" ca="1" si="3">VLOOKUP(TRIM($A15),INDIRECT($V$10),12+$V$11,0)</f>
        <v>78</v>
      </c>
      <c r="H15" s="67">
        <f t="shared" ref="H15:H78" ca="1" si="4">VLOOKUP(TRIM($A15),INDIRECT($V$10),15+$V$11,0)</f>
        <v>7810</v>
      </c>
      <c r="I15" s="67">
        <f t="shared" ref="I15:I78" ca="1" si="5">VLOOKUP(TRIM($A15),INDIRECT($V$10),18+$V$11,0)</f>
        <v>81</v>
      </c>
      <c r="J15" s="67">
        <f t="shared" ref="J15:J78" ca="1" si="6">VLOOKUP(TRIM($A15),INDIRECT($V$10),21+$V$11,0)</f>
        <v>1520</v>
      </c>
      <c r="K15" s="67">
        <f t="shared" ref="K15:K78" ca="1" si="7">VLOOKUP(TRIM($A15),INDIRECT($V$10),24+$V$11,0)</f>
        <v>77</v>
      </c>
      <c r="L15" s="67">
        <f t="shared" ref="L15:L78" ca="1" si="8">VLOOKUP(TRIM($A15),INDIRECT($V$10),27+$V$11,0)</f>
        <v>250</v>
      </c>
      <c r="M15" s="67">
        <f t="shared" ref="M15:M78" ca="1" si="9">VLOOKUP(TRIM($A15),INDIRECT($V$10),30+$V$11,0)</f>
        <v>86</v>
      </c>
      <c r="N15" s="67">
        <f t="shared" ref="N15:N78" ca="1" si="10">VLOOKUP(TRIM($A15),INDIRECT($V$10),33+$V$11,0)</f>
        <v>66290</v>
      </c>
      <c r="O15" s="67">
        <f t="shared" ref="O15:O78" ca="1" si="11">VLOOKUP(TRIM($A15),INDIRECT($V$10),36+$V$11,0)</f>
        <v>78</v>
      </c>
    </row>
    <row r="16" spans="1:22" s="33" customFormat="1" ht="13.15" x14ac:dyDescent="0.4">
      <c r="A16" s="477" t="s">
        <v>176</v>
      </c>
      <c r="B16" s="625" t="s">
        <v>177</v>
      </c>
      <c r="C16" s="625"/>
      <c r="D16" s="67">
        <f t="shared" ca="1" si="0"/>
        <v>45300</v>
      </c>
      <c r="E16" s="67">
        <f t="shared" ca="1" si="1"/>
        <v>79</v>
      </c>
      <c r="F16" s="67">
        <f t="shared" ca="1" si="2"/>
        <v>3030</v>
      </c>
      <c r="G16" s="67">
        <f t="shared" ca="1" si="3"/>
        <v>80</v>
      </c>
      <c r="H16" s="67">
        <f t="shared" ca="1" si="4"/>
        <v>4380</v>
      </c>
      <c r="I16" s="67">
        <f t="shared" ca="1" si="5"/>
        <v>83</v>
      </c>
      <c r="J16" s="67">
        <f t="shared" ca="1" si="6"/>
        <v>1690</v>
      </c>
      <c r="K16" s="67">
        <f t="shared" ca="1" si="7"/>
        <v>82</v>
      </c>
      <c r="L16" s="67">
        <f t="shared" ca="1" si="8"/>
        <v>200</v>
      </c>
      <c r="M16" s="67">
        <f t="shared" ca="1" si="9"/>
        <v>83</v>
      </c>
      <c r="N16" s="67">
        <f t="shared" ca="1" si="10"/>
        <v>55740</v>
      </c>
      <c r="O16" s="67">
        <f t="shared" ca="1" si="11"/>
        <v>79</v>
      </c>
    </row>
    <row r="17" spans="1:15" s="33" customFormat="1" ht="13.15" x14ac:dyDescent="0.4">
      <c r="A17" s="477" t="s">
        <v>196</v>
      </c>
      <c r="B17" s="625" t="s">
        <v>197</v>
      </c>
      <c r="C17" s="625"/>
      <c r="D17" s="67">
        <f t="shared" ca="1" si="0"/>
        <v>48970</v>
      </c>
      <c r="E17" s="67">
        <f t="shared" ca="1" si="1"/>
        <v>81</v>
      </c>
      <c r="F17" s="67">
        <f t="shared" ca="1" si="2"/>
        <v>4560</v>
      </c>
      <c r="G17" s="67">
        <f t="shared" ca="1" si="3"/>
        <v>81</v>
      </c>
      <c r="H17" s="67">
        <f t="shared" ca="1" si="4"/>
        <v>11330</v>
      </c>
      <c r="I17" s="67">
        <f t="shared" ca="1" si="5"/>
        <v>84</v>
      </c>
      <c r="J17" s="67">
        <f t="shared" ca="1" si="6"/>
        <v>3720</v>
      </c>
      <c r="K17" s="67">
        <f t="shared" ca="1" si="7"/>
        <v>82</v>
      </c>
      <c r="L17" s="67">
        <f t="shared" ca="1" si="8"/>
        <v>330</v>
      </c>
      <c r="M17" s="67">
        <f t="shared" ca="1" si="9"/>
        <v>89</v>
      </c>
      <c r="N17" s="67">
        <f t="shared" ca="1" si="10"/>
        <v>71280</v>
      </c>
      <c r="O17" s="67">
        <f t="shared" ca="1" si="11"/>
        <v>81</v>
      </c>
    </row>
    <row r="18" spans="1:15" s="33" customFormat="1" ht="13.15" x14ac:dyDescent="0.4">
      <c r="A18" s="477" t="s">
        <v>226</v>
      </c>
      <c r="B18" s="625" t="s">
        <v>444</v>
      </c>
      <c r="C18" s="625"/>
      <c r="D18" s="67">
        <f t="shared" ca="1" si="0"/>
        <v>59400</v>
      </c>
      <c r="E18" s="67">
        <f t="shared" ca="1" si="1"/>
        <v>80</v>
      </c>
      <c r="F18" s="67">
        <f t="shared" ca="1" si="2"/>
        <v>4390</v>
      </c>
      <c r="G18" s="67">
        <f t="shared" ca="1" si="3"/>
        <v>81</v>
      </c>
      <c r="H18" s="67">
        <f t="shared" ca="1" si="4"/>
        <v>4710</v>
      </c>
      <c r="I18" s="67">
        <f t="shared" ca="1" si="5"/>
        <v>84</v>
      </c>
      <c r="J18" s="67">
        <f t="shared" ca="1" si="6"/>
        <v>2190</v>
      </c>
      <c r="K18" s="67">
        <f t="shared" ca="1" si="7"/>
        <v>83</v>
      </c>
      <c r="L18" s="67">
        <f t="shared" ca="1" si="8"/>
        <v>320</v>
      </c>
      <c r="M18" s="67">
        <f t="shared" ca="1" si="9"/>
        <v>91</v>
      </c>
      <c r="N18" s="67">
        <f t="shared" ca="1" si="10"/>
        <v>72650</v>
      </c>
      <c r="O18" s="67">
        <f t="shared" ca="1" si="11"/>
        <v>80</v>
      </c>
    </row>
    <row r="19" spans="1:15" s="33" customFormat="1" ht="13.15" x14ac:dyDescent="0.4">
      <c r="A19" s="477" t="s">
        <v>249</v>
      </c>
      <c r="B19" s="626" t="s">
        <v>250</v>
      </c>
      <c r="C19" s="626"/>
      <c r="D19" s="67">
        <f t="shared" ca="1" si="0"/>
        <v>44390</v>
      </c>
      <c r="E19" s="67">
        <f t="shared" ca="1" si="1"/>
        <v>82</v>
      </c>
      <c r="F19" s="67">
        <f t="shared" ca="1" si="2"/>
        <v>11450</v>
      </c>
      <c r="G19" s="67">
        <f t="shared" ca="1" si="3"/>
        <v>84</v>
      </c>
      <c r="H19" s="67">
        <f t="shared" ca="1" si="4"/>
        <v>20320</v>
      </c>
      <c r="I19" s="67">
        <f t="shared" ca="1" si="5"/>
        <v>87</v>
      </c>
      <c r="J19" s="67">
        <f t="shared" ca="1" si="6"/>
        <v>19730</v>
      </c>
      <c r="K19" s="67">
        <f t="shared" ca="1" si="7"/>
        <v>83</v>
      </c>
      <c r="L19" s="67">
        <f t="shared" ca="1" si="8"/>
        <v>900</v>
      </c>
      <c r="M19" s="67">
        <f t="shared" ca="1" si="9"/>
        <v>90</v>
      </c>
      <c r="N19" s="67">
        <f t="shared" ca="1" si="10"/>
        <v>104420</v>
      </c>
      <c r="O19" s="67">
        <f t="shared" ca="1" si="11"/>
        <v>83</v>
      </c>
    </row>
    <row r="20" spans="1:15" s="33" customFormat="1" ht="13.15" x14ac:dyDescent="0.4">
      <c r="A20" s="478" t="s">
        <v>251</v>
      </c>
      <c r="B20" s="631" t="s">
        <v>252</v>
      </c>
      <c r="C20" s="631"/>
      <c r="D20" s="67">
        <f t="shared" ca="1" si="0"/>
        <v>12420</v>
      </c>
      <c r="E20" s="67">
        <f t="shared" ca="1" si="1"/>
        <v>84</v>
      </c>
      <c r="F20" s="67">
        <f t="shared" ca="1" si="2"/>
        <v>4230</v>
      </c>
      <c r="G20" s="67">
        <f t="shared" ca="1" si="3"/>
        <v>85</v>
      </c>
      <c r="H20" s="67">
        <f t="shared" ca="1" si="4"/>
        <v>6630</v>
      </c>
      <c r="I20" s="67">
        <f t="shared" ca="1" si="5"/>
        <v>87</v>
      </c>
      <c r="J20" s="67">
        <f t="shared" ca="1" si="6"/>
        <v>9110</v>
      </c>
      <c r="K20" s="67">
        <f t="shared" ca="1" si="7"/>
        <v>83</v>
      </c>
      <c r="L20" s="67">
        <f t="shared" ca="1" si="8"/>
        <v>330</v>
      </c>
      <c r="M20" s="67">
        <f t="shared" ca="1" si="9"/>
        <v>88</v>
      </c>
      <c r="N20" s="67">
        <f t="shared" ca="1" si="10"/>
        <v>35690</v>
      </c>
      <c r="O20" s="67">
        <f t="shared" ca="1" si="11"/>
        <v>84</v>
      </c>
    </row>
    <row r="21" spans="1:15" s="33" customFormat="1" ht="13.15" x14ac:dyDescent="0.4">
      <c r="A21" s="478" t="s">
        <v>281</v>
      </c>
      <c r="B21" s="631" t="s">
        <v>282</v>
      </c>
      <c r="C21" s="631"/>
      <c r="D21" s="67">
        <f t="shared" ca="1" si="0"/>
        <v>31980</v>
      </c>
      <c r="E21" s="67">
        <f t="shared" ca="1" si="1"/>
        <v>82</v>
      </c>
      <c r="F21" s="67">
        <f t="shared" ca="1" si="2"/>
        <v>7220</v>
      </c>
      <c r="G21" s="67">
        <f t="shared" ca="1" si="3"/>
        <v>84</v>
      </c>
      <c r="H21" s="67">
        <f t="shared" ca="1" si="4"/>
        <v>13690</v>
      </c>
      <c r="I21" s="67">
        <f t="shared" ca="1" si="5"/>
        <v>87</v>
      </c>
      <c r="J21" s="67">
        <f t="shared" ca="1" si="6"/>
        <v>10620</v>
      </c>
      <c r="K21" s="67">
        <f t="shared" ca="1" si="7"/>
        <v>82</v>
      </c>
      <c r="L21" s="67">
        <f t="shared" ca="1" si="8"/>
        <v>570</v>
      </c>
      <c r="M21" s="67">
        <f t="shared" ca="1" si="9"/>
        <v>91</v>
      </c>
      <c r="N21" s="67">
        <f t="shared" ca="1" si="10"/>
        <v>68730</v>
      </c>
      <c r="O21" s="67">
        <f t="shared" ca="1" si="11"/>
        <v>83</v>
      </c>
    </row>
    <row r="22" spans="1:15" s="33" customFormat="1" ht="13.15" x14ac:dyDescent="0.4">
      <c r="A22" s="477" t="s">
        <v>321</v>
      </c>
      <c r="B22" s="625" t="s">
        <v>322</v>
      </c>
      <c r="C22" s="625"/>
      <c r="D22" s="67">
        <f t="shared" ca="1" si="0"/>
        <v>85070</v>
      </c>
      <c r="E22" s="67">
        <f t="shared" ca="1" si="1"/>
        <v>80</v>
      </c>
      <c r="F22" s="67">
        <f t="shared" ca="1" si="2"/>
        <v>6240</v>
      </c>
      <c r="G22" s="67">
        <f t="shared" ca="1" si="3"/>
        <v>84</v>
      </c>
      <c r="H22" s="67">
        <f t="shared" ca="1" si="4"/>
        <v>7220</v>
      </c>
      <c r="I22" s="67">
        <f t="shared" ca="1" si="5"/>
        <v>84</v>
      </c>
      <c r="J22" s="67">
        <f t="shared" ca="1" si="6"/>
        <v>2670</v>
      </c>
      <c r="K22" s="67">
        <f t="shared" ca="1" si="7"/>
        <v>84</v>
      </c>
      <c r="L22" s="67">
        <f t="shared" ca="1" si="8"/>
        <v>390</v>
      </c>
      <c r="M22" s="67">
        <f t="shared" ca="1" si="9"/>
        <v>90</v>
      </c>
      <c r="N22" s="67">
        <f t="shared" ca="1" si="10"/>
        <v>103970</v>
      </c>
      <c r="O22" s="67">
        <f t="shared" ca="1" si="11"/>
        <v>81</v>
      </c>
    </row>
    <row r="23" spans="1:15" s="33" customFormat="1" ht="13.15" x14ac:dyDescent="0.4">
      <c r="A23" s="477" t="s">
        <v>361</v>
      </c>
      <c r="B23" s="625" t="s">
        <v>362</v>
      </c>
      <c r="C23" s="625"/>
      <c r="D23" s="67">
        <f t="shared" ca="1" si="0"/>
        <v>53870</v>
      </c>
      <c r="E23" s="67">
        <f t="shared" ca="1" si="1"/>
        <v>80</v>
      </c>
      <c r="F23" s="67">
        <f t="shared" ca="1" si="2"/>
        <v>2480</v>
      </c>
      <c r="G23" s="67">
        <f t="shared" ca="1" si="3"/>
        <v>80</v>
      </c>
      <c r="H23" s="67">
        <f t="shared" ca="1" si="4"/>
        <v>1380</v>
      </c>
      <c r="I23" s="67">
        <f t="shared" ca="1" si="5"/>
        <v>83</v>
      </c>
      <c r="J23" s="67">
        <f t="shared" ca="1" si="6"/>
        <v>1020</v>
      </c>
      <c r="K23" s="67">
        <f t="shared" ca="1" si="7"/>
        <v>76</v>
      </c>
      <c r="L23" s="67">
        <f t="shared" ca="1" si="8"/>
        <v>180</v>
      </c>
      <c r="M23" s="67">
        <f t="shared" ca="1" si="9"/>
        <v>81</v>
      </c>
      <c r="N23" s="67">
        <f t="shared" ca="1" si="10"/>
        <v>60080</v>
      </c>
      <c r="O23" s="67">
        <f t="shared" ca="1" si="11"/>
        <v>80</v>
      </c>
    </row>
    <row r="24" spans="1:15" x14ac:dyDescent="0.35">
      <c r="A24" s="477"/>
      <c r="B24" s="477"/>
      <c r="C24" s="476"/>
      <c r="D24" s="161"/>
      <c r="E24" s="161"/>
      <c r="F24" s="161"/>
      <c r="G24" s="161"/>
      <c r="H24" s="161"/>
      <c r="I24" s="161"/>
      <c r="J24" s="161"/>
      <c r="K24" s="161"/>
      <c r="L24" s="161"/>
      <c r="M24" s="161"/>
      <c r="N24" s="161"/>
      <c r="O24" s="161"/>
    </row>
    <row r="25" spans="1:15" x14ac:dyDescent="0.35">
      <c r="A25" s="471" t="s">
        <v>76</v>
      </c>
      <c r="B25" s="474" t="s">
        <v>73</v>
      </c>
      <c r="C25" s="470" t="s">
        <v>484</v>
      </c>
      <c r="D25" s="161">
        <f t="shared" ca="1" si="0"/>
        <v>5545</v>
      </c>
      <c r="E25" s="161">
        <f t="shared" ca="1" si="1"/>
        <v>82</v>
      </c>
      <c r="F25" s="161">
        <f t="shared" ca="1" si="2"/>
        <v>96</v>
      </c>
      <c r="G25" s="161">
        <f t="shared" ca="1" si="3"/>
        <v>77</v>
      </c>
      <c r="H25" s="161">
        <f t="shared" ca="1" si="4"/>
        <v>40</v>
      </c>
      <c r="I25" s="161">
        <f t="shared" ca="1" si="5"/>
        <v>83</v>
      </c>
      <c r="J25" s="161">
        <f t="shared" ca="1" si="6"/>
        <v>11</v>
      </c>
      <c r="K25" s="161" t="str">
        <f t="shared" ca="1" si="7"/>
        <v>x</v>
      </c>
      <c r="L25" s="161">
        <f t="shared" ca="1" si="8"/>
        <v>14</v>
      </c>
      <c r="M25" s="161" t="str">
        <f t="shared" ca="1" si="9"/>
        <v>x</v>
      </c>
      <c r="N25" s="161">
        <f t="shared" ca="1" si="10"/>
        <v>5749</v>
      </c>
      <c r="O25" s="161">
        <f t="shared" ca="1" si="11"/>
        <v>82</v>
      </c>
    </row>
    <row r="26" spans="1:15" x14ac:dyDescent="0.35">
      <c r="A26" s="471" t="s">
        <v>74</v>
      </c>
      <c r="B26" s="474" t="s">
        <v>73</v>
      </c>
      <c r="C26" s="470" t="s">
        <v>75</v>
      </c>
      <c r="D26" s="161">
        <f t="shared" ca="1" si="0"/>
        <v>1209</v>
      </c>
      <c r="E26" s="161">
        <f t="shared" ca="1" si="1"/>
        <v>86</v>
      </c>
      <c r="F26" s="161">
        <f t="shared" ca="1" si="2"/>
        <v>23</v>
      </c>
      <c r="G26" s="161" t="str">
        <f t="shared" ca="1" si="3"/>
        <v>x</v>
      </c>
      <c r="H26" s="161">
        <f t="shared" ca="1" si="4"/>
        <v>42</v>
      </c>
      <c r="I26" s="161">
        <f t="shared" ca="1" si="5"/>
        <v>76</v>
      </c>
      <c r="J26" s="161">
        <f t="shared" ca="1" si="6"/>
        <v>9</v>
      </c>
      <c r="K26" s="161">
        <f t="shared" ca="1" si="7"/>
        <v>100</v>
      </c>
      <c r="L26" s="161">
        <f t="shared" ca="1" si="8"/>
        <v>6</v>
      </c>
      <c r="M26" s="161">
        <f t="shared" ca="1" si="9"/>
        <v>100</v>
      </c>
      <c r="N26" s="161">
        <f t="shared" ca="1" si="10"/>
        <v>1314</v>
      </c>
      <c r="O26" s="161">
        <f t="shared" ca="1" si="11"/>
        <v>86</v>
      </c>
    </row>
    <row r="27" spans="1:15" x14ac:dyDescent="0.35">
      <c r="A27" s="471" t="s">
        <v>635</v>
      </c>
      <c r="B27" s="474" t="s">
        <v>73</v>
      </c>
      <c r="C27" s="470" t="s">
        <v>79</v>
      </c>
      <c r="D27" s="161">
        <f t="shared" ca="1" si="0"/>
        <v>1981</v>
      </c>
      <c r="E27" s="161">
        <f t="shared" ca="1" si="1"/>
        <v>80</v>
      </c>
      <c r="F27" s="161">
        <f t="shared" ca="1" si="2"/>
        <v>55</v>
      </c>
      <c r="G27" s="161">
        <f t="shared" ca="1" si="3"/>
        <v>87</v>
      </c>
      <c r="H27" s="161">
        <f t="shared" ca="1" si="4"/>
        <v>42</v>
      </c>
      <c r="I27" s="161">
        <f t="shared" ca="1" si="5"/>
        <v>74</v>
      </c>
      <c r="J27" s="161">
        <f t="shared" ca="1" si="6"/>
        <v>28</v>
      </c>
      <c r="K27" s="161">
        <f t="shared" ca="1" si="7"/>
        <v>75</v>
      </c>
      <c r="L27" s="161">
        <f t="shared" ca="1" si="8"/>
        <v>15</v>
      </c>
      <c r="M27" s="161" t="str">
        <f t="shared" ca="1" si="9"/>
        <v>x</v>
      </c>
      <c r="N27" s="161">
        <f t="shared" ca="1" si="10"/>
        <v>2158</v>
      </c>
      <c r="O27" s="161">
        <f t="shared" ca="1" si="11"/>
        <v>80</v>
      </c>
    </row>
    <row r="28" spans="1:15" x14ac:dyDescent="0.35">
      <c r="A28" s="471" t="s">
        <v>80</v>
      </c>
      <c r="B28" s="474" t="s">
        <v>73</v>
      </c>
      <c r="C28" s="470" t="s">
        <v>81</v>
      </c>
      <c r="D28" s="161">
        <f t="shared" ca="1" si="0"/>
        <v>1107</v>
      </c>
      <c r="E28" s="161">
        <f t="shared" ca="1" si="1"/>
        <v>85</v>
      </c>
      <c r="F28" s="161">
        <f t="shared" ca="1" si="2"/>
        <v>11</v>
      </c>
      <c r="G28" s="161">
        <f t="shared" ca="1" si="3"/>
        <v>73</v>
      </c>
      <c r="H28" s="161">
        <f t="shared" ca="1" si="4"/>
        <v>28</v>
      </c>
      <c r="I28" s="161" t="str">
        <f t="shared" ca="1" si="5"/>
        <v>x</v>
      </c>
      <c r="J28" s="161">
        <f t="shared" ca="1" si="6"/>
        <v>4</v>
      </c>
      <c r="K28" s="161">
        <f t="shared" ca="1" si="7"/>
        <v>100</v>
      </c>
      <c r="L28" s="161">
        <f t="shared" ca="1" si="8"/>
        <v>7</v>
      </c>
      <c r="M28" s="161">
        <f t="shared" ca="1" si="9"/>
        <v>100</v>
      </c>
      <c r="N28" s="161">
        <f t="shared" ca="1" si="10"/>
        <v>1169</v>
      </c>
      <c r="O28" s="161">
        <f t="shared" ca="1" si="11"/>
        <v>85</v>
      </c>
    </row>
    <row r="29" spans="1:15" x14ac:dyDescent="0.35">
      <c r="A29" s="471" t="s">
        <v>82</v>
      </c>
      <c r="B29" s="474" t="s">
        <v>73</v>
      </c>
      <c r="C29" s="470" t="s">
        <v>83</v>
      </c>
      <c r="D29" s="161">
        <f t="shared" ca="1" si="0"/>
        <v>1521</v>
      </c>
      <c r="E29" s="161">
        <f t="shared" ca="1" si="1"/>
        <v>74</v>
      </c>
      <c r="F29" s="161">
        <f t="shared" ca="1" si="2"/>
        <v>114</v>
      </c>
      <c r="G29" s="161">
        <f t="shared" ca="1" si="3"/>
        <v>72</v>
      </c>
      <c r="H29" s="161">
        <f t="shared" ca="1" si="4"/>
        <v>182</v>
      </c>
      <c r="I29" s="161">
        <f t="shared" ca="1" si="5"/>
        <v>81</v>
      </c>
      <c r="J29" s="161">
        <f t="shared" ca="1" si="6"/>
        <v>40</v>
      </c>
      <c r="K29" s="161">
        <f t="shared" ca="1" si="7"/>
        <v>88</v>
      </c>
      <c r="L29" s="161">
        <f t="shared" ca="1" si="8"/>
        <v>4</v>
      </c>
      <c r="M29" s="161" t="str">
        <f t="shared" ca="1" si="9"/>
        <v>x</v>
      </c>
      <c r="N29" s="161">
        <f t="shared" ca="1" si="10"/>
        <v>1940</v>
      </c>
      <c r="O29" s="161">
        <f t="shared" ca="1" si="11"/>
        <v>74</v>
      </c>
    </row>
    <row r="30" spans="1:15" x14ac:dyDescent="0.35">
      <c r="A30" s="471" t="s">
        <v>84</v>
      </c>
      <c r="B30" s="474" t="s">
        <v>73</v>
      </c>
      <c r="C30" s="470" t="s">
        <v>85</v>
      </c>
      <c r="D30" s="161">
        <f t="shared" ca="1" si="0"/>
        <v>2324</v>
      </c>
      <c r="E30" s="161">
        <f t="shared" ca="1" si="1"/>
        <v>81</v>
      </c>
      <c r="F30" s="161">
        <f t="shared" ca="1" si="2"/>
        <v>147</v>
      </c>
      <c r="G30" s="161">
        <f t="shared" ca="1" si="3"/>
        <v>86</v>
      </c>
      <c r="H30" s="161">
        <f t="shared" ca="1" si="4"/>
        <v>411</v>
      </c>
      <c r="I30" s="161">
        <f t="shared" ca="1" si="5"/>
        <v>82</v>
      </c>
      <c r="J30" s="161">
        <f t="shared" ca="1" si="6"/>
        <v>151</v>
      </c>
      <c r="K30" s="161">
        <f t="shared" ca="1" si="7"/>
        <v>88</v>
      </c>
      <c r="L30" s="161">
        <f t="shared" ca="1" si="8"/>
        <v>41</v>
      </c>
      <c r="M30" s="161">
        <f t="shared" ca="1" si="9"/>
        <v>78</v>
      </c>
      <c r="N30" s="161">
        <f t="shared" ca="1" si="10"/>
        <v>3203</v>
      </c>
      <c r="O30" s="161">
        <f t="shared" ca="1" si="11"/>
        <v>81</v>
      </c>
    </row>
    <row r="31" spans="1:15" x14ac:dyDescent="0.35">
      <c r="A31" s="471" t="s">
        <v>86</v>
      </c>
      <c r="B31" s="474" t="s">
        <v>73</v>
      </c>
      <c r="C31" s="470" t="s">
        <v>87</v>
      </c>
      <c r="D31" s="161">
        <f t="shared" ca="1" si="0"/>
        <v>2204</v>
      </c>
      <c r="E31" s="161">
        <f t="shared" ca="1" si="1"/>
        <v>81</v>
      </c>
      <c r="F31" s="161">
        <f t="shared" ca="1" si="2"/>
        <v>59</v>
      </c>
      <c r="G31" s="161">
        <f t="shared" ca="1" si="3"/>
        <v>92</v>
      </c>
      <c r="H31" s="161">
        <f t="shared" ca="1" si="4"/>
        <v>48</v>
      </c>
      <c r="I31" s="161">
        <f t="shared" ca="1" si="5"/>
        <v>71</v>
      </c>
      <c r="J31" s="161">
        <f t="shared" ca="1" si="6"/>
        <v>15</v>
      </c>
      <c r="K31" s="161">
        <f t="shared" ca="1" si="7"/>
        <v>73</v>
      </c>
      <c r="L31" s="161">
        <f t="shared" ca="1" si="8"/>
        <v>13</v>
      </c>
      <c r="M31" s="161">
        <f t="shared" ca="1" si="9"/>
        <v>77</v>
      </c>
      <c r="N31" s="161">
        <f t="shared" ca="1" si="10"/>
        <v>2368</v>
      </c>
      <c r="O31" s="161">
        <f t="shared" ca="1" si="11"/>
        <v>81</v>
      </c>
    </row>
    <row r="32" spans="1:15" x14ac:dyDescent="0.35">
      <c r="A32" s="471" t="s">
        <v>634</v>
      </c>
      <c r="B32" s="474" t="s">
        <v>73</v>
      </c>
      <c r="C32" s="470" t="s">
        <v>89</v>
      </c>
      <c r="D32" s="161">
        <f t="shared" ca="1" si="0"/>
        <v>3187</v>
      </c>
      <c r="E32" s="161">
        <f t="shared" ca="1" si="1"/>
        <v>84</v>
      </c>
      <c r="F32" s="161">
        <f t="shared" ca="1" si="2"/>
        <v>61</v>
      </c>
      <c r="G32" s="161">
        <f t="shared" ca="1" si="3"/>
        <v>87</v>
      </c>
      <c r="H32" s="161">
        <f t="shared" ca="1" si="4"/>
        <v>29</v>
      </c>
      <c r="I32" s="161" t="str">
        <f t="shared" ca="1" si="5"/>
        <v>x</v>
      </c>
      <c r="J32" s="161" t="str">
        <f t="shared" ca="1" si="6"/>
        <v>x</v>
      </c>
      <c r="K32" s="161" t="str">
        <f t="shared" ca="1" si="7"/>
        <v>x</v>
      </c>
      <c r="L32" s="161">
        <f t="shared" ca="1" si="8"/>
        <v>5</v>
      </c>
      <c r="M32" s="161" t="str">
        <f t="shared" ca="1" si="9"/>
        <v>x</v>
      </c>
      <c r="N32" s="161">
        <f t="shared" ca="1" si="10"/>
        <v>3302</v>
      </c>
      <c r="O32" s="161">
        <f t="shared" ca="1" si="11"/>
        <v>84</v>
      </c>
    </row>
    <row r="33" spans="1:15" x14ac:dyDescent="0.35">
      <c r="A33" s="471" t="s">
        <v>90</v>
      </c>
      <c r="B33" s="474" t="s">
        <v>73</v>
      </c>
      <c r="C33" s="470" t="s">
        <v>91</v>
      </c>
      <c r="D33" s="161">
        <f t="shared" ca="1" si="0"/>
        <v>1557</v>
      </c>
      <c r="E33" s="161">
        <f t="shared" ca="1" si="1"/>
        <v>82</v>
      </c>
      <c r="F33" s="161">
        <f t="shared" ca="1" si="2"/>
        <v>28</v>
      </c>
      <c r="G33" s="161">
        <f t="shared" ca="1" si="3"/>
        <v>89</v>
      </c>
      <c r="H33" s="161">
        <f t="shared" ca="1" si="4"/>
        <v>12</v>
      </c>
      <c r="I33" s="161" t="str">
        <f t="shared" ca="1" si="5"/>
        <v>x</v>
      </c>
      <c r="J33" s="161">
        <f t="shared" ca="1" si="6"/>
        <v>3</v>
      </c>
      <c r="K33" s="161" t="str">
        <f t="shared" ca="1" si="7"/>
        <v>x</v>
      </c>
      <c r="L33" s="161" t="str">
        <f t="shared" ca="1" si="8"/>
        <v>x</v>
      </c>
      <c r="M33" s="161" t="str">
        <f t="shared" ca="1" si="9"/>
        <v>x</v>
      </c>
      <c r="N33" s="161">
        <f t="shared" ca="1" si="10"/>
        <v>1606</v>
      </c>
      <c r="O33" s="161">
        <f t="shared" ca="1" si="11"/>
        <v>82</v>
      </c>
    </row>
    <row r="34" spans="1:15" x14ac:dyDescent="0.35">
      <c r="A34" s="471" t="s">
        <v>92</v>
      </c>
      <c r="B34" s="474" t="s">
        <v>73</v>
      </c>
      <c r="C34" s="470" t="s">
        <v>93</v>
      </c>
      <c r="D34" s="161">
        <f t="shared" ca="1" si="0"/>
        <v>1515</v>
      </c>
      <c r="E34" s="161">
        <f t="shared" ca="1" si="1"/>
        <v>81</v>
      </c>
      <c r="F34" s="161">
        <f t="shared" ca="1" si="2"/>
        <v>34</v>
      </c>
      <c r="G34" s="161">
        <f t="shared" ca="1" si="3"/>
        <v>91</v>
      </c>
      <c r="H34" s="161">
        <f t="shared" ca="1" si="4"/>
        <v>56</v>
      </c>
      <c r="I34" s="161">
        <f t="shared" ca="1" si="5"/>
        <v>84</v>
      </c>
      <c r="J34" s="161">
        <f t="shared" ca="1" si="6"/>
        <v>8</v>
      </c>
      <c r="K34" s="161" t="str">
        <f t="shared" ca="1" si="7"/>
        <v>x</v>
      </c>
      <c r="L34" s="161">
        <f t="shared" ca="1" si="8"/>
        <v>3</v>
      </c>
      <c r="M34" s="161" t="str">
        <f t="shared" ca="1" si="9"/>
        <v>x</v>
      </c>
      <c r="N34" s="161">
        <f t="shared" ca="1" si="10"/>
        <v>1678</v>
      </c>
      <c r="O34" s="161">
        <f t="shared" ca="1" si="11"/>
        <v>81</v>
      </c>
    </row>
    <row r="35" spans="1:15" x14ac:dyDescent="0.35">
      <c r="A35" s="471" t="s">
        <v>94</v>
      </c>
      <c r="B35" s="474" t="s">
        <v>73</v>
      </c>
      <c r="C35" s="470" t="s">
        <v>95</v>
      </c>
      <c r="D35" s="161">
        <f t="shared" ca="1" si="0"/>
        <v>2265</v>
      </c>
      <c r="E35" s="161">
        <f t="shared" ca="1" si="1"/>
        <v>84</v>
      </c>
      <c r="F35" s="161">
        <f t="shared" ca="1" si="2"/>
        <v>61</v>
      </c>
      <c r="G35" s="161">
        <f t="shared" ca="1" si="3"/>
        <v>77</v>
      </c>
      <c r="H35" s="161">
        <f t="shared" ca="1" si="4"/>
        <v>134</v>
      </c>
      <c r="I35" s="161">
        <f t="shared" ca="1" si="5"/>
        <v>84</v>
      </c>
      <c r="J35" s="161">
        <f t="shared" ca="1" si="6"/>
        <v>35</v>
      </c>
      <c r="K35" s="161">
        <f t="shared" ca="1" si="7"/>
        <v>89</v>
      </c>
      <c r="L35" s="161">
        <f t="shared" ca="1" si="8"/>
        <v>4</v>
      </c>
      <c r="M35" s="161" t="str">
        <f t="shared" ca="1" si="9"/>
        <v>x</v>
      </c>
      <c r="N35" s="161">
        <f t="shared" ca="1" si="10"/>
        <v>2539</v>
      </c>
      <c r="O35" s="161">
        <f t="shared" ca="1" si="11"/>
        <v>83</v>
      </c>
    </row>
    <row r="36" spans="1:15" x14ac:dyDescent="0.35">
      <c r="A36" s="471" t="s">
        <v>96</v>
      </c>
      <c r="B36" s="474" t="s">
        <v>73</v>
      </c>
      <c r="C36" s="470" t="s">
        <v>97</v>
      </c>
      <c r="D36" s="161">
        <f t="shared" ca="1" si="0"/>
        <v>2883</v>
      </c>
      <c r="E36" s="161">
        <f t="shared" ca="1" si="1"/>
        <v>81</v>
      </c>
      <c r="F36" s="161">
        <f t="shared" ca="1" si="2"/>
        <v>56</v>
      </c>
      <c r="G36" s="161">
        <f t="shared" ca="1" si="3"/>
        <v>88</v>
      </c>
      <c r="H36" s="161">
        <f t="shared" ca="1" si="4"/>
        <v>124</v>
      </c>
      <c r="I36" s="161">
        <f t="shared" ca="1" si="5"/>
        <v>77</v>
      </c>
      <c r="J36" s="161">
        <f t="shared" ca="1" si="6"/>
        <v>29</v>
      </c>
      <c r="K36" s="161">
        <f t="shared" ca="1" si="7"/>
        <v>86</v>
      </c>
      <c r="L36" s="161">
        <f t="shared" ca="1" si="8"/>
        <v>13</v>
      </c>
      <c r="M36" s="161" t="str">
        <f t="shared" ca="1" si="9"/>
        <v>x</v>
      </c>
      <c r="N36" s="161">
        <f t="shared" ca="1" si="10"/>
        <v>3148</v>
      </c>
      <c r="O36" s="161">
        <f t="shared" ca="1" si="11"/>
        <v>81</v>
      </c>
    </row>
    <row r="37" spans="1:15" x14ac:dyDescent="0.35">
      <c r="A37" s="471" t="s">
        <v>100</v>
      </c>
      <c r="B37" s="474" t="s">
        <v>99</v>
      </c>
      <c r="C37" s="470" t="s">
        <v>101</v>
      </c>
      <c r="D37" s="161">
        <f t="shared" ca="1" si="0"/>
        <v>1055</v>
      </c>
      <c r="E37" s="161">
        <f t="shared" ca="1" si="1"/>
        <v>77</v>
      </c>
      <c r="F37" s="161">
        <f t="shared" ca="1" si="2"/>
        <v>87</v>
      </c>
      <c r="G37" s="161">
        <f t="shared" ca="1" si="3"/>
        <v>94</v>
      </c>
      <c r="H37" s="161">
        <f t="shared" ca="1" si="4"/>
        <v>903</v>
      </c>
      <c r="I37" s="161">
        <f t="shared" ca="1" si="5"/>
        <v>86</v>
      </c>
      <c r="J37" s="161">
        <f t="shared" ca="1" si="6"/>
        <v>21</v>
      </c>
      <c r="K37" s="161">
        <f t="shared" ca="1" si="7"/>
        <v>67</v>
      </c>
      <c r="L37" s="161">
        <f t="shared" ca="1" si="8"/>
        <v>9</v>
      </c>
      <c r="M37" s="161" t="str">
        <f t="shared" ca="1" si="9"/>
        <v>x</v>
      </c>
      <c r="N37" s="161">
        <f t="shared" ca="1" si="10"/>
        <v>2125</v>
      </c>
      <c r="O37" s="161">
        <f t="shared" ca="1" si="11"/>
        <v>81</v>
      </c>
    </row>
    <row r="38" spans="1:15" x14ac:dyDescent="0.35">
      <c r="A38" s="471" t="s">
        <v>102</v>
      </c>
      <c r="B38" s="474" t="s">
        <v>99</v>
      </c>
      <c r="C38" s="470" t="s">
        <v>103</v>
      </c>
      <c r="D38" s="161">
        <f t="shared" ca="1" si="0"/>
        <v>1544</v>
      </c>
      <c r="E38" s="161">
        <f t="shared" ca="1" si="1"/>
        <v>80</v>
      </c>
      <c r="F38" s="161">
        <f t="shared" ca="1" si="2"/>
        <v>66</v>
      </c>
      <c r="G38" s="161">
        <f t="shared" ca="1" si="3"/>
        <v>91</v>
      </c>
      <c r="H38" s="161">
        <f t="shared" ca="1" si="4"/>
        <v>35</v>
      </c>
      <c r="I38" s="161">
        <f t="shared" ca="1" si="5"/>
        <v>80</v>
      </c>
      <c r="J38" s="161">
        <f t="shared" ca="1" si="6"/>
        <v>3</v>
      </c>
      <c r="K38" s="161" t="str">
        <f t="shared" ca="1" si="7"/>
        <v>x</v>
      </c>
      <c r="L38" s="161">
        <f t="shared" ca="1" si="8"/>
        <v>10</v>
      </c>
      <c r="M38" s="161">
        <f t="shared" ca="1" si="9"/>
        <v>100</v>
      </c>
      <c r="N38" s="161">
        <f t="shared" ca="1" si="10"/>
        <v>1692</v>
      </c>
      <c r="O38" s="161">
        <f t="shared" ca="1" si="11"/>
        <v>80</v>
      </c>
    </row>
    <row r="39" spans="1:15" x14ac:dyDescent="0.35">
      <c r="A39" s="471" t="s">
        <v>104</v>
      </c>
      <c r="B39" s="474" t="s">
        <v>99</v>
      </c>
      <c r="C39" s="470" t="s">
        <v>105</v>
      </c>
      <c r="D39" s="161">
        <f t="shared" ca="1" si="0"/>
        <v>2608</v>
      </c>
      <c r="E39" s="161">
        <f t="shared" ca="1" si="1"/>
        <v>79</v>
      </c>
      <c r="F39" s="161">
        <f t="shared" ca="1" si="2"/>
        <v>161</v>
      </c>
      <c r="G39" s="161">
        <f t="shared" ca="1" si="3"/>
        <v>85</v>
      </c>
      <c r="H39" s="161">
        <f t="shared" ca="1" si="4"/>
        <v>869</v>
      </c>
      <c r="I39" s="161">
        <f t="shared" ca="1" si="5"/>
        <v>87</v>
      </c>
      <c r="J39" s="161">
        <f t="shared" ca="1" si="6"/>
        <v>180</v>
      </c>
      <c r="K39" s="161">
        <f t="shared" ca="1" si="7"/>
        <v>77</v>
      </c>
      <c r="L39" s="161">
        <f t="shared" ca="1" si="8"/>
        <v>13</v>
      </c>
      <c r="M39" s="161">
        <f t="shared" ca="1" si="9"/>
        <v>100</v>
      </c>
      <c r="N39" s="161">
        <f t="shared" ca="1" si="10"/>
        <v>3961</v>
      </c>
      <c r="O39" s="161">
        <f t="shared" ca="1" si="11"/>
        <v>80</v>
      </c>
    </row>
    <row r="40" spans="1:15" x14ac:dyDescent="0.35">
      <c r="A40" s="471" t="s">
        <v>106</v>
      </c>
      <c r="B40" s="474" t="s">
        <v>99</v>
      </c>
      <c r="C40" s="470" t="s">
        <v>107</v>
      </c>
      <c r="D40" s="161">
        <f t="shared" ca="1" si="0"/>
        <v>1817</v>
      </c>
      <c r="E40" s="161">
        <f t="shared" ca="1" si="1"/>
        <v>83</v>
      </c>
      <c r="F40" s="161">
        <f t="shared" ca="1" si="2"/>
        <v>97</v>
      </c>
      <c r="G40" s="161">
        <f t="shared" ca="1" si="3"/>
        <v>86</v>
      </c>
      <c r="H40" s="161">
        <f t="shared" ca="1" si="4"/>
        <v>323</v>
      </c>
      <c r="I40" s="161">
        <f t="shared" ca="1" si="5"/>
        <v>79</v>
      </c>
      <c r="J40" s="161">
        <f t="shared" ca="1" si="6"/>
        <v>56</v>
      </c>
      <c r="K40" s="161">
        <f t="shared" ca="1" si="7"/>
        <v>84</v>
      </c>
      <c r="L40" s="161">
        <f t="shared" ca="1" si="8"/>
        <v>9</v>
      </c>
      <c r="M40" s="161">
        <f t="shared" ca="1" si="9"/>
        <v>100</v>
      </c>
      <c r="N40" s="161">
        <f t="shared" ca="1" si="10"/>
        <v>2369</v>
      </c>
      <c r="O40" s="161">
        <f t="shared" ca="1" si="11"/>
        <v>82</v>
      </c>
    </row>
    <row r="41" spans="1:15" x14ac:dyDescent="0.35">
      <c r="A41" s="471" t="s">
        <v>108</v>
      </c>
      <c r="B41" s="474" t="s">
        <v>99</v>
      </c>
      <c r="C41" s="470" t="s">
        <v>109</v>
      </c>
      <c r="D41" s="161">
        <f t="shared" ca="1" si="0"/>
        <v>3787</v>
      </c>
      <c r="E41" s="161">
        <f t="shared" ca="1" si="1"/>
        <v>83</v>
      </c>
      <c r="F41" s="161">
        <f t="shared" ca="1" si="2"/>
        <v>152</v>
      </c>
      <c r="G41" s="161">
        <f t="shared" ca="1" si="3"/>
        <v>84</v>
      </c>
      <c r="H41" s="161">
        <f t="shared" ca="1" si="4"/>
        <v>73</v>
      </c>
      <c r="I41" s="161">
        <f t="shared" ca="1" si="5"/>
        <v>89</v>
      </c>
      <c r="J41" s="161">
        <f t="shared" ca="1" si="6"/>
        <v>13</v>
      </c>
      <c r="K41" s="161" t="str">
        <f t="shared" ca="1" si="7"/>
        <v>x</v>
      </c>
      <c r="L41" s="161">
        <f t="shared" ca="1" si="8"/>
        <v>15</v>
      </c>
      <c r="M41" s="161">
        <f t="shared" ca="1" si="9"/>
        <v>100</v>
      </c>
      <c r="N41" s="161">
        <f t="shared" ca="1" si="10"/>
        <v>4182</v>
      </c>
      <c r="O41" s="161">
        <f t="shared" ca="1" si="11"/>
        <v>82</v>
      </c>
    </row>
    <row r="42" spans="1:15" x14ac:dyDescent="0.35">
      <c r="A42" s="471" t="s">
        <v>110</v>
      </c>
      <c r="B42" s="474" t="s">
        <v>99</v>
      </c>
      <c r="C42" s="470" t="s">
        <v>111</v>
      </c>
      <c r="D42" s="161">
        <f t="shared" ca="1" si="0"/>
        <v>3669</v>
      </c>
      <c r="E42" s="161">
        <f t="shared" ca="1" si="1"/>
        <v>80</v>
      </c>
      <c r="F42" s="161">
        <f t="shared" ca="1" si="2"/>
        <v>116</v>
      </c>
      <c r="G42" s="161">
        <f t="shared" ca="1" si="3"/>
        <v>83</v>
      </c>
      <c r="H42" s="161">
        <f t="shared" ca="1" si="4"/>
        <v>59</v>
      </c>
      <c r="I42" s="161">
        <f t="shared" ca="1" si="5"/>
        <v>78</v>
      </c>
      <c r="J42" s="161">
        <f t="shared" ca="1" si="6"/>
        <v>15</v>
      </c>
      <c r="K42" s="161" t="str">
        <f t="shared" ca="1" si="7"/>
        <v>x</v>
      </c>
      <c r="L42" s="161">
        <f t="shared" ca="1" si="8"/>
        <v>18</v>
      </c>
      <c r="M42" s="161">
        <f t="shared" ca="1" si="9"/>
        <v>67</v>
      </c>
      <c r="N42" s="161">
        <f t="shared" ca="1" si="10"/>
        <v>3912</v>
      </c>
      <c r="O42" s="161">
        <f t="shared" ca="1" si="11"/>
        <v>79</v>
      </c>
    </row>
    <row r="43" spans="1:15" x14ac:dyDescent="0.35">
      <c r="A43" s="471" t="s">
        <v>112</v>
      </c>
      <c r="B43" s="474" t="s">
        <v>99</v>
      </c>
      <c r="C43" s="470" t="s">
        <v>113</v>
      </c>
      <c r="D43" s="161">
        <f t="shared" ca="1" si="0"/>
        <v>4895</v>
      </c>
      <c r="E43" s="161">
        <f t="shared" ca="1" si="1"/>
        <v>77</v>
      </c>
      <c r="F43" s="161">
        <f t="shared" ca="1" si="2"/>
        <v>84</v>
      </c>
      <c r="G43" s="161">
        <f t="shared" ca="1" si="3"/>
        <v>76</v>
      </c>
      <c r="H43" s="161">
        <f t="shared" ca="1" si="4"/>
        <v>30</v>
      </c>
      <c r="I43" s="161">
        <f t="shared" ca="1" si="5"/>
        <v>73</v>
      </c>
      <c r="J43" s="161">
        <f t="shared" ca="1" si="6"/>
        <v>8</v>
      </c>
      <c r="K43" s="161" t="str">
        <f t="shared" ca="1" si="7"/>
        <v>x</v>
      </c>
      <c r="L43" s="161">
        <f t="shared" ca="1" si="8"/>
        <v>10</v>
      </c>
      <c r="M43" s="161" t="str">
        <f t="shared" ca="1" si="9"/>
        <v>x</v>
      </c>
      <c r="N43" s="161">
        <f t="shared" ca="1" si="10"/>
        <v>5133</v>
      </c>
      <c r="O43" s="161">
        <f t="shared" ca="1" si="11"/>
        <v>77</v>
      </c>
    </row>
    <row r="44" spans="1:15" x14ac:dyDescent="0.35">
      <c r="A44" s="471" t="s">
        <v>114</v>
      </c>
      <c r="B44" s="474" t="s">
        <v>99</v>
      </c>
      <c r="C44" s="470" t="s">
        <v>115</v>
      </c>
      <c r="D44" s="161">
        <f t="shared" ca="1" si="0"/>
        <v>1526</v>
      </c>
      <c r="E44" s="161">
        <f t="shared" ca="1" si="1"/>
        <v>76</v>
      </c>
      <c r="F44" s="161">
        <f t="shared" ca="1" si="2"/>
        <v>50</v>
      </c>
      <c r="G44" s="161">
        <f t="shared" ca="1" si="3"/>
        <v>76</v>
      </c>
      <c r="H44" s="161">
        <f t="shared" ca="1" si="4"/>
        <v>4</v>
      </c>
      <c r="I44" s="161" t="str">
        <f t="shared" ca="1" si="5"/>
        <v>x</v>
      </c>
      <c r="J44" s="161">
        <f t="shared" ca="1" si="6"/>
        <v>0</v>
      </c>
      <c r="K44" s="161" t="str">
        <f t="shared" ca="1" si="7"/>
        <v>.</v>
      </c>
      <c r="L44" s="161">
        <f t="shared" ca="1" si="8"/>
        <v>0</v>
      </c>
      <c r="M44" s="161" t="str">
        <f t="shared" ca="1" si="9"/>
        <v>.</v>
      </c>
      <c r="N44" s="161">
        <f t="shared" ca="1" si="10"/>
        <v>1597</v>
      </c>
      <c r="O44" s="161">
        <f t="shared" ca="1" si="11"/>
        <v>76</v>
      </c>
    </row>
    <row r="45" spans="1:15" x14ac:dyDescent="0.35">
      <c r="A45" s="471" t="s">
        <v>116</v>
      </c>
      <c r="B45" s="474" t="s">
        <v>99</v>
      </c>
      <c r="C45" s="470" t="s">
        <v>117</v>
      </c>
      <c r="D45" s="161">
        <f t="shared" ca="1" si="0"/>
        <v>1705</v>
      </c>
      <c r="E45" s="161">
        <f t="shared" ca="1" si="1"/>
        <v>78</v>
      </c>
      <c r="F45" s="161">
        <f t="shared" ca="1" si="2"/>
        <v>50</v>
      </c>
      <c r="G45" s="161">
        <f t="shared" ca="1" si="3"/>
        <v>66</v>
      </c>
      <c r="H45" s="161">
        <f t="shared" ca="1" si="4"/>
        <v>25</v>
      </c>
      <c r="I45" s="161" t="str">
        <f t="shared" ca="1" si="5"/>
        <v>x</v>
      </c>
      <c r="J45" s="161">
        <f t="shared" ca="1" si="6"/>
        <v>15</v>
      </c>
      <c r="K45" s="161">
        <f t="shared" ca="1" si="7"/>
        <v>67</v>
      </c>
      <c r="L45" s="161">
        <f t="shared" ca="1" si="8"/>
        <v>5</v>
      </c>
      <c r="M45" s="161">
        <f t="shared" ca="1" si="9"/>
        <v>100</v>
      </c>
      <c r="N45" s="161">
        <f t="shared" ca="1" si="10"/>
        <v>1819</v>
      </c>
      <c r="O45" s="161">
        <f t="shared" ca="1" si="11"/>
        <v>78</v>
      </c>
    </row>
    <row r="46" spans="1:15" x14ac:dyDescent="0.35">
      <c r="A46" s="471" t="s">
        <v>118</v>
      </c>
      <c r="B46" s="474" t="s">
        <v>99</v>
      </c>
      <c r="C46" s="470" t="s">
        <v>119</v>
      </c>
      <c r="D46" s="161">
        <f t="shared" ca="1" si="0"/>
        <v>11722</v>
      </c>
      <c r="E46" s="161">
        <f t="shared" ca="1" si="1"/>
        <v>81</v>
      </c>
      <c r="F46" s="161">
        <f t="shared" ca="1" si="2"/>
        <v>455</v>
      </c>
      <c r="G46" s="161">
        <f t="shared" ca="1" si="3"/>
        <v>82</v>
      </c>
      <c r="H46" s="161">
        <f t="shared" ca="1" si="4"/>
        <v>1552</v>
      </c>
      <c r="I46" s="161">
        <f t="shared" ca="1" si="5"/>
        <v>79</v>
      </c>
      <c r="J46" s="161">
        <f t="shared" ca="1" si="6"/>
        <v>35</v>
      </c>
      <c r="K46" s="161">
        <f t="shared" ca="1" si="7"/>
        <v>83</v>
      </c>
      <c r="L46" s="161">
        <f t="shared" ca="1" si="8"/>
        <v>28</v>
      </c>
      <c r="M46" s="161">
        <f t="shared" ca="1" si="9"/>
        <v>86</v>
      </c>
      <c r="N46" s="161">
        <f t="shared" ca="1" si="10"/>
        <v>13947</v>
      </c>
      <c r="O46" s="161">
        <f t="shared" ca="1" si="11"/>
        <v>81</v>
      </c>
    </row>
    <row r="47" spans="1:15" x14ac:dyDescent="0.35">
      <c r="A47" s="471" t="s">
        <v>120</v>
      </c>
      <c r="B47" s="474" t="s">
        <v>99</v>
      </c>
      <c r="C47" s="470" t="s">
        <v>121</v>
      </c>
      <c r="D47" s="161">
        <f t="shared" ca="1" si="0"/>
        <v>4087</v>
      </c>
      <c r="E47" s="161">
        <f t="shared" ca="1" si="1"/>
        <v>76</v>
      </c>
      <c r="F47" s="161">
        <f t="shared" ca="1" si="2"/>
        <v>278</v>
      </c>
      <c r="G47" s="161">
        <f t="shared" ca="1" si="3"/>
        <v>76</v>
      </c>
      <c r="H47" s="161">
        <f t="shared" ca="1" si="4"/>
        <v>247</v>
      </c>
      <c r="I47" s="161">
        <f t="shared" ca="1" si="5"/>
        <v>74</v>
      </c>
      <c r="J47" s="161">
        <f t="shared" ca="1" si="6"/>
        <v>253</v>
      </c>
      <c r="K47" s="161">
        <f t="shared" ca="1" si="7"/>
        <v>79</v>
      </c>
      <c r="L47" s="161">
        <f t="shared" ca="1" si="8"/>
        <v>90</v>
      </c>
      <c r="M47" s="161">
        <f t="shared" ca="1" si="9"/>
        <v>82</v>
      </c>
      <c r="N47" s="161">
        <f t="shared" ca="1" si="10"/>
        <v>5205</v>
      </c>
      <c r="O47" s="161">
        <f t="shared" ca="1" si="11"/>
        <v>75</v>
      </c>
    </row>
    <row r="48" spans="1:15" x14ac:dyDescent="0.35">
      <c r="A48" s="471" t="s">
        <v>122</v>
      </c>
      <c r="B48" s="474" t="s">
        <v>99</v>
      </c>
      <c r="C48" s="470" t="s">
        <v>123</v>
      </c>
      <c r="D48" s="161">
        <f t="shared" ca="1" si="0"/>
        <v>3140</v>
      </c>
      <c r="E48" s="161">
        <f t="shared" ca="1" si="1"/>
        <v>78</v>
      </c>
      <c r="F48" s="161">
        <f t="shared" ca="1" si="2"/>
        <v>616</v>
      </c>
      <c r="G48" s="161">
        <f t="shared" ca="1" si="3"/>
        <v>79</v>
      </c>
      <c r="H48" s="161">
        <f t="shared" ca="1" si="4"/>
        <v>1468</v>
      </c>
      <c r="I48" s="161">
        <f t="shared" ca="1" si="5"/>
        <v>80</v>
      </c>
      <c r="J48" s="161">
        <f t="shared" ca="1" si="6"/>
        <v>1129</v>
      </c>
      <c r="K48" s="161">
        <f t="shared" ca="1" si="7"/>
        <v>84</v>
      </c>
      <c r="L48" s="161">
        <f t="shared" ca="1" si="8"/>
        <v>97</v>
      </c>
      <c r="M48" s="161">
        <f t="shared" ca="1" si="9"/>
        <v>90</v>
      </c>
      <c r="N48" s="161">
        <f t="shared" ca="1" si="10"/>
        <v>7104</v>
      </c>
      <c r="O48" s="161">
        <f t="shared" ca="1" si="11"/>
        <v>78</v>
      </c>
    </row>
    <row r="49" spans="1:15" x14ac:dyDescent="0.35">
      <c r="A49" s="471" t="s">
        <v>124</v>
      </c>
      <c r="B49" s="474" t="s">
        <v>99</v>
      </c>
      <c r="C49" s="470" t="s">
        <v>125</v>
      </c>
      <c r="D49" s="161">
        <f t="shared" ca="1" si="0"/>
        <v>1990</v>
      </c>
      <c r="E49" s="161">
        <f t="shared" ca="1" si="1"/>
        <v>78</v>
      </c>
      <c r="F49" s="161">
        <f t="shared" ca="1" si="2"/>
        <v>134</v>
      </c>
      <c r="G49" s="161">
        <f t="shared" ca="1" si="3"/>
        <v>82</v>
      </c>
      <c r="H49" s="161">
        <f t="shared" ca="1" si="4"/>
        <v>1164</v>
      </c>
      <c r="I49" s="161">
        <f t="shared" ca="1" si="5"/>
        <v>76</v>
      </c>
      <c r="J49" s="161">
        <f t="shared" ca="1" si="6"/>
        <v>108</v>
      </c>
      <c r="K49" s="161">
        <f t="shared" ca="1" si="7"/>
        <v>69</v>
      </c>
      <c r="L49" s="161">
        <f t="shared" ca="1" si="8"/>
        <v>13</v>
      </c>
      <c r="M49" s="161" t="str">
        <f t="shared" ca="1" si="9"/>
        <v>x</v>
      </c>
      <c r="N49" s="161">
        <f t="shared" ca="1" si="10"/>
        <v>3526</v>
      </c>
      <c r="O49" s="161">
        <f t="shared" ca="1" si="11"/>
        <v>76</v>
      </c>
    </row>
    <row r="50" spans="1:15" x14ac:dyDescent="0.35">
      <c r="A50" s="471" t="s">
        <v>126</v>
      </c>
      <c r="B50" s="474" t="s">
        <v>99</v>
      </c>
      <c r="C50" s="470" t="s">
        <v>127</v>
      </c>
      <c r="D50" s="161">
        <f t="shared" ca="1" si="0"/>
        <v>1967</v>
      </c>
      <c r="E50" s="161">
        <f t="shared" ca="1" si="1"/>
        <v>83</v>
      </c>
      <c r="F50" s="161">
        <f t="shared" ca="1" si="2"/>
        <v>138</v>
      </c>
      <c r="G50" s="161">
        <f t="shared" ca="1" si="3"/>
        <v>86</v>
      </c>
      <c r="H50" s="161">
        <f t="shared" ca="1" si="4"/>
        <v>685</v>
      </c>
      <c r="I50" s="161">
        <f t="shared" ca="1" si="5"/>
        <v>82</v>
      </c>
      <c r="J50" s="161">
        <f t="shared" ca="1" si="6"/>
        <v>91</v>
      </c>
      <c r="K50" s="161">
        <f t="shared" ca="1" si="7"/>
        <v>84</v>
      </c>
      <c r="L50" s="161">
        <f t="shared" ca="1" si="8"/>
        <v>9</v>
      </c>
      <c r="M50" s="161">
        <f t="shared" ca="1" si="9"/>
        <v>100</v>
      </c>
      <c r="N50" s="161">
        <f t="shared" ca="1" si="10"/>
        <v>2952</v>
      </c>
      <c r="O50" s="161">
        <f t="shared" ca="1" si="11"/>
        <v>82</v>
      </c>
    </row>
    <row r="51" spans="1:15" x14ac:dyDescent="0.35">
      <c r="A51" s="471" t="s">
        <v>128</v>
      </c>
      <c r="B51" s="474" t="s">
        <v>99</v>
      </c>
      <c r="C51" s="470" t="s">
        <v>129</v>
      </c>
      <c r="D51" s="161">
        <f t="shared" ca="1" si="0"/>
        <v>2470</v>
      </c>
      <c r="E51" s="161">
        <f t="shared" ca="1" si="1"/>
        <v>79</v>
      </c>
      <c r="F51" s="161">
        <f t="shared" ca="1" si="2"/>
        <v>263</v>
      </c>
      <c r="G51" s="161">
        <f t="shared" ca="1" si="3"/>
        <v>85</v>
      </c>
      <c r="H51" s="161">
        <f t="shared" ca="1" si="4"/>
        <v>105</v>
      </c>
      <c r="I51" s="161">
        <f t="shared" ca="1" si="5"/>
        <v>84</v>
      </c>
      <c r="J51" s="161">
        <f t="shared" ca="1" si="6"/>
        <v>161</v>
      </c>
      <c r="K51" s="161">
        <f t="shared" ca="1" si="7"/>
        <v>83</v>
      </c>
      <c r="L51" s="161">
        <f t="shared" ca="1" si="8"/>
        <v>9</v>
      </c>
      <c r="M51" s="161">
        <f t="shared" ca="1" si="9"/>
        <v>100</v>
      </c>
      <c r="N51" s="161">
        <f t="shared" ca="1" si="10"/>
        <v>3170</v>
      </c>
      <c r="O51" s="161">
        <f t="shared" ca="1" si="11"/>
        <v>79</v>
      </c>
    </row>
    <row r="52" spans="1:15" x14ac:dyDescent="0.35">
      <c r="A52" s="471" t="s">
        <v>130</v>
      </c>
      <c r="B52" s="474" t="s">
        <v>99</v>
      </c>
      <c r="C52" s="470" t="s">
        <v>131</v>
      </c>
      <c r="D52" s="161">
        <f t="shared" ca="1" si="0"/>
        <v>2825</v>
      </c>
      <c r="E52" s="161">
        <f t="shared" ca="1" si="1"/>
        <v>78</v>
      </c>
      <c r="F52" s="161">
        <f t="shared" ca="1" si="2"/>
        <v>69</v>
      </c>
      <c r="G52" s="161">
        <f t="shared" ca="1" si="3"/>
        <v>78</v>
      </c>
      <c r="H52" s="161">
        <f t="shared" ca="1" si="4"/>
        <v>28</v>
      </c>
      <c r="I52" s="161">
        <f t="shared" ca="1" si="5"/>
        <v>86</v>
      </c>
      <c r="J52" s="161">
        <f t="shared" ca="1" si="6"/>
        <v>13</v>
      </c>
      <c r="K52" s="161">
        <f t="shared" ca="1" si="7"/>
        <v>77</v>
      </c>
      <c r="L52" s="161">
        <f t="shared" ca="1" si="8"/>
        <v>8</v>
      </c>
      <c r="M52" s="161" t="str">
        <f t="shared" ca="1" si="9"/>
        <v>x</v>
      </c>
      <c r="N52" s="161">
        <f t="shared" ca="1" si="10"/>
        <v>3006</v>
      </c>
      <c r="O52" s="161">
        <f t="shared" ca="1" si="11"/>
        <v>78</v>
      </c>
    </row>
    <row r="53" spans="1:15" x14ac:dyDescent="0.35">
      <c r="A53" s="471" t="s">
        <v>132</v>
      </c>
      <c r="B53" s="474" t="s">
        <v>99</v>
      </c>
      <c r="C53" s="470" t="s">
        <v>424</v>
      </c>
      <c r="D53" s="161">
        <f t="shared" ca="1" si="0"/>
        <v>2002</v>
      </c>
      <c r="E53" s="161">
        <f t="shared" ca="1" si="1"/>
        <v>79</v>
      </c>
      <c r="F53" s="161">
        <f t="shared" ca="1" si="2"/>
        <v>41</v>
      </c>
      <c r="G53" s="161">
        <f t="shared" ca="1" si="3"/>
        <v>80</v>
      </c>
      <c r="H53" s="161">
        <f t="shared" ca="1" si="4"/>
        <v>14</v>
      </c>
      <c r="I53" s="161" t="str">
        <f t="shared" ca="1" si="5"/>
        <v>x</v>
      </c>
      <c r="J53" s="161">
        <f t="shared" ca="1" si="6"/>
        <v>7</v>
      </c>
      <c r="K53" s="161" t="str">
        <f t="shared" ca="1" si="7"/>
        <v>x</v>
      </c>
      <c r="L53" s="161">
        <f t="shared" ca="1" si="8"/>
        <v>17</v>
      </c>
      <c r="M53" s="161">
        <f t="shared" ca="1" si="9"/>
        <v>76</v>
      </c>
      <c r="N53" s="161">
        <f t="shared" ca="1" si="10"/>
        <v>2098</v>
      </c>
      <c r="O53" s="161">
        <f t="shared" ca="1" si="11"/>
        <v>78</v>
      </c>
    </row>
    <row r="54" spans="1:15" x14ac:dyDescent="0.35">
      <c r="A54" s="471" t="s">
        <v>133</v>
      </c>
      <c r="B54" s="474" t="s">
        <v>99</v>
      </c>
      <c r="C54" s="470" t="s">
        <v>134</v>
      </c>
      <c r="D54" s="161">
        <f t="shared" ca="1" si="0"/>
        <v>2951</v>
      </c>
      <c r="E54" s="161">
        <f t="shared" ca="1" si="1"/>
        <v>82</v>
      </c>
      <c r="F54" s="161">
        <f t="shared" ca="1" si="2"/>
        <v>172</v>
      </c>
      <c r="G54" s="161">
        <f t="shared" ca="1" si="3"/>
        <v>81</v>
      </c>
      <c r="H54" s="161">
        <f t="shared" ca="1" si="4"/>
        <v>236</v>
      </c>
      <c r="I54" s="161">
        <f t="shared" ca="1" si="5"/>
        <v>79</v>
      </c>
      <c r="J54" s="161">
        <f t="shared" ca="1" si="6"/>
        <v>34</v>
      </c>
      <c r="K54" s="161">
        <f t="shared" ca="1" si="7"/>
        <v>79</v>
      </c>
      <c r="L54" s="161">
        <f t="shared" ca="1" si="8"/>
        <v>18</v>
      </c>
      <c r="M54" s="161">
        <f t="shared" ca="1" si="9"/>
        <v>83</v>
      </c>
      <c r="N54" s="161">
        <f t="shared" ca="1" si="10"/>
        <v>3479</v>
      </c>
      <c r="O54" s="161">
        <f t="shared" ca="1" si="11"/>
        <v>82</v>
      </c>
    </row>
    <row r="55" spans="1:15" x14ac:dyDescent="0.35">
      <c r="A55" s="471" t="s">
        <v>135</v>
      </c>
      <c r="B55" s="474" t="s">
        <v>99</v>
      </c>
      <c r="C55" s="470" t="s">
        <v>136</v>
      </c>
      <c r="D55" s="161">
        <f t="shared" ca="1" si="0"/>
        <v>2526</v>
      </c>
      <c r="E55" s="161">
        <f t="shared" ca="1" si="1"/>
        <v>77</v>
      </c>
      <c r="F55" s="161">
        <f t="shared" ca="1" si="2"/>
        <v>141</v>
      </c>
      <c r="G55" s="161">
        <f t="shared" ca="1" si="3"/>
        <v>78</v>
      </c>
      <c r="H55" s="161">
        <f t="shared" ca="1" si="4"/>
        <v>339</v>
      </c>
      <c r="I55" s="161">
        <f t="shared" ca="1" si="5"/>
        <v>82</v>
      </c>
      <c r="J55" s="161">
        <f t="shared" ca="1" si="6"/>
        <v>57</v>
      </c>
      <c r="K55" s="161">
        <f t="shared" ca="1" si="7"/>
        <v>74</v>
      </c>
      <c r="L55" s="161">
        <f t="shared" ca="1" si="8"/>
        <v>14</v>
      </c>
      <c r="M55" s="161">
        <f t="shared" ca="1" si="9"/>
        <v>79</v>
      </c>
      <c r="N55" s="161">
        <f t="shared" ca="1" si="10"/>
        <v>3147</v>
      </c>
      <c r="O55" s="161">
        <f t="shared" ca="1" si="11"/>
        <v>77</v>
      </c>
    </row>
    <row r="56" spans="1:15" x14ac:dyDescent="0.35">
      <c r="A56" s="471" t="s">
        <v>137</v>
      </c>
      <c r="B56" s="474" t="s">
        <v>99</v>
      </c>
      <c r="C56" s="470" t="s">
        <v>138</v>
      </c>
      <c r="D56" s="161">
        <f t="shared" ca="1" si="0"/>
        <v>2152</v>
      </c>
      <c r="E56" s="161">
        <f t="shared" ca="1" si="1"/>
        <v>87</v>
      </c>
      <c r="F56" s="161">
        <f t="shared" ca="1" si="2"/>
        <v>231</v>
      </c>
      <c r="G56" s="161">
        <f t="shared" ca="1" si="3"/>
        <v>81</v>
      </c>
      <c r="H56" s="161">
        <f t="shared" ca="1" si="4"/>
        <v>347</v>
      </c>
      <c r="I56" s="161">
        <f t="shared" ca="1" si="5"/>
        <v>82</v>
      </c>
      <c r="J56" s="161">
        <f t="shared" ca="1" si="6"/>
        <v>98</v>
      </c>
      <c r="K56" s="161">
        <f t="shared" ca="1" si="7"/>
        <v>77</v>
      </c>
      <c r="L56" s="161">
        <f t="shared" ca="1" si="8"/>
        <v>41</v>
      </c>
      <c r="M56" s="161">
        <f t="shared" ca="1" si="9"/>
        <v>93</v>
      </c>
      <c r="N56" s="161">
        <f t="shared" ca="1" si="10"/>
        <v>2985</v>
      </c>
      <c r="O56" s="161">
        <f t="shared" ca="1" si="11"/>
        <v>85</v>
      </c>
    </row>
    <row r="57" spans="1:15" x14ac:dyDescent="0.35">
      <c r="A57" s="471" t="s">
        <v>139</v>
      </c>
      <c r="B57" s="474" t="s">
        <v>99</v>
      </c>
      <c r="C57" s="470" t="s">
        <v>140</v>
      </c>
      <c r="D57" s="161">
        <f t="shared" ca="1" si="0"/>
        <v>2386</v>
      </c>
      <c r="E57" s="161">
        <f t="shared" ca="1" si="1"/>
        <v>83</v>
      </c>
      <c r="F57" s="161">
        <f t="shared" ca="1" si="2"/>
        <v>91</v>
      </c>
      <c r="G57" s="161">
        <f t="shared" ca="1" si="3"/>
        <v>89</v>
      </c>
      <c r="H57" s="161">
        <f t="shared" ca="1" si="4"/>
        <v>98</v>
      </c>
      <c r="I57" s="161">
        <f t="shared" ca="1" si="5"/>
        <v>93</v>
      </c>
      <c r="J57" s="161">
        <f t="shared" ca="1" si="6"/>
        <v>13</v>
      </c>
      <c r="K57" s="161" t="str">
        <f t="shared" ca="1" si="7"/>
        <v>x</v>
      </c>
      <c r="L57" s="161">
        <f t="shared" ca="1" si="8"/>
        <v>12</v>
      </c>
      <c r="M57" s="161" t="str">
        <f t="shared" ca="1" si="9"/>
        <v>x</v>
      </c>
      <c r="N57" s="161">
        <f t="shared" ca="1" si="10"/>
        <v>2634</v>
      </c>
      <c r="O57" s="161">
        <f t="shared" ca="1" si="11"/>
        <v>83</v>
      </c>
    </row>
    <row r="58" spans="1:15" x14ac:dyDescent="0.35">
      <c r="A58" s="471" t="s">
        <v>141</v>
      </c>
      <c r="B58" s="474" t="s">
        <v>99</v>
      </c>
      <c r="C58" s="470" t="s">
        <v>142</v>
      </c>
      <c r="D58" s="161">
        <f t="shared" ca="1" si="0"/>
        <v>3601</v>
      </c>
      <c r="E58" s="161">
        <f t="shared" ca="1" si="1"/>
        <v>83</v>
      </c>
      <c r="F58" s="161">
        <f t="shared" ca="1" si="2"/>
        <v>85</v>
      </c>
      <c r="G58" s="161">
        <f t="shared" ca="1" si="3"/>
        <v>91</v>
      </c>
      <c r="H58" s="161">
        <f t="shared" ca="1" si="4"/>
        <v>56</v>
      </c>
      <c r="I58" s="161">
        <f t="shared" ca="1" si="5"/>
        <v>79</v>
      </c>
      <c r="J58" s="161">
        <f t="shared" ca="1" si="6"/>
        <v>39</v>
      </c>
      <c r="K58" s="161">
        <f t="shared" ca="1" si="7"/>
        <v>77</v>
      </c>
      <c r="L58" s="161">
        <f t="shared" ca="1" si="8"/>
        <v>13</v>
      </c>
      <c r="M58" s="161">
        <f t="shared" ca="1" si="9"/>
        <v>77</v>
      </c>
      <c r="N58" s="161">
        <f t="shared" ca="1" si="10"/>
        <v>3863</v>
      </c>
      <c r="O58" s="161">
        <f t="shared" ca="1" si="11"/>
        <v>83</v>
      </c>
    </row>
    <row r="59" spans="1:15" x14ac:dyDescent="0.35">
      <c r="A59" s="471" t="s">
        <v>143</v>
      </c>
      <c r="B59" s="474" t="s">
        <v>99</v>
      </c>
      <c r="C59" s="470" t="s">
        <v>144</v>
      </c>
      <c r="D59" s="161">
        <f t="shared" ca="1" si="0"/>
        <v>3504</v>
      </c>
      <c r="E59" s="161">
        <f t="shared" ca="1" si="1"/>
        <v>80</v>
      </c>
      <c r="F59" s="161">
        <f t="shared" ca="1" si="2"/>
        <v>102</v>
      </c>
      <c r="G59" s="161">
        <f t="shared" ca="1" si="3"/>
        <v>82</v>
      </c>
      <c r="H59" s="161">
        <f t="shared" ca="1" si="4"/>
        <v>83</v>
      </c>
      <c r="I59" s="161">
        <f t="shared" ca="1" si="5"/>
        <v>77</v>
      </c>
      <c r="J59" s="161">
        <f t="shared" ca="1" si="6"/>
        <v>12</v>
      </c>
      <c r="K59" s="161" t="str">
        <f t="shared" ca="1" si="7"/>
        <v>x</v>
      </c>
      <c r="L59" s="161">
        <f t="shared" ca="1" si="8"/>
        <v>16</v>
      </c>
      <c r="M59" s="161">
        <f t="shared" ca="1" si="9"/>
        <v>75</v>
      </c>
      <c r="N59" s="161">
        <f t="shared" ca="1" si="10"/>
        <v>3751</v>
      </c>
      <c r="O59" s="161">
        <f t="shared" ca="1" si="11"/>
        <v>80</v>
      </c>
    </row>
    <row r="60" spans="1:15" x14ac:dyDescent="0.35">
      <c r="A60" s="471" t="s">
        <v>147</v>
      </c>
      <c r="B60" s="474" t="s">
        <v>633</v>
      </c>
      <c r="C60" s="470" t="s">
        <v>148</v>
      </c>
      <c r="D60" s="161">
        <f t="shared" ca="1" si="0"/>
        <v>2772</v>
      </c>
      <c r="E60" s="161">
        <f t="shared" ca="1" si="1"/>
        <v>79</v>
      </c>
      <c r="F60" s="161">
        <f t="shared" ca="1" si="2"/>
        <v>59</v>
      </c>
      <c r="G60" s="161">
        <f t="shared" ca="1" si="3"/>
        <v>80</v>
      </c>
      <c r="H60" s="161">
        <f t="shared" ca="1" si="4"/>
        <v>11</v>
      </c>
      <c r="I60" s="161" t="str">
        <f t="shared" ca="1" si="5"/>
        <v>x</v>
      </c>
      <c r="J60" s="161">
        <f t="shared" ca="1" si="6"/>
        <v>20</v>
      </c>
      <c r="K60" s="161">
        <f t="shared" ca="1" si="7"/>
        <v>85</v>
      </c>
      <c r="L60" s="161" t="str">
        <f t="shared" ca="1" si="8"/>
        <v>x</v>
      </c>
      <c r="M60" s="161" t="str">
        <f t="shared" ca="1" si="9"/>
        <v>x</v>
      </c>
      <c r="N60" s="161">
        <f t="shared" ca="1" si="10"/>
        <v>2900</v>
      </c>
      <c r="O60" s="161">
        <f t="shared" ca="1" si="11"/>
        <v>79</v>
      </c>
    </row>
    <row r="61" spans="1:15" x14ac:dyDescent="0.35">
      <c r="A61" s="471" t="s">
        <v>149</v>
      </c>
      <c r="B61" s="474" t="s">
        <v>633</v>
      </c>
      <c r="C61" s="470" t="s">
        <v>150</v>
      </c>
      <c r="D61" s="161">
        <f t="shared" ca="1" si="0"/>
        <v>4125</v>
      </c>
      <c r="E61" s="161">
        <f t="shared" ca="1" si="1"/>
        <v>78</v>
      </c>
      <c r="F61" s="161">
        <f t="shared" ca="1" si="2"/>
        <v>452</v>
      </c>
      <c r="G61" s="161">
        <f t="shared" ca="1" si="3"/>
        <v>76</v>
      </c>
      <c r="H61" s="161">
        <f t="shared" ca="1" si="4"/>
        <v>3219</v>
      </c>
      <c r="I61" s="161">
        <f t="shared" ca="1" si="5"/>
        <v>82</v>
      </c>
      <c r="J61" s="161">
        <f t="shared" ca="1" si="6"/>
        <v>103</v>
      </c>
      <c r="K61" s="161">
        <f t="shared" ca="1" si="7"/>
        <v>82</v>
      </c>
      <c r="L61" s="161">
        <f t="shared" ca="1" si="8"/>
        <v>11</v>
      </c>
      <c r="M61" s="161" t="str">
        <f t="shared" ca="1" si="9"/>
        <v>x</v>
      </c>
      <c r="N61" s="161">
        <f t="shared" ca="1" si="10"/>
        <v>8105</v>
      </c>
      <c r="O61" s="161">
        <f t="shared" ca="1" si="11"/>
        <v>79</v>
      </c>
    </row>
    <row r="62" spans="1:15" x14ac:dyDescent="0.35">
      <c r="A62" s="471" t="s">
        <v>151</v>
      </c>
      <c r="B62" s="474" t="s">
        <v>633</v>
      </c>
      <c r="C62" s="470" t="s">
        <v>152</v>
      </c>
      <c r="D62" s="161">
        <f t="shared" ca="1" si="0"/>
        <v>2213</v>
      </c>
      <c r="E62" s="161">
        <f t="shared" ca="1" si="1"/>
        <v>82</v>
      </c>
      <c r="F62" s="161">
        <f t="shared" ca="1" si="2"/>
        <v>123</v>
      </c>
      <c r="G62" s="161">
        <f t="shared" ca="1" si="3"/>
        <v>81</v>
      </c>
      <c r="H62" s="161">
        <f t="shared" ca="1" si="4"/>
        <v>464</v>
      </c>
      <c r="I62" s="161">
        <f t="shared" ca="1" si="5"/>
        <v>82</v>
      </c>
      <c r="J62" s="161">
        <f t="shared" ca="1" si="6"/>
        <v>16</v>
      </c>
      <c r="K62" s="161" t="str">
        <f t="shared" ca="1" si="7"/>
        <v>x</v>
      </c>
      <c r="L62" s="161">
        <f t="shared" ca="1" si="8"/>
        <v>5</v>
      </c>
      <c r="M62" s="161" t="str">
        <f t="shared" ca="1" si="9"/>
        <v>x</v>
      </c>
      <c r="N62" s="161">
        <f t="shared" ca="1" si="10"/>
        <v>2843</v>
      </c>
      <c r="O62" s="161">
        <f t="shared" ca="1" si="11"/>
        <v>82</v>
      </c>
    </row>
    <row r="63" spans="1:15" x14ac:dyDescent="0.35">
      <c r="A63" s="471" t="s">
        <v>153</v>
      </c>
      <c r="B63" s="474" t="s">
        <v>633</v>
      </c>
      <c r="C63" s="470" t="s">
        <v>154</v>
      </c>
      <c r="D63" s="161">
        <f t="shared" ca="1" si="0"/>
        <v>3398</v>
      </c>
      <c r="E63" s="161">
        <f t="shared" ca="1" si="1"/>
        <v>77</v>
      </c>
      <c r="F63" s="161">
        <f t="shared" ca="1" si="2"/>
        <v>109</v>
      </c>
      <c r="G63" s="161">
        <f t="shared" ca="1" si="3"/>
        <v>78</v>
      </c>
      <c r="H63" s="161">
        <f t="shared" ca="1" si="4"/>
        <v>108</v>
      </c>
      <c r="I63" s="161">
        <f t="shared" ca="1" si="5"/>
        <v>81</v>
      </c>
      <c r="J63" s="161">
        <f t="shared" ca="1" si="6"/>
        <v>49</v>
      </c>
      <c r="K63" s="161">
        <f t="shared" ca="1" si="7"/>
        <v>88</v>
      </c>
      <c r="L63" s="161">
        <f t="shared" ca="1" si="8"/>
        <v>17</v>
      </c>
      <c r="M63" s="161" t="str">
        <f t="shared" ca="1" si="9"/>
        <v>x</v>
      </c>
      <c r="N63" s="161">
        <f t="shared" ca="1" si="10"/>
        <v>3760</v>
      </c>
      <c r="O63" s="161">
        <f t="shared" ca="1" si="11"/>
        <v>78</v>
      </c>
    </row>
    <row r="64" spans="1:15" x14ac:dyDescent="0.35">
      <c r="A64" s="471" t="s">
        <v>155</v>
      </c>
      <c r="B64" s="474" t="s">
        <v>633</v>
      </c>
      <c r="C64" s="470" t="s">
        <v>156</v>
      </c>
      <c r="D64" s="161">
        <f t="shared" ca="1" si="0"/>
        <v>3381</v>
      </c>
      <c r="E64" s="161">
        <f t="shared" ca="1" si="1"/>
        <v>81</v>
      </c>
      <c r="F64" s="161">
        <f t="shared" ca="1" si="2"/>
        <v>90</v>
      </c>
      <c r="G64" s="161">
        <f t="shared" ca="1" si="3"/>
        <v>86</v>
      </c>
      <c r="H64" s="161">
        <f t="shared" ca="1" si="4"/>
        <v>25</v>
      </c>
      <c r="I64" s="161">
        <f t="shared" ca="1" si="5"/>
        <v>88</v>
      </c>
      <c r="J64" s="161">
        <f t="shared" ca="1" si="6"/>
        <v>6</v>
      </c>
      <c r="K64" s="161" t="str">
        <f t="shared" ca="1" si="7"/>
        <v>x</v>
      </c>
      <c r="L64" s="161" t="str">
        <f t="shared" ca="1" si="8"/>
        <v>x</v>
      </c>
      <c r="M64" s="161" t="str">
        <f t="shared" ca="1" si="9"/>
        <v>x</v>
      </c>
      <c r="N64" s="161">
        <f t="shared" ca="1" si="10"/>
        <v>3543</v>
      </c>
      <c r="O64" s="161">
        <f t="shared" ca="1" si="11"/>
        <v>81</v>
      </c>
    </row>
    <row r="65" spans="1:15" x14ac:dyDescent="0.35">
      <c r="A65" s="471" t="s">
        <v>157</v>
      </c>
      <c r="B65" s="474" t="s">
        <v>633</v>
      </c>
      <c r="C65" s="329" t="s">
        <v>519</v>
      </c>
      <c r="D65" s="161">
        <f t="shared" ca="1" si="0"/>
        <v>2995</v>
      </c>
      <c r="E65" s="161">
        <f t="shared" ca="1" si="1"/>
        <v>77</v>
      </c>
      <c r="F65" s="161">
        <f t="shared" ca="1" si="2"/>
        <v>128</v>
      </c>
      <c r="G65" s="161">
        <f t="shared" ca="1" si="3"/>
        <v>81</v>
      </c>
      <c r="H65" s="161">
        <f t="shared" ca="1" si="4"/>
        <v>50</v>
      </c>
      <c r="I65" s="161">
        <f t="shared" ca="1" si="5"/>
        <v>80</v>
      </c>
      <c r="J65" s="161">
        <f t="shared" ca="1" si="6"/>
        <v>47</v>
      </c>
      <c r="K65" s="161">
        <f t="shared" ca="1" si="7"/>
        <v>68</v>
      </c>
      <c r="L65" s="161">
        <f t="shared" ca="1" si="8"/>
        <v>7</v>
      </c>
      <c r="M65" s="161">
        <f t="shared" ca="1" si="9"/>
        <v>100</v>
      </c>
      <c r="N65" s="161">
        <f t="shared" ca="1" si="10"/>
        <v>3363</v>
      </c>
      <c r="O65" s="161">
        <f t="shared" ca="1" si="11"/>
        <v>77</v>
      </c>
    </row>
    <row r="66" spans="1:15" x14ac:dyDescent="0.35">
      <c r="A66" s="471" t="s">
        <v>158</v>
      </c>
      <c r="B66" s="474" t="s">
        <v>633</v>
      </c>
      <c r="C66" s="470" t="s">
        <v>159</v>
      </c>
      <c r="D66" s="161">
        <f t="shared" ca="1" si="0"/>
        <v>3492</v>
      </c>
      <c r="E66" s="161">
        <f t="shared" ca="1" si="1"/>
        <v>78</v>
      </c>
      <c r="F66" s="161">
        <f t="shared" ca="1" si="2"/>
        <v>367</v>
      </c>
      <c r="G66" s="161">
        <f t="shared" ca="1" si="3"/>
        <v>78</v>
      </c>
      <c r="H66" s="161">
        <f t="shared" ca="1" si="4"/>
        <v>1400</v>
      </c>
      <c r="I66" s="161">
        <f t="shared" ca="1" si="5"/>
        <v>80</v>
      </c>
      <c r="J66" s="161">
        <f t="shared" ca="1" si="6"/>
        <v>99</v>
      </c>
      <c r="K66" s="161">
        <f t="shared" ca="1" si="7"/>
        <v>73</v>
      </c>
      <c r="L66" s="161">
        <f t="shared" ca="1" si="8"/>
        <v>13</v>
      </c>
      <c r="M66" s="161" t="str">
        <f t="shared" ca="1" si="9"/>
        <v>x</v>
      </c>
      <c r="N66" s="161">
        <f t="shared" ca="1" si="10"/>
        <v>5485</v>
      </c>
      <c r="O66" s="161">
        <f t="shared" ca="1" si="11"/>
        <v>78</v>
      </c>
    </row>
    <row r="67" spans="1:15" x14ac:dyDescent="0.35">
      <c r="A67" s="471" t="s">
        <v>160</v>
      </c>
      <c r="B67" s="474" t="s">
        <v>633</v>
      </c>
      <c r="C67" s="470" t="s">
        <v>161</v>
      </c>
      <c r="D67" s="161">
        <f t="shared" ca="1" si="0"/>
        <v>7167</v>
      </c>
      <c r="E67" s="161">
        <f t="shared" ca="1" si="1"/>
        <v>77</v>
      </c>
      <c r="F67" s="161">
        <f t="shared" ca="1" si="2"/>
        <v>680</v>
      </c>
      <c r="G67" s="161">
        <f t="shared" ca="1" si="3"/>
        <v>75</v>
      </c>
      <c r="H67" s="161">
        <f t="shared" ca="1" si="4"/>
        <v>1177</v>
      </c>
      <c r="I67" s="161">
        <f t="shared" ca="1" si="5"/>
        <v>79</v>
      </c>
      <c r="J67" s="161">
        <f t="shared" ca="1" si="6"/>
        <v>636</v>
      </c>
      <c r="K67" s="161">
        <f t="shared" ca="1" si="7"/>
        <v>75</v>
      </c>
      <c r="L67" s="161">
        <f t="shared" ca="1" si="8"/>
        <v>74</v>
      </c>
      <c r="M67" s="161">
        <f t="shared" ca="1" si="9"/>
        <v>86</v>
      </c>
      <c r="N67" s="161">
        <f t="shared" ca="1" si="10"/>
        <v>10111</v>
      </c>
      <c r="O67" s="161">
        <f t="shared" ca="1" si="11"/>
        <v>77</v>
      </c>
    </row>
    <row r="68" spans="1:15" x14ac:dyDescent="0.35">
      <c r="A68" s="471" t="s">
        <v>162</v>
      </c>
      <c r="B68" s="474" t="s">
        <v>633</v>
      </c>
      <c r="C68" s="470" t="s">
        <v>163</v>
      </c>
      <c r="D68" s="161">
        <f t="shared" ca="1" si="0"/>
        <v>1860</v>
      </c>
      <c r="E68" s="161">
        <f t="shared" ca="1" si="1"/>
        <v>79</v>
      </c>
      <c r="F68" s="161">
        <f t="shared" ca="1" si="2"/>
        <v>61</v>
      </c>
      <c r="G68" s="161">
        <f t="shared" ca="1" si="3"/>
        <v>87</v>
      </c>
      <c r="H68" s="161">
        <f t="shared" ca="1" si="4"/>
        <v>14</v>
      </c>
      <c r="I68" s="161" t="str">
        <f t="shared" ca="1" si="5"/>
        <v>x</v>
      </c>
      <c r="J68" s="161">
        <f t="shared" ca="1" si="6"/>
        <v>3</v>
      </c>
      <c r="K68" s="161">
        <f t="shared" ca="1" si="7"/>
        <v>100</v>
      </c>
      <c r="L68" s="161">
        <f t="shared" ca="1" si="8"/>
        <v>4</v>
      </c>
      <c r="M68" s="161">
        <f t="shared" ca="1" si="9"/>
        <v>100</v>
      </c>
      <c r="N68" s="161">
        <f t="shared" ca="1" si="10"/>
        <v>1969</v>
      </c>
      <c r="O68" s="161">
        <f t="shared" ca="1" si="11"/>
        <v>80</v>
      </c>
    </row>
    <row r="69" spans="1:15" x14ac:dyDescent="0.35">
      <c r="A69" s="471" t="s">
        <v>164</v>
      </c>
      <c r="B69" s="474" t="s">
        <v>633</v>
      </c>
      <c r="C69" s="470" t="s">
        <v>165</v>
      </c>
      <c r="D69" s="161">
        <f t="shared" ca="1" si="0"/>
        <v>1780</v>
      </c>
      <c r="E69" s="161">
        <f t="shared" ca="1" si="1"/>
        <v>83</v>
      </c>
      <c r="F69" s="161">
        <f t="shared" ca="1" si="2"/>
        <v>28</v>
      </c>
      <c r="G69" s="161">
        <f t="shared" ca="1" si="3"/>
        <v>82</v>
      </c>
      <c r="H69" s="161">
        <f t="shared" ca="1" si="4"/>
        <v>83</v>
      </c>
      <c r="I69" s="161">
        <f t="shared" ca="1" si="5"/>
        <v>86</v>
      </c>
      <c r="J69" s="161">
        <f t="shared" ca="1" si="6"/>
        <v>13</v>
      </c>
      <c r="K69" s="161">
        <f t="shared" ca="1" si="7"/>
        <v>69</v>
      </c>
      <c r="L69" s="161">
        <f t="shared" ca="1" si="8"/>
        <v>7</v>
      </c>
      <c r="M69" s="161" t="str">
        <f t="shared" ca="1" si="9"/>
        <v>x</v>
      </c>
      <c r="N69" s="161">
        <f t="shared" ca="1" si="10"/>
        <v>1951</v>
      </c>
      <c r="O69" s="161">
        <f t="shared" ca="1" si="11"/>
        <v>83</v>
      </c>
    </row>
    <row r="70" spans="1:15" x14ac:dyDescent="0.35">
      <c r="A70" s="471" t="s">
        <v>166</v>
      </c>
      <c r="B70" s="474" t="s">
        <v>633</v>
      </c>
      <c r="C70" s="470" t="s">
        <v>167</v>
      </c>
      <c r="D70" s="161">
        <f t="shared" ca="1" si="0"/>
        <v>5827</v>
      </c>
      <c r="E70" s="161">
        <f t="shared" ca="1" si="1"/>
        <v>78</v>
      </c>
      <c r="F70" s="161">
        <f t="shared" ca="1" si="2"/>
        <v>161</v>
      </c>
      <c r="G70" s="161">
        <f t="shared" ca="1" si="3"/>
        <v>83</v>
      </c>
      <c r="H70" s="161">
        <f t="shared" ca="1" si="4"/>
        <v>83</v>
      </c>
      <c r="I70" s="161">
        <f t="shared" ca="1" si="5"/>
        <v>78</v>
      </c>
      <c r="J70" s="161">
        <f t="shared" ca="1" si="6"/>
        <v>27</v>
      </c>
      <c r="K70" s="161">
        <f t="shared" ca="1" si="7"/>
        <v>74</v>
      </c>
      <c r="L70" s="161">
        <f t="shared" ca="1" si="8"/>
        <v>10</v>
      </c>
      <c r="M70" s="161">
        <f t="shared" ca="1" si="9"/>
        <v>100</v>
      </c>
      <c r="N70" s="161">
        <f t="shared" ca="1" si="10"/>
        <v>6196</v>
      </c>
      <c r="O70" s="161">
        <f t="shared" ca="1" si="11"/>
        <v>78</v>
      </c>
    </row>
    <row r="71" spans="1:15" x14ac:dyDescent="0.35">
      <c r="A71" s="471" t="s">
        <v>168</v>
      </c>
      <c r="B71" s="474" t="s">
        <v>633</v>
      </c>
      <c r="C71" s="470" t="s">
        <v>169</v>
      </c>
      <c r="D71" s="161">
        <f t="shared" ca="1" si="0"/>
        <v>2947</v>
      </c>
      <c r="E71" s="161">
        <f t="shared" ca="1" si="1"/>
        <v>79</v>
      </c>
      <c r="F71" s="161">
        <f t="shared" ca="1" si="2"/>
        <v>104</v>
      </c>
      <c r="G71" s="161">
        <f t="shared" ca="1" si="3"/>
        <v>81</v>
      </c>
      <c r="H71" s="161">
        <f t="shared" ca="1" si="4"/>
        <v>255</v>
      </c>
      <c r="I71" s="161">
        <f t="shared" ca="1" si="5"/>
        <v>81</v>
      </c>
      <c r="J71" s="161">
        <f t="shared" ca="1" si="6"/>
        <v>55</v>
      </c>
      <c r="K71" s="161">
        <f t="shared" ca="1" si="7"/>
        <v>82</v>
      </c>
      <c r="L71" s="161">
        <f t="shared" ca="1" si="8"/>
        <v>16</v>
      </c>
      <c r="M71" s="161">
        <f t="shared" ca="1" si="9"/>
        <v>81</v>
      </c>
      <c r="N71" s="161">
        <f t="shared" ca="1" si="10"/>
        <v>3424</v>
      </c>
      <c r="O71" s="161">
        <f t="shared" ca="1" si="11"/>
        <v>79</v>
      </c>
    </row>
    <row r="72" spans="1:15" x14ac:dyDescent="0.35">
      <c r="A72" s="471" t="s">
        <v>170</v>
      </c>
      <c r="B72" s="474" t="s">
        <v>633</v>
      </c>
      <c r="C72" s="470" t="s">
        <v>171</v>
      </c>
      <c r="D72" s="161">
        <f t="shared" ca="1" si="0"/>
        <v>4414</v>
      </c>
      <c r="E72" s="161">
        <f t="shared" ca="1" si="1"/>
        <v>78</v>
      </c>
      <c r="F72" s="161">
        <f t="shared" ca="1" si="2"/>
        <v>525</v>
      </c>
      <c r="G72" s="161">
        <f t="shared" ca="1" si="3"/>
        <v>78</v>
      </c>
      <c r="H72" s="161">
        <f t="shared" ca="1" si="4"/>
        <v>744</v>
      </c>
      <c r="I72" s="161">
        <f t="shared" ca="1" si="5"/>
        <v>78</v>
      </c>
      <c r="J72" s="161">
        <f t="shared" ca="1" si="6"/>
        <v>377</v>
      </c>
      <c r="K72" s="161">
        <f t="shared" ca="1" si="7"/>
        <v>77</v>
      </c>
      <c r="L72" s="161">
        <f t="shared" ca="1" si="8"/>
        <v>54</v>
      </c>
      <c r="M72" s="161">
        <f t="shared" ca="1" si="9"/>
        <v>81</v>
      </c>
      <c r="N72" s="161">
        <f t="shared" ca="1" si="10"/>
        <v>6449</v>
      </c>
      <c r="O72" s="161">
        <f t="shared" ca="1" si="11"/>
        <v>77</v>
      </c>
    </row>
    <row r="73" spans="1:15" x14ac:dyDescent="0.35">
      <c r="A73" s="471" t="s">
        <v>172</v>
      </c>
      <c r="B73" s="474" t="s">
        <v>633</v>
      </c>
      <c r="C73" s="470" t="s">
        <v>173</v>
      </c>
      <c r="D73" s="161">
        <f t="shared" ca="1" si="0"/>
        <v>3782</v>
      </c>
      <c r="E73" s="161">
        <f t="shared" ca="1" si="1"/>
        <v>76</v>
      </c>
      <c r="F73" s="161">
        <f t="shared" ca="1" si="2"/>
        <v>138</v>
      </c>
      <c r="G73" s="161">
        <f t="shared" ca="1" si="3"/>
        <v>85</v>
      </c>
      <c r="H73" s="161">
        <f t="shared" ca="1" si="4"/>
        <v>143</v>
      </c>
      <c r="I73" s="161">
        <f t="shared" ca="1" si="5"/>
        <v>83</v>
      </c>
      <c r="J73" s="161">
        <f t="shared" ca="1" si="6"/>
        <v>58</v>
      </c>
      <c r="K73" s="161">
        <f t="shared" ca="1" si="7"/>
        <v>79</v>
      </c>
      <c r="L73" s="161">
        <f t="shared" ca="1" si="8"/>
        <v>18</v>
      </c>
      <c r="M73" s="161">
        <f t="shared" ca="1" si="9"/>
        <v>83</v>
      </c>
      <c r="N73" s="161">
        <f t="shared" ca="1" si="10"/>
        <v>4178</v>
      </c>
      <c r="O73" s="161">
        <f t="shared" ca="1" si="11"/>
        <v>77</v>
      </c>
    </row>
    <row r="74" spans="1:15" x14ac:dyDescent="0.35">
      <c r="A74" s="471" t="s">
        <v>174</v>
      </c>
      <c r="B74" s="474" t="s">
        <v>633</v>
      </c>
      <c r="C74" s="470" t="s">
        <v>175</v>
      </c>
      <c r="D74" s="161">
        <f t="shared" ca="1" si="0"/>
        <v>1847</v>
      </c>
      <c r="E74" s="161">
        <f t="shared" ca="1" si="1"/>
        <v>82</v>
      </c>
      <c r="F74" s="161">
        <f t="shared" ca="1" si="2"/>
        <v>73</v>
      </c>
      <c r="G74" s="161">
        <f t="shared" ca="1" si="3"/>
        <v>86</v>
      </c>
      <c r="H74" s="161">
        <f t="shared" ca="1" si="4"/>
        <v>36</v>
      </c>
      <c r="I74" s="161">
        <f t="shared" ca="1" si="5"/>
        <v>86</v>
      </c>
      <c r="J74" s="161">
        <f t="shared" ca="1" si="6"/>
        <v>8</v>
      </c>
      <c r="K74" s="161" t="str">
        <f t="shared" ca="1" si="7"/>
        <v>x</v>
      </c>
      <c r="L74" s="161">
        <f t="shared" ca="1" si="8"/>
        <v>8</v>
      </c>
      <c r="M74" s="161">
        <f t="shared" ca="1" si="9"/>
        <v>63</v>
      </c>
      <c r="N74" s="161">
        <f t="shared" ca="1" si="10"/>
        <v>2011</v>
      </c>
      <c r="O74" s="161">
        <f t="shared" ca="1" si="11"/>
        <v>82</v>
      </c>
    </row>
    <row r="75" spans="1:15" x14ac:dyDescent="0.35">
      <c r="A75" s="471" t="s">
        <v>178</v>
      </c>
      <c r="B75" s="474" t="s">
        <v>177</v>
      </c>
      <c r="C75" s="470" t="s">
        <v>179</v>
      </c>
      <c r="D75" s="161">
        <f t="shared" ca="1" si="0"/>
        <v>2227</v>
      </c>
      <c r="E75" s="161">
        <f t="shared" ca="1" si="1"/>
        <v>78</v>
      </c>
      <c r="F75" s="161">
        <f t="shared" ca="1" si="2"/>
        <v>253</v>
      </c>
      <c r="G75" s="161">
        <f t="shared" ca="1" si="3"/>
        <v>75</v>
      </c>
      <c r="H75" s="161">
        <f t="shared" ca="1" si="4"/>
        <v>600</v>
      </c>
      <c r="I75" s="161">
        <f t="shared" ca="1" si="5"/>
        <v>84</v>
      </c>
      <c r="J75" s="161">
        <f t="shared" ca="1" si="6"/>
        <v>140</v>
      </c>
      <c r="K75" s="161">
        <f t="shared" ca="1" si="7"/>
        <v>84</v>
      </c>
      <c r="L75" s="161">
        <f t="shared" ca="1" si="8"/>
        <v>26</v>
      </c>
      <c r="M75" s="161">
        <f t="shared" ca="1" si="9"/>
        <v>81</v>
      </c>
      <c r="N75" s="161">
        <f t="shared" ca="1" si="10"/>
        <v>3397</v>
      </c>
      <c r="O75" s="161">
        <f t="shared" ca="1" si="11"/>
        <v>78</v>
      </c>
    </row>
    <row r="76" spans="1:15" x14ac:dyDescent="0.35">
      <c r="A76" s="471" t="s">
        <v>180</v>
      </c>
      <c r="B76" s="474" t="s">
        <v>177</v>
      </c>
      <c r="C76" s="470" t="s">
        <v>181</v>
      </c>
      <c r="D76" s="161">
        <f t="shared" ca="1" si="0"/>
        <v>8061</v>
      </c>
      <c r="E76" s="161">
        <f t="shared" ca="1" si="1"/>
        <v>79</v>
      </c>
      <c r="F76" s="161">
        <f t="shared" ca="1" si="2"/>
        <v>272</v>
      </c>
      <c r="G76" s="161">
        <f t="shared" ca="1" si="3"/>
        <v>80</v>
      </c>
      <c r="H76" s="161">
        <f t="shared" ca="1" si="4"/>
        <v>92</v>
      </c>
      <c r="I76" s="161">
        <f t="shared" ca="1" si="5"/>
        <v>84</v>
      </c>
      <c r="J76" s="161">
        <f t="shared" ca="1" si="6"/>
        <v>28</v>
      </c>
      <c r="K76" s="161">
        <f t="shared" ca="1" si="7"/>
        <v>86</v>
      </c>
      <c r="L76" s="161">
        <f t="shared" ca="1" si="8"/>
        <v>20</v>
      </c>
      <c r="M76" s="161">
        <f t="shared" ca="1" si="9"/>
        <v>80</v>
      </c>
      <c r="N76" s="161">
        <f t="shared" ca="1" si="10"/>
        <v>8569</v>
      </c>
      <c r="O76" s="161">
        <f t="shared" ca="1" si="11"/>
        <v>79</v>
      </c>
    </row>
    <row r="77" spans="1:15" x14ac:dyDescent="0.35">
      <c r="A77" s="471" t="s">
        <v>182</v>
      </c>
      <c r="B77" s="474" t="s">
        <v>177</v>
      </c>
      <c r="C77" s="470" t="s">
        <v>183</v>
      </c>
      <c r="D77" s="161">
        <f t="shared" ca="1" si="0"/>
        <v>1830</v>
      </c>
      <c r="E77" s="161">
        <f t="shared" ca="1" si="1"/>
        <v>71</v>
      </c>
      <c r="F77" s="161">
        <f t="shared" ca="1" si="2"/>
        <v>363</v>
      </c>
      <c r="G77" s="161">
        <f t="shared" ca="1" si="3"/>
        <v>79</v>
      </c>
      <c r="H77" s="161">
        <f t="shared" ca="1" si="4"/>
        <v>1818</v>
      </c>
      <c r="I77" s="161">
        <f t="shared" ca="1" si="5"/>
        <v>83</v>
      </c>
      <c r="J77" s="161">
        <f t="shared" ca="1" si="6"/>
        <v>457</v>
      </c>
      <c r="K77" s="161">
        <f t="shared" ca="1" si="7"/>
        <v>80</v>
      </c>
      <c r="L77" s="161">
        <f t="shared" ca="1" si="8"/>
        <v>13</v>
      </c>
      <c r="M77" s="161">
        <f t="shared" ca="1" si="9"/>
        <v>69</v>
      </c>
      <c r="N77" s="161">
        <f t="shared" ca="1" si="10"/>
        <v>4682</v>
      </c>
      <c r="O77" s="161">
        <f t="shared" ca="1" si="11"/>
        <v>77</v>
      </c>
    </row>
    <row r="78" spans="1:15" x14ac:dyDescent="0.35">
      <c r="A78" s="471" t="s">
        <v>184</v>
      </c>
      <c r="B78" s="474" t="s">
        <v>177</v>
      </c>
      <c r="C78" s="470" t="s">
        <v>185</v>
      </c>
      <c r="D78" s="161">
        <f t="shared" ca="1" si="0"/>
        <v>6604</v>
      </c>
      <c r="E78" s="161">
        <f t="shared" ca="1" si="1"/>
        <v>80</v>
      </c>
      <c r="F78" s="161">
        <f t="shared" ca="1" si="2"/>
        <v>372</v>
      </c>
      <c r="G78" s="161">
        <f t="shared" ca="1" si="3"/>
        <v>81</v>
      </c>
      <c r="H78" s="161">
        <f t="shared" ca="1" si="4"/>
        <v>563</v>
      </c>
      <c r="I78" s="161">
        <f t="shared" ca="1" si="5"/>
        <v>86</v>
      </c>
      <c r="J78" s="161">
        <f t="shared" ca="1" si="6"/>
        <v>77</v>
      </c>
      <c r="K78" s="161">
        <f t="shared" ca="1" si="7"/>
        <v>90</v>
      </c>
      <c r="L78" s="161">
        <f t="shared" ca="1" si="8"/>
        <v>26</v>
      </c>
      <c r="M78" s="161">
        <f t="shared" ca="1" si="9"/>
        <v>85</v>
      </c>
      <c r="N78" s="161">
        <f t="shared" ca="1" si="10"/>
        <v>7751</v>
      </c>
      <c r="O78" s="161">
        <f t="shared" ca="1" si="11"/>
        <v>80</v>
      </c>
    </row>
    <row r="79" spans="1:15" x14ac:dyDescent="0.35">
      <c r="A79" s="471" t="s">
        <v>186</v>
      </c>
      <c r="B79" s="474" t="s">
        <v>177</v>
      </c>
      <c r="C79" s="470" t="s">
        <v>187</v>
      </c>
      <c r="D79" s="161">
        <f t="shared" ref="D79:D142" ca="1" si="12">VLOOKUP(TRIM($A79),INDIRECT($V$10),3+$V$11,0)</f>
        <v>7679</v>
      </c>
      <c r="E79" s="161">
        <f t="shared" ref="E79:E142" ca="1" si="13">VLOOKUP(TRIM($A79),INDIRECT($V$10),6+$V$11,0)</f>
        <v>83</v>
      </c>
      <c r="F79" s="161">
        <f t="shared" ref="F79:F142" ca="1" si="14">VLOOKUP(TRIM($A79),INDIRECT($V$10),9+$V$11,0)</f>
        <v>229</v>
      </c>
      <c r="G79" s="161">
        <f t="shared" ref="G79:G142" ca="1" si="15">VLOOKUP(TRIM($A79),INDIRECT($V$10),12+$V$11,0)</f>
        <v>83</v>
      </c>
      <c r="H79" s="161">
        <f t="shared" ref="H79:H142" ca="1" si="16">VLOOKUP(TRIM($A79),INDIRECT($V$10),15+$V$11,0)</f>
        <v>60</v>
      </c>
      <c r="I79" s="161">
        <f t="shared" ref="I79:I142" ca="1" si="17">VLOOKUP(TRIM($A79),INDIRECT($V$10),18+$V$11,0)</f>
        <v>90</v>
      </c>
      <c r="J79" s="161">
        <f t="shared" ref="J79:J142" ca="1" si="18">VLOOKUP(TRIM($A79),INDIRECT($V$10),21+$V$11,0)</f>
        <v>30</v>
      </c>
      <c r="K79" s="161" t="str">
        <f t="shared" ref="K79:K142" ca="1" si="19">VLOOKUP(TRIM($A79),INDIRECT($V$10),24+$V$11,0)</f>
        <v>x</v>
      </c>
      <c r="L79" s="161">
        <f t="shared" ref="L79:L142" ca="1" si="20">VLOOKUP(TRIM($A79),INDIRECT($V$10),27+$V$11,0)</f>
        <v>21</v>
      </c>
      <c r="M79" s="161" t="str">
        <f t="shared" ref="M79:M142" ca="1" si="21">VLOOKUP(TRIM($A79),INDIRECT($V$10),30+$V$11,0)</f>
        <v>x</v>
      </c>
      <c r="N79" s="161">
        <f t="shared" ref="N79:N142" ca="1" si="22">VLOOKUP(TRIM($A79),INDIRECT($V$10),33+$V$11,0)</f>
        <v>8133</v>
      </c>
      <c r="O79" s="161">
        <f t="shared" ref="O79:O142" ca="1" si="23">VLOOKUP(TRIM($A79),INDIRECT($V$10),36+$V$11,0)</f>
        <v>83</v>
      </c>
    </row>
    <row r="80" spans="1:15" x14ac:dyDescent="0.35">
      <c r="A80" s="471" t="s">
        <v>188</v>
      </c>
      <c r="B80" s="474" t="s">
        <v>177</v>
      </c>
      <c r="C80" s="470" t="s">
        <v>189</v>
      </c>
      <c r="D80" s="161">
        <f t="shared" ca="1" si="12"/>
        <v>7901</v>
      </c>
      <c r="E80" s="161">
        <f t="shared" ca="1" si="13"/>
        <v>81</v>
      </c>
      <c r="F80" s="161">
        <f t="shared" ca="1" si="14"/>
        <v>543</v>
      </c>
      <c r="G80" s="161">
        <f t="shared" ca="1" si="15"/>
        <v>83</v>
      </c>
      <c r="H80" s="161">
        <f t="shared" ca="1" si="16"/>
        <v>389</v>
      </c>
      <c r="I80" s="161">
        <f t="shared" ca="1" si="17"/>
        <v>83</v>
      </c>
      <c r="J80" s="161">
        <f t="shared" ca="1" si="18"/>
        <v>461</v>
      </c>
      <c r="K80" s="161">
        <f t="shared" ca="1" si="19"/>
        <v>83</v>
      </c>
      <c r="L80" s="161">
        <f t="shared" ca="1" si="20"/>
        <v>30</v>
      </c>
      <c r="M80" s="161">
        <f t="shared" ca="1" si="21"/>
        <v>87</v>
      </c>
      <c r="N80" s="161">
        <f t="shared" ca="1" si="22"/>
        <v>9487</v>
      </c>
      <c r="O80" s="161">
        <f t="shared" ca="1" si="23"/>
        <v>81</v>
      </c>
    </row>
    <row r="81" spans="1:15" x14ac:dyDescent="0.35">
      <c r="A81" s="471" t="s">
        <v>190</v>
      </c>
      <c r="B81" s="474" t="s">
        <v>177</v>
      </c>
      <c r="C81" s="470" t="s">
        <v>191</v>
      </c>
      <c r="D81" s="161">
        <f t="shared" ca="1" si="12"/>
        <v>2103</v>
      </c>
      <c r="E81" s="161">
        <f t="shared" ca="1" si="13"/>
        <v>74</v>
      </c>
      <c r="F81" s="161">
        <f t="shared" ca="1" si="14"/>
        <v>539</v>
      </c>
      <c r="G81" s="161">
        <f t="shared" ca="1" si="15"/>
        <v>78</v>
      </c>
      <c r="H81" s="161">
        <f t="shared" ca="1" si="16"/>
        <v>576</v>
      </c>
      <c r="I81" s="161">
        <f t="shared" ca="1" si="17"/>
        <v>80</v>
      </c>
      <c r="J81" s="161">
        <f t="shared" ca="1" si="18"/>
        <v>400</v>
      </c>
      <c r="K81" s="161">
        <f t="shared" ca="1" si="19"/>
        <v>80</v>
      </c>
      <c r="L81" s="161">
        <f t="shared" ca="1" si="20"/>
        <v>19</v>
      </c>
      <c r="M81" s="161">
        <f t="shared" ca="1" si="21"/>
        <v>84</v>
      </c>
      <c r="N81" s="161">
        <f t="shared" ca="1" si="22"/>
        <v>3812</v>
      </c>
      <c r="O81" s="161">
        <f t="shared" ca="1" si="23"/>
        <v>75</v>
      </c>
    </row>
    <row r="82" spans="1:15" x14ac:dyDescent="0.35">
      <c r="A82" s="471" t="s">
        <v>192</v>
      </c>
      <c r="B82" s="474" t="s">
        <v>177</v>
      </c>
      <c r="C82" s="470" t="s">
        <v>193</v>
      </c>
      <c r="D82" s="161">
        <f t="shared" ca="1" si="12"/>
        <v>8518</v>
      </c>
      <c r="E82" s="161">
        <f t="shared" ca="1" si="13"/>
        <v>77</v>
      </c>
      <c r="F82" s="161">
        <f t="shared" ca="1" si="14"/>
        <v>442</v>
      </c>
      <c r="G82" s="161">
        <f t="shared" ca="1" si="15"/>
        <v>81</v>
      </c>
      <c r="H82" s="161">
        <f t="shared" ca="1" si="16"/>
        <v>281</v>
      </c>
      <c r="I82" s="161">
        <f t="shared" ca="1" si="17"/>
        <v>84</v>
      </c>
      <c r="J82" s="161">
        <f t="shared" ca="1" si="18"/>
        <v>94</v>
      </c>
      <c r="K82" s="161">
        <f t="shared" ca="1" si="19"/>
        <v>80</v>
      </c>
      <c r="L82" s="161">
        <f t="shared" ca="1" si="20"/>
        <v>40</v>
      </c>
      <c r="M82" s="161">
        <f t="shared" ca="1" si="21"/>
        <v>80</v>
      </c>
      <c r="N82" s="161">
        <f t="shared" ca="1" si="22"/>
        <v>9504</v>
      </c>
      <c r="O82" s="161">
        <f t="shared" ca="1" si="23"/>
        <v>77</v>
      </c>
    </row>
    <row r="83" spans="1:15" x14ac:dyDescent="0.35">
      <c r="A83" s="471" t="s">
        <v>194</v>
      </c>
      <c r="B83" s="474" t="s">
        <v>177</v>
      </c>
      <c r="C83" s="470" t="s">
        <v>195</v>
      </c>
      <c r="D83" s="161">
        <f t="shared" ca="1" si="12"/>
        <v>377</v>
      </c>
      <c r="E83" s="161">
        <f t="shared" ca="1" si="13"/>
        <v>85</v>
      </c>
      <c r="F83" s="161">
        <f t="shared" ca="1" si="14"/>
        <v>12</v>
      </c>
      <c r="G83" s="161" t="str">
        <f t="shared" ca="1" si="15"/>
        <v>x</v>
      </c>
      <c r="H83" s="161" t="str">
        <f t="shared" ca="1" si="16"/>
        <v>x</v>
      </c>
      <c r="I83" s="161" t="str">
        <f t="shared" ca="1" si="17"/>
        <v>x</v>
      </c>
      <c r="J83" s="161">
        <f t="shared" ca="1" si="18"/>
        <v>6</v>
      </c>
      <c r="K83" s="161">
        <f t="shared" ca="1" si="19"/>
        <v>100</v>
      </c>
      <c r="L83" s="161">
        <f t="shared" ca="1" si="20"/>
        <v>0</v>
      </c>
      <c r="M83" s="161" t="str">
        <f t="shared" ca="1" si="21"/>
        <v>.</v>
      </c>
      <c r="N83" s="161">
        <f t="shared" ca="1" si="22"/>
        <v>402</v>
      </c>
      <c r="O83" s="161">
        <f t="shared" ca="1" si="23"/>
        <v>86</v>
      </c>
    </row>
    <row r="84" spans="1:15" x14ac:dyDescent="0.35">
      <c r="A84" s="471" t="s">
        <v>198</v>
      </c>
      <c r="B84" s="474" t="s">
        <v>197</v>
      </c>
      <c r="C84" s="470" t="s">
        <v>199</v>
      </c>
      <c r="D84" s="161">
        <f t="shared" ca="1" si="12"/>
        <v>5797</v>
      </c>
      <c r="E84" s="161">
        <f t="shared" ca="1" si="13"/>
        <v>78</v>
      </c>
      <c r="F84" s="161">
        <f t="shared" ca="1" si="14"/>
        <v>1420</v>
      </c>
      <c r="G84" s="161">
        <f t="shared" ca="1" si="15"/>
        <v>81</v>
      </c>
      <c r="H84" s="161">
        <f t="shared" ca="1" si="16"/>
        <v>5472</v>
      </c>
      <c r="I84" s="161">
        <f t="shared" ca="1" si="17"/>
        <v>82</v>
      </c>
      <c r="J84" s="161">
        <f t="shared" ca="1" si="18"/>
        <v>1888</v>
      </c>
      <c r="K84" s="161">
        <f t="shared" ca="1" si="19"/>
        <v>81</v>
      </c>
      <c r="L84" s="161">
        <f t="shared" ca="1" si="20"/>
        <v>132</v>
      </c>
      <c r="M84" s="161">
        <f t="shared" ca="1" si="21"/>
        <v>89</v>
      </c>
      <c r="N84" s="161">
        <f t="shared" ca="1" si="22"/>
        <v>15944</v>
      </c>
      <c r="O84" s="161">
        <f t="shared" ca="1" si="23"/>
        <v>79</v>
      </c>
    </row>
    <row r="85" spans="1:15" x14ac:dyDescent="0.35">
      <c r="A85" s="471" t="s">
        <v>200</v>
      </c>
      <c r="B85" s="474" t="s">
        <v>197</v>
      </c>
      <c r="C85" s="470" t="s">
        <v>201</v>
      </c>
      <c r="D85" s="161">
        <f t="shared" ca="1" si="12"/>
        <v>2736</v>
      </c>
      <c r="E85" s="161">
        <f t="shared" ca="1" si="13"/>
        <v>77</v>
      </c>
      <c r="F85" s="161">
        <f t="shared" ca="1" si="14"/>
        <v>291</v>
      </c>
      <c r="G85" s="161">
        <f t="shared" ca="1" si="15"/>
        <v>80</v>
      </c>
      <c r="H85" s="161">
        <f t="shared" ca="1" si="16"/>
        <v>832</v>
      </c>
      <c r="I85" s="161">
        <f t="shared" ca="1" si="17"/>
        <v>83</v>
      </c>
      <c r="J85" s="161">
        <f t="shared" ca="1" si="18"/>
        <v>555</v>
      </c>
      <c r="K85" s="161">
        <f t="shared" ca="1" si="19"/>
        <v>85</v>
      </c>
      <c r="L85" s="161">
        <f t="shared" ca="1" si="20"/>
        <v>28</v>
      </c>
      <c r="M85" s="161" t="str">
        <f t="shared" ca="1" si="21"/>
        <v>x</v>
      </c>
      <c r="N85" s="161">
        <f t="shared" ca="1" si="22"/>
        <v>4582</v>
      </c>
      <c r="O85" s="161">
        <f t="shared" ca="1" si="23"/>
        <v>79</v>
      </c>
    </row>
    <row r="86" spans="1:15" x14ac:dyDescent="0.35">
      <c r="A86" s="471" t="s">
        <v>202</v>
      </c>
      <c r="B86" s="474" t="s">
        <v>197</v>
      </c>
      <c r="C86" s="470" t="s">
        <v>203</v>
      </c>
      <c r="D86" s="161">
        <f t="shared" ca="1" si="12"/>
        <v>2997</v>
      </c>
      <c r="E86" s="161">
        <f t="shared" ca="1" si="13"/>
        <v>79</v>
      </c>
      <c r="F86" s="161">
        <f t="shared" ca="1" si="14"/>
        <v>269</v>
      </c>
      <c r="G86" s="161">
        <f t="shared" ca="1" si="15"/>
        <v>78</v>
      </c>
      <c r="H86" s="161">
        <f t="shared" ca="1" si="16"/>
        <v>413</v>
      </c>
      <c r="I86" s="161">
        <f t="shared" ca="1" si="17"/>
        <v>82</v>
      </c>
      <c r="J86" s="161">
        <f t="shared" ca="1" si="18"/>
        <v>92</v>
      </c>
      <c r="K86" s="161">
        <f t="shared" ca="1" si="19"/>
        <v>78</v>
      </c>
      <c r="L86" s="161">
        <f t="shared" ca="1" si="20"/>
        <v>13</v>
      </c>
      <c r="M86" s="161" t="str">
        <f t="shared" ca="1" si="21"/>
        <v>x</v>
      </c>
      <c r="N86" s="161">
        <f t="shared" ca="1" si="22"/>
        <v>3882</v>
      </c>
      <c r="O86" s="161">
        <f t="shared" ca="1" si="23"/>
        <v>79</v>
      </c>
    </row>
    <row r="87" spans="1:15" x14ac:dyDescent="0.35">
      <c r="A87" s="471" t="s">
        <v>204</v>
      </c>
      <c r="B87" s="474" t="s">
        <v>197</v>
      </c>
      <c r="C87" s="475" t="s">
        <v>496</v>
      </c>
      <c r="D87" s="161">
        <f t="shared" ca="1" si="12"/>
        <v>1826</v>
      </c>
      <c r="E87" s="161">
        <f t="shared" ca="1" si="13"/>
        <v>81</v>
      </c>
      <c r="F87" s="161">
        <f t="shared" ca="1" si="14"/>
        <v>69</v>
      </c>
      <c r="G87" s="161">
        <f t="shared" ca="1" si="15"/>
        <v>84</v>
      </c>
      <c r="H87" s="161">
        <f t="shared" ca="1" si="16"/>
        <v>11</v>
      </c>
      <c r="I87" s="161" t="str">
        <f t="shared" ca="1" si="17"/>
        <v>x</v>
      </c>
      <c r="J87" s="161">
        <f t="shared" ca="1" si="18"/>
        <v>6</v>
      </c>
      <c r="K87" s="161" t="str">
        <f t="shared" ca="1" si="19"/>
        <v>x</v>
      </c>
      <c r="L87" s="161" t="str">
        <f t="shared" ca="1" si="20"/>
        <v>x</v>
      </c>
      <c r="M87" s="161" t="str">
        <f t="shared" ca="1" si="21"/>
        <v>x</v>
      </c>
      <c r="N87" s="161">
        <f t="shared" ca="1" si="22"/>
        <v>1937</v>
      </c>
      <c r="O87" s="161">
        <f t="shared" ca="1" si="23"/>
        <v>81</v>
      </c>
    </row>
    <row r="88" spans="1:15" x14ac:dyDescent="0.35">
      <c r="A88" s="471" t="s">
        <v>206</v>
      </c>
      <c r="B88" s="474" t="s">
        <v>197</v>
      </c>
      <c r="C88" s="470" t="s">
        <v>207</v>
      </c>
      <c r="D88" s="161">
        <f t="shared" ca="1" si="12"/>
        <v>2296</v>
      </c>
      <c r="E88" s="161">
        <f t="shared" ca="1" si="13"/>
        <v>78</v>
      </c>
      <c r="F88" s="161">
        <f t="shared" ca="1" si="14"/>
        <v>439</v>
      </c>
      <c r="G88" s="161">
        <f t="shared" ca="1" si="15"/>
        <v>79</v>
      </c>
      <c r="H88" s="161">
        <f t="shared" ca="1" si="16"/>
        <v>1302</v>
      </c>
      <c r="I88" s="161">
        <f t="shared" ca="1" si="17"/>
        <v>83</v>
      </c>
      <c r="J88" s="161">
        <f t="shared" ca="1" si="18"/>
        <v>389</v>
      </c>
      <c r="K88" s="161">
        <f t="shared" ca="1" si="19"/>
        <v>80</v>
      </c>
      <c r="L88" s="161">
        <f t="shared" ca="1" si="20"/>
        <v>20</v>
      </c>
      <c r="M88" s="161" t="str">
        <f t="shared" ca="1" si="21"/>
        <v>x</v>
      </c>
      <c r="N88" s="161">
        <f t="shared" ca="1" si="22"/>
        <v>4643</v>
      </c>
      <c r="O88" s="161">
        <f t="shared" ca="1" si="23"/>
        <v>79</v>
      </c>
    </row>
    <row r="89" spans="1:15" x14ac:dyDescent="0.35">
      <c r="A89" s="471" t="s">
        <v>208</v>
      </c>
      <c r="B89" s="474" t="s">
        <v>197</v>
      </c>
      <c r="C89" s="470" t="s">
        <v>209</v>
      </c>
      <c r="D89" s="161">
        <f t="shared" ca="1" si="12"/>
        <v>2784</v>
      </c>
      <c r="E89" s="161">
        <f t="shared" ca="1" si="13"/>
        <v>81</v>
      </c>
      <c r="F89" s="161">
        <f t="shared" ca="1" si="14"/>
        <v>73</v>
      </c>
      <c r="G89" s="161">
        <f t="shared" ca="1" si="15"/>
        <v>85</v>
      </c>
      <c r="H89" s="161">
        <f t="shared" ca="1" si="16"/>
        <v>24</v>
      </c>
      <c r="I89" s="161" t="str">
        <f t="shared" ca="1" si="17"/>
        <v>x</v>
      </c>
      <c r="J89" s="161">
        <f t="shared" ca="1" si="18"/>
        <v>9</v>
      </c>
      <c r="K89" s="161" t="str">
        <f t="shared" ca="1" si="19"/>
        <v>x</v>
      </c>
      <c r="L89" s="161">
        <f t="shared" ca="1" si="20"/>
        <v>7</v>
      </c>
      <c r="M89" s="161" t="str">
        <f t="shared" ca="1" si="21"/>
        <v>x</v>
      </c>
      <c r="N89" s="161">
        <f t="shared" ca="1" si="22"/>
        <v>2923</v>
      </c>
      <c r="O89" s="161">
        <f t="shared" ca="1" si="23"/>
        <v>81</v>
      </c>
    </row>
    <row r="90" spans="1:15" x14ac:dyDescent="0.35">
      <c r="A90" s="471" t="s">
        <v>210</v>
      </c>
      <c r="B90" s="474" t="s">
        <v>197</v>
      </c>
      <c r="C90" s="470" t="s">
        <v>211</v>
      </c>
      <c r="D90" s="161">
        <f t="shared" ca="1" si="12"/>
        <v>2089</v>
      </c>
      <c r="E90" s="161">
        <f t="shared" ca="1" si="13"/>
        <v>83</v>
      </c>
      <c r="F90" s="161">
        <f t="shared" ca="1" si="14"/>
        <v>222</v>
      </c>
      <c r="G90" s="161">
        <f t="shared" ca="1" si="15"/>
        <v>84</v>
      </c>
      <c r="H90" s="161">
        <f t="shared" ca="1" si="16"/>
        <v>296</v>
      </c>
      <c r="I90" s="161">
        <f t="shared" ca="1" si="17"/>
        <v>90</v>
      </c>
      <c r="J90" s="161">
        <f t="shared" ca="1" si="18"/>
        <v>27</v>
      </c>
      <c r="K90" s="161">
        <f t="shared" ca="1" si="19"/>
        <v>78</v>
      </c>
      <c r="L90" s="161">
        <f t="shared" ca="1" si="20"/>
        <v>19</v>
      </c>
      <c r="M90" s="161" t="str">
        <f t="shared" ca="1" si="21"/>
        <v>x</v>
      </c>
      <c r="N90" s="161">
        <f t="shared" ca="1" si="22"/>
        <v>2694</v>
      </c>
      <c r="O90" s="161">
        <f t="shared" ca="1" si="23"/>
        <v>84</v>
      </c>
    </row>
    <row r="91" spans="1:15" x14ac:dyDescent="0.35">
      <c r="A91" s="471" t="s">
        <v>212</v>
      </c>
      <c r="B91" s="474" t="s">
        <v>197</v>
      </c>
      <c r="C91" s="470" t="s">
        <v>213</v>
      </c>
      <c r="D91" s="161">
        <f t="shared" ca="1" si="12"/>
        <v>8591</v>
      </c>
      <c r="E91" s="161">
        <f t="shared" ca="1" si="13"/>
        <v>83</v>
      </c>
      <c r="F91" s="161">
        <f t="shared" ca="1" si="14"/>
        <v>313</v>
      </c>
      <c r="G91" s="161">
        <f t="shared" ca="1" si="15"/>
        <v>85</v>
      </c>
      <c r="H91" s="161">
        <f t="shared" ca="1" si="16"/>
        <v>382</v>
      </c>
      <c r="I91" s="161">
        <f t="shared" ca="1" si="17"/>
        <v>91</v>
      </c>
      <c r="J91" s="161">
        <f t="shared" ca="1" si="18"/>
        <v>46</v>
      </c>
      <c r="K91" s="161">
        <f t="shared" ca="1" si="19"/>
        <v>85</v>
      </c>
      <c r="L91" s="161">
        <f t="shared" ca="1" si="20"/>
        <v>30</v>
      </c>
      <c r="M91" s="161">
        <f t="shared" ca="1" si="21"/>
        <v>87</v>
      </c>
      <c r="N91" s="161">
        <f t="shared" ca="1" si="22"/>
        <v>9465</v>
      </c>
      <c r="O91" s="161">
        <f t="shared" ca="1" si="23"/>
        <v>83</v>
      </c>
    </row>
    <row r="92" spans="1:15" x14ac:dyDescent="0.35">
      <c r="A92" s="471" t="s">
        <v>214</v>
      </c>
      <c r="B92" s="474" t="s">
        <v>197</v>
      </c>
      <c r="C92" s="470" t="s">
        <v>215</v>
      </c>
      <c r="D92" s="161">
        <f t="shared" ca="1" si="12"/>
        <v>2431</v>
      </c>
      <c r="E92" s="161">
        <f t="shared" ca="1" si="13"/>
        <v>80</v>
      </c>
      <c r="F92" s="161">
        <f t="shared" ca="1" si="14"/>
        <v>167</v>
      </c>
      <c r="G92" s="161">
        <f t="shared" ca="1" si="15"/>
        <v>83</v>
      </c>
      <c r="H92" s="161">
        <f t="shared" ca="1" si="16"/>
        <v>458</v>
      </c>
      <c r="I92" s="161">
        <f t="shared" ca="1" si="17"/>
        <v>84</v>
      </c>
      <c r="J92" s="161">
        <f t="shared" ca="1" si="18"/>
        <v>92</v>
      </c>
      <c r="K92" s="161">
        <f t="shared" ca="1" si="19"/>
        <v>74</v>
      </c>
      <c r="L92" s="161">
        <f t="shared" ca="1" si="20"/>
        <v>17</v>
      </c>
      <c r="M92" s="161">
        <f t="shared" ca="1" si="21"/>
        <v>82</v>
      </c>
      <c r="N92" s="161">
        <f t="shared" ca="1" si="22"/>
        <v>3252</v>
      </c>
      <c r="O92" s="161">
        <f t="shared" ca="1" si="23"/>
        <v>80</v>
      </c>
    </row>
    <row r="93" spans="1:15" x14ac:dyDescent="0.35">
      <c r="A93" s="471" t="s">
        <v>216</v>
      </c>
      <c r="B93" s="474" t="s">
        <v>197</v>
      </c>
      <c r="C93" s="470" t="s">
        <v>217</v>
      </c>
      <c r="D93" s="161">
        <f t="shared" ca="1" si="12"/>
        <v>1930</v>
      </c>
      <c r="E93" s="161">
        <f t="shared" ca="1" si="13"/>
        <v>84</v>
      </c>
      <c r="F93" s="161">
        <f t="shared" ca="1" si="14"/>
        <v>98</v>
      </c>
      <c r="G93" s="161">
        <f t="shared" ca="1" si="15"/>
        <v>87</v>
      </c>
      <c r="H93" s="161">
        <f t="shared" ca="1" si="16"/>
        <v>135</v>
      </c>
      <c r="I93" s="161">
        <f t="shared" ca="1" si="17"/>
        <v>86</v>
      </c>
      <c r="J93" s="161">
        <f t="shared" ca="1" si="18"/>
        <v>44</v>
      </c>
      <c r="K93" s="161">
        <f t="shared" ca="1" si="19"/>
        <v>93</v>
      </c>
      <c r="L93" s="161">
        <f t="shared" ca="1" si="20"/>
        <v>7</v>
      </c>
      <c r="M93" s="161" t="str">
        <f t="shared" ca="1" si="21"/>
        <v>x</v>
      </c>
      <c r="N93" s="161">
        <f t="shared" ca="1" si="22"/>
        <v>2240</v>
      </c>
      <c r="O93" s="161">
        <f t="shared" ca="1" si="23"/>
        <v>84</v>
      </c>
    </row>
    <row r="94" spans="1:15" x14ac:dyDescent="0.35">
      <c r="A94" s="471" t="s">
        <v>218</v>
      </c>
      <c r="B94" s="474" t="s">
        <v>197</v>
      </c>
      <c r="C94" s="470" t="s">
        <v>219</v>
      </c>
      <c r="D94" s="161">
        <f t="shared" ca="1" si="12"/>
        <v>2389</v>
      </c>
      <c r="E94" s="161">
        <f t="shared" ca="1" si="13"/>
        <v>82</v>
      </c>
      <c r="F94" s="161">
        <f t="shared" ca="1" si="14"/>
        <v>272</v>
      </c>
      <c r="G94" s="161">
        <f t="shared" ca="1" si="15"/>
        <v>83</v>
      </c>
      <c r="H94" s="161">
        <f t="shared" ca="1" si="16"/>
        <v>763</v>
      </c>
      <c r="I94" s="161">
        <f t="shared" ca="1" si="17"/>
        <v>87</v>
      </c>
      <c r="J94" s="161">
        <f t="shared" ca="1" si="18"/>
        <v>180</v>
      </c>
      <c r="K94" s="161">
        <f t="shared" ca="1" si="19"/>
        <v>84</v>
      </c>
      <c r="L94" s="161">
        <f t="shared" ca="1" si="20"/>
        <v>8</v>
      </c>
      <c r="M94" s="161" t="str">
        <f t="shared" ca="1" si="21"/>
        <v>x</v>
      </c>
      <c r="N94" s="161">
        <f t="shared" ca="1" si="22"/>
        <v>3696</v>
      </c>
      <c r="O94" s="161">
        <f t="shared" ca="1" si="23"/>
        <v>82</v>
      </c>
    </row>
    <row r="95" spans="1:15" x14ac:dyDescent="0.35">
      <c r="A95" s="471" t="s">
        <v>220</v>
      </c>
      <c r="B95" s="474" t="s">
        <v>197</v>
      </c>
      <c r="C95" s="470" t="s">
        <v>221</v>
      </c>
      <c r="D95" s="161">
        <f t="shared" ca="1" si="12"/>
        <v>5472</v>
      </c>
      <c r="E95" s="161">
        <f t="shared" ca="1" si="13"/>
        <v>82</v>
      </c>
      <c r="F95" s="161">
        <f t="shared" ca="1" si="14"/>
        <v>285</v>
      </c>
      <c r="G95" s="161">
        <f t="shared" ca="1" si="15"/>
        <v>81</v>
      </c>
      <c r="H95" s="161">
        <f t="shared" ca="1" si="16"/>
        <v>336</v>
      </c>
      <c r="I95" s="161">
        <f t="shared" ca="1" si="17"/>
        <v>85</v>
      </c>
      <c r="J95" s="161">
        <f t="shared" ca="1" si="18"/>
        <v>70</v>
      </c>
      <c r="K95" s="161">
        <f t="shared" ca="1" si="19"/>
        <v>94</v>
      </c>
      <c r="L95" s="161">
        <f t="shared" ca="1" si="20"/>
        <v>16</v>
      </c>
      <c r="M95" s="161" t="str">
        <f t="shared" ca="1" si="21"/>
        <v>x</v>
      </c>
      <c r="N95" s="161">
        <f t="shared" ca="1" si="22"/>
        <v>6292</v>
      </c>
      <c r="O95" s="161">
        <f t="shared" ca="1" si="23"/>
        <v>82</v>
      </c>
    </row>
    <row r="96" spans="1:15" x14ac:dyDescent="0.35">
      <c r="A96" s="471" t="s">
        <v>222</v>
      </c>
      <c r="B96" s="474" t="s">
        <v>197</v>
      </c>
      <c r="C96" s="470" t="s">
        <v>223</v>
      </c>
      <c r="D96" s="161">
        <f t="shared" ca="1" si="12"/>
        <v>1789</v>
      </c>
      <c r="E96" s="161">
        <f t="shared" ca="1" si="13"/>
        <v>77</v>
      </c>
      <c r="F96" s="161">
        <f t="shared" ca="1" si="14"/>
        <v>442</v>
      </c>
      <c r="G96" s="161">
        <f t="shared" ca="1" si="15"/>
        <v>79</v>
      </c>
      <c r="H96" s="161">
        <f t="shared" ca="1" si="16"/>
        <v>675</v>
      </c>
      <c r="I96" s="161">
        <f t="shared" ca="1" si="17"/>
        <v>86</v>
      </c>
      <c r="J96" s="161">
        <f t="shared" ca="1" si="18"/>
        <v>296</v>
      </c>
      <c r="K96" s="161">
        <f t="shared" ca="1" si="19"/>
        <v>80</v>
      </c>
      <c r="L96" s="161">
        <f t="shared" ca="1" si="20"/>
        <v>22</v>
      </c>
      <c r="M96" s="161" t="str">
        <f t="shared" ca="1" si="21"/>
        <v>x</v>
      </c>
      <c r="N96" s="161">
        <f t="shared" ca="1" si="22"/>
        <v>3337</v>
      </c>
      <c r="O96" s="161">
        <f t="shared" ca="1" si="23"/>
        <v>79</v>
      </c>
    </row>
    <row r="97" spans="1:15" x14ac:dyDescent="0.35">
      <c r="A97" s="471" t="s">
        <v>224</v>
      </c>
      <c r="B97" s="474" t="s">
        <v>197</v>
      </c>
      <c r="C97" s="470" t="s">
        <v>225</v>
      </c>
      <c r="D97" s="161">
        <f t="shared" ca="1" si="12"/>
        <v>5838</v>
      </c>
      <c r="E97" s="161">
        <f t="shared" ca="1" si="13"/>
        <v>81</v>
      </c>
      <c r="F97" s="161">
        <f t="shared" ca="1" si="14"/>
        <v>200</v>
      </c>
      <c r="G97" s="161">
        <f t="shared" ca="1" si="15"/>
        <v>85</v>
      </c>
      <c r="H97" s="161">
        <f t="shared" ca="1" si="16"/>
        <v>233</v>
      </c>
      <c r="I97" s="161">
        <f t="shared" ca="1" si="17"/>
        <v>80</v>
      </c>
      <c r="J97" s="161">
        <f t="shared" ca="1" si="18"/>
        <v>25</v>
      </c>
      <c r="K97" s="161">
        <f t="shared" ca="1" si="19"/>
        <v>76</v>
      </c>
      <c r="L97" s="161">
        <f t="shared" ca="1" si="20"/>
        <v>8</v>
      </c>
      <c r="M97" s="161" t="str">
        <f t="shared" ca="1" si="21"/>
        <v>x</v>
      </c>
      <c r="N97" s="161">
        <f t="shared" ca="1" si="22"/>
        <v>6390</v>
      </c>
      <c r="O97" s="161">
        <f t="shared" ca="1" si="23"/>
        <v>81</v>
      </c>
    </row>
    <row r="98" spans="1:15" x14ac:dyDescent="0.35">
      <c r="A98" s="471" t="s">
        <v>228</v>
      </c>
      <c r="B98" s="471" t="s">
        <v>444</v>
      </c>
      <c r="C98" s="470" t="s">
        <v>229</v>
      </c>
      <c r="D98" s="161">
        <f t="shared" ca="1" si="12"/>
        <v>1544</v>
      </c>
      <c r="E98" s="161">
        <f t="shared" ca="1" si="13"/>
        <v>75</v>
      </c>
      <c r="F98" s="161">
        <f t="shared" ca="1" si="14"/>
        <v>226</v>
      </c>
      <c r="G98" s="161">
        <f t="shared" ca="1" si="15"/>
        <v>73</v>
      </c>
      <c r="H98" s="161">
        <f t="shared" ca="1" si="16"/>
        <v>336</v>
      </c>
      <c r="I98" s="161">
        <f t="shared" ca="1" si="17"/>
        <v>79</v>
      </c>
      <c r="J98" s="161">
        <f t="shared" ca="1" si="18"/>
        <v>112</v>
      </c>
      <c r="K98" s="161">
        <f t="shared" ca="1" si="19"/>
        <v>76</v>
      </c>
      <c r="L98" s="161">
        <f t="shared" ca="1" si="20"/>
        <v>8</v>
      </c>
      <c r="M98" s="161" t="str">
        <f t="shared" ca="1" si="21"/>
        <v>x</v>
      </c>
      <c r="N98" s="161">
        <f t="shared" ca="1" si="22"/>
        <v>2284</v>
      </c>
      <c r="O98" s="161">
        <f t="shared" ca="1" si="23"/>
        <v>75</v>
      </c>
    </row>
    <row r="99" spans="1:15" x14ac:dyDescent="0.35">
      <c r="A99" s="471" t="s">
        <v>232</v>
      </c>
      <c r="B99" s="471" t="s">
        <v>444</v>
      </c>
      <c r="C99" s="470" t="s">
        <v>233</v>
      </c>
      <c r="D99" s="161">
        <f t="shared" ca="1" si="12"/>
        <v>6291</v>
      </c>
      <c r="E99" s="161">
        <f t="shared" ca="1" si="13"/>
        <v>78</v>
      </c>
      <c r="F99" s="161">
        <f t="shared" ca="1" si="14"/>
        <v>399</v>
      </c>
      <c r="G99" s="161">
        <f t="shared" ca="1" si="15"/>
        <v>80</v>
      </c>
      <c r="H99" s="161">
        <f t="shared" ca="1" si="16"/>
        <v>286</v>
      </c>
      <c r="I99" s="161">
        <f t="shared" ca="1" si="17"/>
        <v>81</v>
      </c>
      <c r="J99" s="161">
        <f t="shared" ca="1" si="18"/>
        <v>85</v>
      </c>
      <c r="K99" s="161">
        <f t="shared" ca="1" si="19"/>
        <v>78</v>
      </c>
      <c r="L99" s="161">
        <f t="shared" ca="1" si="20"/>
        <v>61</v>
      </c>
      <c r="M99" s="161">
        <f t="shared" ca="1" si="21"/>
        <v>89</v>
      </c>
      <c r="N99" s="161">
        <f t="shared" ca="1" si="22"/>
        <v>7309</v>
      </c>
      <c r="O99" s="161">
        <f t="shared" ca="1" si="23"/>
        <v>78</v>
      </c>
    </row>
    <row r="100" spans="1:15" x14ac:dyDescent="0.35">
      <c r="A100" s="471" t="s">
        <v>230</v>
      </c>
      <c r="B100" s="471" t="s">
        <v>444</v>
      </c>
      <c r="C100" s="470" t="s">
        <v>231</v>
      </c>
      <c r="D100" s="161">
        <f t="shared" ca="1" si="12"/>
        <v>3113</v>
      </c>
      <c r="E100" s="161">
        <f t="shared" ca="1" si="13"/>
        <v>80</v>
      </c>
      <c r="F100" s="161">
        <f t="shared" ca="1" si="14"/>
        <v>197</v>
      </c>
      <c r="G100" s="161">
        <f t="shared" ca="1" si="15"/>
        <v>86</v>
      </c>
      <c r="H100" s="161">
        <f t="shared" ca="1" si="16"/>
        <v>78</v>
      </c>
      <c r="I100" s="161">
        <f t="shared" ca="1" si="17"/>
        <v>90</v>
      </c>
      <c r="J100" s="161">
        <f t="shared" ca="1" si="18"/>
        <v>82</v>
      </c>
      <c r="K100" s="161">
        <f t="shared" ca="1" si="19"/>
        <v>90</v>
      </c>
      <c r="L100" s="161">
        <f t="shared" ca="1" si="20"/>
        <v>13</v>
      </c>
      <c r="M100" s="161">
        <f t="shared" ca="1" si="21"/>
        <v>100</v>
      </c>
      <c r="N100" s="161">
        <f t="shared" ca="1" si="22"/>
        <v>3530</v>
      </c>
      <c r="O100" s="161">
        <f t="shared" ca="1" si="23"/>
        <v>81</v>
      </c>
    </row>
    <row r="101" spans="1:15" x14ac:dyDescent="0.35">
      <c r="A101" s="471" t="s">
        <v>234</v>
      </c>
      <c r="B101" s="471" t="s">
        <v>444</v>
      </c>
      <c r="C101" s="470" t="s">
        <v>235</v>
      </c>
      <c r="D101" s="161">
        <f t="shared" ca="1" si="12"/>
        <v>14607</v>
      </c>
      <c r="E101" s="161">
        <f t="shared" ca="1" si="13"/>
        <v>81</v>
      </c>
      <c r="F101" s="161">
        <f t="shared" ca="1" si="14"/>
        <v>838</v>
      </c>
      <c r="G101" s="161">
        <f t="shared" ca="1" si="15"/>
        <v>83</v>
      </c>
      <c r="H101" s="161">
        <f t="shared" ca="1" si="16"/>
        <v>400</v>
      </c>
      <c r="I101" s="161">
        <f t="shared" ca="1" si="17"/>
        <v>91</v>
      </c>
      <c r="J101" s="161">
        <f t="shared" ca="1" si="18"/>
        <v>440</v>
      </c>
      <c r="K101" s="161">
        <f t="shared" ca="1" si="19"/>
        <v>86</v>
      </c>
      <c r="L101" s="161">
        <f t="shared" ca="1" si="20"/>
        <v>74</v>
      </c>
      <c r="M101" s="161">
        <f t="shared" ca="1" si="21"/>
        <v>88</v>
      </c>
      <c r="N101" s="161">
        <f t="shared" ca="1" si="22"/>
        <v>16761</v>
      </c>
      <c r="O101" s="161">
        <f t="shared" ca="1" si="23"/>
        <v>81</v>
      </c>
    </row>
    <row r="102" spans="1:15" x14ac:dyDescent="0.35">
      <c r="A102" s="471" t="s">
        <v>236</v>
      </c>
      <c r="B102" s="471" t="s">
        <v>444</v>
      </c>
      <c r="C102" s="470" t="s">
        <v>237</v>
      </c>
      <c r="D102" s="161">
        <f t="shared" ca="1" si="12"/>
        <v>11479</v>
      </c>
      <c r="E102" s="161">
        <f t="shared" ca="1" si="13"/>
        <v>82</v>
      </c>
      <c r="F102" s="161">
        <f t="shared" ca="1" si="14"/>
        <v>1158</v>
      </c>
      <c r="G102" s="161">
        <f t="shared" ca="1" si="15"/>
        <v>84</v>
      </c>
      <c r="H102" s="161">
        <f t="shared" ca="1" si="16"/>
        <v>1141</v>
      </c>
      <c r="I102" s="161">
        <f t="shared" ca="1" si="17"/>
        <v>87</v>
      </c>
      <c r="J102" s="161">
        <f t="shared" ca="1" si="18"/>
        <v>543</v>
      </c>
      <c r="K102" s="161">
        <f t="shared" ca="1" si="19"/>
        <v>80</v>
      </c>
      <c r="L102" s="161">
        <f t="shared" ca="1" si="20"/>
        <v>71</v>
      </c>
      <c r="M102" s="161" t="str">
        <f t="shared" ca="1" si="21"/>
        <v>x</v>
      </c>
      <c r="N102" s="161">
        <f t="shared" ca="1" si="22"/>
        <v>14689</v>
      </c>
      <c r="O102" s="161">
        <f t="shared" ca="1" si="23"/>
        <v>83</v>
      </c>
    </row>
    <row r="103" spans="1:15" x14ac:dyDescent="0.35">
      <c r="A103" s="471" t="s">
        <v>238</v>
      </c>
      <c r="B103" s="471" t="s">
        <v>444</v>
      </c>
      <c r="C103" s="470" t="s">
        <v>239</v>
      </c>
      <c r="D103" s="161">
        <f t="shared" ca="1" si="12"/>
        <v>1086</v>
      </c>
      <c r="E103" s="161">
        <f t="shared" ca="1" si="13"/>
        <v>77</v>
      </c>
      <c r="F103" s="161">
        <f t="shared" ca="1" si="14"/>
        <v>314</v>
      </c>
      <c r="G103" s="161">
        <f t="shared" ca="1" si="15"/>
        <v>76</v>
      </c>
      <c r="H103" s="161">
        <f t="shared" ca="1" si="16"/>
        <v>1443</v>
      </c>
      <c r="I103" s="161">
        <f t="shared" ca="1" si="17"/>
        <v>81</v>
      </c>
      <c r="J103" s="161">
        <f t="shared" ca="1" si="18"/>
        <v>293</v>
      </c>
      <c r="K103" s="161">
        <f t="shared" ca="1" si="19"/>
        <v>82</v>
      </c>
      <c r="L103" s="161">
        <f t="shared" ca="1" si="20"/>
        <v>12</v>
      </c>
      <c r="M103" s="161">
        <f t="shared" ca="1" si="21"/>
        <v>75</v>
      </c>
      <c r="N103" s="161">
        <f t="shared" ca="1" si="22"/>
        <v>3274</v>
      </c>
      <c r="O103" s="161">
        <f t="shared" ca="1" si="23"/>
        <v>78</v>
      </c>
    </row>
    <row r="104" spans="1:15" x14ac:dyDescent="0.35">
      <c r="A104" s="471" t="s">
        <v>240</v>
      </c>
      <c r="B104" s="471" t="s">
        <v>444</v>
      </c>
      <c r="C104" s="470" t="s">
        <v>241</v>
      </c>
      <c r="D104" s="161">
        <f t="shared" ca="1" si="12"/>
        <v>8486</v>
      </c>
      <c r="E104" s="161">
        <f t="shared" ca="1" si="13"/>
        <v>78</v>
      </c>
      <c r="F104" s="161">
        <f t="shared" ca="1" si="14"/>
        <v>277</v>
      </c>
      <c r="G104" s="161">
        <f t="shared" ca="1" si="15"/>
        <v>76</v>
      </c>
      <c r="H104" s="161">
        <f t="shared" ca="1" si="16"/>
        <v>108</v>
      </c>
      <c r="I104" s="161">
        <f t="shared" ca="1" si="17"/>
        <v>84</v>
      </c>
      <c r="J104" s="161">
        <f t="shared" ca="1" si="18"/>
        <v>76</v>
      </c>
      <c r="K104" s="161">
        <f t="shared" ca="1" si="19"/>
        <v>79</v>
      </c>
      <c r="L104" s="161">
        <f t="shared" ca="1" si="20"/>
        <v>31</v>
      </c>
      <c r="M104" s="161">
        <f t="shared" ca="1" si="21"/>
        <v>90</v>
      </c>
      <c r="N104" s="161">
        <f t="shared" ca="1" si="22"/>
        <v>9153</v>
      </c>
      <c r="O104" s="161">
        <f t="shared" ca="1" si="23"/>
        <v>78</v>
      </c>
    </row>
    <row r="105" spans="1:15" x14ac:dyDescent="0.35">
      <c r="A105" s="471" t="s">
        <v>242</v>
      </c>
      <c r="B105" s="471" t="s">
        <v>444</v>
      </c>
      <c r="C105" s="470" t="s">
        <v>243</v>
      </c>
      <c r="D105" s="161">
        <f t="shared" ca="1" si="12"/>
        <v>2161</v>
      </c>
      <c r="E105" s="161">
        <f t="shared" ca="1" si="13"/>
        <v>75</v>
      </c>
      <c r="F105" s="161">
        <f t="shared" ca="1" si="14"/>
        <v>189</v>
      </c>
      <c r="G105" s="161">
        <f t="shared" ca="1" si="15"/>
        <v>79</v>
      </c>
      <c r="H105" s="161">
        <f t="shared" ca="1" si="16"/>
        <v>556</v>
      </c>
      <c r="I105" s="161">
        <f t="shared" ca="1" si="17"/>
        <v>82</v>
      </c>
      <c r="J105" s="161">
        <f t="shared" ca="1" si="18"/>
        <v>121</v>
      </c>
      <c r="K105" s="161">
        <f t="shared" ca="1" si="19"/>
        <v>77</v>
      </c>
      <c r="L105" s="161">
        <f t="shared" ca="1" si="20"/>
        <v>15</v>
      </c>
      <c r="M105" s="161" t="str">
        <f t="shared" ca="1" si="21"/>
        <v>x</v>
      </c>
      <c r="N105" s="161">
        <f t="shared" ca="1" si="22"/>
        <v>3117</v>
      </c>
      <c r="O105" s="161">
        <f t="shared" ca="1" si="23"/>
        <v>77</v>
      </c>
    </row>
    <row r="106" spans="1:15" x14ac:dyDescent="0.35">
      <c r="A106" s="471" t="s">
        <v>244</v>
      </c>
      <c r="B106" s="471" t="s">
        <v>444</v>
      </c>
      <c r="C106" s="470" t="s">
        <v>427</v>
      </c>
      <c r="D106" s="161">
        <f t="shared" ca="1" si="12"/>
        <v>1839</v>
      </c>
      <c r="E106" s="161">
        <f t="shared" ca="1" si="13"/>
        <v>80</v>
      </c>
      <c r="F106" s="161">
        <f t="shared" ca="1" si="14"/>
        <v>166</v>
      </c>
      <c r="G106" s="161">
        <f t="shared" ca="1" si="15"/>
        <v>80</v>
      </c>
      <c r="H106" s="161">
        <f t="shared" ca="1" si="16"/>
        <v>101</v>
      </c>
      <c r="I106" s="161">
        <f t="shared" ca="1" si="17"/>
        <v>84</v>
      </c>
      <c r="J106" s="161">
        <f t="shared" ca="1" si="18"/>
        <v>59</v>
      </c>
      <c r="K106" s="161">
        <f t="shared" ca="1" si="19"/>
        <v>83</v>
      </c>
      <c r="L106" s="161">
        <f t="shared" ca="1" si="20"/>
        <v>12</v>
      </c>
      <c r="M106" s="161" t="str">
        <f t="shared" ca="1" si="21"/>
        <v>x</v>
      </c>
      <c r="N106" s="161">
        <f t="shared" ca="1" si="22"/>
        <v>2208</v>
      </c>
      <c r="O106" s="161">
        <f t="shared" ca="1" si="23"/>
        <v>80</v>
      </c>
    </row>
    <row r="107" spans="1:15" x14ac:dyDescent="0.35">
      <c r="A107" s="471" t="s">
        <v>245</v>
      </c>
      <c r="B107" s="471" t="s">
        <v>444</v>
      </c>
      <c r="C107" s="470" t="s">
        <v>246</v>
      </c>
      <c r="D107" s="161">
        <f t="shared" ca="1" si="12"/>
        <v>7099</v>
      </c>
      <c r="E107" s="161">
        <f t="shared" ca="1" si="13"/>
        <v>79</v>
      </c>
      <c r="F107" s="161">
        <f t="shared" ca="1" si="14"/>
        <v>474</v>
      </c>
      <c r="G107" s="161">
        <f t="shared" ca="1" si="15"/>
        <v>78</v>
      </c>
      <c r="H107" s="161">
        <f t="shared" ca="1" si="16"/>
        <v>150</v>
      </c>
      <c r="I107" s="161">
        <f t="shared" ca="1" si="17"/>
        <v>86</v>
      </c>
      <c r="J107" s="161">
        <f t="shared" ca="1" si="18"/>
        <v>65</v>
      </c>
      <c r="K107" s="161">
        <f t="shared" ca="1" si="19"/>
        <v>85</v>
      </c>
      <c r="L107" s="161">
        <f t="shared" ca="1" si="20"/>
        <v>6</v>
      </c>
      <c r="M107" s="161" t="str">
        <f t="shared" ca="1" si="21"/>
        <v>x</v>
      </c>
      <c r="N107" s="161">
        <f t="shared" ca="1" si="22"/>
        <v>7982</v>
      </c>
      <c r="O107" s="161">
        <f t="shared" ca="1" si="23"/>
        <v>79</v>
      </c>
    </row>
    <row r="108" spans="1:15" x14ac:dyDescent="0.35">
      <c r="A108" s="471" t="s">
        <v>247</v>
      </c>
      <c r="B108" s="471" t="s">
        <v>444</v>
      </c>
      <c r="C108" s="470" t="s">
        <v>248</v>
      </c>
      <c r="D108" s="161">
        <f t="shared" ca="1" si="12"/>
        <v>1692</v>
      </c>
      <c r="E108" s="161">
        <f t="shared" ca="1" si="13"/>
        <v>81</v>
      </c>
      <c r="F108" s="161">
        <f t="shared" ca="1" si="14"/>
        <v>148</v>
      </c>
      <c r="G108" s="161">
        <f t="shared" ca="1" si="15"/>
        <v>85</v>
      </c>
      <c r="H108" s="161">
        <f t="shared" ca="1" si="16"/>
        <v>114</v>
      </c>
      <c r="I108" s="161">
        <f t="shared" ca="1" si="17"/>
        <v>92</v>
      </c>
      <c r="J108" s="161">
        <f t="shared" ca="1" si="18"/>
        <v>310</v>
      </c>
      <c r="K108" s="161">
        <f t="shared" ca="1" si="19"/>
        <v>90</v>
      </c>
      <c r="L108" s="161">
        <f t="shared" ca="1" si="20"/>
        <v>14</v>
      </c>
      <c r="M108" s="161" t="str">
        <f t="shared" ca="1" si="21"/>
        <v>x</v>
      </c>
      <c r="N108" s="161">
        <f t="shared" ca="1" si="22"/>
        <v>2347</v>
      </c>
      <c r="O108" s="161">
        <f t="shared" ca="1" si="23"/>
        <v>83</v>
      </c>
    </row>
    <row r="109" spans="1:15" x14ac:dyDescent="0.35">
      <c r="A109" s="471" t="s">
        <v>253</v>
      </c>
      <c r="B109" s="471" t="s">
        <v>250</v>
      </c>
      <c r="C109" s="473" t="s">
        <v>254</v>
      </c>
      <c r="D109" s="161">
        <f t="shared" ca="1" si="12"/>
        <v>682</v>
      </c>
      <c r="E109" s="161">
        <f t="shared" ca="1" si="13"/>
        <v>80</v>
      </c>
      <c r="F109" s="161">
        <f t="shared" ca="1" si="14"/>
        <v>201</v>
      </c>
      <c r="G109" s="161">
        <f t="shared" ca="1" si="15"/>
        <v>83</v>
      </c>
      <c r="H109" s="161">
        <f t="shared" ca="1" si="16"/>
        <v>328</v>
      </c>
      <c r="I109" s="161">
        <f t="shared" ca="1" si="17"/>
        <v>81</v>
      </c>
      <c r="J109" s="161">
        <f t="shared" ca="1" si="18"/>
        <v>288</v>
      </c>
      <c r="K109" s="161">
        <f t="shared" ca="1" si="19"/>
        <v>81</v>
      </c>
      <c r="L109" s="161">
        <f t="shared" ca="1" si="20"/>
        <v>16</v>
      </c>
      <c r="M109" s="161" t="str">
        <f t="shared" ca="1" si="21"/>
        <v>x</v>
      </c>
      <c r="N109" s="161">
        <f t="shared" ca="1" si="22"/>
        <v>1654</v>
      </c>
      <c r="O109" s="161">
        <f t="shared" ca="1" si="23"/>
        <v>80</v>
      </c>
    </row>
    <row r="110" spans="1:15" x14ac:dyDescent="0.35">
      <c r="A110" s="471" t="s">
        <v>255</v>
      </c>
      <c r="B110" s="471" t="s">
        <v>250</v>
      </c>
      <c r="C110" s="326" t="s">
        <v>256</v>
      </c>
      <c r="D110" s="161" t="str">
        <f t="shared" ca="1" si="12"/>
        <v>*</v>
      </c>
      <c r="E110" s="161" t="str">
        <f t="shared" ca="1" si="13"/>
        <v>*</v>
      </c>
      <c r="F110" s="161" t="str">
        <f t="shared" ca="1" si="14"/>
        <v>*</v>
      </c>
      <c r="G110" s="161" t="str">
        <f t="shared" ca="1" si="15"/>
        <v>*</v>
      </c>
      <c r="H110" s="161" t="str">
        <f t="shared" ca="1" si="16"/>
        <v>*</v>
      </c>
      <c r="I110" s="161" t="str">
        <f t="shared" ca="1" si="17"/>
        <v>*</v>
      </c>
      <c r="J110" s="161" t="str">
        <f t="shared" ca="1" si="18"/>
        <v>*</v>
      </c>
      <c r="K110" s="161" t="str">
        <f t="shared" ca="1" si="19"/>
        <v>*</v>
      </c>
      <c r="L110" s="161" t="str">
        <f t="shared" ca="1" si="20"/>
        <v>*</v>
      </c>
      <c r="M110" s="161" t="str">
        <f t="shared" ca="1" si="21"/>
        <v>*</v>
      </c>
      <c r="N110" s="161" t="str">
        <f t="shared" ca="1" si="22"/>
        <v>*</v>
      </c>
      <c r="O110" s="161" t="str">
        <f t="shared" ca="1" si="23"/>
        <v>*</v>
      </c>
    </row>
    <row r="111" spans="1:15" x14ac:dyDescent="0.35">
      <c r="A111" s="471" t="s">
        <v>257</v>
      </c>
      <c r="B111" s="471" t="s">
        <v>250</v>
      </c>
      <c r="C111" s="326" t="s">
        <v>258</v>
      </c>
      <c r="D111" s="161">
        <f t="shared" ca="1" si="12"/>
        <v>982</v>
      </c>
      <c r="E111" s="161">
        <f t="shared" ca="1" si="13"/>
        <v>86</v>
      </c>
      <c r="F111" s="161">
        <f t="shared" ca="1" si="14"/>
        <v>316</v>
      </c>
      <c r="G111" s="161">
        <f t="shared" ca="1" si="15"/>
        <v>85</v>
      </c>
      <c r="H111" s="161">
        <f t="shared" ca="1" si="16"/>
        <v>333</v>
      </c>
      <c r="I111" s="161">
        <f t="shared" ca="1" si="17"/>
        <v>89</v>
      </c>
      <c r="J111" s="161">
        <f t="shared" ca="1" si="18"/>
        <v>955</v>
      </c>
      <c r="K111" s="161">
        <f t="shared" ca="1" si="19"/>
        <v>84</v>
      </c>
      <c r="L111" s="161">
        <f t="shared" ca="1" si="20"/>
        <v>30</v>
      </c>
      <c r="M111" s="161">
        <f t="shared" ca="1" si="21"/>
        <v>87</v>
      </c>
      <c r="N111" s="161">
        <f t="shared" ca="1" si="22"/>
        <v>2821</v>
      </c>
      <c r="O111" s="161">
        <f t="shared" ca="1" si="23"/>
        <v>85</v>
      </c>
    </row>
    <row r="112" spans="1:15" x14ac:dyDescent="0.35">
      <c r="A112" s="471" t="s">
        <v>259</v>
      </c>
      <c r="B112" s="471" t="s">
        <v>250</v>
      </c>
      <c r="C112" s="473" t="s">
        <v>260</v>
      </c>
      <c r="D112" s="161">
        <f t="shared" ca="1" si="12"/>
        <v>637</v>
      </c>
      <c r="E112" s="161">
        <f t="shared" ca="1" si="13"/>
        <v>86</v>
      </c>
      <c r="F112" s="161">
        <f t="shared" ca="1" si="14"/>
        <v>222</v>
      </c>
      <c r="G112" s="161">
        <f t="shared" ca="1" si="15"/>
        <v>86</v>
      </c>
      <c r="H112" s="161">
        <f t="shared" ca="1" si="16"/>
        <v>92</v>
      </c>
      <c r="I112" s="161">
        <f t="shared" ca="1" si="17"/>
        <v>91</v>
      </c>
      <c r="J112" s="161">
        <f t="shared" ca="1" si="18"/>
        <v>341</v>
      </c>
      <c r="K112" s="161">
        <f t="shared" ca="1" si="19"/>
        <v>83</v>
      </c>
      <c r="L112" s="161">
        <f t="shared" ca="1" si="20"/>
        <v>6</v>
      </c>
      <c r="M112" s="161">
        <f t="shared" ca="1" si="21"/>
        <v>100</v>
      </c>
      <c r="N112" s="161">
        <f t="shared" ca="1" si="22"/>
        <v>1484</v>
      </c>
      <c r="O112" s="161">
        <f t="shared" ca="1" si="23"/>
        <v>85</v>
      </c>
    </row>
    <row r="113" spans="1:15" x14ac:dyDescent="0.35">
      <c r="A113" s="471" t="s">
        <v>261</v>
      </c>
      <c r="B113" s="471" t="s">
        <v>250</v>
      </c>
      <c r="C113" s="326" t="s">
        <v>262</v>
      </c>
      <c r="D113" s="161">
        <f t="shared" ca="1" si="12"/>
        <v>1642</v>
      </c>
      <c r="E113" s="161">
        <f t="shared" ca="1" si="13"/>
        <v>82</v>
      </c>
      <c r="F113" s="161">
        <f t="shared" ca="1" si="14"/>
        <v>365</v>
      </c>
      <c r="G113" s="161">
        <f t="shared" ca="1" si="15"/>
        <v>88</v>
      </c>
      <c r="H113" s="161">
        <f t="shared" ca="1" si="16"/>
        <v>178</v>
      </c>
      <c r="I113" s="161">
        <f t="shared" ca="1" si="17"/>
        <v>84</v>
      </c>
      <c r="J113" s="161">
        <f t="shared" ca="1" si="18"/>
        <v>749</v>
      </c>
      <c r="K113" s="161">
        <f t="shared" ca="1" si="19"/>
        <v>83</v>
      </c>
      <c r="L113" s="161">
        <f t="shared" ca="1" si="20"/>
        <v>41</v>
      </c>
      <c r="M113" s="161">
        <f t="shared" ca="1" si="21"/>
        <v>80</v>
      </c>
      <c r="N113" s="161">
        <f t="shared" ca="1" si="22"/>
        <v>3223</v>
      </c>
      <c r="O113" s="161">
        <f t="shared" ca="1" si="23"/>
        <v>82</v>
      </c>
    </row>
    <row r="114" spans="1:15" x14ac:dyDescent="0.35">
      <c r="A114" s="471" t="s">
        <v>263</v>
      </c>
      <c r="B114" s="471" t="s">
        <v>250</v>
      </c>
      <c r="C114" s="326" t="s">
        <v>264</v>
      </c>
      <c r="D114" s="161">
        <f t="shared" ca="1" si="12"/>
        <v>1016</v>
      </c>
      <c r="E114" s="161">
        <f t="shared" ca="1" si="13"/>
        <v>81</v>
      </c>
      <c r="F114" s="161">
        <f t="shared" ca="1" si="14"/>
        <v>350</v>
      </c>
      <c r="G114" s="161">
        <f t="shared" ca="1" si="15"/>
        <v>81</v>
      </c>
      <c r="H114" s="161">
        <f t="shared" ca="1" si="16"/>
        <v>127</v>
      </c>
      <c r="I114" s="161">
        <f t="shared" ca="1" si="17"/>
        <v>75</v>
      </c>
      <c r="J114" s="161">
        <f t="shared" ca="1" si="18"/>
        <v>441</v>
      </c>
      <c r="K114" s="161">
        <f t="shared" ca="1" si="19"/>
        <v>79</v>
      </c>
      <c r="L114" s="161">
        <f t="shared" ca="1" si="20"/>
        <v>9</v>
      </c>
      <c r="M114" s="161">
        <f t="shared" ca="1" si="21"/>
        <v>100</v>
      </c>
      <c r="N114" s="161">
        <f t="shared" ca="1" si="22"/>
        <v>2108</v>
      </c>
      <c r="O114" s="161">
        <f t="shared" ca="1" si="23"/>
        <v>80</v>
      </c>
    </row>
    <row r="115" spans="1:15" x14ac:dyDescent="0.35">
      <c r="A115" s="471" t="s">
        <v>265</v>
      </c>
      <c r="B115" s="471" t="s">
        <v>250</v>
      </c>
      <c r="C115" s="326" t="s">
        <v>266</v>
      </c>
      <c r="D115" s="161">
        <f t="shared" ca="1" si="12"/>
        <v>405</v>
      </c>
      <c r="E115" s="161">
        <f t="shared" ca="1" si="13"/>
        <v>88</v>
      </c>
      <c r="F115" s="161">
        <f t="shared" ca="1" si="14"/>
        <v>190</v>
      </c>
      <c r="G115" s="161">
        <f t="shared" ca="1" si="15"/>
        <v>85</v>
      </c>
      <c r="H115" s="161">
        <f t="shared" ca="1" si="16"/>
        <v>31</v>
      </c>
      <c r="I115" s="161">
        <f t="shared" ca="1" si="17"/>
        <v>81</v>
      </c>
      <c r="J115" s="161">
        <f t="shared" ca="1" si="18"/>
        <v>198</v>
      </c>
      <c r="K115" s="161">
        <f t="shared" ca="1" si="19"/>
        <v>87</v>
      </c>
      <c r="L115" s="161" t="str">
        <f t="shared" ca="1" si="20"/>
        <v>x</v>
      </c>
      <c r="M115" s="161" t="str">
        <f t="shared" ca="1" si="21"/>
        <v>x</v>
      </c>
      <c r="N115" s="161">
        <f t="shared" ca="1" si="22"/>
        <v>1003</v>
      </c>
      <c r="O115" s="161">
        <f t="shared" ca="1" si="23"/>
        <v>87</v>
      </c>
    </row>
    <row r="116" spans="1:15" x14ac:dyDescent="0.35">
      <c r="A116" s="471" t="s">
        <v>267</v>
      </c>
      <c r="B116" s="471" t="s">
        <v>250</v>
      </c>
      <c r="C116" s="326" t="s">
        <v>268</v>
      </c>
      <c r="D116" s="161">
        <f t="shared" ca="1" si="12"/>
        <v>1110</v>
      </c>
      <c r="E116" s="161">
        <f t="shared" ca="1" si="13"/>
        <v>85</v>
      </c>
      <c r="F116" s="161">
        <f t="shared" ca="1" si="14"/>
        <v>469</v>
      </c>
      <c r="G116" s="161">
        <f t="shared" ca="1" si="15"/>
        <v>85</v>
      </c>
      <c r="H116" s="161">
        <f t="shared" ca="1" si="16"/>
        <v>145</v>
      </c>
      <c r="I116" s="161">
        <f t="shared" ca="1" si="17"/>
        <v>88</v>
      </c>
      <c r="J116" s="161">
        <f t="shared" ca="1" si="18"/>
        <v>1241</v>
      </c>
      <c r="K116" s="161">
        <f t="shared" ca="1" si="19"/>
        <v>83</v>
      </c>
      <c r="L116" s="161">
        <f t="shared" ca="1" si="20"/>
        <v>22</v>
      </c>
      <c r="M116" s="161">
        <f t="shared" ca="1" si="21"/>
        <v>86</v>
      </c>
      <c r="N116" s="161">
        <f t="shared" ca="1" si="22"/>
        <v>3202</v>
      </c>
      <c r="O116" s="161">
        <f t="shared" ca="1" si="23"/>
        <v>84</v>
      </c>
    </row>
    <row r="117" spans="1:15" x14ac:dyDescent="0.35">
      <c r="A117" s="471" t="s">
        <v>269</v>
      </c>
      <c r="B117" s="471" t="s">
        <v>250</v>
      </c>
      <c r="C117" s="326" t="s">
        <v>270</v>
      </c>
      <c r="D117" s="161">
        <f t="shared" ca="1" si="12"/>
        <v>1378</v>
      </c>
      <c r="E117" s="161">
        <f t="shared" ca="1" si="13"/>
        <v>84</v>
      </c>
      <c r="F117" s="161">
        <f t="shared" ca="1" si="14"/>
        <v>586</v>
      </c>
      <c r="G117" s="161">
        <f t="shared" ca="1" si="15"/>
        <v>83</v>
      </c>
      <c r="H117" s="161">
        <f t="shared" ca="1" si="16"/>
        <v>251</v>
      </c>
      <c r="I117" s="161">
        <f t="shared" ca="1" si="17"/>
        <v>86</v>
      </c>
      <c r="J117" s="161">
        <f t="shared" ca="1" si="18"/>
        <v>1315</v>
      </c>
      <c r="K117" s="161">
        <f t="shared" ca="1" si="19"/>
        <v>83</v>
      </c>
      <c r="L117" s="161">
        <f t="shared" ca="1" si="20"/>
        <v>64</v>
      </c>
      <c r="M117" s="161">
        <f t="shared" ca="1" si="21"/>
        <v>86</v>
      </c>
      <c r="N117" s="161">
        <f t="shared" ca="1" si="22"/>
        <v>3810</v>
      </c>
      <c r="O117" s="161">
        <f t="shared" ca="1" si="23"/>
        <v>83</v>
      </c>
    </row>
    <row r="118" spans="1:15" x14ac:dyDescent="0.35">
      <c r="A118" s="471" t="s">
        <v>271</v>
      </c>
      <c r="B118" s="471" t="s">
        <v>250</v>
      </c>
      <c r="C118" s="326" t="s">
        <v>272</v>
      </c>
      <c r="D118" s="161">
        <f t="shared" ca="1" si="12"/>
        <v>950</v>
      </c>
      <c r="E118" s="161">
        <f t="shared" ca="1" si="13"/>
        <v>84</v>
      </c>
      <c r="F118" s="161">
        <f t="shared" ca="1" si="14"/>
        <v>351</v>
      </c>
      <c r="G118" s="161">
        <f t="shared" ca="1" si="15"/>
        <v>89</v>
      </c>
      <c r="H118" s="161">
        <f t="shared" ca="1" si="16"/>
        <v>2221</v>
      </c>
      <c r="I118" s="161">
        <f t="shared" ca="1" si="17"/>
        <v>90</v>
      </c>
      <c r="J118" s="161">
        <f t="shared" ca="1" si="18"/>
        <v>1055</v>
      </c>
      <c r="K118" s="161">
        <f t="shared" ca="1" si="19"/>
        <v>88</v>
      </c>
      <c r="L118" s="161">
        <f t="shared" ca="1" si="20"/>
        <v>25</v>
      </c>
      <c r="M118" s="161">
        <f t="shared" ca="1" si="21"/>
        <v>88</v>
      </c>
      <c r="N118" s="161">
        <f t="shared" ca="1" si="22"/>
        <v>4948</v>
      </c>
      <c r="O118" s="161">
        <f t="shared" ca="1" si="23"/>
        <v>87</v>
      </c>
    </row>
    <row r="119" spans="1:15" x14ac:dyDescent="0.35">
      <c r="A119" s="471" t="s">
        <v>273</v>
      </c>
      <c r="B119" s="471" t="s">
        <v>250</v>
      </c>
      <c r="C119" s="326" t="s">
        <v>274</v>
      </c>
      <c r="D119" s="161">
        <f t="shared" ca="1" si="12"/>
        <v>1124</v>
      </c>
      <c r="E119" s="161">
        <f t="shared" ca="1" si="13"/>
        <v>84</v>
      </c>
      <c r="F119" s="161">
        <f t="shared" ca="1" si="14"/>
        <v>395</v>
      </c>
      <c r="G119" s="161">
        <f t="shared" ca="1" si="15"/>
        <v>84</v>
      </c>
      <c r="H119" s="161">
        <f t="shared" ca="1" si="16"/>
        <v>182</v>
      </c>
      <c r="I119" s="161">
        <f t="shared" ca="1" si="17"/>
        <v>84</v>
      </c>
      <c r="J119" s="161">
        <f t="shared" ca="1" si="18"/>
        <v>1369</v>
      </c>
      <c r="K119" s="161">
        <f t="shared" ca="1" si="19"/>
        <v>83</v>
      </c>
      <c r="L119" s="161">
        <f t="shared" ca="1" si="20"/>
        <v>43</v>
      </c>
      <c r="M119" s="161">
        <f t="shared" ca="1" si="21"/>
        <v>84</v>
      </c>
      <c r="N119" s="161">
        <f t="shared" ca="1" si="22"/>
        <v>3479</v>
      </c>
      <c r="O119" s="161">
        <f t="shared" ca="1" si="23"/>
        <v>82</v>
      </c>
    </row>
    <row r="120" spans="1:15" x14ac:dyDescent="0.35">
      <c r="A120" s="471" t="s">
        <v>275</v>
      </c>
      <c r="B120" s="471" t="s">
        <v>250</v>
      </c>
      <c r="C120" s="326" t="s">
        <v>276</v>
      </c>
      <c r="D120" s="161">
        <f t="shared" ca="1" si="12"/>
        <v>595</v>
      </c>
      <c r="E120" s="161">
        <f t="shared" ca="1" si="13"/>
        <v>77</v>
      </c>
      <c r="F120" s="161">
        <f t="shared" ca="1" si="14"/>
        <v>247</v>
      </c>
      <c r="G120" s="161">
        <f t="shared" ca="1" si="15"/>
        <v>79</v>
      </c>
      <c r="H120" s="161">
        <f t="shared" ca="1" si="16"/>
        <v>2071</v>
      </c>
      <c r="I120" s="161">
        <f t="shared" ca="1" si="17"/>
        <v>83</v>
      </c>
      <c r="J120" s="161">
        <f t="shared" ca="1" si="18"/>
        <v>355</v>
      </c>
      <c r="K120" s="161">
        <f t="shared" ca="1" si="19"/>
        <v>79</v>
      </c>
      <c r="L120" s="161">
        <f t="shared" ca="1" si="20"/>
        <v>35</v>
      </c>
      <c r="M120" s="161" t="str">
        <f t="shared" ca="1" si="21"/>
        <v>x</v>
      </c>
      <c r="N120" s="161">
        <f t="shared" ca="1" si="22"/>
        <v>3472</v>
      </c>
      <c r="O120" s="161">
        <f t="shared" ca="1" si="23"/>
        <v>81</v>
      </c>
    </row>
    <row r="121" spans="1:15" x14ac:dyDescent="0.35">
      <c r="A121" s="471" t="s">
        <v>277</v>
      </c>
      <c r="B121" s="471" t="s">
        <v>250</v>
      </c>
      <c r="C121" s="326" t="s">
        <v>278</v>
      </c>
      <c r="D121" s="161">
        <f t="shared" ca="1" si="12"/>
        <v>1412</v>
      </c>
      <c r="E121" s="161">
        <f t="shared" ca="1" si="13"/>
        <v>87</v>
      </c>
      <c r="F121" s="161">
        <f t="shared" ca="1" si="14"/>
        <v>358</v>
      </c>
      <c r="G121" s="161">
        <f t="shared" ca="1" si="15"/>
        <v>83</v>
      </c>
      <c r="H121" s="161">
        <f t="shared" ca="1" si="16"/>
        <v>441</v>
      </c>
      <c r="I121" s="161">
        <f t="shared" ca="1" si="17"/>
        <v>88</v>
      </c>
      <c r="J121" s="161">
        <f t="shared" ca="1" si="18"/>
        <v>562</v>
      </c>
      <c r="K121" s="161">
        <f t="shared" ca="1" si="19"/>
        <v>82</v>
      </c>
      <c r="L121" s="161">
        <f t="shared" ca="1" si="20"/>
        <v>19</v>
      </c>
      <c r="M121" s="161">
        <f t="shared" ca="1" si="21"/>
        <v>84</v>
      </c>
      <c r="N121" s="161">
        <f t="shared" ca="1" si="22"/>
        <v>2912</v>
      </c>
      <c r="O121" s="161">
        <f t="shared" ca="1" si="23"/>
        <v>85</v>
      </c>
    </row>
    <row r="122" spans="1:15" x14ac:dyDescent="0.35">
      <c r="A122" s="471" t="s">
        <v>279</v>
      </c>
      <c r="B122" s="471" t="s">
        <v>250</v>
      </c>
      <c r="C122" s="326" t="s">
        <v>280</v>
      </c>
      <c r="D122" s="161">
        <f t="shared" ca="1" si="12"/>
        <v>470</v>
      </c>
      <c r="E122" s="161">
        <f t="shared" ca="1" si="13"/>
        <v>88</v>
      </c>
      <c r="F122" s="161">
        <f t="shared" ca="1" si="14"/>
        <v>181</v>
      </c>
      <c r="G122" s="161">
        <f t="shared" ca="1" si="15"/>
        <v>88</v>
      </c>
      <c r="H122" s="161">
        <f t="shared" ca="1" si="16"/>
        <v>217</v>
      </c>
      <c r="I122" s="161">
        <f t="shared" ca="1" si="17"/>
        <v>90</v>
      </c>
      <c r="J122" s="161">
        <f t="shared" ca="1" si="18"/>
        <v>239</v>
      </c>
      <c r="K122" s="161">
        <f t="shared" ca="1" si="19"/>
        <v>89</v>
      </c>
      <c r="L122" s="161">
        <f t="shared" ca="1" si="20"/>
        <v>21</v>
      </c>
      <c r="M122" s="161" t="str">
        <f t="shared" ca="1" si="21"/>
        <v>x</v>
      </c>
      <c r="N122" s="161">
        <f t="shared" ca="1" si="22"/>
        <v>1548</v>
      </c>
      <c r="O122" s="161">
        <f t="shared" ca="1" si="23"/>
        <v>88</v>
      </c>
    </row>
    <row r="123" spans="1:15" x14ac:dyDescent="0.35">
      <c r="A123" s="471" t="s">
        <v>283</v>
      </c>
      <c r="B123" s="471" t="s">
        <v>250</v>
      </c>
      <c r="C123" s="326" t="s">
        <v>284</v>
      </c>
      <c r="D123" s="161">
        <f t="shared" ca="1" si="12"/>
        <v>1436</v>
      </c>
      <c r="E123" s="161">
        <f t="shared" ca="1" si="13"/>
        <v>77</v>
      </c>
      <c r="F123" s="161">
        <f t="shared" ca="1" si="14"/>
        <v>336</v>
      </c>
      <c r="G123" s="161">
        <f t="shared" ca="1" si="15"/>
        <v>79</v>
      </c>
      <c r="H123" s="161">
        <f t="shared" ca="1" si="16"/>
        <v>751</v>
      </c>
      <c r="I123" s="161">
        <f t="shared" ca="1" si="17"/>
        <v>87</v>
      </c>
      <c r="J123" s="161">
        <f t="shared" ca="1" si="18"/>
        <v>1054</v>
      </c>
      <c r="K123" s="161">
        <f t="shared" ca="1" si="19"/>
        <v>84</v>
      </c>
      <c r="L123" s="161">
        <f t="shared" ca="1" si="20"/>
        <v>12</v>
      </c>
      <c r="M123" s="161" t="str">
        <f t="shared" ca="1" si="21"/>
        <v>x</v>
      </c>
      <c r="N123" s="161">
        <f t="shared" ca="1" si="22"/>
        <v>3710</v>
      </c>
      <c r="O123" s="161">
        <f t="shared" ca="1" si="23"/>
        <v>81</v>
      </c>
    </row>
    <row r="124" spans="1:15" x14ac:dyDescent="0.35">
      <c r="A124" s="471" t="s">
        <v>285</v>
      </c>
      <c r="B124" s="471" t="s">
        <v>250</v>
      </c>
      <c r="C124" s="326" t="s">
        <v>286</v>
      </c>
      <c r="D124" s="161">
        <f t="shared" ca="1" si="12"/>
        <v>2366</v>
      </c>
      <c r="E124" s="161">
        <f t="shared" ca="1" si="13"/>
        <v>83</v>
      </c>
      <c r="F124" s="161">
        <f t="shared" ca="1" si="14"/>
        <v>449</v>
      </c>
      <c r="G124" s="161">
        <f t="shared" ca="1" si="15"/>
        <v>83</v>
      </c>
      <c r="H124" s="161">
        <f t="shared" ca="1" si="16"/>
        <v>487</v>
      </c>
      <c r="I124" s="161">
        <f t="shared" ca="1" si="17"/>
        <v>84</v>
      </c>
      <c r="J124" s="161">
        <f t="shared" ca="1" si="18"/>
        <v>485</v>
      </c>
      <c r="K124" s="161">
        <f t="shared" ca="1" si="19"/>
        <v>81</v>
      </c>
      <c r="L124" s="161">
        <f t="shared" ca="1" si="20"/>
        <v>64</v>
      </c>
      <c r="M124" s="161">
        <f t="shared" ca="1" si="21"/>
        <v>92</v>
      </c>
      <c r="N124" s="161">
        <f t="shared" ca="1" si="22"/>
        <v>4396</v>
      </c>
      <c r="O124" s="161">
        <f t="shared" ca="1" si="23"/>
        <v>81</v>
      </c>
    </row>
    <row r="125" spans="1:15" x14ac:dyDescent="0.35">
      <c r="A125" s="471" t="s">
        <v>287</v>
      </c>
      <c r="B125" s="471" t="s">
        <v>250</v>
      </c>
      <c r="C125" s="326" t="s">
        <v>288</v>
      </c>
      <c r="D125" s="161">
        <f t="shared" ca="1" si="12"/>
        <v>2105</v>
      </c>
      <c r="E125" s="161">
        <f t="shared" ca="1" si="13"/>
        <v>82</v>
      </c>
      <c r="F125" s="161">
        <f t="shared" ca="1" si="14"/>
        <v>271</v>
      </c>
      <c r="G125" s="161">
        <f t="shared" ca="1" si="15"/>
        <v>84</v>
      </c>
      <c r="H125" s="161">
        <f t="shared" ca="1" si="16"/>
        <v>203</v>
      </c>
      <c r="I125" s="161">
        <f t="shared" ca="1" si="17"/>
        <v>92</v>
      </c>
      <c r="J125" s="161">
        <f t="shared" ca="1" si="18"/>
        <v>598</v>
      </c>
      <c r="K125" s="161">
        <f t="shared" ca="1" si="19"/>
        <v>90</v>
      </c>
      <c r="L125" s="161">
        <f t="shared" ca="1" si="20"/>
        <v>40</v>
      </c>
      <c r="M125" s="161">
        <f t="shared" ca="1" si="21"/>
        <v>93</v>
      </c>
      <c r="N125" s="161">
        <f t="shared" ca="1" si="22"/>
        <v>3272</v>
      </c>
      <c r="O125" s="161">
        <f t="shared" ca="1" si="23"/>
        <v>85</v>
      </c>
    </row>
    <row r="126" spans="1:15" x14ac:dyDescent="0.35">
      <c r="A126" s="471" t="s">
        <v>289</v>
      </c>
      <c r="B126" s="471" t="s">
        <v>250</v>
      </c>
      <c r="C126" s="326" t="s">
        <v>290</v>
      </c>
      <c r="D126" s="161">
        <f t="shared" ca="1" si="12"/>
        <v>1142</v>
      </c>
      <c r="E126" s="161">
        <f t="shared" ca="1" si="13"/>
        <v>83</v>
      </c>
      <c r="F126" s="161">
        <f t="shared" ca="1" si="14"/>
        <v>336</v>
      </c>
      <c r="G126" s="161">
        <f t="shared" ca="1" si="15"/>
        <v>83</v>
      </c>
      <c r="H126" s="161">
        <f t="shared" ca="1" si="16"/>
        <v>1120</v>
      </c>
      <c r="I126" s="161">
        <f t="shared" ca="1" si="17"/>
        <v>84</v>
      </c>
      <c r="J126" s="161">
        <f t="shared" ca="1" si="18"/>
        <v>863</v>
      </c>
      <c r="K126" s="161">
        <f t="shared" ca="1" si="19"/>
        <v>81</v>
      </c>
      <c r="L126" s="161">
        <f t="shared" ca="1" si="20"/>
        <v>7</v>
      </c>
      <c r="M126" s="161" t="str">
        <f t="shared" ca="1" si="21"/>
        <v>x</v>
      </c>
      <c r="N126" s="161">
        <f t="shared" ca="1" si="22"/>
        <v>3977</v>
      </c>
      <c r="O126" s="161">
        <f t="shared" ca="1" si="23"/>
        <v>82</v>
      </c>
    </row>
    <row r="127" spans="1:15" x14ac:dyDescent="0.35">
      <c r="A127" s="471" t="s">
        <v>291</v>
      </c>
      <c r="B127" s="471" t="s">
        <v>250</v>
      </c>
      <c r="C127" s="326" t="s">
        <v>292</v>
      </c>
      <c r="D127" s="161">
        <f t="shared" ca="1" si="12"/>
        <v>2799</v>
      </c>
      <c r="E127" s="161">
        <f t="shared" ca="1" si="13"/>
        <v>85</v>
      </c>
      <c r="F127" s="161">
        <f t="shared" ca="1" si="14"/>
        <v>518</v>
      </c>
      <c r="G127" s="161">
        <f t="shared" ca="1" si="15"/>
        <v>86</v>
      </c>
      <c r="H127" s="161">
        <f t="shared" ca="1" si="16"/>
        <v>180</v>
      </c>
      <c r="I127" s="161">
        <f t="shared" ca="1" si="17"/>
        <v>92</v>
      </c>
      <c r="J127" s="161">
        <f t="shared" ca="1" si="18"/>
        <v>363</v>
      </c>
      <c r="K127" s="161">
        <f t="shared" ca="1" si="19"/>
        <v>87</v>
      </c>
      <c r="L127" s="161">
        <f t="shared" ca="1" si="20"/>
        <v>49</v>
      </c>
      <c r="M127" s="161">
        <f t="shared" ca="1" si="21"/>
        <v>86</v>
      </c>
      <c r="N127" s="161">
        <f t="shared" ca="1" si="22"/>
        <v>4054</v>
      </c>
      <c r="O127" s="161">
        <f t="shared" ca="1" si="23"/>
        <v>86</v>
      </c>
    </row>
    <row r="128" spans="1:15" x14ac:dyDescent="0.35">
      <c r="A128" s="471" t="s">
        <v>293</v>
      </c>
      <c r="B128" s="471" t="s">
        <v>250</v>
      </c>
      <c r="C128" s="326" t="s">
        <v>294</v>
      </c>
      <c r="D128" s="161">
        <f t="shared" ca="1" si="12"/>
        <v>1920</v>
      </c>
      <c r="E128" s="161">
        <f t="shared" ca="1" si="13"/>
        <v>78</v>
      </c>
      <c r="F128" s="161">
        <f t="shared" ca="1" si="14"/>
        <v>767</v>
      </c>
      <c r="G128" s="161">
        <f t="shared" ca="1" si="15"/>
        <v>80</v>
      </c>
      <c r="H128" s="161">
        <f t="shared" ca="1" si="16"/>
        <v>785</v>
      </c>
      <c r="I128" s="161">
        <f t="shared" ca="1" si="17"/>
        <v>86</v>
      </c>
      <c r="J128" s="161">
        <f t="shared" ca="1" si="18"/>
        <v>1263</v>
      </c>
      <c r="K128" s="161">
        <f t="shared" ca="1" si="19"/>
        <v>79</v>
      </c>
      <c r="L128" s="161">
        <f t="shared" ca="1" si="20"/>
        <v>23</v>
      </c>
      <c r="M128" s="161" t="str">
        <f t="shared" ca="1" si="21"/>
        <v>x</v>
      </c>
      <c r="N128" s="161">
        <f t="shared" ca="1" si="22"/>
        <v>4916</v>
      </c>
      <c r="O128" s="161">
        <f t="shared" ca="1" si="23"/>
        <v>79</v>
      </c>
    </row>
    <row r="129" spans="1:15" x14ac:dyDescent="0.35">
      <c r="A129" s="471" t="s">
        <v>295</v>
      </c>
      <c r="B129" s="471" t="s">
        <v>250</v>
      </c>
      <c r="C129" s="326" t="s">
        <v>296</v>
      </c>
      <c r="D129" s="161">
        <f t="shared" ca="1" si="12"/>
        <v>1541</v>
      </c>
      <c r="E129" s="161">
        <f t="shared" ca="1" si="13"/>
        <v>84</v>
      </c>
      <c r="F129" s="161">
        <f t="shared" ca="1" si="14"/>
        <v>432</v>
      </c>
      <c r="G129" s="161">
        <f t="shared" ca="1" si="15"/>
        <v>84</v>
      </c>
      <c r="H129" s="161">
        <f t="shared" ca="1" si="16"/>
        <v>1269</v>
      </c>
      <c r="I129" s="161">
        <f t="shared" ca="1" si="17"/>
        <v>85</v>
      </c>
      <c r="J129" s="161">
        <f t="shared" ca="1" si="18"/>
        <v>668</v>
      </c>
      <c r="K129" s="161">
        <f t="shared" ca="1" si="19"/>
        <v>76</v>
      </c>
      <c r="L129" s="161">
        <f t="shared" ca="1" si="20"/>
        <v>18</v>
      </c>
      <c r="M129" s="161" t="str">
        <f t="shared" ca="1" si="21"/>
        <v>x</v>
      </c>
      <c r="N129" s="161">
        <f t="shared" ca="1" si="22"/>
        <v>4653</v>
      </c>
      <c r="O129" s="161">
        <f t="shared" ca="1" si="23"/>
        <v>82</v>
      </c>
    </row>
    <row r="130" spans="1:15" x14ac:dyDescent="0.35">
      <c r="A130" s="471" t="s">
        <v>297</v>
      </c>
      <c r="B130" s="471" t="s">
        <v>250</v>
      </c>
      <c r="C130" s="326" t="s">
        <v>298</v>
      </c>
      <c r="D130" s="161">
        <f t="shared" ca="1" si="12"/>
        <v>2255</v>
      </c>
      <c r="E130" s="161">
        <f t="shared" ca="1" si="13"/>
        <v>76</v>
      </c>
      <c r="F130" s="161">
        <f t="shared" ca="1" si="14"/>
        <v>550</v>
      </c>
      <c r="G130" s="161">
        <f t="shared" ca="1" si="15"/>
        <v>82</v>
      </c>
      <c r="H130" s="161">
        <f t="shared" ca="1" si="16"/>
        <v>352</v>
      </c>
      <c r="I130" s="161">
        <f t="shared" ca="1" si="17"/>
        <v>91</v>
      </c>
      <c r="J130" s="161">
        <f t="shared" ca="1" si="18"/>
        <v>1086</v>
      </c>
      <c r="K130" s="161">
        <f t="shared" ca="1" si="19"/>
        <v>79</v>
      </c>
      <c r="L130" s="161">
        <f t="shared" ca="1" si="20"/>
        <v>24</v>
      </c>
      <c r="M130" s="161" t="str">
        <f t="shared" ca="1" si="21"/>
        <v>x</v>
      </c>
      <c r="N130" s="161">
        <f t="shared" ca="1" si="22"/>
        <v>4657</v>
      </c>
      <c r="O130" s="161">
        <f t="shared" ca="1" si="23"/>
        <v>79</v>
      </c>
    </row>
    <row r="131" spans="1:15" x14ac:dyDescent="0.35">
      <c r="A131" s="471" t="s">
        <v>299</v>
      </c>
      <c r="B131" s="471" t="s">
        <v>250</v>
      </c>
      <c r="C131" s="326" t="s">
        <v>300</v>
      </c>
      <c r="D131" s="161">
        <f t="shared" ca="1" si="12"/>
        <v>1593</v>
      </c>
      <c r="E131" s="161">
        <f t="shared" ca="1" si="13"/>
        <v>82</v>
      </c>
      <c r="F131" s="161">
        <f t="shared" ca="1" si="14"/>
        <v>399</v>
      </c>
      <c r="G131" s="161">
        <f t="shared" ca="1" si="15"/>
        <v>89</v>
      </c>
      <c r="H131" s="161">
        <f t="shared" ca="1" si="16"/>
        <v>275</v>
      </c>
      <c r="I131" s="161">
        <f t="shared" ca="1" si="17"/>
        <v>86</v>
      </c>
      <c r="J131" s="161">
        <f t="shared" ca="1" si="18"/>
        <v>1164</v>
      </c>
      <c r="K131" s="161">
        <f t="shared" ca="1" si="19"/>
        <v>87</v>
      </c>
      <c r="L131" s="161">
        <f t="shared" ca="1" si="20"/>
        <v>64</v>
      </c>
      <c r="M131" s="161">
        <f t="shared" ca="1" si="21"/>
        <v>92</v>
      </c>
      <c r="N131" s="161">
        <f t="shared" ca="1" si="22"/>
        <v>3626</v>
      </c>
      <c r="O131" s="161">
        <f t="shared" ca="1" si="23"/>
        <v>84</v>
      </c>
    </row>
    <row r="132" spans="1:15" x14ac:dyDescent="0.35">
      <c r="A132" s="471" t="s">
        <v>301</v>
      </c>
      <c r="B132" s="471" t="s">
        <v>250</v>
      </c>
      <c r="C132" s="473" t="s">
        <v>302</v>
      </c>
      <c r="D132" s="161">
        <f t="shared" ca="1" si="12"/>
        <v>979</v>
      </c>
      <c r="E132" s="161">
        <f t="shared" ca="1" si="13"/>
        <v>79</v>
      </c>
      <c r="F132" s="161">
        <f t="shared" ca="1" si="14"/>
        <v>265</v>
      </c>
      <c r="G132" s="161">
        <f t="shared" ca="1" si="15"/>
        <v>88</v>
      </c>
      <c r="H132" s="161">
        <f t="shared" ca="1" si="16"/>
        <v>1546</v>
      </c>
      <c r="I132" s="161">
        <f t="shared" ca="1" si="17"/>
        <v>88</v>
      </c>
      <c r="J132" s="161">
        <f t="shared" ca="1" si="18"/>
        <v>273</v>
      </c>
      <c r="K132" s="161">
        <f t="shared" ca="1" si="19"/>
        <v>82</v>
      </c>
      <c r="L132" s="161">
        <f t="shared" ca="1" si="20"/>
        <v>16</v>
      </c>
      <c r="M132" s="161">
        <f t="shared" ca="1" si="21"/>
        <v>100</v>
      </c>
      <c r="N132" s="161">
        <f t="shared" ca="1" si="22"/>
        <v>3286</v>
      </c>
      <c r="O132" s="161">
        <f t="shared" ca="1" si="23"/>
        <v>84</v>
      </c>
    </row>
    <row r="133" spans="1:15" x14ac:dyDescent="0.35">
      <c r="A133" s="471" t="s">
        <v>303</v>
      </c>
      <c r="B133" s="471" t="s">
        <v>250</v>
      </c>
      <c r="C133" s="326" t="s">
        <v>304</v>
      </c>
      <c r="D133" s="161">
        <f t="shared" ca="1" si="12"/>
        <v>2225</v>
      </c>
      <c r="E133" s="161">
        <f t="shared" ca="1" si="13"/>
        <v>84</v>
      </c>
      <c r="F133" s="161">
        <f t="shared" ca="1" si="14"/>
        <v>237</v>
      </c>
      <c r="G133" s="161">
        <f t="shared" ca="1" si="15"/>
        <v>86</v>
      </c>
      <c r="H133" s="161">
        <f t="shared" ca="1" si="16"/>
        <v>205</v>
      </c>
      <c r="I133" s="161">
        <f t="shared" ca="1" si="17"/>
        <v>89</v>
      </c>
      <c r="J133" s="161">
        <f t="shared" ca="1" si="18"/>
        <v>300</v>
      </c>
      <c r="K133" s="161">
        <f t="shared" ca="1" si="19"/>
        <v>85</v>
      </c>
      <c r="L133" s="161">
        <f t="shared" ca="1" si="20"/>
        <v>25</v>
      </c>
      <c r="M133" s="161">
        <f t="shared" ca="1" si="21"/>
        <v>100</v>
      </c>
      <c r="N133" s="161">
        <f t="shared" ca="1" si="22"/>
        <v>3063</v>
      </c>
      <c r="O133" s="161">
        <f t="shared" ca="1" si="23"/>
        <v>85</v>
      </c>
    </row>
    <row r="134" spans="1:15" x14ac:dyDescent="0.35">
      <c r="A134" s="471" t="s">
        <v>305</v>
      </c>
      <c r="B134" s="471" t="s">
        <v>250</v>
      </c>
      <c r="C134" s="326" t="s">
        <v>306</v>
      </c>
      <c r="D134" s="161">
        <f t="shared" ca="1" si="12"/>
        <v>1657</v>
      </c>
      <c r="E134" s="161">
        <f t="shared" ca="1" si="13"/>
        <v>79</v>
      </c>
      <c r="F134" s="161">
        <f t="shared" ca="1" si="14"/>
        <v>525</v>
      </c>
      <c r="G134" s="161">
        <f t="shared" ca="1" si="15"/>
        <v>86</v>
      </c>
      <c r="H134" s="161">
        <f t="shared" ca="1" si="16"/>
        <v>1126</v>
      </c>
      <c r="I134" s="161">
        <f t="shared" ca="1" si="17"/>
        <v>88</v>
      </c>
      <c r="J134" s="161">
        <f t="shared" ca="1" si="18"/>
        <v>387</v>
      </c>
      <c r="K134" s="161">
        <f t="shared" ca="1" si="19"/>
        <v>85</v>
      </c>
      <c r="L134" s="161">
        <f t="shared" ca="1" si="20"/>
        <v>8</v>
      </c>
      <c r="M134" s="161" t="str">
        <f t="shared" ca="1" si="21"/>
        <v>x</v>
      </c>
      <c r="N134" s="161">
        <f t="shared" ca="1" si="22"/>
        <v>4081</v>
      </c>
      <c r="O134" s="161">
        <f t="shared" ca="1" si="23"/>
        <v>83</v>
      </c>
    </row>
    <row r="135" spans="1:15" x14ac:dyDescent="0.35">
      <c r="A135" s="471" t="s">
        <v>307</v>
      </c>
      <c r="B135" s="471" t="s">
        <v>250</v>
      </c>
      <c r="C135" s="326" t="s">
        <v>308</v>
      </c>
      <c r="D135" s="161">
        <f t="shared" ca="1" si="12"/>
        <v>1230</v>
      </c>
      <c r="E135" s="161">
        <f t="shared" ca="1" si="13"/>
        <v>83</v>
      </c>
      <c r="F135" s="161">
        <f t="shared" ca="1" si="14"/>
        <v>287</v>
      </c>
      <c r="G135" s="161">
        <f t="shared" ca="1" si="15"/>
        <v>86</v>
      </c>
      <c r="H135" s="161">
        <f t="shared" ca="1" si="16"/>
        <v>1074</v>
      </c>
      <c r="I135" s="161">
        <f t="shared" ca="1" si="17"/>
        <v>88</v>
      </c>
      <c r="J135" s="161">
        <f t="shared" ca="1" si="18"/>
        <v>417</v>
      </c>
      <c r="K135" s="161">
        <f t="shared" ca="1" si="19"/>
        <v>80</v>
      </c>
      <c r="L135" s="161">
        <f t="shared" ca="1" si="20"/>
        <v>15</v>
      </c>
      <c r="M135" s="161" t="str">
        <f t="shared" ca="1" si="21"/>
        <v>x</v>
      </c>
      <c r="N135" s="161">
        <f t="shared" ca="1" si="22"/>
        <v>3448</v>
      </c>
      <c r="O135" s="161">
        <f t="shared" ca="1" si="23"/>
        <v>84</v>
      </c>
    </row>
    <row r="136" spans="1:15" x14ac:dyDescent="0.35">
      <c r="A136" s="471" t="s">
        <v>309</v>
      </c>
      <c r="B136" s="471" t="s">
        <v>250</v>
      </c>
      <c r="C136" s="326" t="s">
        <v>310</v>
      </c>
      <c r="D136" s="161">
        <f t="shared" ca="1" si="12"/>
        <v>1267</v>
      </c>
      <c r="E136" s="161">
        <f t="shared" ca="1" si="13"/>
        <v>87</v>
      </c>
      <c r="F136" s="161">
        <f t="shared" ca="1" si="14"/>
        <v>222</v>
      </c>
      <c r="G136" s="161">
        <f t="shared" ca="1" si="15"/>
        <v>85</v>
      </c>
      <c r="H136" s="161">
        <f t="shared" ca="1" si="16"/>
        <v>257</v>
      </c>
      <c r="I136" s="161">
        <f t="shared" ca="1" si="17"/>
        <v>90</v>
      </c>
      <c r="J136" s="161">
        <f t="shared" ca="1" si="18"/>
        <v>52</v>
      </c>
      <c r="K136" s="161">
        <f t="shared" ca="1" si="19"/>
        <v>87</v>
      </c>
      <c r="L136" s="161">
        <f t="shared" ca="1" si="20"/>
        <v>34</v>
      </c>
      <c r="M136" s="161" t="str">
        <f t="shared" ca="1" si="21"/>
        <v>x</v>
      </c>
      <c r="N136" s="161">
        <f t="shared" ca="1" si="22"/>
        <v>1965</v>
      </c>
      <c r="O136" s="161">
        <f t="shared" ca="1" si="23"/>
        <v>87</v>
      </c>
    </row>
    <row r="137" spans="1:15" x14ac:dyDescent="0.35">
      <c r="A137" s="471" t="s">
        <v>311</v>
      </c>
      <c r="B137" s="471" t="s">
        <v>250</v>
      </c>
      <c r="C137" s="326" t="s">
        <v>312</v>
      </c>
      <c r="D137" s="161">
        <f t="shared" ca="1" si="12"/>
        <v>1346</v>
      </c>
      <c r="E137" s="161">
        <f t="shared" ca="1" si="13"/>
        <v>78</v>
      </c>
      <c r="F137" s="161">
        <f t="shared" ca="1" si="14"/>
        <v>308</v>
      </c>
      <c r="G137" s="161">
        <f t="shared" ca="1" si="15"/>
        <v>81</v>
      </c>
      <c r="H137" s="161">
        <f t="shared" ca="1" si="16"/>
        <v>499</v>
      </c>
      <c r="I137" s="161">
        <f t="shared" ca="1" si="17"/>
        <v>84</v>
      </c>
      <c r="J137" s="161">
        <f t="shared" ca="1" si="18"/>
        <v>296</v>
      </c>
      <c r="K137" s="161">
        <f t="shared" ca="1" si="19"/>
        <v>83</v>
      </c>
      <c r="L137" s="161">
        <f t="shared" ca="1" si="20"/>
        <v>20</v>
      </c>
      <c r="M137" s="161">
        <f t="shared" ca="1" si="21"/>
        <v>85</v>
      </c>
      <c r="N137" s="161">
        <f t="shared" ca="1" si="22"/>
        <v>2584</v>
      </c>
      <c r="O137" s="161">
        <f t="shared" ca="1" si="23"/>
        <v>80</v>
      </c>
    </row>
    <row r="138" spans="1:15" x14ac:dyDescent="0.35">
      <c r="A138" s="471" t="s">
        <v>313</v>
      </c>
      <c r="B138" s="471" t="s">
        <v>250</v>
      </c>
      <c r="C138" s="326" t="s">
        <v>314</v>
      </c>
      <c r="D138" s="161">
        <f t="shared" ca="1" si="12"/>
        <v>1056</v>
      </c>
      <c r="E138" s="161">
        <f t="shared" ca="1" si="13"/>
        <v>75</v>
      </c>
      <c r="F138" s="161">
        <f t="shared" ca="1" si="14"/>
        <v>345</v>
      </c>
      <c r="G138" s="161">
        <f t="shared" ca="1" si="15"/>
        <v>79</v>
      </c>
      <c r="H138" s="161">
        <f t="shared" ca="1" si="16"/>
        <v>2210</v>
      </c>
      <c r="I138" s="161">
        <f t="shared" ca="1" si="17"/>
        <v>86</v>
      </c>
      <c r="J138" s="161">
        <f t="shared" ca="1" si="18"/>
        <v>453</v>
      </c>
      <c r="K138" s="161">
        <f t="shared" ca="1" si="19"/>
        <v>79</v>
      </c>
      <c r="L138" s="161">
        <f t="shared" ca="1" si="20"/>
        <v>29</v>
      </c>
      <c r="M138" s="161">
        <f t="shared" ca="1" si="21"/>
        <v>86</v>
      </c>
      <c r="N138" s="161">
        <f t="shared" ca="1" si="22"/>
        <v>4269</v>
      </c>
      <c r="O138" s="161">
        <f t="shared" ca="1" si="23"/>
        <v>80</v>
      </c>
    </row>
    <row r="139" spans="1:15" x14ac:dyDescent="0.35">
      <c r="A139" s="471" t="s">
        <v>315</v>
      </c>
      <c r="B139" s="471" t="s">
        <v>250</v>
      </c>
      <c r="C139" s="326" t="s">
        <v>316</v>
      </c>
      <c r="D139" s="161">
        <f t="shared" ca="1" si="12"/>
        <v>1925</v>
      </c>
      <c r="E139" s="161">
        <f t="shared" ca="1" si="13"/>
        <v>89</v>
      </c>
      <c r="F139" s="161">
        <f t="shared" ca="1" si="14"/>
        <v>260</v>
      </c>
      <c r="G139" s="161">
        <f t="shared" ca="1" si="15"/>
        <v>90</v>
      </c>
      <c r="H139" s="161">
        <f t="shared" ca="1" si="16"/>
        <v>173</v>
      </c>
      <c r="I139" s="161">
        <f t="shared" ca="1" si="17"/>
        <v>93</v>
      </c>
      <c r="J139" s="161">
        <f t="shared" ca="1" si="18"/>
        <v>63</v>
      </c>
      <c r="K139" s="161">
        <f t="shared" ca="1" si="19"/>
        <v>86</v>
      </c>
      <c r="L139" s="161">
        <f t="shared" ca="1" si="20"/>
        <v>30</v>
      </c>
      <c r="M139" s="161">
        <f t="shared" ca="1" si="21"/>
        <v>90</v>
      </c>
      <c r="N139" s="161">
        <f t="shared" ca="1" si="22"/>
        <v>2560</v>
      </c>
      <c r="O139" s="161">
        <f t="shared" ca="1" si="23"/>
        <v>89</v>
      </c>
    </row>
    <row r="140" spans="1:15" x14ac:dyDescent="0.35">
      <c r="A140" s="471" t="s">
        <v>317</v>
      </c>
      <c r="B140" s="471" t="s">
        <v>250</v>
      </c>
      <c r="C140" s="326" t="s">
        <v>318</v>
      </c>
      <c r="D140" s="161">
        <f t="shared" ca="1" si="12"/>
        <v>1595</v>
      </c>
      <c r="E140" s="161">
        <f t="shared" ca="1" si="13"/>
        <v>81</v>
      </c>
      <c r="F140" s="161">
        <f t="shared" ca="1" si="14"/>
        <v>262</v>
      </c>
      <c r="G140" s="161">
        <f t="shared" ca="1" si="15"/>
        <v>82</v>
      </c>
      <c r="H140" s="161">
        <f t="shared" ca="1" si="16"/>
        <v>374</v>
      </c>
      <c r="I140" s="161">
        <f t="shared" ca="1" si="17"/>
        <v>89</v>
      </c>
      <c r="J140" s="161">
        <f t="shared" ca="1" si="18"/>
        <v>169</v>
      </c>
      <c r="K140" s="161">
        <f t="shared" ca="1" si="19"/>
        <v>85</v>
      </c>
      <c r="L140" s="161">
        <f t="shared" ca="1" si="20"/>
        <v>39</v>
      </c>
      <c r="M140" s="161" t="str">
        <f t="shared" ca="1" si="21"/>
        <v>x</v>
      </c>
      <c r="N140" s="161">
        <f t="shared" ca="1" si="22"/>
        <v>2529</v>
      </c>
      <c r="O140" s="161">
        <f t="shared" ca="1" si="23"/>
        <v>82</v>
      </c>
    </row>
    <row r="141" spans="1:15" x14ac:dyDescent="0.35">
      <c r="A141" s="471" t="s">
        <v>319</v>
      </c>
      <c r="B141" s="471" t="s">
        <v>250</v>
      </c>
      <c r="C141" s="326" t="s">
        <v>320</v>
      </c>
      <c r="D141" s="161">
        <f t="shared" ca="1" si="12"/>
        <v>1542</v>
      </c>
      <c r="E141" s="161">
        <f t="shared" ca="1" si="13"/>
        <v>82</v>
      </c>
      <c r="F141" s="161">
        <f t="shared" ca="1" si="14"/>
        <v>452</v>
      </c>
      <c r="G141" s="161">
        <f t="shared" ca="1" si="15"/>
        <v>84</v>
      </c>
      <c r="H141" s="161">
        <f t="shared" ca="1" si="16"/>
        <v>807</v>
      </c>
      <c r="I141" s="161">
        <f t="shared" ca="1" si="17"/>
        <v>86</v>
      </c>
      <c r="J141" s="161">
        <f t="shared" ca="1" si="18"/>
        <v>662</v>
      </c>
      <c r="K141" s="161">
        <f t="shared" ca="1" si="19"/>
        <v>85</v>
      </c>
      <c r="L141" s="161">
        <f t="shared" ca="1" si="20"/>
        <v>49</v>
      </c>
      <c r="M141" s="161">
        <f t="shared" ca="1" si="21"/>
        <v>80</v>
      </c>
      <c r="N141" s="161">
        <f t="shared" ca="1" si="22"/>
        <v>3682</v>
      </c>
      <c r="O141" s="161">
        <f t="shared" ca="1" si="23"/>
        <v>83</v>
      </c>
    </row>
    <row r="142" spans="1:15" x14ac:dyDescent="0.35">
      <c r="A142" s="471" t="s">
        <v>323</v>
      </c>
      <c r="B142" s="471" t="s">
        <v>322</v>
      </c>
      <c r="C142" s="470" t="s">
        <v>324</v>
      </c>
      <c r="D142" s="161">
        <f t="shared" ca="1" si="12"/>
        <v>1234</v>
      </c>
      <c r="E142" s="161">
        <f t="shared" ca="1" si="13"/>
        <v>83</v>
      </c>
      <c r="F142" s="161">
        <f t="shared" ca="1" si="14"/>
        <v>81</v>
      </c>
      <c r="G142" s="161">
        <f t="shared" ca="1" si="15"/>
        <v>86</v>
      </c>
      <c r="H142" s="161">
        <f t="shared" ca="1" si="16"/>
        <v>106</v>
      </c>
      <c r="I142" s="161">
        <f t="shared" ca="1" si="17"/>
        <v>92</v>
      </c>
      <c r="J142" s="161">
        <f t="shared" ca="1" si="18"/>
        <v>45</v>
      </c>
      <c r="K142" s="161">
        <f t="shared" ca="1" si="19"/>
        <v>93</v>
      </c>
      <c r="L142" s="161">
        <f t="shared" ca="1" si="20"/>
        <v>5</v>
      </c>
      <c r="M142" s="161" t="str">
        <f t="shared" ca="1" si="21"/>
        <v>x</v>
      </c>
      <c r="N142" s="161">
        <f t="shared" ca="1" si="22"/>
        <v>1491</v>
      </c>
      <c r="O142" s="161">
        <f t="shared" ca="1" si="23"/>
        <v>84</v>
      </c>
    </row>
    <row r="143" spans="1:15" x14ac:dyDescent="0.35">
      <c r="A143" s="471" t="s">
        <v>325</v>
      </c>
      <c r="B143" s="471" t="s">
        <v>322</v>
      </c>
      <c r="C143" s="470" t="s">
        <v>326</v>
      </c>
      <c r="D143" s="161">
        <f t="shared" ref="D143:D176" ca="1" si="24">VLOOKUP(TRIM($A143),INDIRECT($V$10),3+$V$11,0)</f>
        <v>2304</v>
      </c>
      <c r="E143" s="161">
        <f t="shared" ref="E143:E176" ca="1" si="25">VLOOKUP(TRIM($A143),INDIRECT($V$10),6+$V$11,0)</f>
        <v>80</v>
      </c>
      <c r="F143" s="161">
        <f t="shared" ref="F143:F176" ca="1" si="26">VLOOKUP(TRIM($A143),INDIRECT($V$10),9+$V$11,0)</f>
        <v>291</v>
      </c>
      <c r="G143" s="161">
        <f t="shared" ref="G143:G176" ca="1" si="27">VLOOKUP(TRIM($A143),INDIRECT($V$10),12+$V$11,0)</f>
        <v>81</v>
      </c>
      <c r="H143" s="161">
        <f t="shared" ref="H143:H176" ca="1" si="28">VLOOKUP(TRIM($A143),INDIRECT($V$10),15+$V$11,0)</f>
        <v>114</v>
      </c>
      <c r="I143" s="161">
        <f t="shared" ref="I143:I176" ca="1" si="29">VLOOKUP(TRIM($A143),INDIRECT($V$10),18+$V$11,0)</f>
        <v>81</v>
      </c>
      <c r="J143" s="161">
        <f t="shared" ref="J143:J176" ca="1" si="30">VLOOKUP(TRIM($A143),INDIRECT($V$10),21+$V$11,0)</f>
        <v>65</v>
      </c>
      <c r="K143" s="161">
        <f t="shared" ref="K143:K176" ca="1" si="31">VLOOKUP(TRIM($A143),INDIRECT($V$10),24+$V$11,0)</f>
        <v>83</v>
      </c>
      <c r="L143" s="161">
        <f t="shared" ref="L143:L176" ca="1" si="32">VLOOKUP(TRIM($A143),INDIRECT($V$10),27+$V$11,0)</f>
        <v>21</v>
      </c>
      <c r="M143" s="161">
        <f t="shared" ref="M143:M176" ca="1" si="33">VLOOKUP(TRIM($A143),INDIRECT($V$10),30+$V$11,0)</f>
        <v>81</v>
      </c>
      <c r="N143" s="161">
        <f t="shared" ref="N143:N176" ca="1" si="34">VLOOKUP(TRIM($A143),INDIRECT($V$10),33+$V$11,0)</f>
        <v>2873</v>
      </c>
      <c r="O143" s="161">
        <f t="shared" ref="O143:O176" ca="1" si="35">VLOOKUP(TRIM($A143),INDIRECT($V$10),36+$V$11,0)</f>
        <v>79</v>
      </c>
    </row>
    <row r="144" spans="1:15" x14ac:dyDescent="0.35">
      <c r="A144" s="471" t="s">
        <v>327</v>
      </c>
      <c r="B144" s="471" t="s">
        <v>322</v>
      </c>
      <c r="C144" s="470" t="s">
        <v>328</v>
      </c>
      <c r="D144" s="161">
        <f t="shared" ca="1" si="24"/>
        <v>4818</v>
      </c>
      <c r="E144" s="161">
        <f t="shared" ca="1" si="25"/>
        <v>82</v>
      </c>
      <c r="F144" s="161">
        <f t="shared" ca="1" si="26"/>
        <v>464</v>
      </c>
      <c r="G144" s="161">
        <f t="shared" ca="1" si="27"/>
        <v>81</v>
      </c>
      <c r="H144" s="161">
        <f t="shared" ca="1" si="28"/>
        <v>905</v>
      </c>
      <c r="I144" s="161">
        <f t="shared" ca="1" si="29"/>
        <v>77</v>
      </c>
      <c r="J144" s="161">
        <f t="shared" ca="1" si="30"/>
        <v>135</v>
      </c>
      <c r="K144" s="161">
        <f t="shared" ca="1" si="31"/>
        <v>76</v>
      </c>
      <c r="L144" s="161">
        <f t="shared" ca="1" si="32"/>
        <v>22</v>
      </c>
      <c r="M144" s="161" t="str">
        <f t="shared" ca="1" si="33"/>
        <v>x</v>
      </c>
      <c r="N144" s="161">
        <f t="shared" ca="1" si="34"/>
        <v>6479</v>
      </c>
      <c r="O144" s="161">
        <f t="shared" ca="1" si="35"/>
        <v>81</v>
      </c>
    </row>
    <row r="145" spans="1:15" x14ac:dyDescent="0.35">
      <c r="A145" s="471" t="s">
        <v>329</v>
      </c>
      <c r="B145" s="471" t="s">
        <v>322</v>
      </c>
      <c r="C145" s="470" t="s">
        <v>330</v>
      </c>
      <c r="D145" s="161">
        <f t="shared" ca="1" si="24"/>
        <v>5021</v>
      </c>
      <c r="E145" s="161">
        <f t="shared" ca="1" si="25"/>
        <v>81</v>
      </c>
      <c r="F145" s="161">
        <f t="shared" ca="1" si="26"/>
        <v>276</v>
      </c>
      <c r="G145" s="161">
        <f t="shared" ca="1" si="27"/>
        <v>82</v>
      </c>
      <c r="H145" s="161">
        <f t="shared" ca="1" si="28"/>
        <v>116</v>
      </c>
      <c r="I145" s="161">
        <f t="shared" ca="1" si="29"/>
        <v>85</v>
      </c>
      <c r="J145" s="161">
        <f t="shared" ca="1" si="30"/>
        <v>40</v>
      </c>
      <c r="K145" s="161">
        <f t="shared" ca="1" si="31"/>
        <v>78</v>
      </c>
      <c r="L145" s="161">
        <f t="shared" ca="1" si="32"/>
        <v>20</v>
      </c>
      <c r="M145" s="161" t="str">
        <f t="shared" ca="1" si="33"/>
        <v>x</v>
      </c>
      <c r="N145" s="161">
        <f t="shared" ca="1" si="34"/>
        <v>5585</v>
      </c>
      <c r="O145" s="161">
        <f t="shared" ca="1" si="35"/>
        <v>81</v>
      </c>
    </row>
    <row r="146" spans="1:15" x14ac:dyDescent="0.35">
      <c r="A146" s="471" t="s">
        <v>331</v>
      </c>
      <c r="B146" s="471" t="s">
        <v>322</v>
      </c>
      <c r="C146" s="470" t="s">
        <v>332</v>
      </c>
      <c r="D146" s="161">
        <f t="shared" ca="1" si="24"/>
        <v>13723</v>
      </c>
      <c r="E146" s="161">
        <f t="shared" ca="1" si="25"/>
        <v>81</v>
      </c>
      <c r="F146" s="161">
        <f t="shared" ca="1" si="26"/>
        <v>587</v>
      </c>
      <c r="G146" s="161">
        <f t="shared" ca="1" si="27"/>
        <v>87</v>
      </c>
      <c r="H146" s="161">
        <f t="shared" ca="1" si="28"/>
        <v>458</v>
      </c>
      <c r="I146" s="161">
        <f t="shared" ca="1" si="29"/>
        <v>85</v>
      </c>
      <c r="J146" s="161">
        <f t="shared" ca="1" si="30"/>
        <v>196</v>
      </c>
      <c r="K146" s="161">
        <f t="shared" ca="1" si="31"/>
        <v>81</v>
      </c>
      <c r="L146" s="161">
        <f t="shared" ca="1" si="32"/>
        <v>62</v>
      </c>
      <c r="M146" s="161">
        <f t="shared" ca="1" si="33"/>
        <v>85</v>
      </c>
      <c r="N146" s="161">
        <f t="shared" ca="1" si="34"/>
        <v>15297</v>
      </c>
      <c r="O146" s="161">
        <f t="shared" ca="1" si="35"/>
        <v>81</v>
      </c>
    </row>
    <row r="147" spans="1:15" x14ac:dyDescent="0.35">
      <c r="A147" s="471" t="s">
        <v>333</v>
      </c>
      <c r="B147" s="471" t="s">
        <v>322</v>
      </c>
      <c r="C147" s="470" t="s">
        <v>334</v>
      </c>
      <c r="D147" s="161">
        <f t="shared" ca="1" si="24"/>
        <v>1271</v>
      </c>
      <c r="E147" s="161">
        <f t="shared" ca="1" si="25"/>
        <v>76</v>
      </c>
      <c r="F147" s="161">
        <f t="shared" ca="1" si="26"/>
        <v>40</v>
      </c>
      <c r="G147" s="161">
        <f t="shared" ca="1" si="27"/>
        <v>80</v>
      </c>
      <c r="H147" s="161">
        <f t="shared" ca="1" si="28"/>
        <v>12</v>
      </c>
      <c r="I147" s="161" t="str">
        <f t="shared" ca="1" si="29"/>
        <v>x</v>
      </c>
      <c r="J147" s="161">
        <f t="shared" ca="1" si="30"/>
        <v>5</v>
      </c>
      <c r="K147" s="161" t="str">
        <f t="shared" ca="1" si="31"/>
        <v>x</v>
      </c>
      <c r="L147" s="161" t="str">
        <f t="shared" ca="1" si="32"/>
        <v>x</v>
      </c>
      <c r="M147" s="161" t="str">
        <f t="shared" ca="1" si="33"/>
        <v>x</v>
      </c>
      <c r="N147" s="161">
        <f t="shared" ca="1" si="34"/>
        <v>1350</v>
      </c>
      <c r="O147" s="161">
        <f t="shared" ca="1" si="35"/>
        <v>76</v>
      </c>
    </row>
    <row r="148" spans="1:15" x14ac:dyDescent="0.35">
      <c r="A148" s="471" t="s">
        <v>335</v>
      </c>
      <c r="B148" s="471" t="s">
        <v>322</v>
      </c>
      <c r="C148" s="470" t="s">
        <v>336</v>
      </c>
      <c r="D148" s="161">
        <f t="shared" ca="1" si="24"/>
        <v>15624</v>
      </c>
      <c r="E148" s="161">
        <f t="shared" ca="1" si="25"/>
        <v>81</v>
      </c>
      <c r="F148" s="161">
        <f t="shared" ca="1" si="26"/>
        <v>947</v>
      </c>
      <c r="G148" s="161">
        <f t="shared" ca="1" si="27"/>
        <v>86</v>
      </c>
      <c r="H148" s="161">
        <f t="shared" ca="1" si="28"/>
        <v>603</v>
      </c>
      <c r="I148" s="161">
        <f t="shared" ca="1" si="29"/>
        <v>88</v>
      </c>
      <c r="J148" s="161">
        <f t="shared" ca="1" si="30"/>
        <v>386</v>
      </c>
      <c r="K148" s="161">
        <f t="shared" ca="1" si="31"/>
        <v>89</v>
      </c>
      <c r="L148" s="161">
        <f t="shared" ca="1" si="32"/>
        <v>42</v>
      </c>
      <c r="M148" s="161">
        <f t="shared" ca="1" si="33"/>
        <v>93</v>
      </c>
      <c r="N148" s="161">
        <f t="shared" ca="1" si="34"/>
        <v>17929</v>
      </c>
      <c r="O148" s="161">
        <f t="shared" ca="1" si="35"/>
        <v>82</v>
      </c>
    </row>
    <row r="149" spans="1:15" x14ac:dyDescent="0.35">
      <c r="A149" s="471" t="s">
        <v>337</v>
      </c>
      <c r="B149" s="471" t="s">
        <v>322</v>
      </c>
      <c r="C149" s="470" t="s">
        <v>338</v>
      </c>
      <c r="D149" s="161">
        <f t="shared" ca="1" si="24"/>
        <v>2902</v>
      </c>
      <c r="E149" s="161">
        <f t="shared" ca="1" si="25"/>
        <v>81</v>
      </c>
      <c r="F149" s="161">
        <f t="shared" ca="1" si="26"/>
        <v>203</v>
      </c>
      <c r="G149" s="161">
        <f t="shared" ca="1" si="27"/>
        <v>88</v>
      </c>
      <c r="H149" s="161">
        <f t="shared" ca="1" si="28"/>
        <v>137</v>
      </c>
      <c r="I149" s="161">
        <f t="shared" ca="1" si="29"/>
        <v>88</v>
      </c>
      <c r="J149" s="161">
        <f t="shared" ca="1" si="30"/>
        <v>184</v>
      </c>
      <c r="K149" s="161">
        <f t="shared" ca="1" si="31"/>
        <v>89</v>
      </c>
      <c r="L149" s="161">
        <f t="shared" ca="1" si="32"/>
        <v>9</v>
      </c>
      <c r="M149" s="161" t="str">
        <f t="shared" ca="1" si="33"/>
        <v>x</v>
      </c>
      <c r="N149" s="161">
        <f t="shared" ca="1" si="34"/>
        <v>3490</v>
      </c>
      <c r="O149" s="161">
        <f t="shared" ca="1" si="35"/>
        <v>82</v>
      </c>
    </row>
    <row r="150" spans="1:15" x14ac:dyDescent="0.35">
      <c r="A150" s="471" t="s">
        <v>339</v>
      </c>
      <c r="B150" s="471" t="s">
        <v>322</v>
      </c>
      <c r="C150" s="470" t="s">
        <v>340</v>
      </c>
      <c r="D150" s="161">
        <f t="shared" ca="1" si="24"/>
        <v>2413</v>
      </c>
      <c r="E150" s="161">
        <f t="shared" ca="1" si="25"/>
        <v>78</v>
      </c>
      <c r="F150" s="161">
        <f t="shared" ca="1" si="26"/>
        <v>328</v>
      </c>
      <c r="G150" s="161">
        <f t="shared" ca="1" si="27"/>
        <v>85</v>
      </c>
      <c r="H150" s="161">
        <f t="shared" ca="1" si="28"/>
        <v>477</v>
      </c>
      <c r="I150" s="161">
        <f t="shared" ca="1" si="29"/>
        <v>87</v>
      </c>
      <c r="J150" s="161">
        <f t="shared" ca="1" si="30"/>
        <v>488</v>
      </c>
      <c r="K150" s="161">
        <f t="shared" ca="1" si="31"/>
        <v>85</v>
      </c>
      <c r="L150" s="161">
        <f t="shared" ca="1" si="32"/>
        <v>16</v>
      </c>
      <c r="M150" s="161">
        <f t="shared" ca="1" si="33"/>
        <v>81</v>
      </c>
      <c r="N150" s="161">
        <f t="shared" ca="1" si="34"/>
        <v>3831</v>
      </c>
      <c r="O150" s="161">
        <f t="shared" ca="1" si="35"/>
        <v>81</v>
      </c>
    </row>
    <row r="151" spans="1:15" x14ac:dyDescent="0.35">
      <c r="A151" s="471" t="s">
        <v>341</v>
      </c>
      <c r="B151" s="471" t="s">
        <v>322</v>
      </c>
      <c r="C151" s="470" t="s">
        <v>342</v>
      </c>
      <c r="D151" s="161">
        <f t="shared" ca="1" si="24"/>
        <v>6170</v>
      </c>
      <c r="E151" s="161">
        <f t="shared" ca="1" si="25"/>
        <v>80</v>
      </c>
      <c r="F151" s="161">
        <f t="shared" ca="1" si="26"/>
        <v>504</v>
      </c>
      <c r="G151" s="161">
        <f t="shared" ca="1" si="27"/>
        <v>81</v>
      </c>
      <c r="H151" s="161">
        <f t="shared" ca="1" si="28"/>
        <v>461</v>
      </c>
      <c r="I151" s="161">
        <f t="shared" ca="1" si="29"/>
        <v>80</v>
      </c>
      <c r="J151" s="161">
        <f t="shared" ca="1" si="30"/>
        <v>176</v>
      </c>
      <c r="K151" s="161">
        <f t="shared" ca="1" si="31"/>
        <v>83</v>
      </c>
      <c r="L151" s="161">
        <f t="shared" ca="1" si="32"/>
        <v>26</v>
      </c>
      <c r="M151" s="161" t="str">
        <f t="shared" ca="1" si="33"/>
        <v>x</v>
      </c>
      <c r="N151" s="161">
        <f t="shared" ca="1" si="34"/>
        <v>7574</v>
      </c>
      <c r="O151" s="161">
        <f t="shared" ca="1" si="35"/>
        <v>80</v>
      </c>
    </row>
    <row r="152" spans="1:15" x14ac:dyDescent="0.35">
      <c r="A152" s="471" t="s">
        <v>343</v>
      </c>
      <c r="B152" s="471" t="s">
        <v>322</v>
      </c>
      <c r="C152" s="470" t="s">
        <v>344</v>
      </c>
      <c r="D152" s="161">
        <f t="shared" ca="1" si="24"/>
        <v>1962</v>
      </c>
      <c r="E152" s="161">
        <f t="shared" ca="1" si="25"/>
        <v>81</v>
      </c>
      <c r="F152" s="161">
        <f t="shared" ca="1" si="26"/>
        <v>122</v>
      </c>
      <c r="G152" s="161">
        <f t="shared" ca="1" si="27"/>
        <v>87</v>
      </c>
      <c r="H152" s="161">
        <f t="shared" ca="1" si="28"/>
        <v>143</v>
      </c>
      <c r="I152" s="161">
        <f t="shared" ca="1" si="29"/>
        <v>84</v>
      </c>
      <c r="J152" s="161">
        <f t="shared" ca="1" si="30"/>
        <v>101</v>
      </c>
      <c r="K152" s="161">
        <f t="shared" ca="1" si="31"/>
        <v>83</v>
      </c>
      <c r="L152" s="161">
        <f t="shared" ca="1" si="32"/>
        <v>12</v>
      </c>
      <c r="M152" s="161" t="str">
        <f t="shared" ca="1" si="33"/>
        <v>x</v>
      </c>
      <c r="N152" s="161">
        <f t="shared" ca="1" si="34"/>
        <v>2408</v>
      </c>
      <c r="O152" s="161">
        <f t="shared" ca="1" si="35"/>
        <v>81</v>
      </c>
    </row>
    <row r="153" spans="1:15" x14ac:dyDescent="0.35">
      <c r="A153" s="471" t="s">
        <v>345</v>
      </c>
      <c r="B153" s="471" t="s">
        <v>322</v>
      </c>
      <c r="C153" s="470" t="s">
        <v>346</v>
      </c>
      <c r="D153" s="161">
        <f t="shared" ca="1" si="24"/>
        <v>1054</v>
      </c>
      <c r="E153" s="161">
        <f t="shared" ca="1" si="25"/>
        <v>77</v>
      </c>
      <c r="F153" s="161">
        <f t="shared" ca="1" si="26"/>
        <v>250</v>
      </c>
      <c r="G153" s="161">
        <f t="shared" ca="1" si="27"/>
        <v>80</v>
      </c>
      <c r="H153" s="161">
        <f t="shared" ca="1" si="28"/>
        <v>404</v>
      </c>
      <c r="I153" s="161">
        <f t="shared" ca="1" si="29"/>
        <v>84</v>
      </c>
      <c r="J153" s="161">
        <f t="shared" ca="1" si="30"/>
        <v>175</v>
      </c>
      <c r="K153" s="161">
        <f t="shared" ca="1" si="31"/>
        <v>84</v>
      </c>
      <c r="L153" s="161">
        <f t="shared" ca="1" si="32"/>
        <v>14</v>
      </c>
      <c r="M153" s="161">
        <f t="shared" ca="1" si="33"/>
        <v>100</v>
      </c>
      <c r="N153" s="161">
        <f t="shared" ca="1" si="34"/>
        <v>1986</v>
      </c>
      <c r="O153" s="161">
        <f t="shared" ca="1" si="35"/>
        <v>79</v>
      </c>
    </row>
    <row r="154" spans="1:15" x14ac:dyDescent="0.35">
      <c r="A154" s="471" t="s">
        <v>347</v>
      </c>
      <c r="B154" s="471" t="s">
        <v>322</v>
      </c>
      <c r="C154" s="470" t="s">
        <v>348</v>
      </c>
      <c r="D154" s="161">
        <f t="shared" ca="1" si="24"/>
        <v>799</v>
      </c>
      <c r="E154" s="161">
        <f t="shared" ca="1" si="25"/>
        <v>75</v>
      </c>
      <c r="F154" s="161">
        <f t="shared" ca="1" si="26"/>
        <v>242</v>
      </c>
      <c r="G154" s="161">
        <f t="shared" ca="1" si="27"/>
        <v>78</v>
      </c>
      <c r="H154" s="161">
        <f t="shared" ca="1" si="28"/>
        <v>1058</v>
      </c>
      <c r="I154" s="161">
        <f t="shared" ca="1" si="29"/>
        <v>87</v>
      </c>
      <c r="J154" s="161">
        <f t="shared" ca="1" si="30"/>
        <v>179</v>
      </c>
      <c r="K154" s="161">
        <f t="shared" ca="1" si="31"/>
        <v>80</v>
      </c>
      <c r="L154" s="161">
        <f t="shared" ca="1" si="32"/>
        <v>3</v>
      </c>
      <c r="M154" s="161" t="str">
        <f t="shared" ca="1" si="33"/>
        <v>x</v>
      </c>
      <c r="N154" s="161">
        <f t="shared" ca="1" si="34"/>
        <v>2422</v>
      </c>
      <c r="O154" s="161">
        <f t="shared" ca="1" si="35"/>
        <v>81</v>
      </c>
    </row>
    <row r="155" spans="1:15" x14ac:dyDescent="0.35">
      <c r="A155" s="471" t="s">
        <v>349</v>
      </c>
      <c r="B155" s="471" t="s">
        <v>322</v>
      </c>
      <c r="C155" s="470" t="s">
        <v>350</v>
      </c>
      <c r="D155" s="161">
        <f t="shared" ca="1" si="24"/>
        <v>2239</v>
      </c>
      <c r="E155" s="161">
        <f t="shared" ca="1" si="25"/>
        <v>81</v>
      </c>
      <c r="F155" s="161">
        <f t="shared" ca="1" si="26"/>
        <v>189</v>
      </c>
      <c r="G155" s="161">
        <f t="shared" ca="1" si="27"/>
        <v>85</v>
      </c>
      <c r="H155" s="161">
        <f t="shared" ca="1" si="28"/>
        <v>352</v>
      </c>
      <c r="I155" s="161">
        <f t="shared" ca="1" si="29"/>
        <v>85</v>
      </c>
      <c r="J155" s="161">
        <f t="shared" ca="1" si="30"/>
        <v>96</v>
      </c>
      <c r="K155" s="161">
        <f t="shared" ca="1" si="31"/>
        <v>83</v>
      </c>
      <c r="L155" s="161">
        <f t="shared" ca="1" si="32"/>
        <v>16</v>
      </c>
      <c r="M155" s="161">
        <f t="shared" ca="1" si="33"/>
        <v>100</v>
      </c>
      <c r="N155" s="161">
        <f t="shared" ca="1" si="34"/>
        <v>2956</v>
      </c>
      <c r="O155" s="161">
        <f t="shared" ca="1" si="35"/>
        <v>82</v>
      </c>
    </row>
    <row r="156" spans="1:15" x14ac:dyDescent="0.35">
      <c r="A156" s="471" t="s">
        <v>351</v>
      </c>
      <c r="B156" s="471" t="s">
        <v>322</v>
      </c>
      <c r="C156" s="470" t="s">
        <v>352</v>
      </c>
      <c r="D156" s="161">
        <f t="shared" ca="1" si="24"/>
        <v>10773</v>
      </c>
      <c r="E156" s="161">
        <f t="shared" ca="1" si="25"/>
        <v>82</v>
      </c>
      <c r="F156" s="161">
        <f t="shared" ca="1" si="26"/>
        <v>839</v>
      </c>
      <c r="G156" s="161">
        <f t="shared" ca="1" si="27"/>
        <v>86</v>
      </c>
      <c r="H156" s="161">
        <f t="shared" ca="1" si="28"/>
        <v>845</v>
      </c>
      <c r="I156" s="161">
        <f t="shared" ca="1" si="29"/>
        <v>86</v>
      </c>
      <c r="J156" s="161">
        <f t="shared" ca="1" si="30"/>
        <v>170</v>
      </c>
      <c r="K156" s="161">
        <f t="shared" ca="1" si="31"/>
        <v>84</v>
      </c>
      <c r="L156" s="161">
        <f t="shared" ca="1" si="32"/>
        <v>62</v>
      </c>
      <c r="M156" s="161">
        <f t="shared" ca="1" si="33"/>
        <v>84</v>
      </c>
      <c r="N156" s="161">
        <f t="shared" ca="1" si="34"/>
        <v>13024</v>
      </c>
      <c r="O156" s="161">
        <f t="shared" ca="1" si="35"/>
        <v>82</v>
      </c>
    </row>
    <row r="157" spans="1:15" x14ac:dyDescent="0.35">
      <c r="A157" s="471" t="s">
        <v>353</v>
      </c>
      <c r="B157" s="471" t="s">
        <v>322</v>
      </c>
      <c r="C157" s="470" t="s">
        <v>354</v>
      </c>
      <c r="D157" s="161">
        <f t="shared" ca="1" si="24"/>
        <v>1742</v>
      </c>
      <c r="E157" s="161">
        <f t="shared" ca="1" si="25"/>
        <v>80</v>
      </c>
      <c r="F157" s="161">
        <f t="shared" ca="1" si="26"/>
        <v>104</v>
      </c>
      <c r="G157" s="161">
        <f t="shared" ca="1" si="27"/>
        <v>78</v>
      </c>
      <c r="H157" s="161">
        <f t="shared" ca="1" si="28"/>
        <v>66</v>
      </c>
      <c r="I157" s="161">
        <f t="shared" ca="1" si="29"/>
        <v>92</v>
      </c>
      <c r="J157" s="161">
        <f t="shared" ca="1" si="30"/>
        <v>24</v>
      </c>
      <c r="K157" s="161" t="str">
        <f t="shared" ca="1" si="31"/>
        <v>x</v>
      </c>
      <c r="L157" s="161">
        <f t="shared" ca="1" si="32"/>
        <v>6</v>
      </c>
      <c r="M157" s="161">
        <f t="shared" ca="1" si="33"/>
        <v>100</v>
      </c>
      <c r="N157" s="161">
        <f t="shared" ca="1" si="34"/>
        <v>1984</v>
      </c>
      <c r="O157" s="161">
        <f t="shared" ca="1" si="35"/>
        <v>80</v>
      </c>
    </row>
    <row r="158" spans="1:15" x14ac:dyDescent="0.35">
      <c r="A158" s="471" t="s">
        <v>355</v>
      </c>
      <c r="B158" s="471" t="s">
        <v>322</v>
      </c>
      <c r="C158" s="470" t="s">
        <v>356</v>
      </c>
      <c r="D158" s="161">
        <f t="shared" ca="1" si="24"/>
        <v>8134</v>
      </c>
      <c r="E158" s="161">
        <f t="shared" ca="1" si="25"/>
        <v>77</v>
      </c>
      <c r="F158" s="161">
        <f t="shared" ca="1" si="26"/>
        <v>472</v>
      </c>
      <c r="G158" s="161">
        <f t="shared" ca="1" si="27"/>
        <v>79</v>
      </c>
      <c r="H158" s="161">
        <f t="shared" ca="1" si="28"/>
        <v>463</v>
      </c>
      <c r="I158" s="161">
        <f t="shared" ca="1" si="29"/>
        <v>78</v>
      </c>
      <c r="J158" s="161">
        <f t="shared" ca="1" si="30"/>
        <v>146</v>
      </c>
      <c r="K158" s="161">
        <f t="shared" ca="1" si="31"/>
        <v>74</v>
      </c>
      <c r="L158" s="161">
        <f t="shared" ca="1" si="32"/>
        <v>20</v>
      </c>
      <c r="M158" s="161">
        <f t="shared" ca="1" si="33"/>
        <v>100</v>
      </c>
      <c r="N158" s="161">
        <f t="shared" ca="1" si="34"/>
        <v>9387</v>
      </c>
      <c r="O158" s="161">
        <f t="shared" ca="1" si="35"/>
        <v>77</v>
      </c>
    </row>
    <row r="159" spans="1:15" x14ac:dyDescent="0.35">
      <c r="A159" s="471" t="s">
        <v>357</v>
      </c>
      <c r="B159" s="471" t="s">
        <v>322</v>
      </c>
      <c r="C159" s="470" t="s">
        <v>358</v>
      </c>
      <c r="D159" s="161">
        <f t="shared" ca="1" si="24"/>
        <v>1256</v>
      </c>
      <c r="E159" s="161">
        <f t="shared" ca="1" si="25"/>
        <v>80</v>
      </c>
      <c r="F159" s="161">
        <f t="shared" ca="1" si="26"/>
        <v>137</v>
      </c>
      <c r="G159" s="161">
        <f t="shared" ca="1" si="27"/>
        <v>83</v>
      </c>
      <c r="H159" s="161">
        <f t="shared" ca="1" si="28"/>
        <v>248</v>
      </c>
      <c r="I159" s="161">
        <f t="shared" ca="1" si="29"/>
        <v>85</v>
      </c>
      <c r="J159" s="161">
        <f t="shared" ca="1" si="30"/>
        <v>16</v>
      </c>
      <c r="K159" s="161">
        <f t="shared" ca="1" si="31"/>
        <v>75</v>
      </c>
      <c r="L159" s="161">
        <f t="shared" ca="1" si="32"/>
        <v>6</v>
      </c>
      <c r="M159" s="161" t="str">
        <f t="shared" ca="1" si="33"/>
        <v>x</v>
      </c>
      <c r="N159" s="161">
        <f t="shared" ca="1" si="34"/>
        <v>1717</v>
      </c>
      <c r="O159" s="161">
        <f t="shared" ca="1" si="35"/>
        <v>81</v>
      </c>
    </row>
    <row r="160" spans="1:15" x14ac:dyDescent="0.35">
      <c r="A160" s="471" t="s">
        <v>359</v>
      </c>
      <c r="B160" s="471" t="s">
        <v>322</v>
      </c>
      <c r="C160" s="470" t="s">
        <v>360</v>
      </c>
      <c r="D160" s="161">
        <f t="shared" ca="1" si="24"/>
        <v>1635</v>
      </c>
      <c r="E160" s="161">
        <f t="shared" ca="1" si="25"/>
        <v>82</v>
      </c>
      <c r="F160" s="161">
        <f t="shared" ca="1" si="26"/>
        <v>162</v>
      </c>
      <c r="G160" s="161">
        <f t="shared" ca="1" si="27"/>
        <v>84</v>
      </c>
      <c r="H160" s="161">
        <f t="shared" ca="1" si="28"/>
        <v>252</v>
      </c>
      <c r="I160" s="161">
        <f t="shared" ca="1" si="29"/>
        <v>91</v>
      </c>
      <c r="J160" s="161">
        <f t="shared" ca="1" si="30"/>
        <v>41</v>
      </c>
      <c r="K160" s="161">
        <f t="shared" ca="1" si="31"/>
        <v>78</v>
      </c>
      <c r="L160" s="161">
        <f t="shared" ca="1" si="32"/>
        <v>27</v>
      </c>
      <c r="M160" s="161">
        <f t="shared" ca="1" si="33"/>
        <v>100</v>
      </c>
      <c r="N160" s="161">
        <f t="shared" ca="1" si="34"/>
        <v>2182</v>
      </c>
      <c r="O160" s="161">
        <f t="shared" ca="1" si="35"/>
        <v>83</v>
      </c>
    </row>
    <row r="161" spans="1:15" x14ac:dyDescent="0.35">
      <c r="A161" s="471" t="s">
        <v>363</v>
      </c>
      <c r="B161" s="471" t="s">
        <v>362</v>
      </c>
      <c r="C161" s="470" t="s">
        <v>364</v>
      </c>
      <c r="D161" s="161">
        <f t="shared" ca="1" si="24"/>
        <v>1708</v>
      </c>
      <c r="E161" s="161">
        <f t="shared" ca="1" si="25"/>
        <v>79</v>
      </c>
      <c r="F161" s="161">
        <f t="shared" ca="1" si="26"/>
        <v>98</v>
      </c>
      <c r="G161" s="161">
        <f t="shared" ca="1" si="27"/>
        <v>80</v>
      </c>
      <c r="H161" s="161">
        <f t="shared" ca="1" si="28"/>
        <v>31</v>
      </c>
      <c r="I161" s="161">
        <f t="shared" ca="1" si="29"/>
        <v>77</v>
      </c>
      <c r="J161" s="161">
        <f t="shared" ca="1" si="30"/>
        <v>15</v>
      </c>
      <c r="K161" s="161">
        <f t="shared" ca="1" si="31"/>
        <v>80</v>
      </c>
      <c r="L161" s="161">
        <f t="shared" ca="1" si="32"/>
        <v>13</v>
      </c>
      <c r="M161" s="161">
        <f t="shared" ca="1" si="33"/>
        <v>77</v>
      </c>
      <c r="N161" s="161">
        <f t="shared" ca="1" si="34"/>
        <v>1890</v>
      </c>
      <c r="O161" s="161">
        <f t="shared" ca="1" si="35"/>
        <v>79</v>
      </c>
    </row>
    <row r="162" spans="1:15" x14ac:dyDescent="0.35">
      <c r="A162" s="471" t="s">
        <v>365</v>
      </c>
      <c r="B162" s="471" t="s">
        <v>362</v>
      </c>
      <c r="C162" s="470" t="s">
        <v>366</v>
      </c>
      <c r="D162" s="161">
        <f t="shared" ca="1" si="24"/>
        <v>1618</v>
      </c>
      <c r="E162" s="161">
        <f t="shared" ca="1" si="25"/>
        <v>80</v>
      </c>
      <c r="F162" s="161">
        <f t="shared" ca="1" si="26"/>
        <v>140</v>
      </c>
      <c r="G162" s="161">
        <f t="shared" ca="1" si="27"/>
        <v>87</v>
      </c>
      <c r="H162" s="161">
        <f t="shared" ca="1" si="28"/>
        <v>56</v>
      </c>
      <c r="I162" s="161">
        <f t="shared" ca="1" si="29"/>
        <v>88</v>
      </c>
      <c r="J162" s="161">
        <f t="shared" ca="1" si="30"/>
        <v>13</v>
      </c>
      <c r="K162" s="161" t="str">
        <f t="shared" ca="1" si="31"/>
        <v>x</v>
      </c>
      <c r="L162" s="161">
        <f t="shared" ca="1" si="32"/>
        <v>12</v>
      </c>
      <c r="M162" s="161" t="str">
        <f t="shared" ca="1" si="33"/>
        <v>x</v>
      </c>
      <c r="N162" s="161">
        <f t="shared" ca="1" si="34"/>
        <v>1901</v>
      </c>
      <c r="O162" s="161">
        <f t="shared" ca="1" si="35"/>
        <v>81</v>
      </c>
    </row>
    <row r="163" spans="1:15" x14ac:dyDescent="0.35">
      <c r="A163" s="471" t="s">
        <v>367</v>
      </c>
      <c r="B163" s="471" t="s">
        <v>362</v>
      </c>
      <c r="C163" s="472" t="s">
        <v>425</v>
      </c>
      <c r="D163" s="161">
        <f t="shared" ca="1" si="24"/>
        <v>3726</v>
      </c>
      <c r="E163" s="161">
        <f t="shared" ca="1" si="25"/>
        <v>80</v>
      </c>
      <c r="F163" s="161">
        <f t="shared" ca="1" si="26"/>
        <v>477</v>
      </c>
      <c r="G163" s="161">
        <f t="shared" ca="1" si="27"/>
        <v>76</v>
      </c>
      <c r="H163" s="161">
        <f t="shared" ca="1" si="28"/>
        <v>343</v>
      </c>
      <c r="I163" s="161">
        <f t="shared" ca="1" si="29"/>
        <v>78</v>
      </c>
      <c r="J163" s="161">
        <f t="shared" ca="1" si="30"/>
        <v>568</v>
      </c>
      <c r="K163" s="161">
        <f t="shared" ca="1" si="31"/>
        <v>73</v>
      </c>
      <c r="L163" s="161">
        <f t="shared" ca="1" si="32"/>
        <v>24</v>
      </c>
      <c r="M163" s="161">
        <f t="shared" ca="1" si="33"/>
        <v>79</v>
      </c>
      <c r="N163" s="161">
        <f t="shared" ca="1" si="34"/>
        <v>5262</v>
      </c>
      <c r="O163" s="161">
        <f t="shared" ca="1" si="35"/>
        <v>78</v>
      </c>
    </row>
    <row r="164" spans="1:15" x14ac:dyDescent="0.35">
      <c r="A164" s="471" t="s">
        <v>368</v>
      </c>
      <c r="B164" s="471" t="s">
        <v>362</v>
      </c>
      <c r="C164" s="470" t="s">
        <v>369</v>
      </c>
      <c r="D164" s="161">
        <f t="shared" ca="1" si="24"/>
        <v>5445</v>
      </c>
      <c r="E164" s="161">
        <f t="shared" ca="1" si="25"/>
        <v>80</v>
      </c>
      <c r="F164" s="161">
        <f t="shared" ca="1" si="26"/>
        <v>149</v>
      </c>
      <c r="G164" s="161">
        <f t="shared" ca="1" si="27"/>
        <v>81</v>
      </c>
      <c r="H164" s="161">
        <f t="shared" ca="1" si="28"/>
        <v>22</v>
      </c>
      <c r="I164" s="161">
        <f t="shared" ca="1" si="29"/>
        <v>73</v>
      </c>
      <c r="J164" s="161" t="str">
        <f t="shared" ca="1" si="30"/>
        <v>x</v>
      </c>
      <c r="K164" s="161" t="str">
        <f t="shared" ca="1" si="31"/>
        <v>x</v>
      </c>
      <c r="L164" s="161">
        <f t="shared" ca="1" si="32"/>
        <v>11</v>
      </c>
      <c r="M164" s="161">
        <f t="shared" ca="1" si="33"/>
        <v>73</v>
      </c>
      <c r="N164" s="161">
        <f t="shared" ca="1" si="34"/>
        <v>5765</v>
      </c>
      <c r="O164" s="161">
        <f t="shared" ca="1" si="35"/>
        <v>80</v>
      </c>
    </row>
    <row r="165" spans="1:15" x14ac:dyDescent="0.35">
      <c r="A165" s="471" t="s">
        <v>370</v>
      </c>
      <c r="B165" s="471" t="s">
        <v>362</v>
      </c>
      <c r="C165" s="470" t="s">
        <v>371</v>
      </c>
      <c r="D165" s="161">
        <f t="shared" ca="1" si="24"/>
        <v>7356</v>
      </c>
      <c r="E165" s="161">
        <f t="shared" ca="1" si="25"/>
        <v>82</v>
      </c>
      <c r="F165" s="161">
        <f t="shared" ca="1" si="26"/>
        <v>198</v>
      </c>
      <c r="G165" s="161">
        <f t="shared" ca="1" si="27"/>
        <v>81</v>
      </c>
      <c r="H165" s="161">
        <f t="shared" ca="1" si="28"/>
        <v>44</v>
      </c>
      <c r="I165" s="161">
        <f t="shared" ca="1" si="29"/>
        <v>86</v>
      </c>
      <c r="J165" s="161">
        <f t="shared" ca="1" si="30"/>
        <v>13</v>
      </c>
      <c r="K165" s="161" t="str">
        <f t="shared" ca="1" si="31"/>
        <v>x</v>
      </c>
      <c r="L165" s="161">
        <f t="shared" ca="1" si="32"/>
        <v>13</v>
      </c>
      <c r="M165" s="161" t="str">
        <f t="shared" ca="1" si="33"/>
        <v>x</v>
      </c>
      <c r="N165" s="161">
        <f t="shared" ca="1" si="34"/>
        <v>7771</v>
      </c>
      <c r="O165" s="161">
        <f t="shared" ca="1" si="35"/>
        <v>82</v>
      </c>
    </row>
    <row r="166" spans="1:15" x14ac:dyDescent="0.35">
      <c r="A166" s="471" t="s">
        <v>372</v>
      </c>
      <c r="B166" s="471" t="s">
        <v>362</v>
      </c>
      <c r="C166" s="470" t="s">
        <v>373</v>
      </c>
      <c r="D166" s="161">
        <f t="shared" ca="1" si="24"/>
        <v>3905</v>
      </c>
      <c r="E166" s="161">
        <f t="shared" ca="1" si="25"/>
        <v>80</v>
      </c>
      <c r="F166" s="161">
        <f t="shared" ca="1" si="26"/>
        <v>113</v>
      </c>
      <c r="G166" s="161">
        <f t="shared" ca="1" si="27"/>
        <v>80</v>
      </c>
      <c r="H166" s="161">
        <f t="shared" ca="1" si="28"/>
        <v>35</v>
      </c>
      <c r="I166" s="161">
        <f t="shared" ca="1" si="29"/>
        <v>89</v>
      </c>
      <c r="J166" s="161">
        <f t="shared" ca="1" si="30"/>
        <v>9</v>
      </c>
      <c r="K166" s="161" t="str">
        <f t="shared" ca="1" si="31"/>
        <v>x</v>
      </c>
      <c r="L166" s="161">
        <f t="shared" ca="1" si="32"/>
        <v>12</v>
      </c>
      <c r="M166" s="161" t="str">
        <f t="shared" ca="1" si="33"/>
        <v>x</v>
      </c>
      <c r="N166" s="161">
        <f t="shared" ca="1" si="34"/>
        <v>4109</v>
      </c>
      <c r="O166" s="161">
        <f t="shared" ca="1" si="35"/>
        <v>80</v>
      </c>
    </row>
    <row r="167" spans="1:15" x14ac:dyDescent="0.35">
      <c r="A167" s="471" t="s">
        <v>374</v>
      </c>
      <c r="B167" s="471" t="s">
        <v>362</v>
      </c>
      <c r="C167" s="470" t="s">
        <v>375</v>
      </c>
      <c r="D167" s="161">
        <f t="shared" ca="1" si="24"/>
        <v>6143</v>
      </c>
      <c r="E167" s="161">
        <f t="shared" ca="1" si="25"/>
        <v>80</v>
      </c>
      <c r="F167" s="161">
        <f t="shared" ca="1" si="26"/>
        <v>320</v>
      </c>
      <c r="G167" s="161">
        <f t="shared" ca="1" si="27"/>
        <v>82</v>
      </c>
      <c r="H167" s="161">
        <f t="shared" ca="1" si="28"/>
        <v>176</v>
      </c>
      <c r="I167" s="161">
        <f t="shared" ca="1" si="29"/>
        <v>88</v>
      </c>
      <c r="J167" s="161">
        <f t="shared" ca="1" si="30"/>
        <v>105</v>
      </c>
      <c r="K167" s="161">
        <f t="shared" ca="1" si="31"/>
        <v>77</v>
      </c>
      <c r="L167" s="161">
        <f t="shared" ca="1" si="32"/>
        <v>18</v>
      </c>
      <c r="M167" s="161">
        <f t="shared" ca="1" si="33"/>
        <v>83</v>
      </c>
      <c r="N167" s="161">
        <f t="shared" ca="1" si="34"/>
        <v>6863</v>
      </c>
      <c r="O167" s="161">
        <f t="shared" ca="1" si="35"/>
        <v>80</v>
      </c>
    </row>
    <row r="168" spans="1:15" x14ac:dyDescent="0.35">
      <c r="A168" s="471" t="s">
        <v>376</v>
      </c>
      <c r="B168" s="471" t="s">
        <v>362</v>
      </c>
      <c r="C168" s="470" t="s">
        <v>377</v>
      </c>
      <c r="D168" s="161" t="str">
        <f t="shared" ca="1" si="24"/>
        <v>*</v>
      </c>
      <c r="E168" s="161" t="str">
        <f t="shared" ca="1" si="25"/>
        <v>*</v>
      </c>
      <c r="F168" s="161" t="str">
        <f t="shared" ca="1" si="26"/>
        <v>*</v>
      </c>
      <c r="G168" s="161" t="str">
        <f t="shared" ca="1" si="27"/>
        <v>*</v>
      </c>
      <c r="H168" s="161" t="str">
        <f t="shared" ca="1" si="28"/>
        <v>*</v>
      </c>
      <c r="I168" s="161" t="str">
        <f t="shared" ca="1" si="29"/>
        <v>*</v>
      </c>
      <c r="J168" s="161" t="str">
        <f t="shared" ca="1" si="30"/>
        <v>*</v>
      </c>
      <c r="K168" s="161" t="str">
        <f t="shared" ca="1" si="31"/>
        <v>*</v>
      </c>
      <c r="L168" s="161" t="str">
        <f t="shared" ca="1" si="32"/>
        <v>*</v>
      </c>
      <c r="M168" s="161" t="str">
        <f t="shared" ca="1" si="33"/>
        <v>*</v>
      </c>
      <c r="N168" s="161" t="str">
        <f t="shared" ca="1" si="34"/>
        <v>*</v>
      </c>
      <c r="O168" s="161" t="str">
        <f t="shared" ca="1" si="35"/>
        <v>*</v>
      </c>
    </row>
    <row r="169" spans="1:15" x14ac:dyDescent="0.35">
      <c r="A169" s="471" t="s">
        <v>378</v>
      </c>
      <c r="B169" s="471" t="s">
        <v>362</v>
      </c>
      <c r="C169" s="470" t="s">
        <v>379</v>
      </c>
      <c r="D169" s="161">
        <f t="shared" ca="1" si="24"/>
        <v>2291</v>
      </c>
      <c r="E169" s="161">
        <f t="shared" ca="1" si="25"/>
        <v>83</v>
      </c>
      <c r="F169" s="161">
        <f t="shared" ca="1" si="26"/>
        <v>87</v>
      </c>
      <c r="G169" s="161">
        <f t="shared" ca="1" si="27"/>
        <v>80</v>
      </c>
      <c r="H169" s="161">
        <f t="shared" ca="1" si="28"/>
        <v>32</v>
      </c>
      <c r="I169" s="161">
        <f t="shared" ca="1" si="29"/>
        <v>84</v>
      </c>
      <c r="J169" s="161">
        <f t="shared" ca="1" si="30"/>
        <v>6</v>
      </c>
      <c r="K169" s="161" t="str">
        <f t="shared" ca="1" si="31"/>
        <v>x</v>
      </c>
      <c r="L169" s="161">
        <f t="shared" ca="1" si="32"/>
        <v>8</v>
      </c>
      <c r="M169" s="161">
        <f t="shared" ca="1" si="33"/>
        <v>63</v>
      </c>
      <c r="N169" s="161">
        <f t="shared" ca="1" si="34"/>
        <v>2440</v>
      </c>
      <c r="O169" s="161">
        <f t="shared" ca="1" si="35"/>
        <v>83</v>
      </c>
    </row>
    <row r="170" spans="1:15" x14ac:dyDescent="0.35">
      <c r="A170" s="471" t="s">
        <v>380</v>
      </c>
      <c r="B170" s="471" t="s">
        <v>362</v>
      </c>
      <c r="C170" s="470" t="s">
        <v>381</v>
      </c>
      <c r="D170" s="161">
        <f t="shared" ca="1" si="24"/>
        <v>2765</v>
      </c>
      <c r="E170" s="161">
        <f t="shared" ca="1" si="25"/>
        <v>80</v>
      </c>
      <c r="F170" s="161">
        <f t="shared" ca="1" si="26"/>
        <v>91</v>
      </c>
      <c r="G170" s="161">
        <f t="shared" ca="1" si="27"/>
        <v>82</v>
      </c>
      <c r="H170" s="161">
        <f t="shared" ca="1" si="28"/>
        <v>36</v>
      </c>
      <c r="I170" s="161">
        <f t="shared" ca="1" si="29"/>
        <v>83</v>
      </c>
      <c r="J170" s="161">
        <f t="shared" ca="1" si="30"/>
        <v>26</v>
      </c>
      <c r="K170" s="161">
        <f t="shared" ca="1" si="31"/>
        <v>81</v>
      </c>
      <c r="L170" s="161">
        <f t="shared" ca="1" si="32"/>
        <v>13</v>
      </c>
      <c r="M170" s="161">
        <f t="shared" ca="1" si="33"/>
        <v>77</v>
      </c>
      <c r="N170" s="161">
        <f t="shared" ca="1" si="34"/>
        <v>3013</v>
      </c>
      <c r="O170" s="161">
        <f t="shared" ca="1" si="35"/>
        <v>80</v>
      </c>
    </row>
    <row r="171" spans="1:15" x14ac:dyDescent="0.35">
      <c r="A171" s="471" t="s">
        <v>382</v>
      </c>
      <c r="B171" s="471" t="s">
        <v>362</v>
      </c>
      <c r="C171" s="470" t="s">
        <v>383</v>
      </c>
      <c r="D171" s="161">
        <f t="shared" ca="1" si="24"/>
        <v>1562</v>
      </c>
      <c r="E171" s="161">
        <f t="shared" ca="1" si="25"/>
        <v>83</v>
      </c>
      <c r="F171" s="161">
        <f t="shared" ca="1" si="26"/>
        <v>67</v>
      </c>
      <c r="G171" s="161">
        <f t="shared" ca="1" si="27"/>
        <v>81</v>
      </c>
      <c r="H171" s="161">
        <f t="shared" ca="1" si="28"/>
        <v>47</v>
      </c>
      <c r="I171" s="161">
        <f t="shared" ca="1" si="29"/>
        <v>91</v>
      </c>
      <c r="J171" s="161">
        <f t="shared" ca="1" si="30"/>
        <v>10</v>
      </c>
      <c r="K171" s="161" t="str">
        <f t="shared" ca="1" si="31"/>
        <v>x</v>
      </c>
      <c r="L171" s="161">
        <f t="shared" ca="1" si="32"/>
        <v>7</v>
      </c>
      <c r="M171" s="161" t="str">
        <f t="shared" ca="1" si="33"/>
        <v>x</v>
      </c>
      <c r="N171" s="161">
        <f t="shared" ca="1" si="34"/>
        <v>1724</v>
      </c>
      <c r="O171" s="161">
        <f t="shared" ca="1" si="35"/>
        <v>83</v>
      </c>
    </row>
    <row r="172" spans="1:15" x14ac:dyDescent="0.35">
      <c r="A172" s="471" t="s">
        <v>384</v>
      </c>
      <c r="B172" s="471" t="s">
        <v>362</v>
      </c>
      <c r="C172" s="470" t="s">
        <v>385</v>
      </c>
      <c r="D172" s="161">
        <f t="shared" ca="1" si="24"/>
        <v>5644</v>
      </c>
      <c r="E172" s="161">
        <f t="shared" ca="1" si="25"/>
        <v>79</v>
      </c>
      <c r="F172" s="161">
        <f t="shared" ca="1" si="26"/>
        <v>153</v>
      </c>
      <c r="G172" s="161">
        <f t="shared" ca="1" si="27"/>
        <v>75</v>
      </c>
      <c r="H172" s="161">
        <f t="shared" ca="1" si="28"/>
        <v>63</v>
      </c>
      <c r="I172" s="161">
        <f t="shared" ca="1" si="29"/>
        <v>75</v>
      </c>
      <c r="J172" s="161">
        <f t="shared" ca="1" si="30"/>
        <v>18</v>
      </c>
      <c r="K172" s="161" t="str">
        <f t="shared" ca="1" si="31"/>
        <v>x</v>
      </c>
      <c r="L172" s="161">
        <f t="shared" ca="1" si="32"/>
        <v>9</v>
      </c>
      <c r="M172" s="161">
        <f t="shared" ca="1" si="33"/>
        <v>67</v>
      </c>
      <c r="N172" s="161">
        <f t="shared" ca="1" si="34"/>
        <v>6014</v>
      </c>
      <c r="O172" s="161">
        <f t="shared" ca="1" si="35"/>
        <v>78</v>
      </c>
    </row>
    <row r="173" spans="1:15" x14ac:dyDescent="0.35">
      <c r="A173" s="471" t="s">
        <v>386</v>
      </c>
      <c r="B173" s="471" t="s">
        <v>362</v>
      </c>
      <c r="C173" s="470" t="s">
        <v>387</v>
      </c>
      <c r="D173" s="161">
        <f t="shared" ca="1" si="24"/>
        <v>3013</v>
      </c>
      <c r="E173" s="161">
        <f t="shared" ca="1" si="25"/>
        <v>81</v>
      </c>
      <c r="F173" s="161">
        <f t="shared" ca="1" si="26"/>
        <v>190</v>
      </c>
      <c r="G173" s="161">
        <f t="shared" ca="1" si="27"/>
        <v>82</v>
      </c>
      <c r="H173" s="161">
        <f t="shared" ca="1" si="28"/>
        <v>114</v>
      </c>
      <c r="I173" s="161">
        <f t="shared" ca="1" si="29"/>
        <v>90</v>
      </c>
      <c r="J173" s="161">
        <f t="shared" ca="1" si="30"/>
        <v>51</v>
      </c>
      <c r="K173" s="161">
        <f t="shared" ca="1" si="31"/>
        <v>82</v>
      </c>
      <c r="L173" s="161">
        <f t="shared" ca="1" si="32"/>
        <v>12</v>
      </c>
      <c r="M173" s="161" t="str">
        <f t="shared" ca="1" si="33"/>
        <v>x</v>
      </c>
      <c r="N173" s="161">
        <f t="shared" ca="1" si="34"/>
        <v>3420</v>
      </c>
      <c r="O173" s="161">
        <f t="shared" ca="1" si="35"/>
        <v>81</v>
      </c>
    </row>
    <row r="174" spans="1:15" x14ac:dyDescent="0.35">
      <c r="A174" s="471" t="s">
        <v>388</v>
      </c>
      <c r="B174" s="471" t="s">
        <v>362</v>
      </c>
      <c r="C174" s="470" t="s">
        <v>389</v>
      </c>
      <c r="D174" s="161">
        <f t="shared" ca="1" si="24"/>
        <v>2297</v>
      </c>
      <c r="E174" s="161">
        <f t="shared" ca="1" si="25"/>
        <v>76</v>
      </c>
      <c r="F174" s="161">
        <f t="shared" ca="1" si="26"/>
        <v>180</v>
      </c>
      <c r="G174" s="161">
        <f t="shared" ca="1" si="27"/>
        <v>83</v>
      </c>
      <c r="H174" s="161">
        <f t="shared" ca="1" si="28"/>
        <v>287</v>
      </c>
      <c r="I174" s="161">
        <f t="shared" ca="1" si="29"/>
        <v>82</v>
      </c>
      <c r="J174" s="161">
        <f t="shared" ca="1" si="30"/>
        <v>93</v>
      </c>
      <c r="K174" s="161">
        <f t="shared" ca="1" si="31"/>
        <v>78</v>
      </c>
      <c r="L174" s="161">
        <f t="shared" ca="1" si="32"/>
        <v>10</v>
      </c>
      <c r="M174" s="161" t="str">
        <f t="shared" ca="1" si="33"/>
        <v>x</v>
      </c>
      <c r="N174" s="161">
        <f t="shared" ca="1" si="34"/>
        <v>2934</v>
      </c>
      <c r="O174" s="161">
        <f t="shared" ca="1" si="35"/>
        <v>76</v>
      </c>
    </row>
    <row r="175" spans="1:15" x14ac:dyDescent="0.35">
      <c r="A175" s="471" t="s">
        <v>390</v>
      </c>
      <c r="B175" s="471" t="s">
        <v>362</v>
      </c>
      <c r="C175" s="470" t="s">
        <v>391</v>
      </c>
      <c r="D175" s="161">
        <f t="shared" ca="1" si="24"/>
        <v>1312</v>
      </c>
      <c r="E175" s="161">
        <f t="shared" ca="1" si="25"/>
        <v>81</v>
      </c>
      <c r="F175" s="161">
        <f t="shared" ca="1" si="26"/>
        <v>40</v>
      </c>
      <c r="G175" s="161">
        <f t="shared" ca="1" si="27"/>
        <v>88</v>
      </c>
      <c r="H175" s="161">
        <f t="shared" ca="1" si="28"/>
        <v>12</v>
      </c>
      <c r="I175" s="161">
        <f t="shared" ca="1" si="29"/>
        <v>75</v>
      </c>
      <c r="J175" s="161" t="str">
        <f t="shared" ca="1" si="30"/>
        <v>x</v>
      </c>
      <c r="K175" s="161" t="str">
        <f t="shared" ca="1" si="31"/>
        <v>x</v>
      </c>
      <c r="L175" s="161">
        <f t="shared" ca="1" si="32"/>
        <v>7</v>
      </c>
      <c r="M175" s="161">
        <f t="shared" ca="1" si="33"/>
        <v>100</v>
      </c>
      <c r="N175" s="161">
        <f t="shared" ca="1" si="34"/>
        <v>1400</v>
      </c>
      <c r="O175" s="161">
        <f t="shared" ca="1" si="35"/>
        <v>81</v>
      </c>
    </row>
    <row r="176" spans="1:15" s="34" customFormat="1" x14ac:dyDescent="0.35">
      <c r="A176" s="481" t="s">
        <v>392</v>
      </c>
      <c r="B176" s="481" t="s">
        <v>362</v>
      </c>
      <c r="C176" s="470" t="s">
        <v>393</v>
      </c>
      <c r="D176" s="161">
        <f t="shared" ca="1" si="24"/>
        <v>5065</v>
      </c>
      <c r="E176" s="161">
        <f t="shared" ca="1" si="25"/>
        <v>78</v>
      </c>
      <c r="F176" s="161">
        <f t="shared" ca="1" si="26"/>
        <v>174</v>
      </c>
      <c r="G176" s="161">
        <f t="shared" ca="1" si="27"/>
        <v>80</v>
      </c>
      <c r="H176" s="161">
        <f t="shared" ca="1" si="28"/>
        <v>81</v>
      </c>
      <c r="I176" s="161">
        <f t="shared" ca="1" si="29"/>
        <v>89</v>
      </c>
      <c r="J176" s="161">
        <f t="shared" ca="1" si="30"/>
        <v>93</v>
      </c>
      <c r="K176" s="161">
        <f t="shared" ca="1" si="31"/>
        <v>81</v>
      </c>
      <c r="L176" s="161">
        <f t="shared" ca="1" si="32"/>
        <v>9</v>
      </c>
      <c r="M176" s="161" t="str">
        <f t="shared" ca="1" si="33"/>
        <v>x</v>
      </c>
      <c r="N176" s="161">
        <f t="shared" ca="1" si="34"/>
        <v>5551</v>
      </c>
      <c r="O176" s="161">
        <f t="shared" ca="1" si="35"/>
        <v>78</v>
      </c>
    </row>
    <row r="177" spans="1:18" x14ac:dyDescent="0.35">
      <c r="A177" s="27"/>
      <c r="B177" s="72"/>
      <c r="C177" s="72"/>
      <c r="D177" s="163"/>
      <c r="E177" s="163"/>
      <c r="F177" s="163"/>
      <c r="G177" s="163"/>
      <c r="H177" s="163"/>
      <c r="I177" s="163"/>
      <c r="J177" s="163"/>
      <c r="K177" s="163"/>
      <c r="L177" s="163"/>
      <c r="M177" s="163"/>
      <c r="N177" s="163"/>
      <c r="O177" s="163"/>
    </row>
    <row r="178" spans="1:18" x14ac:dyDescent="0.35">
      <c r="A178" s="26"/>
      <c r="B178" s="73"/>
      <c r="C178" s="73"/>
      <c r="D178" s="74"/>
      <c r="E178" s="75"/>
      <c r="F178" s="74"/>
      <c r="G178" s="76"/>
      <c r="H178" s="77"/>
      <c r="I178" s="68"/>
      <c r="J178" s="26"/>
      <c r="K178" s="76"/>
      <c r="L178" s="67"/>
      <c r="M178" s="78"/>
      <c r="N178" s="26"/>
      <c r="O178" s="78" t="s">
        <v>564</v>
      </c>
    </row>
    <row r="179" spans="1:18" x14ac:dyDescent="0.35">
      <c r="A179" s="26"/>
      <c r="B179" s="73"/>
      <c r="C179" s="73"/>
      <c r="D179" s="74"/>
      <c r="E179" s="75"/>
      <c r="F179" s="74"/>
      <c r="G179" s="76"/>
      <c r="H179" s="77"/>
      <c r="I179" s="68"/>
      <c r="J179" s="26"/>
      <c r="K179" s="76"/>
      <c r="L179" s="67"/>
      <c r="M179" s="78"/>
      <c r="N179" s="26"/>
      <c r="O179" s="78"/>
    </row>
    <row r="180" spans="1:18" ht="13.25" customHeight="1" x14ac:dyDescent="0.35">
      <c r="A180" s="612" t="s">
        <v>668</v>
      </c>
      <c r="B180" s="622"/>
      <c r="C180" s="622"/>
      <c r="D180" s="622"/>
      <c r="E180" s="622"/>
      <c r="F180" s="622"/>
      <c r="G180" s="622"/>
      <c r="H180" s="622"/>
      <c r="I180" s="622"/>
      <c r="J180" s="622"/>
      <c r="K180" s="622"/>
      <c r="L180" s="622"/>
      <c r="M180" s="622"/>
      <c r="N180" s="622"/>
      <c r="O180" s="622"/>
      <c r="P180" s="622"/>
      <c r="Q180" s="622"/>
      <c r="R180" s="622"/>
    </row>
    <row r="181" spans="1:18" x14ac:dyDescent="0.35">
      <c r="A181" s="229" t="s">
        <v>530</v>
      </c>
      <c r="B181" s="75"/>
      <c r="C181" s="75"/>
      <c r="D181" s="74"/>
      <c r="E181" s="76"/>
      <c r="F181" s="77"/>
      <c r="G181" s="76"/>
      <c r="H181" s="26"/>
      <c r="I181" s="76"/>
      <c r="J181" s="26"/>
      <c r="K181" s="76"/>
      <c r="L181" s="26"/>
      <c r="M181" s="76"/>
      <c r="N181" s="26"/>
      <c r="O181" s="26"/>
    </row>
    <row r="182" spans="1:18" ht="23.25" customHeight="1" x14ac:dyDescent="0.35">
      <c r="A182" s="594" t="s">
        <v>525</v>
      </c>
      <c r="B182" s="593"/>
      <c r="C182" s="593"/>
      <c r="D182" s="593"/>
      <c r="E182" s="593"/>
      <c r="F182" s="593"/>
      <c r="G182" s="593"/>
      <c r="H182" s="593"/>
      <c r="I182" s="593"/>
      <c r="J182" s="593"/>
      <c r="K182" s="593"/>
      <c r="L182" s="593"/>
      <c r="M182" s="593"/>
      <c r="N182" s="593"/>
      <c r="O182" s="593"/>
      <c r="P182" s="32"/>
      <c r="Q182" s="32"/>
    </row>
    <row r="183" spans="1:18" x14ac:dyDescent="0.35">
      <c r="A183" s="206" t="s">
        <v>577</v>
      </c>
      <c r="B183" s="75"/>
      <c r="C183" s="75"/>
      <c r="D183" s="74"/>
      <c r="E183" s="76"/>
      <c r="F183" s="77"/>
      <c r="G183" s="76"/>
      <c r="H183" s="26"/>
      <c r="I183" s="76"/>
      <c r="J183" s="26"/>
      <c r="K183" s="76"/>
      <c r="L183" s="26"/>
      <c r="M183" s="76"/>
      <c r="N183" s="26"/>
      <c r="O183" s="26"/>
    </row>
    <row r="184" spans="1:18" x14ac:dyDescent="0.35">
      <c r="A184" s="206"/>
      <c r="B184" s="75"/>
      <c r="C184" s="75"/>
      <c r="D184" s="74"/>
      <c r="E184" s="76"/>
      <c r="F184" s="77"/>
      <c r="G184" s="76"/>
      <c r="H184" s="26"/>
      <c r="I184" s="76"/>
      <c r="J184" s="26"/>
      <c r="K184" s="76"/>
      <c r="L184" s="26"/>
      <c r="M184" s="76"/>
      <c r="N184" s="26"/>
      <c r="O184" s="26"/>
    </row>
    <row r="185" spans="1:18" x14ac:dyDescent="0.35">
      <c r="A185" s="189" t="s">
        <v>515</v>
      </c>
      <c r="D185" s="74"/>
      <c r="E185" s="76"/>
      <c r="F185" s="77"/>
      <c r="G185" s="76"/>
      <c r="H185" s="26"/>
      <c r="I185" s="76"/>
      <c r="J185" s="26"/>
      <c r="K185" s="76"/>
      <c r="L185" s="26"/>
      <c r="M185" s="76"/>
      <c r="N185" s="26"/>
      <c r="O185" s="26"/>
    </row>
    <row r="186" spans="1:18" x14ac:dyDescent="0.35">
      <c r="A186" s="216" t="s">
        <v>589</v>
      </c>
      <c r="B186" s="75"/>
      <c r="C186" s="75"/>
      <c r="D186" s="74"/>
      <c r="E186" s="76"/>
      <c r="F186" s="77"/>
      <c r="G186" s="76"/>
      <c r="H186" s="26"/>
      <c r="I186" s="76"/>
      <c r="J186" s="26"/>
      <c r="K186" s="76"/>
      <c r="L186" s="26"/>
      <c r="M186" s="76"/>
      <c r="N186" s="26"/>
      <c r="O186" s="26"/>
    </row>
    <row r="187" spans="1:18" x14ac:dyDescent="0.35">
      <c r="A187" s="189" t="s">
        <v>22</v>
      </c>
    </row>
  </sheetData>
  <mergeCells count="23">
    <mergeCell ref="A180:R180"/>
    <mergeCell ref="A182:O182"/>
    <mergeCell ref="L3:N3"/>
    <mergeCell ref="M4:N4"/>
    <mergeCell ref="D8:E8"/>
    <mergeCell ref="F8:G8"/>
    <mergeCell ref="M5:N5"/>
    <mergeCell ref="H8:I8"/>
    <mergeCell ref="J8:K8"/>
    <mergeCell ref="L8:M8"/>
    <mergeCell ref="N8:O8"/>
    <mergeCell ref="B11:C11"/>
    <mergeCell ref="B13:C13"/>
    <mergeCell ref="B14:C14"/>
    <mergeCell ref="B20:C20"/>
    <mergeCell ref="B21:C21"/>
    <mergeCell ref="B22:C22"/>
    <mergeCell ref="B23:C23"/>
    <mergeCell ref="B15:C15"/>
    <mergeCell ref="B16:C16"/>
    <mergeCell ref="B17:C17"/>
    <mergeCell ref="B18:C18"/>
    <mergeCell ref="B19:C19"/>
  </mergeCells>
  <phoneticPr fontId="26" type="noConversion"/>
  <conditionalFormatting sqref="C162">
    <cfRule type="cellIs" dxfId="2" priority="1" stopIfTrue="1" operator="equal">
      <formula>"x"</formula>
    </cfRule>
  </conditionalFormatting>
  <dataValidations count="2">
    <dataValidation type="list" allowBlank="1" showInputMessage="1" showErrorMessage="1" sqref="M5:N5">
      <formula1>$U$7:$U$8</formula1>
    </dataValidation>
    <dataValidation type="list" allowBlank="1" showInputMessage="1" showErrorMessage="1" sqref="M4:N4">
      <formula1>$V$4:$V$6</formula1>
    </dataValidation>
  </dataValidations>
  <pageMargins left="0.74803149606299213" right="0.74803149606299213" top="0.98425196850393704" bottom="0.98425196850393704" header="0.51181102362204722" footer="0.51181102362204722"/>
  <pageSetup paperSize="9" scale="50" fitToHeight="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4"/>
  <sheetViews>
    <sheetView topLeftCell="A71" workbookViewId="0">
      <pane ySplit="2085" topLeftCell="A65"/>
      <selection activeCell="A75" sqref="A75"/>
      <selection pane="bottomLeft" activeCell="A156" sqref="A156"/>
    </sheetView>
  </sheetViews>
  <sheetFormatPr defaultRowHeight="12.75" x14ac:dyDescent="0.35"/>
  <cols>
    <col min="2" max="2" width="27" bestFit="1" customWidth="1"/>
  </cols>
  <sheetData>
    <row r="1" spans="1:20" s="133" customFormat="1" ht="15" x14ac:dyDescent="0.4">
      <c r="A1" s="145" t="s">
        <v>421</v>
      </c>
    </row>
    <row r="2" spans="1:20" s="133" customFormat="1" x14ac:dyDescent="0.35">
      <c r="A2" s="175"/>
      <c r="B2" s="175"/>
      <c r="C2" s="133" t="s">
        <v>416</v>
      </c>
      <c r="I2" s="133" t="s">
        <v>417</v>
      </c>
      <c r="O2" s="133" t="s">
        <v>48</v>
      </c>
    </row>
    <row r="3" spans="1:20" s="133" customFormat="1" x14ac:dyDescent="0.35">
      <c r="A3" s="175"/>
      <c r="B3" s="175"/>
      <c r="C3" s="133" t="s">
        <v>398</v>
      </c>
      <c r="I3" s="133" t="s">
        <v>398</v>
      </c>
      <c r="O3" s="133" t="s">
        <v>398</v>
      </c>
    </row>
    <row r="4" spans="1:20" s="133" customFormat="1" x14ac:dyDescent="0.35">
      <c r="A4" s="175"/>
      <c r="B4" s="175"/>
      <c r="C4" s="133">
        <v>1</v>
      </c>
      <c r="I4" s="133">
        <v>1</v>
      </c>
      <c r="O4" s="133">
        <v>1</v>
      </c>
    </row>
    <row r="5" spans="1:20" s="133" customFormat="1" x14ac:dyDescent="0.35">
      <c r="A5" s="175"/>
      <c r="B5" s="175"/>
      <c r="C5" s="133" t="s">
        <v>418</v>
      </c>
      <c r="I5" s="133" t="s">
        <v>418</v>
      </c>
      <c r="O5" s="133" t="s">
        <v>418</v>
      </c>
    </row>
    <row r="6" spans="1:20" s="133" customFormat="1" x14ac:dyDescent="0.35">
      <c r="C6" s="133">
        <v>1</v>
      </c>
      <c r="F6" s="133" t="s">
        <v>48</v>
      </c>
      <c r="I6" s="133">
        <v>1</v>
      </c>
      <c r="L6" s="133" t="s">
        <v>48</v>
      </c>
      <c r="O6" s="133">
        <v>1</v>
      </c>
      <c r="R6" s="133" t="s">
        <v>48</v>
      </c>
    </row>
    <row r="7" spans="1:20" s="133" customFormat="1" x14ac:dyDescent="0.35">
      <c r="C7" s="133" t="s">
        <v>399</v>
      </c>
      <c r="F7" s="133" t="s">
        <v>399</v>
      </c>
      <c r="I7" s="133" t="s">
        <v>399</v>
      </c>
      <c r="L7" s="133" t="s">
        <v>399</v>
      </c>
      <c r="O7" s="133" t="s">
        <v>399</v>
      </c>
      <c r="R7" s="133" t="s">
        <v>399</v>
      </c>
    </row>
    <row r="8" spans="1:20" s="133" customFormat="1" x14ac:dyDescent="0.35">
      <c r="C8" s="133" t="s">
        <v>401</v>
      </c>
      <c r="D8" s="133" t="s">
        <v>400</v>
      </c>
      <c r="E8" s="133" t="s">
        <v>48</v>
      </c>
      <c r="F8" s="133" t="s">
        <v>401</v>
      </c>
      <c r="G8" s="133" t="s">
        <v>400</v>
      </c>
      <c r="H8" s="133" t="s">
        <v>48</v>
      </c>
      <c r="I8" s="133" t="s">
        <v>401</v>
      </c>
      <c r="J8" s="133" t="s">
        <v>400</v>
      </c>
      <c r="K8" s="133" t="s">
        <v>48</v>
      </c>
      <c r="L8" s="133" t="s">
        <v>401</v>
      </c>
      <c r="M8" s="133" t="s">
        <v>400</v>
      </c>
      <c r="N8" s="133" t="s">
        <v>48</v>
      </c>
      <c r="O8" s="133" t="s">
        <v>401</v>
      </c>
      <c r="P8" s="133" t="s">
        <v>400</v>
      </c>
      <c r="Q8" s="133" t="s">
        <v>48</v>
      </c>
      <c r="R8" s="133" t="s">
        <v>401</v>
      </c>
      <c r="S8" s="133" t="s">
        <v>400</v>
      </c>
      <c r="T8" s="133" t="s">
        <v>48</v>
      </c>
    </row>
    <row r="9" spans="1:20" s="133" customFormat="1" x14ac:dyDescent="0.35">
      <c r="C9" s="133" t="s">
        <v>407</v>
      </c>
      <c r="D9" s="133" t="s">
        <v>407</v>
      </c>
      <c r="E9" s="133" t="s">
        <v>407</v>
      </c>
      <c r="F9" s="133" t="s">
        <v>407</v>
      </c>
      <c r="G9" s="133" t="s">
        <v>407</v>
      </c>
      <c r="H9" s="133" t="s">
        <v>407</v>
      </c>
      <c r="I9" s="133" t="s">
        <v>407</v>
      </c>
      <c r="J9" s="133" t="s">
        <v>407</v>
      </c>
      <c r="K9" s="133" t="s">
        <v>407</v>
      </c>
      <c r="L9" s="133" t="s">
        <v>407</v>
      </c>
      <c r="M9" s="133" t="s">
        <v>407</v>
      </c>
      <c r="N9" s="133" t="s">
        <v>407</v>
      </c>
      <c r="O9" s="133" t="s">
        <v>407</v>
      </c>
      <c r="P9" s="133" t="s">
        <v>407</v>
      </c>
      <c r="Q9" s="133" t="s">
        <v>407</v>
      </c>
      <c r="R9" s="133" t="s">
        <v>407</v>
      </c>
      <c r="S9" s="133" t="s">
        <v>407</v>
      </c>
      <c r="T9" s="133" t="s">
        <v>407</v>
      </c>
    </row>
    <row r="10" spans="1:20" x14ac:dyDescent="0.35">
      <c r="A10" s="133" t="s">
        <v>255</v>
      </c>
      <c r="B10" s="170" t="s">
        <v>256</v>
      </c>
      <c r="C10" t="s">
        <v>441</v>
      </c>
      <c r="D10" t="s">
        <v>441</v>
      </c>
      <c r="E10" t="s">
        <v>441</v>
      </c>
      <c r="F10" t="s">
        <v>441</v>
      </c>
      <c r="G10" t="s">
        <v>441</v>
      </c>
      <c r="H10" t="s">
        <v>441</v>
      </c>
      <c r="I10" t="s">
        <v>441</v>
      </c>
      <c r="J10" t="s">
        <v>441</v>
      </c>
      <c r="K10" t="s">
        <v>441</v>
      </c>
      <c r="L10" t="s">
        <v>441</v>
      </c>
      <c r="M10" t="s">
        <v>441</v>
      </c>
      <c r="N10" t="s">
        <v>441</v>
      </c>
      <c r="O10" t="s">
        <v>441</v>
      </c>
      <c r="P10" t="s">
        <v>441</v>
      </c>
      <c r="Q10" t="s">
        <v>441</v>
      </c>
      <c r="R10" t="s">
        <v>441</v>
      </c>
      <c r="S10" t="s">
        <v>441</v>
      </c>
      <c r="T10" t="s">
        <v>441</v>
      </c>
    </row>
    <row r="11" spans="1:20" x14ac:dyDescent="0.35">
      <c r="A11" s="133" t="s">
        <v>253</v>
      </c>
      <c r="B11" s="170" t="s">
        <v>254</v>
      </c>
      <c r="C11">
        <v>78</v>
      </c>
      <c r="D11">
        <v>70</v>
      </c>
      <c r="E11">
        <v>74</v>
      </c>
      <c r="F11">
        <v>187</v>
      </c>
      <c r="G11">
        <v>210</v>
      </c>
      <c r="H11">
        <v>397</v>
      </c>
      <c r="I11">
        <v>86</v>
      </c>
      <c r="J11">
        <v>79</v>
      </c>
      <c r="K11">
        <v>82</v>
      </c>
      <c r="L11">
        <v>588</v>
      </c>
      <c r="M11">
        <v>669</v>
      </c>
      <c r="N11">
        <v>1257</v>
      </c>
      <c r="O11">
        <v>84</v>
      </c>
      <c r="P11">
        <v>77</v>
      </c>
      <c r="Q11">
        <v>80</v>
      </c>
      <c r="R11">
        <v>775</v>
      </c>
      <c r="S11">
        <v>879</v>
      </c>
      <c r="T11">
        <v>1654</v>
      </c>
    </row>
    <row r="12" spans="1:20" x14ac:dyDescent="0.35">
      <c r="A12" s="133" t="s">
        <v>299</v>
      </c>
      <c r="B12" s="170" t="s">
        <v>300</v>
      </c>
      <c r="C12">
        <v>83</v>
      </c>
      <c r="D12">
        <v>69</v>
      </c>
      <c r="E12">
        <v>76</v>
      </c>
      <c r="F12">
        <v>309</v>
      </c>
      <c r="G12">
        <v>332</v>
      </c>
      <c r="H12">
        <v>641</v>
      </c>
      <c r="I12">
        <v>89</v>
      </c>
      <c r="J12">
        <v>83</v>
      </c>
      <c r="K12">
        <v>86</v>
      </c>
      <c r="L12">
        <v>1460</v>
      </c>
      <c r="M12">
        <v>1525</v>
      </c>
      <c r="N12">
        <v>2985</v>
      </c>
      <c r="O12">
        <v>88</v>
      </c>
      <c r="P12">
        <v>81</v>
      </c>
      <c r="Q12">
        <v>84</v>
      </c>
      <c r="R12">
        <v>1769</v>
      </c>
      <c r="S12">
        <v>1857</v>
      </c>
      <c r="T12">
        <v>3626</v>
      </c>
    </row>
    <row r="13" spans="1:20" x14ac:dyDescent="0.35">
      <c r="A13" s="133" t="s">
        <v>257</v>
      </c>
      <c r="B13" s="170" t="s">
        <v>258</v>
      </c>
      <c r="C13">
        <v>87</v>
      </c>
      <c r="D13">
        <v>77</v>
      </c>
      <c r="E13">
        <v>82</v>
      </c>
      <c r="F13">
        <v>415</v>
      </c>
      <c r="G13">
        <v>414</v>
      </c>
      <c r="H13">
        <v>829</v>
      </c>
      <c r="I13">
        <v>90</v>
      </c>
      <c r="J13">
        <v>83</v>
      </c>
      <c r="K13">
        <v>86</v>
      </c>
      <c r="L13">
        <v>968</v>
      </c>
      <c r="M13">
        <v>1024</v>
      </c>
      <c r="N13">
        <v>1992</v>
      </c>
      <c r="O13">
        <v>89</v>
      </c>
      <c r="P13">
        <v>81</v>
      </c>
      <c r="Q13">
        <v>85</v>
      </c>
      <c r="R13">
        <v>1383</v>
      </c>
      <c r="S13">
        <v>1438</v>
      </c>
      <c r="T13">
        <v>2821</v>
      </c>
    </row>
    <row r="14" spans="1:20" x14ac:dyDescent="0.35">
      <c r="A14" s="133" t="s">
        <v>259</v>
      </c>
      <c r="B14" s="170" t="s">
        <v>260</v>
      </c>
      <c r="C14">
        <v>78</v>
      </c>
      <c r="D14">
        <v>76</v>
      </c>
      <c r="E14">
        <v>77</v>
      </c>
      <c r="F14">
        <v>136</v>
      </c>
      <c r="G14">
        <v>162</v>
      </c>
      <c r="H14">
        <v>298</v>
      </c>
      <c r="I14">
        <v>91</v>
      </c>
      <c r="J14">
        <v>84</v>
      </c>
      <c r="K14">
        <v>87</v>
      </c>
      <c r="L14">
        <v>577</v>
      </c>
      <c r="M14">
        <v>609</v>
      </c>
      <c r="N14">
        <v>1186</v>
      </c>
      <c r="O14">
        <v>88</v>
      </c>
      <c r="P14">
        <v>82</v>
      </c>
      <c r="Q14">
        <v>85</v>
      </c>
      <c r="R14">
        <v>713</v>
      </c>
      <c r="S14">
        <v>771</v>
      </c>
      <c r="T14">
        <v>1484</v>
      </c>
    </row>
    <row r="15" spans="1:20" x14ac:dyDescent="0.35">
      <c r="A15" s="133" t="s">
        <v>263</v>
      </c>
      <c r="B15" s="170" t="s">
        <v>264</v>
      </c>
      <c r="C15">
        <v>78</v>
      </c>
      <c r="D15">
        <v>68</v>
      </c>
      <c r="E15">
        <v>73</v>
      </c>
      <c r="F15">
        <v>306</v>
      </c>
      <c r="G15">
        <v>299</v>
      </c>
      <c r="H15">
        <v>605</v>
      </c>
      <c r="I15">
        <v>86</v>
      </c>
      <c r="J15">
        <v>80</v>
      </c>
      <c r="K15">
        <v>83</v>
      </c>
      <c r="L15">
        <v>724</v>
      </c>
      <c r="M15">
        <v>779</v>
      </c>
      <c r="N15">
        <v>1503</v>
      </c>
      <c r="O15">
        <v>84</v>
      </c>
      <c r="P15">
        <v>76</v>
      </c>
      <c r="Q15">
        <v>80</v>
      </c>
      <c r="R15">
        <v>1030</v>
      </c>
      <c r="S15">
        <v>1078</v>
      </c>
      <c r="T15">
        <v>2108</v>
      </c>
    </row>
    <row r="16" spans="1:20" x14ac:dyDescent="0.35">
      <c r="A16" s="133" t="s">
        <v>265</v>
      </c>
      <c r="B16" s="170" t="s">
        <v>266</v>
      </c>
      <c r="C16">
        <v>78</v>
      </c>
      <c r="D16">
        <v>79</v>
      </c>
      <c r="E16">
        <v>78</v>
      </c>
      <c r="F16">
        <v>122</v>
      </c>
      <c r="G16">
        <v>122</v>
      </c>
      <c r="H16">
        <v>244</v>
      </c>
      <c r="I16">
        <v>91</v>
      </c>
      <c r="J16">
        <v>88</v>
      </c>
      <c r="K16">
        <v>89</v>
      </c>
      <c r="L16">
        <v>370</v>
      </c>
      <c r="M16">
        <v>389</v>
      </c>
      <c r="N16">
        <v>759</v>
      </c>
      <c r="O16">
        <v>87</v>
      </c>
      <c r="P16">
        <v>86</v>
      </c>
      <c r="Q16">
        <v>87</v>
      </c>
      <c r="R16">
        <v>492</v>
      </c>
      <c r="S16">
        <v>511</v>
      </c>
      <c r="T16">
        <v>1003</v>
      </c>
    </row>
    <row r="17" spans="1:20" x14ac:dyDescent="0.35">
      <c r="A17" s="133" t="s">
        <v>267</v>
      </c>
      <c r="B17" s="170" t="s">
        <v>268</v>
      </c>
      <c r="C17">
        <v>79</v>
      </c>
      <c r="D17">
        <v>73</v>
      </c>
      <c r="E17">
        <v>76</v>
      </c>
      <c r="F17">
        <v>388</v>
      </c>
      <c r="G17">
        <v>376</v>
      </c>
      <c r="H17">
        <v>764</v>
      </c>
      <c r="I17">
        <v>90</v>
      </c>
      <c r="J17">
        <v>82</v>
      </c>
      <c r="K17">
        <v>86</v>
      </c>
      <c r="L17">
        <v>1283</v>
      </c>
      <c r="M17">
        <v>1155</v>
      </c>
      <c r="N17">
        <v>2438</v>
      </c>
      <c r="O17">
        <v>87</v>
      </c>
      <c r="P17">
        <v>80</v>
      </c>
      <c r="Q17">
        <v>84</v>
      </c>
      <c r="R17">
        <v>1671</v>
      </c>
      <c r="S17">
        <v>1531</v>
      </c>
      <c r="T17">
        <v>3202</v>
      </c>
    </row>
    <row r="18" spans="1:20" x14ac:dyDescent="0.35">
      <c r="A18" s="133" t="s">
        <v>269</v>
      </c>
      <c r="B18" s="170" t="s">
        <v>270</v>
      </c>
      <c r="C18">
        <v>79</v>
      </c>
      <c r="D18">
        <v>69</v>
      </c>
      <c r="E18">
        <v>74</v>
      </c>
      <c r="F18">
        <v>305</v>
      </c>
      <c r="G18">
        <v>322</v>
      </c>
      <c r="H18">
        <v>627</v>
      </c>
      <c r="I18">
        <v>88</v>
      </c>
      <c r="J18">
        <v>82</v>
      </c>
      <c r="K18">
        <v>85</v>
      </c>
      <c r="L18">
        <v>1526</v>
      </c>
      <c r="M18">
        <v>1657</v>
      </c>
      <c r="N18">
        <v>3183</v>
      </c>
      <c r="O18">
        <v>86</v>
      </c>
      <c r="P18">
        <v>80</v>
      </c>
      <c r="Q18">
        <v>83</v>
      </c>
      <c r="R18">
        <v>1831</v>
      </c>
      <c r="S18">
        <v>1979</v>
      </c>
      <c r="T18">
        <v>3810</v>
      </c>
    </row>
    <row r="19" spans="1:20" x14ac:dyDescent="0.35">
      <c r="A19" s="133" t="s">
        <v>273</v>
      </c>
      <c r="B19" s="170" t="s">
        <v>274</v>
      </c>
      <c r="C19">
        <v>83</v>
      </c>
      <c r="D19">
        <v>76</v>
      </c>
      <c r="E19">
        <v>80</v>
      </c>
      <c r="F19">
        <v>425</v>
      </c>
      <c r="G19">
        <v>391</v>
      </c>
      <c r="H19">
        <v>816</v>
      </c>
      <c r="I19">
        <v>87</v>
      </c>
      <c r="J19">
        <v>80</v>
      </c>
      <c r="K19">
        <v>83</v>
      </c>
      <c r="L19">
        <v>1305</v>
      </c>
      <c r="M19">
        <v>1358</v>
      </c>
      <c r="N19">
        <v>2663</v>
      </c>
      <c r="O19">
        <v>86</v>
      </c>
      <c r="P19">
        <v>79</v>
      </c>
      <c r="Q19">
        <v>82</v>
      </c>
      <c r="R19">
        <v>1730</v>
      </c>
      <c r="S19">
        <v>1749</v>
      </c>
      <c r="T19">
        <v>3479</v>
      </c>
    </row>
    <row r="20" spans="1:20" x14ac:dyDescent="0.35">
      <c r="A20" s="133" t="s">
        <v>275</v>
      </c>
      <c r="B20" s="170" t="s">
        <v>276</v>
      </c>
      <c r="C20">
        <v>80</v>
      </c>
      <c r="D20">
        <v>72</v>
      </c>
      <c r="E20">
        <v>76</v>
      </c>
      <c r="F20">
        <v>520</v>
      </c>
      <c r="G20">
        <v>563</v>
      </c>
      <c r="H20">
        <v>1083</v>
      </c>
      <c r="I20">
        <v>88</v>
      </c>
      <c r="J20">
        <v>79</v>
      </c>
      <c r="K20">
        <v>83</v>
      </c>
      <c r="L20">
        <v>1155</v>
      </c>
      <c r="M20">
        <v>1234</v>
      </c>
      <c r="N20">
        <v>2389</v>
      </c>
      <c r="O20">
        <v>85</v>
      </c>
      <c r="P20">
        <v>77</v>
      </c>
      <c r="Q20">
        <v>81</v>
      </c>
      <c r="R20">
        <v>1675</v>
      </c>
      <c r="S20">
        <v>1797</v>
      </c>
      <c r="T20">
        <v>3472</v>
      </c>
    </row>
    <row r="21" spans="1:20" x14ac:dyDescent="0.35">
      <c r="A21" s="133" t="s">
        <v>277</v>
      </c>
      <c r="B21" s="170" t="s">
        <v>278</v>
      </c>
      <c r="C21">
        <v>80</v>
      </c>
      <c r="D21">
        <v>73</v>
      </c>
      <c r="E21">
        <v>76</v>
      </c>
      <c r="F21">
        <v>196</v>
      </c>
      <c r="G21">
        <v>262</v>
      </c>
      <c r="H21">
        <v>458</v>
      </c>
      <c r="I21">
        <v>89</v>
      </c>
      <c r="J21">
        <v>85</v>
      </c>
      <c r="K21">
        <v>87</v>
      </c>
      <c r="L21">
        <v>1187</v>
      </c>
      <c r="M21">
        <v>1267</v>
      </c>
      <c r="N21">
        <v>2454</v>
      </c>
      <c r="O21">
        <v>88</v>
      </c>
      <c r="P21">
        <v>83</v>
      </c>
      <c r="Q21">
        <v>85</v>
      </c>
      <c r="R21">
        <v>1383</v>
      </c>
      <c r="S21">
        <v>1529</v>
      </c>
      <c r="T21">
        <v>2912</v>
      </c>
    </row>
    <row r="22" spans="1:20" x14ac:dyDescent="0.35">
      <c r="A22" s="133" t="s">
        <v>279</v>
      </c>
      <c r="B22" s="170" t="s">
        <v>280</v>
      </c>
      <c r="C22">
        <v>84</v>
      </c>
      <c r="D22">
        <v>80</v>
      </c>
      <c r="E22">
        <v>82</v>
      </c>
      <c r="F22">
        <v>162</v>
      </c>
      <c r="G22">
        <v>164</v>
      </c>
      <c r="H22">
        <v>326</v>
      </c>
      <c r="I22">
        <v>92</v>
      </c>
      <c r="J22">
        <v>88</v>
      </c>
      <c r="K22">
        <v>90</v>
      </c>
      <c r="L22">
        <v>651</v>
      </c>
      <c r="M22">
        <v>571</v>
      </c>
      <c r="N22">
        <v>1222</v>
      </c>
      <c r="O22">
        <v>90</v>
      </c>
      <c r="P22">
        <v>86</v>
      </c>
      <c r="Q22">
        <v>88</v>
      </c>
      <c r="R22">
        <v>813</v>
      </c>
      <c r="S22">
        <v>735</v>
      </c>
      <c r="T22">
        <v>1548</v>
      </c>
    </row>
    <row r="23" spans="1:20" x14ac:dyDescent="0.35">
      <c r="A23" s="133" t="s">
        <v>283</v>
      </c>
      <c r="B23" s="170" t="s">
        <v>284</v>
      </c>
      <c r="C23">
        <v>82</v>
      </c>
      <c r="D23">
        <v>67</v>
      </c>
      <c r="E23">
        <v>74</v>
      </c>
      <c r="F23">
        <v>274</v>
      </c>
      <c r="G23">
        <v>301</v>
      </c>
      <c r="H23">
        <v>575</v>
      </c>
      <c r="I23">
        <v>84</v>
      </c>
      <c r="J23">
        <v>80</v>
      </c>
      <c r="K23">
        <v>82</v>
      </c>
      <c r="L23">
        <v>1529</v>
      </c>
      <c r="M23">
        <v>1606</v>
      </c>
      <c r="N23">
        <v>3135</v>
      </c>
      <c r="O23">
        <v>84</v>
      </c>
      <c r="P23">
        <v>78</v>
      </c>
      <c r="Q23">
        <v>81</v>
      </c>
      <c r="R23">
        <v>1803</v>
      </c>
      <c r="S23">
        <v>1907</v>
      </c>
      <c r="T23">
        <v>3710</v>
      </c>
    </row>
    <row r="24" spans="1:20" x14ac:dyDescent="0.35">
      <c r="A24" s="133" t="s">
        <v>285</v>
      </c>
      <c r="B24" s="170" t="s">
        <v>286</v>
      </c>
      <c r="C24">
        <v>78</v>
      </c>
      <c r="D24">
        <v>67</v>
      </c>
      <c r="E24">
        <v>72</v>
      </c>
      <c r="F24">
        <v>361</v>
      </c>
      <c r="G24">
        <v>384</v>
      </c>
      <c r="H24">
        <v>745</v>
      </c>
      <c r="I24">
        <v>86</v>
      </c>
      <c r="J24">
        <v>80</v>
      </c>
      <c r="K24">
        <v>83</v>
      </c>
      <c r="L24">
        <v>1815</v>
      </c>
      <c r="M24">
        <v>1836</v>
      </c>
      <c r="N24">
        <v>3651</v>
      </c>
      <c r="O24">
        <v>85</v>
      </c>
      <c r="P24">
        <v>78</v>
      </c>
      <c r="Q24">
        <v>81</v>
      </c>
      <c r="R24">
        <v>2176</v>
      </c>
      <c r="S24">
        <v>2220</v>
      </c>
      <c r="T24">
        <v>4396</v>
      </c>
    </row>
    <row r="25" spans="1:20" x14ac:dyDescent="0.35">
      <c r="A25" s="133" t="s">
        <v>287</v>
      </c>
      <c r="B25" s="170" t="s">
        <v>288</v>
      </c>
      <c r="C25">
        <v>78</v>
      </c>
      <c r="D25">
        <v>71</v>
      </c>
      <c r="E25">
        <v>74</v>
      </c>
      <c r="F25">
        <v>173</v>
      </c>
      <c r="G25">
        <v>197</v>
      </c>
      <c r="H25">
        <v>370</v>
      </c>
      <c r="I25">
        <v>90</v>
      </c>
      <c r="J25">
        <v>82</v>
      </c>
      <c r="K25">
        <v>86</v>
      </c>
      <c r="L25">
        <v>1415</v>
      </c>
      <c r="M25">
        <v>1487</v>
      </c>
      <c r="N25">
        <v>2902</v>
      </c>
      <c r="O25">
        <v>89</v>
      </c>
      <c r="P25">
        <v>81</v>
      </c>
      <c r="Q25">
        <v>85</v>
      </c>
      <c r="R25">
        <v>1588</v>
      </c>
      <c r="S25">
        <v>1684</v>
      </c>
      <c r="T25">
        <v>3272</v>
      </c>
    </row>
    <row r="26" spans="1:20" x14ac:dyDescent="0.35">
      <c r="A26" s="133" t="s">
        <v>289</v>
      </c>
      <c r="B26" s="170" t="s">
        <v>290</v>
      </c>
      <c r="C26">
        <v>77</v>
      </c>
      <c r="D26">
        <v>69</v>
      </c>
      <c r="E26">
        <v>73</v>
      </c>
      <c r="F26">
        <v>211</v>
      </c>
      <c r="G26">
        <v>229</v>
      </c>
      <c r="H26">
        <v>440</v>
      </c>
      <c r="I26">
        <v>86</v>
      </c>
      <c r="J26">
        <v>80</v>
      </c>
      <c r="K26">
        <v>83</v>
      </c>
      <c r="L26">
        <v>1703</v>
      </c>
      <c r="M26">
        <v>1834</v>
      </c>
      <c r="N26">
        <v>3537</v>
      </c>
      <c r="O26">
        <v>85</v>
      </c>
      <c r="P26">
        <v>79</v>
      </c>
      <c r="Q26">
        <v>82</v>
      </c>
      <c r="R26">
        <v>1914</v>
      </c>
      <c r="S26">
        <v>2063</v>
      </c>
      <c r="T26">
        <v>3977</v>
      </c>
    </row>
    <row r="27" spans="1:20" x14ac:dyDescent="0.35">
      <c r="A27" s="133" t="s">
        <v>291</v>
      </c>
      <c r="B27" s="170" t="s">
        <v>292</v>
      </c>
      <c r="C27">
        <v>73</v>
      </c>
      <c r="D27">
        <v>61</v>
      </c>
      <c r="E27">
        <v>67</v>
      </c>
      <c r="F27">
        <v>172</v>
      </c>
      <c r="G27">
        <v>194</v>
      </c>
      <c r="H27">
        <v>366</v>
      </c>
      <c r="I27">
        <v>91</v>
      </c>
      <c r="J27">
        <v>85</v>
      </c>
      <c r="K27">
        <v>87</v>
      </c>
      <c r="L27">
        <v>1770</v>
      </c>
      <c r="M27">
        <v>1918</v>
      </c>
      <c r="N27">
        <v>3688</v>
      </c>
      <c r="O27">
        <v>89</v>
      </c>
      <c r="P27">
        <v>82</v>
      </c>
      <c r="Q27">
        <v>86</v>
      </c>
      <c r="R27">
        <v>1942</v>
      </c>
      <c r="S27">
        <v>2112</v>
      </c>
      <c r="T27">
        <v>4054</v>
      </c>
    </row>
    <row r="28" spans="1:20" x14ac:dyDescent="0.35">
      <c r="A28" s="133" t="s">
        <v>293</v>
      </c>
      <c r="B28" s="170" t="s">
        <v>294</v>
      </c>
      <c r="C28">
        <v>76</v>
      </c>
      <c r="D28">
        <v>66</v>
      </c>
      <c r="E28">
        <v>71</v>
      </c>
      <c r="F28">
        <v>437</v>
      </c>
      <c r="G28">
        <v>482</v>
      </c>
      <c r="H28">
        <v>919</v>
      </c>
      <c r="I28">
        <v>84</v>
      </c>
      <c r="J28">
        <v>79</v>
      </c>
      <c r="K28">
        <v>81</v>
      </c>
      <c r="L28">
        <v>1974</v>
      </c>
      <c r="M28">
        <v>2023</v>
      </c>
      <c r="N28">
        <v>3997</v>
      </c>
      <c r="O28">
        <v>82</v>
      </c>
      <c r="P28">
        <v>76</v>
      </c>
      <c r="Q28">
        <v>79</v>
      </c>
      <c r="R28">
        <v>2411</v>
      </c>
      <c r="S28">
        <v>2505</v>
      </c>
      <c r="T28">
        <v>4916</v>
      </c>
    </row>
    <row r="29" spans="1:20" x14ac:dyDescent="0.35">
      <c r="A29" s="133" t="s">
        <v>295</v>
      </c>
      <c r="B29" s="170" t="s">
        <v>296</v>
      </c>
      <c r="C29">
        <v>80</v>
      </c>
      <c r="D29">
        <v>70</v>
      </c>
      <c r="E29">
        <v>75</v>
      </c>
      <c r="F29">
        <v>291</v>
      </c>
      <c r="G29">
        <v>292</v>
      </c>
      <c r="H29">
        <v>583</v>
      </c>
      <c r="I29">
        <v>87</v>
      </c>
      <c r="J29">
        <v>80</v>
      </c>
      <c r="K29">
        <v>83</v>
      </c>
      <c r="L29">
        <v>1968</v>
      </c>
      <c r="M29">
        <v>2102</v>
      </c>
      <c r="N29">
        <v>4070</v>
      </c>
      <c r="O29">
        <v>86</v>
      </c>
      <c r="P29">
        <v>78</v>
      </c>
      <c r="Q29">
        <v>82</v>
      </c>
      <c r="R29">
        <v>2259</v>
      </c>
      <c r="S29">
        <v>2394</v>
      </c>
      <c r="T29">
        <v>4653</v>
      </c>
    </row>
    <row r="30" spans="1:20" x14ac:dyDescent="0.35">
      <c r="A30" s="133" t="s">
        <v>297</v>
      </c>
      <c r="B30" s="170" t="s">
        <v>298</v>
      </c>
      <c r="C30">
        <v>71</v>
      </c>
      <c r="D30">
        <v>68</v>
      </c>
      <c r="E30">
        <v>69</v>
      </c>
      <c r="F30">
        <v>383</v>
      </c>
      <c r="G30">
        <v>407</v>
      </c>
      <c r="H30">
        <v>790</v>
      </c>
      <c r="I30">
        <v>83</v>
      </c>
      <c r="J30">
        <v>78</v>
      </c>
      <c r="K30">
        <v>81</v>
      </c>
      <c r="L30">
        <v>1869</v>
      </c>
      <c r="M30">
        <v>1998</v>
      </c>
      <c r="N30">
        <v>3867</v>
      </c>
      <c r="O30">
        <v>81</v>
      </c>
      <c r="P30">
        <v>76</v>
      </c>
      <c r="Q30">
        <v>79</v>
      </c>
      <c r="R30">
        <v>2252</v>
      </c>
      <c r="S30">
        <v>2405</v>
      </c>
      <c r="T30">
        <v>4657</v>
      </c>
    </row>
    <row r="31" spans="1:20" x14ac:dyDescent="0.35">
      <c r="A31" s="133" t="s">
        <v>261</v>
      </c>
      <c r="B31" s="170" t="s">
        <v>262</v>
      </c>
      <c r="C31">
        <v>87</v>
      </c>
      <c r="D31">
        <v>72</v>
      </c>
      <c r="E31">
        <v>80</v>
      </c>
      <c r="F31">
        <v>227</v>
      </c>
      <c r="G31">
        <v>247</v>
      </c>
      <c r="H31">
        <v>474</v>
      </c>
      <c r="I31">
        <v>86</v>
      </c>
      <c r="J31">
        <v>79</v>
      </c>
      <c r="K31">
        <v>83</v>
      </c>
      <c r="L31">
        <v>1313</v>
      </c>
      <c r="M31">
        <v>1436</v>
      </c>
      <c r="N31">
        <v>2749</v>
      </c>
      <c r="O31">
        <v>86</v>
      </c>
      <c r="P31">
        <v>78</v>
      </c>
      <c r="Q31">
        <v>82</v>
      </c>
      <c r="R31">
        <v>1540</v>
      </c>
      <c r="S31">
        <v>1683</v>
      </c>
      <c r="T31">
        <v>3223</v>
      </c>
    </row>
    <row r="32" spans="1:20" x14ac:dyDescent="0.35">
      <c r="A32" s="133" t="s">
        <v>301</v>
      </c>
      <c r="B32" s="170" t="s">
        <v>302</v>
      </c>
      <c r="C32">
        <v>78</v>
      </c>
      <c r="D32">
        <v>67</v>
      </c>
      <c r="E32">
        <v>72</v>
      </c>
      <c r="F32">
        <v>116</v>
      </c>
      <c r="G32">
        <v>125</v>
      </c>
      <c r="H32">
        <v>241</v>
      </c>
      <c r="I32">
        <v>88</v>
      </c>
      <c r="J32">
        <v>81</v>
      </c>
      <c r="K32">
        <v>84</v>
      </c>
      <c r="L32">
        <v>1467</v>
      </c>
      <c r="M32">
        <v>1578</v>
      </c>
      <c r="N32">
        <v>3045</v>
      </c>
      <c r="O32">
        <v>87</v>
      </c>
      <c r="P32">
        <v>80</v>
      </c>
      <c r="Q32">
        <v>84</v>
      </c>
      <c r="R32">
        <v>1583</v>
      </c>
      <c r="S32">
        <v>1703</v>
      </c>
      <c r="T32">
        <v>3286</v>
      </c>
    </row>
    <row r="33" spans="1:20" x14ac:dyDescent="0.35">
      <c r="A33" s="133" t="s">
        <v>303</v>
      </c>
      <c r="B33" s="170" t="s">
        <v>304</v>
      </c>
      <c r="C33">
        <v>79</v>
      </c>
      <c r="D33">
        <v>67</v>
      </c>
      <c r="E33">
        <v>74</v>
      </c>
      <c r="F33">
        <v>201</v>
      </c>
      <c r="G33">
        <v>174</v>
      </c>
      <c r="H33">
        <v>375</v>
      </c>
      <c r="I33">
        <v>89</v>
      </c>
      <c r="J33">
        <v>83</v>
      </c>
      <c r="K33">
        <v>86</v>
      </c>
      <c r="L33">
        <v>1314</v>
      </c>
      <c r="M33">
        <v>1374</v>
      </c>
      <c r="N33">
        <v>2688</v>
      </c>
      <c r="O33">
        <v>88</v>
      </c>
      <c r="P33">
        <v>82</v>
      </c>
      <c r="Q33">
        <v>85</v>
      </c>
      <c r="R33">
        <v>1515</v>
      </c>
      <c r="S33">
        <v>1548</v>
      </c>
      <c r="T33">
        <v>3063</v>
      </c>
    </row>
    <row r="34" spans="1:20" x14ac:dyDescent="0.35">
      <c r="A34" s="133" t="s">
        <v>305</v>
      </c>
      <c r="B34" s="170" t="s">
        <v>306</v>
      </c>
      <c r="C34">
        <v>74</v>
      </c>
      <c r="D34">
        <v>71</v>
      </c>
      <c r="E34">
        <v>72</v>
      </c>
      <c r="F34">
        <v>276</v>
      </c>
      <c r="G34">
        <v>296</v>
      </c>
      <c r="H34">
        <v>572</v>
      </c>
      <c r="I34">
        <v>88</v>
      </c>
      <c r="J34">
        <v>83</v>
      </c>
      <c r="K34">
        <v>85</v>
      </c>
      <c r="L34">
        <v>1719</v>
      </c>
      <c r="M34">
        <v>1790</v>
      </c>
      <c r="N34">
        <v>3509</v>
      </c>
      <c r="O34">
        <v>86</v>
      </c>
      <c r="P34">
        <v>81</v>
      </c>
      <c r="Q34">
        <v>83</v>
      </c>
      <c r="R34">
        <v>1995</v>
      </c>
      <c r="S34">
        <v>2086</v>
      </c>
      <c r="T34">
        <v>4081</v>
      </c>
    </row>
    <row r="35" spans="1:20" x14ac:dyDescent="0.35">
      <c r="A35" s="133" t="s">
        <v>307</v>
      </c>
      <c r="B35" s="170" t="s">
        <v>308</v>
      </c>
      <c r="C35">
        <v>78</v>
      </c>
      <c r="D35">
        <v>70</v>
      </c>
      <c r="E35">
        <v>74</v>
      </c>
      <c r="F35">
        <v>204</v>
      </c>
      <c r="G35">
        <v>292</v>
      </c>
      <c r="H35">
        <v>496</v>
      </c>
      <c r="I35">
        <v>89</v>
      </c>
      <c r="J35">
        <v>82</v>
      </c>
      <c r="K35">
        <v>85</v>
      </c>
      <c r="L35">
        <v>1425</v>
      </c>
      <c r="M35">
        <v>1527</v>
      </c>
      <c r="N35">
        <v>2952</v>
      </c>
      <c r="O35">
        <v>88</v>
      </c>
      <c r="P35">
        <v>80</v>
      </c>
      <c r="Q35">
        <v>84</v>
      </c>
      <c r="R35">
        <v>1629</v>
      </c>
      <c r="S35">
        <v>1819</v>
      </c>
      <c r="T35">
        <v>3448</v>
      </c>
    </row>
    <row r="36" spans="1:20" x14ac:dyDescent="0.35">
      <c r="A36" s="133" t="s">
        <v>309</v>
      </c>
      <c r="B36" s="170" t="s">
        <v>310</v>
      </c>
      <c r="C36">
        <v>77</v>
      </c>
      <c r="D36">
        <v>71</v>
      </c>
      <c r="E36">
        <v>74</v>
      </c>
      <c r="F36">
        <v>86</v>
      </c>
      <c r="G36">
        <v>89</v>
      </c>
      <c r="H36">
        <v>175</v>
      </c>
      <c r="I36">
        <v>91</v>
      </c>
      <c r="J36">
        <v>86</v>
      </c>
      <c r="K36">
        <v>88</v>
      </c>
      <c r="L36">
        <v>865</v>
      </c>
      <c r="M36">
        <v>925</v>
      </c>
      <c r="N36">
        <v>1790</v>
      </c>
      <c r="O36">
        <v>89</v>
      </c>
      <c r="P36">
        <v>85</v>
      </c>
      <c r="Q36">
        <v>87</v>
      </c>
      <c r="R36">
        <v>951</v>
      </c>
      <c r="S36">
        <v>1014</v>
      </c>
      <c r="T36">
        <v>1965</v>
      </c>
    </row>
    <row r="37" spans="1:20" x14ac:dyDescent="0.35">
      <c r="A37" s="133" t="s">
        <v>311</v>
      </c>
      <c r="B37" s="170" t="s">
        <v>312</v>
      </c>
      <c r="C37">
        <v>75</v>
      </c>
      <c r="D37">
        <v>67</v>
      </c>
      <c r="E37">
        <v>71</v>
      </c>
      <c r="F37">
        <v>160</v>
      </c>
      <c r="G37">
        <v>196</v>
      </c>
      <c r="H37">
        <v>356</v>
      </c>
      <c r="I37">
        <v>84</v>
      </c>
      <c r="J37">
        <v>79</v>
      </c>
      <c r="K37">
        <v>81</v>
      </c>
      <c r="L37">
        <v>1095</v>
      </c>
      <c r="M37">
        <v>1133</v>
      </c>
      <c r="N37">
        <v>2228</v>
      </c>
      <c r="O37">
        <v>83</v>
      </c>
      <c r="P37">
        <v>77</v>
      </c>
      <c r="Q37">
        <v>80</v>
      </c>
      <c r="R37">
        <v>1255</v>
      </c>
      <c r="S37">
        <v>1329</v>
      </c>
      <c r="T37">
        <v>2584</v>
      </c>
    </row>
    <row r="38" spans="1:20" x14ac:dyDescent="0.35">
      <c r="A38" s="133" t="s">
        <v>271</v>
      </c>
      <c r="B38" s="170" t="s">
        <v>272</v>
      </c>
      <c r="C38">
        <v>84</v>
      </c>
      <c r="D38">
        <v>84</v>
      </c>
      <c r="E38">
        <v>84</v>
      </c>
      <c r="F38">
        <v>410</v>
      </c>
      <c r="G38">
        <v>418</v>
      </c>
      <c r="H38">
        <v>828</v>
      </c>
      <c r="I38">
        <v>90</v>
      </c>
      <c r="J38">
        <v>86</v>
      </c>
      <c r="K38">
        <v>88</v>
      </c>
      <c r="L38">
        <v>2032</v>
      </c>
      <c r="M38">
        <v>2088</v>
      </c>
      <c r="N38">
        <v>4120</v>
      </c>
      <c r="O38">
        <v>89</v>
      </c>
      <c r="P38">
        <v>86</v>
      </c>
      <c r="Q38">
        <v>87</v>
      </c>
      <c r="R38">
        <v>2442</v>
      </c>
      <c r="S38">
        <v>2506</v>
      </c>
      <c r="T38">
        <v>4948</v>
      </c>
    </row>
    <row r="39" spans="1:20" x14ac:dyDescent="0.35">
      <c r="A39" s="133" t="s">
        <v>313</v>
      </c>
      <c r="B39" s="170" t="s">
        <v>314</v>
      </c>
      <c r="C39">
        <v>80</v>
      </c>
      <c r="D39">
        <v>66</v>
      </c>
      <c r="E39">
        <v>72</v>
      </c>
      <c r="F39">
        <v>186</v>
      </c>
      <c r="G39">
        <v>215</v>
      </c>
      <c r="H39">
        <v>401</v>
      </c>
      <c r="I39">
        <v>84</v>
      </c>
      <c r="J39">
        <v>78</v>
      </c>
      <c r="K39">
        <v>81</v>
      </c>
      <c r="L39">
        <v>1885</v>
      </c>
      <c r="M39">
        <v>1983</v>
      </c>
      <c r="N39">
        <v>3868</v>
      </c>
      <c r="O39">
        <v>84</v>
      </c>
      <c r="P39">
        <v>77</v>
      </c>
      <c r="Q39">
        <v>80</v>
      </c>
      <c r="R39">
        <v>2071</v>
      </c>
      <c r="S39">
        <v>2198</v>
      </c>
      <c r="T39">
        <v>4269</v>
      </c>
    </row>
    <row r="40" spans="1:20" x14ac:dyDescent="0.35">
      <c r="A40" s="133" t="s">
        <v>315</v>
      </c>
      <c r="B40" s="170" t="s">
        <v>316</v>
      </c>
      <c r="C40">
        <v>64</v>
      </c>
      <c r="D40">
        <v>79</v>
      </c>
      <c r="E40">
        <v>72</v>
      </c>
      <c r="F40">
        <v>87</v>
      </c>
      <c r="G40">
        <v>94</v>
      </c>
      <c r="H40">
        <v>181</v>
      </c>
      <c r="I40">
        <v>92</v>
      </c>
      <c r="J40">
        <v>89</v>
      </c>
      <c r="K40">
        <v>90</v>
      </c>
      <c r="L40">
        <v>1157</v>
      </c>
      <c r="M40">
        <v>1222</v>
      </c>
      <c r="N40">
        <v>2379</v>
      </c>
      <c r="O40">
        <v>90</v>
      </c>
      <c r="P40">
        <v>88</v>
      </c>
      <c r="Q40">
        <v>89</v>
      </c>
      <c r="R40">
        <v>1244</v>
      </c>
      <c r="S40">
        <v>1316</v>
      </c>
      <c r="T40">
        <v>2560</v>
      </c>
    </row>
    <row r="41" spans="1:20" x14ac:dyDescent="0.35">
      <c r="A41" s="133" t="s">
        <v>317</v>
      </c>
      <c r="B41" s="170" t="s">
        <v>318</v>
      </c>
      <c r="C41">
        <v>64</v>
      </c>
      <c r="D41">
        <v>67</v>
      </c>
      <c r="E41">
        <v>66</v>
      </c>
      <c r="F41">
        <v>115</v>
      </c>
      <c r="G41">
        <v>113</v>
      </c>
      <c r="H41">
        <v>228</v>
      </c>
      <c r="I41">
        <v>88</v>
      </c>
      <c r="J41">
        <v>80</v>
      </c>
      <c r="K41">
        <v>84</v>
      </c>
      <c r="L41">
        <v>1085</v>
      </c>
      <c r="M41">
        <v>1216</v>
      </c>
      <c r="N41">
        <v>2301</v>
      </c>
      <c r="O41">
        <v>86</v>
      </c>
      <c r="P41">
        <v>79</v>
      </c>
      <c r="Q41">
        <v>82</v>
      </c>
      <c r="R41">
        <v>1200</v>
      </c>
      <c r="S41">
        <v>1329</v>
      </c>
      <c r="T41">
        <v>2529</v>
      </c>
    </row>
    <row r="42" spans="1:20" x14ac:dyDescent="0.35">
      <c r="A42" s="133" t="s">
        <v>319</v>
      </c>
      <c r="B42" s="170" t="s">
        <v>320</v>
      </c>
      <c r="C42">
        <v>89</v>
      </c>
      <c r="D42">
        <v>73</v>
      </c>
      <c r="E42">
        <v>81</v>
      </c>
      <c r="F42">
        <v>270</v>
      </c>
      <c r="G42">
        <v>264</v>
      </c>
      <c r="H42">
        <v>534</v>
      </c>
      <c r="I42">
        <v>86</v>
      </c>
      <c r="J42">
        <v>81</v>
      </c>
      <c r="K42">
        <v>83</v>
      </c>
      <c r="L42">
        <v>1511</v>
      </c>
      <c r="M42">
        <v>1637</v>
      </c>
      <c r="N42">
        <v>3148</v>
      </c>
      <c r="O42">
        <v>87</v>
      </c>
      <c r="P42">
        <v>80</v>
      </c>
      <c r="Q42">
        <v>83</v>
      </c>
      <c r="R42">
        <v>1781</v>
      </c>
      <c r="S42">
        <v>1901</v>
      </c>
      <c r="T42">
        <v>3682</v>
      </c>
    </row>
    <row r="43" spans="1:20" x14ac:dyDescent="0.35">
      <c r="A43" s="133" t="s">
        <v>198</v>
      </c>
      <c r="B43" s="170" t="s">
        <v>199</v>
      </c>
      <c r="C43">
        <v>79</v>
      </c>
      <c r="D43">
        <v>67</v>
      </c>
      <c r="E43">
        <v>73</v>
      </c>
      <c r="F43">
        <v>2048</v>
      </c>
      <c r="G43">
        <v>2170</v>
      </c>
      <c r="H43">
        <v>4218</v>
      </c>
      <c r="I43">
        <v>85</v>
      </c>
      <c r="J43">
        <v>79</v>
      </c>
      <c r="K43">
        <v>82</v>
      </c>
      <c r="L43">
        <v>5691</v>
      </c>
      <c r="M43">
        <v>6035</v>
      </c>
      <c r="N43">
        <v>11726</v>
      </c>
      <c r="O43">
        <v>83</v>
      </c>
      <c r="P43">
        <v>76</v>
      </c>
      <c r="Q43">
        <v>79</v>
      </c>
      <c r="R43">
        <v>7739</v>
      </c>
      <c r="S43">
        <v>8205</v>
      </c>
      <c r="T43">
        <v>15944</v>
      </c>
    </row>
    <row r="44" spans="1:20" x14ac:dyDescent="0.35">
      <c r="A44" s="133" t="s">
        <v>200</v>
      </c>
      <c r="B44" s="170" t="s">
        <v>201</v>
      </c>
      <c r="C44">
        <v>75</v>
      </c>
      <c r="D44">
        <v>65</v>
      </c>
      <c r="E44">
        <v>70</v>
      </c>
      <c r="F44">
        <v>436</v>
      </c>
      <c r="G44">
        <v>431</v>
      </c>
      <c r="H44">
        <v>867</v>
      </c>
      <c r="I44">
        <v>84</v>
      </c>
      <c r="J44">
        <v>78</v>
      </c>
      <c r="K44">
        <v>81</v>
      </c>
      <c r="L44">
        <v>1776</v>
      </c>
      <c r="M44">
        <v>1939</v>
      </c>
      <c r="N44">
        <v>3715</v>
      </c>
      <c r="O44">
        <v>83</v>
      </c>
      <c r="P44">
        <v>75</v>
      </c>
      <c r="Q44">
        <v>79</v>
      </c>
      <c r="R44">
        <v>2212</v>
      </c>
      <c r="S44">
        <v>2370</v>
      </c>
      <c r="T44">
        <v>4582</v>
      </c>
    </row>
    <row r="45" spans="1:20" x14ac:dyDescent="0.35">
      <c r="A45" s="133" t="s">
        <v>202</v>
      </c>
      <c r="B45" s="170" t="s">
        <v>203</v>
      </c>
      <c r="C45">
        <v>69</v>
      </c>
      <c r="D45">
        <v>59</v>
      </c>
      <c r="E45">
        <v>64</v>
      </c>
      <c r="F45">
        <v>276</v>
      </c>
      <c r="G45">
        <v>298</v>
      </c>
      <c r="H45">
        <v>574</v>
      </c>
      <c r="I45">
        <v>86</v>
      </c>
      <c r="J45">
        <v>76</v>
      </c>
      <c r="K45">
        <v>81</v>
      </c>
      <c r="L45">
        <v>1628</v>
      </c>
      <c r="M45">
        <v>1680</v>
      </c>
      <c r="N45">
        <v>3308</v>
      </c>
      <c r="O45">
        <v>83</v>
      </c>
      <c r="P45">
        <v>74</v>
      </c>
      <c r="Q45">
        <v>79</v>
      </c>
      <c r="R45">
        <v>1904</v>
      </c>
      <c r="S45">
        <v>1978</v>
      </c>
      <c r="T45">
        <v>3882</v>
      </c>
    </row>
    <row r="46" spans="1:20" x14ac:dyDescent="0.35">
      <c r="A46" s="133" t="s">
        <v>206</v>
      </c>
      <c r="B46" s="170" t="s">
        <v>207</v>
      </c>
      <c r="C46">
        <v>76</v>
      </c>
      <c r="D46">
        <v>66</v>
      </c>
      <c r="E46">
        <v>71</v>
      </c>
      <c r="F46">
        <v>445</v>
      </c>
      <c r="G46">
        <v>519</v>
      </c>
      <c r="H46">
        <v>964</v>
      </c>
      <c r="I46">
        <v>85</v>
      </c>
      <c r="J46">
        <v>77</v>
      </c>
      <c r="K46">
        <v>81</v>
      </c>
      <c r="L46">
        <v>1746</v>
      </c>
      <c r="M46">
        <v>1933</v>
      </c>
      <c r="N46">
        <v>3679</v>
      </c>
      <c r="O46">
        <v>84</v>
      </c>
      <c r="P46">
        <v>75</v>
      </c>
      <c r="Q46">
        <v>79</v>
      </c>
      <c r="R46">
        <v>2191</v>
      </c>
      <c r="S46">
        <v>2452</v>
      </c>
      <c r="T46">
        <v>4643</v>
      </c>
    </row>
    <row r="47" spans="1:20" x14ac:dyDescent="0.35">
      <c r="A47" s="133" t="s">
        <v>210</v>
      </c>
      <c r="B47" s="170" t="s">
        <v>211</v>
      </c>
      <c r="C47">
        <v>85</v>
      </c>
      <c r="D47">
        <v>62</v>
      </c>
      <c r="E47">
        <v>73</v>
      </c>
      <c r="F47">
        <v>209</v>
      </c>
      <c r="G47">
        <v>224</v>
      </c>
      <c r="H47">
        <v>433</v>
      </c>
      <c r="I47">
        <v>89</v>
      </c>
      <c r="J47">
        <v>83</v>
      </c>
      <c r="K47">
        <v>86</v>
      </c>
      <c r="L47">
        <v>1120</v>
      </c>
      <c r="M47">
        <v>1141</v>
      </c>
      <c r="N47">
        <v>2261</v>
      </c>
      <c r="O47">
        <v>88</v>
      </c>
      <c r="P47">
        <v>79</v>
      </c>
      <c r="Q47">
        <v>84</v>
      </c>
      <c r="R47">
        <v>1329</v>
      </c>
      <c r="S47">
        <v>1365</v>
      </c>
      <c r="T47">
        <v>2694</v>
      </c>
    </row>
    <row r="48" spans="1:20" x14ac:dyDescent="0.35">
      <c r="A48" s="133" t="s">
        <v>218</v>
      </c>
      <c r="B48" s="170" t="s">
        <v>219</v>
      </c>
      <c r="C48">
        <v>78</v>
      </c>
      <c r="D48">
        <v>69</v>
      </c>
      <c r="E48">
        <v>74</v>
      </c>
      <c r="F48">
        <v>408</v>
      </c>
      <c r="G48">
        <v>426</v>
      </c>
      <c r="H48">
        <v>834</v>
      </c>
      <c r="I48">
        <v>89</v>
      </c>
      <c r="J48">
        <v>81</v>
      </c>
      <c r="K48">
        <v>85</v>
      </c>
      <c r="L48">
        <v>1373</v>
      </c>
      <c r="M48">
        <v>1489</v>
      </c>
      <c r="N48">
        <v>2862</v>
      </c>
      <c r="O48">
        <v>86</v>
      </c>
      <c r="P48">
        <v>79</v>
      </c>
      <c r="Q48">
        <v>82</v>
      </c>
      <c r="R48">
        <v>1781</v>
      </c>
      <c r="S48">
        <v>1915</v>
      </c>
      <c r="T48">
        <v>3696</v>
      </c>
    </row>
    <row r="49" spans="1:20" x14ac:dyDescent="0.35">
      <c r="A49" s="133" t="s">
        <v>222</v>
      </c>
      <c r="B49" s="170" t="s">
        <v>223</v>
      </c>
      <c r="C49">
        <v>77</v>
      </c>
      <c r="D49">
        <v>65</v>
      </c>
      <c r="E49">
        <v>70</v>
      </c>
      <c r="F49">
        <v>351</v>
      </c>
      <c r="G49">
        <v>401</v>
      </c>
      <c r="H49">
        <v>752</v>
      </c>
      <c r="I49">
        <v>85</v>
      </c>
      <c r="J49">
        <v>79</v>
      </c>
      <c r="K49">
        <v>82</v>
      </c>
      <c r="L49">
        <v>1244</v>
      </c>
      <c r="M49">
        <v>1341</v>
      </c>
      <c r="N49">
        <v>2585</v>
      </c>
      <c r="O49">
        <v>83</v>
      </c>
      <c r="P49">
        <v>75</v>
      </c>
      <c r="Q49">
        <v>79</v>
      </c>
      <c r="R49">
        <v>1595</v>
      </c>
      <c r="S49">
        <v>1742</v>
      </c>
      <c r="T49">
        <v>3337</v>
      </c>
    </row>
    <row r="50" spans="1:20" x14ac:dyDescent="0.35">
      <c r="A50" s="133" t="s">
        <v>116</v>
      </c>
      <c r="B50" s="170" t="s">
        <v>117</v>
      </c>
      <c r="C50">
        <v>71</v>
      </c>
      <c r="D50">
        <v>68</v>
      </c>
      <c r="E50">
        <v>69</v>
      </c>
      <c r="F50">
        <v>266</v>
      </c>
      <c r="G50">
        <v>300</v>
      </c>
      <c r="H50">
        <v>566</v>
      </c>
      <c r="I50">
        <v>86</v>
      </c>
      <c r="J50">
        <v>78</v>
      </c>
      <c r="K50">
        <v>82</v>
      </c>
      <c r="L50">
        <v>601</v>
      </c>
      <c r="M50">
        <v>652</v>
      </c>
      <c r="N50">
        <v>1253</v>
      </c>
      <c r="O50">
        <v>82</v>
      </c>
      <c r="P50">
        <v>74</v>
      </c>
      <c r="Q50">
        <v>78</v>
      </c>
      <c r="R50">
        <v>867</v>
      </c>
      <c r="S50">
        <v>952</v>
      </c>
      <c r="T50">
        <v>1819</v>
      </c>
    </row>
    <row r="51" spans="1:20" x14ac:dyDescent="0.35">
      <c r="A51" s="133" t="s">
        <v>120</v>
      </c>
      <c r="B51" s="170" t="s">
        <v>121</v>
      </c>
      <c r="C51">
        <v>71</v>
      </c>
      <c r="D51">
        <v>60</v>
      </c>
      <c r="E51">
        <v>65</v>
      </c>
      <c r="F51">
        <v>678</v>
      </c>
      <c r="G51">
        <v>684</v>
      </c>
      <c r="H51">
        <v>1362</v>
      </c>
      <c r="I51">
        <v>83</v>
      </c>
      <c r="J51">
        <v>75</v>
      </c>
      <c r="K51">
        <v>79</v>
      </c>
      <c r="L51">
        <v>1840</v>
      </c>
      <c r="M51">
        <v>2003</v>
      </c>
      <c r="N51">
        <v>3843</v>
      </c>
      <c r="O51">
        <v>80</v>
      </c>
      <c r="P51">
        <v>71</v>
      </c>
      <c r="Q51">
        <v>75</v>
      </c>
      <c r="R51">
        <v>2518</v>
      </c>
      <c r="S51">
        <v>2687</v>
      </c>
      <c r="T51">
        <v>5205</v>
      </c>
    </row>
    <row r="52" spans="1:20" x14ac:dyDescent="0.35">
      <c r="A52" s="133" t="s">
        <v>132</v>
      </c>
      <c r="B52" s="170" t="s">
        <v>424</v>
      </c>
      <c r="C52">
        <v>69</v>
      </c>
      <c r="D52">
        <v>59</v>
      </c>
      <c r="E52">
        <v>64</v>
      </c>
      <c r="F52">
        <v>202</v>
      </c>
      <c r="G52">
        <v>169</v>
      </c>
      <c r="H52">
        <v>371</v>
      </c>
      <c r="I52">
        <v>88</v>
      </c>
      <c r="J52">
        <v>76</v>
      </c>
      <c r="K52">
        <v>81</v>
      </c>
      <c r="L52">
        <v>823</v>
      </c>
      <c r="M52">
        <v>904</v>
      </c>
      <c r="N52">
        <v>1727</v>
      </c>
      <c r="O52">
        <v>84</v>
      </c>
      <c r="P52">
        <v>73</v>
      </c>
      <c r="Q52">
        <v>78</v>
      </c>
      <c r="R52">
        <v>1025</v>
      </c>
      <c r="S52">
        <v>1073</v>
      </c>
      <c r="T52">
        <v>2098</v>
      </c>
    </row>
    <row r="53" spans="1:20" x14ac:dyDescent="0.35">
      <c r="A53" s="133" t="s">
        <v>130</v>
      </c>
      <c r="B53" s="170" t="s">
        <v>131</v>
      </c>
      <c r="C53">
        <v>65</v>
      </c>
      <c r="D53">
        <v>59</v>
      </c>
      <c r="E53">
        <v>62</v>
      </c>
      <c r="F53">
        <v>213</v>
      </c>
      <c r="G53">
        <v>231</v>
      </c>
      <c r="H53">
        <v>444</v>
      </c>
      <c r="I53">
        <v>85</v>
      </c>
      <c r="J53">
        <v>78</v>
      </c>
      <c r="K53">
        <v>81</v>
      </c>
      <c r="L53">
        <v>1195</v>
      </c>
      <c r="M53">
        <v>1367</v>
      </c>
      <c r="N53">
        <v>2562</v>
      </c>
      <c r="O53">
        <v>82</v>
      </c>
      <c r="P53">
        <v>75</v>
      </c>
      <c r="Q53">
        <v>78</v>
      </c>
      <c r="R53">
        <v>1408</v>
      </c>
      <c r="S53">
        <v>1598</v>
      </c>
      <c r="T53">
        <v>3006</v>
      </c>
    </row>
    <row r="54" spans="1:20" x14ac:dyDescent="0.35">
      <c r="A54" s="133" t="s">
        <v>143</v>
      </c>
      <c r="B54" s="170" t="s">
        <v>144</v>
      </c>
      <c r="C54">
        <v>73</v>
      </c>
      <c r="D54">
        <v>62</v>
      </c>
      <c r="E54">
        <v>67</v>
      </c>
      <c r="F54">
        <v>378</v>
      </c>
      <c r="G54">
        <v>401</v>
      </c>
      <c r="H54">
        <v>779</v>
      </c>
      <c r="I54">
        <v>87</v>
      </c>
      <c r="J54">
        <v>80</v>
      </c>
      <c r="K54">
        <v>83</v>
      </c>
      <c r="L54">
        <v>1481</v>
      </c>
      <c r="M54">
        <v>1491</v>
      </c>
      <c r="N54">
        <v>2972</v>
      </c>
      <c r="O54">
        <v>84</v>
      </c>
      <c r="P54">
        <v>76</v>
      </c>
      <c r="Q54">
        <v>80</v>
      </c>
      <c r="R54">
        <v>1859</v>
      </c>
      <c r="S54">
        <v>1892</v>
      </c>
      <c r="T54">
        <v>3751</v>
      </c>
    </row>
    <row r="55" spans="1:20" x14ac:dyDescent="0.35">
      <c r="A55" s="133" t="s">
        <v>104</v>
      </c>
      <c r="B55" s="170" t="s">
        <v>105</v>
      </c>
      <c r="C55">
        <v>77</v>
      </c>
      <c r="D55">
        <v>65</v>
      </c>
      <c r="E55">
        <v>71</v>
      </c>
      <c r="F55">
        <v>339</v>
      </c>
      <c r="G55">
        <v>347</v>
      </c>
      <c r="H55">
        <v>686</v>
      </c>
      <c r="I55">
        <v>86</v>
      </c>
      <c r="J55">
        <v>79</v>
      </c>
      <c r="K55">
        <v>82</v>
      </c>
      <c r="L55">
        <v>1600</v>
      </c>
      <c r="M55">
        <v>1675</v>
      </c>
      <c r="N55">
        <v>3275</v>
      </c>
      <c r="O55">
        <v>85</v>
      </c>
      <c r="P55">
        <v>76</v>
      </c>
      <c r="Q55">
        <v>80</v>
      </c>
      <c r="R55">
        <v>1939</v>
      </c>
      <c r="S55">
        <v>2022</v>
      </c>
      <c r="T55">
        <v>3961</v>
      </c>
    </row>
    <row r="56" spans="1:20" x14ac:dyDescent="0.35">
      <c r="A56" s="133" t="s">
        <v>106</v>
      </c>
      <c r="B56" s="170" t="s">
        <v>107</v>
      </c>
      <c r="C56">
        <v>69</v>
      </c>
      <c r="D56">
        <v>68</v>
      </c>
      <c r="E56">
        <v>68</v>
      </c>
      <c r="F56">
        <v>153</v>
      </c>
      <c r="G56">
        <v>159</v>
      </c>
      <c r="H56">
        <v>312</v>
      </c>
      <c r="I56">
        <v>86</v>
      </c>
      <c r="J56">
        <v>82</v>
      </c>
      <c r="K56">
        <v>84</v>
      </c>
      <c r="L56">
        <v>1029</v>
      </c>
      <c r="M56">
        <v>1028</v>
      </c>
      <c r="N56">
        <v>2057</v>
      </c>
      <c r="O56">
        <v>84</v>
      </c>
      <c r="P56">
        <v>80</v>
      </c>
      <c r="Q56">
        <v>82</v>
      </c>
      <c r="R56">
        <v>1182</v>
      </c>
      <c r="S56">
        <v>1187</v>
      </c>
      <c r="T56">
        <v>2369</v>
      </c>
    </row>
    <row r="57" spans="1:20" x14ac:dyDescent="0.35">
      <c r="A57" s="133" t="s">
        <v>122</v>
      </c>
      <c r="B57" s="170" t="s">
        <v>123</v>
      </c>
      <c r="C57">
        <v>79</v>
      </c>
      <c r="D57">
        <v>69</v>
      </c>
      <c r="E57">
        <v>74</v>
      </c>
      <c r="F57">
        <v>876</v>
      </c>
      <c r="G57">
        <v>956</v>
      </c>
      <c r="H57">
        <v>1832</v>
      </c>
      <c r="I57">
        <v>84</v>
      </c>
      <c r="J57">
        <v>76</v>
      </c>
      <c r="K57">
        <v>80</v>
      </c>
      <c r="L57">
        <v>2596</v>
      </c>
      <c r="M57">
        <v>2676</v>
      </c>
      <c r="N57">
        <v>5272</v>
      </c>
      <c r="O57">
        <v>83</v>
      </c>
      <c r="P57">
        <v>74</v>
      </c>
      <c r="Q57">
        <v>78</v>
      </c>
      <c r="R57">
        <v>3472</v>
      </c>
      <c r="S57">
        <v>3632</v>
      </c>
      <c r="T57">
        <v>7104</v>
      </c>
    </row>
    <row r="58" spans="1:20" x14ac:dyDescent="0.35">
      <c r="A58" s="133" t="s">
        <v>124</v>
      </c>
      <c r="B58" s="170" t="s">
        <v>125</v>
      </c>
      <c r="C58">
        <v>67</v>
      </c>
      <c r="D58">
        <v>56</v>
      </c>
      <c r="E58">
        <v>62</v>
      </c>
      <c r="F58">
        <v>343</v>
      </c>
      <c r="G58">
        <v>318</v>
      </c>
      <c r="H58">
        <v>661</v>
      </c>
      <c r="I58">
        <v>83</v>
      </c>
      <c r="J58">
        <v>74</v>
      </c>
      <c r="K58">
        <v>79</v>
      </c>
      <c r="L58">
        <v>1425</v>
      </c>
      <c r="M58">
        <v>1440</v>
      </c>
      <c r="N58">
        <v>2865</v>
      </c>
      <c r="O58">
        <v>80</v>
      </c>
      <c r="P58">
        <v>71</v>
      </c>
      <c r="Q58">
        <v>76</v>
      </c>
      <c r="R58">
        <v>1768</v>
      </c>
      <c r="S58">
        <v>1758</v>
      </c>
      <c r="T58">
        <v>3526</v>
      </c>
    </row>
    <row r="59" spans="1:20" x14ac:dyDescent="0.35">
      <c r="A59" s="133" t="s">
        <v>126</v>
      </c>
      <c r="B59" s="170" t="s">
        <v>127</v>
      </c>
      <c r="C59">
        <v>80</v>
      </c>
      <c r="D59">
        <v>69</v>
      </c>
      <c r="E59">
        <v>74</v>
      </c>
      <c r="F59">
        <v>272</v>
      </c>
      <c r="G59">
        <v>272</v>
      </c>
      <c r="H59">
        <v>544</v>
      </c>
      <c r="I59">
        <v>88</v>
      </c>
      <c r="J59">
        <v>81</v>
      </c>
      <c r="K59">
        <v>84</v>
      </c>
      <c r="L59">
        <v>1155</v>
      </c>
      <c r="M59">
        <v>1253</v>
      </c>
      <c r="N59">
        <v>2408</v>
      </c>
      <c r="O59">
        <v>86</v>
      </c>
      <c r="P59">
        <v>79</v>
      </c>
      <c r="Q59">
        <v>82</v>
      </c>
      <c r="R59">
        <v>1427</v>
      </c>
      <c r="S59">
        <v>1525</v>
      </c>
      <c r="T59">
        <v>2952</v>
      </c>
    </row>
    <row r="60" spans="1:20" x14ac:dyDescent="0.35">
      <c r="A60" s="133" t="s">
        <v>128</v>
      </c>
      <c r="B60" s="170" t="s">
        <v>129</v>
      </c>
      <c r="C60">
        <v>79</v>
      </c>
      <c r="D60">
        <v>63</v>
      </c>
      <c r="E60">
        <v>70</v>
      </c>
      <c r="F60">
        <v>305</v>
      </c>
      <c r="G60">
        <v>340</v>
      </c>
      <c r="H60">
        <v>645</v>
      </c>
      <c r="I60">
        <v>86</v>
      </c>
      <c r="J60">
        <v>78</v>
      </c>
      <c r="K60">
        <v>82</v>
      </c>
      <c r="L60">
        <v>1207</v>
      </c>
      <c r="M60">
        <v>1318</v>
      </c>
      <c r="N60">
        <v>2525</v>
      </c>
      <c r="O60">
        <v>84</v>
      </c>
      <c r="P60">
        <v>75</v>
      </c>
      <c r="Q60">
        <v>79</v>
      </c>
      <c r="R60">
        <v>1512</v>
      </c>
      <c r="S60">
        <v>1658</v>
      </c>
      <c r="T60">
        <v>3170</v>
      </c>
    </row>
    <row r="61" spans="1:20" x14ac:dyDescent="0.35">
      <c r="A61" s="133" t="s">
        <v>133</v>
      </c>
      <c r="B61" s="170" t="s">
        <v>134</v>
      </c>
      <c r="C61">
        <v>76</v>
      </c>
      <c r="D61">
        <v>56</v>
      </c>
      <c r="E61">
        <v>66</v>
      </c>
      <c r="F61">
        <v>213</v>
      </c>
      <c r="G61">
        <v>240</v>
      </c>
      <c r="H61">
        <v>453</v>
      </c>
      <c r="I61">
        <v>89</v>
      </c>
      <c r="J61">
        <v>80</v>
      </c>
      <c r="K61">
        <v>84</v>
      </c>
      <c r="L61">
        <v>1447</v>
      </c>
      <c r="M61">
        <v>1579</v>
      </c>
      <c r="N61">
        <v>3026</v>
      </c>
      <c r="O61">
        <v>87</v>
      </c>
      <c r="P61">
        <v>77</v>
      </c>
      <c r="Q61">
        <v>82</v>
      </c>
      <c r="R61">
        <v>1660</v>
      </c>
      <c r="S61">
        <v>1819</v>
      </c>
      <c r="T61">
        <v>3479</v>
      </c>
    </row>
    <row r="62" spans="1:20" x14ac:dyDescent="0.35">
      <c r="A62" s="133" t="s">
        <v>135</v>
      </c>
      <c r="B62" s="170" t="s">
        <v>136</v>
      </c>
      <c r="C62">
        <v>75</v>
      </c>
      <c r="D62">
        <v>57</v>
      </c>
      <c r="E62">
        <v>66</v>
      </c>
      <c r="F62">
        <v>319</v>
      </c>
      <c r="G62">
        <v>295</v>
      </c>
      <c r="H62">
        <v>614</v>
      </c>
      <c r="I62">
        <v>84</v>
      </c>
      <c r="J62">
        <v>77</v>
      </c>
      <c r="K62">
        <v>80</v>
      </c>
      <c r="L62">
        <v>1248</v>
      </c>
      <c r="M62">
        <v>1285</v>
      </c>
      <c r="N62">
        <v>2533</v>
      </c>
      <c r="O62">
        <v>82</v>
      </c>
      <c r="P62">
        <v>73</v>
      </c>
      <c r="Q62">
        <v>77</v>
      </c>
      <c r="R62">
        <v>1567</v>
      </c>
      <c r="S62">
        <v>1580</v>
      </c>
      <c r="T62">
        <v>3147</v>
      </c>
    </row>
    <row r="63" spans="1:20" x14ac:dyDescent="0.35">
      <c r="A63" s="133" t="s">
        <v>137</v>
      </c>
      <c r="B63" s="170" t="s">
        <v>138</v>
      </c>
      <c r="C63">
        <v>76</v>
      </c>
      <c r="D63">
        <v>58</v>
      </c>
      <c r="E63">
        <v>67</v>
      </c>
      <c r="F63">
        <v>125</v>
      </c>
      <c r="G63">
        <v>122</v>
      </c>
      <c r="H63">
        <v>247</v>
      </c>
      <c r="I63">
        <v>89</v>
      </c>
      <c r="J63">
        <v>84</v>
      </c>
      <c r="K63">
        <v>87</v>
      </c>
      <c r="L63">
        <v>1329</v>
      </c>
      <c r="M63">
        <v>1409</v>
      </c>
      <c r="N63">
        <v>2738</v>
      </c>
      <c r="O63">
        <v>88</v>
      </c>
      <c r="P63">
        <v>82</v>
      </c>
      <c r="Q63">
        <v>85</v>
      </c>
      <c r="R63">
        <v>1454</v>
      </c>
      <c r="S63">
        <v>1531</v>
      </c>
      <c r="T63">
        <v>2985</v>
      </c>
    </row>
    <row r="64" spans="1:20" x14ac:dyDescent="0.35">
      <c r="A64" s="133" t="s">
        <v>141</v>
      </c>
      <c r="B64" s="170" t="s">
        <v>142</v>
      </c>
      <c r="C64">
        <v>76</v>
      </c>
      <c r="D64">
        <v>61</v>
      </c>
      <c r="E64">
        <v>68</v>
      </c>
      <c r="F64">
        <v>293</v>
      </c>
      <c r="G64">
        <v>327</v>
      </c>
      <c r="H64">
        <v>620</v>
      </c>
      <c r="I64">
        <v>89</v>
      </c>
      <c r="J64">
        <v>82</v>
      </c>
      <c r="K64">
        <v>85</v>
      </c>
      <c r="L64">
        <v>1552</v>
      </c>
      <c r="M64">
        <v>1691</v>
      </c>
      <c r="N64">
        <v>3243</v>
      </c>
      <c r="O64">
        <v>87</v>
      </c>
      <c r="P64">
        <v>79</v>
      </c>
      <c r="Q64">
        <v>83</v>
      </c>
      <c r="R64">
        <v>1845</v>
      </c>
      <c r="S64">
        <v>2018</v>
      </c>
      <c r="T64">
        <v>3863</v>
      </c>
    </row>
    <row r="65" spans="1:20" x14ac:dyDescent="0.35">
      <c r="A65" s="133" t="s">
        <v>147</v>
      </c>
      <c r="B65" s="170" t="s">
        <v>148</v>
      </c>
      <c r="C65">
        <v>71</v>
      </c>
      <c r="D65">
        <v>62</v>
      </c>
      <c r="E65">
        <v>66</v>
      </c>
      <c r="F65">
        <v>291</v>
      </c>
      <c r="G65">
        <v>344</v>
      </c>
      <c r="H65">
        <v>635</v>
      </c>
      <c r="I65">
        <v>87</v>
      </c>
      <c r="J65">
        <v>79</v>
      </c>
      <c r="K65">
        <v>82</v>
      </c>
      <c r="L65">
        <v>1083</v>
      </c>
      <c r="M65">
        <v>1182</v>
      </c>
      <c r="N65">
        <v>2265</v>
      </c>
      <c r="O65">
        <v>83</v>
      </c>
      <c r="P65">
        <v>75</v>
      </c>
      <c r="Q65">
        <v>79</v>
      </c>
      <c r="R65">
        <v>1374</v>
      </c>
      <c r="S65">
        <v>1526</v>
      </c>
      <c r="T65">
        <v>2900</v>
      </c>
    </row>
    <row r="66" spans="1:20" x14ac:dyDescent="0.35">
      <c r="A66" s="133" t="s">
        <v>153</v>
      </c>
      <c r="B66" s="170" t="s">
        <v>154</v>
      </c>
      <c r="C66">
        <v>66</v>
      </c>
      <c r="D66">
        <v>63</v>
      </c>
      <c r="E66">
        <v>64</v>
      </c>
      <c r="F66">
        <v>290</v>
      </c>
      <c r="G66">
        <v>283</v>
      </c>
      <c r="H66">
        <v>573</v>
      </c>
      <c r="I66">
        <v>83</v>
      </c>
      <c r="J66">
        <v>77</v>
      </c>
      <c r="K66">
        <v>80</v>
      </c>
      <c r="L66">
        <v>1552</v>
      </c>
      <c r="M66">
        <v>1635</v>
      </c>
      <c r="N66">
        <v>3187</v>
      </c>
      <c r="O66">
        <v>81</v>
      </c>
      <c r="P66">
        <v>75</v>
      </c>
      <c r="Q66">
        <v>78</v>
      </c>
      <c r="R66">
        <v>1842</v>
      </c>
      <c r="S66">
        <v>1918</v>
      </c>
      <c r="T66">
        <v>3760</v>
      </c>
    </row>
    <row r="67" spans="1:20" x14ac:dyDescent="0.35">
      <c r="A67" s="133" t="s">
        <v>168</v>
      </c>
      <c r="B67" s="170" t="s">
        <v>169</v>
      </c>
      <c r="C67">
        <v>75</v>
      </c>
      <c r="D67">
        <v>60</v>
      </c>
      <c r="E67">
        <v>67</v>
      </c>
      <c r="F67">
        <v>298</v>
      </c>
      <c r="G67">
        <v>308</v>
      </c>
      <c r="H67">
        <v>606</v>
      </c>
      <c r="I67">
        <v>85</v>
      </c>
      <c r="J67">
        <v>77</v>
      </c>
      <c r="K67">
        <v>81</v>
      </c>
      <c r="L67">
        <v>1415</v>
      </c>
      <c r="M67">
        <v>1403</v>
      </c>
      <c r="N67">
        <v>2818</v>
      </c>
      <c r="O67">
        <v>83</v>
      </c>
      <c r="P67">
        <v>74</v>
      </c>
      <c r="Q67">
        <v>79</v>
      </c>
      <c r="R67">
        <v>1713</v>
      </c>
      <c r="S67">
        <v>1711</v>
      </c>
      <c r="T67">
        <v>3424</v>
      </c>
    </row>
    <row r="68" spans="1:20" x14ac:dyDescent="0.35">
      <c r="A68" s="133" t="s">
        <v>170</v>
      </c>
      <c r="B68" s="170" t="s">
        <v>171</v>
      </c>
      <c r="C68">
        <v>69</v>
      </c>
      <c r="D68">
        <v>59</v>
      </c>
      <c r="E68">
        <v>64</v>
      </c>
      <c r="F68">
        <v>576</v>
      </c>
      <c r="G68">
        <v>576</v>
      </c>
      <c r="H68">
        <v>1152</v>
      </c>
      <c r="I68">
        <v>83</v>
      </c>
      <c r="J68">
        <v>76</v>
      </c>
      <c r="K68">
        <v>80</v>
      </c>
      <c r="L68">
        <v>2525</v>
      </c>
      <c r="M68">
        <v>2772</v>
      </c>
      <c r="N68">
        <v>5297</v>
      </c>
      <c r="O68">
        <v>80</v>
      </c>
      <c r="P68">
        <v>73</v>
      </c>
      <c r="Q68">
        <v>77</v>
      </c>
      <c r="R68">
        <v>3101</v>
      </c>
      <c r="S68">
        <v>3348</v>
      </c>
      <c r="T68">
        <v>6449</v>
      </c>
    </row>
    <row r="69" spans="1:20" x14ac:dyDescent="0.35">
      <c r="A69" s="133" t="s">
        <v>149</v>
      </c>
      <c r="B69" s="170" t="s">
        <v>150</v>
      </c>
      <c r="C69">
        <v>76</v>
      </c>
      <c r="D69">
        <v>65</v>
      </c>
      <c r="E69">
        <v>70</v>
      </c>
      <c r="F69">
        <v>673</v>
      </c>
      <c r="G69">
        <v>770</v>
      </c>
      <c r="H69">
        <v>1443</v>
      </c>
      <c r="I69">
        <v>86</v>
      </c>
      <c r="J69">
        <v>76</v>
      </c>
      <c r="K69">
        <v>81</v>
      </c>
      <c r="L69">
        <v>3283</v>
      </c>
      <c r="M69">
        <v>3379</v>
      </c>
      <c r="N69">
        <v>6662</v>
      </c>
      <c r="O69">
        <v>84</v>
      </c>
      <c r="P69">
        <v>74</v>
      </c>
      <c r="Q69">
        <v>79</v>
      </c>
      <c r="R69">
        <v>3956</v>
      </c>
      <c r="S69">
        <v>4149</v>
      </c>
      <c r="T69">
        <v>8105</v>
      </c>
    </row>
    <row r="70" spans="1:20" x14ac:dyDescent="0.35">
      <c r="A70" s="133" t="s">
        <v>151</v>
      </c>
      <c r="B70" s="170" t="s">
        <v>152</v>
      </c>
      <c r="C70">
        <v>67</v>
      </c>
      <c r="D70">
        <v>63</v>
      </c>
      <c r="E70">
        <v>65</v>
      </c>
      <c r="F70">
        <v>182</v>
      </c>
      <c r="G70">
        <v>196</v>
      </c>
      <c r="H70">
        <v>378</v>
      </c>
      <c r="I70">
        <v>87</v>
      </c>
      <c r="J70">
        <v>82</v>
      </c>
      <c r="K70">
        <v>84</v>
      </c>
      <c r="L70">
        <v>1202</v>
      </c>
      <c r="M70">
        <v>1263</v>
      </c>
      <c r="N70">
        <v>2465</v>
      </c>
      <c r="O70">
        <v>84</v>
      </c>
      <c r="P70">
        <v>80</v>
      </c>
      <c r="Q70">
        <v>82</v>
      </c>
      <c r="R70">
        <v>1384</v>
      </c>
      <c r="S70">
        <v>1459</v>
      </c>
      <c r="T70">
        <v>2843</v>
      </c>
    </row>
    <row r="71" spans="1:20" x14ac:dyDescent="0.35">
      <c r="A71" s="133" t="s">
        <v>158</v>
      </c>
      <c r="B71" s="170" t="s">
        <v>159</v>
      </c>
      <c r="C71">
        <v>72</v>
      </c>
      <c r="D71">
        <v>59</v>
      </c>
      <c r="E71">
        <v>65</v>
      </c>
      <c r="F71">
        <v>471</v>
      </c>
      <c r="G71">
        <v>547</v>
      </c>
      <c r="H71">
        <v>1018</v>
      </c>
      <c r="I71">
        <v>84</v>
      </c>
      <c r="J71">
        <v>79</v>
      </c>
      <c r="K71">
        <v>81</v>
      </c>
      <c r="L71">
        <v>2191</v>
      </c>
      <c r="M71">
        <v>2276</v>
      </c>
      <c r="N71">
        <v>4467</v>
      </c>
      <c r="O71">
        <v>82</v>
      </c>
      <c r="P71">
        <v>75</v>
      </c>
      <c r="Q71">
        <v>78</v>
      </c>
      <c r="R71">
        <v>2662</v>
      </c>
      <c r="S71">
        <v>2823</v>
      </c>
      <c r="T71">
        <v>5485</v>
      </c>
    </row>
    <row r="72" spans="1:20" x14ac:dyDescent="0.35">
      <c r="A72" s="133" t="s">
        <v>160</v>
      </c>
      <c r="B72" s="170" t="s">
        <v>161</v>
      </c>
      <c r="C72">
        <v>68</v>
      </c>
      <c r="D72">
        <v>58</v>
      </c>
      <c r="E72">
        <v>63</v>
      </c>
      <c r="F72">
        <v>910</v>
      </c>
      <c r="G72">
        <v>931</v>
      </c>
      <c r="H72">
        <v>1841</v>
      </c>
      <c r="I72">
        <v>84</v>
      </c>
      <c r="J72">
        <v>76</v>
      </c>
      <c r="K72">
        <v>80</v>
      </c>
      <c r="L72">
        <v>4056</v>
      </c>
      <c r="M72">
        <v>4214</v>
      </c>
      <c r="N72">
        <v>8270</v>
      </c>
      <c r="O72">
        <v>81</v>
      </c>
      <c r="P72">
        <v>72</v>
      </c>
      <c r="Q72">
        <v>77</v>
      </c>
      <c r="R72">
        <v>4966</v>
      </c>
      <c r="S72">
        <v>5145</v>
      </c>
      <c r="T72">
        <v>10111</v>
      </c>
    </row>
    <row r="73" spans="1:20" x14ac:dyDescent="0.35">
      <c r="A73" s="133" t="s">
        <v>172</v>
      </c>
      <c r="B73" s="170" t="s">
        <v>173</v>
      </c>
      <c r="C73">
        <v>71</v>
      </c>
      <c r="D73">
        <v>51</v>
      </c>
      <c r="E73">
        <v>61</v>
      </c>
      <c r="F73">
        <v>299</v>
      </c>
      <c r="G73">
        <v>295</v>
      </c>
      <c r="H73">
        <v>594</v>
      </c>
      <c r="I73">
        <v>84</v>
      </c>
      <c r="J73">
        <v>75</v>
      </c>
      <c r="K73">
        <v>80</v>
      </c>
      <c r="L73">
        <v>1768</v>
      </c>
      <c r="M73">
        <v>1816</v>
      </c>
      <c r="N73">
        <v>3584</v>
      </c>
      <c r="O73">
        <v>82</v>
      </c>
      <c r="P73">
        <v>72</v>
      </c>
      <c r="Q73">
        <v>77</v>
      </c>
      <c r="R73">
        <v>2067</v>
      </c>
      <c r="S73">
        <v>2111</v>
      </c>
      <c r="T73">
        <v>4178</v>
      </c>
    </row>
    <row r="74" spans="1:20" x14ac:dyDescent="0.35">
      <c r="A74" s="318" t="s">
        <v>635</v>
      </c>
      <c r="B74" s="170" t="s">
        <v>79</v>
      </c>
      <c r="C74">
        <v>70</v>
      </c>
      <c r="D74">
        <v>62</v>
      </c>
      <c r="E74">
        <v>66</v>
      </c>
      <c r="F74">
        <v>194</v>
      </c>
      <c r="G74">
        <v>172</v>
      </c>
      <c r="H74">
        <v>366</v>
      </c>
      <c r="I74">
        <v>87</v>
      </c>
      <c r="J74">
        <v>79</v>
      </c>
      <c r="K74">
        <v>83</v>
      </c>
      <c r="L74">
        <v>837</v>
      </c>
      <c r="M74">
        <v>955</v>
      </c>
      <c r="N74">
        <v>1792</v>
      </c>
      <c r="O74">
        <v>84</v>
      </c>
      <c r="P74">
        <v>76</v>
      </c>
      <c r="Q74">
        <v>80</v>
      </c>
      <c r="R74">
        <v>1031</v>
      </c>
      <c r="S74">
        <v>1127</v>
      </c>
      <c r="T74">
        <v>2158</v>
      </c>
    </row>
    <row r="75" spans="1:20" x14ac:dyDescent="0.35">
      <c r="A75" s="133" t="s">
        <v>84</v>
      </c>
      <c r="B75" s="170" t="s">
        <v>85</v>
      </c>
      <c r="C75">
        <v>80</v>
      </c>
      <c r="D75">
        <v>70</v>
      </c>
      <c r="E75">
        <v>75</v>
      </c>
      <c r="F75">
        <v>386</v>
      </c>
      <c r="G75">
        <v>420</v>
      </c>
      <c r="H75">
        <v>806</v>
      </c>
      <c r="I75">
        <v>85</v>
      </c>
      <c r="J75">
        <v>80</v>
      </c>
      <c r="K75">
        <v>82</v>
      </c>
      <c r="L75">
        <v>1151</v>
      </c>
      <c r="M75">
        <v>1246</v>
      </c>
      <c r="N75">
        <v>2397</v>
      </c>
      <c r="O75">
        <v>84</v>
      </c>
      <c r="P75">
        <v>77</v>
      </c>
      <c r="Q75">
        <v>81</v>
      </c>
      <c r="R75">
        <v>1537</v>
      </c>
      <c r="S75">
        <v>1666</v>
      </c>
      <c r="T75">
        <v>3203</v>
      </c>
    </row>
    <row r="76" spans="1:20" x14ac:dyDescent="0.35">
      <c r="A76" s="133" t="s">
        <v>86</v>
      </c>
      <c r="B76" s="170" t="s">
        <v>87</v>
      </c>
      <c r="C76">
        <v>75</v>
      </c>
      <c r="D76">
        <v>61</v>
      </c>
      <c r="E76">
        <v>67</v>
      </c>
      <c r="F76">
        <v>159</v>
      </c>
      <c r="G76">
        <v>193</v>
      </c>
      <c r="H76">
        <v>352</v>
      </c>
      <c r="I76">
        <v>88</v>
      </c>
      <c r="J76">
        <v>80</v>
      </c>
      <c r="K76">
        <v>83</v>
      </c>
      <c r="L76">
        <v>967</v>
      </c>
      <c r="M76">
        <v>1049</v>
      </c>
      <c r="N76">
        <v>2016</v>
      </c>
      <c r="O76">
        <v>86</v>
      </c>
      <c r="P76">
        <v>77</v>
      </c>
      <c r="Q76">
        <v>81</v>
      </c>
      <c r="R76">
        <v>1126</v>
      </c>
      <c r="S76">
        <v>1242</v>
      </c>
      <c r="T76">
        <v>2368</v>
      </c>
    </row>
    <row r="77" spans="1:20" x14ac:dyDescent="0.35">
      <c r="A77" s="133" t="s">
        <v>92</v>
      </c>
      <c r="B77" s="170" t="s">
        <v>93</v>
      </c>
      <c r="C77">
        <v>75</v>
      </c>
      <c r="D77">
        <v>63</v>
      </c>
      <c r="E77">
        <v>69</v>
      </c>
      <c r="F77">
        <v>174</v>
      </c>
      <c r="G77">
        <v>185</v>
      </c>
      <c r="H77">
        <v>359</v>
      </c>
      <c r="I77">
        <v>89</v>
      </c>
      <c r="J77">
        <v>81</v>
      </c>
      <c r="K77">
        <v>85</v>
      </c>
      <c r="L77">
        <v>634</v>
      </c>
      <c r="M77">
        <v>685</v>
      </c>
      <c r="N77">
        <v>1319</v>
      </c>
      <c r="O77">
        <v>86</v>
      </c>
      <c r="P77">
        <v>77</v>
      </c>
      <c r="Q77">
        <v>81</v>
      </c>
      <c r="R77">
        <v>808</v>
      </c>
      <c r="S77">
        <v>870</v>
      </c>
      <c r="T77">
        <v>1678</v>
      </c>
    </row>
    <row r="78" spans="1:20" x14ac:dyDescent="0.35">
      <c r="A78" s="133" t="s">
        <v>96</v>
      </c>
      <c r="B78" s="170" t="s">
        <v>97</v>
      </c>
      <c r="C78">
        <v>78</v>
      </c>
      <c r="D78">
        <v>69</v>
      </c>
      <c r="E78">
        <v>73</v>
      </c>
      <c r="F78">
        <v>322</v>
      </c>
      <c r="G78">
        <v>310</v>
      </c>
      <c r="H78">
        <v>632</v>
      </c>
      <c r="I78">
        <v>87</v>
      </c>
      <c r="J78">
        <v>79</v>
      </c>
      <c r="K78">
        <v>83</v>
      </c>
      <c r="L78">
        <v>1217</v>
      </c>
      <c r="M78">
        <v>1299</v>
      </c>
      <c r="N78">
        <v>2516</v>
      </c>
      <c r="O78">
        <v>85</v>
      </c>
      <c r="P78">
        <v>77</v>
      </c>
      <c r="Q78">
        <v>81</v>
      </c>
      <c r="R78">
        <v>1539</v>
      </c>
      <c r="S78">
        <v>1609</v>
      </c>
      <c r="T78">
        <v>3148</v>
      </c>
    </row>
    <row r="79" spans="1:20" x14ac:dyDescent="0.35">
      <c r="A79" s="133" t="s">
        <v>376</v>
      </c>
      <c r="B79" s="170" t="s">
        <v>377</v>
      </c>
      <c r="C79" t="s">
        <v>441</v>
      </c>
      <c r="D79" t="s">
        <v>441</v>
      </c>
      <c r="E79" t="s">
        <v>441</v>
      </c>
      <c r="F79" t="s">
        <v>441</v>
      </c>
      <c r="G79" t="s">
        <v>441</v>
      </c>
      <c r="H79" t="s">
        <v>441</v>
      </c>
      <c r="I79" t="s">
        <v>441</v>
      </c>
      <c r="J79" t="s">
        <v>441</v>
      </c>
      <c r="K79" t="s">
        <v>441</v>
      </c>
      <c r="L79" t="s">
        <v>441</v>
      </c>
      <c r="M79" t="s">
        <v>441</v>
      </c>
      <c r="N79" t="s">
        <v>441</v>
      </c>
      <c r="O79" t="s">
        <v>441</v>
      </c>
      <c r="P79" t="s">
        <v>441</v>
      </c>
      <c r="Q79" t="s">
        <v>441</v>
      </c>
      <c r="R79" t="s">
        <v>441</v>
      </c>
      <c r="S79" t="s">
        <v>441</v>
      </c>
      <c r="T79" t="s">
        <v>441</v>
      </c>
    </row>
    <row r="80" spans="1:20" x14ac:dyDescent="0.35">
      <c r="A80" s="133" t="s">
        <v>363</v>
      </c>
      <c r="B80" s="170" t="s">
        <v>364</v>
      </c>
      <c r="C80">
        <v>73</v>
      </c>
      <c r="D80">
        <v>58</v>
      </c>
      <c r="E80">
        <v>65</v>
      </c>
      <c r="F80">
        <v>81</v>
      </c>
      <c r="G80">
        <v>84</v>
      </c>
      <c r="H80">
        <v>165</v>
      </c>
      <c r="I80">
        <v>83</v>
      </c>
      <c r="J80">
        <v>77</v>
      </c>
      <c r="K80">
        <v>80</v>
      </c>
      <c r="L80">
        <v>847</v>
      </c>
      <c r="M80">
        <v>878</v>
      </c>
      <c r="N80">
        <v>1725</v>
      </c>
      <c r="O80">
        <v>82</v>
      </c>
      <c r="P80">
        <v>76</v>
      </c>
      <c r="Q80">
        <v>79</v>
      </c>
      <c r="R80">
        <v>928</v>
      </c>
      <c r="S80">
        <v>962</v>
      </c>
      <c r="T80">
        <v>1890</v>
      </c>
    </row>
    <row r="81" spans="1:20" x14ac:dyDescent="0.35">
      <c r="A81" s="133" t="s">
        <v>367</v>
      </c>
      <c r="B81" s="170" t="s">
        <v>425</v>
      </c>
      <c r="C81">
        <v>69</v>
      </c>
      <c r="D81">
        <v>62</v>
      </c>
      <c r="E81">
        <v>65</v>
      </c>
      <c r="F81">
        <v>467</v>
      </c>
      <c r="G81">
        <v>500</v>
      </c>
      <c r="H81">
        <v>967</v>
      </c>
      <c r="I81">
        <v>83</v>
      </c>
      <c r="J81">
        <v>79</v>
      </c>
      <c r="K81">
        <v>81</v>
      </c>
      <c r="L81">
        <v>2020</v>
      </c>
      <c r="M81">
        <v>2275</v>
      </c>
      <c r="N81">
        <v>4295</v>
      </c>
      <c r="O81">
        <v>80</v>
      </c>
      <c r="P81">
        <v>76</v>
      </c>
      <c r="Q81">
        <v>78</v>
      </c>
      <c r="R81">
        <v>2487</v>
      </c>
      <c r="S81">
        <v>2775</v>
      </c>
      <c r="T81">
        <v>5262</v>
      </c>
    </row>
    <row r="82" spans="1:20" x14ac:dyDescent="0.35">
      <c r="A82" s="133" t="s">
        <v>378</v>
      </c>
      <c r="B82" s="170" t="s">
        <v>379</v>
      </c>
      <c r="C82">
        <v>64</v>
      </c>
      <c r="D82">
        <v>53</v>
      </c>
      <c r="E82">
        <v>58</v>
      </c>
      <c r="F82">
        <v>106</v>
      </c>
      <c r="G82">
        <v>115</v>
      </c>
      <c r="H82">
        <v>221</v>
      </c>
      <c r="I82">
        <v>89</v>
      </c>
      <c r="J82">
        <v>81</v>
      </c>
      <c r="K82">
        <v>85</v>
      </c>
      <c r="L82">
        <v>1078</v>
      </c>
      <c r="M82">
        <v>1141</v>
      </c>
      <c r="N82">
        <v>2219</v>
      </c>
      <c r="O82">
        <v>87</v>
      </c>
      <c r="P82">
        <v>79</v>
      </c>
      <c r="Q82">
        <v>83</v>
      </c>
      <c r="R82">
        <v>1184</v>
      </c>
      <c r="S82">
        <v>1256</v>
      </c>
      <c r="T82">
        <v>2440</v>
      </c>
    </row>
    <row r="83" spans="1:20" x14ac:dyDescent="0.35">
      <c r="A83" s="133" t="s">
        <v>386</v>
      </c>
      <c r="B83" s="170" t="s">
        <v>387</v>
      </c>
      <c r="C83">
        <v>71</v>
      </c>
      <c r="D83">
        <v>61</v>
      </c>
      <c r="E83">
        <v>65</v>
      </c>
      <c r="F83">
        <v>113</v>
      </c>
      <c r="G83">
        <v>155</v>
      </c>
      <c r="H83">
        <v>268</v>
      </c>
      <c r="I83">
        <v>87</v>
      </c>
      <c r="J83">
        <v>79</v>
      </c>
      <c r="K83">
        <v>83</v>
      </c>
      <c r="L83">
        <v>1507</v>
      </c>
      <c r="M83">
        <v>1645</v>
      </c>
      <c r="N83">
        <v>3152</v>
      </c>
      <c r="O83">
        <v>86</v>
      </c>
      <c r="P83">
        <v>77</v>
      </c>
      <c r="Q83">
        <v>81</v>
      </c>
      <c r="R83">
        <v>1620</v>
      </c>
      <c r="S83">
        <v>1800</v>
      </c>
      <c r="T83">
        <v>3420</v>
      </c>
    </row>
    <row r="84" spans="1:20" x14ac:dyDescent="0.35">
      <c r="A84" s="133" t="s">
        <v>80</v>
      </c>
      <c r="B84" s="170" t="s">
        <v>81</v>
      </c>
      <c r="C84">
        <v>77</v>
      </c>
      <c r="D84">
        <v>74</v>
      </c>
      <c r="E84">
        <v>75</v>
      </c>
      <c r="F84">
        <v>152</v>
      </c>
      <c r="G84">
        <v>164</v>
      </c>
      <c r="H84">
        <v>316</v>
      </c>
      <c r="I84">
        <v>90</v>
      </c>
      <c r="J84">
        <v>86</v>
      </c>
      <c r="K84">
        <v>88</v>
      </c>
      <c r="L84">
        <v>421</v>
      </c>
      <c r="M84">
        <v>432</v>
      </c>
      <c r="N84">
        <v>853</v>
      </c>
      <c r="O84">
        <v>87</v>
      </c>
      <c r="P84">
        <v>83</v>
      </c>
      <c r="Q84">
        <v>85</v>
      </c>
      <c r="R84">
        <v>573</v>
      </c>
      <c r="S84">
        <v>596</v>
      </c>
      <c r="T84">
        <v>1169</v>
      </c>
    </row>
    <row r="85" spans="1:20" x14ac:dyDescent="0.35">
      <c r="A85" s="133" t="s">
        <v>82</v>
      </c>
      <c r="B85" s="170" t="s">
        <v>83</v>
      </c>
      <c r="C85">
        <v>73</v>
      </c>
      <c r="D85">
        <v>61</v>
      </c>
      <c r="E85">
        <v>67</v>
      </c>
      <c r="F85">
        <v>323</v>
      </c>
      <c r="G85">
        <v>305</v>
      </c>
      <c r="H85">
        <v>628</v>
      </c>
      <c r="I85">
        <v>82</v>
      </c>
      <c r="J85">
        <v>75</v>
      </c>
      <c r="K85">
        <v>78</v>
      </c>
      <c r="L85">
        <v>606</v>
      </c>
      <c r="M85">
        <v>706</v>
      </c>
      <c r="N85">
        <v>1312</v>
      </c>
      <c r="O85">
        <v>79</v>
      </c>
      <c r="P85">
        <v>71</v>
      </c>
      <c r="Q85">
        <v>74</v>
      </c>
      <c r="R85">
        <v>929</v>
      </c>
      <c r="S85">
        <v>1011</v>
      </c>
      <c r="T85">
        <v>1940</v>
      </c>
    </row>
    <row r="86" spans="1:20" x14ac:dyDescent="0.35">
      <c r="A86" s="133" t="s">
        <v>90</v>
      </c>
      <c r="B86" s="170" t="s">
        <v>91</v>
      </c>
      <c r="C86">
        <v>79</v>
      </c>
      <c r="D86">
        <v>64</v>
      </c>
      <c r="E86">
        <v>72</v>
      </c>
      <c r="F86">
        <v>196</v>
      </c>
      <c r="G86">
        <v>190</v>
      </c>
      <c r="H86">
        <v>386</v>
      </c>
      <c r="I86">
        <v>90</v>
      </c>
      <c r="J86">
        <v>82</v>
      </c>
      <c r="K86">
        <v>86</v>
      </c>
      <c r="L86">
        <v>591</v>
      </c>
      <c r="M86">
        <v>629</v>
      </c>
      <c r="N86">
        <v>1220</v>
      </c>
      <c r="O86">
        <v>87</v>
      </c>
      <c r="P86">
        <v>78</v>
      </c>
      <c r="Q86">
        <v>82</v>
      </c>
      <c r="R86">
        <v>787</v>
      </c>
      <c r="S86">
        <v>819</v>
      </c>
      <c r="T86">
        <v>1606</v>
      </c>
    </row>
    <row r="87" spans="1:20" x14ac:dyDescent="0.35">
      <c r="A87" s="133" t="s">
        <v>94</v>
      </c>
      <c r="B87" s="170" t="s">
        <v>95</v>
      </c>
      <c r="C87">
        <v>80</v>
      </c>
      <c r="D87">
        <v>64</v>
      </c>
      <c r="E87">
        <v>72</v>
      </c>
      <c r="F87">
        <v>242</v>
      </c>
      <c r="G87">
        <v>251</v>
      </c>
      <c r="H87">
        <v>493</v>
      </c>
      <c r="I87">
        <v>88</v>
      </c>
      <c r="J87">
        <v>84</v>
      </c>
      <c r="K87">
        <v>86</v>
      </c>
      <c r="L87">
        <v>1021</v>
      </c>
      <c r="M87">
        <v>1025</v>
      </c>
      <c r="N87">
        <v>2046</v>
      </c>
      <c r="O87">
        <v>87</v>
      </c>
      <c r="P87">
        <v>80</v>
      </c>
      <c r="Q87">
        <v>83</v>
      </c>
      <c r="R87">
        <v>1263</v>
      </c>
      <c r="S87">
        <v>1276</v>
      </c>
      <c r="T87">
        <v>2539</v>
      </c>
    </row>
    <row r="88" spans="1:20" x14ac:dyDescent="0.35">
      <c r="A88" s="133" t="s">
        <v>157</v>
      </c>
      <c r="B88" s="170" t="s">
        <v>426</v>
      </c>
      <c r="C88">
        <v>74</v>
      </c>
      <c r="D88">
        <v>64</v>
      </c>
      <c r="E88">
        <v>69</v>
      </c>
      <c r="F88">
        <v>386</v>
      </c>
      <c r="G88">
        <v>408</v>
      </c>
      <c r="H88">
        <v>794</v>
      </c>
      <c r="I88">
        <v>84</v>
      </c>
      <c r="J88">
        <v>74</v>
      </c>
      <c r="K88">
        <v>79</v>
      </c>
      <c r="L88">
        <v>1287</v>
      </c>
      <c r="M88">
        <v>1282</v>
      </c>
      <c r="N88">
        <v>2569</v>
      </c>
      <c r="O88">
        <v>82</v>
      </c>
      <c r="P88">
        <v>72</v>
      </c>
      <c r="Q88">
        <v>77</v>
      </c>
      <c r="R88">
        <v>1673</v>
      </c>
      <c r="S88">
        <v>1690</v>
      </c>
      <c r="T88">
        <v>3363</v>
      </c>
    </row>
    <row r="89" spans="1:20" x14ac:dyDescent="0.35">
      <c r="A89" s="133" t="s">
        <v>155</v>
      </c>
      <c r="B89" s="170" t="s">
        <v>156</v>
      </c>
      <c r="C89">
        <v>70</v>
      </c>
      <c r="D89">
        <v>69</v>
      </c>
      <c r="E89">
        <v>70</v>
      </c>
      <c r="F89">
        <v>205</v>
      </c>
      <c r="G89">
        <v>218</v>
      </c>
      <c r="H89">
        <v>423</v>
      </c>
      <c r="I89">
        <v>88</v>
      </c>
      <c r="J89">
        <v>78</v>
      </c>
      <c r="K89">
        <v>83</v>
      </c>
      <c r="L89">
        <v>1526</v>
      </c>
      <c r="M89">
        <v>1594</v>
      </c>
      <c r="N89">
        <v>3120</v>
      </c>
      <c r="O89">
        <v>85</v>
      </c>
      <c r="P89">
        <v>77</v>
      </c>
      <c r="Q89">
        <v>81</v>
      </c>
      <c r="R89">
        <v>1731</v>
      </c>
      <c r="S89">
        <v>1812</v>
      </c>
      <c r="T89">
        <v>3543</v>
      </c>
    </row>
    <row r="90" spans="1:20" x14ac:dyDescent="0.35">
      <c r="A90" s="133" t="s">
        <v>162</v>
      </c>
      <c r="B90" s="170" t="s">
        <v>163</v>
      </c>
      <c r="C90">
        <v>76</v>
      </c>
      <c r="D90">
        <v>65</v>
      </c>
      <c r="E90">
        <v>70</v>
      </c>
      <c r="F90">
        <v>170</v>
      </c>
      <c r="G90">
        <v>155</v>
      </c>
      <c r="H90">
        <v>325</v>
      </c>
      <c r="I90">
        <v>83</v>
      </c>
      <c r="J90">
        <v>80</v>
      </c>
      <c r="K90">
        <v>82</v>
      </c>
      <c r="L90">
        <v>810</v>
      </c>
      <c r="M90">
        <v>834</v>
      </c>
      <c r="N90">
        <v>1644</v>
      </c>
      <c r="O90">
        <v>82</v>
      </c>
      <c r="P90">
        <v>77</v>
      </c>
      <c r="Q90">
        <v>80</v>
      </c>
      <c r="R90">
        <v>980</v>
      </c>
      <c r="S90">
        <v>989</v>
      </c>
      <c r="T90">
        <v>1969</v>
      </c>
    </row>
    <row r="91" spans="1:20" x14ac:dyDescent="0.35">
      <c r="A91" s="133" t="s">
        <v>164</v>
      </c>
      <c r="B91" s="170" t="s">
        <v>165</v>
      </c>
      <c r="C91">
        <v>75</v>
      </c>
      <c r="D91">
        <v>64</v>
      </c>
      <c r="E91">
        <v>70</v>
      </c>
      <c r="F91">
        <v>136</v>
      </c>
      <c r="G91">
        <v>140</v>
      </c>
      <c r="H91">
        <v>276</v>
      </c>
      <c r="I91">
        <v>89</v>
      </c>
      <c r="J91">
        <v>82</v>
      </c>
      <c r="K91">
        <v>85</v>
      </c>
      <c r="L91">
        <v>800</v>
      </c>
      <c r="M91">
        <v>875</v>
      </c>
      <c r="N91">
        <v>1675</v>
      </c>
      <c r="O91">
        <v>87</v>
      </c>
      <c r="P91">
        <v>79</v>
      </c>
      <c r="Q91">
        <v>83</v>
      </c>
      <c r="R91">
        <v>936</v>
      </c>
      <c r="S91">
        <v>1015</v>
      </c>
      <c r="T91">
        <v>1951</v>
      </c>
    </row>
    <row r="92" spans="1:20" x14ac:dyDescent="0.35">
      <c r="A92" s="133" t="s">
        <v>166</v>
      </c>
      <c r="B92" s="170" t="s">
        <v>167</v>
      </c>
      <c r="C92">
        <v>67</v>
      </c>
      <c r="D92">
        <v>58</v>
      </c>
      <c r="E92">
        <v>63</v>
      </c>
      <c r="F92">
        <v>215</v>
      </c>
      <c r="G92">
        <v>234</v>
      </c>
      <c r="H92">
        <v>449</v>
      </c>
      <c r="I92">
        <v>84</v>
      </c>
      <c r="J92">
        <v>76</v>
      </c>
      <c r="K92">
        <v>80</v>
      </c>
      <c r="L92">
        <v>2772</v>
      </c>
      <c r="M92">
        <v>2975</v>
      </c>
      <c r="N92">
        <v>5747</v>
      </c>
      <c r="O92">
        <v>83</v>
      </c>
      <c r="P92">
        <v>75</v>
      </c>
      <c r="Q92">
        <v>78</v>
      </c>
      <c r="R92">
        <v>2987</v>
      </c>
      <c r="S92">
        <v>3209</v>
      </c>
      <c r="T92">
        <v>6196</v>
      </c>
    </row>
    <row r="93" spans="1:20" x14ac:dyDescent="0.35">
      <c r="A93" s="133" t="s">
        <v>174</v>
      </c>
      <c r="B93" s="170" t="s">
        <v>175</v>
      </c>
      <c r="C93">
        <v>71</v>
      </c>
      <c r="D93">
        <v>67</v>
      </c>
      <c r="E93">
        <v>69</v>
      </c>
      <c r="F93">
        <v>80</v>
      </c>
      <c r="G93">
        <v>91</v>
      </c>
      <c r="H93">
        <v>171</v>
      </c>
      <c r="I93">
        <v>87</v>
      </c>
      <c r="J93">
        <v>80</v>
      </c>
      <c r="K93">
        <v>83</v>
      </c>
      <c r="L93">
        <v>940</v>
      </c>
      <c r="M93">
        <v>900</v>
      </c>
      <c r="N93">
        <v>1840</v>
      </c>
      <c r="O93">
        <v>85</v>
      </c>
      <c r="P93">
        <v>79</v>
      </c>
      <c r="Q93">
        <v>82</v>
      </c>
      <c r="R93">
        <v>1020</v>
      </c>
      <c r="S93">
        <v>991</v>
      </c>
      <c r="T93">
        <v>2011</v>
      </c>
    </row>
    <row r="94" spans="1:20" x14ac:dyDescent="0.35">
      <c r="A94" s="133" t="s">
        <v>238</v>
      </c>
      <c r="B94" s="170" t="s">
        <v>239</v>
      </c>
      <c r="C94">
        <v>78</v>
      </c>
      <c r="D94">
        <v>73</v>
      </c>
      <c r="E94">
        <v>75</v>
      </c>
      <c r="F94">
        <v>249</v>
      </c>
      <c r="G94">
        <v>246</v>
      </c>
      <c r="H94">
        <v>495</v>
      </c>
      <c r="I94">
        <v>83</v>
      </c>
      <c r="J94">
        <v>75</v>
      </c>
      <c r="K94">
        <v>79</v>
      </c>
      <c r="L94">
        <v>1300</v>
      </c>
      <c r="M94">
        <v>1479</v>
      </c>
      <c r="N94">
        <v>2779</v>
      </c>
      <c r="O94">
        <v>82</v>
      </c>
      <c r="P94">
        <v>75</v>
      </c>
      <c r="Q94">
        <v>78</v>
      </c>
      <c r="R94">
        <v>1549</v>
      </c>
      <c r="S94">
        <v>1725</v>
      </c>
      <c r="T94">
        <v>3274</v>
      </c>
    </row>
    <row r="95" spans="1:20" x14ac:dyDescent="0.35">
      <c r="A95" s="133" t="s">
        <v>228</v>
      </c>
      <c r="B95" s="170" t="s">
        <v>229</v>
      </c>
      <c r="C95">
        <v>65</v>
      </c>
      <c r="D95">
        <v>66</v>
      </c>
      <c r="E95">
        <v>65</v>
      </c>
      <c r="F95">
        <v>128</v>
      </c>
      <c r="G95">
        <v>129</v>
      </c>
      <c r="H95">
        <v>257</v>
      </c>
      <c r="I95">
        <v>81</v>
      </c>
      <c r="J95">
        <v>72</v>
      </c>
      <c r="K95">
        <v>76</v>
      </c>
      <c r="L95">
        <v>971</v>
      </c>
      <c r="M95">
        <v>1056</v>
      </c>
      <c r="N95">
        <v>2027</v>
      </c>
      <c r="O95">
        <v>79</v>
      </c>
      <c r="P95">
        <v>71</v>
      </c>
      <c r="Q95">
        <v>75</v>
      </c>
      <c r="R95">
        <v>1099</v>
      </c>
      <c r="S95">
        <v>1185</v>
      </c>
      <c r="T95">
        <v>2284</v>
      </c>
    </row>
    <row r="96" spans="1:20" x14ac:dyDescent="0.35">
      <c r="A96" s="133" t="s">
        <v>230</v>
      </c>
      <c r="B96" s="170" t="s">
        <v>231</v>
      </c>
      <c r="C96">
        <v>73</v>
      </c>
      <c r="D96">
        <v>61</v>
      </c>
      <c r="E96">
        <v>66</v>
      </c>
      <c r="F96">
        <v>117</v>
      </c>
      <c r="G96">
        <v>143</v>
      </c>
      <c r="H96">
        <v>260</v>
      </c>
      <c r="I96">
        <v>85</v>
      </c>
      <c r="J96">
        <v>79</v>
      </c>
      <c r="K96">
        <v>82</v>
      </c>
      <c r="L96">
        <v>1631</v>
      </c>
      <c r="M96">
        <v>1639</v>
      </c>
      <c r="N96">
        <v>3270</v>
      </c>
      <c r="O96">
        <v>84</v>
      </c>
      <c r="P96">
        <v>78</v>
      </c>
      <c r="Q96">
        <v>81</v>
      </c>
      <c r="R96">
        <v>1748</v>
      </c>
      <c r="S96">
        <v>1782</v>
      </c>
      <c r="T96">
        <v>3530</v>
      </c>
    </row>
    <row r="97" spans="1:20" x14ac:dyDescent="0.35">
      <c r="A97" s="133" t="s">
        <v>327</v>
      </c>
      <c r="B97" s="170" t="s">
        <v>328</v>
      </c>
      <c r="C97">
        <v>71</v>
      </c>
      <c r="D97">
        <v>55</v>
      </c>
      <c r="E97">
        <v>63</v>
      </c>
      <c r="F97">
        <v>208</v>
      </c>
      <c r="G97">
        <v>208</v>
      </c>
      <c r="H97">
        <v>416</v>
      </c>
      <c r="I97">
        <v>84</v>
      </c>
      <c r="J97">
        <v>80</v>
      </c>
      <c r="K97">
        <v>82</v>
      </c>
      <c r="L97">
        <v>2944</v>
      </c>
      <c r="M97">
        <v>3119</v>
      </c>
      <c r="N97">
        <v>6063</v>
      </c>
      <c r="O97">
        <v>83</v>
      </c>
      <c r="P97">
        <v>78</v>
      </c>
      <c r="Q97">
        <v>81</v>
      </c>
      <c r="R97">
        <v>3152</v>
      </c>
      <c r="S97">
        <v>3327</v>
      </c>
      <c r="T97">
        <v>6479</v>
      </c>
    </row>
    <row r="98" spans="1:20" x14ac:dyDescent="0.35">
      <c r="A98" s="133" t="s">
        <v>339</v>
      </c>
      <c r="B98" s="170" t="s">
        <v>340</v>
      </c>
      <c r="C98">
        <v>74</v>
      </c>
      <c r="D98">
        <v>67</v>
      </c>
      <c r="E98">
        <v>71</v>
      </c>
      <c r="F98">
        <v>269</v>
      </c>
      <c r="G98">
        <v>242</v>
      </c>
      <c r="H98">
        <v>511</v>
      </c>
      <c r="I98">
        <v>86</v>
      </c>
      <c r="J98">
        <v>79</v>
      </c>
      <c r="K98">
        <v>82</v>
      </c>
      <c r="L98">
        <v>1621</v>
      </c>
      <c r="M98">
        <v>1699</v>
      </c>
      <c r="N98">
        <v>3320</v>
      </c>
      <c r="O98">
        <v>84</v>
      </c>
      <c r="P98">
        <v>77</v>
      </c>
      <c r="Q98">
        <v>81</v>
      </c>
      <c r="R98">
        <v>1890</v>
      </c>
      <c r="S98">
        <v>1941</v>
      </c>
      <c r="T98">
        <v>3831</v>
      </c>
    </row>
    <row r="99" spans="1:20" x14ac:dyDescent="0.35">
      <c r="A99" s="133" t="s">
        <v>180</v>
      </c>
      <c r="B99" s="170" t="s">
        <v>181</v>
      </c>
      <c r="C99">
        <v>74</v>
      </c>
      <c r="D99">
        <v>58</v>
      </c>
      <c r="E99">
        <v>67</v>
      </c>
      <c r="F99">
        <v>587</v>
      </c>
      <c r="G99">
        <v>536</v>
      </c>
      <c r="H99">
        <v>1123</v>
      </c>
      <c r="I99">
        <v>86</v>
      </c>
      <c r="J99">
        <v>77</v>
      </c>
      <c r="K99">
        <v>81</v>
      </c>
      <c r="L99">
        <v>3620</v>
      </c>
      <c r="M99">
        <v>3826</v>
      </c>
      <c r="N99">
        <v>7446</v>
      </c>
      <c r="O99">
        <v>84</v>
      </c>
      <c r="P99">
        <v>74</v>
      </c>
      <c r="Q99">
        <v>79</v>
      </c>
      <c r="R99">
        <v>4207</v>
      </c>
      <c r="S99">
        <v>4362</v>
      </c>
      <c r="T99">
        <v>8569</v>
      </c>
    </row>
    <row r="100" spans="1:20" x14ac:dyDescent="0.35">
      <c r="A100" s="133" t="s">
        <v>178</v>
      </c>
      <c r="B100" s="170" t="s">
        <v>179</v>
      </c>
      <c r="C100">
        <v>73</v>
      </c>
      <c r="D100">
        <v>63</v>
      </c>
      <c r="E100">
        <v>68</v>
      </c>
      <c r="F100">
        <v>247</v>
      </c>
      <c r="G100">
        <v>270</v>
      </c>
      <c r="H100">
        <v>517</v>
      </c>
      <c r="I100">
        <v>84</v>
      </c>
      <c r="J100">
        <v>76</v>
      </c>
      <c r="K100">
        <v>80</v>
      </c>
      <c r="L100">
        <v>1401</v>
      </c>
      <c r="M100">
        <v>1479</v>
      </c>
      <c r="N100">
        <v>2880</v>
      </c>
      <c r="O100">
        <v>83</v>
      </c>
      <c r="P100">
        <v>74</v>
      </c>
      <c r="Q100">
        <v>78</v>
      </c>
      <c r="R100">
        <v>1648</v>
      </c>
      <c r="S100">
        <v>1749</v>
      </c>
      <c r="T100">
        <v>3397</v>
      </c>
    </row>
    <row r="101" spans="1:20" x14ac:dyDescent="0.35">
      <c r="A101" s="133" t="s">
        <v>372</v>
      </c>
      <c r="B101" s="170" t="s">
        <v>373</v>
      </c>
      <c r="C101">
        <v>71</v>
      </c>
      <c r="D101">
        <v>54</v>
      </c>
      <c r="E101">
        <v>62</v>
      </c>
      <c r="F101">
        <v>204</v>
      </c>
      <c r="G101">
        <v>233</v>
      </c>
      <c r="H101">
        <v>437</v>
      </c>
      <c r="I101">
        <v>87</v>
      </c>
      <c r="J101">
        <v>77</v>
      </c>
      <c r="K101">
        <v>82</v>
      </c>
      <c r="L101">
        <v>1768</v>
      </c>
      <c r="M101">
        <v>1904</v>
      </c>
      <c r="N101">
        <v>3672</v>
      </c>
      <c r="O101">
        <v>85</v>
      </c>
      <c r="P101">
        <v>75</v>
      </c>
      <c r="Q101">
        <v>80</v>
      </c>
      <c r="R101">
        <v>1972</v>
      </c>
      <c r="S101">
        <v>2137</v>
      </c>
      <c r="T101">
        <v>4109</v>
      </c>
    </row>
    <row r="102" spans="1:20" x14ac:dyDescent="0.35">
      <c r="A102" s="133" t="s">
        <v>382</v>
      </c>
      <c r="B102" s="170" t="s">
        <v>383</v>
      </c>
      <c r="C102">
        <v>77</v>
      </c>
      <c r="D102">
        <v>70</v>
      </c>
      <c r="E102">
        <v>74</v>
      </c>
      <c r="F102">
        <v>93</v>
      </c>
      <c r="G102">
        <v>108</v>
      </c>
      <c r="H102">
        <v>201</v>
      </c>
      <c r="I102">
        <v>87</v>
      </c>
      <c r="J102">
        <v>82</v>
      </c>
      <c r="K102">
        <v>84</v>
      </c>
      <c r="L102">
        <v>732</v>
      </c>
      <c r="M102">
        <v>791</v>
      </c>
      <c r="N102">
        <v>1523</v>
      </c>
      <c r="O102">
        <v>86</v>
      </c>
      <c r="P102">
        <v>80</v>
      </c>
      <c r="Q102">
        <v>83</v>
      </c>
      <c r="R102">
        <v>825</v>
      </c>
      <c r="S102">
        <v>899</v>
      </c>
      <c r="T102">
        <v>1724</v>
      </c>
    </row>
    <row r="103" spans="1:20" x14ac:dyDescent="0.35">
      <c r="A103" s="133" t="s">
        <v>365</v>
      </c>
      <c r="B103" s="170" t="s">
        <v>366</v>
      </c>
      <c r="C103">
        <v>67</v>
      </c>
      <c r="D103">
        <v>67</v>
      </c>
      <c r="E103">
        <v>67</v>
      </c>
      <c r="F103">
        <v>118</v>
      </c>
      <c r="G103">
        <v>108</v>
      </c>
      <c r="H103">
        <v>226</v>
      </c>
      <c r="I103">
        <v>86</v>
      </c>
      <c r="J103">
        <v>79</v>
      </c>
      <c r="K103">
        <v>83</v>
      </c>
      <c r="L103">
        <v>836</v>
      </c>
      <c r="M103">
        <v>839</v>
      </c>
      <c r="N103">
        <v>1675</v>
      </c>
      <c r="O103">
        <v>84</v>
      </c>
      <c r="P103">
        <v>78</v>
      </c>
      <c r="Q103">
        <v>81</v>
      </c>
      <c r="R103">
        <v>954</v>
      </c>
      <c r="S103">
        <v>947</v>
      </c>
      <c r="T103">
        <v>1901</v>
      </c>
    </row>
    <row r="104" spans="1:20" x14ac:dyDescent="0.35">
      <c r="A104" s="133" t="s">
        <v>76</v>
      </c>
      <c r="B104" s="170" t="s">
        <v>77</v>
      </c>
      <c r="C104">
        <v>74</v>
      </c>
      <c r="D104">
        <v>63</v>
      </c>
      <c r="E104">
        <v>69</v>
      </c>
      <c r="F104">
        <v>614</v>
      </c>
      <c r="G104">
        <v>606</v>
      </c>
      <c r="H104">
        <v>1220</v>
      </c>
      <c r="I104">
        <v>90</v>
      </c>
      <c r="J104">
        <v>82</v>
      </c>
      <c r="K104">
        <v>86</v>
      </c>
      <c r="L104">
        <v>2225</v>
      </c>
      <c r="M104">
        <v>2304</v>
      </c>
      <c r="N104">
        <v>4529</v>
      </c>
      <c r="O104">
        <v>87</v>
      </c>
      <c r="P104">
        <v>78</v>
      </c>
      <c r="Q104">
        <v>82</v>
      </c>
      <c r="R104">
        <v>2839</v>
      </c>
      <c r="S104">
        <v>2910</v>
      </c>
      <c r="T104">
        <v>5749</v>
      </c>
    </row>
    <row r="105" spans="1:20" x14ac:dyDescent="0.35">
      <c r="A105" s="133" t="s">
        <v>74</v>
      </c>
      <c r="B105" s="170" t="s">
        <v>75</v>
      </c>
      <c r="C105">
        <v>85</v>
      </c>
      <c r="D105">
        <v>69</v>
      </c>
      <c r="E105">
        <v>76</v>
      </c>
      <c r="F105">
        <v>104</v>
      </c>
      <c r="G105">
        <v>143</v>
      </c>
      <c r="H105">
        <v>247</v>
      </c>
      <c r="I105">
        <v>93</v>
      </c>
      <c r="J105">
        <v>84</v>
      </c>
      <c r="K105">
        <v>88</v>
      </c>
      <c r="L105">
        <v>513</v>
      </c>
      <c r="M105">
        <v>554</v>
      </c>
      <c r="N105">
        <v>1067</v>
      </c>
      <c r="O105">
        <v>92</v>
      </c>
      <c r="P105">
        <v>81</v>
      </c>
      <c r="Q105">
        <v>86</v>
      </c>
      <c r="R105">
        <v>617</v>
      </c>
      <c r="S105">
        <v>697</v>
      </c>
      <c r="T105">
        <v>1314</v>
      </c>
    </row>
    <row r="106" spans="1:20" x14ac:dyDescent="0.35">
      <c r="A106" s="133" t="s">
        <v>329</v>
      </c>
      <c r="B106" s="170" t="s">
        <v>330</v>
      </c>
      <c r="C106">
        <v>70</v>
      </c>
      <c r="D106">
        <v>57</v>
      </c>
      <c r="E106">
        <v>64</v>
      </c>
      <c r="F106">
        <v>338</v>
      </c>
      <c r="G106">
        <v>342</v>
      </c>
      <c r="H106">
        <v>680</v>
      </c>
      <c r="I106">
        <v>88</v>
      </c>
      <c r="J106">
        <v>79</v>
      </c>
      <c r="K106">
        <v>83</v>
      </c>
      <c r="L106">
        <v>2394</v>
      </c>
      <c r="M106">
        <v>2511</v>
      </c>
      <c r="N106">
        <v>4905</v>
      </c>
      <c r="O106">
        <v>86</v>
      </c>
      <c r="P106">
        <v>77</v>
      </c>
      <c r="Q106">
        <v>81</v>
      </c>
      <c r="R106">
        <v>2732</v>
      </c>
      <c r="S106">
        <v>2853</v>
      </c>
      <c r="T106">
        <v>5585</v>
      </c>
    </row>
    <row r="107" spans="1:20" x14ac:dyDescent="0.35">
      <c r="A107" s="133" t="s">
        <v>325</v>
      </c>
      <c r="B107" s="170" t="s">
        <v>326</v>
      </c>
      <c r="C107">
        <v>71</v>
      </c>
      <c r="D107">
        <v>62</v>
      </c>
      <c r="E107">
        <v>67</v>
      </c>
      <c r="F107">
        <v>197</v>
      </c>
      <c r="G107">
        <v>175</v>
      </c>
      <c r="H107">
        <v>372</v>
      </c>
      <c r="I107">
        <v>85</v>
      </c>
      <c r="J107">
        <v>78</v>
      </c>
      <c r="K107">
        <v>81</v>
      </c>
      <c r="L107">
        <v>1230</v>
      </c>
      <c r="M107">
        <v>1271</v>
      </c>
      <c r="N107">
        <v>2501</v>
      </c>
      <c r="O107">
        <v>83</v>
      </c>
      <c r="P107">
        <v>76</v>
      </c>
      <c r="Q107">
        <v>79</v>
      </c>
      <c r="R107">
        <v>1427</v>
      </c>
      <c r="S107">
        <v>1446</v>
      </c>
      <c r="T107">
        <v>2873</v>
      </c>
    </row>
    <row r="108" spans="1:20" x14ac:dyDescent="0.35">
      <c r="A108" s="133" t="s">
        <v>331</v>
      </c>
      <c r="B108" s="170" t="s">
        <v>332</v>
      </c>
      <c r="C108">
        <v>67</v>
      </c>
      <c r="D108">
        <v>54</v>
      </c>
      <c r="E108">
        <v>60</v>
      </c>
      <c r="F108">
        <v>563</v>
      </c>
      <c r="G108">
        <v>628</v>
      </c>
      <c r="H108">
        <v>1191</v>
      </c>
      <c r="I108">
        <v>86</v>
      </c>
      <c r="J108">
        <v>80</v>
      </c>
      <c r="K108">
        <v>83</v>
      </c>
      <c r="L108">
        <v>6889</v>
      </c>
      <c r="M108">
        <v>7217</v>
      </c>
      <c r="N108">
        <v>14106</v>
      </c>
      <c r="O108">
        <v>85</v>
      </c>
      <c r="P108">
        <v>78</v>
      </c>
      <c r="Q108">
        <v>81</v>
      </c>
      <c r="R108">
        <v>7452</v>
      </c>
      <c r="S108">
        <v>7845</v>
      </c>
      <c r="T108">
        <v>15297</v>
      </c>
    </row>
    <row r="109" spans="1:20" x14ac:dyDescent="0.35">
      <c r="A109" s="133" t="s">
        <v>343</v>
      </c>
      <c r="B109" s="170" t="s">
        <v>344</v>
      </c>
      <c r="C109">
        <v>79</v>
      </c>
      <c r="D109">
        <v>68</v>
      </c>
      <c r="E109">
        <v>73</v>
      </c>
      <c r="F109">
        <v>216</v>
      </c>
      <c r="G109">
        <v>232</v>
      </c>
      <c r="H109">
        <v>448</v>
      </c>
      <c r="I109">
        <v>89</v>
      </c>
      <c r="J109">
        <v>78</v>
      </c>
      <c r="K109">
        <v>83</v>
      </c>
      <c r="L109">
        <v>944</v>
      </c>
      <c r="M109">
        <v>1016</v>
      </c>
      <c r="N109">
        <v>1960</v>
      </c>
      <c r="O109">
        <v>87</v>
      </c>
      <c r="P109">
        <v>76</v>
      </c>
      <c r="Q109">
        <v>81</v>
      </c>
      <c r="R109">
        <v>1160</v>
      </c>
      <c r="S109">
        <v>1248</v>
      </c>
      <c r="T109">
        <v>2408</v>
      </c>
    </row>
    <row r="110" spans="1:20" x14ac:dyDescent="0.35">
      <c r="A110" s="133" t="s">
        <v>349</v>
      </c>
      <c r="B110" s="170" t="s">
        <v>350</v>
      </c>
      <c r="C110">
        <v>78</v>
      </c>
      <c r="D110">
        <v>66</v>
      </c>
      <c r="E110">
        <v>71</v>
      </c>
      <c r="F110">
        <v>247</v>
      </c>
      <c r="G110">
        <v>306</v>
      </c>
      <c r="H110">
        <v>553</v>
      </c>
      <c r="I110">
        <v>87</v>
      </c>
      <c r="J110">
        <v>81</v>
      </c>
      <c r="K110">
        <v>84</v>
      </c>
      <c r="L110">
        <v>1156</v>
      </c>
      <c r="M110">
        <v>1247</v>
      </c>
      <c r="N110">
        <v>2403</v>
      </c>
      <c r="O110">
        <v>85</v>
      </c>
      <c r="P110">
        <v>78</v>
      </c>
      <c r="Q110">
        <v>82</v>
      </c>
      <c r="R110">
        <v>1403</v>
      </c>
      <c r="S110">
        <v>1553</v>
      </c>
      <c r="T110">
        <v>2956</v>
      </c>
    </row>
    <row r="111" spans="1:20" x14ac:dyDescent="0.35">
      <c r="A111" s="133" t="s">
        <v>184</v>
      </c>
      <c r="B111" s="170" t="s">
        <v>185</v>
      </c>
      <c r="C111">
        <v>66</v>
      </c>
      <c r="D111">
        <v>54</v>
      </c>
      <c r="E111">
        <v>60</v>
      </c>
      <c r="F111">
        <v>256</v>
      </c>
      <c r="G111">
        <v>283</v>
      </c>
      <c r="H111">
        <v>539</v>
      </c>
      <c r="I111">
        <v>85</v>
      </c>
      <c r="J111">
        <v>79</v>
      </c>
      <c r="K111">
        <v>82</v>
      </c>
      <c r="L111">
        <v>3550</v>
      </c>
      <c r="M111">
        <v>3662</v>
      </c>
      <c r="N111">
        <v>7212</v>
      </c>
      <c r="O111">
        <v>84</v>
      </c>
      <c r="P111">
        <v>77</v>
      </c>
      <c r="Q111">
        <v>80</v>
      </c>
      <c r="R111">
        <v>3806</v>
      </c>
      <c r="S111">
        <v>3945</v>
      </c>
      <c r="T111">
        <v>7751</v>
      </c>
    </row>
    <row r="112" spans="1:20" x14ac:dyDescent="0.35">
      <c r="A112" s="133" t="s">
        <v>182</v>
      </c>
      <c r="B112" s="170" t="s">
        <v>183</v>
      </c>
      <c r="C112">
        <v>73</v>
      </c>
      <c r="D112">
        <v>61</v>
      </c>
      <c r="E112">
        <v>67</v>
      </c>
      <c r="F112">
        <v>416</v>
      </c>
      <c r="G112">
        <v>418</v>
      </c>
      <c r="H112">
        <v>834</v>
      </c>
      <c r="I112">
        <v>82</v>
      </c>
      <c r="J112">
        <v>76</v>
      </c>
      <c r="K112">
        <v>79</v>
      </c>
      <c r="L112">
        <v>1941</v>
      </c>
      <c r="M112">
        <v>1907</v>
      </c>
      <c r="N112">
        <v>3848</v>
      </c>
      <c r="O112">
        <v>80</v>
      </c>
      <c r="P112">
        <v>73</v>
      </c>
      <c r="Q112">
        <v>77</v>
      </c>
      <c r="R112">
        <v>2357</v>
      </c>
      <c r="S112">
        <v>2325</v>
      </c>
      <c r="T112">
        <v>4682</v>
      </c>
    </row>
    <row r="113" spans="1:20" x14ac:dyDescent="0.35">
      <c r="A113" s="133" t="s">
        <v>194</v>
      </c>
      <c r="B113" s="170" t="s">
        <v>195</v>
      </c>
      <c r="C113">
        <v>100</v>
      </c>
      <c r="D113">
        <v>63</v>
      </c>
      <c r="E113">
        <v>80</v>
      </c>
      <c r="F113">
        <v>7</v>
      </c>
      <c r="G113">
        <v>8</v>
      </c>
      <c r="H113">
        <v>15</v>
      </c>
      <c r="I113">
        <v>92</v>
      </c>
      <c r="J113">
        <v>78</v>
      </c>
      <c r="K113">
        <v>86</v>
      </c>
      <c r="L113">
        <v>210</v>
      </c>
      <c r="M113">
        <v>177</v>
      </c>
      <c r="N113">
        <v>387</v>
      </c>
      <c r="O113">
        <v>93</v>
      </c>
      <c r="P113">
        <v>77</v>
      </c>
      <c r="Q113">
        <v>86</v>
      </c>
      <c r="R113">
        <v>217</v>
      </c>
      <c r="S113">
        <v>185</v>
      </c>
      <c r="T113">
        <v>402</v>
      </c>
    </row>
    <row r="114" spans="1:20" x14ac:dyDescent="0.35">
      <c r="A114" s="133" t="s">
        <v>212</v>
      </c>
      <c r="B114" s="170" t="s">
        <v>213</v>
      </c>
      <c r="C114">
        <v>76</v>
      </c>
      <c r="D114">
        <v>60</v>
      </c>
      <c r="E114">
        <v>68</v>
      </c>
      <c r="F114">
        <v>450</v>
      </c>
      <c r="G114">
        <v>472</v>
      </c>
      <c r="H114">
        <v>922</v>
      </c>
      <c r="I114">
        <v>88</v>
      </c>
      <c r="J114">
        <v>82</v>
      </c>
      <c r="K114">
        <v>85</v>
      </c>
      <c r="L114">
        <v>4105</v>
      </c>
      <c r="M114">
        <v>4438</v>
      </c>
      <c r="N114">
        <v>8543</v>
      </c>
      <c r="O114">
        <v>87</v>
      </c>
      <c r="P114">
        <v>80</v>
      </c>
      <c r="Q114">
        <v>83</v>
      </c>
      <c r="R114">
        <v>4555</v>
      </c>
      <c r="S114">
        <v>4910</v>
      </c>
      <c r="T114">
        <v>9465</v>
      </c>
    </row>
    <row r="115" spans="1:20" x14ac:dyDescent="0.35">
      <c r="A115" s="133" t="s">
        <v>214</v>
      </c>
      <c r="B115" s="170" t="s">
        <v>215</v>
      </c>
      <c r="C115">
        <v>79</v>
      </c>
      <c r="D115">
        <v>64</v>
      </c>
      <c r="E115">
        <v>71</v>
      </c>
      <c r="F115">
        <v>339</v>
      </c>
      <c r="G115">
        <v>414</v>
      </c>
      <c r="H115">
        <v>753</v>
      </c>
      <c r="I115">
        <v>86</v>
      </c>
      <c r="J115">
        <v>79</v>
      </c>
      <c r="K115">
        <v>83</v>
      </c>
      <c r="L115">
        <v>1249</v>
      </c>
      <c r="M115">
        <v>1250</v>
      </c>
      <c r="N115">
        <v>2499</v>
      </c>
      <c r="O115">
        <v>84</v>
      </c>
      <c r="P115">
        <v>75</v>
      </c>
      <c r="Q115">
        <v>80</v>
      </c>
      <c r="R115">
        <v>1588</v>
      </c>
      <c r="S115">
        <v>1664</v>
      </c>
      <c r="T115">
        <v>3252</v>
      </c>
    </row>
    <row r="116" spans="1:20" x14ac:dyDescent="0.35">
      <c r="A116" s="133" t="s">
        <v>392</v>
      </c>
      <c r="B116" s="170" t="s">
        <v>393</v>
      </c>
      <c r="C116">
        <v>57</v>
      </c>
      <c r="D116">
        <v>50</v>
      </c>
      <c r="E116">
        <v>53</v>
      </c>
      <c r="F116">
        <v>190</v>
      </c>
      <c r="G116">
        <v>231</v>
      </c>
      <c r="H116">
        <v>421</v>
      </c>
      <c r="I116">
        <v>84</v>
      </c>
      <c r="J116">
        <v>76</v>
      </c>
      <c r="K116">
        <v>80</v>
      </c>
      <c r="L116">
        <v>2532</v>
      </c>
      <c r="M116">
        <v>2598</v>
      </c>
      <c r="N116">
        <v>5130</v>
      </c>
      <c r="O116">
        <v>82</v>
      </c>
      <c r="P116">
        <v>74</v>
      </c>
      <c r="Q116">
        <v>78</v>
      </c>
      <c r="R116">
        <v>2722</v>
      </c>
      <c r="S116">
        <v>2829</v>
      </c>
      <c r="T116">
        <v>5551</v>
      </c>
    </row>
    <row r="117" spans="1:20" x14ac:dyDescent="0.35">
      <c r="A117" s="133" t="s">
        <v>388</v>
      </c>
      <c r="B117" s="170" t="s">
        <v>389</v>
      </c>
      <c r="C117">
        <v>69</v>
      </c>
      <c r="D117">
        <v>60</v>
      </c>
      <c r="E117">
        <v>64</v>
      </c>
      <c r="F117">
        <v>169</v>
      </c>
      <c r="G117">
        <v>184</v>
      </c>
      <c r="H117">
        <v>353</v>
      </c>
      <c r="I117">
        <v>83</v>
      </c>
      <c r="J117">
        <v>74</v>
      </c>
      <c r="K117">
        <v>78</v>
      </c>
      <c r="L117">
        <v>1260</v>
      </c>
      <c r="M117">
        <v>1321</v>
      </c>
      <c r="N117">
        <v>2581</v>
      </c>
      <c r="O117">
        <v>81</v>
      </c>
      <c r="P117">
        <v>72</v>
      </c>
      <c r="Q117">
        <v>76</v>
      </c>
      <c r="R117">
        <v>1429</v>
      </c>
      <c r="S117">
        <v>1505</v>
      </c>
      <c r="T117">
        <v>2934</v>
      </c>
    </row>
    <row r="118" spans="1:20" x14ac:dyDescent="0.35">
      <c r="A118" s="133" t="s">
        <v>323</v>
      </c>
      <c r="B118" s="170" t="s">
        <v>324</v>
      </c>
      <c r="C118">
        <v>78</v>
      </c>
      <c r="D118">
        <v>58</v>
      </c>
      <c r="E118">
        <v>68</v>
      </c>
      <c r="F118">
        <v>59</v>
      </c>
      <c r="G118">
        <v>62</v>
      </c>
      <c r="H118">
        <v>121</v>
      </c>
      <c r="I118">
        <v>88</v>
      </c>
      <c r="J118">
        <v>82</v>
      </c>
      <c r="K118">
        <v>85</v>
      </c>
      <c r="L118">
        <v>678</v>
      </c>
      <c r="M118">
        <v>692</v>
      </c>
      <c r="N118">
        <v>1370</v>
      </c>
      <c r="O118">
        <v>87</v>
      </c>
      <c r="P118">
        <v>80</v>
      </c>
      <c r="Q118">
        <v>84</v>
      </c>
      <c r="R118">
        <v>737</v>
      </c>
      <c r="S118">
        <v>754</v>
      </c>
      <c r="T118">
        <v>1491</v>
      </c>
    </row>
    <row r="119" spans="1:20" x14ac:dyDescent="0.35">
      <c r="A119" s="133" t="s">
        <v>357</v>
      </c>
      <c r="B119" s="170" t="s">
        <v>358</v>
      </c>
      <c r="C119">
        <v>57</v>
      </c>
      <c r="D119">
        <v>56</v>
      </c>
      <c r="E119">
        <v>56</v>
      </c>
      <c r="F119">
        <v>37</v>
      </c>
      <c r="G119">
        <v>54</v>
      </c>
      <c r="H119">
        <v>91</v>
      </c>
      <c r="I119">
        <v>85</v>
      </c>
      <c r="J119">
        <v>80</v>
      </c>
      <c r="K119">
        <v>82</v>
      </c>
      <c r="L119">
        <v>802</v>
      </c>
      <c r="M119">
        <v>824</v>
      </c>
      <c r="N119">
        <v>1626</v>
      </c>
      <c r="O119">
        <v>84</v>
      </c>
      <c r="P119">
        <v>78</v>
      </c>
      <c r="Q119">
        <v>81</v>
      </c>
      <c r="R119">
        <v>839</v>
      </c>
      <c r="S119">
        <v>878</v>
      </c>
      <c r="T119">
        <v>1717</v>
      </c>
    </row>
    <row r="120" spans="1:20" x14ac:dyDescent="0.35">
      <c r="A120" s="133" t="s">
        <v>353</v>
      </c>
      <c r="B120" s="170" t="s">
        <v>354</v>
      </c>
      <c r="C120">
        <v>64</v>
      </c>
      <c r="D120">
        <v>47</v>
      </c>
      <c r="E120">
        <v>54</v>
      </c>
      <c r="F120">
        <v>61</v>
      </c>
      <c r="G120">
        <v>73</v>
      </c>
      <c r="H120">
        <v>134</v>
      </c>
      <c r="I120">
        <v>85</v>
      </c>
      <c r="J120">
        <v>78</v>
      </c>
      <c r="K120">
        <v>81</v>
      </c>
      <c r="L120">
        <v>903</v>
      </c>
      <c r="M120">
        <v>947</v>
      </c>
      <c r="N120">
        <v>1850</v>
      </c>
      <c r="O120">
        <v>83</v>
      </c>
      <c r="P120">
        <v>76</v>
      </c>
      <c r="Q120">
        <v>80</v>
      </c>
      <c r="R120">
        <v>964</v>
      </c>
      <c r="S120">
        <v>1020</v>
      </c>
      <c r="T120">
        <v>1984</v>
      </c>
    </row>
    <row r="121" spans="1:20" x14ac:dyDescent="0.35">
      <c r="A121" s="133" t="s">
        <v>345</v>
      </c>
      <c r="B121" s="170" t="s">
        <v>346</v>
      </c>
      <c r="C121">
        <v>68</v>
      </c>
      <c r="D121">
        <v>53</v>
      </c>
      <c r="E121">
        <v>61</v>
      </c>
      <c r="F121">
        <v>146</v>
      </c>
      <c r="G121">
        <v>146</v>
      </c>
      <c r="H121">
        <v>292</v>
      </c>
      <c r="I121">
        <v>86</v>
      </c>
      <c r="J121">
        <v>79</v>
      </c>
      <c r="K121">
        <v>82</v>
      </c>
      <c r="L121">
        <v>869</v>
      </c>
      <c r="M121">
        <v>825</v>
      </c>
      <c r="N121">
        <v>1694</v>
      </c>
      <c r="O121">
        <v>83</v>
      </c>
      <c r="P121">
        <v>75</v>
      </c>
      <c r="Q121">
        <v>79</v>
      </c>
      <c r="R121">
        <v>1015</v>
      </c>
      <c r="S121">
        <v>971</v>
      </c>
      <c r="T121">
        <v>1986</v>
      </c>
    </row>
    <row r="122" spans="1:20" x14ac:dyDescent="0.35">
      <c r="A122" s="133" t="s">
        <v>347</v>
      </c>
      <c r="B122" s="170" t="s">
        <v>348</v>
      </c>
      <c r="C122">
        <v>73</v>
      </c>
      <c r="D122">
        <v>66</v>
      </c>
      <c r="E122">
        <v>69</v>
      </c>
      <c r="F122">
        <v>128</v>
      </c>
      <c r="G122">
        <v>141</v>
      </c>
      <c r="H122">
        <v>269</v>
      </c>
      <c r="I122">
        <v>86</v>
      </c>
      <c r="J122">
        <v>78</v>
      </c>
      <c r="K122">
        <v>82</v>
      </c>
      <c r="L122">
        <v>1106</v>
      </c>
      <c r="M122">
        <v>1047</v>
      </c>
      <c r="N122">
        <v>2153</v>
      </c>
      <c r="O122">
        <v>84</v>
      </c>
      <c r="P122">
        <v>77</v>
      </c>
      <c r="Q122">
        <v>81</v>
      </c>
      <c r="R122">
        <v>1234</v>
      </c>
      <c r="S122">
        <v>1188</v>
      </c>
      <c r="T122">
        <v>2422</v>
      </c>
    </row>
    <row r="123" spans="1:20" x14ac:dyDescent="0.35">
      <c r="A123" s="133" t="s">
        <v>359</v>
      </c>
      <c r="B123" s="170" t="s">
        <v>360</v>
      </c>
      <c r="C123">
        <v>65</v>
      </c>
      <c r="D123">
        <v>59</v>
      </c>
      <c r="E123">
        <v>62</v>
      </c>
      <c r="F123">
        <v>46</v>
      </c>
      <c r="G123">
        <v>59</v>
      </c>
      <c r="H123">
        <v>105</v>
      </c>
      <c r="I123">
        <v>86</v>
      </c>
      <c r="J123">
        <v>83</v>
      </c>
      <c r="K123">
        <v>84</v>
      </c>
      <c r="L123">
        <v>1010</v>
      </c>
      <c r="M123">
        <v>1067</v>
      </c>
      <c r="N123">
        <v>2077</v>
      </c>
      <c r="O123">
        <v>85</v>
      </c>
      <c r="P123">
        <v>82</v>
      </c>
      <c r="Q123">
        <v>83</v>
      </c>
      <c r="R123">
        <v>1056</v>
      </c>
      <c r="S123">
        <v>1126</v>
      </c>
      <c r="T123">
        <v>2182</v>
      </c>
    </row>
    <row r="124" spans="1:20" x14ac:dyDescent="0.35">
      <c r="A124" s="133" t="s">
        <v>232</v>
      </c>
      <c r="B124" s="170" t="s">
        <v>233</v>
      </c>
      <c r="C124">
        <v>62</v>
      </c>
      <c r="D124">
        <v>54</v>
      </c>
      <c r="E124">
        <v>58</v>
      </c>
      <c r="F124">
        <v>340</v>
      </c>
      <c r="G124">
        <v>339</v>
      </c>
      <c r="H124">
        <v>679</v>
      </c>
      <c r="I124">
        <v>84</v>
      </c>
      <c r="J124">
        <v>77</v>
      </c>
      <c r="K124">
        <v>80</v>
      </c>
      <c r="L124">
        <v>3228</v>
      </c>
      <c r="M124">
        <v>3402</v>
      </c>
      <c r="N124">
        <v>6630</v>
      </c>
      <c r="O124">
        <v>82</v>
      </c>
      <c r="P124">
        <v>75</v>
      </c>
      <c r="Q124">
        <v>78</v>
      </c>
      <c r="R124">
        <v>3568</v>
      </c>
      <c r="S124">
        <v>3741</v>
      </c>
      <c r="T124">
        <v>7309</v>
      </c>
    </row>
    <row r="125" spans="1:20" x14ac:dyDescent="0.35">
      <c r="A125" s="133" t="s">
        <v>242</v>
      </c>
      <c r="B125" s="170" t="s">
        <v>243</v>
      </c>
      <c r="C125">
        <v>75</v>
      </c>
      <c r="D125">
        <v>64</v>
      </c>
      <c r="E125">
        <v>69</v>
      </c>
      <c r="F125">
        <v>211</v>
      </c>
      <c r="G125">
        <v>274</v>
      </c>
      <c r="H125">
        <v>485</v>
      </c>
      <c r="I125">
        <v>83</v>
      </c>
      <c r="J125">
        <v>74</v>
      </c>
      <c r="K125">
        <v>78</v>
      </c>
      <c r="L125">
        <v>1256</v>
      </c>
      <c r="M125">
        <v>1376</v>
      </c>
      <c r="N125">
        <v>2632</v>
      </c>
      <c r="O125">
        <v>82</v>
      </c>
      <c r="P125">
        <v>72</v>
      </c>
      <c r="Q125">
        <v>77</v>
      </c>
      <c r="R125">
        <v>1467</v>
      </c>
      <c r="S125">
        <v>1650</v>
      </c>
      <c r="T125">
        <v>3117</v>
      </c>
    </row>
    <row r="126" spans="1:20" x14ac:dyDescent="0.35">
      <c r="A126" s="133" t="s">
        <v>114</v>
      </c>
      <c r="B126" s="170" t="s">
        <v>115</v>
      </c>
      <c r="C126">
        <v>69</v>
      </c>
      <c r="D126">
        <v>62</v>
      </c>
      <c r="E126">
        <v>65</v>
      </c>
      <c r="F126">
        <v>223</v>
      </c>
      <c r="G126">
        <v>232</v>
      </c>
      <c r="H126">
        <v>455</v>
      </c>
      <c r="I126">
        <v>82</v>
      </c>
      <c r="J126">
        <v>77</v>
      </c>
      <c r="K126">
        <v>80</v>
      </c>
      <c r="L126">
        <v>579</v>
      </c>
      <c r="M126">
        <v>563</v>
      </c>
      <c r="N126">
        <v>1142</v>
      </c>
      <c r="O126">
        <v>79</v>
      </c>
      <c r="P126">
        <v>72</v>
      </c>
      <c r="Q126">
        <v>76</v>
      </c>
      <c r="R126">
        <v>802</v>
      </c>
      <c r="S126">
        <v>795</v>
      </c>
      <c r="T126">
        <v>1597</v>
      </c>
    </row>
    <row r="127" spans="1:20" x14ac:dyDescent="0.35">
      <c r="A127" s="133" t="s">
        <v>139</v>
      </c>
      <c r="B127" s="170" t="s">
        <v>140</v>
      </c>
      <c r="C127">
        <v>79</v>
      </c>
      <c r="D127">
        <v>70</v>
      </c>
      <c r="E127">
        <v>75</v>
      </c>
      <c r="F127">
        <v>178</v>
      </c>
      <c r="G127">
        <v>144</v>
      </c>
      <c r="H127">
        <v>322</v>
      </c>
      <c r="I127">
        <v>86</v>
      </c>
      <c r="J127">
        <v>82</v>
      </c>
      <c r="K127">
        <v>84</v>
      </c>
      <c r="L127">
        <v>1113</v>
      </c>
      <c r="M127">
        <v>1199</v>
      </c>
      <c r="N127">
        <v>2312</v>
      </c>
      <c r="O127">
        <v>85</v>
      </c>
      <c r="P127">
        <v>81</v>
      </c>
      <c r="Q127">
        <v>83</v>
      </c>
      <c r="R127">
        <v>1291</v>
      </c>
      <c r="S127">
        <v>1343</v>
      </c>
      <c r="T127">
        <v>2634</v>
      </c>
    </row>
    <row r="128" spans="1:20" x14ac:dyDescent="0.35">
      <c r="A128" s="133" t="s">
        <v>370</v>
      </c>
      <c r="B128" s="170" t="s">
        <v>371</v>
      </c>
      <c r="C128">
        <v>74</v>
      </c>
      <c r="D128">
        <v>65</v>
      </c>
      <c r="E128">
        <v>69</v>
      </c>
      <c r="F128">
        <v>485</v>
      </c>
      <c r="G128">
        <v>504</v>
      </c>
      <c r="H128">
        <v>989</v>
      </c>
      <c r="I128">
        <v>87</v>
      </c>
      <c r="J128">
        <v>81</v>
      </c>
      <c r="K128">
        <v>84</v>
      </c>
      <c r="L128">
        <v>3354</v>
      </c>
      <c r="M128">
        <v>3428</v>
      </c>
      <c r="N128">
        <v>6782</v>
      </c>
      <c r="O128">
        <v>86</v>
      </c>
      <c r="P128">
        <v>79</v>
      </c>
      <c r="Q128">
        <v>82</v>
      </c>
      <c r="R128">
        <v>3839</v>
      </c>
      <c r="S128">
        <v>3932</v>
      </c>
      <c r="T128">
        <v>7771</v>
      </c>
    </row>
    <row r="129" spans="1:20" x14ac:dyDescent="0.35">
      <c r="A129" s="133" t="s">
        <v>380</v>
      </c>
      <c r="B129" s="170" t="s">
        <v>381</v>
      </c>
      <c r="C129">
        <v>76</v>
      </c>
      <c r="D129">
        <v>67</v>
      </c>
      <c r="E129">
        <v>72</v>
      </c>
      <c r="F129">
        <v>293</v>
      </c>
      <c r="G129">
        <v>285</v>
      </c>
      <c r="H129">
        <v>578</v>
      </c>
      <c r="I129">
        <v>86</v>
      </c>
      <c r="J129">
        <v>77</v>
      </c>
      <c r="K129">
        <v>82</v>
      </c>
      <c r="L129">
        <v>1193</v>
      </c>
      <c r="M129">
        <v>1242</v>
      </c>
      <c r="N129">
        <v>2435</v>
      </c>
      <c r="O129">
        <v>84</v>
      </c>
      <c r="P129">
        <v>75</v>
      </c>
      <c r="Q129">
        <v>80</v>
      </c>
      <c r="R129">
        <v>1486</v>
      </c>
      <c r="S129">
        <v>1527</v>
      </c>
      <c r="T129">
        <v>3013</v>
      </c>
    </row>
    <row r="130" spans="1:20" x14ac:dyDescent="0.35">
      <c r="A130" s="133" t="s">
        <v>390</v>
      </c>
      <c r="B130" s="170" t="s">
        <v>391</v>
      </c>
      <c r="C130">
        <v>75</v>
      </c>
      <c r="D130">
        <v>68</v>
      </c>
      <c r="E130">
        <v>71</v>
      </c>
      <c r="F130">
        <v>122</v>
      </c>
      <c r="G130">
        <v>141</v>
      </c>
      <c r="H130">
        <v>263</v>
      </c>
      <c r="I130">
        <v>86</v>
      </c>
      <c r="J130">
        <v>81</v>
      </c>
      <c r="K130">
        <v>84</v>
      </c>
      <c r="L130">
        <v>575</v>
      </c>
      <c r="M130">
        <v>562</v>
      </c>
      <c r="N130">
        <v>1137</v>
      </c>
      <c r="O130">
        <v>85</v>
      </c>
      <c r="P130">
        <v>78</v>
      </c>
      <c r="Q130">
        <v>81</v>
      </c>
      <c r="R130">
        <v>697</v>
      </c>
      <c r="S130">
        <v>703</v>
      </c>
      <c r="T130">
        <v>1400</v>
      </c>
    </row>
    <row r="131" spans="1:20" x14ac:dyDescent="0.35">
      <c r="A131" s="133" t="s">
        <v>234</v>
      </c>
      <c r="B131" s="170" t="s">
        <v>235</v>
      </c>
      <c r="C131">
        <v>72</v>
      </c>
      <c r="D131">
        <v>62</v>
      </c>
      <c r="E131">
        <v>67</v>
      </c>
      <c r="F131">
        <v>1034</v>
      </c>
      <c r="G131">
        <v>1080</v>
      </c>
      <c r="H131">
        <v>2114</v>
      </c>
      <c r="I131">
        <v>87</v>
      </c>
      <c r="J131">
        <v>80</v>
      </c>
      <c r="K131">
        <v>83</v>
      </c>
      <c r="L131">
        <v>7191</v>
      </c>
      <c r="M131">
        <v>7456</v>
      </c>
      <c r="N131">
        <v>14647</v>
      </c>
      <c r="O131">
        <v>85</v>
      </c>
      <c r="P131">
        <v>78</v>
      </c>
      <c r="Q131">
        <v>81</v>
      </c>
      <c r="R131">
        <v>8225</v>
      </c>
      <c r="S131">
        <v>8536</v>
      </c>
      <c r="T131">
        <v>16761</v>
      </c>
    </row>
    <row r="132" spans="1:20" x14ac:dyDescent="0.35">
      <c r="A132" s="133" t="s">
        <v>244</v>
      </c>
      <c r="B132" s="170" t="s">
        <v>427</v>
      </c>
      <c r="C132">
        <v>69</v>
      </c>
      <c r="D132">
        <v>53</v>
      </c>
      <c r="E132">
        <v>62</v>
      </c>
      <c r="F132">
        <v>176</v>
      </c>
      <c r="G132">
        <v>147</v>
      </c>
      <c r="H132">
        <v>323</v>
      </c>
      <c r="I132">
        <v>85</v>
      </c>
      <c r="J132">
        <v>80</v>
      </c>
      <c r="K132">
        <v>83</v>
      </c>
      <c r="L132">
        <v>937</v>
      </c>
      <c r="M132">
        <v>948</v>
      </c>
      <c r="N132">
        <v>1885</v>
      </c>
      <c r="O132">
        <v>83</v>
      </c>
      <c r="P132">
        <v>77</v>
      </c>
      <c r="Q132">
        <v>80</v>
      </c>
      <c r="R132">
        <v>1113</v>
      </c>
      <c r="S132">
        <v>1095</v>
      </c>
      <c r="T132">
        <v>2208</v>
      </c>
    </row>
    <row r="133" spans="1:20" x14ac:dyDescent="0.35">
      <c r="A133" s="133" t="s">
        <v>247</v>
      </c>
      <c r="B133" s="170" t="s">
        <v>248</v>
      </c>
      <c r="C133">
        <v>76</v>
      </c>
      <c r="D133">
        <v>66</v>
      </c>
      <c r="E133">
        <v>71</v>
      </c>
      <c r="F133">
        <v>156</v>
      </c>
      <c r="G133">
        <v>158</v>
      </c>
      <c r="H133">
        <v>314</v>
      </c>
      <c r="I133">
        <v>88</v>
      </c>
      <c r="J133">
        <v>81</v>
      </c>
      <c r="K133">
        <v>84</v>
      </c>
      <c r="L133">
        <v>999</v>
      </c>
      <c r="M133">
        <v>1034</v>
      </c>
      <c r="N133">
        <v>2033</v>
      </c>
      <c r="O133">
        <v>86</v>
      </c>
      <c r="P133">
        <v>79</v>
      </c>
      <c r="Q133">
        <v>83</v>
      </c>
      <c r="R133">
        <v>1155</v>
      </c>
      <c r="S133">
        <v>1192</v>
      </c>
      <c r="T133">
        <v>2347</v>
      </c>
    </row>
    <row r="134" spans="1:20" x14ac:dyDescent="0.35">
      <c r="A134" s="133" t="s">
        <v>204</v>
      </c>
      <c r="B134" s="170" t="s">
        <v>205</v>
      </c>
      <c r="C134">
        <v>70</v>
      </c>
      <c r="D134">
        <v>52</v>
      </c>
      <c r="E134">
        <v>61</v>
      </c>
      <c r="F134">
        <v>90</v>
      </c>
      <c r="G134">
        <v>94</v>
      </c>
      <c r="H134">
        <v>184</v>
      </c>
      <c r="I134">
        <v>87</v>
      </c>
      <c r="J134">
        <v>79</v>
      </c>
      <c r="K134">
        <v>83</v>
      </c>
      <c r="L134">
        <v>861</v>
      </c>
      <c r="M134">
        <v>892</v>
      </c>
      <c r="N134">
        <v>1753</v>
      </c>
      <c r="O134">
        <v>85</v>
      </c>
      <c r="P134">
        <v>76</v>
      </c>
      <c r="Q134">
        <v>81</v>
      </c>
      <c r="R134">
        <v>951</v>
      </c>
      <c r="S134">
        <v>986</v>
      </c>
      <c r="T134">
        <v>1937</v>
      </c>
    </row>
    <row r="135" spans="1:20" x14ac:dyDescent="0.35">
      <c r="A135" s="133" t="s">
        <v>224</v>
      </c>
      <c r="B135" s="170" t="s">
        <v>225</v>
      </c>
      <c r="C135">
        <v>69</v>
      </c>
      <c r="D135">
        <v>60</v>
      </c>
      <c r="E135">
        <v>64</v>
      </c>
      <c r="F135">
        <v>357</v>
      </c>
      <c r="G135">
        <v>407</v>
      </c>
      <c r="H135">
        <v>764</v>
      </c>
      <c r="I135">
        <v>86</v>
      </c>
      <c r="J135">
        <v>80</v>
      </c>
      <c r="K135">
        <v>83</v>
      </c>
      <c r="L135">
        <v>2734</v>
      </c>
      <c r="M135">
        <v>2892</v>
      </c>
      <c r="N135">
        <v>5626</v>
      </c>
      <c r="O135">
        <v>84</v>
      </c>
      <c r="P135">
        <v>78</v>
      </c>
      <c r="Q135">
        <v>81</v>
      </c>
      <c r="R135">
        <v>3091</v>
      </c>
      <c r="S135">
        <v>3299</v>
      </c>
      <c r="T135">
        <v>6390</v>
      </c>
    </row>
    <row r="136" spans="1:20" x14ac:dyDescent="0.35">
      <c r="A136" s="133" t="s">
        <v>335</v>
      </c>
      <c r="B136" s="170" t="s">
        <v>336</v>
      </c>
      <c r="C136">
        <v>71</v>
      </c>
      <c r="D136">
        <v>63</v>
      </c>
      <c r="E136">
        <v>67</v>
      </c>
      <c r="F136">
        <v>1060</v>
      </c>
      <c r="G136">
        <v>983</v>
      </c>
      <c r="H136">
        <v>2043</v>
      </c>
      <c r="I136">
        <v>87</v>
      </c>
      <c r="J136">
        <v>80</v>
      </c>
      <c r="K136">
        <v>83</v>
      </c>
      <c r="L136">
        <v>7740</v>
      </c>
      <c r="M136">
        <v>8146</v>
      </c>
      <c r="N136">
        <v>15886</v>
      </c>
      <c r="O136">
        <v>85</v>
      </c>
      <c r="P136">
        <v>78</v>
      </c>
      <c r="Q136">
        <v>82</v>
      </c>
      <c r="R136">
        <v>8800</v>
      </c>
      <c r="S136">
        <v>9129</v>
      </c>
      <c r="T136">
        <v>17929</v>
      </c>
    </row>
    <row r="137" spans="1:20" x14ac:dyDescent="0.35">
      <c r="A137" s="133" t="s">
        <v>337</v>
      </c>
      <c r="B137" s="170" t="s">
        <v>338</v>
      </c>
      <c r="C137">
        <v>76</v>
      </c>
      <c r="D137">
        <v>65</v>
      </c>
      <c r="E137">
        <v>70</v>
      </c>
      <c r="F137">
        <v>230</v>
      </c>
      <c r="G137">
        <v>229</v>
      </c>
      <c r="H137">
        <v>459</v>
      </c>
      <c r="I137">
        <v>88</v>
      </c>
      <c r="J137">
        <v>79</v>
      </c>
      <c r="K137">
        <v>83</v>
      </c>
      <c r="L137">
        <v>1448</v>
      </c>
      <c r="M137">
        <v>1583</v>
      </c>
      <c r="N137">
        <v>3031</v>
      </c>
      <c r="O137">
        <v>86</v>
      </c>
      <c r="P137">
        <v>77</v>
      </c>
      <c r="Q137">
        <v>82</v>
      </c>
      <c r="R137">
        <v>1678</v>
      </c>
      <c r="S137">
        <v>1812</v>
      </c>
      <c r="T137">
        <v>3490</v>
      </c>
    </row>
    <row r="138" spans="1:20" x14ac:dyDescent="0.35">
      <c r="A138" s="133" t="s">
        <v>118</v>
      </c>
      <c r="B138" s="170" t="s">
        <v>119</v>
      </c>
      <c r="C138">
        <v>75</v>
      </c>
      <c r="D138">
        <v>62</v>
      </c>
      <c r="E138">
        <v>68</v>
      </c>
      <c r="F138">
        <v>883</v>
      </c>
      <c r="G138">
        <v>1023</v>
      </c>
      <c r="H138">
        <v>1906</v>
      </c>
      <c r="I138">
        <v>86</v>
      </c>
      <c r="J138">
        <v>79</v>
      </c>
      <c r="K138">
        <v>83</v>
      </c>
      <c r="L138">
        <v>5925</v>
      </c>
      <c r="M138">
        <v>6116</v>
      </c>
      <c r="N138">
        <v>12041</v>
      </c>
      <c r="O138">
        <v>85</v>
      </c>
      <c r="P138">
        <v>77</v>
      </c>
      <c r="Q138">
        <v>81</v>
      </c>
      <c r="R138">
        <v>6808</v>
      </c>
      <c r="S138">
        <v>7139</v>
      </c>
      <c r="T138">
        <v>13947</v>
      </c>
    </row>
    <row r="139" spans="1:20" x14ac:dyDescent="0.35">
      <c r="A139" s="133" t="s">
        <v>100</v>
      </c>
      <c r="B139" s="170" t="s">
        <v>101</v>
      </c>
      <c r="C139">
        <v>76</v>
      </c>
      <c r="D139">
        <v>61</v>
      </c>
      <c r="E139">
        <v>68</v>
      </c>
      <c r="F139">
        <v>161</v>
      </c>
      <c r="G139">
        <v>174</v>
      </c>
      <c r="H139">
        <v>335</v>
      </c>
      <c r="I139">
        <v>87</v>
      </c>
      <c r="J139">
        <v>80</v>
      </c>
      <c r="K139">
        <v>83</v>
      </c>
      <c r="L139">
        <v>853</v>
      </c>
      <c r="M139">
        <v>937</v>
      </c>
      <c r="N139">
        <v>1790</v>
      </c>
      <c r="O139">
        <v>85</v>
      </c>
      <c r="P139">
        <v>77</v>
      </c>
      <c r="Q139">
        <v>81</v>
      </c>
      <c r="R139">
        <v>1014</v>
      </c>
      <c r="S139">
        <v>1111</v>
      </c>
      <c r="T139">
        <v>2125</v>
      </c>
    </row>
    <row r="140" spans="1:20" x14ac:dyDescent="0.35">
      <c r="A140" s="133" t="s">
        <v>102</v>
      </c>
      <c r="B140" s="170" t="s">
        <v>103</v>
      </c>
      <c r="C140">
        <v>78</v>
      </c>
      <c r="D140">
        <v>62</v>
      </c>
      <c r="E140">
        <v>70</v>
      </c>
      <c r="F140">
        <v>200</v>
      </c>
      <c r="G140">
        <v>213</v>
      </c>
      <c r="H140">
        <v>413</v>
      </c>
      <c r="I140">
        <v>87</v>
      </c>
      <c r="J140">
        <v>80</v>
      </c>
      <c r="K140">
        <v>84</v>
      </c>
      <c r="L140">
        <v>646</v>
      </c>
      <c r="M140">
        <v>633</v>
      </c>
      <c r="N140">
        <v>1279</v>
      </c>
      <c r="O140">
        <v>85</v>
      </c>
      <c r="P140">
        <v>76</v>
      </c>
      <c r="Q140">
        <v>80</v>
      </c>
      <c r="R140">
        <v>846</v>
      </c>
      <c r="S140">
        <v>846</v>
      </c>
      <c r="T140">
        <v>1692</v>
      </c>
    </row>
    <row r="141" spans="1:20" x14ac:dyDescent="0.35">
      <c r="A141" s="133" t="s">
        <v>192</v>
      </c>
      <c r="B141" s="170" t="s">
        <v>193</v>
      </c>
      <c r="C141">
        <v>67</v>
      </c>
      <c r="D141">
        <v>52</v>
      </c>
      <c r="E141">
        <v>59</v>
      </c>
      <c r="F141">
        <v>519</v>
      </c>
      <c r="G141">
        <v>599</v>
      </c>
      <c r="H141">
        <v>1118</v>
      </c>
      <c r="I141">
        <v>84</v>
      </c>
      <c r="J141">
        <v>76</v>
      </c>
      <c r="K141">
        <v>80</v>
      </c>
      <c r="L141">
        <v>4146</v>
      </c>
      <c r="M141">
        <v>4240</v>
      </c>
      <c r="N141">
        <v>8386</v>
      </c>
      <c r="O141">
        <v>82</v>
      </c>
      <c r="P141">
        <v>73</v>
      </c>
      <c r="Q141">
        <v>77</v>
      </c>
      <c r="R141">
        <v>4665</v>
      </c>
      <c r="S141">
        <v>4839</v>
      </c>
      <c r="T141">
        <v>9504</v>
      </c>
    </row>
    <row r="142" spans="1:20" x14ac:dyDescent="0.35">
      <c r="A142" s="133" t="s">
        <v>190</v>
      </c>
      <c r="B142" s="170" t="s">
        <v>191</v>
      </c>
      <c r="C142">
        <v>75</v>
      </c>
      <c r="D142">
        <v>63</v>
      </c>
      <c r="E142">
        <v>68</v>
      </c>
      <c r="F142">
        <v>457</v>
      </c>
      <c r="G142">
        <v>508</v>
      </c>
      <c r="H142">
        <v>965</v>
      </c>
      <c r="I142">
        <v>81</v>
      </c>
      <c r="J142">
        <v>73</v>
      </c>
      <c r="K142">
        <v>77</v>
      </c>
      <c r="L142">
        <v>1396</v>
      </c>
      <c r="M142">
        <v>1451</v>
      </c>
      <c r="N142">
        <v>2847</v>
      </c>
      <c r="O142">
        <v>80</v>
      </c>
      <c r="P142">
        <v>71</v>
      </c>
      <c r="Q142">
        <v>75</v>
      </c>
      <c r="R142">
        <v>1853</v>
      </c>
      <c r="S142">
        <v>1959</v>
      </c>
      <c r="T142">
        <v>3812</v>
      </c>
    </row>
    <row r="143" spans="1:20" x14ac:dyDescent="0.35">
      <c r="A143" s="133" t="s">
        <v>208</v>
      </c>
      <c r="B143" s="170" t="s">
        <v>209</v>
      </c>
      <c r="C143">
        <v>73</v>
      </c>
      <c r="D143">
        <v>59</v>
      </c>
      <c r="E143">
        <v>66</v>
      </c>
      <c r="F143">
        <v>123</v>
      </c>
      <c r="G143">
        <v>124</v>
      </c>
      <c r="H143">
        <v>247</v>
      </c>
      <c r="I143">
        <v>86</v>
      </c>
      <c r="J143">
        <v>80</v>
      </c>
      <c r="K143">
        <v>83</v>
      </c>
      <c r="L143">
        <v>1284</v>
      </c>
      <c r="M143">
        <v>1392</v>
      </c>
      <c r="N143">
        <v>2676</v>
      </c>
      <c r="O143">
        <v>84</v>
      </c>
      <c r="P143">
        <v>78</v>
      </c>
      <c r="Q143">
        <v>81</v>
      </c>
      <c r="R143">
        <v>1407</v>
      </c>
      <c r="S143">
        <v>1516</v>
      </c>
      <c r="T143">
        <v>2923</v>
      </c>
    </row>
    <row r="144" spans="1:20" x14ac:dyDescent="0.35">
      <c r="A144" s="133" t="s">
        <v>216</v>
      </c>
      <c r="B144" s="170" t="s">
        <v>217</v>
      </c>
      <c r="C144">
        <v>77</v>
      </c>
      <c r="D144">
        <v>67</v>
      </c>
      <c r="E144">
        <v>72</v>
      </c>
      <c r="F144">
        <v>181</v>
      </c>
      <c r="G144">
        <v>168</v>
      </c>
      <c r="H144">
        <v>349</v>
      </c>
      <c r="I144">
        <v>90</v>
      </c>
      <c r="J144">
        <v>82</v>
      </c>
      <c r="K144">
        <v>86</v>
      </c>
      <c r="L144">
        <v>951</v>
      </c>
      <c r="M144">
        <v>940</v>
      </c>
      <c r="N144">
        <v>1891</v>
      </c>
      <c r="O144">
        <v>88</v>
      </c>
      <c r="P144">
        <v>80</v>
      </c>
      <c r="Q144">
        <v>84</v>
      </c>
      <c r="R144">
        <v>1132</v>
      </c>
      <c r="S144">
        <v>1108</v>
      </c>
      <c r="T144">
        <v>2240</v>
      </c>
    </row>
    <row r="145" spans="1:20" x14ac:dyDescent="0.35">
      <c r="A145" s="133" t="s">
        <v>108</v>
      </c>
      <c r="B145" s="170" t="s">
        <v>109</v>
      </c>
      <c r="C145">
        <v>74</v>
      </c>
      <c r="D145">
        <v>59</v>
      </c>
      <c r="E145">
        <v>65</v>
      </c>
      <c r="F145">
        <v>129</v>
      </c>
      <c r="G145">
        <v>169</v>
      </c>
      <c r="H145">
        <v>298</v>
      </c>
      <c r="I145">
        <v>88</v>
      </c>
      <c r="J145">
        <v>80</v>
      </c>
      <c r="K145">
        <v>84</v>
      </c>
      <c r="L145">
        <v>1867</v>
      </c>
      <c r="M145">
        <v>2017</v>
      </c>
      <c r="N145">
        <v>3884</v>
      </c>
      <c r="O145">
        <v>87</v>
      </c>
      <c r="P145">
        <v>79</v>
      </c>
      <c r="Q145">
        <v>82</v>
      </c>
      <c r="R145">
        <v>1996</v>
      </c>
      <c r="S145">
        <v>2186</v>
      </c>
      <c r="T145">
        <v>4182</v>
      </c>
    </row>
    <row r="146" spans="1:20" x14ac:dyDescent="0.35">
      <c r="A146" s="133" t="s">
        <v>110</v>
      </c>
      <c r="B146" s="170" t="s">
        <v>111</v>
      </c>
      <c r="C146">
        <v>69</v>
      </c>
      <c r="D146">
        <v>59</v>
      </c>
      <c r="E146">
        <v>64</v>
      </c>
      <c r="F146">
        <v>205</v>
      </c>
      <c r="G146">
        <v>217</v>
      </c>
      <c r="H146">
        <v>422</v>
      </c>
      <c r="I146">
        <v>86</v>
      </c>
      <c r="J146">
        <v>77</v>
      </c>
      <c r="K146">
        <v>81</v>
      </c>
      <c r="L146">
        <v>1707</v>
      </c>
      <c r="M146">
        <v>1783</v>
      </c>
      <c r="N146">
        <v>3490</v>
      </c>
      <c r="O146">
        <v>84</v>
      </c>
      <c r="P146">
        <v>75</v>
      </c>
      <c r="Q146">
        <v>79</v>
      </c>
      <c r="R146">
        <v>1912</v>
      </c>
      <c r="S146">
        <v>2000</v>
      </c>
      <c r="T146">
        <v>3912</v>
      </c>
    </row>
    <row r="147" spans="1:20" x14ac:dyDescent="0.35">
      <c r="A147" s="133" t="s">
        <v>368</v>
      </c>
      <c r="B147" s="170" t="s">
        <v>369</v>
      </c>
      <c r="C147">
        <v>76</v>
      </c>
      <c r="D147">
        <v>57</v>
      </c>
      <c r="E147">
        <v>67</v>
      </c>
      <c r="F147">
        <v>304</v>
      </c>
      <c r="G147">
        <v>288</v>
      </c>
      <c r="H147">
        <v>592</v>
      </c>
      <c r="I147">
        <v>85</v>
      </c>
      <c r="J147">
        <v>78</v>
      </c>
      <c r="K147">
        <v>82</v>
      </c>
      <c r="L147">
        <v>2500</v>
      </c>
      <c r="M147">
        <v>2673</v>
      </c>
      <c r="N147">
        <v>5173</v>
      </c>
      <c r="O147">
        <v>84</v>
      </c>
      <c r="P147">
        <v>76</v>
      </c>
      <c r="Q147">
        <v>80</v>
      </c>
      <c r="R147">
        <v>2804</v>
      </c>
      <c r="S147">
        <v>2961</v>
      </c>
      <c r="T147">
        <v>5765</v>
      </c>
    </row>
    <row r="148" spans="1:20" x14ac:dyDescent="0.35">
      <c r="A148" s="133" t="s">
        <v>112</v>
      </c>
      <c r="B148" s="170" t="s">
        <v>113</v>
      </c>
      <c r="C148">
        <v>60</v>
      </c>
      <c r="D148">
        <v>58</v>
      </c>
      <c r="E148">
        <v>58</v>
      </c>
      <c r="F148">
        <v>252</v>
      </c>
      <c r="G148">
        <v>313</v>
      </c>
      <c r="H148">
        <v>565</v>
      </c>
      <c r="I148">
        <v>83</v>
      </c>
      <c r="J148">
        <v>75</v>
      </c>
      <c r="K148">
        <v>79</v>
      </c>
      <c r="L148">
        <v>2291</v>
      </c>
      <c r="M148">
        <v>2277</v>
      </c>
      <c r="N148">
        <v>4568</v>
      </c>
      <c r="O148">
        <v>81</v>
      </c>
      <c r="P148">
        <v>73</v>
      </c>
      <c r="Q148">
        <v>77</v>
      </c>
      <c r="R148">
        <v>2543</v>
      </c>
      <c r="S148">
        <v>2590</v>
      </c>
      <c r="T148">
        <v>5133</v>
      </c>
    </row>
    <row r="149" spans="1:20" x14ac:dyDescent="0.35">
      <c r="A149" s="133" t="s">
        <v>374</v>
      </c>
      <c r="B149" s="170" t="s">
        <v>375</v>
      </c>
      <c r="C149">
        <v>68</v>
      </c>
      <c r="D149">
        <v>59</v>
      </c>
      <c r="E149">
        <v>63</v>
      </c>
      <c r="F149">
        <v>378</v>
      </c>
      <c r="G149">
        <v>393</v>
      </c>
      <c r="H149">
        <v>771</v>
      </c>
      <c r="I149">
        <v>85</v>
      </c>
      <c r="J149">
        <v>79</v>
      </c>
      <c r="K149">
        <v>82</v>
      </c>
      <c r="L149">
        <v>3039</v>
      </c>
      <c r="M149">
        <v>3053</v>
      </c>
      <c r="N149">
        <v>6092</v>
      </c>
      <c r="O149">
        <v>83</v>
      </c>
      <c r="P149">
        <v>77</v>
      </c>
      <c r="Q149">
        <v>80</v>
      </c>
      <c r="R149">
        <v>3417</v>
      </c>
      <c r="S149">
        <v>3446</v>
      </c>
      <c r="T149">
        <v>6863</v>
      </c>
    </row>
    <row r="150" spans="1:20" x14ac:dyDescent="0.35">
      <c r="A150" s="133" t="s">
        <v>236</v>
      </c>
      <c r="B150" s="170" t="s">
        <v>237</v>
      </c>
      <c r="C150">
        <v>70</v>
      </c>
      <c r="D150">
        <v>58</v>
      </c>
      <c r="E150">
        <v>64</v>
      </c>
      <c r="F150">
        <v>551</v>
      </c>
      <c r="G150">
        <v>579</v>
      </c>
      <c r="H150">
        <v>1130</v>
      </c>
      <c r="I150">
        <v>87</v>
      </c>
      <c r="J150">
        <v>81</v>
      </c>
      <c r="K150">
        <v>84</v>
      </c>
      <c r="L150">
        <v>6643</v>
      </c>
      <c r="M150">
        <v>6916</v>
      </c>
      <c r="N150">
        <v>13559</v>
      </c>
      <c r="O150">
        <v>86</v>
      </c>
      <c r="P150">
        <v>79</v>
      </c>
      <c r="Q150">
        <v>83</v>
      </c>
      <c r="R150">
        <v>7194</v>
      </c>
      <c r="S150">
        <v>7495</v>
      </c>
      <c r="T150">
        <v>14689</v>
      </c>
    </row>
    <row r="151" spans="1:20" x14ac:dyDescent="0.35">
      <c r="A151" s="133" t="s">
        <v>333</v>
      </c>
      <c r="B151" s="170" t="s">
        <v>334</v>
      </c>
      <c r="C151">
        <v>71</v>
      </c>
      <c r="D151">
        <v>49</v>
      </c>
      <c r="E151">
        <v>59</v>
      </c>
      <c r="F151">
        <v>83</v>
      </c>
      <c r="G151">
        <v>98</v>
      </c>
      <c r="H151">
        <v>181</v>
      </c>
      <c r="I151">
        <v>82</v>
      </c>
      <c r="J151">
        <v>75</v>
      </c>
      <c r="K151">
        <v>79</v>
      </c>
      <c r="L151">
        <v>557</v>
      </c>
      <c r="M151">
        <v>612</v>
      </c>
      <c r="N151">
        <v>1169</v>
      </c>
      <c r="O151">
        <v>81</v>
      </c>
      <c r="P151">
        <v>72</v>
      </c>
      <c r="Q151">
        <v>76</v>
      </c>
      <c r="R151">
        <v>640</v>
      </c>
      <c r="S151">
        <v>710</v>
      </c>
      <c r="T151">
        <v>1350</v>
      </c>
    </row>
    <row r="152" spans="1:20" x14ac:dyDescent="0.35">
      <c r="A152" s="133" t="s">
        <v>186</v>
      </c>
      <c r="B152" s="170" t="s">
        <v>187</v>
      </c>
      <c r="C152">
        <v>76</v>
      </c>
      <c r="D152">
        <v>67</v>
      </c>
      <c r="E152">
        <v>72</v>
      </c>
      <c r="F152">
        <v>593</v>
      </c>
      <c r="G152">
        <v>570</v>
      </c>
      <c r="H152">
        <v>1163</v>
      </c>
      <c r="I152">
        <v>89</v>
      </c>
      <c r="J152">
        <v>81</v>
      </c>
      <c r="K152">
        <v>85</v>
      </c>
      <c r="L152">
        <v>3296</v>
      </c>
      <c r="M152">
        <v>3674</v>
      </c>
      <c r="N152">
        <v>6970</v>
      </c>
      <c r="O152">
        <v>87</v>
      </c>
      <c r="P152">
        <v>80</v>
      </c>
      <c r="Q152">
        <v>83</v>
      </c>
      <c r="R152">
        <v>3889</v>
      </c>
      <c r="S152">
        <v>4244</v>
      </c>
      <c r="T152">
        <v>8133</v>
      </c>
    </row>
    <row r="153" spans="1:20" x14ac:dyDescent="0.35">
      <c r="A153" s="133" t="s">
        <v>240</v>
      </c>
      <c r="B153" s="170" t="s">
        <v>241</v>
      </c>
      <c r="C153">
        <v>66</v>
      </c>
      <c r="D153">
        <v>60</v>
      </c>
      <c r="E153">
        <v>63</v>
      </c>
      <c r="F153">
        <v>577</v>
      </c>
      <c r="G153">
        <v>623</v>
      </c>
      <c r="H153">
        <v>1200</v>
      </c>
      <c r="I153">
        <v>84</v>
      </c>
      <c r="J153">
        <v>76</v>
      </c>
      <c r="K153">
        <v>80</v>
      </c>
      <c r="L153">
        <v>3911</v>
      </c>
      <c r="M153">
        <v>4042</v>
      </c>
      <c r="N153">
        <v>7953</v>
      </c>
      <c r="O153">
        <v>82</v>
      </c>
      <c r="P153">
        <v>74</v>
      </c>
      <c r="Q153">
        <v>78</v>
      </c>
      <c r="R153">
        <v>4488</v>
      </c>
      <c r="S153">
        <v>4665</v>
      </c>
      <c r="T153">
        <v>9153</v>
      </c>
    </row>
    <row r="154" spans="1:20" x14ac:dyDescent="0.35">
      <c r="A154" s="133" t="s">
        <v>188</v>
      </c>
      <c r="B154" s="170" t="s">
        <v>189</v>
      </c>
      <c r="C154">
        <v>72</v>
      </c>
      <c r="D154">
        <v>65</v>
      </c>
      <c r="E154">
        <v>68</v>
      </c>
      <c r="F154">
        <v>538</v>
      </c>
      <c r="G154">
        <v>600</v>
      </c>
      <c r="H154">
        <v>1138</v>
      </c>
      <c r="I154">
        <v>86</v>
      </c>
      <c r="J154">
        <v>80</v>
      </c>
      <c r="K154">
        <v>83</v>
      </c>
      <c r="L154">
        <v>4089</v>
      </c>
      <c r="M154">
        <v>4260</v>
      </c>
      <c r="N154">
        <v>8349</v>
      </c>
      <c r="O154">
        <v>84</v>
      </c>
      <c r="P154">
        <v>78</v>
      </c>
      <c r="Q154">
        <v>81</v>
      </c>
      <c r="R154">
        <v>4627</v>
      </c>
      <c r="S154">
        <v>4860</v>
      </c>
      <c r="T154">
        <v>9487</v>
      </c>
    </row>
    <row r="155" spans="1:20" x14ac:dyDescent="0.35">
      <c r="A155" s="318" t="s">
        <v>634</v>
      </c>
      <c r="B155" s="170" t="s">
        <v>89</v>
      </c>
      <c r="C155">
        <v>77</v>
      </c>
      <c r="D155">
        <v>64</v>
      </c>
      <c r="E155">
        <v>70</v>
      </c>
      <c r="F155">
        <v>215</v>
      </c>
      <c r="G155">
        <v>225</v>
      </c>
      <c r="H155">
        <v>440</v>
      </c>
      <c r="I155">
        <v>87</v>
      </c>
      <c r="J155">
        <v>84</v>
      </c>
      <c r="K155">
        <v>86</v>
      </c>
      <c r="L155">
        <v>1405</v>
      </c>
      <c r="M155">
        <v>1457</v>
      </c>
      <c r="N155">
        <v>2862</v>
      </c>
      <c r="O155">
        <v>86</v>
      </c>
      <c r="P155">
        <v>82</v>
      </c>
      <c r="Q155">
        <v>84</v>
      </c>
      <c r="R155">
        <v>1620</v>
      </c>
      <c r="S155">
        <v>1682</v>
      </c>
      <c r="T155">
        <v>3302</v>
      </c>
    </row>
    <row r="156" spans="1:20" x14ac:dyDescent="0.35">
      <c r="A156" s="133" t="s">
        <v>341</v>
      </c>
      <c r="B156" s="170" t="s">
        <v>342</v>
      </c>
      <c r="C156">
        <v>68</v>
      </c>
      <c r="D156">
        <v>59</v>
      </c>
      <c r="E156">
        <v>63</v>
      </c>
      <c r="F156">
        <v>300</v>
      </c>
      <c r="G156">
        <v>360</v>
      </c>
      <c r="H156">
        <v>660</v>
      </c>
      <c r="I156">
        <v>86</v>
      </c>
      <c r="J156">
        <v>78</v>
      </c>
      <c r="K156">
        <v>82</v>
      </c>
      <c r="L156">
        <v>3334</v>
      </c>
      <c r="M156">
        <v>3580</v>
      </c>
      <c r="N156">
        <v>6914</v>
      </c>
      <c r="O156">
        <v>85</v>
      </c>
      <c r="P156">
        <v>76</v>
      </c>
      <c r="Q156">
        <v>80</v>
      </c>
      <c r="R156">
        <v>3634</v>
      </c>
      <c r="S156">
        <v>3940</v>
      </c>
      <c r="T156">
        <v>7574</v>
      </c>
    </row>
    <row r="157" spans="1:20" x14ac:dyDescent="0.35">
      <c r="A157" s="133" t="s">
        <v>384</v>
      </c>
      <c r="B157" s="170" t="s">
        <v>385</v>
      </c>
      <c r="C157">
        <v>65</v>
      </c>
      <c r="D157">
        <v>58</v>
      </c>
      <c r="E157">
        <v>61</v>
      </c>
      <c r="F157">
        <v>294</v>
      </c>
      <c r="G157">
        <v>326</v>
      </c>
      <c r="H157">
        <v>620</v>
      </c>
      <c r="I157">
        <v>83</v>
      </c>
      <c r="J157">
        <v>78</v>
      </c>
      <c r="K157">
        <v>80</v>
      </c>
      <c r="L157">
        <v>2690</v>
      </c>
      <c r="M157">
        <v>2704</v>
      </c>
      <c r="N157">
        <v>5394</v>
      </c>
      <c r="O157">
        <v>81</v>
      </c>
      <c r="P157">
        <v>76</v>
      </c>
      <c r="Q157">
        <v>78</v>
      </c>
      <c r="R157">
        <v>2984</v>
      </c>
      <c r="S157">
        <v>3030</v>
      </c>
      <c r="T157">
        <v>6014</v>
      </c>
    </row>
    <row r="158" spans="1:20" x14ac:dyDescent="0.35">
      <c r="A158" s="133" t="s">
        <v>245</v>
      </c>
      <c r="B158" s="170" t="s">
        <v>246</v>
      </c>
      <c r="C158">
        <v>70</v>
      </c>
      <c r="D158">
        <v>60</v>
      </c>
      <c r="E158">
        <v>65</v>
      </c>
      <c r="F158">
        <v>471</v>
      </c>
      <c r="G158">
        <v>554</v>
      </c>
      <c r="H158">
        <v>1025</v>
      </c>
      <c r="I158">
        <v>85</v>
      </c>
      <c r="J158">
        <v>78</v>
      </c>
      <c r="K158">
        <v>81</v>
      </c>
      <c r="L158">
        <v>3410</v>
      </c>
      <c r="M158">
        <v>3547</v>
      </c>
      <c r="N158">
        <v>6957</v>
      </c>
      <c r="O158">
        <v>83</v>
      </c>
      <c r="P158">
        <v>76</v>
      </c>
      <c r="Q158">
        <v>79</v>
      </c>
      <c r="R158">
        <v>3881</v>
      </c>
      <c r="S158">
        <v>4101</v>
      </c>
      <c r="T158">
        <v>7982</v>
      </c>
    </row>
    <row r="159" spans="1:20" x14ac:dyDescent="0.35">
      <c r="A159" s="133" t="s">
        <v>351</v>
      </c>
      <c r="B159" s="170" t="s">
        <v>352</v>
      </c>
      <c r="C159">
        <v>68</v>
      </c>
      <c r="D159">
        <v>59</v>
      </c>
      <c r="E159">
        <v>64</v>
      </c>
      <c r="F159">
        <v>476</v>
      </c>
      <c r="G159">
        <v>448</v>
      </c>
      <c r="H159">
        <v>924</v>
      </c>
      <c r="I159">
        <v>87</v>
      </c>
      <c r="J159">
        <v>81</v>
      </c>
      <c r="K159">
        <v>84</v>
      </c>
      <c r="L159">
        <v>6003</v>
      </c>
      <c r="M159">
        <v>6097</v>
      </c>
      <c r="N159">
        <v>12100</v>
      </c>
      <c r="O159">
        <v>85</v>
      </c>
      <c r="P159">
        <v>79</v>
      </c>
      <c r="Q159">
        <v>82</v>
      </c>
      <c r="R159">
        <v>6479</v>
      </c>
      <c r="S159">
        <v>6545</v>
      </c>
      <c r="T159">
        <v>13024</v>
      </c>
    </row>
    <row r="160" spans="1:20" x14ac:dyDescent="0.35">
      <c r="A160" s="133" t="s">
        <v>220</v>
      </c>
      <c r="B160" s="170" t="s">
        <v>221</v>
      </c>
      <c r="C160">
        <v>69</v>
      </c>
      <c r="D160">
        <v>63</v>
      </c>
      <c r="E160">
        <v>66</v>
      </c>
      <c r="F160">
        <v>287</v>
      </c>
      <c r="G160">
        <v>293</v>
      </c>
      <c r="H160">
        <v>580</v>
      </c>
      <c r="I160">
        <v>86</v>
      </c>
      <c r="J160">
        <v>80</v>
      </c>
      <c r="K160">
        <v>83</v>
      </c>
      <c r="L160">
        <v>2779</v>
      </c>
      <c r="M160">
        <v>2933</v>
      </c>
      <c r="N160">
        <v>5712</v>
      </c>
      <c r="O160">
        <v>85</v>
      </c>
      <c r="P160">
        <v>79</v>
      </c>
      <c r="Q160">
        <v>82</v>
      </c>
      <c r="R160">
        <v>3066</v>
      </c>
      <c r="S160">
        <v>3226</v>
      </c>
      <c r="T160">
        <v>6292</v>
      </c>
    </row>
    <row r="161" spans="1:20" x14ac:dyDescent="0.35">
      <c r="A161" s="133" t="s">
        <v>355</v>
      </c>
      <c r="B161" s="170" t="s">
        <v>356</v>
      </c>
      <c r="C161">
        <v>68</v>
      </c>
      <c r="D161">
        <v>57</v>
      </c>
      <c r="E161">
        <v>62</v>
      </c>
      <c r="F161">
        <v>314</v>
      </c>
      <c r="G161">
        <v>396</v>
      </c>
      <c r="H161">
        <v>710</v>
      </c>
      <c r="I161">
        <v>83</v>
      </c>
      <c r="J161">
        <v>75</v>
      </c>
      <c r="K161">
        <v>79</v>
      </c>
      <c r="L161">
        <v>4134</v>
      </c>
      <c r="M161">
        <v>4543</v>
      </c>
      <c r="N161">
        <v>8677</v>
      </c>
      <c r="O161">
        <v>82</v>
      </c>
      <c r="P161">
        <v>74</v>
      </c>
      <c r="Q161">
        <v>77</v>
      </c>
      <c r="R161">
        <v>4448</v>
      </c>
      <c r="S161">
        <v>4939</v>
      </c>
      <c r="T161">
        <v>9387</v>
      </c>
    </row>
    <row r="162" spans="1:20" x14ac:dyDescent="0.35">
      <c r="A162" s="133"/>
      <c r="B162" s="133"/>
    </row>
    <row r="163" spans="1:20" x14ac:dyDescent="0.35">
      <c r="A163" s="164" t="s">
        <v>72</v>
      </c>
      <c r="B163" s="133" t="s">
        <v>73</v>
      </c>
      <c r="C163">
        <v>76</v>
      </c>
      <c r="D163">
        <v>65</v>
      </c>
      <c r="E163">
        <v>71</v>
      </c>
      <c r="F163">
        <v>3080</v>
      </c>
      <c r="G163">
        <v>3160</v>
      </c>
      <c r="H163">
        <v>6250</v>
      </c>
      <c r="I163">
        <v>88</v>
      </c>
      <c r="J163">
        <v>81</v>
      </c>
      <c r="K163">
        <v>84</v>
      </c>
      <c r="L163">
        <v>11590</v>
      </c>
      <c r="M163">
        <v>12340</v>
      </c>
      <c r="N163">
        <v>23930</v>
      </c>
      <c r="O163">
        <v>86</v>
      </c>
      <c r="P163">
        <v>78</v>
      </c>
      <c r="Q163">
        <v>82</v>
      </c>
      <c r="R163">
        <v>14670</v>
      </c>
      <c r="S163">
        <v>15510</v>
      </c>
      <c r="T163">
        <v>30170</v>
      </c>
    </row>
    <row r="164" spans="1:20" x14ac:dyDescent="0.35">
      <c r="A164" s="164" t="s">
        <v>98</v>
      </c>
      <c r="B164" s="133" t="s">
        <v>99</v>
      </c>
      <c r="C164">
        <v>74</v>
      </c>
      <c r="D164">
        <v>62</v>
      </c>
      <c r="E164">
        <v>68</v>
      </c>
      <c r="F164">
        <v>7210</v>
      </c>
      <c r="G164">
        <v>7650</v>
      </c>
      <c r="H164">
        <v>14850</v>
      </c>
      <c r="I164">
        <v>86</v>
      </c>
      <c r="J164">
        <v>79</v>
      </c>
      <c r="K164">
        <v>82</v>
      </c>
      <c r="L164">
        <v>35510</v>
      </c>
      <c r="M164">
        <v>37300</v>
      </c>
      <c r="N164">
        <v>72810</v>
      </c>
      <c r="O164">
        <v>84</v>
      </c>
      <c r="P164">
        <v>76</v>
      </c>
      <c r="Q164">
        <v>80</v>
      </c>
      <c r="R164">
        <v>42720</v>
      </c>
      <c r="S164">
        <v>44940</v>
      </c>
      <c r="T164">
        <v>87660</v>
      </c>
    </row>
    <row r="165" spans="1:20" x14ac:dyDescent="0.35">
      <c r="A165" s="164" t="s">
        <v>145</v>
      </c>
      <c r="B165" s="171" t="s">
        <v>146</v>
      </c>
      <c r="C165">
        <v>71</v>
      </c>
      <c r="D165">
        <v>61</v>
      </c>
      <c r="E165">
        <v>66</v>
      </c>
      <c r="F165">
        <v>5180</v>
      </c>
      <c r="G165">
        <v>5500</v>
      </c>
      <c r="H165">
        <v>10680</v>
      </c>
      <c r="I165">
        <v>85</v>
      </c>
      <c r="J165">
        <v>77</v>
      </c>
      <c r="K165">
        <v>81</v>
      </c>
      <c r="L165">
        <v>27210</v>
      </c>
      <c r="M165">
        <v>28400</v>
      </c>
      <c r="N165">
        <v>55610</v>
      </c>
      <c r="O165">
        <v>83</v>
      </c>
      <c r="P165">
        <v>74</v>
      </c>
      <c r="Q165">
        <v>78</v>
      </c>
      <c r="R165">
        <v>32390</v>
      </c>
      <c r="S165">
        <v>33900</v>
      </c>
      <c r="T165">
        <v>66290</v>
      </c>
    </row>
    <row r="166" spans="1:20" x14ac:dyDescent="0.35">
      <c r="A166" s="164" t="s">
        <v>176</v>
      </c>
      <c r="B166" s="133" t="s">
        <v>177</v>
      </c>
      <c r="C166">
        <v>72</v>
      </c>
      <c r="D166">
        <v>61</v>
      </c>
      <c r="E166">
        <v>66</v>
      </c>
      <c r="F166">
        <v>3620</v>
      </c>
      <c r="G166">
        <v>3790</v>
      </c>
      <c r="H166">
        <v>7410</v>
      </c>
      <c r="I166">
        <v>85</v>
      </c>
      <c r="J166">
        <v>78</v>
      </c>
      <c r="K166">
        <v>81</v>
      </c>
      <c r="L166">
        <v>23650</v>
      </c>
      <c r="M166">
        <v>24680</v>
      </c>
      <c r="N166">
        <v>48330</v>
      </c>
      <c r="O166">
        <v>83</v>
      </c>
      <c r="P166">
        <v>75</v>
      </c>
      <c r="Q166">
        <v>79</v>
      </c>
      <c r="R166">
        <v>27270</v>
      </c>
      <c r="S166">
        <v>28470</v>
      </c>
      <c r="T166">
        <v>55740</v>
      </c>
    </row>
    <row r="167" spans="1:20" x14ac:dyDescent="0.35">
      <c r="A167" s="164" t="s">
        <v>196</v>
      </c>
      <c r="B167" s="133" t="s">
        <v>197</v>
      </c>
      <c r="C167">
        <v>76</v>
      </c>
      <c r="D167">
        <v>65</v>
      </c>
      <c r="E167">
        <v>70</v>
      </c>
      <c r="F167">
        <v>6000</v>
      </c>
      <c r="G167">
        <v>6440</v>
      </c>
      <c r="H167">
        <v>12440</v>
      </c>
      <c r="I167">
        <v>86</v>
      </c>
      <c r="J167">
        <v>80</v>
      </c>
      <c r="K167">
        <v>83</v>
      </c>
      <c r="L167">
        <v>28540</v>
      </c>
      <c r="M167">
        <v>30300</v>
      </c>
      <c r="N167">
        <v>58840</v>
      </c>
      <c r="O167">
        <v>85</v>
      </c>
      <c r="P167">
        <v>77</v>
      </c>
      <c r="Q167">
        <v>81</v>
      </c>
      <c r="R167">
        <v>34540</v>
      </c>
      <c r="S167">
        <v>36740</v>
      </c>
      <c r="T167">
        <v>71280</v>
      </c>
    </row>
    <row r="168" spans="1:20" x14ac:dyDescent="0.35">
      <c r="A168" s="164" t="s">
        <v>226</v>
      </c>
      <c r="B168" s="133" t="s">
        <v>227</v>
      </c>
      <c r="C168">
        <v>70</v>
      </c>
      <c r="D168">
        <v>61</v>
      </c>
      <c r="E168">
        <v>66</v>
      </c>
      <c r="F168">
        <v>4010</v>
      </c>
      <c r="G168">
        <v>4270</v>
      </c>
      <c r="H168">
        <v>8280</v>
      </c>
      <c r="I168">
        <v>85</v>
      </c>
      <c r="J168">
        <v>79</v>
      </c>
      <c r="K168">
        <v>82</v>
      </c>
      <c r="L168">
        <v>31480</v>
      </c>
      <c r="M168">
        <v>32900</v>
      </c>
      <c r="N168">
        <v>64370</v>
      </c>
      <c r="O168">
        <v>84</v>
      </c>
      <c r="P168">
        <v>77</v>
      </c>
      <c r="Q168">
        <v>80</v>
      </c>
      <c r="R168">
        <v>35490</v>
      </c>
      <c r="S168">
        <v>37170</v>
      </c>
      <c r="T168">
        <v>72650</v>
      </c>
    </row>
    <row r="169" spans="1:20" x14ac:dyDescent="0.35">
      <c r="A169" s="164" t="s">
        <v>249</v>
      </c>
      <c r="B169" s="133" t="s">
        <v>429</v>
      </c>
      <c r="C169">
        <v>79</v>
      </c>
      <c r="D169">
        <v>71</v>
      </c>
      <c r="E169">
        <v>75</v>
      </c>
      <c r="F169">
        <v>8120</v>
      </c>
      <c r="G169">
        <v>8630</v>
      </c>
      <c r="H169">
        <v>16740</v>
      </c>
      <c r="I169">
        <v>88</v>
      </c>
      <c r="J169">
        <v>82</v>
      </c>
      <c r="K169">
        <v>85</v>
      </c>
      <c r="L169">
        <v>42720</v>
      </c>
      <c r="M169">
        <v>44960</v>
      </c>
      <c r="N169">
        <v>87680</v>
      </c>
      <c r="O169">
        <v>86</v>
      </c>
      <c r="P169">
        <v>80</v>
      </c>
      <c r="Q169">
        <v>83</v>
      </c>
      <c r="R169">
        <v>50840</v>
      </c>
      <c r="S169">
        <v>53590</v>
      </c>
      <c r="T169">
        <v>104420</v>
      </c>
    </row>
    <row r="170" spans="1:20" x14ac:dyDescent="0.35">
      <c r="A170" s="165" t="s">
        <v>251</v>
      </c>
      <c r="B170" s="133" t="s">
        <v>252</v>
      </c>
      <c r="C170">
        <v>82</v>
      </c>
      <c r="D170">
        <v>74</v>
      </c>
      <c r="E170">
        <v>78</v>
      </c>
      <c r="F170">
        <v>3800</v>
      </c>
      <c r="G170">
        <v>3950</v>
      </c>
      <c r="H170">
        <v>7760</v>
      </c>
      <c r="I170">
        <v>89</v>
      </c>
      <c r="J170">
        <v>83</v>
      </c>
      <c r="K170">
        <v>85</v>
      </c>
      <c r="L170">
        <v>13690</v>
      </c>
      <c r="M170">
        <v>14250</v>
      </c>
      <c r="N170">
        <v>27940</v>
      </c>
      <c r="O170">
        <v>87</v>
      </c>
      <c r="P170">
        <v>81</v>
      </c>
      <c r="Q170">
        <v>84</v>
      </c>
      <c r="R170">
        <v>17500</v>
      </c>
      <c r="S170">
        <v>18200</v>
      </c>
      <c r="T170">
        <v>35690</v>
      </c>
    </row>
    <row r="171" spans="1:20" x14ac:dyDescent="0.35">
      <c r="A171" s="165" t="s">
        <v>281</v>
      </c>
      <c r="B171" s="133" t="s">
        <v>282</v>
      </c>
      <c r="C171">
        <v>77</v>
      </c>
      <c r="D171">
        <v>68</v>
      </c>
      <c r="E171">
        <v>73</v>
      </c>
      <c r="F171">
        <v>4310</v>
      </c>
      <c r="G171">
        <v>4680</v>
      </c>
      <c r="H171">
        <v>8990</v>
      </c>
      <c r="I171">
        <v>87</v>
      </c>
      <c r="J171">
        <v>81</v>
      </c>
      <c r="K171">
        <v>84</v>
      </c>
      <c r="L171">
        <v>29030</v>
      </c>
      <c r="M171">
        <v>30710</v>
      </c>
      <c r="N171">
        <v>59740</v>
      </c>
      <c r="O171">
        <v>86</v>
      </c>
      <c r="P171">
        <v>80</v>
      </c>
      <c r="Q171">
        <v>83</v>
      </c>
      <c r="R171">
        <v>33340</v>
      </c>
      <c r="S171">
        <v>35390</v>
      </c>
      <c r="T171">
        <v>68730</v>
      </c>
    </row>
    <row r="172" spans="1:20" x14ac:dyDescent="0.35">
      <c r="A172" s="164" t="s">
        <v>321</v>
      </c>
      <c r="B172" s="133" t="s">
        <v>322</v>
      </c>
      <c r="C172">
        <v>71</v>
      </c>
      <c r="D172">
        <v>60</v>
      </c>
      <c r="E172">
        <v>65</v>
      </c>
      <c r="F172">
        <v>4980</v>
      </c>
      <c r="G172">
        <v>5180</v>
      </c>
      <c r="H172">
        <v>10160</v>
      </c>
      <c r="I172">
        <v>86</v>
      </c>
      <c r="J172">
        <v>79</v>
      </c>
      <c r="K172">
        <v>83</v>
      </c>
      <c r="L172">
        <v>45760</v>
      </c>
      <c r="M172">
        <v>48040</v>
      </c>
      <c r="N172">
        <v>93810</v>
      </c>
      <c r="O172">
        <v>85</v>
      </c>
      <c r="P172">
        <v>77</v>
      </c>
      <c r="Q172">
        <v>81</v>
      </c>
      <c r="R172">
        <v>50740</v>
      </c>
      <c r="S172">
        <v>53230</v>
      </c>
      <c r="T172">
        <v>103970</v>
      </c>
    </row>
    <row r="173" spans="1:20" x14ac:dyDescent="0.35">
      <c r="A173" s="164" t="s">
        <v>361</v>
      </c>
      <c r="B173" s="133" t="s">
        <v>362</v>
      </c>
      <c r="C173">
        <v>70</v>
      </c>
      <c r="D173">
        <v>60</v>
      </c>
      <c r="E173">
        <v>65</v>
      </c>
      <c r="F173">
        <v>3420</v>
      </c>
      <c r="G173">
        <v>3660</v>
      </c>
      <c r="H173">
        <v>7070</v>
      </c>
      <c r="I173">
        <v>85</v>
      </c>
      <c r="J173">
        <v>79</v>
      </c>
      <c r="K173">
        <v>82</v>
      </c>
      <c r="L173">
        <v>25940</v>
      </c>
      <c r="M173">
        <v>27060</v>
      </c>
      <c r="N173">
        <v>53000</v>
      </c>
      <c r="O173">
        <v>83</v>
      </c>
      <c r="P173">
        <v>76</v>
      </c>
      <c r="Q173">
        <v>80</v>
      </c>
      <c r="R173">
        <v>29360</v>
      </c>
      <c r="S173">
        <v>30720</v>
      </c>
      <c r="T173">
        <v>60080</v>
      </c>
    </row>
    <row r="174" spans="1:20" x14ac:dyDescent="0.35">
      <c r="A174" s="166" t="s">
        <v>70</v>
      </c>
      <c r="B174" s="172" t="s">
        <v>71</v>
      </c>
      <c r="C174">
        <v>74</v>
      </c>
      <c r="D174">
        <v>64</v>
      </c>
      <c r="E174">
        <v>69</v>
      </c>
      <c r="F174">
        <v>45609</v>
      </c>
      <c r="G174">
        <v>48276</v>
      </c>
      <c r="H174">
        <v>93885</v>
      </c>
      <c r="I174">
        <v>86</v>
      </c>
      <c r="J174">
        <v>79</v>
      </c>
      <c r="K174">
        <v>83</v>
      </c>
      <c r="L174">
        <v>272398</v>
      </c>
      <c r="M174">
        <v>285967</v>
      </c>
      <c r="N174">
        <v>558365</v>
      </c>
      <c r="O174">
        <v>84</v>
      </c>
      <c r="P174">
        <v>77</v>
      </c>
      <c r="Q174">
        <v>81</v>
      </c>
      <c r="R174">
        <v>318007</v>
      </c>
      <c r="S174">
        <v>334243</v>
      </c>
      <c r="T174">
        <v>652250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6"/>
  <sheetViews>
    <sheetView topLeftCell="A136" workbookViewId="0">
      <selection activeCell="A155" sqref="A155"/>
    </sheetView>
  </sheetViews>
  <sheetFormatPr defaultColWidth="54.19921875" defaultRowHeight="12.75" x14ac:dyDescent="0.35"/>
  <sheetData>
    <row r="1" spans="1:20" s="149" customFormat="1" ht="15.4" x14ac:dyDescent="0.45">
      <c r="A1" s="145" t="s">
        <v>421</v>
      </c>
    </row>
    <row r="2" spans="1:20" s="149" customFormat="1" ht="14.25" x14ac:dyDescent="0.45">
      <c r="C2" s="149" t="s">
        <v>430</v>
      </c>
      <c r="I2" s="149" t="s">
        <v>431</v>
      </c>
      <c r="O2" s="149" t="s">
        <v>48</v>
      </c>
    </row>
    <row r="3" spans="1:20" s="149" customFormat="1" ht="14.25" x14ac:dyDescent="0.45">
      <c r="C3" s="149" t="s">
        <v>398</v>
      </c>
      <c r="I3" s="149" t="s">
        <v>398</v>
      </c>
      <c r="O3" s="149" t="s">
        <v>398</v>
      </c>
    </row>
    <row r="4" spans="1:20" s="149" customFormat="1" ht="14.25" x14ac:dyDescent="0.45">
      <c r="C4" s="149">
        <v>1</v>
      </c>
      <c r="I4" s="149">
        <v>1</v>
      </c>
      <c r="O4" s="149">
        <v>1</v>
      </c>
    </row>
    <row r="5" spans="1:20" s="149" customFormat="1" ht="14.25" x14ac:dyDescent="0.45">
      <c r="C5" s="149" t="s">
        <v>418</v>
      </c>
      <c r="I5" s="149" t="s">
        <v>418</v>
      </c>
      <c r="O5" s="149" t="s">
        <v>418</v>
      </c>
    </row>
    <row r="6" spans="1:20" s="149" customFormat="1" ht="14.25" x14ac:dyDescent="0.45">
      <c r="C6" s="149">
        <v>1</v>
      </c>
      <c r="F6" s="149" t="s">
        <v>48</v>
      </c>
      <c r="I6" s="149">
        <v>1</v>
      </c>
      <c r="L6" s="149" t="s">
        <v>48</v>
      </c>
      <c r="O6" s="149">
        <v>1</v>
      </c>
      <c r="R6" s="149" t="s">
        <v>48</v>
      </c>
    </row>
    <row r="7" spans="1:20" s="149" customFormat="1" ht="14.25" x14ac:dyDescent="0.45">
      <c r="C7" s="149" t="s">
        <v>399</v>
      </c>
      <c r="F7" s="149" t="s">
        <v>399</v>
      </c>
      <c r="I7" s="149" t="s">
        <v>399</v>
      </c>
      <c r="L7" s="149" t="s">
        <v>399</v>
      </c>
      <c r="O7" s="149" t="s">
        <v>399</v>
      </c>
      <c r="R7" s="149" t="s">
        <v>399</v>
      </c>
    </row>
    <row r="8" spans="1:20" s="149" customFormat="1" ht="14.25" x14ac:dyDescent="0.45">
      <c r="C8" s="149" t="s">
        <v>401</v>
      </c>
      <c r="D8" s="149" t="s">
        <v>400</v>
      </c>
      <c r="E8" s="149" t="s">
        <v>48</v>
      </c>
      <c r="F8" s="149" t="s">
        <v>401</v>
      </c>
      <c r="G8" s="149" t="s">
        <v>400</v>
      </c>
      <c r="H8" s="149" t="s">
        <v>48</v>
      </c>
      <c r="I8" s="149" t="s">
        <v>401</v>
      </c>
      <c r="J8" s="149" t="s">
        <v>400</v>
      </c>
      <c r="K8" s="149" t="s">
        <v>48</v>
      </c>
      <c r="L8" s="149" t="s">
        <v>401</v>
      </c>
      <c r="M8" s="149" t="s">
        <v>400</v>
      </c>
      <c r="N8" s="149" t="s">
        <v>48</v>
      </c>
      <c r="O8" s="149" t="s">
        <v>401</v>
      </c>
      <c r="P8" s="149" t="s">
        <v>400</v>
      </c>
      <c r="Q8" s="149" t="s">
        <v>48</v>
      </c>
      <c r="R8" s="149" t="s">
        <v>401</v>
      </c>
      <c r="S8" s="149" t="s">
        <v>400</v>
      </c>
      <c r="T8" s="149" t="s">
        <v>48</v>
      </c>
    </row>
    <row r="9" spans="1:20" s="149" customFormat="1" ht="14.25"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row>
    <row r="10" spans="1:20" ht="14.25" x14ac:dyDescent="0.45">
      <c r="A10" s="149" t="s">
        <v>255</v>
      </c>
      <c r="B10" s="149" t="s">
        <v>256</v>
      </c>
      <c r="C10" t="s">
        <v>441</v>
      </c>
      <c r="D10" t="s">
        <v>441</v>
      </c>
      <c r="E10" t="s">
        <v>441</v>
      </c>
      <c r="F10" t="s">
        <v>441</v>
      </c>
      <c r="G10" t="s">
        <v>441</v>
      </c>
      <c r="H10" t="s">
        <v>441</v>
      </c>
      <c r="I10" t="s">
        <v>441</v>
      </c>
      <c r="J10" t="s">
        <v>441</v>
      </c>
      <c r="K10" t="s">
        <v>441</v>
      </c>
      <c r="L10" t="s">
        <v>441</v>
      </c>
      <c r="M10" t="s">
        <v>441</v>
      </c>
      <c r="N10" t="s">
        <v>441</v>
      </c>
      <c r="O10" t="s">
        <v>441</v>
      </c>
      <c r="P10" t="s">
        <v>441</v>
      </c>
      <c r="Q10" t="s">
        <v>441</v>
      </c>
      <c r="R10" t="s">
        <v>441</v>
      </c>
      <c r="S10" t="s">
        <v>441</v>
      </c>
      <c r="T10" t="s">
        <v>441</v>
      </c>
    </row>
    <row r="11" spans="1:20" ht="14.25" x14ac:dyDescent="0.45">
      <c r="A11" s="149" t="s">
        <v>253</v>
      </c>
      <c r="B11" s="149" t="s">
        <v>254</v>
      </c>
      <c r="C11">
        <v>82</v>
      </c>
      <c r="D11">
        <v>76</v>
      </c>
      <c r="E11">
        <v>79</v>
      </c>
      <c r="F11">
        <v>301</v>
      </c>
      <c r="G11">
        <v>366</v>
      </c>
      <c r="H11">
        <v>667</v>
      </c>
      <c r="I11">
        <v>85</v>
      </c>
      <c r="J11">
        <v>79</v>
      </c>
      <c r="K11">
        <v>82</v>
      </c>
      <c r="L11">
        <v>467</v>
      </c>
      <c r="M11">
        <v>500</v>
      </c>
      <c r="N11">
        <v>967</v>
      </c>
      <c r="O11">
        <v>84</v>
      </c>
      <c r="P11">
        <v>77</v>
      </c>
      <c r="Q11">
        <v>80</v>
      </c>
      <c r="R11">
        <v>775</v>
      </c>
      <c r="S11">
        <v>879</v>
      </c>
      <c r="T11">
        <v>1654</v>
      </c>
    </row>
    <row r="12" spans="1:20" ht="14.25" x14ac:dyDescent="0.45">
      <c r="A12" s="149" t="s">
        <v>299</v>
      </c>
      <c r="B12" s="149" t="s">
        <v>300</v>
      </c>
      <c r="C12">
        <v>88</v>
      </c>
      <c r="D12">
        <v>80</v>
      </c>
      <c r="E12">
        <v>84</v>
      </c>
      <c r="F12">
        <v>1031</v>
      </c>
      <c r="G12">
        <v>1091</v>
      </c>
      <c r="H12">
        <v>2122</v>
      </c>
      <c r="I12">
        <v>89</v>
      </c>
      <c r="J12">
        <v>82</v>
      </c>
      <c r="K12">
        <v>85</v>
      </c>
      <c r="L12">
        <v>723</v>
      </c>
      <c r="M12">
        <v>752</v>
      </c>
      <c r="N12">
        <v>1475</v>
      </c>
      <c r="O12">
        <v>88</v>
      </c>
      <c r="P12">
        <v>81</v>
      </c>
      <c r="Q12">
        <v>84</v>
      </c>
      <c r="R12">
        <v>1769</v>
      </c>
      <c r="S12">
        <v>1857</v>
      </c>
      <c r="T12">
        <v>3626</v>
      </c>
    </row>
    <row r="13" spans="1:20" ht="14.25" x14ac:dyDescent="0.45">
      <c r="A13" s="149" t="s">
        <v>257</v>
      </c>
      <c r="B13" s="149" t="s">
        <v>258</v>
      </c>
      <c r="C13">
        <v>90</v>
      </c>
      <c r="D13">
        <v>82</v>
      </c>
      <c r="E13">
        <v>86</v>
      </c>
      <c r="F13">
        <v>701</v>
      </c>
      <c r="G13">
        <v>710</v>
      </c>
      <c r="H13">
        <v>1411</v>
      </c>
      <c r="I13">
        <v>88</v>
      </c>
      <c r="J13">
        <v>81</v>
      </c>
      <c r="K13">
        <v>84</v>
      </c>
      <c r="L13">
        <v>671</v>
      </c>
      <c r="M13">
        <v>717</v>
      </c>
      <c r="N13">
        <v>1388</v>
      </c>
      <c r="O13">
        <v>89</v>
      </c>
      <c r="P13">
        <v>81</v>
      </c>
      <c r="Q13">
        <v>85</v>
      </c>
      <c r="R13">
        <v>1383</v>
      </c>
      <c r="S13">
        <v>1438</v>
      </c>
      <c r="T13">
        <v>2821</v>
      </c>
    </row>
    <row r="14" spans="1:20" ht="14.25" x14ac:dyDescent="0.45">
      <c r="A14" s="149" t="s">
        <v>259</v>
      </c>
      <c r="B14" s="149" t="s">
        <v>260</v>
      </c>
      <c r="C14">
        <v>90</v>
      </c>
      <c r="D14">
        <v>82</v>
      </c>
      <c r="E14">
        <v>85</v>
      </c>
      <c r="F14">
        <v>359</v>
      </c>
      <c r="G14">
        <v>390</v>
      </c>
      <c r="H14">
        <v>749</v>
      </c>
      <c r="I14">
        <v>88</v>
      </c>
      <c r="J14">
        <v>84</v>
      </c>
      <c r="K14">
        <v>86</v>
      </c>
      <c r="L14">
        <v>347</v>
      </c>
      <c r="M14">
        <v>372</v>
      </c>
      <c r="N14">
        <v>719</v>
      </c>
      <c r="O14">
        <v>88</v>
      </c>
      <c r="P14">
        <v>82</v>
      </c>
      <c r="Q14">
        <v>85</v>
      </c>
      <c r="R14">
        <v>713</v>
      </c>
      <c r="S14">
        <v>771</v>
      </c>
      <c r="T14">
        <v>1484</v>
      </c>
    </row>
    <row r="15" spans="1:20" ht="14.25" x14ac:dyDescent="0.45">
      <c r="A15" s="149" t="s">
        <v>263</v>
      </c>
      <c r="B15" s="149" t="s">
        <v>264</v>
      </c>
      <c r="C15">
        <v>83</v>
      </c>
      <c r="D15">
        <v>76</v>
      </c>
      <c r="E15">
        <v>79</v>
      </c>
      <c r="F15">
        <v>618</v>
      </c>
      <c r="G15">
        <v>619</v>
      </c>
      <c r="H15">
        <v>1237</v>
      </c>
      <c r="I15">
        <v>87</v>
      </c>
      <c r="J15">
        <v>78</v>
      </c>
      <c r="K15">
        <v>82</v>
      </c>
      <c r="L15">
        <v>405</v>
      </c>
      <c r="M15">
        <v>451</v>
      </c>
      <c r="N15">
        <v>856</v>
      </c>
      <c r="O15">
        <v>84</v>
      </c>
      <c r="P15">
        <v>76</v>
      </c>
      <c r="Q15">
        <v>80</v>
      </c>
      <c r="R15">
        <v>1030</v>
      </c>
      <c r="S15">
        <v>1078</v>
      </c>
      <c r="T15">
        <v>2108</v>
      </c>
    </row>
    <row r="16" spans="1:20" ht="14.25" x14ac:dyDescent="0.45">
      <c r="A16" s="149" t="s">
        <v>265</v>
      </c>
      <c r="B16" s="149" t="s">
        <v>266</v>
      </c>
      <c r="C16">
        <v>89</v>
      </c>
      <c r="D16">
        <v>83</v>
      </c>
      <c r="E16">
        <v>86</v>
      </c>
      <c r="F16">
        <v>227</v>
      </c>
      <c r="G16">
        <v>244</v>
      </c>
      <c r="H16">
        <v>471</v>
      </c>
      <c r="I16">
        <v>87</v>
      </c>
      <c r="J16">
        <v>89</v>
      </c>
      <c r="K16">
        <v>88</v>
      </c>
      <c r="L16">
        <v>263</v>
      </c>
      <c r="M16">
        <v>265</v>
      </c>
      <c r="N16">
        <v>528</v>
      </c>
      <c r="O16">
        <v>87</v>
      </c>
      <c r="P16">
        <v>86</v>
      </c>
      <c r="Q16">
        <v>87</v>
      </c>
      <c r="R16">
        <v>492</v>
      </c>
      <c r="S16">
        <v>511</v>
      </c>
      <c r="T16">
        <v>1003</v>
      </c>
    </row>
    <row r="17" spans="1:20" ht="14.25" x14ac:dyDescent="0.45">
      <c r="A17" s="149" t="s">
        <v>267</v>
      </c>
      <c r="B17" s="149" t="s">
        <v>268</v>
      </c>
      <c r="C17">
        <v>88</v>
      </c>
      <c r="D17">
        <v>80</v>
      </c>
      <c r="E17">
        <v>84</v>
      </c>
      <c r="F17">
        <v>824</v>
      </c>
      <c r="G17">
        <v>790</v>
      </c>
      <c r="H17">
        <v>1614</v>
      </c>
      <c r="I17">
        <v>87</v>
      </c>
      <c r="J17">
        <v>81</v>
      </c>
      <c r="K17">
        <v>84</v>
      </c>
      <c r="L17">
        <v>838</v>
      </c>
      <c r="M17">
        <v>733</v>
      </c>
      <c r="N17">
        <v>1571</v>
      </c>
      <c r="O17">
        <v>87</v>
      </c>
      <c r="P17">
        <v>80</v>
      </c>
      <c r="Q17">
        <v>84</v>
      </c>
      <c r="R17">
        <v>1671</v>
      </c>
      <c r="S17">
        <v>1531</v>
      </c>
      <c r="T17">
        <v>3202</v>
      </c>
    </row>
    <row r="18" spans="1:20" ht="14.25" x14ac:dyDescent="0.45">
      <c r="A18" s="149" t="s">
        <v>269</v>
      </c>
      <c r="B18" s="149" t="s">
        <v>270</v>
      </c>
      <c r="C18">
        <v>86</v>
      </c>
      <c r="D18">
        <v>81</v>
      </c>
      <c r="E18">
        <v>84</v>
      </c>
      <c r="F18">
        <v>1253</v>
      </c>
      <c r="G18">
        <v>1332</v>
      </c>
      <c r="H18">
        <v>2585</v>
      </c>
      <c r="I18">
        <v>87</v>
      </c>
      <c r="J18">
        <v>79</v>
      </c>
      <c r="K18">
        <v>83</v>
      </c>
      <c r="L18">
        <v>548</v>
      </c>
      <c r="M18">
        <v>619</v>
      </c>
      <c r="N18">
        <v>1167</v>
      </c>
      <c r="O18">
        <v>86</v>
      </c>
      <c r="P18">
        <v>80</v>
      </c>
      <c r="Q18">
        <v>83</v>
      </c>
      <c r="R18">
        <v>1831</v>
      </c>
      <c r="S18">
        <v>1979</v>
      </c>
      <c r="T18">
        <v>3810</v>
      </c>
    </row>
    <row r="19" spans="1:20" ht="14.25" x14ac:dyDescent="0.45">
      <c r="A19" s="149" t="s">
        <v>273</v>
      </c>
      <c r="B19" s="149" t="s">
        <v>274</v>
      </c>
      <c r="C19">
        <v>87</v>
      </c>
      <c r="D19">
        <v>80</v>
      </c>
      <c r="E19">
        <v>83</v>
      </c>
      <c r="F19">
        <v>991</v>
      </c>
      <c r="G19">
        <v>990</v>
      </c>
      <c r="H19">
        <v>1981</v>
      </c>
      <c r="I19">
        <v>86</v>
      </c>
      <c r="J19">
        <v>79</v>
      </c>
      <c r="K19">
        <v>82</v>
      </c>
      <c r="L19">
        <v>711</v>
      </c>
      <c r="M19">
        <v>737</v>
      </c>
      <c r="N19">
        <v>1448</v>
      </c>
      <c r="O19">
        <v>86</v>
      </c>
      <c r="P19">
        <v>79</v>
      </c>
      <c r="Q19">
        <v>82</v>
      </c>
      <c r="R19">
        <v>1730</v>
      </c>
      <c r="S19">
        <v>1749</v>
      </c>
      <c r="T19">
        <v>3479</v>
      </c>
    </row>
    <row r="20" spans="1:20" ht="14.25" x14ac:dyDescent="0.45">
      <c r="A20" s="149" t="s">
        <v>275</v>
      </c>
      <c r="B20" s="149" t="s">
        <v>276</v>
      </c>
      <c r="C20">
        <v>83</v>
      </c>
      <c r="D20">
        <v>72</v>
      </c>
      <c r="E20">
        <v>77</v>
      </c>
      <c r="F20">
        <v>459</v>
      </c>
      <c r="G20">
        <v>505</v>
      </c>
      <c r="H20">
        <v>964</v>
      </c>
      <c r="I20">
        <v>86</v>
      </c>
      <c r="J20">
        <v>79</v>
      </c>
      <c r="K20">
        <v>83</v>
      </c>
      <c r="L20">
        <v>1192</v>
      </c>
      <c r="M20">
        <v>1269</v>
      </c>
      <c r="N20">
        <v>2461</v>
      </c>
      <c r="O20">
        <v>85</v>
      </c>
      <c r="P20">
        <v>77</v>
      </c>
      <c r="Q20">
        <v>81</v>
      </c>
      <c r="R20">
        <v>1675</v>
      </c>
      <c r="S20">
        <v>1797</v>
      </c>
      <c r="T20">
        <v>3472</v>
      </c>
    </row>
    <row r="21" spans="1:20" ht="14.25" x14ac:dyDescent="0.45">
      <c r="A21" s="149" t="s">
        <v>277</v>
      </c>
      <c r="B21" s="149" t="s">
        <v>278</v>
      </c>
      <c r="C21">
        <v>89</v>
      </c>
      <c r="D21">
        <v>82</v>
      </c>
      <c r="E21">
        <v>85</v>
      </c>
      <c r="F21">
        <v>766</v>
      </c>
      <c r="G21">
        <v>856</v>
      </c>
      <c r="H21">
        <v>1622</v>
      </c>
      <c r="I21">
        <v>87</v>
      </c>
      <c r="J21">
        <v>85</v>
      </c>
      <c r="K21">
        <v>86</v>
      </c>
      <c r="L21">
        <v>605</v>
      </c>
      <c r="M21">
        <v>658</v>
      </c>
      <c r="N21">
        <v>1263</v>
      </c>
      <c r="O21">
        <v>88</v>
      </c>
      <c r="P21">
        <v>83</v>
      </c>
      <c r="Q21">
        <v>85</v>
      </c>
      <c r="R21">
        <v>1383</v>
      </c>
      <c r="S21">
        <v>1529</v>
      </c>
      <c r="T21">
        <v>2912</v>
      </c>
    </row>
    <row r="22" spans="1:20" ht="14.25" x14ac:dyDescent="0.45">
      <c r="A22" s="149" t="s">
        <v>279</v>
      </c>
      <c r="B22" s="149" t="s">
        <v>280</v>
      </c>
      <c r="C22">
        <v>91</v>
      </c>
      <c r="D22">
        <v>88</v>
      </c>
      <c r="E22">
        <v>89</v>
      </c>
      <c r="F22">
        <v>287</v>
      </c>
      <c r="G22">
        <v>252</v>
      </c>
      <c r="H22">
        <v>539</v>
      </c>
      <c r="I22">
        <v>91</v>
      </c>
      <c r="J22">
        <v>86</v>
      </c>
      <c r="K22">
        <v>89</v>
      </c>
      <c r="L22">
        <v>504</v>
      </c>
      <c r="M22">
        <v>473</v>
      </c>
      <c r="N22">
        <v>977</v>
      </c>
      <c r="O22">
        <v>90</v>
      </c>
      <c r="P22">
        <v>86</v>
      </c>
      <c r="Q22">
        <v>88</v>
      </c>
      <c r="R22">
        <v>813</v>
      </c>
      <c r="S22">
        <v>735</v>
      </c>
      <c r="T22">
        <v>1548</v>
      </c>
    </row>
    <row r="23" spans="1:20" ht="14.25" x14ac:dyDescent="0.45">
      <c r="A23" s="149" t="s">
        <v>283</v>
      </c>
      <c r="B23" s="149" t="s">
        <v>284</v>
      </c>
      <c r="C23">
        <v>83</v>
      </c>
      <c r="D23">
        <v>76</v>
      </c>
      <c r="E23">
        <v>79</v>
      </c>
      <c r="F23">
        <v>795</v>
      </c>
      <c r="G23">
        <v>828</v>
      </c>
      <c r="H23">
        <v>1623</v>
      </c>
      <c r="I23">
        <v>86</v>
      </c>
      <c r="J23">
        <v>80</v>
      </c>
      <c r="K23">
        <v>83</v>
      </c>
      <c r="L23">
        <v>971</v>
      </c>
      <c r="M23">
        <v>1041</v>
      </c>
      <c r="N23">
        <v>2012</v>
      </c>
      <c r="O23">
        <v>84</v>
      </c>
      <c r="P23">
        <v>78</v>
      </c>
      <c r="Q23">
        <v>81</v>
      </c>
      <c r="R23">
        <v>1803</v>
      </c>
      <c r="S23">
        <v>1907</v>
      </c>
      <c r="T23">
        <v>3710</v>
      </c>
    </row>
    <row r="24" spans="1:20" ht="14.25" x14ac:dyDescent="0.45">
      <c r="A24" s="149" t="s">
        <v>285</v>
      </c>
      <c r="B24" s="149" t="s">
        <v>286</v>
      </c>
      <c r="C24">
        <v>88</v>
      </c>
      <c r="D24">
        <v>81</v>
      </c>
      <c r="E24">
        <v>85</v>
      </c>
      <c r="F24">
        <v>1079</v>
      </c>
      <c r="G24">
        <v>1099</v>
      </c>
      <c r="H24">
        <v>2178</v>
      </c>
      <c r="I24">
        <v>82</v>
      </c>
      <c r="J24">
        <v>76</v>
      </c>
      <c r="K24">
        <v>79</v>
      </c>
      <c r="L24">
        <v>1048</v>
      </c>
      <c r="M24">
        <v>1074</v>
      </c>
      <c r="N24">
        <v>2122</v>
      </c>
      <c r="O24">
        <v>85</v>
      </c>
      <c r="P24">
        <v>78</v>
      </c>
      <c r="Q24">
        <v>81</v>
      </c>
      <c r="R24">
        <v>2176</v>
      </c>
      <c r="S24">
        <v>2220</v>
      </c>
      <c r="T24">
        <v>4396</v>
      </c>
    </row>
    <row r="25" spans="1:20" ht="14.25" x14ac:dyDescent="0.45">
      <c r="A25" s="149" t="s">
        <v>287</v>
      </c>
      <c r="B25" s="149" t="s">
        <v>288</v>
      </c>
      <c r="C25">
        <v>88</v>
      </c>
      <c r="D25">
        <v>80</v>
      </c>
      <c r="E25">
        <v>84</v>
      </c>
      <c r="F25">
        <v>1258</v>
      </c>
      <c r="G25">
        <v>1362</v>
      </c>
      <c r="H25">
        <v>2620</v>
      </c>
      <c r="I25">
        <v>91</v>
      </c>
      <c r="J25">
        <v>84</v>
      </c>
      <c r="K25">
        <v>88</v>
      </c>
      <c r="L25">
        <v>324</v>
      </c>
      <c r="M25">
        <v>312</v>
      </c>
      <c r="N25">
        <v>636</v>
      </c>
      <c r="O25">
        <v>89</v>
      </c>
      <c r="P25">
        <v>81</v>
      </c>
      <c r="Q25">
        <v>85</v>
      </c>
      <c r="R25">
        <v>1588</v>
      </c>
      <c r="S25">
        <v>1684</v>
      </c>
      <c r="T25">
        <v>3272</v>
      </c>
    </row>
    <row r="26" spans="1:20" ht="14.25" x14ac:dyDescent="0.45">
      <c r="A26" s="149" t="s">
        <v>289</v>
      </c>
      <c r="B26" s="149" t="s">
        <v>290</v>
      </c>
      <c r="C26">
        <v>86</v>
      </c>
      <c r="D26">
        <v>80</v>
      </c>
      <c r="E26">
        <v>83</v>
      </c>
      <c r="F26">
        <v>615</v>
      </c>
      <c r="G26">
        <v>645</v>
      </c>
      <c r="H26">
        <v>1260</v>
      </c>
      <c r="I26">
        <v>86</v>
      </c>
      <c r="J26">
        <v>80</v>
      </c>
      <c r="K26">
        <v>82</v>
      </c>
      <c r="L26">
        <v>1263</v>
      </c>
      <c r="M26">
        <v>1380</v>
      </c>
      <c r="N26">
        <v>2643</v>
      </c>
      <c r="O26">
        <v>85</v>
      </c>
      <c r="P26">
        <v>79</v>
      </c>
      <c r="Q26">
        <v>82</v>
      </c>
      <c r="R26">
        <v>1914</v>
      </c>
      <c r="S26">
        <v>2063</v>
      </c>
      <c r="T26">
        <v>3977</v>
      </c>
    </row>
    <row r="27" spans="1:20" ht="14.25" x14ac:dyDescent="0.45">
      <c r="A27" s="149" t="s">
        <v>291</v>
      </c>
      <c r="B27" s="149" t="s">
        <v>292</v>
      </c>
      <c r="C27">
        <v>89</v>
      </c>
      <c r="D27">
        <v>82</v>
      </c>
      <c r="E27">
        <v>85</v>
      </c>
      <c r="F27">
        <v>1638</v>
      </c>
      <c r="G27">
        <v>1822</v>
      </c>
      <c r="H27">
        <v>3460</v>
      </c>
      <c r="I27">
        <v>92</v>
      </c>
      <c r="J27">
        <v>87</v>
      </c>
      <c r="K27">
        <v>89</v>
      </c>
      <c r="L27">
        <v>291</v>
      </c>
      <c r="M27">
        <v>282</v>
      </c>
      <c r="N27">
        <v>573</v>
      </c>
      <c r="O27">
        <v>89</v>
      </c>
      <c r="P27">
        <v>82</v>
      </c>
      <c r="Q27">
        <v>86</v>
      </c>
      <c r="R27">
        <v>1942</v>
      </c>
      <c r="S27">
        <v>2112</v>
      </c>
      <c r="T27">
        <v>4054</v>
      </c>
    </row>
    <row r="28" spans="1:20" ht="14.25" x14ac:dyDescent="0.45">
      <c r="A28" s="149" t="s">
        <v>293</v>
      </c>
      <c r="B28" s="149" t="s">
        <v>294</v>
      </c>
      <c r="C28">
        <v>82</v>
      </c>
      <c r="D28">
        <v>75</v>
      </c>
      <c r="E28">
        <v>79</v>
      </c>
      <c r="F28">
        <v>1522</v>
      </c>
      <c r="G28">
        <v>1575</v>
      </c>
      <c r="H28">
        <v>3097</v>
      </c>
      <c r="I28">
        <v>85</v>
      </c>
      <c r="J28">
        <v>80</v>
      </c>
      <c r="K28">
        <v>82</v>
      </c>
      <c r="L28">
        <v>859</v>
      </c>
      <c r="M28">
        <v>912</v>
      </c>
      <c r="N28">
        <v>1771</v>
      </c>
      <c r="O28">
        <v>82</v>
      </c>
      <c r="P28">
        <v>76</v>
      </c>
      <c r="Q28">
        <v>79</v>
      </c>
      <c r="R28">
        <v>2411</v>
      </c>
      <c r="S28">
        <v>2505</v>
      </c>
      <c r="T28">
        <v>4916</v>
      </c>
    </row>
    <row r="29" spans="1:20" ht="14.25" x14ac:dyDescent="0.45">
      <c r="A29" s="149" t="s">
        <v>295</v>
      </c>
      <c r="B29" s="149" t="s">
        <v>296</v>
      </c>
      <c r="C29">
        <v>88</v>
      </c>
      <c r="D29">
        <v>81</v>
      </c>
      <c r="E29">
        <v>84</v>
      </c>
      <c r="F29">
        <v>802</v>
      </c>
      <c r="G29">
        <v>817</v>
      </c>
      <c r="H29">
        <v>1619</v>
      </c>
      <c r="I29">
        <v>86</v>
      </c>
      <c r="J29">
        <v>78</v>
      </c>
      <c r="K29">
        <v>82</v>
      </c>
      <c r="L29">
        <v>1430</v>
      </c>
      <c r="M29">
        <v>1547</v>
      </c>
      <c r="N29">
        <v>2977</v>
      </c>
      <c r="O29">
        <v>86</v>
      </c>
      <c r="P29">
        <v>78</v>
      </c>
      <c r="Q29">
        <v>82</v>
      </c>
      <c r="R29">
        <v>2259</v>
      </c>
      <c r="S29">
        <v>2394</v>
      </c>
      <c r="T29">
        <v>4653</v>
      </c>
    </row>
    <row r="30" spans="1:20" ht="14.25" x14ac:dyDescent="0.45">
      <c r="A30" s="149" t="s">
        <v>297</v>
      </c>
      <c r="B30" s="149" t="s">
        <v>298</v>
      </c>
      <c r="C30">
        <v>84</v>
      </c>
      <c r="D30">
        <v>79</v>
      </c>
      <c r="E30">
        <v>82</v>
      </c>
      <c r="F30">
        <v>1117</v>
      </c>
      <c r="G30">
        <v>1183</v>
      </c>
      <c r="H30">
        <v>2300</v>
      </c>
      <c r="I30">
        <v>79</v>
      </c>
      <c r="J30">
        <v>74</v>
      </c>
      <c r="K30">
        <v>77</v>
      </c>
      <c r="L30">
        <v>1098</v>
      </c>
      <c r="M30">
        <v>1185</v>
      </c>
      <c r="N30">
        <v>2283</v>
      </c>
      <c r="O30">
        <v>81</v>
      </c>
      <c r="P30">
        <v>76</v>
      </c>
      <c r="Q30">
        <v>79</v>
      </c>
      <c r="R30">
        <v>2252</v>
      </c>
      <c r="S30">
        <v>2405</v>
      </c>
      <c r="T30">
        <v>4657</v>
      </c>
    </row>
    <row r="31" spans="1:20" ht="14.25" x14ac:dyDescent="0.45">
      <c r="A31" s="149" t="s">
        <v>261</v>
      </c>
      <c r="B31" s="149" t="s">
        <v>262</v>
      </c>
      <c r="C31">
        <v>90</v>
      </c>
      <c r="D31">
        <v>82</v>
      </c>
      <c r="E31">
        <v>86</v>
      </c>
      <c r="F31">
        <v>689</v>
      </c>
      <c r="G31">
        <v>716</v>
      </c>
      <c r="H31">
        <v>1405</v>
      </c>
      <c r="I31">
        <v>84</v>
      </c>
      <c r="J31">
        <v>77</v>
      </c>
      <c r="K31">
        <v>80</v>
      </c>
      <c r="L31">
        <v>829</v>
      </c>
      <c r="M31">
        <v>945</v>
      </c>
      <c r="N31">
        <v>1774</v>
      </c>
      <c r="O31">
        <v>86</v>
      </c>
      <c r="P31">
        <v>78</v>
      </c>
      <c r="Q31">
        <v>82</v>
      </c>
      <c r="R31">
        <v>1540</v>
      </c>
      <c r="S31">
        <v>1683</v>
      </c>
      <c r="T31">
        <v>3223</v>
      </c>
    </row>
    <row r="32" spans="1:20" ht="14.25" x14ac:dyDescent="0.45">
      <c r="A32" s="149" t="s">
        <v>301</v>
      </c>
      <c r="B32" s="149" t="s">
        <v>302</v>
      </c>
      <c r="C32">
        <v>90</v>
      </c>
      <c r="D32">
        <v>84</v>
      </c>
      <c r="E32">
        <v>87</v>
      </c>
      <c r="F32">
        <v>546</v>
      </c>
      <c r="G32">
        <v>522</v>
      </c>
      <c r="H32">
        <v>1068</v>
      </c>
      <c r="I32">
        <v>87</v>
      </c>
      <c r="J32">
        <v>80</v>
      </c>
      <c r="K32">
        <v>83</v>
      </c>
      <c r="L32">
        <v>1012</v>
      </c>
      <c r="M32">
        <v>1155</v>
      </c>
      <c r="N32">
        <v>2167</v>
      </c>
      <c r="O32">
        <v>87</v>
      </c>
      <c r="P32">
        <v>80</v>
      </c>
      <c r="Q32">
        <v>84</v>
      </c>
      <c r="R32">
        <v>1583</v>
      </c>
      <c r="S32">
        <v>1703</v>
      </c>
      <c r="T32">
        <v>3286</v>
      </c>
    </row>
    <row r="33" spans="1:20" ht="14.25" x14ac:dyDescent="0.45">
      <c r="A33" s="149" t="s">
        <v>303</v>
      </c>
      <c r="B33" s="149" t="s">
        <v>304</v>
      </c>
      <c r="C33">
        <v>88</v>
      </c>
      <c r="D33">
        <v>81</v>
      </c>
      <c r="E33">
        <v>85</v>
      </c>
      <c r="F33">
        <v>1241</v>
      </c>
      <c r="G33">
        <v>1253</v>
      </c>
      <c r="H33">
        <v>2494</v>
      </c>
      <c r="I33">
        <v>89</v>
      </c>
      <c r="J33">
        <v>85</v>
      </c>
      <c r="K33">
        <v>87</v>
      </c>
      <c r="L33">
        <v>270</v>
      </c>
      <c r="M33">
        <v>286</v>
      </c>
      <c r="N33">
        <v>556</v>
      </c>
      <c r="O33">
        <v>88</v>
      </c>
      <c r="P33">
        <v>82</v>
      </c>
      <c r="Q33">
        <v>85</v>
      </c>
      <c r="R33">
        <v>1515</v>
      </c>
      <c r="S33">
        <v>1548</v>
      </c>
      <c r="T33">
        <v>3063</v>
      </c>
    </row>
    <row r="34" spans="1:20" ht="14.25" x14ac:dyDescent="0.45">
      <c r="A34" s="149" t="s">
        <v>305</v>
      </c>
      <c r="B34" s="149" t="s">
        <v>306</v>
      </c>
      <c r="C34">
        <v>83</v>
      </c>
      <c r="D34">
        <v>79</v>
      </c>
      <c r="E34">
        <v>81</v>
      </c>
      <c r="F34">
        <v>991</v>
      </c>
      <c r="G34">
        <v>1025</v>
      </c>
      <c r="H34">
        <v>2016</v>
      </c>
      <c r="I34">
        <v>89</v>
      </c>
      <c r="J34">
        <v>84</v>
      </c>
      <c r="K34">
        <v>87</v>
      </c>
      <c r="L34">
        <v>981</v>
      </c>
      <c r="M34">
        <v>1032</v>
      </c>
      <c r="N34">
        <v>2013</v>
      </c>
      <c r="O34">
        <v>86</v>
      </c>
      <c r="P34">
        <v>81</v>
      </c>
      <c r="Q34">
        <v>83</v>
      </c>
      <c r="R34">
        <v>1995</v>
      </c>
      <c r="S34">
        <v>2086</v>
      </c>
      <c r="T34">
        <v>4081</v>
      </c>
    </row>
    <row r="35" spans="1:20" ht="14.25" x14ac:dyDescent="0.45">
      <c r="A35" s="149" t="s">
        <v>307</v>
      </c>
      <c r="B35" s="149" t="s">
        <v>308</v>
      </c>
      <c r="C35">
        <v>87</v>
      </c>
      <c r="D35">
        <v>80</v>
      </c>
      <c r="E35">
        <v>83</v>
      </c>
      <c r="F35">
        <v>589</v>
      </c>
      <c r="G35">
        <v>668</v>
      </c>
      <c r="H35">
        <v>1257</v>
      </c>
      <c r="I35">
        <v>89</v>
      </c>
      <c r="J35">
        <v>81</v>
      </c>
      <c r="K35">
        <v>85</v>
      </c>
      <c r="L35">
        <v>1006</v>
      </c>
      <c r="M35">
        <v>1104</v>
      </c>
      <c r="N35">
        <v>2110</v>
      </c>
      <c r="O35">
        <v>88</v>
      </c>
      <c r="P35">
        <v>80</v>
      </c>
      <c r="Q35">
        <v>84</v>
      </c>
      <c r="R35">
        <v>1629</v>
      </c>
      <c r="S35">
        <v>1819</v>
      </c>
      <c r="T35">
        <v>3448</v>
      </c>
    </row>
    <row r="36" spans="1:20" ht="14.25" x14ac:dyDescent="0.45">
      <c r="A36" s="149" t="s">
        <v>309</v>
      </c>
      <c r="B36" s="149" t="s">
        <v>310</v>
      </c>
      <c r="C36">
        <v>88</v>
      </c>
      <c r="D36">
        <v>85</v>
      </c>
      <c r="E36">
        <v>87</v>
      </c>
      <c r="F36">
        <v>614</v>
      </c>
      <c r="G36">
        <v>664</v>
      </c>
      <c r="H36">
        <v>1278</v>
      </c>
      <c r="I36">
        <v>92</v>
      </c>
      <c r="J36">
        <v>85</v>
      </c>
      <c r="K36">
        <v>88</v>
      </c>
      <c r="L36">
        <v>335</v>
      </c>
      <c r="M36">
        <v>345</v>
      </c>
      <c r="N36">
        <v>680</v>
      </c>
      <c r="O36">
        <v>89</v>
      </c>
      <c r="P36">
        <v>85</v>
      </c>
      <c r="Q36">
        <v>87</v>
      </c>
      <c r="R36">
        <v>951</v>
      </c>
      <c r="S36">
        <v>1014</v>
      </c>
      <c r="T36">
        <v>1965</v>
      </c>
    </row>
    <row r="37" spans="1:20" ht="14.25" x14ac:dyDescent="0.45">
      <c r="A37" s="149" t="s">
        <v>311</v>
      </c>
      <c r="B37" s="149" t="s">
        <v>312</v>
      </c>
      <c r="C37">
        <v>82</v>
      </c>
      <c r="D37">
        <v>79</v>
      </c>
      <c r="E37">
        <v>81</v>
      </c>
      <c r="F37">
        <v>659</v>
      </c>
      <c r="G37">
        <v>695</v>
      </c>
      <c r="H37">
        <v>1354</v>
      </c>
      <c r="I37">
        <v>84</v>
      </c>
      <c r="J37">
        <v>76</v>
      </c>
      <c r="K37">
        <v>80</v>
      </c>
      <c r="L37">
        <v>585</v>
      </c>
      <c r="M37">
        <v>617</v>
      </c>
      <c r="N37">
        <v>1202</v>
      </c>
      <c r="O37">
        <v>83</v>
      </c>
      <c r="P37">
        <v>77</v>
      </c>
      <c r="Q37">
        <v>80</v>
      </c>
      <c r="R37">
        <v>1255</v>
      </c>
      <c r="S37">
        <v>1329</v>
      </c>
      <c r="T37">
        <v>2584</v>
      </c>
    </row>
    <row r="38" spans="1:20" ht="14.25" x14ac:dyDescent="0.45">
      <c r="A38" s="149" t="s">
        <v>271</v>
      </c>
      <c r="B38" s="149" t="s">
        <v>272</v>
      </c>
      <c r="C38">
        <v>90</v>
      </c>
      <c r="D38">
        <v>84</v>
      </c>
      <c r="E38">
        <v>87</v>
      </c>
      <c r="F38">
        <v>683</v>
      </c>
      <c r="G38">
        <v>724</v>
      </c>
      <c r="H38">
        <v>1407</v>
      </c>
      <c r="I38">
        <v>91</v>
      </c>
      <c r="J38">
        <v>88</v>
      </c>
      <c r="K38">
        <v>89</v>
      </c>
      <c r="L38">
        <v>1704</v>
      </c>
      <c r="M38">
        <v>1729</v>
      </c>
      <c r="N38">
        <v>3433</v>
      </c>
      <c r="O38">
        <v>89</v>
      </c>
      <c r="P38">
        <v>86</v>
      </c>
      <c r="Q38">
        <v>87</v>
      </c>
      <c r="R38">
        <v>2442</v>
      </c>
      <c r="S38">
        <v>2506</v>
      </c>
      <c r="T38">
        <v>4948</v>
      </c>
    </row>
    <row r="39" spans="1:20" ht="14.25" x14ac:dyDescent="0.45">
      <c r="A39" s="149" t="s">
        <v>313</v>
      </c>
      <c r="B39" s="149" t="s">
        <v>314</v>
      </c>
      <c r="C39">
        <v>85</v>
      </c>
      <c r="D39">
        <v>79</v>
      </c>
      <c r="E39">
        <v>82</v>
      </c>
      <c r="F39">
        <v>678</v>
      </c>
      <c r="G39">
        <v>695</v>
      </c>
      <c r="H39">
        <v>1373</v>
      </c>
      <c r="I39">
        <v>85</v>
      </c>
      <c r="J39">
        <v>78</v>
      </c>
      <c r="K39">
        <v>81</v>
      </c>
      <c r="L39">
        <v>1343</v>
      </c>
      <c r="M39">
        <v>1455</v>
      </c>
      <c r="N39">
        <v>2798</v>
      </c>
      <c r="O39">
        <v>84</v>
      </c>
      <c r="P39">
        <v>77</v>
      </c>
      <c r="Q39">
        <v>80</v>
      </c>
      <c r="R39">
        <v>2071</v>
      </c>
      <c r="S39">
        <v>2198</v>
      </c>
      <c r="T39">
        <v>4269</v>
      </c>
    </row>
    <row r="40" spans="1:20" ht="14.25" x14ac:dyDescent="0.45">
      <c r="A40" s="149" t="s">
        <v>315</v>
      </c>
      <c r="B40" s="149" t="s">
        <v>316</v>
      </c>
      <c r="C40">
        <v>90</v>
      </c>
      <c r="D40">
        <v>88</v>
      </c>
      <c r="E40">
        <v>89</v>
      </c>
      <c r="F40">
        <v>945</v>
      </c>
      <c r="G40">
        <v>993</v>
      </c>
      <c r="H40">
        <v>1938</v>
      </c>
      <c r="I40">
        <v>93</v>
      </c>
      <c r="J40">
        <v>90</v>
      </c>
      <c r="K40">
        <v>91</v>
      </c>
      <c r="L40">
        <v>282</v>
      </c>
      <c r="M40">
        <v>307</v>
      </c>
      <c r="N40">
        <v>589</v>
      </c>
      <c r="O40">
        <v>90</v>
      </c>
      <c r="P40">
        <v>88</v>
      </c>
      <c r="Q40">
        <v>89</v>
      </c>
      <c r="R40">
        <v>1244</v>
      </c>
      <c r="S40">
        <v>1316</v>
      </c>
      <c r="T40">
        <v>2560</v>
      </c>
    </row>
    <row r="41" spans="1:20" ht="14.25" x14ac:dyDescent="0.45">
      <c r="A41" s="149" t="s">
        <v>317</v>
      </c>
      <c r="B41" s="149" t="s">
        <v>318</v>
      </c>
      <c r="C41">
        <v>85</v>
      </c>
      <c r="D41">
        <v>78</v>
      </c>
      <c r="E41">
        <v>81</v>
      </c>
      <c r="F41">
        <v>867</v>
      </c>
      <c r="G41">
        <v>925</v>
      </c>
      <c r="H41">
        <v>1792</v>
      </c>
      <c r="I41">
        <v>88</v>
      </c>
      <c r="J41">
        <v>83</v>
      </c>
      <c r="K41">
        <v>85</v>
      </c>
      <c r="L41">
        <v>328</v>
      </c>
      <c r="M41">
        <v>401</v>
      </c>
      <c r="N41">
        <v>729</v>
      </c>
      <c r="O41">
        <v>86</v>
      </c>
      <c r="P41">
        <v>79</v>
      </c>
      <c r="Q41">
        <v>82</v>
      </c>
      <c r="R41">
        <v>1200</v>
      </c>
      <c r="S41">
        <v>1329</v>
      </c>
      <c r="T41">
        <v>2529</v>
      </c>
    </row>
    <row r="42" spans="1:20" ht="14.25" x14ac:dyDescent="0.45">
      <c r="A42" s="149" t="s">
        <v>319</v>
      </c>
      <c r="B42" s="149" t="s">
        <v>320</v>
      </c>
      <c r="C42">
        <v>89</v>
      </c>
      <c r="D42">
        <v>83</v>
      </c>
      <c r="E42">
        <v>86</v>
      </c>
      <c r="F42">
        <v>872</v>
      </c>
      <c r="G42">
        <v>899</v>
      </c>
      <c r="H42">
        <v>1771</v>
      </c>
      <c r="I42">
        <v>85</v>
      </c>
      <c r="J42">
        <v>78</v>
      </c>
      <c r="K42">
        <v>81</v>
      </c>
      <c r="L42">
        <v>890</v>
      </c>
      <c r="M42">
        <v>976</v>
      </c>
      <c r="N42">
        <v>1866</v>
      </c>
      <c r="O42">
        <v>87</v>
      </c>
      <c r="P42">
        <v>80</v>
      </c>
      <c r="Q42">
        <v>83</v>
      </c>
      <c r="R42">
        <v>1781</v>
      </c>
      <c r="S42">
        <v>1901</v>
      </c>
      <c r="T42">
        <v>3682</v>
      </c>
    </row>
    <row r="43" spans="1:20" ht="14.25" x14ac:dyDescent="0.45">
      <c r="A43" s="149" t="s">
        <v>198</v>
      </c>
      <c r="B43" s="149" t="s">
        <v>199</v>
      </c>
      <c r="C43">
        <v>86</v>
      </c>
      <c r="D43">
        <v>77</v>
      </c>
      <c r="E43">
        <v>81</v>
      </c>
      <c r="F43">
        <v>4443</v>
      </c>
      <c r="G43">
        <v>4648</v>
      </c>
      <c r="H43">
        <v>9091</v>
      </c>
      <c r="I43">
        <v>82</v>
      </c>
      <c r="J43">
        <v>76</v>
      </c>
      <c r="K43">
        <v>79</v>
      </c>
      <c r="L43">
        <v>3186</v>
      </c>
      <c r="M43">
        <v>3445</v>
      </c>
      <c r="N43">
        <v>6631</v>
      </c>
      <c r="O43">
        <v>83</v>
      </c>
      <c r="P43">
        <v>76</v>
      </c>
      <c r="Q43">
        <v>79</v>
      </c>
      <c r="R43">
        <v>7739</v>
      </c>
      <c r="S43">
        <v>8205</v>
      </c>
      <c r="T43">
        <v>15944</v>
      </c>
    </row>
    <row r="44" spans="1:20" ht="14.25" x14ac:dyDescent="0.45">
      <c r="A44" s="149" t="s">
        <v>200</v>
      </c>
      <c r="B44" s="149" t="s">
        <v>201</v>
      </c>
      <c r="C44">
        <v>84</v>
      </c>
      <c r="D44">
        <v>76</v>
      </c>
      <c r="E44">
        <v>80</v>
      </c>
      <c r="F44">
        <v>1486</v>
      </c>
      <c r="G44">
        <v>1529</v>
      </c>
      <c r="H44">
        <v>3015</v>
      </c>
      <c r="I44">
        <v>82</v>
      </c>
      <c r="J44">
        <v>76</v>
      </c>
      <c r="K44">
        <v>79</v>
      </c>
      <c r="L44">
        <v>701</v>
      </c>
      <c r="M44">
        <v>811</v>
      </c>
      <c r="N44">
        <v>1512</v>
      </c>
      <c r="O44">
        <v>83</v>
      </c>
      <c r="P44">
        <v>75</v>
      </c>
      <c r="Q44">
        <v>79</v>
      </c>
      <c r="R44">
        <v>2212</v>
      </c>
      <c r="S44">
        <v>2370</v>
      </c>
      <c r="T44">
        <v>4582</v>
      </c>
    </row>
    <row r="45" spans="1:20" ht="14.25" x14ac:dyDescent="0.45">
      <c r="A45" s="149" t="s">
        <v>202</v>
      </c>
      <c r="B45" s="149" t="s">
        <v>203</v>
      </c>
      <c r="C45">
        <v>84</v>
      </c>
      <c r="D45">
        <v>74</v>
      </c>
      <c r="E45">
        <v>79</v>
      </c>
      <c r="F45">
        <v>1661</v>
      </c>
      <c r="G45">
        <v>1694</v>
      </c>
      <c r="H45">
        <v>3355</v>
      </c>
      <c r="I45">
        <v>80</v>
      </c>
      <c r="J45">
        <v>76</v>
      </c>
      <c r="K45">
        <v>78</v>
      </c>
      <c r="L45">
        <v>234</v>
      </c>
      <c r="M45">
        <v>275</v>
      </c>
      <c r="N45">
        <v>509</v>
      </c>
      <c r="O45">
        <v>83</v>
      </c>
      <c r="P45">
        <v>74</v>
      </c>
      <c r="Q45">
        <v>79</v>
      </c>
      <c r="R45">
        <v>1904</v>
      </c>
      <c r="S45">
        <v>1978</v>
      </c>
      <c r="T45">
        <v>3882</v>
      </c>
    </row>
    <row r="46" spans="1:20" ht="14.25" x14ac:dyDescent="0.45">
      <c r="A46" s="149" t="s">
        <v>206</v>
      </c>
      <c r="B46" s="149" t="s">
        <v>207</v>
      </c>
      <c r="C46">
        <v>86</v>
      </c>
      <c r="D46">
        <v>75</v>
      </c>
      <c r="E46">
        <v>80</v>
      </c>
      <c r="F46">
        <v>1474</v>
      </c>
      <c r="G46">
        <v>1661</v>
      </c>
      <c r="H46">
        <v>3135</v>
      </c>
      <c r="I46">
        <v>81</v>
      </c>
      <c r="J46">
        <v>75</v>
      </c>
      <c r="K46">
        <v>78</v>
      </c>
      <c r="L46">
        <v>689</v>
      </c>
      <c r="M46">
        <v>770</v>
      </c>
      <c r="N46">
        <v>1459</v>
      </c>
      <c r="O46">
        <v>84</v>
      </c>
      <c r="P46">
        <v>75</v>
      </c>
      <c r="Q46">
        <v>79</v>
      </c>
      <c r="R46">
        <v>2191</v>
      </c>
      <c r="S46">
        <v>2452</v>
      </c>
      <c r="T46">
        <v>4643</v>
      </c>
    </row>
    <row r="47" spans="1:20" ht="14.25" x14ac:dyDescent="0.45">
      <c r="A47" s="149" t="s">
        <v>210</v>
      </c>
      <c r="B47" s="149" t="s">
        <v>211</v>
      </c>
      <c r="C47">
        <v>88</v>
      </c>
      <c r="D47">
        <v>79</v>
      </c>
      <c r="E47">
        <v>83</v>
      </c>
      <c r="F47">
        <v>1238</v>
      </c>
      <c r="G47">
        <v>1241</v>
      </c>
      <c r="H47">
        <v>2479</v>
      </c>
      <c r="I47">
        <v>96</v>
      </c>
      <c r="J47">
        <v>84</v>
      </c>
      <c r="K47">
        <v>89</v>
      </c>
      <c r="L47">
        <v>81</v>
      </c>
      <c r="M47">
        <v>113</v>
      </c>
      <c r="N47">
        <v>194</v>
      </c>
      <c r="O47">
        <v>88</v>
      </c>
      <c r="P47">
        <v>79</v>
      </c>
      <c r="Q47">
        <v>84</v>
      </c>
      <c r="R47">
        <v>1329</v>
      </c>
      <c r="S47">
        <v>1365</v>
      </c>
      <c r="T47">
        <v>2694</v>
      </c>
    </row>
    <row r="48" spans="1:20" ht="14.25" x14ac:dyDescent="0.45">
      <c r="A48" s="149" t="s">
        <v>218</v>
      </c>
      <c r="B48" s="149" t="s">
        <v>219</v>
      </c>
      <c r="C48">
        <v>86</v>
      </c>
      <c r="D48">
        <v>79</v>
      </c>
      <c r="E48">
        <v>83</v>
      </c>
      <c r="F48">
        <v>1392</v>
      </c>
      <c r="G48">
        <v>1485</v>
      </c>
      <c r="H48">
        <v>2877</v>
      </c>
      <c r="I48">
        <v>87</v>
      </c>
      <c r="J48">
        <v>78</v>
      </c>
      <c r="K48">
        <v>82</v>
      </c>
      <c r="L48">
        <v>382</v>
      </c>
      <c r="M48">
        <v>417</v>
      </c>
      <c r="N48">
        <v>799</v>
      </c>
      <c r="O48">
        <v>86</v>
      </c>
      <c r="P48">
        <v>79</v>
      </c>
      <c r="Q48">
        <v>82</v>
      </c>
      <c r="R48">
        <v>1781</v>
      </c>
      <c r="S48">
        <v>1915</v>
      </c>
      <c r="T48">
        <v>3696</v>
      </c>
    </row>
    <row r="49" spans="1:20" ht="14.25" x14ac:dyDescent="0.45">
      <c r="A49" s="149" t="s">
        <v>222</v>
      </c>
      <c r="B49" s="149" t="s">
        <v>223</v>
      </c>
      <c r="C49">
        <v>85</v>
      </c>
      <c r="D49">
        <v>76</v>
      </c>
      <c r="E49">
        <v>80</v>
      </c>
      <c r="F49">
        <v>1142</v>
      </c>
      <c r="G49">
        <v>1283</v>
      </c>
      <c r="H49">
        <v>2425</v>
      </c>
      <c r="I49">
        <v>80</v>
      </c>
      <c r="J49">
        <v>77</v>
      </c>
      <c r="K49">
        <v>78</v>
      </c>
      <c r="L49">
        <v>423</v>
      </c>
      <c r="M49">
        <v>437</v>
      </c>
      <c r="N49">
        <v>860</v>
      </c>
      <c r="O49">
        <v>83</v>
      </c>
      <c r="P49">
        <v>75</v>
      </c>
      <c r="Q49">
        <v>79</v>
      </c>
      <c r="R49">
        <v>1595</v>
      </c>
      <c r="S49">
        <v>1742</v>
      </c>
      <c r="T49">
        <v>3337</v>
      </c>
    </row>
    <row r="50" spans="1:20" ht="14.25" x14ac:dyDescent="0.45">
      <c r="A50" s="149" t="s">
        <v>116</v>
      </c>
      <c r="B50" s="149" t="s">
        <v>117</v>
      </c>
      <c r="C50">
        <v>81</v>
      </c>
      <c r="D50">
        <v>75</v>
      </c>
      <c r="E50">
        <v>78</v>
      </c>
      <c r="F50">
        <v>836</v>
      </c>
      <c r="G50">
        <v>916</v>
      </c>
      <c r="H50">
        <v>1752</v>
      </c>
      <c r="I50" t="s">
        <v>414</v>
      </c>
      <c r="J50">
        <v>71</v>
      </c>
      <c r="K50">
        <v>81</v>
      </c>
      <c r="L50">
        <v>29</v>
      </c>
      <c r="M50">
        <v>34</v>
      </c>
      <c r="N50">
        <v>63</v>
      </c>
      <c r="O50">
        <v>82</v>
      </c>
      <c r="P50">
        <v>74</v>
      </c>
      <c r="Q50">
        <v>78</v>
      </c>
      <c r="R50">
        <v>867</v>
      </c>
      <c r="S50">
        <v>952</v>
      </c>
      <c r="T50">
        <v>1819</v>
      </c>
    </row>
    <row r="51" spans="1:20" ht="14.25" x14ac:dyDescent="0.45">
      <c r="A51" s="149" t="s">
        <v>120</v>
      </c>
      <c r="B51" s="149" t="s">
        <v>121</v>
      </c>
      <c r="C51">
        <v>81</v>
      </c>
      <c r="D51">
        <v>73</v>
      </c>
      <c r="E51">
        <v>77</v>
      </c>
      <c r="F51">
        <v>2069</v>
      </c>
      <c r="G51">
        <v>2223</v>
      </c>
      <c r="H51">
        <v>4292</v>
      </c>
      <c r="I51">
        <v>77</v>
      </c>
      <c r="J51">
        <v>64</v>
      </c>
      <c r="K51">
        <v>70</v>
      </c>
      <c r="L51">
        <v>427</v>
      </c>
      <c r="M51">
        <v>445</v>
      </c>
      <c r="N51">
        <v>872</v>
      </c>
      <c r="O51">
        <v>80</v>
      </c>
      <c r="P51">
        <v>71</v>
      </c>
      <c r="Q51">
        <v>75</v>
      </c>
      <c r="R51">
        <v>2518</v>
      </c>
      <c r="S51">
        <v>2687</v>
      </c>
      <c r="T51">
        <v>5205</v>
      </c>
    </row>
    <row r="52" spans="1:20" ht="14.25" x14ac:dyDescent="0.45">
      <c r="A52" s="149" t="s">
        <v>132</v>
      </c>
      <c r="B52" s="149" t="s">
        <v>424</v>
      </c>
      <c r="C52">
        <v>84</v>
      </c>
      <c r="D52">
        <v>74</v>
      </c>
      <c r="E52">
        <v>79</v>
      </c>
      <c r="F52">
        <v>996</v>
      </c>
      <c r="G52">
        <v>1038</v>
      </c>
      <c r="H52">
        <v>2034</v>
      </c>
      <c r="I52">
        <v>89</v>
      </c>
      <c r="J52">
        <v>61</v>
      </c>
      <c r="K52">
        <v>74</v>
      </c>
      <c r="L52">
        <v>27</v>
      </c>
      <c r="M52">
        <v>31</v>
      </c>
      <c r="N52">
        <v>58</v>
      </c>
      <c r="O52">
        <v>84</v>
      </c>
      <c r="P52">
        <v>73</v>
      </c>
      <c r="Q52">
        <v>78</v>
      </c>
      <c r="R52">
        <v>1025</v>
      </c>
      <c r="S52">
        <v>1073</v>
      </c>
      <c r="T52">
        <v>2098</v>
      </c>
    </row>
    <row r="53" spans="1:20" ht="14.25" x14ac:dyDescent="0.45">
      <c r="A53" s="149" t="s">
        <v>130</v>
      </c>
      <c r="B53" s="149" t="s">
        <v>131</v>
      </c>
      <c r="C53">
        <v>82</v>
      </c>
      <c r="D53">
        <v>75</v>
      </c>
      <c r="E53">
        <v>79</v>
      </c>
      <c r="F53">
        <v>1323</v>
      </c>
      <c r="G53">
        <v>1504</v>
      </c>
      <c r="H53">
        <v>2827</v>
      </c>
      <c r="I53">
        <v>80</v>
      </c>
      <c r="J53">
        <v>74</v>
      </c>
      <c r="K53">
        <v>77</v>
      </c>
      <c r="L53">
        <v>81</v>
      </c>
      <c r="M53">
        <v>89</v>
      </c>
      <c r="N53">
        <v>170</v>
      </c>
      <c r="O53">
        <v>82</v>
      </c>
      <c r="P53">
        <v>75</v>
      </c>
      <c r="Q53">
        <v>78</v>
      </c>
      <c r="R53">
        <v>1408</v>
      </c>
      <c r="S53">
        <v>1598</v>
      </c>
      <c r="T53">
        <v>3006</v>
      </c>
    </row>
    <row r="54" spans="1:20" ht="14.25" x14ac:dyDescent="0.45">
      <c r="A54" s="149" t="s">
        <v>143</v>
      </c>
      <c r="B54" s="149" t="s">
        <v>144</v>
      </c>
      <c r="C54">
        <v>84</v>
      </c>
      <c r="D54">
        <v>76</v>
      </c>
      <c r="E54">
        <v>80</v>
      </c>
      <c r="F54">
        <v>1796</v>
      </c>
      <c r="G54">
        <v>1813</v>
      </c>
      <c r="H54">
        <v>3609</v>
      </c>
      <c r="I54">
        <v>81</v>
      </c>
      <c r="J54">
        <v>70</v>
      </c>
      <c r="K54">
        <v>75</v>
      </c>
      <c r="L54">
        <v>59</v>
      </c>
      <c r="M54">
        <v>73</v>
      </c>
      <c r="N54">
        <v>132</v>
      </c>
      <c r="O54">
        <v>84</v>
      </c>
      <c r="P54">
        <v>76</v>
      </c>
      <c r="Q54">
        <v>80</v>
      </c>
      <c r="R54">
        <v>1859</v>
      </c>
      <c r="S54">
        <v>1892</v>
      </c>
      <c r="T54">
        <v>3751</v>
      </c>
    </row>
    <row r="55" spans="1:20" ht="14.25" x14ac:dyDescent="0.45">
      <c r="A55" s="149" t="s">
        <v>104</v>
      </c>
      <c r="B55" s="149" t="s">
        <v>105</v>
      </c>
      <c r="C55">
        <v>86</v>
      </c>
      <c r="D55">
        <v>78</v>
      </c>
      <c r="E55">
        <v>82</v>
      </c>
      <c r="F55">
        <v>1412</v>
      </c>
      <c r="G55">
        <v>1486</v>
      </c>
      <c r="H55">
        <v>2898</v>
      </c>
      <c r="I55">
        <v>84</v>
      </c>
      <c r="J55">
        <v>73</v>
      </c>
      <c r="K55">
        <v>79</v>
      </c>
      <c r="L55">
        <v>509</v>
      </c>
      <c r="M55">
        <v>520</v>
      </c>
      <c r="N55">
        <v>1029</v>
      </c>
      <c r="O55">
        <v>85</v>
      </c>
      <c r="P55">
        <v>76</v>
      </c>
      <c r="Q55">
        <v>80</v>
      </c>
      <c r="R55">
        <v>1939</v>
      </c>
      <c r="S55">
        <v>2022</v>
      </c>
      <c r="T55">
        <v>3961</v>
      </c>
    </row>
    <row r="56" spans="1:20" ht="14.25" x14ac:dyDescent="0.45">
      <c r="A56" s="149" t="s">
        <v>106</v>
      </c>
      <c r="B56" s="149" t="s">
        <v>107</v>
      </c>
      <c r="C56">
        <v>85</v>
      </c>
      <c r="D56">
        <v>81</v>
      </c>
      <c r="E56">
        <v>83</v>
      </c>
      <c r="F56">
        <v>977</v>
      </c>
      <c r="G56">
        <v>943</v>
      </c>
      <c r="H56">
        <v>1920</v>
      </c>
      <c r="I56">
        <v>80</v>
      </c>
      <c r="J56">
        <v>78</v>
      </c>
      <c r="K56">
        <v>79</v>
      </c>
      <c r="L56">
        <v>194</v>
      </c>
      <c r="M56">
        <v>237</v>
      </c>
      <c r="N56">
        <v>431</v>
      </c>
      <c r="O56">
        <v>84</v>
      </c>
      <c r="P56">
        <v>80</v>
      </c>
      <c r="Q56">
        <v>82</v>
      </c>
      <c r="R56">
        <v>1182</v>
      </c>
      <c r="S56">
        <v>1187</v>
      </c>
      <c r="T56">
        <v>2369</v>
      </c>
    </row>
    <row r="57" spans="1:20" ht="14.25" x14ac:dyDescent="0.45">
      <c r="A57" s="149" t="s">
        <v>122</v>
      </c>
      <c r="B57" s="149" t="s">
        <v>123</v>
      </c>
      <c r="C57">
        <v>84</v>
      </c>
      <c r="D57">
        <v>75</v>
      </c>
      <c r="E57">
        <v>80</v>
      </c>
      <c r="F57">
        <v>2017</v>
      </c>
      <c r="G57">
        <v>2162</v>
      </c>
      <c r="H57">
        <v>4179</v>
      </c>
      <c r="I57">
        <v>83</v>
      </c>
      <c r="J57">
        <v>75</v>
      </c>
      <c r="K57">
        <v>79</v>
      </c>
      <c r="L57">
        <v>1394</v>
      </c>
      <c r="M57">
        <v>1409</v>
      </c>
      <c r="N57">
        <v>2803</v>
      </c>
      <c r="O57">
        <v>83</v>
      </c>
      <c r="P57">
        <v>74</v>
      </c>
      <c r="Q57">
        <v>78</v>
      </c>
      <c r="R57">
        <v>3472</v>
      </c>
      <c r="S57">
        <v>3632</v>
      </c>
      <c r="T57">
        <v>7104</v>
      </c>
    </row>
    <row r="58" spans="1:20" ht="14.25" x14ac:dyDescent="0.45">
      <c r="A58" s="149" t="s">
        <v>124</v>
      </c>
      <c r="B58" s="149" t="s">
        <v>125</v>
      </c>
      <c r="C58">
        <v>84</v>
      </c>
      <c r="D58">
        <v>74</v>
      </c>
      <c r="E58">
        <v>79</v>
      </c>
      <c r="F58">
        <v>1134</v>
      </c>
      <c r="G58">
        <v>1117</v>
      </c>
      <c r="H58">
        <v>2251</v>
      </c>
      <c r="I58">
        <v>75</v>
      </c>
      <c r="J58">
        <v>67</v>
      </c>
      <c r="K58">
        <v>71</v>
      </c>
      <c r="L58">
        <v>614</v>
      </c>
      <c r="M58">
        <v>613</v>
      </c>
      <c r="N58">
        <v>1227</v>
      </c>
      <c r="O58">
        <v>80</v>
      </c>
      <c r="P58">
        <v>71</v>
      </c>
      <c r="Q58">
        <v>76</v>
      </c>
      <c r="R58">
        <v>1768</v>
      </c>
      <c r="S58">
        <v>1758</v>
      </c>
      <c r="T58">
        <v>3526</v>
      </c>
    </row>
    <row r="59" spans="1:20" ht="14.25" x14ac:dyDescent="0.45">
      <c r="A59" s="149" t="s">
        <v>126</v>
      </c>
      <c r="B59" s="149" t="s">
        <v>127</v>
      </c>
      <c r="C59">
        <v>87</v>
      </c>
      <c r="D59">
        <v>80</v>
      </c>
      <c r="E59">
        <v>83</v>
      </c>
      <c r="F59">
        <v>1067</v>
      </c>
      <c r="G59">
        <v>1128</v>
      </c>
      <c r="H59">
        <v>2195</v>
      </c>
      <c r="I59">
        <v>87</v>
      </c>
      <c r="J59">
        <v>76</v>
      </c>
      <c r="K59">
        <v>81</v>
      </c>
      <c r="L59">
        <v>348</v>
      </c>
      <c r="M59">
        <v>390</v>
      </c>
      <c r="N59">
        <v>738</v>
      </c>
      <c r="O59">
        <v>86</v>
      </c>
      <c r="P59">
        <v>79</v>
      </c>
      <c r="Q59">
        <v>82</v>
      </c>
      <c r="R59">
        <v>1427</v>
      </c>
      <c r="S59">
        <v>1525</v>
      </c>
      <c r="T59">
        <v>2952</v>
      </c>
    </row>
    <row r="60" spans="1:20" ht="14.25" x14ac:dyDescent="0.45">
      <c r="A60" s="149" t="s">
        <v>128</v>
      </c>
      <c r="B60" s="149" t="s">
        <v>129</v>
      </c>
      <c r="C60">
        <v>85</v>
      </c>
      <c r="D60">
        <v>75</v>
      </c>
      <c r="E60">
        <v>80</v>
      </c>
      <c r="F60">
        <v>1240</v>
      </c>
      <c r="G60">
        <v>1337</v>
      </c>
      <c r="H60">
        <v>2577</v>
      </c>
      <c r="I60">
        <v>81</v>
      </c>
      <c r="J60">
        <v>78</v>
      </c>
      <c r="K60">
        <v>80</v>
      </c>
      <c r="L60">
        <v>267</v>
      </c>
      <c r="M60">
        <v>309</v>
      </c>
      <c r="N60">
        <v>576</v>
      </c>
      <c r="O60">
        <v>84</v>
      </c>
      <c r="P60">
        <v>75</v>
      </c>
      <c r="Q60">
        <v>79</v>
      </c>
      <c r="R60">
        <v>1512</v>
      </c>
      <c r="S60">
        <v>1658</v>
      </c>
      <c r="T60">
        <v>3170</v>
      </c>
    </row>
    <row r="61" spans="1:20" ht="14.25" x14ac:dyDescent="0.45">
      <c r="A61" s="149" t="s">
        <v>133</v>
      </c>
      <c r="B61" s="149" t="s">
        <v>134</v>
      </c>
      <c r="C61">
        <v>88</v>
      </c>
      <c r="D61">
        <v>77</v>
      </c>
      <c r="E61">
        <v>82</v>
      </c>
      <c r="F61">
        <v>1510</v>
      </c>
      <c r="G61">
        <v>1647</v>
      </c>
      <c r="H61">
        <v>3157</v>
      </c>
      <c r="I61">
        <v>85</v>
      </c>
      <c r="J61">
        <v>78</v>
      </c>
      <c r="K61">
        <v>81</v>
      </c>
      <c r="L61">
        <v>146</v>
      </c>
      <c r="M61">
        <v>167</v>
      </c>
      <c r="N61">
        <v>313</v>
      </c>
      <c r="O61">
        <v>87</v>
      </c>
      <c r="P61">
        <v>77</v>
      </c>
      <c r="Q61">
        <v>82</v>
      </c>
      <c r="R61">
        <v>1660</v>
      </c>
      <c r="S61">
        <v>1819</v>
      </c>
      <c r="T61">
        <v>3479</v>
      </c>
    </row>
    <row r="62" spans="1:20" ht="14.25" x14ac:dyDescent="0.45">
      <c r="A62" s="149" t="s">
        <v>135</v>
      </c>
      <c r="B62" s="149" t="s">
        <v>136</v>
      </c>
      <c r="C62">
        <v>82</v>
      </c>
      <c r="D62">
        <v>73</v>
      </c>
      <c r="E62">
        <v>77</v>
      </c>
      <c r="F62">
        <v>1346</v>
      </c>
      <c r="G62">
        <v>1360</v>
      </c>
      <c r="H62">
        <v>2706</v>
      </c>
      <c r="I62">
        <v>81</v>
      </c>
      <c r="J62">
        <v>74</v>
      </c>
      <c r="K62">
        <v>78</v>
      </c>
      <c r="L62">
        <v>216</v>
      </c>
      <c r="M62">
        <v>215</v>
      </c>
      <c r="N62">
        <v>431</v>
      </c>
      <c r="O62">
        <v>82</v>
      </c>
      <c r="P62">
        <v>73</v>
      </c>
      <c r="Q62">
        <v>77</v>
      </c>
      <c r="R62">
        <v>1567</v>
      </c>
      <c r="S62">
        <v>1580</v>
      </c>
      <c r="T62">
        <v>3147</v>
      </c>
    </row>
    <row r="63" spans="1:20" ht="14.25" x14ac:dyDescent="0.45">
      <c r="A63" s="149" t="s">
        <v>137</v>
      </c>
      <c r="B63" s="149" t="s">
        <v>138</v>
      </c>
      <c r="C63">
        <v>89</v>
      </c>
      <c r="D63">
        <v>83</v>
      </c>
      <c r="E63">
        <v>86</v>
      </c>
      <c r="F63">
        <v>1196</v>
      </c>
      <c r="G63">
        <v>1268</v>
      </c>
      <c r="H63">
        <v>2464</v>
      </c>
      <c r="I63">
        <v>85</v>
      </c>
      <c r="J63">
        <v>80</v>
      </c>
      <c r="K63">
        <v>83</v>
      </c>
      <c r="L63">
        <v>252</v>
      </c>
      <c r="M63">
        <v>245</v>
      </c>
      <c r="N63">
        <v>497</v>
      </c>
      <c r="O63">
        <v>88</v>
      </c>
      <c r="P63">
        <v>82</v>
      </c>
      <c r="Q63">
        <v>85</v>
      </c>
      <c r="R63">
        <v>1454</v>
      </c>
      <c r="S63">
        <v>1531</v>
      </c>
      <c r="T63">
        <v>2985</v>
      </c>
    </row>
    <row r="64" spans="1:20" ht="14.25" x14ac:dyDescent="0.45">
      <c r="A64" s="149" t="s">
        <v>141</v>
      </c>
      <c r="B64" s="149" t="s">
        <v>142</v>
      </c>
      <c r="C64">
        <v>88</v>
      </c>
      <c r="D64">
        <v>80</v>
      </c>
      <c r="E64">
        <v>83</v>
      </c>
      <c r="F64">
        <v>1749</v>
      </c>
      <c r="G64">
        <v>1908</v>
      </c>
      <c r="H64">
        <v>3657</v>
      </c>
      <c r="I64">
        <v>81</v>
      </c>
      <c r="J64">
        <v>66</v>
      </c>
      <c r="K64">
        <v>73</v>
      </c>
      <c r="L64">
        <v>84</v>
      </c>
      <c r="M64">
        <v>104</v>
      </c>
      <c r="N64">
        <v>188</v>
      </c>
      <c r="O64">
        <v>87</v>
      </c>
      <c r="P64">
        <v>79</v>
      </c>
      <c r="Q64">
        <v>83</v>
      </c>
      <c r="R64">
        <v>1845</v>
      </c>
      <c r="S64">
        <v>2018</v>
      </c>
      <c r="T64">
        <v>3863</v>
      </c>
    </row>
    <row r="65" spans="1:20" ht="14.25" x14ac:dyDescent="0.45">
      <c r="A65" s="149" t="s">
        <v>147</v>
      </c>
      <c r="B65" s="149" t="s">
        <v>148</v>
      </c>
      <c r="C65">
        <v>84</v>
      </c>
      <c r="D65">
        <v>75</v>
      </c>
      <c r="E65">
        <v>80</v>
      </c>
      <c r="F65">
        <v>1301</v>
      </c>
      <c r="G65">
        <v>1428</v>
      </c>
      <c r="H65">
        <v>2729</v>
      </c>
      <c r="I65">
        <v>77</v>
      </c>
      <c r="J65">
        <v>66</v>
      </c>
      <c r="K65">
        <v>71</v>
      </c>
      <c r="L65">
        <v>69</v>
      </c>
      <c r="M65">
        <v>95</v>
      </c>
      <c r="N65">
        <v>164</v>
      </c>
      <c r="O65">
        <v>83</v>
      </c>
      <c r="P65">
        <v>75</v>
      </c>
      <c r="Q65">
        <v>79</v>
      </c>
      <c r="R65">
        <v>1374</v>
      </c>
      <c r="S65">
        <v>1526</v>
      </c>
      <c r="T65">
        <v>2900</v>
      </c>
    </row>
    <row r="66" spans="1:20" ht="14.25" x14ac:dyDescent="0.45">
      <c r="A66" s="149" t="s">
        <v>153</v>
      </c>
      <c r="B66" s="149" t="s">
        <v>154</v>
      </c>
      <c r="C66">
        <v>81</v>
      </c>
      <c r="D66">
        <v>76</v>
      </c>
      <c r="E66">
        <v>78</v>
      </c>
      <c r="F66">
        <v>1644</v>
      </c>
      <c r="G66">
        <v>1678</v>
      </c>
      <c r="H66">
        <v>3322</v>
      </c>
      <c r="I66">
        <v>76</v>
      </c>
      <c r="J66">
        <v>68</v>
      </c>
      <c r="K66">
        <v>72</v>
      </c>
      <c r="L66">
        <v>192</v>
      </c>
      <c r="M66">
        <v>236</v>
      </c>
      <c r="N66">
        <v>428</v>
      </c>
      <c r="O66">
        <v>81</v>
      </c>
      <c r="P66">
        <v>75</v>
      </c>
      <c r="Q66">
        <v>78</v>
      </c>
      <c r="R66">
        <v>1842</v>
      </c>
      <c r="S66">
        <v>1918</v>
      </c>
      <c r="T66">
        <v>3760</v>
      </c>
    </row>
    <row r="67" spans="1:20" ht="14.25" x14ac:dyDescent="0.45">
      <c r="A67" s="149" t="s">
        <v>168</v>
      </c>
      <c r="B67" s="149" t="s">
        <v>169</v>
      </c>
      <c r="C67">
        <v>85</v>
      </c>
      <c r="D67">
        <v>75</v>
      </c>
      <c r="E67">
        <v>80</v>
      </c>
      <c r="F67">
        <v>1522</v>
      </c>
      <c r="G67">
        <v>1536</v>
      </c>
      <c r="H67">
        <v>3058</v>
      </c>
      <c r="I67">
        <v>69</v>
      </c>
      <c r="J67">
        <v>72</v>
      </c>
      <c r="K67">
        <v>70</v>
      </c>
      <c r="L67">
        <v>188</v>
      </c>
      <c r="M67">
        <v>167</v>
      </c>
      <c r="N67">
        <v>355</v>
      </c>
      <c r="O67">
        <v>83</v>
      </c>
      <c r="P67">
        <v>74</v>
      </c>
      <c r="Q67">
        <v>79</v>
      </c>
      <c r="R67">
        <v>1713</v>
      </c>
      <c r="S67">
        <v>1711</v>
      </c>
      <c r="T67">
        <v>3424</v>
      </c>
    </row>
    <row r="68" spans="1:20" ht="14.25" x14ac:dyDescent="0.45">
      <c r="A68" s="149" t="s">
        <v>170</v>
      </c>
      <c r="B68" s="149" t="s">
        <v>171</v>
      </c>
      <c r="C68">
        <v>84</v>
      </c>
      <c r="D68">
        <v>77</v>
      </c>
      <c r="E68">
        <v>81</v>
      </c>
      <c r="F68">
        <v>2338</v>
      </c>
      <c r="G68">
        <v>2549</v>
      </c>
      <c r="H68">
        <v>4887</v>
      </c>
      <c r="I68">
        <v>70</v>
      </c>
      <c r="J68">
        <v>64</v>
      </c>
      <c r="K68">
        <v>67</v>
      </c>
      <c r="L68">
        <v>718</v>
      </c>
      <c r="M68">
        <v>749</v>
      </c>
      <c r="N68">
        <v>1467</v>
      </c>
      <c r="O68">
        <v>80</v>
      </c>
      <c r="P68">
        <v>73</v>
      </c>
      <c r="Q68">
        <v>77</v>
      </c>
      <c r="R68">
        <v>3101</v>
      </c>
      <c r="S68">
        <v>3348</v>
      </c>
      <c r="T68">
        <v>6449</v>
      </c>
    </row>
    <row r="69" spans="1:20" ht="14.25" x14ac:dyDescent="0.45">
      <c r="A69" s="149" t="s">
        <v>149</v>
      </c>
      <c r="B69" s="149" t="s">
        <v>150</v>
      </c>
      <c r="C69">
        <v>86</v>
      </c>
      <c r="D69">
        <v>76</v>
      </c>
      <c r="E69">
        <v>81</v>
      </c>
      <c r="F69">
        <v>2385</v>
      </c>
      <c r="G69">
        <v>2538</v>
      </c>
      <c r="H69">
        <v>4923</v>
      </c>
      <c r="I69">
        <v>82</v>
      </c>
      <c r="J69">
        <v>71</v>
      </c>
      <c r="K69">
        <v>76</v>
      </c>
      <c r="L69">
        <v>1557</v>
      </c>
      <c r="M69">
        <v>1593</v>
      </c>
      <c r="N69">
        <v>3150</v>
      </c>
      <c r="O69">
        <v>84</v>
      </c>
      <c r="P69">
        <v>74</v>
      </c>
      <c r="Q69">
        <v>79</v>
      </c>
      <c r="R69">
        <v>3956</v>
      </c>
      <c r="S69">
        <v>4149</v>
      </c>
      <c r="T69">
        <v>8105</v>
      </c>
    </row>
    <row r="70" spans="1:20" ht="14.25" x14ac:dyDescent="0.45">
      <c r="A70" s="149" t="s">
        <v>151</v>
      </c>
      <c r="B70" s="149" t="s">
        <v>152</v>
      </c>
      <c r="C70">
        <v>85</v>
      </c>
      <c r="D70">
        <v>80</v>
      </c>
      <c r="E70">
        <v>83</v>
      </c>
      <c r="F70">
        <v>1152</v>
      </c>
      <c r="G70">
        <v>1205</v>
      </c>
      <c r="H70">
        <v>2357</v>
      </c>
      <c r="I70">
        <v>78</v>
      </c>
      <c r="J70">
        <v>78</v>
      </c>
      <c r="K70">
        <v>78</v>
      </c>
      <c r="L70">
        <v>230</v>
      </c>
      <c r="M70">
        <v>249</v>
      </c>
      <c r="N70">
        <v>479</v>
      </c>
      <c r="O70">
        <v>84</v>
      </c>
      <c r="P70">
        <v>80</v>
      </c>
      <c r="Q70">
        <v>82</v>
      </c>
      <c r="R70">
        <v>1384</v>
      </c>
      <c r="S70">
        <v>1459</v>
      </c>
      <c r="T70">
        <v>2843</v>
      </c>
    </row>
    <row r="71" spans="1:20" ht="14.25" x14ac:dyDescent="0.45">
      <c r="A71" s="149" t="s">
        <v>158</v>
      </c>
      <c r="B71" s="149" t="s">
        <v>159</v>
      </c>
      <c r="C71">
        <v>83</v>
      </c>
      <c r="D71">
        <v>75</v>
      </c>
      <c r="E71">
        <v>79</v>
      </c>
      <c r="F71">
        <v>1952</v>
      </c>
      <c r="G71">
        <v>2102</v>
      </c>
      <c r="H71">
        <v>4054</v>
      </c>
      <c r="I71">
        <v>80</v>
      </c>
      <c r="J71">
        <v>74</v>
      </c>
      <c r="K71">
        <v>77</v>
      </c>
      <c r="L71">
        <v>681</v>
      </c>
      <c r="M71">
        <v>704</v>
      </c>
      <c r="N71">
        <v>1385</v>
      </c>
      <c r="O71">
        <v>82</v>
      </c>
      <c r="P71">
        <v>75</v>
      </c>
      <c r="Q71">
        <v>78</v>
      </c>
      <c r="R71">
        <v>2662</v>
      </c>
      <c r="S71">
        <v>2823</v>
      </c>
      <c r="T71">
        <v>5485</v>
      </c>
    </row>
    <row r="72" spans="1:20" ht="14.25" x14ac:dyDescent="0.45">
      <c r="A72" s="149" t="s">
        <v>160</v>
      </c>
      <c r="B72" s="149" t="s">
        <v>161</v>
      </c>
      <c r="C72">
        <v>83</v>
      </c>
      <c r="D72">
        <v>75</v>
      </c>
      <c r="E72">
        <v>79</v>
      </c>
      <c r="F72">
        <v>3872</v>
      </c>
      <c r="G72">
        <v>4051</v>
      </c>
      <c r="H72">
        <v>7923</v>
      </c>
      <c r="I72">
        <v>77</v>
      </c>
      <c r="J72">
        <v>67</v>
      </c>
      <c r="K72">
        <v>72</v>
      </c>
      <c r="L72">
        <v>1058</v>
      </c>
      <c r="M72">
        <v>1038</v>
      </c>
      <c r="N72">
        <v>2096</v>
      </c>
      <c r="O72">
        <v>81</v>
      </c>
      <c r="P72">
        <v>72</v>
      </c>
      <c r="Q72">
        <v>77</v>
      </c>
      <c r="R72">
        <v>4966</v>
      </c>
      <c r="S72">
        <v>5145</v>
      </c>
      <c r="T72">
        <v>10111</v>
      </c>
    </row>
    <row r="73" spans="1:20" ht="14.25" x14ac:dyDescent="0.45">
      <c r="A73" s="149" t="s">
        <v>172</v>
      </c>
      <c r="B73" s="149" t="s">
        <v>173</v>
      </c>
      <c r="C73">
        <v>83</v>
      </c>
      <c r="D73">
        <v>72</v>
      </c>
      <c r="E73">
        <v>77</v>
      </c>
      <c r="F73">
        <v>1836</v>
      </c>
      <c r="G73">
        <v>1891</v>
      </c>
      <c r="H73">
        <v>3727</v>
      </c>
      <c r="I73">
        <v>76</v>
      </c>
      <c r="J73">
        <v>73</v>
      </c>
      <c r="K73">
        <v>74</v>
      </c>
      <c r="L73">
        <v>221</v>
      </c>
      <c r="M73">
        <v>217</v>
      </c>
      <c r="N73">
        <v>438</v>
      </c>
      <c r="O73">
        <v>82</v>
      </c>
      <c r="P73">
        <v>72</v>
      </c>
      <c r="Q73">
        <v>77</v>
      </c>
      <c r="R73">
        <v>2067</v>
      </c>
      <c r="S73">
        <v>2111</v>
      </c>
      <c r="T73">
        <v>4178</v>
      </c>
    </row>
    <row r="74" spans="1:20" ht="14.25" x14ac:dyDescent="0.45">
      <c r="A74" s="551" t="s">
        <v>635</v>
      </c>
      <c r="B74" s="149" t="s">
        <v>79</v>
      </c>
      <c r="C74">
        <v>85</v>
      </c>
      <c r="D74">
        <v>77</v>
      </c>
      <c r="E74">
        <v>81</v>
      </c>
      <c r="F74">
        <v>949</v>
      </c>
      <c r="G74">
        <v>1037</v>
      </c>
      <c r="H74">
        <v>1986</v>
      </c>
      <c r="I74">
        <v>74</v>
      </c>
      <c r="J74">
        <v>68</v>
      </c>
      <c r="K74">
        <v>71</v>
      </c>
      <c r="L74">
        <v>81</v>
      </c>
      <c r="M74">
        <v>87</v>
      </c>
      <c r="N74">
        <v>168</v>
      </c>
      <c r="O74">
        <v>84</v>
      </c>
      <c r="P74">
        <v>76</v>
      </c>
      <c r="Q74">
        <v>80</v>
      </c>
      <c r="R74">
        <v>1031</v>
      </c>
      <c r="S74">
        <v>1127</v>
      </c>
      <c r="T74">
        <v>2158</v>
      </c>
    </row>
    <row r="75" spans="1:20" ht="14.25" x14ac:dyDescent="0.45">
      <c r="A75" s="149" t="s">
        <v>84</v>
      </c>
      <c r="B75" s="149" t="s">
        <v>85</v>
      </c>
      <c r="C75">
        <v>86</v>
      </c>
      <c r="D75">
        <v>79</v>
      </c>
      <c r="E75">
        <v>82</v>
      </c>
      <c r="F75">
        <v>1137</v>
      </c>
      <c r="G75">
        <v>1244</v>
      </c>
      <c r="H75">
        <v>2381</v>
      </c>
      <c r="I75">
        <v>81</v>
      </c>
      <c r="J75">
        <v>74</v>
      </c>
      <c r="K75">
        <v>78</v>
      </c>
      <c r="L75">
        <v>371</v>
      </c>
      <c r="M75">
        <v>403</v>
      </c>
      <c r="N75">
        <v>774</v>
      </c>
      <c r="O75">
        <v>84</v>
      </c>
      <c r="P75">
        <v>77</v>
      </c>
      <c r="Q75">
        <v>81</v>
      </c>
      <c r="R75">
        <v>1537</v>
      </c>
      <c r="S75">
        <v>1666</v>
      </c>
      <c r="T75">
        <v>3203</v>
      </c>
    </row>
    <row r="76" spans="1:20" ht="14.25" x14ac:dyDescent="0.45">
      <c r="A76" s="149" t="s">
        <v>86</v>
      </c>
      <c r="B76" s="149" t="s">
        <v>87</v>
      </c>
      <c r="C76">
        <v>86</v>
      </c>
      <c r="D76">
        <v>77</v>
      </c>
      <c r="E76">
        <v>81</v>
      </c>
      <c r="F76">
        <v>1080</v>
      </c>
      <c r="G76">
        <v>1189</v>
      </c>
      <c r="H76">
        <v>2269</v>
      </c>
      <c r="I76">
        <v>84</v>
      </c>
      <c r="J76">
        <v>68</v>
      </c>
      <c r="K76">
        <v>75</v>
      </c>
      <c r="L76">
        <v>43</v>
      </c>
      <c r="M76">
        <v>50</v>
      </c>
      <c r="N76">
        <v>93</v>
      </c>
      <c r="O76">
        <v>86</v>
      </c>
      <c r="P76">
        <v>77</v>
      </c>
      <c r="Q76">
        <v>81</v>
      </c>
      <c r="R76">
        <v>1126</v>
      </c>
      <c r="S76">
        <v>1242</v>
      </c>
      <c r="T76">
        <v>2368</v>
      </c>
    </row>
    <row r="77" spans="1:20" ht="14.25" x14ac:dyDescent="0.45">
      <c r="A77" s="149" t="s">
        <v>92</v>
      </c>
      <c r="B77" s="149" t="s">
        <v>93</v>
      </c>
      <c r="C77">
        <v>86</v>
      </c>
      <c r="D77">
        <v>77</v>
      </c>
      <c r="E77">
        <v>81</v>
      </c>
      <c r="F77">
        <v>755</v>
      </c>
      <c r="G77">
        <v>802</v>
      </c>
      <c r="H77">
        <v>1557</v>
      </c>
      <c r="I77">
        <v>92</v>
      </c>
      <c r="J77">
        <v>77</v>
      </c>
      <c r="K77">
        <v>83</v>
      </c>
      <c r="L77">
        <v>37</v>
      </c>
      <c r="M77">
        <v>53</v>
      </c>
      <c r="N77">
        <v>90</v>
      </c>
      <c r="O77">
        <v>86</v>
      </c>
      <c r="P77">
        <v>77</v>
      </c>
      <c r="Q77">
        <v>81</v>
      </c>
      <c r="R77">
        <v>808</v>
      </c>
      <c r="S77">
        <v>870</v>
      </c>
      <c r="T77">
        <v>1678</v>
      </c>
    </row>
    <row r="78" spans="1:20" ht="14.25" x14ac:dyDescent="0.45">
      <c r="A78" s="149" t="s">
        <v>96</v>
      </c>
      <c r="B78" s="149" t="s">
        <v>97</v>
      </c>
      <c r="C78">
        <v>86</v>
      </c>
      <c r="D78">
        <v>77</v>
      </c>
      <c r="E78">
        <v>81</v>
      </c>
      <c r="F78">
        <v>1442</v>
      </c>
      <c r="G78">
        <v>1510</v>
      </c>
      <c r="H78">
        <v>2952</v>
      </c>
      <c r="I78">
        <v>82</v>
      </c>
      <c r="J78">
        <v>76</v>
      </c>
      <c r="K78">
        <v>79</v>
      </c>
      <c r="L78">
        <v>95</v>
      </c>
      <c r="M78">
        <v>89</v>
      </c>
      <c r="N78">
        <v>184</v>
      </c>
      <c r="O78">
        <v>85</v>
      </c>
      <c r="P78">
        <v>77</v>
      </c>
      <c r="Q78">
        <v>81</v>
      </c>
      <c r="R78">
        <v>1539</v>
      </c>
      <c r="S78">
        <v>1609</v>
      </c>
      <c r="T78">
        <v>3148</v>
      </c>
    </row>
    <row r="79" spans="1:20" ht="14.25" x14ac:dyDescent="0.45">
      <c r="A79" s="149" t="s">
        <v>376</v>
      </c>
      <c r="B79" s="149" t="s">
        <v>377</v>
      </c>
      <c r="C79" t="s">
        <v>441</v>
      </c>
      <c r="D79" t="s">
        <v>441</v>
      </c>
      <c r="E79" t="s">
        <v>441</v>
      </c>
      <c r="F79" t="s">
        <v>441</v>
      </c>
      <c r="G79" t="s">
        <v>441</v>
      </c>
      <c r="H79" t="s">
        <v>441</v>
      </c>
      <c r="I79" t="s">
        <v>441</v>
      </c>
      <c r="J79" t="s">
        <v>441</v>
      </c>
      <c r="K79" t="s">
        <v>441</v>
      </c>
      <c r="L79" t="s">
        <v>441</v>
      </c>
      <c r="M79" t="s">
        <v>441</v>
      </c>
      <c r="N79" t="s">
        <v>441</v>
      </c>
      <c r="O79" t="s">
        <v>441</v>
      </c>
      <c r="P79" t="s">
        <v>441</v>
      </c>
      <c r="Q79" t="s">
        <v>441</v>
      </c>
      <c r="R79" t="s">
        <v>441</v>
      </c>
      <c r="S79" t="s">
        <v>441</v>
      </c>
      <c r="T79" t="s">
        <v>441</v>
      </c>
    </row>
    <row r="80" spans="1:20" ht="14.25" x14ac:dyDescent="0.45">
      <c r="A80" s="149" t="s">
        <v>363</v>
      </c>
      <c r="B80" s="149" t="s">
        <v>364</v>
      </c>
      <c r="C80">
        <v>83</v>
      </c>
      <c r="D80">
        <v>76</v>
      </c>
      <c r="E80">
        <v>79</v>
      </c>
      <c r="F80">
        <v>855</v>
      </c>
      <c r="G80">
        <v>884</v>
      </c>
      <c r="H80">
        <v>1739</v>
      </c>
      <c r="I80">
        <v>79</v>
      </c>
      <c r="J80">
        <v>79</v>
      </c>
      <c r="K80">
        <v>79</v>
      </c>
      <c r="L80">
        <v>68</v>
      </c>
      <c r="M80">
        <v>73</v>
      </c>
      <c r="N80">
        <v>141</v>
      </c>
      <c r="O80">
        <v>82</v>
      </c>
      <c r="P80">
        <v>76</v>
      </c>
      <c r="Q80">
        <v>79</v>
      </c>
      <c r="R80">
        <v>928</v>
      </c>
      <c r="S80">
        <v>962</v>
      </c>
      <c r="T80">
        <v>1890</v>
      </c>
    </row>
    <row r="81" spans="1:20" ht="14.25" x14ac:dyDescent="0.45">
      <c r="A81" s="149" t="s">
        <v>367</v>
      </c>
      <c r="B81" s="149" t="s">
        <v>425</v>
      </c>
      <c r="C81">
        <v>82</v>
      </c>
      <c r="D81">
        <v>77</v>
      </c>
      <c r="E81">
        <v>79</v>
      </c>
      <c r="F81">
        <v>1955</v>
      </c>
      <c r="G81">
        <v>2128</v>
      </c>
      <c r="H81">
        <v>4083</v>
      </c>
      <c r="I81">
        <v>77</v>
      </c>
      <c r="J81">
        <v>75</v>
      </c>
      <c r="K81">
        <v>76</v>
      </c>
      <c r="L81">
        <v>509</v>
      </c>
      <c r="M81">
        <v>626</v>
      </c>
      <c r="N81">
        <v>1135</v>
      </c>
      <c r="O81">
        <v>80</v>
      </c>
      <c r="P81">
        <v>76</v>
      </c>
      <c r="Q81">
        <v>78</v>
      </c>
      <c r="R81">
        <v>2487</v>
      </c>
      <c r="S81">
        <v>2775</v>
      </c>
      <c r="T81">
        <v>5262</v>
      </c>
    </row>
    <row r="82" spans="1:20" ht="14.25" x14ac:dyDescent="0.45">
      <c r="A82" s="149" t="s">
        <v>378</v>
      </c>
      <c r="B82" s="149" t="s">
        <v>379</v>
      </c>
      <c r="C82">
        <v>86</v>
      </c>
      <c r="D82">
        <v>78</v>
      </c>
      <c r="E82">
        <v>82</v>
      </c>
      <c r="F82">
        <v>1106</v>
      </c>
      <c r="G82">
        <v>1175</v>
      </c>
      <c r="H82">
        <v>2281</v>
      </c>
      <c r="I82">
        <v>96</v>
      </c>
      <c r="J82">
        <v>80</v>
      </c>
      <c r="K82">
        <v>88</v>
      </c>
      <c r="L82">
        <v>73</v>
      </c>
      <c r="M82">
        <v>80</v>
      </c>
      <c r="N82">
        <v>153</v>
      </c>
      <c r="O82">
        <v>87</v>
      </c>
      <c r="P82">
        <v>79</v>
      </c>
      <c r="Q82">
        <v>83</v>
      </c>
      <c r="R82">
        <v>1184</v>
      </c>
      <c r="S82">
        <v>1256</v>
      </c>
      <c r="T82">
        <v>2440</v>
      </c>
    </row>
    <row r="83" spans="1:20" ht="14.25" x14ac:dyDescent="0.45">
      <c r="A83" s="149" t="s">
        <v>386</v>
      </c>
      <c r="B83" s="149" t="s">
        <v>387</v>
      </c>
      <c r="C83">
        <v>86</v>
      </c>
      <c r="D83">
        <v>77</v>
      </c>
      <c r="E83">
        <v>81</v>
      </c>
      <c r="F83">
        <v>1476</v>
      </c>
      <c r="G83">
        <v>1657</v>
      </c>
      <c r="H83">
        <v>3133</v>
      </c>
      <c r="I83">
        <v>86</v>
      </c>
      <c r="J83">
        <v>81</v>
      </c>
      <c r="K83">
        <v>83</v>
      </c>
      <c r="L83">
        <v>136</v>
      </c>
      <c r="M83">
        <v>140</v>
      </c>
      <c r="N83">
        <v>276</v>
      </c>
      <c r="O83">
        <v>86</v>
      </c>
      <c r="P83">
        <v>77</v>
      </c>
      <c r="Q83">
        <v>81</v>
      </c>
      <c r="R83">
        <v>1620</v>
      </c>
      <c r="S83">
        <v>1800</v>
      </c>
      <c r="T83">
        <v>3420</v>
      </c>
    </row>
    <row r="84" spans="1:20" ht="14.25" x14ac:dyDescent="0.45">
      <c r="A84" s="149" t="s">
        <v>80</v>
      </c>
      <c r="B84" s="149" t="s">
        <v>81</v>
      </c>
      <c r="C84">
        <v>87</v>
      </c>
      <c r="D84">
        <v>83</v>
      </c>
      <c r="E84">
        <v>85</v>
      </c>
      <c r="F84">
        <v>550</v>
      </c>
      <c r="G84">
        <v>567</v>
      </c>
      <c r="H84">
        <v>1117</v>
      </c>
      <c r="I84" t="s">
        <v>414</v>
      </c>
      <c r="J84">
        <v>90</v>
      </c>
      <c r="K84">
        <v>92</v>
      </c>
      <c r="L84">
        <v>22</v>
      </c>
      <c r="M84">
        <v>29</v>
      </c>
      <c r="N84">
        <v>51</v>
      </c>
      <c r="O84">
        <v>87</v>
      </c>
      <c r="P84">
        <v>83</v>
      </c>
      <c r="Q84">
        <v>85</v>
      </c>
      <c r="R84">
        <v>573</v>
      </c>
      <c r="S84">
        <v>596</v>
      </c>
      <c r="T84">
        <v>1169</v>
      </c>
    </row>
    <row r="85" spans="1:20" ht="14.25" x14ac:dyDescent="0.45">
      <c r="A85" s="149" t="s">
        <v>82</v>
      </c>
      <c r="B85" s="149" t="s">
        <v>83</v>
      </c>
      <c r="C85">
        <v>81</v>
      </c>
      <c r="D85">
        <v>73</v>
      </c>
      <c r="E85">
        <v>77</v>
      </c>
      <c r="F85">
        <v>755</v>
      </c>
      <c r="G85">
        <v>848</v>
      </c>
      <c r="H85">
        <v>1603</v>
      </c>
      <c r="I85">
        <v>70</v>
      </c>
      <c r="J85">
        <v>60</v>
      </c>
      <c r="K85">
        <v>65</v>
      </c>
      <c r="L85">
        <v>166</v>
      </c>
      <c r="M85">
        <v>154</v>
      </c>
      <c r="N85">
        <v>320</v>
      </c>
      <c r="O85">
        <v>79</v>
      </c>
      <c r="P85">
        <v>71</v>
      </c>
      <c r="Q85">
        <v>74</v>
      </c>
      <c r="R85">
        <v>929</v>
      </c>
      <c r="S85">
        <v>1011</v>
      </c>
      <c r="T85">
        <v>1940</v>
      </c>
    </row>
    <row r="86" spans="1:20" ht="14.25" x14ac:dyDescent="0.45">
      <c r="A86" s="149" t="s">
        <v>90</v>
      </c>
      <c r="B86" s="149" t="s">
        <v>91</v>
      </c>
      <c r="C86">
        <v>87</v>
      </c>
      <c r="D86">
        <v>78</v>
      </c>
      <c r="E86">
        <v>82</v>
      </c>
      <c r="F86">
        <v>784</v>
      </c>
      <c r="G86">
        <v>810</v>
      </c>
      <c r="H86">
        <v>1594</v>
      </c>
      <c r="I86" t="s">
        <v>414</v>
      </c>
      <c r="J86">
        <v>56</v>
      </c>
      <c r="K86">
        <v>64</v>
      </c>
      <c r="L86" t="s">
        <v>414</v>
      </c>
      <c r="M86">
        <v>9</v>
      </c>
      <c r="N86">
        <v>11</v>
      </c>
      <c r="O86">
        <v>87</v>
      </c>
      <c r="P86">
        <v>78</v>
      </c>
      <c r="Q86">
        <v>82</v>
      </c>
      <c r="R86">
        <v>787</v>
      </c>
      <c r="S86">
        <v>819</v>
      </c>
      <c r="T86">
        <v>1606</v>
      </c>
    </row>
    <row r="87" spans="1:20" ht="14.25" x14ac:dyDescent="0.45">
      <c r="A87" s="149" t="s">
        <v>94</v>
      </c>
      <c r="B87" s="149" t="s">
        <v>95</v>
      </c>
      <c r="C87">
        <v>87</v>
      </c>
      <c r="D87">
        <v>80</v>
      </c>
      <c r="E87">
        <v>83</v>
      </c>
      <c r="F87">
        <v>1182</v>
      </c>
      <c r="G87">
        <v>1196</v>
      </c>
      <c r="H87">
        <v>2378</v>
      </c>
      <c r="I87">
        <v>88</v>
      </c>
      <c r="J87">
        <v>79</v>
      </c>
      <c r="K87">
        <v>84</v>
      </c>
      <c r="L87">
        <v>76</v>
      </c>
      <c r="M87">
        <v>78</v>
      </c>
      <c r="N87">
        <v>154</v>
      </c>
      <c r="O87">
        <v>87</v>
      </c>
      <c r="P87">
        <v>80</v>
      </c>
      <c r="Q87">
        <v>83</v>
      </c>
      <c r="R87">
        <v>1263</v>
      </c>
      <c r="S87">
        <v>1276</v>
      </c>
      <c r="T87">
        <v>2539</v>
      </c>
    </row>
    <row r="88" spans="1:20" ht="14.25" x14ac:dyDescent="0.45">
      <c r="A88" s="149" t="s">
        <v>157</v>
      </c>
      <c r="B88" s="149" t="s">
        <v>426</v>
      </c>
      <c r="C88">
        <v>83</v>
      </c>
      <c r="D88">
        <v>73</v>
      </c>
      <c r="E88">
        <v>78</v>
      </c>
      <c r="F88">
        <v>1397</v>
      </c>
      <c r="G88">
        <v>1411</v>
      </c>
      <c r="H88">
        <v>2808</v>
      </c>
      <c r="I88">
        <v>80</v>
      </c>
      <c r="J88">
        <v>68</v>
      </c>
      <c r="K88">
        <v>74</v>
      </c>
      <c r="L88">
        <v>266</v>
      </c>
      <c r="M88">
        <v>268</v>
      </c>
      <c r="N88">
        <v>534</v>
      </c>
      <c r="O88">
        <v>82</v>
      </c>
      <c r="P88">
        <v>72</v>
      </c>
      <c r="Q88">
        <v>77</v>
      </c>
      <c r="R88">
        <v>1673</v>
      </c>
      <c r="S88">
        <v>1690</v>
      </c>
      <c r="T88">
        <v>3363</v>
      </c>
    </row>
    <row r="89" spans="1:20" ht="14.25" x14ac:dyDescent="0.45">
      <c r="A89" s="149" t="s">
        <v>155</v>
      </c>
      <c r="B89" s="149" t="s">
        <v>156</v>
      </c>
      <c r="C89">
        <v>86</v>
      </c>
      <c r="D89">
        <v>78</v>
      </c>
      <c r="E89">
        <v>82</v>
      </c>
      <c r="F89">
        <v>1651</v>
      </c>
      <c r="G89">
        <v>1720</v>
      </c>
      <c r="H89">
        <v>3371</v>
      </c>
      <c r="I89">
        <v>76</v>
      </c>
      <c r="J89">
        <v>70</v>
      </c>
      <c r="K89">
        <v>73</v>
      </c>
      <c r="L89">
        <v>76</v>
      </c>
      <c r="M89">
        <v>88</v>
      </c>
      <c r="N89">
        <v>164</v>
      </c>
      <c r="O89">
        <v>85</v>
      </c>
      <c r="P89">
        <v>77</v>
      </c>
      <c r="Q89">
        <v>81</v>
      </c>
      <c r="R89">
        <v>1731</v>
      </c>
      <c r="S89">
        <v>1812</v>
      </c>
      <c r="T89">
        <v>3543</v>
      </c>
    </row>
    <row r="90" spans="1:20" ht="14.25" x14ac:dyDescent="0.45">
      <c r="A90" s="149" t="s">
        <v>162</v>
      </c>
      <c r="B90" s="149" t="s">
        <v>163</v>
      </c>
      <c r="C90">
        <v>82</v>
      </c>
      <c r="D90">
        <v>77</v>
      </c>
      <c r="E90">
        <v>80</v>
      </c>
      <c r="F90">
        <v>920</v>
      </c>
      <c r="G90">
        <v>930</v>
      </c>
      <c r="H90">
        <v>1850</v>
      </c>
      <c r="I90">
        <v>80</v>
      </c>
      <c r="J90">
        <v>84</v>
      </c>
      <c r="K90">
        <v>82</v>
      </c>
      <c r="L90">
        <v>59</v>
      </c>
      <c r="M90">
        <v>58</v>
      </c>
      <c r="N90">
        <v>117</v>
      </c>
      <c r="O90">
        <v>82</v>
      </c>
      <c r="P90">
        <v>77</v>
      </c>
      <c r="Q90">
        <v>80</v>
      </c>
      <c r="R90">
        <v>980</v>
      </c>
      <c r="S90">
        <v>989</v>
      </c>
      <c r="T90">
        <v>1969</v>
      </c>
    </row>
    <row r="91" spans="1:20" ht="14.25" x14ac:dyDescent="0.45">
      <c r="A91" s="149" t="s">
        <v>164</v>
      </c>
      <c r="B91" s="149" t="s">
        <v>165</v>
      </c>
      <c r="C91">
        <v>87</v>
      </c>
      <c r="D91">
        <v>80</v>
      </c>
      <c r="E91">
        <v>83</v>
      </c>
      <c r="F91">
        <v>834</v>
      </c>
      <c r="G91">
        <v>888</v>
      </c>
      <c r="H91">
        <v>1722</v>
      </c>
      <c r="I91">
        <v>85</v>
      </c>
      <c r="J91">
        <v>76</v>
      </c>
      <c r="K91">
        <v>80</v>
      </c>
      <c r="L91">
        <v>99</v>
      </c>
      <c r="M91">
        <v>124</v>
      </c>
      <c r="N91">
        <v>223</v>
      </c>
      <c r="O91">
        <v>87</v>
      </c>
      <c r="P91">
        <v>79</v>
      </c>
      <c r="Q91">
        <v>83</v>
      </c>
      <c r="R91">
        <v>936</v>
      </c>
      <c r="S91">
        <v>1015</v>
      </c>
      <c r="T91">
        <v>1951</v>
      </c>
    </row>
    <row r="92" spans="1:20" ht="14.25" x14ac:dyDescent="0.45">
      <c r="A92" s="149" t="s">
        <v>166</v>
      </c>
      <c r="B92" s="149" t="s">
        <v>167</v>
      </c>
      <c r="C92">
        <v>83</v>
      </c>
      <c r="D92">
        <v>75</v>
      </c>
      <c r="E92">
        <v>79</v>
      </c>
      <c r="F92">
        <v>2830</v>
      </c>
      <c r="G92">
        <v>3054</v>
      </c>
      <c r="H92">
        <v>5884</v>
      </c>
      <c r="I92">
        <v>70</v>
      </c>
      <c r="J92">
        <v>73</v>
      </c>
      <c r="K92">
        <v>72</v>
      </c>
      <c r="L92">
        <v>146</v>
      </c>
      <c r="M92">
        <v>146</v>
      </c>
      <c r="N92">
        <v>292</v>
      </c>
      <c r="O92">
        <v>83</v>
      </c>
      <c r="P92">
        <v>75</v>
      </c>
      <c r="Q92">
        <v>78</v>
      </c>
      <c r="R92">
        <v>2987</v>
      </c>
      <c r="S92">
        <v>3209</v>
      </c>
      <c r="T92">
        <v>6196</v>
      </c>
    </row>
    <row r="93" spans="1:20" ht="14.25" x14ac:dyDescent="0.45">
      <c r="A93" s="149" t="s">
        <v>174</v>
      </c>
      <c r="B93" s="149" t="s">
        <v>175</v>
      </c>
      <c r="C93">
        <v>86</v>
      </c>
      <c r="D93">
        <v>80</v>
      </c>
      <c r="E93">
        <v>83</v>
      </c>
      <c r="F93">
        <v>923</v>
      </c>
      <c r="G93">
        <v>893</v>
      </c>
      <c r="H93">
        <v>1816</v>
      </c>
      <c r="I93">
        <v>81</v>
      </c>
      <c r="J93">
        <v>75</v>
      </c>
      <c r="K93">
        <v>78</v>
      </c>
      <c r="L93">
        <v>94</v>
      </c>
      <c r="M93">
        <v>92</v>
      </c>
      <c r="N93">
        <v>186</v>
      </c>
      <c r="O93">
        <v>85</v>
      </c>
      <c r="P93">
        <v>79</v>
      </c>
      <c r="Q93">
        <v>82</v>
      </c>
      <c r="R93">
        <v>1020</v>
      </c>
      <c r="S93">
        <v>991</v>
      </c>
      <c r="T93">
        <v>2011</v>
      </c>
    </row>
    <row r="94" spans="1:20" ht="14.25" x14ac:dyDescent="0.45">
      <c r="A94" s="149" t="s">
        <v>238</v>
      </c>
      <c r="B94" s="149" t="s">
        <v>239</v>
      </c>
      <c r="C94">
        <v>82</v>
      </c>
      <c r="D94">
        <v>77</v>
      </c>
      <c r="E94">
        <v>79</v>
      </c>
      <c r="F94">
        <v>662</v>
      </c>
      <c r="G94">
        <v>785</v>
      </c>
      <c r="H94">
        <v>1447</v>
      </c>
      <c r="I94">
        <v>83</v>
      </c>
      <c r="J94">
        <v>74</v>
      </c>
      <c r="K94">
        <v>79</v>
      </c>
      <c r="L94">
        <v>861</v>
      </c>
      <c r="M94">
        <v>910</v>
      </c>
      <c r="N94">
        <v>1771</v>
      </c>
      <c r="O94">
        <v>82</v>
      </c>
      <c r="P94">
        <v>75</v>
      </c>
      <c r="Q94">
        <v>78</v>
      </c>
      <c r="R94">
        <v>1549</v>
      </c>
      <c r="S94">
        <v>1725</v>
      </c>
      <c r="T94">
        <v>3274</v>
      </c>
    </row>
    <row r="95" spans="1:20" ht="14.25" x14ac:dyDescent="0.45">
      <c r="A95" s="149" t="s">
        <v>228</v>
      </c>
      <c r="B95" s="149" t="s">
        <v>229</v>
      </c>
      <c r="C95">
        <v>80</v>
      </c>
      <c r="D95">
        <v>71</v>
      </c>
      <c r="E95">
        <v>75</v>
      </c>
      <c r="F95">
        <v>766</v>
      </c>
      <c r="G95">
        <v>860</v>
      </c>
      <c r="H95">
        <v>1626</v>
      </c>
      <c r="I95">
        <v>78</v>
      </c>
      <c r="J95">
        <v>73</v>
      </c>
      <c r="K95">
        <v>76</v>
      </c>
      <c r="L95">
        <v>327</v>
      </c>
      <c r="M95">
        <v>320</v>
      </c>
      <c r="N95">
        <v>647</v>
      </c>
      <c r="O95">
        <v>79</v>
      </c>
      <c r="P95">
        <v>71</v>
      </c>
      <c r="Q95">
        <v>75</v>
      </c>
      <c r="R95">
        <v>1099</v>
      </c>
      <c r="S95">
        <v>1185</v>
      </c>
      <c r="T95">
        <v>2284</v>
      </c>
    </row>
    <row r="96" spans="1:20" ht="14.25" x14ac:dyDescent="0.45">
      <c r="A96" s="149" t="s">
        <v>230</v>
      </c>
      <c r="B96" s="149" t="s">
        <v>231</v>
      </c>
      <c r="C96">
        <v>84</v>
      </c>
      <c r="D96">
        <v>78</v>
      </c>
      <c r="E96">
        <v>81</v>
      </c>
      <c r="F96">
        <v>1612</v>
      </c>
      <c r="G96">
        <v>1658</v>
      </c>
      <c r="H96">
        <v>3270</v>
      </c>
      <c r="I96">
        <v>87</v>
      </c>
      <c r="J96">
        <v>77</v>
      </c>
      <c r="K96">
        <v>83</v>
      </c>
      <c r="L96">
        <v>133</v>
      </c>
      <c r="M96">
        <v>114</v>
      </c>
      <c r="N96">
        <v>247</v>
      </c>
      <c r="O96">
        <v>84</v>
      </c>
      <c r="P96">
        <v>78</v>
      </c>
      <c r="Q96">
        <v>81</v>
      </c>
      <c r="R96">
        <v>1748</v>
      </c>
      <c r="S96">
        <v>1782</v>
      </c>
      <c r="T96">
        <v>3530</v>
      </c>
    </row>
    <row r="97" spans="1:20" ht="14.25" x14ac:dyDescent="0.45">
      <c r="A97" s="149" t="s">
        <v>327</v>
      </c>
      <c r="B97" s="149" t="s">
        <v>328</v>
      </c>
      <c r="C97">
        <v>85</v>
      </c>
      <c r="D97">
        <v>79</v>
      </c>
      <c r="E97">
        <v>82</v>
      </c>
      <c r="F97">
        <v>2587</v>
      </c>
      <c r="G97">
        <v>2758</v>
      </c>
      <c r="H97">
        <v>5345</v>
      </c>
      <c r="I97">
        <v>78</v>
      </c>
      <c r="J97">
        <v>74</v>
      </c>
      <c r="K97">
        <v>76</v>
      </c>
      <c r="L97">
        <v>542</v>
      </c>
      <c r="M97">
        <v>549</v>
      </c>
      <c r="N97">
        <v>1091</v>
      </c>
      <c r="O97">
        <v>83</v>
      </c>
      <c r="P97">
        <v>78</v>
      </c>
      <c r="Q97">
        <v>81</v>
      </c>
      <c r="R97">
        <v>3152</v>
      </c>
      <c r="S97">
        <v>3327</v>
      </c>
      <c r="T97">
        <v>6479</v>
      </c>
    </row>
    <row r="98" spans="1:20" ht="14.25" x14ac:dyDescent="0.45">
      <c r="A98" s="149" t="s">
        <v>339</v>
      </c>
      <c r="B98" s="149" t="s">
        <v>340</v>
      </c>
      <c r="C98">
        <v>84</v>
      </c>
      <c r="D98">
        <v>76</v>
      </c>
      <c r="E98">
        <v>80</v>
      </c>
      <c r="F98">
        <v>1347</v>
      </c>
      <c r="G98">
        <v>1384</v>
      </c>
      <c r="H98">
        <v>2731</v>
      </c>
      <c r="I98">
        <v>86</v>
      </c>
      <c r="J98">
        <v>81</v>
      </c>
      <c r="K98">
        <v>83</v>
      </c>
      <c r="L98">
        <v>531</v>
      </c>
      <c r="M98">
        <v>537</v>
      </c>
      <c r="N98">
        <v>1068</v>
      </c>
      <c r="O98">
        <v>84</v>
      </c>
      <c r="P98">
        <v>77</v>
      </c>
      <c r="Q98">
        <v>81</v>
      </c>
      <c r="R98">
        <v>1890</v>
      </c>
      <c r="S98">
        <v>1941</v>
      </c>
      <c r="T98">
        <v>3831</v>
      </c>
    </row>
    <row r="99" spans="1:20" ht="14.25" x14ac:dyDescent="0.45">
      <c r="A99" s="149" t="s">
        <v>180</v>
      </c>
      <c r="B99" s="149" t="s">
        <v>181</v>
      </c>
      <c r="C99">
        <v>84</v>
      </c>
      <c r="D99">
        <v>75</v>
      </c>
      <c r="E99">
        <v>80</v>
      </c>
      <c r="F99">
        <v>4059</v>
      </c>
      <c r="G99">
        <v>4212</v>
      </c>
      <c r="H99">
        <v>8271</v>
      </c>
      <c r="I99">
        <v>79</v>
      </c>
      <c r="J99">
        <v>67</v>
      </c>
      <c r="K99">
        <v>73</v>
      </c>
      <c r="L99">
        <v>127</v>
      </c>
      <c r="M99">
        <v>123</v>
      </c>
      <c r="N99">
        <v>250</v>
      </c>
      <c r="O99">
        <v>84</v>
      </c>
      <c r="P99">
        <v>74</v>
      </c>
      <c r="Q99">
        <v>79</v>
      </c>
      <c r="R99">
        <v>4207</v>
      </c>
      <c r="S99">
        <v>4362</v>
      </c>
      <c r="T99">
        <v>8569</v>
      </c>
    </row>
    <row r="100" spans="1:20" ht="14.25" x14ac:dyDescent="0.45">
      <c r="A100" s="149" t="s">
        <v>178</v>
      </c>
      <c r="B100" s="149" t="s">
        <v>179</v>
      </c>
      <c r="C100">
        <v>85</v>
      </c>
      <c r="D100">
        <v>75</v>
      </c>
      <c r="E100">
        <v>80</v>
      </c>
      <c r="F100">
        <v>1188</v>
      </c>
      <c r="G100">
        <v>1258</v>
      </c>
      <c r="H100">
        <v>2446</v>
      </c>
      <c r="I100">
        <v>76</v>
      </c>
      <c r="J100">
        <v>73</v>
      </c>
      <c r="K100">
        <v>75</v>
      </c>
      <c r="L100">
        <v>412</v>
      </c>
      <c r="M100">
        <v>440</v>
      </c>
      <c r="N100">
        <v>852</v>
      </c>
      <c r="O100">
        <v>83</v>
      </c>
      <c r="P100">
        <v>74</v>
      </c>
      <c r="Q100">
        <v>78</v>
      </c>
      <c r="R100">
        <v>1648</v>
      </c>
      <c r="S100">
        <v>1749</v>
      </c>
      <c r="T100">
        <v>3397</v>
      </c>
    </row>
    <row r="101" spans="1:20" ht="14.25" x14ac:dyDescent="0.45">
      <c r="A101" s="149" t="s">
        <v>372</v>
      </c>
      <c r="B101" s="149" t="s">
        <v>373</v>
      </c>
      <c r="C101">
        <v>85</v>
      </c>
      <c r="D101">
        <v>75</v>
      </c>
      <c r="E101">
        <v>80</v>
      </c>
      <c r="F101">
        <v>1889</v>
      </c>
      <c r="G101">
        <v>2076</v>
      </c>
      <c r="H101">
        <v>3965</v>
      </c>
      <c r="I101">
        <v>79</v>
      </c>
      <c r="J101">
        <v>65</v>
      </c>
      <c r="K101">
        <v>73</v>
      </c>
      <c r="L101">
        <v>75</v>
      </c>
      <c r="M101">
        <v>55</v>
      </c>
      <c r="N101">
        <v>130</v>
      </c>
      <c r="O101">
        <v>85</v>
      </c>
      <c r="P101">
        <v>75</v>
      </c>
      <c r="Q101">
        <v>80</v>
      </c>
      <c r="R101">
        <v>1972</v>
      </c>
      <c r="S101">
        <v>2137</v>
      </c>
      <c r="T101">
        <v>4109</v>
      </c>
    </row>
    <row r="102" spans="1:20" ht="14.25" x14ac:dyDescent="0.45">
      <c r="A102" s="149" t="s">
        <v>382</v>
      </c>
      <c r="B102" s="149" t="s">
        <v>383</v>
      </c>
      <c r="C102">
        <v>86</v>
      </c>
      <c r="D102">
        <v>81</v>
      </c>
      <c r="E102">
        <v>83</v>
      </c>
      <c r="F102">
        <v>734</v>
      </c>
      <c r="G102">
        <v>806</v>
      </c>
      <c r="H102">
        <v>1540</v>
      </c>
      <c r="I102">
        <v>88</v>
      </c>
      <c r="J102">
        <v>76</v>
      </c>
      <c r="K102">
        <v>82</v>
      </c>
      <c r="L102">
        <v>81</v>
      </c>
      <c r="M102">
        <v>89</v>
      </c>
      <c r="N102">
        <v>170</v>
      </c>
      <c r="O102">
        <v>86</v>
      </c>
      <c r="P102">
        <v>80</v>
      </c>
      <c r="Q102">
        <v>83</v>
      </c>
      <c r="R102">
        <v>825</v>
      </c>
      <c r="S102">
        <v>899</v>
      </c>
      <c r="T102">
        <v>1724</v>
      </c>
    </row>
    <row r="103" spans="1:20" ht="14.25" x14ac:dyDescent="0.45">
      <c r="A103" s="149" t="s">
        <v>365</v>
      </c>
      <c r="B103" s="149" t="s">
        <v>366</v>
      </c>
      <c r="C103">
        <v>86</v>
      </c>
      <c r="D103">
        <v>79</v>
      </c>
      <c r="E103">
        <v>82</v>
      </c>
      <c r="F103">
        <v>729</v>
      </c>
      <c r="G103">
        <v>724</v>
      </c>
      <c r="H103">
        <v>1453</v>
      </c>
      <c r="I103">
        <v>81</v>
      </c>
      <c r="J103">
        <v>73</v>
      </c>
      <c r="K103">
        <v>77</v>
      </c>
      <c r="L103">
        <v>195</v>
      </c>
      <c r="M103">
        <v>193</v>
      </c>
      <c r="N103">
        <v>388</v>
      </c>
      <c r="O103">
        <v>84</v>
      </c>
      <c r="P103">
        <v>78</v>
      </c>
      <c r="Q103">
        <v>81</v>
      </c>
      <c r="R103">
        <v>954</v>
      </c>
      <c r="S103">
        <v>947</v>
      </c>
      <c r="T103">
        <v>1901</v>
      </c>
    </row>
    <row r="104" spans="1:20" ht="14.25" x14ac:dyDescent="0.45">
      <c r="A104" s="149" t="s">
        <v>76</v>
      </c>
      <c r="B104" s="149" t="s">
        <v>77</v>
      </c>
      <c r="C104">
        <v>87</v>
      </c>
      <c r="D104">
        <v>78</v>
      </c>
      <c r="E104">
        <v>82</v>
      </c>
      <c r="F104">
        <v>2742</v>
      </c>
      <c r="G104">
        <v>2827</v>
      </c>
      <c r="H104">
        <v>5569</v>
      </c>
      <c r="I104">
        <v>88</v>
      </c>
      <c r="J104">
        <v>81</v>
      </c>
      <c r="K104">
        <v>85</v>
      </c>
      <c r="L104">
        <v>93</v>
      </c>
      <c r="M104">
        <v>77</v>
      </c>
      <c r="N104">
        <v>170</v>
      </c>
      <c r="O104">
        <v>87</v>
      </c>
      <c r="P104">
        <v>78</v>
      </c>
      <c r="Q104">
        <v>82</v>
      </c>
      <c r="R104">
        <v>2839</v>
      </c>
      <c r="S104">
        <v>2910</v>
      </c>
      <c r="T104">
        <v>5749</v>
      </c>
    </row>
    <row r="105" spans="1:20" ht="14.25" x14ac:dyDescent="0.45">
      <c r="A105" s="149" t="s">
        <v>74</v>
      </c>
      <c r="B105" s="149" t="s">
        <v>75</v>
      </c>
      <c r="C105">
        <v>92</v>
      </c>
      <c r="D105">
        <v>81</v>
      </c>
      <c r="E105">
        <v>86</v>
      </c>
      <c r="F105">
        <v>574</v>
      </c>
      <c r="G105">
        <v>649</v>
      </c>
      <c r="H105">
        <v>1223</v>
      </c>
      <c r="I105" t="s">
        <v>414</v>
      </c>
      <c r="J105">
        <v>78</v>
      </c>
      <c r="K105">
        <v>86</v>
      </c>
      <c r="L105">
        <v>40</v>
      </c>
      <c r="M105">
        <v>46</v>
      </c>
      <c r="N105">
        <v>86</v>
      </c>
      <c r="O105">
        <v>92</v>
      </c>
      <c r="P105">
        <v>81</v>
      </c>
      <c r="Q105">
        <v>86</v>
      </c>
      <c r="R105">
        <v>617</v>
      </c>
      <c r="S105">
        <v>697</v>
      </c>
      <c r="T105">
        <v>1314</v>
      </c>
    </row>
    <row r="106" spans="1:20" ht="14.25" x14ac:dyDescent="0.45">
      <c r="A106" s="149" t="s">
        <v>329</v>
      </c>
      <c r="B106" s="149" t="s">
        <v>330</v>
      </c>
      <c r="C106">
        <v>86</v>
      </c>
      <c r="D106">
        <v>77</v>
      </c>
      <c r="E106">
        <v>81</v>
      </c>
      <c r="F106">
        <v>2537</v>
      </c>
      <c r="G106">
        <v>2652</v>
      </c>
      <c r="H106">
        <v>5189</v>
      </c>
      <c r="I106">
        <v>85</v>
      </c>
      <c r="J106">
        <v>74</v>
      </c>
      <c r="K106">
        <v>79</v>
      </c>
      <c r="L106">
        <v>183</v>
      </c>
      <c r="M106">
        <v>188</v>
      </c>
      <c r="N106">
        <v>371</v>
      </c>
      <c r="O106">
        <v>86</v>
      </c>
      <c r="P106">
        <v>77</v>
      </c>
      <c r="Q106">
        <v>81</v>
      </c>
      <c r="R106">
        <v>2732</v>
      </c>
      <c r="S106">
        <v>2853</v>
      </c>
      <c r="T106">
        <v>5585</v>
      </c>
    </row>
    <row r="107" spans="1:20" ht="14.25" x14ac:dyDescent="0.45">
      <c r="A107" s="149" t="s">
        <v>325</v>
      </c>
      <c r="B107" s="149" t="s">
        <v>326</v>
      </c>
      <c r="C107">
        <v>83</v>
      </c>
      <c r="D107">
        <v>77</v>
      </c>
      <c r="E107">
        <v>80</v>
      </c>
      <c r="F107">
        <v>1224</v>
      </c>
      <c r="G107">
        <v>1199</v>
      </c>
      <c r="H107">
        <v>2423</v>
      </c>
      <c r="I107">
        <v>82</v>
      </c>
      <c r="J107">
        <v>75</v>
      </c>
      <c r="K107">
        <v>78</v>
      </c>
      <c r="L107">
        <v>195</v>
      </c>
      <c r="M107">
        <v>239</v>
      </c>
      <c r="N107">
        <v>434</v>
      </c>
      <c r="O107">
        <v>83</v>
      </c>
      <c r="P107">
        <v>76</v>
      </c>
      <c r="Q107">
        <v>79</v>
      </c>
      <c r="R107">
        <v>1427</v>
      </c>
      <c r="S107">
        <v>1446</v>
      </c>
      <c r="T107">
        <v>2873</v>
      </c>
    </row>
    <row r="108" spans="1:20" ht="14.25" x14ac:dyDescent="0.45">
      <c r="A108" s="149" t="s">
        <v>331</v>
      </c>
      <c r="B108" s="149" t="s">
        <v>332</v>
      </c>
      <c r="C108">
        <v>85</v>
      </c>
      <c r="D108">
        <v>78</v>
      </c>
      <c r="E108">
        <v>81</v>
      </c>
      <c r="F108">
        <v>6864</v>
      </c>
      <c r="G108">
        <v>7267</v>
      </c>
      <c r="H108">
        <v>14131</v>
      </c>
      <c r="I108">
        <v>87</v>
      </c>
      <c r="J108">
        <v>78</v>
      </c>
      <c r="K108">
        <v>82</v>
      </c>
      <c r="L108">
        <v>554</v>
      </c>
      <c r="M108">
        <v>551</v>
      </c>
      <c r="N108">
        <v>1105</v>
      </c>
      <c r="O108">
        <v>85</v>
      </c>
      <c r="P108">
        <v>78</v>
      </c>
      <c r="Q108">
        <v>81</v>
      </c>
      <c r="R108">
        <v>7452</v>
      </c>
      <c r="S108">
        <v>7845</v>
      </c>
      <c r="T108">
        <v>15297</v>
      </c>
    </row>
    <row r="109" spans="1:20" ht="14.25" x14ac:dyDescent="0.45">
      <c r="A109" s="149" t="s">
        <v>343</v>
      </c>
      <c r="B109" s="149" t="s">
        <v>344</v>
      </c>
      <c r="C109">
        <v>87</v>
      </c>
      <c r="D109">
        <v>76</v>
      </c>
      <c r="E109">
        <v>81</v>
      </c>
      <c r="F109">
        <v>956</v>
      </c>
      <c r="G109">
        <v>1012</v>
      </c>
      <c r="H109">
        <v>1968</v>
      </c>
      <c r="I109">
        <v>90</v>
      </c>
      <c r="J109">
        <v>76</v>
      </c>
      <c r="K109">
        <v>83</v>
      </c>
      <c r="L109">
        <v>199</v>
      </c>
      <c r="M109">
        <v>233</v>
      </c>
      <c r="N109">
        <v>432</v>
      </c>
      <c r="O109">
        <v>87</v>
      </c>
      <c r="P109">
        <v>76</v>
      </c>
      <c r="Q109">
        <v>81</v>
      </c>
      <c r="R109">
        <v>1160</v>
      </c>
      <c r="S109">
        <v>1248</v>
      </c>
      <c r="T109">
        <v>2408</v>
      </c>
    </row>
    <row r="110" spans="1:20" ht="14.25" x14ac:dyDescent="0.45">
      <c r="A110" s="149" t="s">
        <v>349</v>
      </c>
      <c r="B110" s="149" t="s">
        <v>350</v>
      </c>
      <c r="C110">
        <v>85</v>
      </c>
      <c r="D110">
        <v>78</v>
      </c>
      <c r="E110">
        <v>81</v>
      </c>
      <c r="F110">
        <v>987</v>
      </c>
      <c r="G110">
        <v>1118</v>
      </c>
      <c r="H110">
        <v>2105</v>
      </c>
      <c r="I110">
        <v>86</v>
      </c>
      <c r="J110">
        <v>80</v>
      </c>
      <c r="K110">
        <v>83</v>
      </c>
      <c r="L110">
        <v>410</v>
      </c>
      <c r="M110">
        <v>427</v>
      </c>
      <c r="N110">
        <v>837</v>
      </c>
      <c r="O110">
        <v>85</v>
      </c>
      <c r="P110">
        <v>78</v>
      </c>
      <c r="Q110">
        <v>82</v>
      </c>
      <c r="R110">
        <v>1403</v>
      </c>
      <c r="S110">
        <v>1553</v>
      </c>
      <c r="T110">
        <v>2956</v>
      </c>
    </row>
    <row r="111" spans="1:20" ht="14.25" x14ac:dyDescent="0.45">
      <c r="A111" s="149" t="s">
        <v>184</v>
      </c>
      <c r="B111" s="149" t="s">
        <v>185</v>
      </c>
      <c r="C111">
        <v>84</v>
      </c>
      <c r="D111">
        <v>77</v>
      </c>
      <c r="E111">
        <v>81</v>
      </c>
      <c r="F111">
        <v>3443</v>
      </c>
      <c r="G111">
        <v>3587</v>
      </c>
      <c r="H111">
        <v>7030</v>
      </c>
      <c r="I111">
        <v>83</v>
      </c>
      <c r="J111">
        <v>76</v>
      </c>
      <c r="K111">
        <v>80</v>
      </c>
      <c r="L111">
        <v>344</v>
      </c>
      <c r="M111">
        <v>342</v>
      </c>
      <c r="N111">
        <v>686</v>
      </c>
      <c r="O111">
        <v>84</v>
      </c>
      <c r="P111">
        <v>77</v>
      </c>
      <c r="Q111">
        <v>80</v>
      </c>
      <c r="R111">
        <v>3806</v>
      </c>
      <c r="S111">
        <v>3945</v>
      </c>
      <c r="T111">
        <v>7751</v>
      </c>
    </row>
    <row r="112" spans="1:20" ht="14.25" x14ac:dyDescent="0.45">
      <c r="A112" s="149" t="s">
        <v>182</v>
      </c>
      <c r="B112" s="149" t="s">
        <v>183</v>
      </c>
      <c r="C112">
        <v>80</v>
      </c>
      <c r="D112">
        <v>70</v>
      </c>
      <c r="E112">
        <v>75</v>
      </c>
      <c r="F112">
        <v>1131</v>
      </c>
      <c r="G112">
        <v>1163</v>
      </c>
      <c r="H112">
        <v>2294</v>
      </c>
      <c r="I112">
        <v>82</v>
      </c>
      <c r="J112">
        <v>78</v>
      </c>
      <c r="K112">
        <v>80</v>
      </c>
      <c r="L112">
        <v>1192</v>
      </c>
      <c r="M112">
        <v>1123</v>
      </c>
      <c r="N112">
        <v>2315</v>
      </c>
      <c r="O112">
        <v>80</v>
      </c>
      <c r="P112">
        <v>73</v>
      </c>
      <c r="Q112">
        <v>77</v>
      </c>
      <c r="R112">
        <v>2357</v>
      </c>
      <c r="S112">
        <v>2325</v>
      </c>
      <c r="T112">
        <v>4682</v>
      </c>
    </row>
    <row r="113" spans="1:20" ht="14.25" x14ac:dyDescent="0.45">
      <c r="A113" s="149" t="s">
        <v>194</v>
      </c>
      <c r="B113" s="149" t="s">
        <v>195</v>
      </c>
      <c r="C113">
        <v>92</v>
      </c>
      <c r="D113">
        <v>78</v>
      </c>
      <c r="E113">
        <v>86</v>
      </c>
      <c r="F113">
        <v>213</v>
      </c>
      <c r="G113">
        <v>176</v>
      </c>
      <c r="H113">
        <v>389</v>
      </c>
      <c r="I113">
        <v>100</v>
      </c>
      <c r="J113">
        <v>56</v>
      </c>
      <c r="K113">
        <v>67</v>
      </c>
      <c r="L113">
        <v>3</v>
      </c>
      <c r="M113">
        <v>9</v>
      </c>
      <c r="N113">
        <v>12</v>
      </c>
      <c r="O113">
        <v>93</v>
      </c>
      <c r="P113">
        <v>77</v>
      </c>
      <c r="Q113">
        <v>86</v>
      </c>
      <c r="R113">
        <v>217</v>
      </c>
      <c r="S113">
        <v>185</v>
      </c>
      <c r="T113">
        <v>402</v>
      </c>
    </row>
    <row r="114" spans="1:20" ht="14.25" x14ac:dyDescent="0.45">
      <c r="A114" s="149" t="s">
        <v>212</v>
      </c>
      <c r="B114" s="149" t="s">
        <v>213</v>
      </c>
      <c r="C114">
        <v>87</v>
      </c>
      <c r="D114">
        <v>80</v>
      </c>
      <c r="E114">
        <v>83</v>
      </c>
      <c r="F114">
        <v>4214</v>
      </c>
      <c r="G114">
        <v>4560</v>
      </c>
      <c r="H114">
        <v>8774</v>
      </c>
      <c r="I114">
        <v>84</v>
      </c>
      <c r="J114">
        <v>83</v>
      </c>
      <c r="K114">
        <v>83</v>
      </c>
      <c r="L114">
        <v>332</v>
      </c>
      <c r="M114">
        <v>343</v>
      </c>
      <c r="N114">
        <v>675</v>
      </c>
      <c r="O114">
        <v>87</v>
      </c>
      <c r="P114">
        <v>80</v>
      </c>
      <c r="Q114">
        <v>83</v>
      </c>
      <c r="R114">
        <v>4555</v>
      </c>
      <c r="S114">
        <v>4910</v>
      </c>
      <c r="T114">
        <v>9465</v>
      </c>
    </row>
    <row r="115" spans="1:20" ht="14.25" x14ac:dyDescent="0.45">
      <c r="A115" s="149" t="s">
        <v>214</v>
      </c>
      <c r="B115" s="149" t="s">
        <v>215</v>
      </c>
      <c r="C115">
        <v>86</v>
      </c>
      <c r="D115">
        <v>76</v>
      </c>
      <c r="E115">
        <v>81</v>
      </c>
      <c r="F115">
        <v>1233</v>
      </c>
      <c r="G115">
        <v>1348</v>
      </c>
      <c r="H115">
        <v>2581</v>
      </c>
      <c r="I115">
        <v>82</v>
      </c>
      <c r="J115">
        <v>75</v>
      </c>
      <c r="K115">
        <v>79</v>
      </c>
      <c r="L115">
        <v>344</v>
      </c>
      <c r="M115">
        <v>303</v>
      </c>
      <c r="N115">
        <v>647</v>
      </c>
      <c r="O115">
        <v>84</v>
      </c>
      <c r="P115">
        <v>75</v>
      </c>
      <c r="Q115">
        <v>80</v>
      </c>
      <c r="R115">
        <v>1588</v>
      </c>
      <c r="S115">
        <v>1664</v>
      </c>
      <c r="T115">
        <v>3252</v>
      </c>
    </row>
    <row r="116" spans="1:20" ht="14.25" x14ac:dyDescent="0.45">
      <c r="A116" s="149" t="s">
        <v>392</v>
      </c>
      <c r="B116" s="149" t="s">
        <v>393</v>
      </c>
      <c r="C116">
        <v>82</v>
      </c>
      <c r="D116">
        <v>74</v>
      </c>
      <c r="E116">
        <v>78</v>
      </c>
      <c r="F116">
        <v>2553</v>
      </c>
      <c r="G116">
        <v>2646</v>
      </c>
      <c r="H116">
        <v>5199</v>
      </c>
      <c r="I116">
        <v>80</v>
      </c>
      <c r="J116">
        <v>74</v>
      </c>
      <c r="K116">
        <v>77</v>
      </c>
      <c r="L116">
        <v>160</v>
      </c>
      <c r="M116">
        <v>168</v>
      </c>
      <c r="N116">
        <v>328</v>
      </c>
      <c r="O116">
        <v>82</v>
      </c>
      <c r="P116">
        <v>74</v>
      </c>
      <c r="Q116">
        <v>78</v>
      </c>
      <c r="R116">
        <v>2722</v>
      </c>
      <c r="S116">
        <v>2829</v>
      </c>
      <c r="T116">
        <v>5551</v>
      </c>
    </row>
    <row r="117" spans="1:20" ht="14.25" x14ac:dyDescent="0.45">
      <c r="A117" s="149" t="s">
        <v>388</v>
      </c>
      <c r="B117" s="149" t="s">
        <v>389</v>
      </c>
      <c r="C117">
        <v>80</v>
      </c>
      <c r="D117">
        <v>73</v>
      </c>
      <c r="E117">
        <v>77</v>
      </c>
      <c r="F117">
        <v>1174</v>
      </c>
      <c r="G117">
        <v>1199</v>
      </c>
      <c r="H117">
        <v>2373</v>
      </c>
      <c r="I117">
        <v>86</v>
      </c>
      <c r="J117">
        <v>71</v>
      </c>
      <c r="K117">
        <v>78</v>
      </c>
      <c r="L117">
        <v>241</v>
      </c>
      <c r="M117">
        <v>293</v>
      </c>
      <c r="N117">
        <v>534</v>
      </c>
      <c r="O117">
        <v>81</v>
      </c>
      <c r="P117">
        <v>72</v>
      </c>
      <c r="Q117">
        <v>76</v>
      </c>
      <c r="R117">
        <v>1429</v>
      </c>
      <c r="S117">
        <v>1505</v>
      </c>
      <c r="T117">
        <v>2934</v>
      </c>
    </row>
    <row r="118" spans="1:20" ht="14.25" x14ac:dyDescent="0.45">
      <c r="A118" s="149" t="s">
        <v>323</v>
      </c>
      <c r="B118" s="149" t="s">
        <v>324</v>
      </c>
      <c r="C118">
        <v>87</v>
      </c>
      <c r="D118">
        <v>79</v>
      </c>
      <c r="E118">
        <v>83</v>
      </c>
      <c r="F118">
        <v>629</v>
      </c>
      <c r="G118">
        <v>649</v>
      </c>
      <c r="H118">
        <v>1278</v>
      </c>
      <c r="I118">
        <v>91</v>
      </c>
      <c r="J118">
        <v>85</v>
      </c>
      <c r="K118">
        <v>88</v>
      </c>
      <c r="L118">
        <v>105</v>
      </c>
      <c r="M118">
        <v>105</v>
      </c>
      <c r="N118">
        <v>210</v>
      </c>
      <c r="O118">
        <v>87</v>
      </c>
      <c r="P118">
        <v>80</v>
      </c>
      <c r="Q118">
        <v>84</v>
      </c>
      <c r="R118">
        <v>737</v>
      </c>
      <c r="S118">
        <v>754</v>
      </c>
      <c r="T118">
        <v>1491</v>
      </c>
    </row>
    <row r="119" spans="1:20" ht="14.25" x14ac:dyDescent="0.45">
      <c r="A119" s="149" t="s">
        <v>357</v>
      </c>
      <c r="B119" s="149" t="s">
        <v>358</v>
      </c>
      <c r="C119">
        <v>85</v>
      </c>
      <c r="D119">
        <v>78</v>
      </c>
      <c r="E119">
        <v>81</v>
      </c>
      <c r="F119">
        <v>681</v>
      </c>
      <c r="G119">
        <v>718</v>
      </c>
      <c r="H119">
        <v>1399</v>
      </c>
      <c r="I119">
        <v>81</v>
      </c>
      <c r="J119">
        <v>78</v>
      </c>
      <c r="K119">
        <v>79</v>
      </c>
      <c r="L119">
        <v>146</v>
      </c>
      <c r="M119">
        <v>156</v>
      </c>
      <c r="N119">
        <v>302</v>
      </c>
      <c r="O119">
        <v>84</v>
      </c>
      <c r="P119">
        <v>78</v>
      </c>
      <c r="Q119">
        <v>81</v>
      </c>
      <c r="R119">
        <v>839</v>
      </c>
      <c r="S119">
        <v>878</v>
      </c>
      <c r="T119">
        <v>1717</v>
      </c>
    </row>
    <row r="120" spans="1:20" ht="14.25" x14ac:dyDescent="0.45">
      <c r="A120" s="149" t="s">
        <v>353</v>
      </c>
      <c r="B120" s="149" t="s">
        <v>354</v>
      </c>
      <c r="C120">
        <v>83</v>
      </c>
      <c r="D120">
        <v>76</v>
      </c>
      <c r="E120">
        <v>80</v>
      </c>
      <c r="F120">
        <v>865</v>
      </c>
      <c r="G120">
        <v>918</v>
      </c>
      <c r="H120">
        <v>1783</v>
      </c>
      <c r="I120">
        <v>86</v>
      </c>
      <c r="J120">
        <v>75</v>
      </c>
      <c r="K120">
        <v>81</v>
      </c>
      <c r="L120">
        <v>93</v>
      </c>
      <c r="M120">
        <v>97</v>
      </c>
      <c r="N120">
        <v>190</v>
      </c>
      <c r="O120">
        <v>83</v>
      </c>
      <c r="P120">
        <v>76</v>
      </c>
      <c r="Q120">
        <v>80</v>
      </c>
      <c r="R120">
        <v>964</v>
      </c>
      <c r="S120">
        <v>1020</v>
      </c>
      <c r="T120">
        <v>1984</v>
      </c>
    </row>
    <row r="121" spans="1:20" ht="14.25" x14ac:dyDescent="0.45">
      <c r="A121" s="149" t="s">
        <v>345</v>
      </c>
      <c r="B121" s="149" t="s">
        <v>346</v>
      </c>
      <c r="C121">
        <v>83</v>
      </c>
      <c r="D121">
        <v>73</v>
      </c>
      <c r="E121">
        <v>78</v>
      </c>
      <c r="F121">
        <v>655</v>
      </c>
      <c r="G121">
        <v>603</v>
      </c>
      <c r="H121">
        <v>1258</v>
      </c>
      <c r="I121">
        <v>85</v>
      </c>
      <c r="J121">
        <v>79</v>
      </c>
      <c r="K121">
        <v>82</v>
      </c>
      <c r="L121">
        <v>343</v>
      </c>
      <c r="M121">
        <v>349</v>
      </c>
      <c r="N121">
        <v>692</v>
      </c>
      <c r="O121">
        <v>83</v>
      </c>
      <c r="P121">
        <v>75</v>
      </c>
      <c r="Q121">
        <v>79</v>
      </c>
      <c r="R121">
        <v>1015</v>
      </c>
      <c r="S121">
        <v>971</v>
      </c>
      <c r="T121">
        <v>1986</v>
      </c>
    </row>
    <row r="122" spans="1:20" ht="14.25" x14ac:dyDescent="0.45">
      <c r="A122" s="149" t="s">
        <v>347</v>
      </c>
      <c r="B122" s="149" t="s">
        <v>348</v>
      </c>
      <c r="C122">
        <v>83</v>
      </c>
      <c r="D122">
        <v>74</v>
      </c>
      <c r="E122">
        <v>78</v>
      </c>
      <c r="F122">
        <v>496</v>
      </c>
      <c r="G122">
        <v>484</v>
      </c>
      <c r="H122">
        <v>980</v>
      </c>
      <c r="I122">
        <v>86</v>
      </c>
      <c r="J122">
        <v>80</v>
      </c>
      <c r="K122">
        <v>83</v>
      </c>
      <c r="L122">
        <v>723</v>
      </c>
      <c r="M122">
        <v>694</v>
      </c>
      <c r="N122">
        <v>1417</v>
      </c>
      <c r="O122">
        <v>84</v>
      </c>
      <c r="P122">
        <v>77</v>
      </c>
      <c r="Q122">
        <v>81</v>
      </c>
      <c r="R122">
        <v>1234</v>
      </c>
      <c r="S122">
        <v>1188</v>
      </c>
      <c r="T122">
        <v>2422</v>
      </c>
    </row>
    <row r="123" spans="1:20" ht="14.25" x14ac:dyDescent="0.45">
      <c r="A123" s="149" t="s">
        <v>359</v>
      </c>
      <c r="B123" s="149" t="s">
        <v>360</v>
      </c>
      <c r="C123">
        <v>85</v>
      </c>
      <c r="D123">
        <v>81</v>
      </c>
      <c r="E123">
        <v>83</v>
      </c>
      <c r="F123">
        <v>861</v>
      </c>
      <c r="G123">
        <v>919</v>
      </c>
      <c r="H123">
        <v>1780</v>
      </c>
      <c r="I123">
        <v>87</v>
      </c>
      <c r="J123">
        <v>88</v>
      </c>
      <c r="K123">
        <v>87</v>
      </c>
      <c r="L123">
        <v>183</v>
      </c>
      <c r="M123">
        <v>199</v>
      </c>
      <c r="N123">
        <v>382</v>
      </c>
      <c r="O123">
        <v>85</v>
      </c>
      <c r="P123">
        <v>82</v>
      </c>
      <c r="Q123">
        <v>83</v>
      </c>
      <c r="R123">
        <v>1056</v>
      </c>
      <c r="S123">
        <v>1126</v>
      </c>
      <c r="T123">
        <v>2182</v>
      </c>
    </row>
    <row r="124" spans="1:20" ht="14.25" x14ac:dyDescent="0.45">
      <c r="A124" s="149" t="s">
        <v>232</v>
      </c>
      <c r="B124" s="149" t="s">
        <v>233</v>
      </c>
      <c r="C124">
        <v>82</v>
      </c>
      <c r="D124">
        <v>75</v>
      </c>
      <c r="E124">
        <v>79</v>
      </c>
      <c r="F124">
        <v>2991</v>
      </c>
      <c r="G124">
        <v>3149</v>
      </c>
      <c r="H124">
        <v>6140</v>
      </c>
      <c r="I124">
        <v>81</v>
      </c>
      <c r="J124">
        <v>75</v>
      </c>
      <c r="K124">
        <v>78</v>
      </c>
      <c r="L124">
        <v>546</v>
      </c>
      <c r="M124">
        <v>569</v>
      </c>
      <c r="N124">
        <v>1115</v>
      </c>
      <c r="O124">
        <v>82</v>
      </c>
      <c r="P124">
        <v>75</v>
      </c>
      <c r="Q124">
        <v>78</v>
      </c>
      <c r="R124">
        <v>3568</v>
      </c>
      <c r="S124">
        <v>3741</v>
      </c>
      <c r="T124">
        <v>7309</v>
      </c>
    </row>
    <row r="125" spans="1:20" ht="14.25" x14ac:dyDescent="0.45">
      <c r="A125" s="149" t="s">
        <v>242</v>
      </c>
      <c r="B125" s="149" t="s">
        <v>243</v>
      </c>
      <c r="C125">
        <v>83</v>
      </c>
      <c r="D125">
        <v>75</v>
      </c>
      <c r="E125">
        <v>79</v>
      </c>
      <c r="F125">
        <v>876</v>
      </c>
      <c r="G125">
        <v>969</v>
      </c>
      <c r="H125">
        <v>1845</v>
      </c>
      <c r="I125">
        <v>80</v>
      </c>
      <c r="J125">
        <v>70</v>
      </c>
      <c r="K125">
        <v>74</v>
      </c>
      <c r="L125">
        <v>583</v>
      </c>
      <c r="M125">
        <v>655</v>
      </c>
      <c r="N125">
        <v>1238</v>
      </c>
      <c r="O125">
        <v>82</v>
      </c>
      <c r="P125">
        <v>72</v>
      </c>
      <c r="Q125">
        <v>77</v>
      </c>
      <c r="R125">
        <v>1467</v>
      </c>
      <c r="S125">
        <v>1650</v>
      </c>
      <c r="T125">
        <v>3117</v>
      </c>
    </row>
    <row r="126" spans="1:20" ht="14.25" x14ac:dyDescent="0.45">
      <c r="A126" s="149" t="s">
        <v>114</v>
      </c>
      <c r="B126" s="149" t="s">
        <v>115</v>
      </c>
      <c r="C126">
        <v>79</v>
      </c>
      <c r="D126">
        <v>73</v>
      </c>
      <c r="E126">
        <v>76</v>
      </c>
      <c r="F126">
        <v>771</v>
      </c>
      <c r="G126">
        <v>780</v>
      </c>
      <c r="H126">
        <v>1551</v>
      </c>
      <c r="I126">
        <v>76</v>
      </c>
      <c r="J126">
        <v>67</v>
      </c>
      <c r="K126">
        <v>73</v>
      </c>
      <c r="L126">
        <v>29</v>
      </c>
      <c r="M126">
        <v>12</v>
      </c>
      <c r="N126">
        <v>41</v>
      </c>
      <c r="O126">
        <v>79</v>
      </c>
      <c r="P126">
        <v>72</v>
      </c>
      <c r="Q126">
        <v>76</v>
      </c>
      <c r="R126">
        <v>802</v>
      </c>
      <c r="S126">
        <v>795</v>
      </c>
      <c r="T126">
        <v>1597</v>
      </c>
    </row>
    <row r="127" spans="1:20" ht="14.25" x14ac:dyDescent="0.45">
      <c r="A127" s="149" t="s">
        <v>139</v>
      </c>
      <c r="B127" s="149" t="s">
        <v>140</v>
      </c>
      <c r="C127">
        <v>86</v>
      </c>
      <c r="D127">
        <v>81</v>
      </c>
      <c r="E127">
        <v>83</v>
      </c>
      <c r="F127">
        <v>1171</v>
      </c>
      <c r="G127">
        <v>1225</v>
      </c>
      <c r="H127">
        <v>2396</v>
      </c>
      <c r="I127">
        <v>82</v>
      </c>
      <c r="J127">
        <v>79</v>
      </c>
      <c r="K127">
        <v>80</v>
      </c>
      <c r="L127">
        <v>111</v>
      </c>
      <c r="M127">
        <v>113</v>
      </c>
      <c r="N127">
        <v>224</v>
      </c>
      <c r="O127">
        <v>85</v>
      </c>
      <c r="P127">
        <v>81</v>
      </c>
      <c r="Q127">
        <v>83</v>
      </c>
      <c r="R127">
        <v>1291</v>
      </c>
      <c r="S127">
        <v>1343</v>
      </c>
      <c r="T127">
        <v>2634</v>
      </c>
    </row>
    <row r="128" spans="1:20" ht="14.25" x14ac:dyDescent="0.45">
      <c r="A128" s="149" t="s">
        <v>370</v>
      </c>
      <c r="B128" s="149" t="s">
        <v>371</v>
      </c>
      <c r="C128">
        <v>86</v>
      </c>
      <c r="D128">
        <v>79</v>
      </c>
      <c r="E128">
        <v>82</v>
      </c>
      <c r="F128">
        <v>3693</v>
      </c>
      <c r="G128">
        <v>3762</v>
      </c>
      <c r="H128">
        <v>7455</v>
      </c>
      <c r="I128">
        <v>81</v>
      </c>
      <c r="J128">
        <v>79</v>
      </c>
      <c r="K128">
        <v>80</v>
      </c>
      <c r="L128">
        <v>132</v>
      </c>
      <c r="M128">
        <v>155</v>
      </c>
      <c r="N128">
        <v>287</v>
      </c>
      <c r="O128">
        <v>86</v>
      </c>
      <c r="P128">
        <v>79</v>
      </c>
      <c r="Q128">
        <v>82</v>
      </c>
      <c r="R128">
        <v>3839</v>
      </c>
      <c r="S128">
        <v>3932</v>
      </c>
      <c r="T128">
        <v>7771</v>
      </c>
    </row>
    <row r="129" spans="1:20" ht="14.25" x14ac:dyDescent="0.45">
      <c r="A129" s="149" t="s">
        <v>380</v>
      </c>
      <c r="B129" s="149" t="s">
        <v>381</v>
      </c>
      <c r="C129">
        <v>84</v>
      </c>
      <c r="D129">
        <v>76</v>
      </c>
      <c r="E129">
        <v>80</v>
      </c>
      <c r="F129">
        <v>1349</v>
      </c>
      <c r="G129">
        <v>1408</v>
      </c>
      <c r="H129">
        <v>2757</v>
      </c>
      <c r="I129">
        <v>85</v>
      </c>
      <c r="J129">
        <v>67</v>
      </c>
      <c r="K129">
        <v>76</v>
      </c>
      <c r="L129">
        <v>131</v>
      </c>
      <c r="M129">
        <v>111</v>
      </c>
      <c r="N129">
        <v>242</v>
      </c>
      <c r="O129">
        <v>84</v>
      </c>
      <c r="P129">
        <v>75</v>
      </c>
      <c r="Q129">
        <v>80</v>
      </c>
      <c r="R129">
        <v>1486</v>
      </c>
      <c r="S129">
        <v>1527</v>
      </c>
      <c r="T129">
        <v>3013</v>
      </c>
    </row>
    <row r="130" spans="1:20" ht="14.25" x14ac:dyDescent="0.45">
      <c r="A130" s="149" t="s">
        <v>390</v>
      </c>
      <c r="B130" s="149" t="s">
        <v>391</v>
      </c>
      <c r="C130">
        <v>85</v>
      </c>
      <c r="D130">
        <v>78</v>
      </c>
      <c r="E130">
        <v>81</v>
      </c>
      <c r="F130">
        <v>648</v>
      </c>
      <c r="G130">
        <v>656</v>
      </c>
      <c r="H130">
        <v>1304</v>
      </c>
      <c r="I130">
        <v>83</v>
      </c>
      <c r="J130">
        <v>84</v>
      </c>
      <c r="K130">
        <v>84</v>
      </c>
      <c r="L130">
        <v>46</v>
      </c>
      <c r="M130">
        <v>45</v>
      </c>
      <c r="N130">
        <v>91</v>
      </c>
      <c r="O130">
        <v>85</v>
      </c>
      <c r="P130">
        <v>78</v>
      </c>
      <c r="Q130">
        <v>81</v>
      </c>
      <c r="R130">
        <v>697</v>
      </c>
      <c r="S130">
        <v>703</v>
      </c>
      <c r="T130">
        <v>1400</v>
      </c>
    </row>
    <row r="131" spans="1:20" ht="14.25" x14ac:dyDescent="0.45">
      <c r="A131" s="149" t="s">
        <v>234</v>
      </c>
      <c r="B131" s="149" t="s">
        <v>235</v>
      </c>
      <c r="C131">
        <v>85</v>
      </c>
      <c r="D131">
        <v>78</v>
      </c>
      <c r="E131">
        <v>81</v>
      </c>
      <c r="F131">
        <v>7518</v>
      </c>
      <c r="G131">
        <v>7819</v>
      </c>
      <c r="H131">
        <v>15337</v>
      </c>
      <c r="I131">
        <v>86</v>
      </c>
      <c r="J131">
        <v>81</v>
      </c>
      <c r="K131">
        <v>83</v>
      </c>
      <c r="L131">
        <v>659</v>
      </c>
      <c r="M131">
        <v>660</v>
      </c>
      <c r="N131">
        <v>1319</v>
      </c>
      <c r="O131">
        <v>85</v>
      </c>
      <c r="P131">
        <v>78</v>
      </c>
      <c r="Q131">
        <v>81</v>
      </c>
      <c r="R131">
        <v>8225</v>
      </c>
      <c r="S131">
        <v>8536</v>
      </c>
      <c r="T131">
        <v>16761</v>
      </c>
    </row>
    <row r="132" spans="1:20" ht="14.25" x14ac:dyDescent="0.45">
      <c r="A132" s="149" t="s">
        <v>244</v>
      </c>
      <c r="B132" s="149" t="s">
        <v>427</v>
      </c>
      <c r="C132">
        <v>82</v>
      </c>
      <c r="D132">
        <v>77</v>
      </c>
      <c r="E132">
        <v>79</v>
      </c>
      <c r="F132">
        <v>961</v>
      </c>
      <c r="G132">
        <v>983</v>
      </c>
      <c r="H132">
        <v>1944</v>
      </c>
      <c r="I132">
        <v>86</v>
      </c>
      <c r="J132">
        <v>79</v>
      </c>
      <c r="K132">
        <v>83</v>
      </c>
      <c r="L132">
        <v>149</v>
      </c>
      <c r="M132">
        <v>108</v>
      </c>
      <c r="N132">
        <v>257</v>
      </c>
      <c r="O132">
        <v>83</v>
      </c>
      <c r="P132">
        <v>77</v>
      </c>
      <c r="Q132">
        <v>80</v>
      </c>
      <c r="R132">
        <v>1113</v>
      </c>
      <c r="S132">
        <v>1095</v>
      </c>
      <c r="T132">
        <v>2208</v>
      </c>
    </row>
    <row r="133" spans="1:20" ht="14.25" x14ac:dyDescent="0.45">
      <c r="A133" s="149" t="s">
        <v>247</v>
      </c>
      <c r="B133" s="149" t="s">
        <v>248</v>
      </c>
      <c r="C133">
        <v>86</v>
      </c>
      <c r="D133">
        <v>78</v>
      </c>
      <c r="E133">
        <v>82</v>
      </c>
      <c r="F133">
        <v>941</v>
      </c>
      <c r="G133">
        <v>993</v>
      </c>
      <c r="H133">
        <v>1934</v>
      </c>
      <c r="I133">
        <v>89</v>
      </c>
      <c r="J133">
        <v>83</v>
      </c>
      <c r="K133">
        <v>86</v>
      </c>
      <c r="L133">
        <v>210</v>
      </c>
      <c r="M133">
        <v>192</v>
      </c>
      <c r="N133">
        <v>402</v>
      </c>
      <c r="O133">
        <v>86</v>
      </c>
      <c r="P133">
        <v>79</v>
      </c>
      <c r="Q133">
        <v>83</v>
      </c>
      <c r="R133">
        <v>1155</v>
      </c>
      <c r="S133">
        <v>1192</v>
      </c>
      <c r="T133">
        <v>2347</v>
      </c>
    </row>
    <row r="134" spans="1:20" ht="14.25" x14ac:dyDescent="0.45">
      <c r="A134" s="149" t="s">
        <v>204</v>
      </c>
      <c r="B134" s="149" t="s">
        <v>205</v>
      </c>
      <c r="C134">
        <v>86</v>
      </c>
      <c r="D134">
        <v>76</v>
      </c>
      <c r="E134">
        <v>81</v>
      </c>
      <c r="F134">
        <v>860</v>
      </c>
      <c r="G134">
        <v>879</v>
      </c>
      <c r="H134">
        <v>1739</v>
      </c>
      <c r="I134">
        <v>85</v>
      </c>
      <c r="J134">
        <v>81</v>
      </c>
      <c r="K134">
        <v>83</v>
      </c>
      <c r="L134">
        <v>86</v>
      </c>
      <c r="M134">
        <v>101</v>
      </c>
      <c r="N134">
        <v>187</v>
      </c>
      <c r="O134">
        <v>85</v>
      </c>
      <c r="P134">
        <v>76</v>
      </c>
      <c r="Q134">
        <v>81</v>
      </c>
      <c r="R134">
        <v>951</v>
      </c>
      <c r="S134">
        <v>986</v>
      </c>
      <c r="T134">
        <v>1937</v>
      </c>
    </row>
    <row r="135" spans="1:20" ht="14.25" x14ac:dyDescent="0.45">
      <c r="A135" s="149" t="s">
        <v>224</v>
      </c>
      <c r="B135" s="149" t="s">
        <v>225</v>
      </c>
      <c r="C135">
        <v>85</v>
      </c>
      <c r="D135">
        <v>78</v>
      </c>
      <c r="E135">
        <v>81</v>
      </c>
      <c r="F135">
        <v>2800</v>
      </c>
      <c r="G135">
        <v>3008</v>
      </c>
      <c r="H135">
        <v>5808</v>
      </c>
      <c r="I135">
        <v>79</v>
      </c>
      <c r="J135">
        <v>77</v>
      </c>
      <c r="K135">
        <v>78</v>
      </c>
      <c r="L135">
        <v>283</v>
      </c>
      <c r="M135">
        <v>280</v>
      </c>
      <c r="N135">
        <v>563</v>
      </c>
      <c r="O135">
        <v>84</v>
      </c>
      <c r="P135">
        <v>78</v>
      </c>
      <c r="Q135">
        <v>81</v>
      </c>
      <c r="R135">
        <v>3091</v>
      </c>
      <c r="S135">
        <v>3299</v>
      </c>
      <c r="T135">
        <v>6390</v>
      </c>
    </row>
    <row r="136" spans="1:20" ht="14.25" x14ac:dyDescent="0.45">
      <c r="A136" s="149" t="s">
        <v>335</v>
      </c>
      <c r="B136" s="149" t="s">
        <v>336</v>
      </c>
      <c r="C136">
        <v>86</v>
      </c>
      <c r="D136">
        <v>78</v>
      </c>
      <c r="E136">
        <v>82</v>
      </c>
      <c r="F136">
        <v>7752</v>
      </c>
      <c r="G136">
        <v>8022</v>
      </c>
      <c r="H136">
        <v>15774</v>
      </c>
      <c r="I136">
        <v>84</v>
      </c>
      <c r="J136">
        <v>77</v>
      </c>
      <c r="K136">
        <v>80</v>
      </c>
      <c r="L136">
        <v>1015</v>
      </c>
      <c r="M136">
        <v>1059</v>
      </c>
      <c r="N136">
        <v>2074</v>
      </c>
      <c r="O136">
        <v>85</v>
      </c>
      <c r="P136">
        <v>78</v>
      </c>
      <c r="Q136">
        <v>82</v>
      </c>
      <c r="R136">
        <v>8800</v>
      </c>
      <c r="S136">
        <v>9129</v>
      </c>
      <c r="T136">
        <v>17929</v>
      </c>
    </row>
    <row r="137" spans="1:20" ht="14.25" x14ac:dyDescent="0.45">
      <c r="A137" s="149" t="s">
        <v>337</v>
      </c>
      <c r="B137" s="149" t="s">
        <v>338</v>
      </c>
      <c r="C137">
        <v>86</v>
      </c>
      <c r="D137">
        <v>79</v>
      </c>
      <c r="E137">
        <v>82</v>
      </c>
      <c r="F137">
        <v>1471</v>
      </c>
      <c r="G137">
        <v>1586</v>
      </c>
      <c r="H137">
        <v>3057</v>
      </c>
      <c r="I137">
        <v>89</v>
      </c>
      <c r="J137">
        <v>71</v>
      </c>
      <c r="K137">
        <v>80</v>
      </c>
      <c r="L137">
        <v>199</v>
      </c>
      <c r="M137">
        <v>217</v>
      </c>
      <c r="N137">
        <v>416</v>
      </c>
      <c r="O137">
        <v>86</v>
      </c>
      <c r="P137">
        <v>77</v>
      </c>
      <c r="Q137">
        <v>82</v>
      </c>
      <c r="R137">
        <v>1678</v>
      </c>
      <c r="S137">
        <v>1812</v>
      </c>
      <c r="T137">
        <v>3490</v>
      </c>
    </row>
    <row r="138" spans="1:20" ht="14.25" x14ac:dyDescent="0.45">
      <c r="A138" s="149" t="s">
        <v>118</v>
      </c>
      <c r="B138" s="149" t="s">
        <v>119</v>
      </c>
      <c r="C138">
        <v>85</v>
      </c>
      <c r="D138">
        <v>78</v>
      </c>
      <c r="E138">
        <v>81</v>
      </c>
      <c r="F138">
        <v>5969</v>
      </c>
      <c r="G138">
        <v>6230</v>
      </c>
      <c r="H138">
        <v>12199</v>
      </c>
      <c r="I138">
        <v>83</v>
      </c>
      <c r="J138">
        <v>70</v>
      </c>
      <c r="K138">
        <v>76</v>
      </c>
      <c r="L138">
        <v>824</v>
      </c>
      <c r="M138">
        <v>880</v>
      </c>
      <c r="N138">
        <v>1704</v>
      </c>
      <c r="O138">
        <v>85</v>
      </c>
      <c r="P138">
        <v>77</v>
      </c>
      <c r="Q138">
        <v>81</v>
      </c>
      <c r="R138">
        <v>6808</v>
      </c>
      <c r="S138">
        <v>7139</v>
      </c>
      <c r="T138">
        <v>13947</v>
      </c>
    </row>
    <row r="139" spans="1:20" ht="14.25" x14ac:dyDescent="0.45">
      <c r="A139" s="149" t="s">
        <v>100</v>
      </c>
      <c r="B139" s="149" t="s">
        <v>101</v>
      </c>
      <c r="C139">
        <v>86</v>
      </c>
      <c r="D139">
        <v>76</v>
      </c>
      <c r="E139">
        <v>80</v>
      </c>
      <c r="F139">
        <v>576</v>
      </c>
      <c r="G139">
        <v>639</v>
      </c>
      <c r="H139">
        <v>1215</v>
      </c>
      <c r="I139">
        <v>85</v>
      </c>
      <c r="J139">
        <v>81</v>
      </c>
      <c r="K139">
        <v>83</v>
      </c>
      <c r="L139">
        <v>429</v>
      </c>
      <c r="M139">
        <v>462</v>
      </c>
      <c r="N139">
        <v>891</v>
      </c>
      <c r="O139">
        <v>85</v>
      </c>
      <c r="P139">
        <v>77</v>
      </c>
      <c r="Q139">
        <v>81</v>
      </c>
      <c r="R139">
        <v>1014</v>
      </c>
      <c r="S139">
        <v>1111</v>
      </c>
      <c r="T139">
        <v>2125</v>
      </c>
    </row>
    <row r="140" spans="1:20" ht="14.25" x14ac:dyDescent="0.45">
      <c r="A140" s="149" t="s">
        <v>102</v>
      </c>
      <c r="B140" s="149" t="s">
        <v>103</v>
      </c>
      <c r="C140">
        <v>85</v>
      </c>
      <c r="D140">
        <v>76</v>
      </c>
      <c r="E140">
        <v>80</v>
      </c>
      <c r="F140">
        <v>766</v>
      </c>
      <c r="G140">
        <v>786</v>
      </c>
      <c r="H140">
        <v>1552</v>
      </c>
      <c r="I140">
        <v>84</v>
      </c>
      <c r="J140">
        <v>81</v>
      </c>
      <c r="K140">
        <v>83</v>
      </c>
      <c r="L140">
        <v>64</v>
      </c>
      <c r="M140">
        <v>52</v>
      </c>
      <c r="N140">
        <v>116</v>
      </c>
      <c r="O140">
        <v>85</v>
      </c>
      <c r="P140">
        <v>76</v>
      </c>
      <c r="Q140">
        <v>80</v>
      </c>
      <c r="R140">
        <v>846</v>
      </c>
      <c r="S140">
        <v>846</v>
      </c>
      <c r="T140">
        <v>1692</v>
      </c>
    </row>
    <row r="141" spans="1:20" ht="14.25" x14ac:dyDescent="0.45">
      <c r="A141" s="149" t="s">
        <v>192</v>
      </c>
      <c r="B141" s="149" t="s">
        <v>193</v>
      </c>
      <c r="C141">
        <v>82</v>
      </c>
      <c r="D141">
        <v>73</v>
      </c>
      <c r="E141">
        <v>77</v>
      </c>
      <c r="F141">
        <v>4300</v>
      </c>
      <c r="G141">
        <v>4495</v>
      </c>
      <c r="H141">
        <v>8795</v>
      </c>
      <c r="I141">
        <v>81</v>
      </c>
      <c r="J141">
        <v>71</v>
      </c>
      <c r="K141">
        <v>76</v>
      </c>
      <c r="L141">
        <v>346</v>
      </c>
      <c r="M141">
        <v>330</v>
      </c>
      <c r="N141">
        <v>676</v>
      </c>
      <c r="O141">
        <v>82</v>
      </c>
      <c r="P141">
        <v>73</v>
      </c>
      <c r="Q141">
        <v>77</v>
      </c>
      <c r="R141">
        <v>4665</v>
      </c>
      <c r="S141">
        <v>4839</v>
      </c>
      <c r="T141">
        <v>9504</v>
      </c>
    </row>
    <row r="142" spans="1:20" ht="14.25" x14ac:dyDescent="0.45">
      <c r="A142" s="149" t="s">
        <v>190</v>
      </c>
      <c r="B142" s="149" t="s">
        <v>191</v>
      </c>
      <c r="C142">
        <v>81</v>
      </c>
      <c r="D142">
        <v>72</v>
      </c>
      <c r="E142">
        <v>76</v>
      </c>
      <c r="F142">
        <v>1288</v>
      </c>
      <c r="G142">
        <v>1331</v>
      </c>
      <c r="H142">
        <v>2619</v>
      </c>
      <c r="I142">
        <v>78</v>
      </c>
      <c r="J142">
        <v>70</v>
      </c>
      <c r="K142">
        <v>74</v>
      </c>
      <c r="L142">
        <v>546</v>
      </c>
      <c r="M142">
        <v>602</v>
      </c>
      <c r="N142">
        <v>1148</v>
      </c>
      <c r="O142">
        <v>80</v>
      </c>
      <c r="P142">
        <v>71</v>
      </c>
      <c r="Q142">
        <v>75</v>
      </c>
      <c r="R142">
        <v>1853</v>
      </c>
      <c r="S142">
        <v>1959</v>
      </c>
      <c r="T142">
        <v>3812</v>
      </c>
    </row>
    <row r="143" spans="1:20" ht="14.25" x14ac:dyDescent="0.45">
      <c r="A143" s="149" t="s">
        <v>208</v>
      </c>
      <c r="B143" s="149" t="s">
        <v>209</v>
      </c>
      <c r="C143">
        <v>85</v>
      </c>
      <c r="D143">
        <v>79</v>
      </c>
      <c r="E143">
        <v>82</v>
      </c>
      <c r="F143">
        <v>1352</v>
      </c>
      <c r="G143">
        <v>1453</v>
      </c>
      <c r="H143">
        <v>2805</v>
      </c>
      <c r="I143">
        <v>81</v>
      </c>
      <c r="J143">
        <v>64</v>
      </c>
      <c r="K143">
        <v>72</v>
      </c>
      <c r="L143">
        <v>52</v>
      </c>
      <c r="M143">
        <v>58</v>
      </c>
      <c r="N143">
        <v>110</v>
      </c>
      <c r="O143">
        <v>84</v>
      </c>
      <c r="P143">
        <v>78</v>
      </c>
      <c r="Q143">
        <v>81</v>
      </c>
      <c r="R143">
        <v>1407</v>
      </c>
      <c r="S143">
        <v>1516</v>
      </c>
      <c r="T143">
        <v>2923</v>
      </c>
    </row>
    <row r="144" spans="1:20" ht="14.25" x14ac:dyDescent="0.45">
      <c r="A144" s="149" t="s">
        <v>216</v>
      </c>
      <c r="B144" s="149" t="s">
        <v>217</v>
      </c>
      <c r="C144">
        <v>89</v>
      </c>
      <c r="D144">
        <v>80</v>
      </c>
      <c r="E144">
        <v>85</v>
      </c>
      <c r="F144">
        <v>1007</v>
      </c>
      <c r="G144">
        <v>992</v>
      </c>
      <c r="H144">
        <v>1999</v>
      </c>
      <c r="I144">
        <v>82</v>
      </c>
      <c r="J144">
        <v>83</v>
      </c>
      <c r="K144">
        <v>82</v>
      </c>
      <c r="L144">
        <v>119</v>
      </c>
      <c r="M144">
        <v>111</v>
      </c>
      <c r="N144">
        <v>230</v>
      </c>
      <c r="O144">
        <v>88</v>
      </c>
      <c r="P144">
        <v>80</v>
      </c>
      <c r="Q144">
        <v>84</v>
      </c>
      <c r="R144">
        <v>1132</v>
      </c>
      <c r="S144">
        <v>1108</v>
      </c>
      <c r="T144">
        <v>2240</v>
      </c>
    </row>
    <row r="145" spans="1:20" ht="14.25" x14ac:dyDescent="0.45">
      <c r="A145" s="149" t="s">
        <v>108</v>
      </c>
      <c r="B145" s="149" t="s">
        <v>109</v>
      </c>
      <c r="C145">
        <v>88</v>
      </c>
      <c r="D145">
        <v>79</v>
      </c>
      <c r="E145">
        <v>83</v>
      </c>
      <c r="F145">
        <v>1838</v>
      </c>
      <c r="G145">
        <v>2020</v>
      </c>
      <c r="H145">
        <v>3858</v>
      </c>
      <c r="I145">
        <v>81</v>
      </c>
      <c r="J145">
        <v>75</v>
      </c>
      <c r="K145">
        <v>78</v>
      </c>
      <c r="L145">
        <v>141</v>
      </c>
      <c r="M145">
        <v>158</v>
      </c>
      <c r="N145">
        <v>299</v>
      </c>
      <c r="O145">
        <v>87</v>
      </c>
      <c r="P145">
        <v>79</v>
      </c>
      <c r="Q145">
        <v>82</v>
      </c>
      <c r="R145">
        <v>1996</v>
      </c>
      <c r="S145">
        <v>2186</v>
      </c>
      <c r="T145">
        <v>4182</v>
      </c>
    </row>
    <row r="146" spans="1:20" ht="14.25" x14ac:dyDescent="0.45">
      <c r="A146" s="149" t="s">
        <v>110</v>
      </c>
      <c r="B146" s="149" t="s">
        <v>428</v>
      </c>
      <c r="C146">
        <v>84</v>
      </c>
      <c r="D146">
        <v>76</v>
      </c>
      <c r="E146">
        <v>80</v>
      </c>
      <c r="F146">
        <v>1806</v>
      </c>
      <c r="G146">
        <v>1894</v>
      </c>
      <c r="H146">
        <v>3700</v>
      </c>
      <c r="I146">
        <v>79</v>
      </c>
      <c r="J146">
        <v>68</v>
      </c>
      <c r="K146">
        <v>73</v>
      </c>
      <c r="L146">
        <v>99</v>
      </c>
      <c r="M146">
        <v>97</v>
      </c>
      <c r="N146">
        <v>196</v>
      </c>
      <c r="O146">
        <v>84</v>
      </c>
      <c r="P146">
        <v>75</v>
      </c>
      <c r="Q146">
        <v>79</v>
      </c>
      <c r="R146">
        <v>1912</v>
      </c>
      <c r="S146">
        <v>2000</v>
      </c>
      <c r="T146">
        <v>3912</v>
      </c>
    </row>
    <row r="147" spans="1:20" ht="14.25" x14ac:dyDescent="0.45">
      <c r="A147" s="149" t="s">
        <v>368</v>
      </c>
      <c r="B147" s="149" t="s">
        <v>369</v>
      </c>
      <c r="C147">
        <v>84</v>
      </c>
      <c r="D147">
        <v>77</v>
      </c>
      <c r="E147">
        <v>80</v>
      </c>
      <c r="F147">
        <v>2702</v>
      </c>
      <c r="G147">
        <v>2850</v>
      </c>
      <c r="H147">
        <v>5552</v>
      </c>
      <c r="I147">
        <v>79</v>
      </c>
      <c r="J147">
        <v>71</v>
      </c>
      <c r="K147">
        <v>75</v>
      </c>
      <c r="L147">
        <v>72</v>
      </c>
      <c r="M147">
        <v>83</v>
      </c>
      <c r="N147">
        <v>155</v>
      </c>
      <c r="O147">
        <v>84</v>
      </c>
      <c r="P147">
        <v>76</v>
      </c>
      <c r="Q147">
        <v>80</v>
      </c>
      <c r="R147">
        <v>2804</v>
      </c>
      <c r="S147">
        <v>2961</v>
      </c>
      <c r="T147">
        <v>5765</v>
      </c>
    </row>
    <row r="148" spans="1:20" ht="14.25" x14ac:dyDescent="0.45">
      <c r="A148" s="149" t="s">
        <v>112</v>
      </c>
      <c r="B148" s="149" t="s">
        <v>113</v>
      </c>
      <c r="C148">
        <v>81</v>
      </c>
      <c r="D148">
        <v>73</v>
      </c>
      <c r="E148">
        <v>77</v>
      </c>
      <c r="F148">
        <v>2427</v>
      </c>
      <c r="G148">
        <v>2496</v>
      </c>
      <c r="H148">
        <v>4923</v>
      </c>
      <c r="I148">
        <v>78</v>
      </c>
      <c r="J148">
        <v>72</v>
      </c>
      <c r="K148">
        <v>75</v>
      </c>
      <c r="L148">
        <v>103</v>
      </c>
      <c r="M148">
        <v>89</v>
      </c>
      <c r="N148">
        <v>192</v>
      </c>
      <c r="O148">
        <v>81</v>
      </c>
      <c r="P148">
        <v>73</v>
      </c>
      <c r="Q148">
        <v>77</v>
      </c>
      <c r="R148">
        <v>2543</v>
      </c>
      <c r="S148">
        <v>2590</v>
      </c>
      <c r="T148">
        <v>5133</v>
      </c>
    </row>
    <row r="149" spans="1:20" ht="14.25" x14ac:dyDescent="0.45">
      <c r="A149" s="149" t="s">
        <v>374</v>
      </c>
      <c r="B149" s="149" t="s">
        <v>375</v>
      </c>
      <c r="C149">
        <v>84</v>
      </c>
      <c r="D149">
        <v>77</v>
      </c>
      <c r="E149">
        <v>80</v>
      </c>
      <c r="F149">
        <v>3111</v>
      </c>
      <c r="G149">
        <v>3190</v>
      </c>
      <c r="H149">
        <v>6301</v>
      </c>
      <c r="I149">
        <v>80</v>
      </c>
      <c r="J149">
        <v>77</v>
      </c>
      <c r="K149">
        <v>78</v>
      </c>
      <c r="L149">
        <v>291</v>
      </c>
      <c r="M149">
        <v>235</v>
      </c>
      <c r="N149">
        <v>526</v>
      </c>
      <c r="O149">
        <v>83</v>
      </c>
      <c r="P149">
        <v>77</v>
      </c>
      <c r="Q149">
        <v>80</v>
      </c>
      <c r="R149">
        <v>3417</v>
      </c>
      <c r="S149">
        <v>3446</v>
      </c>
      <c r="T149">
        <v>6863</v>
      </c>
    </row>
    <row r="150" spans="1:20" ht="14.25" x14ac:dyDescent="0.45">
      <c r="A150" s="149" t="s">
        <v>236</v>
      </c>
      <c r="B150" s="149" t="s">
        <v>237</v>
      </c>
      <c r="C150">
        <v>86</v>
      </c>
      <c r="D150">
        <v>79</v>
      </c>
      <c r="E150">
        <v>82</v>
      </c>
      <c r="F150">
        <v>5821</v>
      </c>
      <c r="G150">
        <v>6162</v>
      </c>
      <c r="H150">
        <v>11983</v>
      </c>
      <c r="I150">
        <v>88</v>
      </c>
      <c r="J150">
        <v>81</v>
      </c>
      <c r="K150">
        <v>84</v>
      </c>
      <c r="L150">
        <v>1330</v>
      </c>
      <c r="M150">
        <v>1292</v>
      </c>
      <c r="N150">
        <v>2622</v>
      </c>
      <c r="O150">
        <v>86</v>
      </c>
      <c r="P150">
        <v>79</v>
      </c>
      <c r="Q150">
        <v>83</v>
      </c>
      <c r="R150">
        <v>7194</v>
      </c>
      <c r="S150">
        <v>7495</v>
      </c>
      <c r="T150">
        <v>14689</v>
      </c>
    </row>
    <row r="151" spans="1:20" ht="14.25" x14ac:dyDescent="0.45">
      <c r="A151" s="149" t="s">
        <v>333</v>
      </c>
      <c r="B151" s="149" t="s">
        <v>334</v>
      </c>
      <c r="C151">
        <v>81</v>
      </c>
      <c r="D151">
        <v>72</v>
      </c>
      <c r="E151">
        <v>76</v>
      </c>
      <c r="F151">
        <v>605</v>
      </c>
      <c r="G151">
        <v>692</v>
      </c>
      <c r="H151">
        <v>1297</v>
      </c>
      <c r="I151">
        <v>85</v>
      </c>
      <c r="J151">
        <v>69</v>
      </c>
      <c r="K151">
        <v>80</v>
      </c>
      <c r="L151">
        <v>34</v>
      </c>
      <c r="M151">
        <v>16</v>
      </c>
      <c r="N151">
        <v>50</v>
      </c>
      <c r="O151">
        <v>81</v>
      </c>
      <c r="P151">
        <v>72</v>
      </c>
      <c r="Q151">
        <v>76</v>
      </c>
      <c r="R151">
        <v>640</v>
      </c>
      <c r="S151">
        <v>710</v>
      </c>
      <c r="T151">
        <v>1350</v>
      </c>
    </row>
    <row r="152" spans="1:20" ht="14.25" x14ac:dyDescent="0.45">
      <c r="A152" s="149" t="s">
        <v>186</v>
      </c>
      <c r="B152" s="149" t="s">
        <v>187</v>
      </c>
      <c r="C152">
        <v>87</v>
      </c>
      <c r="D152">
        <v>80</v>
      </c>
      <c r="E152">
        <v>84</v>
      </c>
      <c r="F152">
        <v>3478</v>
      </c>
      <c r="G152">
        <v>3727</v>
      </c>
      <c r="H152">
        <v>7205</v>
      </c>
      <c r="I152">
        <v>83</v>
      </c>
      <c r="J152">
        <v>77</v>
      </c>
      <c r="K152">
        <v>80</v>
      </c>
      <c r="L152">
        <v>390</v>
      </c>
      <c r="M152">
        <v>495</v>
      </c>
      <c r="N152">
        <v>885</v>
      </c>
      <c r="O152">
        <v>87</v>
      </c>
      <c r="P152">
        <v>80</v>
      </c>
      <c r="Q152">
        <v>83</v>
      </c>
      <c r="R152">
        <v>3889</v>
      </c>
      <c r="S152">
        <v>4244</v>
      </c>
      <c r="T152">
        <v>8133</v>
      </c>
    </row>
    <row r="153" spans="1:20" ht="14.25" x14ac:dyDescent="0.45">
      <c r="A153" s="149" t="s">
        <v>240</v>
      </c>
      <c r="B153" s="149" t="s">
        <v>241</v>
      </c>
      <c r="C153">
        <v>82</v>
      </c>
      <c r="D153">
        <v>75</v>
      </c>
      <c r="E153">
        <v>79</v>
      </c>
      <c r="F153">
        <v>3977</v>
      </c>
      <c r="G153">
        <v>4104</v>
      </c>
      <c r="H153">
        <v>8081</v>
      </c>
      <c r="I153">
        <v>77</v>
      </c>
      <c r="J153">
        <v>70</v>
      </c>
      <c r="K153">
        <v>73</v>
      </c>
      <c r="L153">
        <v>466</v>
      </c>
      <c r="M153">
        <v>513</v>
      </c>
      <c r="N153">
        <v>979</v>
      </c>
      <c r="O153">
        <v>82</v>
      </c>
      <c r="P153">
        <v>74</v>
      </c>
      <c r="Q153">
        <v>78</v>
      </c>
      <c r="R153">
        <v>4488</v>
      </c>
      <c r="S153">
        <v>4665</v>
      </c>
      <c r="T153">
        <v>9153</v>
      </c>
    </row>
    <row r="154" spans="1:20" ht="14.25" x14ac:dyDescent="0.45">
      <c r="A154" s="149" t="s">
        <v>188</v>
      </c>
      <c r="B154" s="149" t="s">
        <v>189</v>
      </c>
      <c r="C154">
        <v>85</v>
      </c>
      <c r="D154">
        <v>79</v>
      </c>
      <c r="E154">
        <v>82</v>
      </c>
      <c r="F154">
        <v>3818</v>
      </c>
      <c r="G154">
        <v>4056</v>
      </c>
      <c r="H154">
        <v>7874</v>
      </c>
      <c r="I154">
        <v>81</v>
      </c>
      <c r="J154">
        <v>72</v>
      </c>
      <c r="K154">
        <v>77</v>
      </c>
      <c r="L154">
        <v>791</v>
      </c>
      <c r="M154">
        <v>764</v>
      </c>
      <c r="N154">
        <v>1555</v>
      </c>
      <c r="O154">
        <v>84</v>
      </c>
      <c r="P154">
        <v>78</v>
      </c>
      <c r="Q154">
        <v>81</v>
      </c>
      <c r="R154">
        <v>4627</v>
      </c>
      <c r="S154">
        <v>4860</v>
      </c>
      <c r="T154">
        <v>9487</v>
      </c>
    </row>
    <row r="155" spans="1:20" ht="14.25" x14ac:dyDescent="0.45">
      <c r="A155" s="551" t="s">
        <v>634</v>
      </c>
      <c r="B155" s="149" t="s">
        <v>89</v>
      </c>
      <c r="C155">
        <v>86</v>
      </c>
      <c r="D155">
        <v>82</v>
      </c>
      <c r="E155">
        <v>84</v>
      </c>
      <c r="F155">
        <v>1580</v>
      </c>
      <c r="G155">
        <v>1656</v>
      </c>
      <c r="H155">
        <v>3236</v>
      </c>
      <c r="I155">
        <v>88</v>
      </c>
      <c r="J155">
        <v>84</v>
      </c>
      <c r="K155">
        <v>86</v>
      </c>
      <c r="L155">
        <v>33</v>
      </c>
      <c r="M155">
        <v>25</v>
      </c>
      <c r="N155">
        <v>58</v>
      </c>
      <c r="O155">
        <v>86</v>
      </c>
      <c r="P155">
        <v>82</v>
      </c>
      <c r="Q155">
        <v>84</v>
      </c>
      <c r="R155">
        <v>1620</v>
      </c>
      <c r="S155">
        <v>1682</v>
      </c>
      <c r="T155">
        <v>3302</v>
      </c>
    </row>
    <row r="156" spans="1:20" ht="14.25" x14ac:dyDescent="0.45">
      <c r="A156" s="149" t="s">
        <v>341</v>
      </c>
      <c r="B156" s="149" t="s">
        <v>342</v>
      </c>
      <c r="C156">
        <v>85</v>
      </c>
      <c r="D156">
        <v>77</v>
      </c>
      <c r="E156">
        <v>81</v>
      </c>
      <c r="F156">
        <v>3062</v>
      </c>
      <c r="G156">
        <v>3284</v>
      </c>
      <c r="H156">
        <v>6346</v>
      </c>
      <c r="I156">
        <v>85</v>
      </c>
      <c r="J156">
        <v>74</v>
      </c>
      <c r="K156">
        <v>79</v>
      </c>
      <c r="L156">
        <v>544</v>
      </c>
      <c r="M156">
        <v>614</v>
      </c>
      <c r="N156">
        <v>1158</v>
      </c>
      <c r="O156">
        <v>85</v>
      </c>
      <c r="P156">
        <v>76</v>
      </c>
      <c r="Q156">
        <v>80</v>
      </c>
      <c r="R156">
        <v>3634</v>
      </c>
      <c r="S156">
        <v>3940</v>
      </c>
      <c r="T156">
        <v>7574</v>
      </c>
    </row>
    <row r="157" spans="1:20" ht="14.25" x14ac:dyDescent="0.45">
      <c r="A157" s="149" t="s">
        <v>384</v>
      </c>
      <c r="B157" s="149" t="s">
        <v>385</v>
      </c>
      <c r="C157">
        <v>82</v>
      </c>
      <c r="D157">
        <v>77</v>
      </c>
      <c r="E157">
        <v>79</v>
      </c>
      <c r="F157">
        <v>2743</v>
      </c>
      <c r="G157">
        <v>2780</v>
      </c>
      <c r="H157">
        <v>5523</v>
      </c>
      <c r="I157">
        <v>74</v>
      </c>
      <c r="J157">
        <v>68</v>
      </c>
      <c r="K157">
        <v>71</v>
      </c>
      <c r="L157">
        <v>227</v>
      </c>
      <c r="M157">
        <v>235</v>
      </c>
      <c r="N157">
        <v>462</v>
      </c>
      <c r="O157">
        <v>81</v>
      </c>
      <c r="P157">
        <v>76</v>
      </c>
      <c r="Q157">
        <v>78</v>
      </c>
      <c r="R157">
        <v>2984</v>
      </c>
      <c r="S157">
        <v>3030</v>
      </c>
      <c r="T157">
        <v>6014</v>
      </c>
    </row>
    <row r="158" spans="1:20" ht="14.25" x14ac:dyDescent="0.45">
      <c r="A158" s="149" t="s">
        <v>245</v>
      </c>
      <c r="B158" s="149" t="s">
        <v>246</v>
      </c>
      <c r="C158">
        <v>83</v>
      </c>
      <c r="D158">
        <v>76</v>
      </c>
      <c r="E158">
        <v>79</v>
      </c>
      <c r="F158">
        <v>3471</v>
      </c>
      <c r="G158">
        <v>3666</v>
      </c>
      <c r="H158">
        <v>7137</v>
      </c>
      <c r="I158">
        <v>83</v>
      </c>
      <c r="J158">
        <v>78</v>
      </c>
      <c r="K158">
        <v>80</v>
      </c>
      <c r="L158">
        <v>385</v>
      </c>
      <c r="M158">
        <v>396</v>
      </c>
      <c r="N158">
        <v>781</v>
      </c>
      <c r="O158">
        <v>83</v>
      </c>
      <c r="P158">
        <v>76</v>
      </c>
      <c r="Q158">
        <v>79</v>
      </c>
      <c r="R158">
        <v>3881</v>
      </c>
      <c r="S158">
        <v>4101</v>
      </c>
      <c r="T158">
        <v>7982</v>
      </c>
    </row>
    <row r="159" spans="1:20" ht="14.25" x14ac:dyDescent="0.45">
      <c r="A159" s="149" t="s">
        <v>351</v>
      </c>
      <c r="B159" s="149" t="s">
        <v>352</v>
      </c>
      <c r="C159">
        <v>85</v>
      </c>
      <c r="D159">
        <v>79</v>
      </c>
      <c r="E159">
        <v>82</v>
      </c>
      <c r="F159">
        <v>5617</v>
      </c>
      <c r="G159">
        <v>5634</v>
      </c>
      <c r="H159">
        <v>11251</v>
      </c>
      <c r="I159">
        <v>85</v>
      </c>
      <c r="J159">
        <v>79</v>
      </c>
      <c r="K159">
        <v>82</v>
      </c>
      <c r="L159">
        <v>818</v>
      </c>
      <c r="M159">
        <v>861</v>
      </c>
      <c r="N159">
        <v>1679</v>
      </c>
      <c r="O159">
        <v>85</v>
      </c>
      <c r="P159">
        <v>79</v>
      </c>
      <c r="Q159">
        <v>82</v>
      </c>
      <c r="R159">
        <v>6479</v>
      </c>
      <c r="S159">
        <v>6545</v>
      </c>
      <c r="T159">
        <v>13024</v>
      </c>
    </row>
    <row r="160" spans="1:20" ht="14.25" x14ac:dyDescent="0.45">
      <c r="A160" s="149" t="s">
        <v>220</v>
      </c>
      <c r="B160" s="149" t="s">
        <v>221</v>
      </c>
      <c r="C160">
        <v>85</v>
      </c>
      <c r="D160">
        <v>79</v>
      </c>
      <c r="E160">
        <v>82</v>
      </c>
      <c r="F160">
        <v>2715</v>
      </c>
      <c r="G160">
        <v>2861</v>
      </c>
      <c r="H160">
        <v>5576</v>
      </c>
      <c r="I160">
        <v>87</v>
      </c>
      <c r="J160">
        <v>83</v>
      </c>
      <c r="K160">
        <v>85</v>
      </c>
      <c r="L160">
        <v>335</v>
      </c>
      <c r="M160">
        <v>346</v>
      </c>
      <c r="N160">
        <v>681</v>
      </c>
      <c r="O160">
        <v>85</v>
      </c>
      <c r="P160">
        <v>79</v>
      </c>
      <c r="Q160">
        <v>82</v>
      </c>
      <c r="R160">
        <v>3066</v>
      </c>
      <c r="S160">
        <v>3226</v>
      </c>
      <c r="T160">
        <v>6292</v>
      </c>
    </row>
    <row r="161" spans="1:20" ht="14.25" x14ac:dyDescent="0.45">
      <c r="A161" s="149" t="s">
        <v>355</v>
      </c>
      <c r="B161" s="149" t="s">
        <v>356</v>
      </c>
      <c r="C161">
        <v>82</v>
      </c>
      <c r="D161">
        <v>74</v>
      </c>
      <c r="E161">
        <v>78</v>
      </c>
      <c r="F161">
        <v>3899</v>
      </c>
      <c r="G161">
        <v>4283</v>
      </c>
      <c r="H161">
        <v>8182</v>
      </c>
      <c r="I161">
        <v>79</v>
      </c>
      <c r="J161">
        <v>73</v>
      </c>
      <c r="K161">
        <v>76</v>
      </c>
      <c r="L161">
        <v>535</v>
      </c>
      <c r="M161">
        <v>632</v>
      </c>
      <c r="N161">
        <v>1167</v>
      </c>
      <c r="O161">
        <v>82</v>
      </c>
      <c r="P161">
        <v>74</v>
      </c>
      <c r="Q161">
        <v>77</v>
      </c>
      <c r="R161">
        <v>4448</v>
      </c>
      <c r="S161">
        <v>4939</v>
      </c>
      <c r="T161">
        <v>9387</v>
      </c>
    </row>
    <row r="162" spans="1:20" ht="14.25" x14ac:dyDescent="0.45">
      <c r="A162" s="149"/>
      <c r="B162" s="149"/>
    </row>
    <row r="163" spans="1:20" ht="14.25" x14ac:dyDescent="0.45">
      <c r="A163" s="149"/>
      <c r="B163" s="149"/>
    </row>
    <row r="164" spans="1:20" ht="14.25" x14ac:dyDescent="0.45">
      <c r="A164" s="149"/>
      <c r="B164" s="149"/>
    </row>
    <row r="165" spans="1:20" ht="14.25" x14ac:dyDescent="0.45">
      <c r="A165" s="164" t="s">
        <v>72</v>
      </c>
      <c r="B165" s="149" t="s">
        <v>73</v>
      </c>
      <c r="C165">
        <v>86</v>
      </c>
      <c r="D165">
        <v>78</v>
      </c>
      <c r="E165">
        <v>82</v>
      </c>
      <c r="F165">
        <v>13530</v>
      </c>
      <c r="G165">
        <v>14340</v>
      </c>
      <c r="H165">
        <v>27870</v>
      </c>
      <c r="I165">
        <v>82</v>
      </c>
      <c r="J165">
        <v>73</v>
      </c>
      <c r="K165">
        <v>77</v>
      </c>
      <c r="L165">
        <v>1060</v>
      </c>
      <c r="M165">
        <v>1100</v>
      </c>
      <c r="N165">
        <v>2160</v>
      </c>
      <c r="O165">
        <v>86</v>
      </c>
      <c r="P165">
        <v>78</v>
      </c>
      <c r="Q165">
        <v>82</v>
      </c>
      <c r="R165">
        <v>14670</v>
      </c>
      <c r="S165">
        <v>15510</v>
      </c>
      <c r="T165">
        <v>30170</v>
      </c>
    </row>
    <row r="166" spans="1:20" ht="14.25" x14ac:dyDescent="0.45">
      <c r="A166" s="164" t="s">
        <v>98</v>
      </c>
      <c r="B166" s="149" t="s">
        <v>99</v>
      </c>
      <c r="C166">
        <v>85</v>
      </c>
      <c r="D166">
        <v>77</v>
      </c>
      <c r="E166">
        <v>81</v>
      </c>
      <c r="F166">
        <v>35990</v>
      </c>
      <c r="G166">
        <v>37920</v>
      </c>
      <c r="H166">
        <v>73910</v>
      </c>
      <c r="I166">
        <v>82</v>
      </c>
      <c r="J166">
        <v>73</v>
      </c>
      <c r="K166">
        <v>78</v>
      </c>
      <c r="L166">
        <v>6450</v>
      </c>
      <c r="M166">
        <v>6740</v>
      </c>
      <c r="N166">
        <v>13190</v>
      </c>
      <c r="O166">
        <v>84</v>
      </c>
      <c r="P166">
        <v>76</v>
      </c>
      <c r="Q166">
        <v>80</v>
      </c>
      <c r="R166">
        <v>42720</v>
      </c>
      <c r="S166">
        <v>44940</v>
      </c>
      <c r="T166">
        <v>87660</v>
      </c>
    </row>
    <row r="167" spans="1:20" ht="14.25" x14ac:dyDescent="0.45">
      <c r="A167" s="164" t="s">
        <v>145</v>
      </c>
      <c r="B167" s="149" t="s">
        <v>146</v>
      </c>
      <c r="C167">
        <v>84</v>
      </c>
      <c r="D167">
        <v>76</v>
      </c>
      <c r="E167">
        <v>80</v>
      </c>
      <c r="F167">
        <v>26560</v>
      </c>
      <c r="G167">
        <v>27870</v>
      </c>
      <c r="H167">
        <v>54430</v>
      </c>
      <c r="I167">
        <v>78</v>
      </c>
      <c r="J167">
        <v>70</v>
      </c>
      <c r="K167">
        <v>74</v>
      </c>
      <c r="L167">
        <v>5650</v>
      </c>
      <c r="M167">
        <v>5820</v>
      </c>
      <c r="N167">
        <v>11480</v>
      </c>
      <c r="O167">
        <v>83</v>
      </c>
      <c r="P167">
        <v>74</v>
      </c>
      <c r="Q167">
        <v>78</v>
      </c>
      <c r="R167">
        <v>32390</v>
      </c>
      <c r="S167">
        <v>33900</v>
      </c>
      <c r="T167">
        <v>66290</v>
      </c>
    </row>
    <row r="168" spans="1:20" ht="14.25" x14ac:dyDescent="0.45">
      <c r="A168" s="164" t="s">
        <v>176</v>
      </c>
      <c r="B168" s="149" t="s">
        <v>177</v>
      </c>
      <c r="C168">
        <v>84</v>
      </c>
      <c r="D168">
        <v>76</v>
      </c>
      <c r="E168">
        <v>80</v>
      </c>
      <c r="F168">
        <v>22920</v>
      </c>
      <c r="G168">
        <v>24010</v>
      </c>
      <c r="H168">
        <v>46920</v>
      </c>
      <c r="I168">
        <v>81</v>
      </c>
      <c r="J168">
        <v>74</v>
      </c>
      <c r="K168">
        <v>77</v>
      </c>
      <c r="L168">
        <v>4150</v>
      </c>
      <c r="M168">
        <v>4230</v>
      </c>
      <c r="N168">
        <v>8380</v>
      </c>
      <c r="O168">
        <v>83</v>
      </c>
      <c r="P168">
        <v>75</v>
      </c>
      <c r="Q168">
        <v>79</v>
      </c>
      <c r="R168">
        <v>27270</v>
      </c>
      <c r="S168">
        <v>28470</v>
      </c>
      <c r="T168">
        <v>55740</v>
      </c>
    </row>
    <row r="169" spans="1:20" ht="14.25" x14ac:dyDescent="0.45">
      <c r="A169" s="164" t="s">
        <v>196</v>
      </c>
      <c r="B169" s="149" t="s">
        <v>197</v>
      </c>
      <c r="C169">
        <v>86</v>
      </c>
      <c r="D169">
        <v>78</v>
      </c>
      <c r="E169">
        <v>82</v>
      </c>
      <c r="F169">
        <v>27020</v>
      </c>
      <c r="G169">
        <v>28640</v>
      </c>
      <c r="H169">
        <v>55660</v>
      </c>
      <c r="I169">
        <v>82</v>
      </c>
      <c r="J169">
        <v>77</v>
      </c>
      <c r="K169">
        <v>79</v>
      </c>
      <c r="L169">
        <v>7250</v>
      </c>
      <c r="M169">
        <v>7810</v>
      </c>
      <c r="N169">
        <v>15060</v>
      </c>
      <c r="O169">
        <v>85</v>
      </c>
      <c r="P169">
        <v>77</v>
      </c>
      <c r="Q169">
        <v>81</v>
      </c>
      <c r="R169">
        <v>34540</v>
      </c>
      <c r="S169">
        <v>36740</v>
      </c>
      <c r="T169">
        <v>71280</v>
      </c>
    </row>
    <row r="170" spans="1:20" ht="14.25" x14ac:dyDescent="0.45">
      <c r="A170" s="164" t="s">
        <v>226</v>
      </c>
      <c r="B170" s="149" t="s">
        <v>227</v>
      </c>
      <c r="C170">
        <v>84</v>
      </c>
      <c r="D170">
        <v>77</v>
      </c>
      <c r="E170">
        <v>80</v>
      </c>
      <c r="F170">
        <v>29600</v>
      </c>
      <c r="G170">
        <v>31150</v>
      </c>
      <c r="H170">
        <v>60740</v>
      </c>
      <c r="I170">
        <v>84</v>
      </c>
      <c r="J170">
        <v>76</v>
      </c>
      <c r="K170">
        <v>80</v>
      </c>
      <c r="L170">
        <v>5650</v>
      </c>
      <c r="M170">
        <v>5730</v>
      </c>
      <c r="N170">
        <v>11380</v>
      </c>
      <c r="O170">
        <v>84</v>
      </c>
      <c r="P170">
        <v>77</v>
      </c>
      <c r="Q170">
        <v>80</v>
      </c>
      <c r="R170">
        <v>35490</v>
      </c>
      <c r="S170">
        <v>37170</v>
      </c>
      <c r="T170">
        <v>72650</v>
      </c>
    </row>
    <row r="171" spans="1:20" ht="14.25" x14ac:dyDescent="0.45">
      <c r="A171" s="164" t="s">
        <v>249</v>
      </c>
      <c r="B171" s="149" t="s">
        <v>429</v>
      </c>
      <c r="C171">
        <v>87</v>
      </c>
      <c r="D171">
        <v>80</v>
      </c>
      <c r="E171">
        <v>84</v>
      </c>
      <c r="F171">
        <v>26020</v>
      </c>
      <c r="G171">
        <v>27260</v>
      </c>
      <c r="H171">
        <v>53280</v>
      </c>
      <c r="I171">
        <v>87</v>
      </c>
      <c r="J171">
        <v>80</v>
      </c>
      <c r="K171">
        <v>83</v>
      </c>
      <c r="L171">
        <v>24130</v>
      </c>
      <c r="M171">
        <v>25640</v>
      </c>
      <c r="N171">
        <v>49770</v>
      </c>
      <c r="O171">
        <v>86</v>
      </c>
      <c r="P171">
        <v>80</v>
      </c>
      <c r="Q171">
        <v>83</v>
      </c>
      <c r="R171">
        <v>50840</v>
      </c>
      <c r="S171">
        <v>53590</v>
      </c>
      <c r="T171">
        <v>104420</v>
      </c>
    </row>
    <row r="172" spans="1:20" ht="14.25" x14ac:dyDescent="0.45">
      <c r="A172" s="165" t="s">
        <v>251</v>
      </c>
      <c r="B172" s="149" t="s">
        <v>252</v>
      </c>
      <c r="C172">
        <v>88</v>
      </c>
      <c r="D172">
        <v>81</v>
      </c>
      <c r="E172">
        <v>84</v>
      </c>
      <c r="F172">
        <v>8170</v>
      </c>
      <c r="G172">
        <v>8500</v>
      </c>
      <c r="H172">
        <v>16660</v>
      </c>
      <c r="I172">
        <v>88</v>
      </c>
      <c r="J172">
        <v>82</v>
      </c>
      <c r="K172">
        <v>85</v>
      </c>
      <c r="L172">
        <v>9090</v>
      </c>
      <c r="M172">
        <v>9470</v>
      </c>
      <c r="N172">
        <v>18570</v>
      </c>
      <c r="O172">
        <v>87</v>
      </c>
      <c r="P172">
        <v>81</v>
      </c>
      <c r="Q172">
        <v>84</v>
      </c>
      <c r="R172">
        <v>17500</v>
      </c>
      <c r="S172">
        <v>18200</v>
      </c>
      <c r="T172">
        <v>35690</v>
      </c>
    </row>
    <row r="173" spans="1:20" ht="14.25" x14ac:dyDescent="0.45">
      <c r="A173" s="165" t="s">
        <v>281</v>
      </c>
      <c r="B173" s="149" t="s">
        <v>282</v>
      </c>
      <c r="C173">
        <v>86</v>
      </c>
      <c r="D173">
        <v>80</v>
      </c>
      <c r="E173">
        <v>83</v>
      </c>
      <c r="F173">
        <v>17860</v>
      </c>
      <c r="G173">
        <v>18760</v>
      </c>
      <c r="H173">
        <v>36620</v>
      </c>
      <c r="I173">
        <v>86</v>
      </c>
      <c r="J173">
        <v>80</v>
      </c>
      <c r="K173">
        <v>83</v>
      </c>
      <c r="L173">
        <v>15040</v>
      </c>
      <c r="M173">
        <v>16160</v>
      </c>
      <c r="N173">
        <v>31200</v>
      </c>
      <c r="O173">
        <v>86</v>
      </c>
      <c r="P173">
        <v>80</v>
      </c>
      <c r="Q173">
        <v>83</v>
      </c>
      <c r="R173">
        <v>33340</v>
      </c>
      <c r="S173">
        <v>35390</v>
      </c>
      <c r="T173">
        <v>68730</v>
      </c>
    </row>
    <row r="174" spans="1:20" ht="14.25" x14ac:dyDescent="0.45">
      <c r="A174" s="164" t="s">
        <v>321</v>
      </c>
      <c r="B174" s="149" t="s">
        <v>322</v>
      </c>
      <c r="C174">
        <v>85</v>
      </c>
      <c r="D174">
        <v>78</v>
      </c>
      <c r="E174">
        <v>81</v>
      </c>
      <c r="F174">
        <v>43100</v>
      </c>
      <c r="G174">
        <v>45180</v>
      </c>
      <c r="H174">
        <v>88280</v>
      </c>
      <c r="I174">
        <v>84</v>
      </c>
      <c r="J174">
        <v>77</v>
      </c>
      <c r="K174">
        <v>81</v>
      </c>
      <c r="L174">
        <v>7350</v>
      </c>
      <c r="M174">
        <v>7720</v>
      </c>
      <c r="N174">
        <v>15080</v>
      </c>
      <c r="O174">
        <v>85</v>
      </c>
      <c r="P174">
        <v>77</v>
      </c>
      <c r="Q174">
        <v>81</v>
      </c>
      <c r="R174">
        <v>50740</v>
      </c>
      <c r="S174">
        <v>53230</v>
      </c>
      <c r="T174">
        <v>103970</v>
      </c>
    </row>
    <row r="175" spans="1:20" ht="14.25" x14ac:dyDescent="0.45">
      <c r="A175" s="164" t="s">
        <v>361</v>
      </c>
      <c r="B175" s="149" t="s">
        <v>362</v>
      </c>
      <c r="C175">
        <v>84</v>
      </c>
      <c r="D175">
        <v>77</v>
      </c>
      <c r="E175">
        <v>80</v>
      </c>
      <c r="F175">
        <v>26730</v>
      </c>
      <c r="G175">
        <v>27950</v>
      </c>
      <c r="H175">
        <v>54680</v>
      </c>
      <c r="I175">
        <v>81</v>
      </c>
      <c r="J175">
        <v>74</v>
      </c>
      <c r="K175">
        <v>77</v>
      </c>
      <c r="L175">
        <v>2440</v>
      </c>
      <c r="M175">
        <v>2580</v>
      </c>
      <c r="N175">
        <v>5020</v>
      </c>
      <c r="O175">
        <v>83</v>
      </c>
      <c r="P175">
        <v>76</v>
      </c>
      <c r="Q175">
        <v>80</v>
      </c>
      <c r="R175">
        <v>29360</v>
      </c>
      <c r="S175">
        <v>30720</v>
      </c>
      <c r="T175">
        <v>60080</v>
      </c>
    </row>
    <row r="176" spans="1:20" ht="14.25" x14ac:dyDescent="0.45">
      <c r="A176" s="166" t="s">
        <v>70</v>
      </c>
      <c r="B176" s="149" t="s">
        <v>48</v>
      </c>
      <c r="C176">
        <v>85</v>
      </c>
      <c r="D176">
        <v>77</v>
      </c>
      <c r="E176">
        <v>81</v>
      </c>
      <c r="F176">
        <v>251457</v>
      </c>
      <c r="G176">
        <v>264312</v>
      </c>
      <c r="H176">
        <v>515769</v>
      </c>
      <c r="I176">
        <v>84</v>
      </c>
      <c r="J176">
        <v>77</v>
      </c>
      <c r="K176">
        <v>80</v>
      </c>
      <c r="L176">
        <v>64128</v>
      </c>
      <c r="M176">
        <v>67376</v>
      </c>
      <c r="N176">
        <v>131504</v>
      </c>
      <c r="O176">
        <v>84</v>
      </c>
      <c r="P176">
        <v>77</v>
      </c>
      <c r="Q176">
        <v>81</v>
      </c>
      <c r="R176">
        <v>318007</v>
      </c>
      <c r="S176">
        <v>334243</v>
      </c>
      <c r="T176">
        <v>652250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99CC"/>
    <pageSetUpPr fitToPage="1"/>
  </sheetPr>
  <dimension ref="A1:T189"/>
  <sheetViews>
    <sheetView workbookViewId="0"/>
  </sheetViews>
  <sheetFormatPr defaultColWidth="9.1328125" defaultRowHeight="12.75" x14ac:dyDescent="0.35"/>
  <cols>
    <col min="1" max="1" width="9.1328125" style="11"/>
    <col min="2" max="2" width="22.19921875" style="11" bestFit="1" customWidth="1"/>
    <col min="3" max="3" width="22.19921875" style="11" customWidth="1"/>
    <col min="4" max="4" width="11.86328125" style="11" customWidth="1"/>
    <col min="5" max="5" width="14.59765625" style="11" customWidth="1"/>
    <col min="6" max="6" width="9.1328125" style="11"/>
    <col min="7" max="7" width="11.1328125" style="11" customWidth="1"/>
    <col min="8" max="8" width="15.3984375" style="11" customWidth="1"/>
    <col min="9" max="9" width="9.1328125" style="11"/>
    <col min="10" max="10" width="11" style="11" customWidth="1"/>
    <col min="11" max="11" width="15.19921875" style="11" customWidth="1"/>
    <col min="12" max="17" width="9.1328125" style="11"/>
    <col min="18" max="18" width="11.1328125" style="11" customWidth="1"/>
    <col min="19" max="19" width="5" style="11" hidden="1" customWidth="1"/>
    <col min="20" max="20" width="17.19921875" style="11" hidden="1" customWidth="1"/>
    <col min="21" max="23" width="11.1328125" style="11" customWidth="1"/>
    <col min="24" max="16384" width="9.1328125" style="11"/>
  </cols>
  <sheetData>
    <row r="1" spans="1:20" ht="13.15" x14ac:dyDescent="0.4">
      <c r="A1" s="33" t="s">
        <v>684</v>
      </c>
    </row>
    <row r="2" spans="1:20" ht="15" thickBot="1" x14ac:dyDescent="0.45">
      <c r="A2" s="324" t="s">
        <v>678</v>
      </c>
      <c r="I2" s="531"/>
      <c r="S2" s="11">
        <v>2012</v>
      </c>
    </row>
    <row r="3" spans="1:20" ht="13.5" thickBot="1" x14ac:dyDescent="0.45">
      <c r="A3" s="2" t="s">
        <v>483</v>
      </c>
      <c r="I3" s="581" t="s">
        <v>24</v>
      </c>
      <c r="J3" s="582"/>
      <c r="K3" s="583"/>
      <c r="S3" s="11">
        <v>2013</v>
      </c>
    </row>
    <row r="4" spans="1:20" x14ac:dyDescent="0.35">
      <c r="A4" s="320" t="s">
        <v>521</v>
      </c>
      <c r="I4" s="223" t="s">
        <v>25</v>
      </c>
      <c r="J4" s="627" t="s">
        <v>26</v>
      </c>
      <c r="K4" s="628"/>
      <c r="S4" s="11">
        <v>2014</v>
      </c>
      <c r="T4" s="46" t="s">
        <v>5</v>
      </c>
    </row>
    <row r="5" spans="1:20" ht="13.15" thickBot="1" x14ac:dyDescent="0.4">
      <c r="A5" s="1"/>
      <c r="I5" s="81" t="s">
        <v>442</v>
      </c>
      <c r="J5" s="584">
        <v>2016</v>
      </c>
      <c r="K5" s="585"/>
      <c r="S5" s="11">
        <v>2015</v>
      </c>
      <c r="T5" s="46" t="s">
        <v>6</v>
      </c>
    </row>
    <row r="6" spans="1:20" x14ac:dyDescent="0.35">
      <c r="A6" s="1"/>
      <c r="S6" s="11">
        <v>2016</v>
      </c>
      <c r="T6" s="46" t="s">
        <v>26</v>
      </c>
    </row>
    <row r="8" spans="1:20" ht="28.5" customHeight="1" x14ac:dyDescent="0.35">
      <c r="A8" s="482"/>
      <c r="B8" s="482"/>
      <c r="C8" s="466"/>
      <c r="D8" s="635" t="s">
        <v>531</v>
      </c>
      <c r="E8" s="635"/>
      <c r="F8" s="633"/>
      <c r="G8" s="635" t="s">
        <v>532</v>
      </c>
      <c r="H8" s="635"/>
      <c r="I8" s="633"/>
      <c r="J8" s="635" t="s">
        <v>65</v>
      </c>
      <c r="K8" s="635"/>
    </row>
    <row r="9" spans="1:20" ht="30.4" x14ac:dyDescent="0.35">
      <c r="A9" s="483" t="s">
        <v>637</v>
      </c>
      <c r="B9" s="483" t="s">
        <v>636</v>
      </c>
      <c r="C9" s="467" t="s">
        <v>640</v>
      </c>
      <c r="D9" s="230" t="s">
        <v>394</v>
      </c>
      <c r="E9" s="230" t="s">
        <v>567</v>
      </c>
      <c r="F9" s="634"/>
      <c r="G9" s="230" t="s">
        <v>394</v>
      </c>
      <c r="H9" s="230" t="s">
        <v>567</v>
      </c>
      <c r="I9" s="634"/>
      <c r="J9" s="230" t="s">
        <v>394</v>
      </c>
      <c r="K9" s="230" t="s">
        <v>567</v>
      </c>
    </row>
    <row r="10" spans="1:20" x14ac:dyDescent="0.35">
      <c r="A10" s="65" t="s">
        <v>70</v>
      </c>
      <c r="B10" s="66" t="s">
        <v>669</v>
      </c>
      <c r="C10" s="66"/>
      <c r="D10" s="67">
        <f t="shared" ref="D10:D73" ca="1" si="0">VLOOKUP(TRIM($A10),INDIRECT($T$10),6+$T$11,0)</f>
        <v>515769</v>
      </c>
      <c r="E10" s="67">
        <f t="shared" ref="E10:E73" ca="1" si="1">VLOOKUP(TRIM($A10),INDIRECT($T$10),3+$T$11,0)</f>
        <v>81</v>
      </c>
      <c r="F10" s="25"/>
      <c r="G10" s="67">
        <f t="shared" ref="G10:G73" ca="1" si="2">VLOOKUP(TRIM($A10),INDIRECT($T$10),12+$T$11,0)</f>
        <v>131504</v>
      </c>
      <c r="H10" s="67">
        <f t="shared" ref="H10:H73" ca="1" si="3">VLOOKUP(TRIM($A10),INDIRECT($T$10),9+$T$11,0)</f>
        <v>80</v>
      </c>
      <c r="I10" s="25"/>
      <c r="J10" s="67">
        <f t="shared" ref="J10:J73" ca="1" si="4">VLOOKUP(TRIM($A10),INDIRECT($T$10),18+$T$11,0)</f>
        <v>652250</v>
      </c>
      <c r="K10" s="67">
        <f t="shared" ref="K10:K73" ca="1" si="5">VLOOKUP(TRIM($A10),INDIRECT($T$10),15+$T$11,0)</f>
        <v>81</v>
      </c>
      <c r="T10" s="11" t="str">
        <f>"Y1P_Table5b_"&amp;$J$5</f>
        <v>Y1P_Table5b_2016</v>
      </c>
    </row>
    <row r="11" spans="1:20" x14ac:dyDescent="0.35">
      <c r="A11" s="65"/>
      <c r="B11" s="66"/>
      <c r="C11" s="66"/>
      <c r="D11" s="67"/>
      <c r="E11" s="67"/>
      <c r="F11" s="25"/>
      <c r="G11" s="67"/>
      <c r="H11" s="67"/>
      <c r="I11" s="25"/>
      <c r="J11" s="67"/>
      <c r="K11" s="67"/>
      <c r="T11" s="11">
        <f>IF(J4="All",2,IF(J4="Boys",1,IF(J4="Girls",0)))</f>
        <v>2</v>
      </c>
    </row>
    <row r="12" spans="1:20" x14ac:dyDescent="0.35">
      <c r="A12" s="65"/>
      <c r="B12" s="486"/>
      <c r="C12" s="487"/>
      <c r="D12" s="67"/>
      <c r="E12" s="67"/>
      <c r="F12" s="25"/>
      <c r="G12" s="67"/>
      <c r="H12" s="67"/>
      <c r="I12" s="25"/>
      <c r="J12" s="67"/>
      <c r="K12" s="67"/>
    </row>
    <row r="13" spans="1:20" s="33" customFormat="1" ht="13.15" x14ac:dyDescent="0.4">
      <c r="A13" s="65" t="s">
        <v>72</v>
      </c>
      <c r="B13" s="493" t="s">
        <v>73</v>
      </c>
      <c r="C13" s="493"/>
      <c r="D13" s="67">
        <f t="shared" ca="1" si="0"/>
        <v>27870</v>
      </c>
      <c r="E13" s="67">
        <f t="shared" ca="1" si="1"/>
        <v>82</v>
      </c>
      <c r="F13" s="25"/>
      <c r="G13" s="67">
        <f t="shared" ca="1" si="2"/>
        <v>2160</v>
      </c>
      <c r="H13" s="67">
        <f t="shared" ca="1" si="3"/>
        <v>77</v>
      </c>
      <c r="I13" s="25"/>
      <c r="J13" s="67">
        <f t="shared" ca="1" si="4"/>
        <v>30170</v>
      </c>
      <c r="K13" s="67">
        <f t="shared" ca="1" si="5"/>
        <v>82</v>
      </c>
    </row>
    <row r="14" spans="1:20" s="33" customFormat="1" ht="13.15" x14ac:dyDescent="0.4">
      <c r="A14" s="65" t="s">
        <v>98</v>
      </c>
      <c r="B14" s="493" t="s">
        <v>99</v>
      </c>
      <c r="C14" s="493"/>
      <c r="D14" s="67">
        <f t="shared" ca="1" si="0"/>
        <v>73910</v>
      </c>
      <c r="E14" s="67">
        <f t="shared" ca="1" si="1"/>
        <v>81</v>
      </c>
      <c r="F14" s="25"/>
      <c r="G14" s="67">
        <f t="shared" ca="1" si="2"/>
        <v>13190</v>
      </c>
      <c r="H14" s="67">
        <f t="shared" ca="1" si="3"/>
        <v>78</v>
      </c>
      <c r="I14" s="25"/>
      <c r="J14" s="67">
        <f t="shared" ca="1" si="4"/>
        <v>87660</v>
      </c>
      <c r="K14" s="67">
        <f t="shared" ca="1" si="5"/>
        <v>80</v>
      </c>
    </row>
    <row r="15" spans="1:20" s="33" customFormat="1" ht="13.15" x14ac:dyDescent="0.4">
      <c r="A15" s="65" t="s">
        <v>145</v>
      </c>
      <c r="B15" s="493" t="s">
        <v>633</v>
      </c>
      <c r="C15" s="493"/>
      <c r="D15" s="67">
        <f t="shared" ca="1" si="0"/>
        <v>54430</v>
      </c>
      <c r="E15" s="67">
        <f t="shared" ca="1" si="1"/>
        <v>80</v>
      </c>
      <c r="F15" s="25"/>
      <c r="G15" s="67">
        <f t="shared" ca="1" si="2"/>
        <v>11480</v>
      </c>
      <c r="H15" s="67">
        <f t="shared" ca="1" si="3"/>
        <v>74</v>
      </c>
      <c r="I15" s="25"/>
      <c r="J15" s="67">
        <f t="shared" ca="1" si="4"/>
        <v>66290</v>
      </c>
      <c r="K15" s="67">
        <f t="shared" ca="1" si="5"/>
        <v>78</v>
      </c>
    </row>
    <row r="16" spans="1:20" s="33" customFormat="1" ht="13.15" x14ac:dyDescent="0.4">
      <c r="A16" s="65" t="s">
        <v>176</v>
      </c>
      <c r="B16" s="493" t="s">
        <v>177</v>
      </c>
      <c r="C16" s="493"/>
      <c r="D16" s="67">
        <f t="shared" ca="1" si="0"/>
        <v>46920</v>
      </c>
      <c r="E16" s="67">
        <f t="shared" ca="1" si="1"/>
        <v>80</v>
      </c>
      <c r="F16" s="25"/>
      <c r="G16" s="67">
        <f t="shared" ca="1" si="2"/>
        <v>8380</v>
      </c>
      <c r="H16" s="67">
        <f t="shared" ca="1" si="3"/>
        <v>77</v>
      </c>
      <c r="I16" s="25"/>
      <c r="J16" s="67">
        <f t="shared" ca="1" si="4"/>
        <v>55740</v>
      </c>
      <c r="K16" s="67">
        <f t="shared" ca="1" si="5"/>
        <v>79</v>
      </c>
    </row>
    <row r="17" spans="1:11" s="33" customFormat="1" ht="13.15" x14ac:dyDescent="0.4">
      <c r="A17" s="65" t="s">
        <v>196</v>
      </c>
      <c r="B17" s="493" t="s">
        <v>197</v>
      </c>
      <c r="C17" s="493"/>
      <c r="D17" s="67">
        <f t="shared" ca="1" si="0"/>
        <v>55660</v>
      </c>
      <c r="E17" s="67">
        <f t="shared" ca="1" si="1"/>
        <v>82</v>
      </c>
      <c r="F17" s="25"/>
      <c r="G17" s="67">
        <f t="shared" ca="1" si="2"/>
        <v>15060</v>
      </c>
      <c r="H17" s="67">
        <f t="shared" ca="1" si="3"/>
        <v>79</v>
      </c>
      <c r="I17" s="25"/>
      <c r="J17" s="67">
        <f t="shared" ca="1" si="4"/>
        <v>71280</v>
      </c>
      <c r="K17" s="67">
        <f t="shared" ca="1" si="5"/>
        <v>81</v>
      </c>
    </row>
    <row r="18" spans="1:11" s="33" customFormat="1" ht="13.15" x14ac:dyDescent="0.4">
      <c r="A18" s="65" t="s">
        <v>226</v>
      </c>
      <c r="B18" s="493" t="s">
        <v>444</v>
      </c>
      <c r="C18" s="493"/>
      <c r="D18" s="67">
        <f t="shared" ca="1" si="0"/>
        <v>60740</v>
      </c>
      <c r="E18" s="67">
        <f t="shared" ca="1" si="1"/>
        <v>80</v>
      </c>
      <c r="F18" s="25"/>
      <c r="G18" s="67">
        <f t="shared" ca="1" si="2"/>
        <v>11380</v>
      </c>
      <c r="H18" s="67">
        <f t="shared" ca="1" si="3"/>
        <v>80</v>
      </c>
      <c r="I18" s="25"/>
      <c r="J18" s="67">
        <f t="shared" ca="1" si="4"/>
        <v>72650</v>
      </c>
      <c r="K18" s="67">
        <f t="shared" ca="1" si="5"/>
        <v>80</v>
      </c>
    </row>
    <row r="19" spans="1:11" s="33" customFormat="1" ht="13.15" x14ac:dyDescent="0.4">
      <c r="A19" s="65" t="s">
        <v>249</v>
      </c>
      <c r="B19" s="494" t="s">
        <v>250</v>
      </c>
      <c r="C19" s="494"/>
      <c r="D19" s="67">
        <f t="shared" ca="1" si="0"/>
        <v>53280</v>
      </c>
      <c r="E19" s="67">
        <f t="shared" ca="1" si="1"/>
        <v>84</v>
      </c>
      <c r="F19" s="25"/>
      <c r="G19" s="67">
        <f t="shared" ca="1" si="2"/>
        <v>49770</v>
      </c>
      <c r="H19" s="67">
        <f t="shared" ca="1" si="3"/>
        <v>83</v>
      </c>
      <c r="I19" s="25"/>
      <c r="J19" s="67">
        <f t="shared" ca="1" si="4"/>
        <v>104420</v>
      </c>
      <c r="K19" s="67">
        <f t="shared" ca="1" si="5"/>
        <v>83</v>
      </c>
    </row>
    <row r="20" spans="1:11" s="33" customFormat="1" ht="13.15" x14ac:dyDescent="0.4">
      <c r="A20" s="65" t="s">
        <v>251</v>
      </c>
      <c r="B20" s="494" t="s">
        <v>252</v>
      </c>
      <c r="C20" s="494"/>
      <c r="D20" s="67">
        <f t="shared" ca="1" si="0"/>
        <v>16660</v>
      </c>
      <c r="E20" s="67">
        <f t="shared" ca="1" si="1"/>
        <v>84</v>
      </c>
      <c r="F20" s="25"/>
      <c r="G20" s="67">
        <f t="shared" ca="1" si="2"/>
        <v>18570</v>
      </c>
      <c r="H20" s="67">
        <f t="shared" ca="1" si="3"/>
        <v>85</v>
      </c>
      <c r="I20" s="25"/>
      <c r="J20" s="67">
        <f t="shared" ca="1" si="4"/>
        <v>35690</v>
      </c>
      <c r="K20" s="67">
        <f t="shared" ca="1" si="5"/>
        <v>84</v>
      </c>
    </row>
    <row r="21" spans="1:11" s="33" customFormat="1" ht="13.15" x14ac:dyDescent="0.4">
      <c r="A21" s="65" t="s">
        <v>281</v>
      </c>
      <c r="B21" s="494" t="s">
        <v>282</v>
      </c>
      <c r="C21" s="494"/>
      <c r="D21" s="67">
        <f t="shared" ca="1" si="0"/>
        <v>36620</v>
      </c>
      <c r="E21" s="67">
        <f t="shared" ca="1" si="1"/>
        <v>83</v>
      </c>
      <c r="F21" s="25"/>
      <c r="G21" s="67">
        <f t="shared" ca="1" si="2"/>
        <v>31200</v>
      </c>
      <c r="H21" s="67">
        <f t="shared" ca="1" si="3"/>
        <v>83</v>
      </c>
      <c r="I21" s="25"/>
      <c r="J21" s="67">
        <f t="shared" ca="1" si="4"/>
        <v>68730</v>
      </c>
      <c r="K21" s="67">
        <f t="shared" ca="1" si="5"/>
        <v>83</v>
      </c>
    </row>
    <row r="22" spans="1:11" s="33" customFormat="1" ht="13.15" x14ac:dyDescent="0.4">
      <c r="A22" s="65" t="s">
        <v>321</v>
      </c>
      <c r="B22" s="493" t="s">
        <v>322</v>
      </c>
      <c r="C22" s="493"/>
      <c r="D22" s="67">
        <f t="shared" ca="1" si="0"/>
        <v>88280</v>
      </c>
      <c r="E22" s="67">
        <f t="shared" ca="1" si="1"/>
        <v>81</v>
      </c>
      <c r="F22" s="25"/>
      <c r="G22" s="67">
        <f t="shared" ca="1" si="2"/>
        <v>15080</v>
      </c>
      <c r="H22" s="67">
        <f t="shared" ca="1" si="3"/>
        <v>81</v>
      </c>
      <c r="I22" s="25"/>
      <c r="J22" s="67">
        <f t="shared" ca="1" si="4"/>
        <v>103970</v>
      </c>
      <c r="K22" s="67">
        <f t="shared" ca="1" si="5"/>
        <v>81</v>
      </c>
    </row>
    <row r="23" spans="1:11" s="33" customFormat="1" ht="13.15" x14ac:dyDescent="0.4">
      <c r="A23" s="65" t="s">
        <v>361</v>
      </c>
      <c r="B23" s="493" t="s">
        <v>362</v>
      </c>
      <c r="C23" s="493"/>
      <c r="D23" s="67">
        <f t="shared" ca="1" si="0"/>
        <v>54680</v>
      </c>
      <c r="E23" s="67">
        <f t="shared" ca="1" si="1"/>
        <v>80</v>
      </c>
      <c r="F23" s="25"/>
      <c r="G23" s="67">
        <f t="shared" ca="1" si="2"/>
        <v>5020</v>
      </c>
      <c r="H23" s="67">
        <f t="shared" ca="1" si="3"/>
        <v>77</v>
      </c>
      <c r="I23" s="25"/>
      <c r="J23" s="67">
        <f t="shared" ca="1" si="4"/>
        <v>60080</v>
      </c>
      <c r="K23" s="67">
        <f t="shared" ca="1" si="5"/>
        <v>80</v>
      </c>
    </row>
    <row r="24" spans="1:11" x14ac:dyDescent="0.35">
      <c r="A24" s="26"/>
      <c r="B24" s="488"/>
      <c r="C24" s="70"/>
      <c r="D24" s="67"/>
      <c r="E24" s="67"/>
      <c r="F24" s="25"/>
      <c r="G24" s="67"/>
      <c r="H24" s="67"/>
      <c r="I24" s="25"/>
      <c r="J24" s="67"/>
      <c r="K24" s="67"/>
    </row>
    <row r="25" spans="1:11" x14ac:dyDescent="0.35">
      <c r="A25" s="471" t="s">
        <v>76</v>
      </c>
      <c r="B25" s="474" t="s">
        <v>73</v>
      </c>
      <c r="C25" s="470" t="s">
        <v>484</v>
      </c>
      <c r="D25" s="161">
        <f t="shared" ca="1" si="0"/>
        <v>5569</v>
      </c>
      <c r="E25" s="161">
        <f t="shared" ca="1" si="1"/>
        <v>82</v>
      </c>
      <c r="F25" s="167"/>
      <c r="G25" s="161">
        <f t="shared" ca="1" si="2"/>
        <v>170</v>
      </c>
      <c r="H25" s="161">
        <f t="shared" ca="1" si="3"/>
        <v>85</v>
      </c>
      <c r="I25" s="167"/>
      <c r="J25" s="161">
        <f t="shared" ca="1" si="4"/>
        <v>5749</v>
      </c>
      <c r="K25" s="161">
        <f t="shared" ca="1" si="5"/>
        <v>82</v>
      </c>
    </row>
    <row r="26" spans="1:11" x14ac:dyDescent="0.35">
      <c r="A26" s="471" t="s">
        <v>74</v>
      </c>
      <c r="B26" s="474" t="s">
        <v>73</v>
      </c>
      <c r="C26" s="470" t="s">
        <v>75</v>
      </c>
      <c r="D26" s="161">
        <f t="shared" ca="1" si="0"/>
        <v>1223</v>
      </c>
      <c r="E26" s="161">
        <f t="shared" ca="1" si="1"/>
        <v>86</v>
      </c>
      <c r="F26" s="167"/>
      <c r="G26" s="161">
        <f t="shared" ca="1" si="2"/>
        <v>86</v>
      </c>
      <c r="H26" s="161">
        <f t="shared" ca="1" si="3"/>
        <v>86</v>
      </c>
      <c r="I26" s="167"/>
      <c r="J26" s="161">
        <f t="shared" ca="1" si="4"/>
        <v>1314</v>
      </c>
      <c r="K26" s="161">
        <f t="shared" ca="1" si="5"/>
        <v>86</v>
      </c>
    </row>
    <row r="27" spans="1:11" x14ac:dyDescent="0.35">
      <c r="A27" s="471" t="s">
        <v>635</v>
      </c>
      <c r="B27" s="474" t="s">
        <v>73</v>
      </c>
      <c r="C27" s="470" t="s">
        <v>79</v>
      </c>
      <c r="D27" s="161">
        <f t="shared" ca="1" si="0"/>
        <v>1986</v>
      </c>
      <c r="E27" s="161">
        <f t="shared" ca="1" si="1"/>
        <v>81</v>
      </c>
      <c r="F27" s="167"/>
      <c r="G27" s="161">
        <f t="shared" ca="1" si="2"/>
        <v>168</v>
      </c>
      <c r="H27" s="161">
        <f t="shared" ca="1" si="3"/>
        <v>71</v>
      </c>
      <c r="I27" s="167"/>
      <c r="J27" s="161">
        <f t="shared" ca="1" si="4"/>
        <v>2158</v>
      </c>
      <c r="K27" s="161">
        <f t="shared" ca="1" si="5"/>
        <v>80</v>
      </c>
    </row>
    <row r="28" spans="1:11" x14ac:dyDescent="0.35">
      <c r="A28" s="471" t="s">
        <v>80</v>
      </c>
      <c r="B28" s="474" t="s">
        <v>73</v>
      </c>
      <c r="C28" s="470" t="s">
        <v>81</v>
      </c>
      <c r="D28" s="161">
        <f t="shared" ca="1" si="0"/>
        <v>1117</v>
      </c>
      <c r="E28" s="161">
        <f t="shared" ca="1" si="1"/>
        <v>85</v>
      </c>
      <c r="F28" s="167"/>
      <c r="G28" s="161">
        <f t="shared" ca="1" si="2"/>
        <v>51</v>
      </c>
      <c r="H28" s="161">
        <f t="shared" ca="1" si="3"/>
        <v>92</v>
      </c>
      <c r="I28" s="167"/>
      <c r="J28" s="161">
        <f t="shared" ca="1" si="4"/>
        <v>1169</v>
      </c>
      <c r="K28" s="161">
        <f t="shared" ca="1" si="5"/>
        <v>85</v>
      </c>
    </row>
    <row r="29" spans="1:11" x14ac:dyDescent="0.35">
      <c r="A29" s="471" t="s">
        <v>82</v>
      </c>
      <c r="B29" s="474" t="s">
        <v>73</v>
      </c>
      <c r="C29" s="470" t="s">
        <v>83</v>
      </c>
      <c r="D29" s="161">
        <f t="shared" ca="1" si="0"/>
        <v>1603</v>
      </c>
      <c r="E29" s="161">
        <f t="shared" ca="1" si="1"/>
        <v>77</v>
      </c>
      <c r="F29" s="167"/>
      <c r="G29" s="161">
        <f t="shared" ca="1" si="2"/>
        <v>320</v>
      </c>
      <c r="H29" s="161">
        <f t="shared" ca="1" si="3"/>
        <v>65</v>
      </c>
      <c r="I29" s="167"/>
      <c r="J29" s="161">
        <f t="shared" ca="1" si="4"/>
        <v>1940</v>
      </c>
      <c r="K29" s="161">
        <f t="shared" ca="1" si="5"/>
        <v>74</v>
      </c>
    </row>
    <row r="30" spans="1:11" x14ac:dyDescent="0.35">
      <c r="A30" s="471" t="s">
        <v>84</v>
      </c>
      <c r="B30" s="474" t="s">
        <v>73</v>
      </c>
      <c r="C30" s="470" t="s">
        <v>85</v>
      </c>
      <c r="D30" s="161">
        <f t="shared" ca="1" si="0"/>
        <v>2381</v>
      </c>
      <c r="E30" s="161">
        <f t="shared" ca="1" si="1"/>
        <v>82</v>
      </c>
      <c r="F30" s="167"/>
      <c r="G30" s="161">
        <f t="shared" ca="1" si="2"/>
        <v>774</v>
      </c>
      <c r="H30" s="161">
        <f t="shared" ca="1" si="3"/>
        <v>78</v>
      </c>
      <c r="I30" s="167"/>
      <c r="J30" s="161">
        <f t="shared" ca="1" si="4"/>
        <v>3203</v>
      </c>
      <c r="K30" s="161">
        <f t="shared" ca="1" si="5"/>
        <v>81</v>
      </c>
    </row>
    <row r="31" spans="1:11" x14ac:dyDescent="0.35">
      <c r="A31" s="471" t="s">
        <v>86</v>
      </c>
      <c r="B31" s="474" t="s">
        <v>73</v>
      </c>
      <c r="C31" s="470" t="s">
        <v>87</v>
      </c>
      <c r="D31" s="161">
        <f t="shared" ca="1" si="0"/>
        <v>2269</v>
      </c>
      <c r="E31" s="161">
        <f t="shared" ca="1" si="1"/>
        <v>81</v>
      </c>
      <c r="F31" s="167"/>
      <c r="G31" s="161">
        <f t="shared" ca="1" si="2"/>
        <v>93</v>
      </c>
      <c r="H31" s="161">
        <f t="shared" ca="1" si="3"/>
        <v>75</v>
      </c>
      <c r="I31" s="167"/>
      <c r="J31" s="161">
        <f t="shared" ca="1" si="4"/>
        <v>2368</v>
      </c>
      <c r="K31" s="161">
        <f t="shared" ca="1" si="5"/>
        <v>81</v>
      </c>
    </row>
    <row r="32" spans="1:11" x14ac:dyDescent="0.35">
      <c r="A32" s="471" t="s">
        <v>634</v>
      </c>
      <c r="B32" s="474" t="s">
        <v>73</v>
      </c>
      <c r="C32" s="470" t="s">
        <v>89</v>
      </c>
      <c r="D32" s="161">
        <f t="shared" ca="1" si="0"/>
        <v>3236</v>
      </c>
      <c r="E32" s="161">
        <f t="shared" ca="1" si="1"/>
        <v>84</v>
      </c>
      <c r="F32" s="167"/>
      <c r="G32" s="161">
        <f t="shared" ca="1" si="2"/>
        <v>58</v>
      </c>
      <c r="H32" s="161">
        <f t="shared" ca="1" si="3"/>
        <v>86</v>
      </c>
      <c r="I32" s="167"/>
      <c r="J32" s="161">
        <f t="shared" ca="1" si="4"/>
        <v>3302</v>
      </c>
      <c r="K32" s="161">
        <f t="shared" ca="1" si="5"/>
        <v>84</v>
      </c>
    </row>
    <row r="33" spans="1:11" x14ac:dyDescent="0.35">
      <c r="A33" s="168" t="s">
        <v>90</v>
      </c>
      <c r="B33" s="205" t="s">
        <v>73</v>
      </c>
      <c r="C33" s="205" t="s">
        <v>91</v>
      </c>
      <c r="D33" s="161">
        <f t="shared" ca="1" si="0"/>
        <v>1594</v>
      </c>
      <c r="E33" s="161">
        <f t="shared" ca="1" si="1"/>
        <v>82</v>
      </c>
      <c r="F33" s="167"/>
      <c r="G33" s="161">
        <f t="shared" ca="1" si="2"/>
        <v>11</v>
      </c>
      <c r="H33" s="161">
        <f t="shared" ca="1" si="3"/>
        <v>64</v>
      </c>
      <c r="I33" s="167"/>
      <c r="J33" s="161">
        <f t="shared" ca="1" si="4"/>
        <v>1606</v>
      </c>
      <c r="K33" s="161">
        <f t="shared" ca="1" si="5"/>
        <v>82</v>
      </c>
    </row>
    <row r="34" spans="1:11" x14ac:dyDescent="0.35">
      <c r="A34" s="168" t="s">
        <v>92</v>
      </c>
      <c r="B34" s="205" t="s">
        <v>73</v>
      </c>
      <c r="C34" s="205" t="s">
        <v>93</v>
      </c>
      <c r="D34" s="161">
        <f t="shared" ca="1" si="0"/>
        <v>1557</v>
      </c>
      <c r="E34" s="161">
        <f t="shared" ca="1" si="1"/>
        <v>81</v>
      </c>
      <c r="F34" s="167"/>
      <c r="G34" s="161">
        <f t="shared" ca="1" si="2"/>
        <v>90</v>
      </c>
      <c r="H34" s="161">
        <f t="shared" ca="1" si="3"/>
        <v>83</v>
      </c>
      <c r="I34" s="167"/>
      <c r="J34" s="161">
        <f t="shared" ca="1" si="4"/>
        <v>1678</v>
      </c>
      <c r="K34" s="161">
        <f t="shared" ca="1" si="5"/>
        <v>81</v>
      </c>
    </row>
    <row r="35" spans="1:11" x14ac:dyDescent="0.35">
      <c r="A35" s="168" t="s">
        <v>94</v>
      </c>
      <c r="B35" s="205" t="s">
        <v>73</v>
      </c>
      <c r="C35" s="205" t="s">
        <v>95</v>
      </c>
      <c r="D35" s="161">
        <f t="shared" ca="1" si="0"/>
        <v>2378</v>
      </c>
      <c r="E35" s="161">
        <f t="shared" ca="1" si="1"/>
        <v>83</v>
      </c>
      <c r="F35" s="167"/>
      <c r="G35" s="161">
        <f t="shared" ca="1" si="2"/>
        <v>154</v>
      </c>
      <c r="H35" s="161">
        <f t="shared" ca="1" si="3"/>
        <v>84</v>
      </c>
      <c r="I35" s="167"/>
      <c r="J35" s="161">
        <f t="shared" ca="1" si="4"/>
        <v>2539</v>
      </c>
      <c r="K35" s="161">
        <f t="shared" ca="1" si="5"/>
        <v>83</v>
      </c>
    </row>
    <row r="36" spans="1:11" x14ac:dyDescent="0.35">
      <c r="A36" s="168" t="s">
        <v>96</v>
      </c>
      <c r="B36" s="205" t="s">
        <v>73</v>
      </c>
      <c r="C36" s="205" t="s">
        <v>97</v>
      </c>
      <c r="D36" s="161">
        <f t="shared" ca="1" si="0"/>
        <v>2952</v>
      </c>
      <c r="E36" s="161">
        <f t="shared" ca="1" si="1"/>
        <v>81</v>
      </c>
      <c r="F36" s="167"/>
      <c r="G36" s="161">
        <f t="shared" ca="1" si="2"/>
        <v>184</v>
      </c>
      <c r="H36" s="161">
        <f t="shared" ca="1" si="3"/>
        <v>79</v>
      </c>
      <c r="I36" s="167"/>
      <c r="J36" s="161">
        <f t="shared" ca="1" si="4"/>
        <v>3148</v>
      </c>
      <c r="K36" s="161">
        <f t="shared" ca="1" si="5"/>
        <v>81</v>
      </c>
    </row>
    <row r="37" spans="1:11" x14ac:dyDescent="0.35">
      <c r="A37" s="168" t="s">
        <v>100</v>
      </c>
      <c r="B37" s="205" t="s">
        <v>99</v>
      </c>
      <c r="C37" s="205" t="s">
        <v>101</v>
      </c>
      <c r="D37" s="161">
        <f t="shared" ca="1" si="0"/>
        <v>1215</v>
      </c>
      <c r="E37" s="161">
        <f t="shared" ca="1" si="1"/>
        <v>80</v>
      </c>
      <c r="F37" s="167"/>
      <c r="G37" s="161">
        <f t="shared" ca="1" si="2"/>
        <v>891</v>
      </c>
      <c r="H37" s="161">
        <f t="shared" ca="1" si="3"/>
        <v>83</v>
      </c>
      <c r="I37" s="167"/>
      <c r="J37" s="161">
        <f t="shared" ca="1" si="4"/>
        <v>2125</v>
      </c>
      <c r="K37" s="161">
        <f t="shared" ca="1" si="5"/>
        <v>81</v>
      </c>
    </row>
    <row r="38" spans="1:11" x14ac:dyDescent="0.35">
      <c r="A38" s="168" t="s">
        <v>102</v>
      </c>
      <c r="B38" s="205" t="s">
        <v>99</v>
      </c>
      <c r="C38" s="205" t="s">
        <v>103</v>
      </c>
      <c r="D38" s="161">
        <f t="shared" ca="1" si="0"/>
        <v>1552</v>
      </c>
      <c r="E38" s="161">
        <f t="shared" ca="1" si="1"/>
        <v>80</v>
      </c>
      <c r="F38" s="167"/>
      <c r="G38" s="161">
        <f t="shared" ca="1" si="2"/>
        <v>116</v>
      </c>
      <c r="H38" s="161">
        <f t="shared" ca="1" si="3"/>
        <v>83</v>
      </c>
      <c r="I38" s="167"/>
      <c r="J38" s="161">
        <f t="shared" ca="1" si="4"/>
        <v>1692</v>
      </c>
      <c r="K38" s="161">
        <f t="shared" ca="1" si="5"/>
        <v>80</v>
      </c>
    </row>
    <row r="39" spans="1:11" x14ac:dyDescent="0.35">
      <c r="A39" s="168" t="s">
        <v>104</v>
      </c>
      <c r="B39" s="205" t="s">
        <v>99</v>
      </c>
      <c r="C39" s="205" t="s">
        <v>105</v>
      </c>
      <c r="D39" s="161">
        <f t="shared" ca="1" si="0"/>
        <v>2898</v>
      </c>
      <c r="E39" s="161">
        <f t="shared" ca="1" si="1"/>
        <v>82</v>
      </c>
      <c r="F39" s="167"/>
      <c r="G39" s="161">
        <f t="shared" ca="1" si="2"/>
        <v>1029</v>
      </c>
      <c r="H39" s="161">
        <f t="shared" ca="1" si="3"/>
        <v>79</v>
      </c>
      <c r="I39" s="167"/>
      <c r="J39" s="161">
        <f t="shared" ca="1" si="4"/>
        <v>3961</v>
      </c>
      <c r="K39" s="161">
        <f t="shared" ca="1" si="5"/>
        <v>80</v>
      </c>
    </row>
    <row r="40" spans="1:11" x14ac:dyDescent="0.35">
      <c r="A40" s="168" t="s">
        <v>106</v>
      </c>
      <c r="B40" s="205" t="s">
        <v>99</v>
      </c>
      <c r="C40" s="205" t="s">
        <v>107</v>
      </c>
      <c r="D40" s="161">
        <f t="shared" ca="1" si="0"/>
        <v>1920</v>
      </c>
      <c r="E40" s="161">
        <f t="shared" ca="1" si="1"/>
        <v>83</v>
      </c>
      <c r="F40" s="167"/>
      <c r="G40" s="161">
        <f t="shared" ca="1" si="2"/>
        <v>431</v>
      </c>
      <c r="H40" s="161">
        <f t="shared" ca="1" si="3"/>
        <v>79</v>
      </c>
      <c r="I40" s="167"/>
      <c r="J40" s="161">
        <f t="shared" ca="1" si="4"/>
        <v>2369</v>
      </c>
      <c r="K40" s="161">
        <f t="shared" ca="1" si="5"/>
        <v>82</v>
      </c>
    </row>
    <row r="41" spans="1:11" x14ac:dyDescent="0.35">
      <c r="A41" s="168" t="s">
        <v>108</v>
      </c>
      <c r="B41" s="205" t="s">
        <v>99</v>
      </c>
      <c r="C41" s="205" t="s">
        <v>109</v>
      </c>
      <c r="D41" s="161">
        <f t="shared" ca="1" si="0"/>
        <v>3858</v>
      </c>
      <c r="E41" s="161">
        <f t="shared" ca="1" si="1"/>
        <v>83</v>
      </c>
      <c r="F41" s="167"/>
      <c r="G41" s="161">
        <f t="shared" ca="1" si="2"/>
        <v>299</v>
      </c>
      <c r="H41" s="161">
        <f t="shared" ca="1" si="3"/>
        <v>78</v>
      </c>
      <c r="I41" s="167"/>
      <c r="J41" s="161">
        <f t="shared" ca="1" si="4"/>
        <v>4182</v>
      </c>
      <c r="K41" s="161">
        <f t="shared" ca="1" si="5"/>
        <v>82</v>
      </c>
    </row>
    <row r="42" spans="1:11" x14ac:dyDescent="0.35">
      <c r="A42" s="168" t="s">
        <v>110</v>
      </c>
      <c r="B42" s="205" t="s">
        <v>99</v>
      </c>
      <c r="C42" s="205" t="s">
        <v>111</v>
      </c>
      <c r="D42" s="161">
        <f t="shared" ca="1" si="0"/>
        <v>3700</v>
      </c>
      <c r="E42" s="161">
        <f t="shared" ca="1" si="1"/>
        <v>80</v>
      </c>
      <c r="F42" s="167"/>
      <c r="G42" s="161">
        <f t="shared" ca="1" si="2"/>
        <v>196</v>
      </c>
      <c r="H42" s="161">
        <f t="shared" ca="1" si="3"/>
        <v>73</v>
      </c>
      <c r="I42" s="167"/>
      <c r="J42" s="161">
        <f t="shared" ca="1" si="4"/>
        <v>3912</v>
      </c>
      <c r="K42" s="161">
        <f t="shared" ca="1" si="5"/>
        <v>79</v>
      </c>
    </row>
    <row r="43" spans="1:11" x14ac:dyDescent="0.35">
      <c r="A43" s="168" t="s">
        <v>112</v>
      </c>
      <c r="B43" s="205" t="s">
        <v>99</v>
      </c>
      <c r="C43" s="205" t="s">
        <v>113</v>
      </c>
      <c r="D43" s="161">
        <f t="shared" ca="1" si="0"/>
        <v>4923</v>
      </c>
      <c r="E43" s="161">
        <f t="shared" ca="1" si="1"/>
        <v>77</v>
      </c>
      <c r="F43" s="167"/>
      <c r="G43" s="161">
        <f t="shared" ca="1" si="2"/>
        <v>192</v>
      </c>
      <c r="H43" s="161">
        <f t="shared" ca="1" si="3"/>
        <v>75</v>
      </c>
      <c r="I43" s="167"/>
      <c r="J43" s="161">
        <f t="shared" ca="1" si="4"/>
        <v>5133</v>
      </c>
      <c r="K43" s="161">
        <f t="shared" ca="1" si="5"/>
        <v>77</v>
      </c>
    </row>
    <row r="44" spans="1:11" x14ac:dyDescent="0.35">
      <c r="A44" s="168" t="s">
        <v>114</v>
      </c>
      <c r="B44" s="205" t="s">
        <v>99</v>
      </c>
      <c r="C44" s="205" t="s">
        <v>115</v>
      </c>
      <c r="D44" s="161">
        <f t="shared" ca="1" si="0"/>
        <v>1551</v>
      </c>
      <c r="E44" s="161">
        <f t="shared" ca="1" si="1"/>
        <v>76</v>
      </c>
      <c r="F44" s="167"/>
      <c r="G44" s="161">
        <f t="shared" ca="1" si="2"/>
        <v>41</v>
      </c>
      <c r="H44" s="161">
        <f t="shared" ca="1" si="3"/>
        <v>73</v>
      </c>
      <c r="I44" s="167"/>
      <c r="J44" s="161">
        <f t="shared" ca="1" si="4"/>
        <v>1597</v>
      </c>
      <c r="K44" s="161">
        <f t="shared" ca="1" si="5"/>
        <v>76</v>
      </c>
    </row>
    <row r="45" spans="1:11" x14ac:dyDescent="0.35">
      <c r="A45" s="168" t="s">
        <v>116</v>
      </c>
      <c r="B45" s="205" t="s">
        <v>99</v>
      </c>
      <c r="C45" s="205" t="s">
        <v>117</v>
      </c>
      <c r="D45" s="161">
        <f t="shared" ca="1" si="0"/>
        <v>1752</v>
      </c>
      <c r="E45" s="161">
        <f t="shared" ca="1" si="1"/>
        <v>78</v>
      </c>
      <c r="F45" s="167"/>
      <c r="G45" s="161">
        <f t="shared" ca="1" si="2"/>
        <v>63</v>
      </c>
      <c r="H45" s="161">
        <f t="shared" ca="1" si="3"/>
        <v>81</v>
      </c>
      <c r="I45" s="167"/>
      <c r="J45" s="161">
        <f t="shared" ca="1" si="4"/>
        <v>1819</v>
      </c>
      <c r="K45" s="161">
        <f t="shared" ca="1" si="5"/>
        <v>78</v>
      </c>
    </row>
    <row r="46" spans="1:11" x14ac:dyDescent="0.35">
      <c r="A46" s="168" t="s">
        <v>118</v>
      </c>
      <c r="B46" s="205" t="s">
        <v>99</v>
      </c>
      <c r="C46" s="205" t="s">
        <v>119</v>
      </c>
      <c r="D46" s="161">
        <f t="shared" ca="1" si="0"/>
        <v>12199</v>
      </c>
      <c r="E46" s="161">
        <f t="shared" ca="1" si="1"/>
        <v>81</v>
      </c>
      <c r="F46" s="167"/>
      <c r="G46" s="161">
        <f t="shared" ca="1" si="2"/>
        <v>1704</v>
      </c>
      <c r="H46" s="161">
        <f t="shared" ca="1" si="3"/>
        <v>76</v>
      </c>
      <c r="I46" s="167"/>
      <c r="J46" s="161">
        <f t="shared" ca="1" si="4"/>
        <v>13947</v>
      </c>
      <c r="K46" s="161">
        <f t="shared" ca="1" si="5"/>
        <v>81</v>
      </c>
    </row>
    <row r="47" spans="1:11" x14ac:dyDescent="0.35">
      <c r="A47" s="168" t="s">
        <v>120</v>
      </c>
      <c r="B47" s="205" t="s">
        <v>99</v>
      </c>
      <c r="C47" s="205" t="s">
        <v>121</v>
      </c>
      <c r="D47" s="161">
        <f t="shared" ca="1" si="0"/>
        <v>4292</v>
      </c>
      <c r="E47" s="161">
        <f t="shared" ca="1" si="1"/>
        <v>77</v>
      </c>
      <c r="F47" s="167"/>
      <c r="G47" s="161">
        <f t="shared" ca="1" si="2"/>
        <v>872</v>
      </c>
      <c r="H47" s="161">
        <f t="shared" ca="1" si="3"/>
        <v>70</v>
      </c>
      <c r="I47" s="167"/>
      <c r="J47" s="161">
        <f t="shared" ca="1" si="4"/>
        <v>5205</v>
      </c>
      <c r="K47" s="161">
        <f t="shared" ca="1" si="5"/>
        <v>75</v>
      </c>
    </row>
    <row r="48" spans="1:11" x14ac:dyDescent="0.35">
      <c r="A48" s="168" t="s">
        <v>122</v>
      </c>
      <c r="B48" s="205" t="s">
        <v>99</v>
      </c>
      <c r="C48" s="205" t="s">
        <v>123</v>
      </c>
      <c r="D48" s="161">
        <f t="shared" ca="1" si="0"/>
        <v>4179</v>
      </c>
      <c r="E48" s="161">
        <f t="shared" ca="1" si="1"/>
        <v>80</v>
      </c>
      <c r="F48" s="167"/>
      <c r="G48" s="161">
        <f t="shared" ca="1" si="2"/>
        <v>2803</v>
      </c>
      <c r="H48" s="161">
        <f t="shared" ca="1" si="3"/>
        <v>79</v>
      </c>
      <c r="I48" s="167"/>
      <c r="J48" s="161">
        <f t="shared" ca="1" si="4"/>
        <v>7104</v>
      </c>
      <c r="K48" s="161">
        <f t="shared" ca="1" si="5"/>
        <v>78</v>
      </c>
    </row>
    <row r="49" spans="1:11" x14ac:dyDescent="0.35">
      <c r="A49" s="168" t="s">
        <v>124</v>
      </c>
      <c r="B49" s="205" t="s">
        <v>99</v>
      </c>
      <c r="C49" s="205" t="s">
        <v>125</v>
      </c>
      <c r="D49" s="161">
        <f t="shared" ca="1" si="0"/>
        <v>2251</v>
      </c>
      <c r="E49" s="161">
        <f t="shared" ca="1" si="1"/>
        <v>79</v>
      </c>
      <c r="F49" s="167"/>
      <c r="G49" s="161">
        <f t="shared" ca="1" si="2"/>
        <v>1227</v>
      </c>
      <c r="H49" s="161">
        <f t="shared" ca="1" si="3"/>
        <v>71</v>
      </c>
      <c r="I49" s="167"/>
      <c r="J49" s="161">
        <f t="shared" ca="1" si="4"/>
        <v>3526</v>
      </c>
      <c r="K49" s="161">
        <f t="shared" ca="1" si="5"/>
        <v>76</v>
      </c>
    </row>
    <row r="50" spans="1:11" x14ac:dyDescent="0.35">
      <c r="A50" s="168" t="s">
        <v>126</v>
      </c>
      <c r="B50" s="205" t="s">
        <v>99</v>
      </c>
      <c r="C50" s="205" t="s">
        <v>127</v>
      </c>
      <c r="D50" s="161">
        <f t="shared" ca="1" si="0"/>
        <v>2195</v>
      </c>
      <c r="E50" s="161">
        <f t="shared" ca="1" si="1"/>
        <v>83</v>
      </c>
      <c r="F50" s="167"/>
      <c r="G50" s="161">
        <f t="shared" ca="1" si="2"/>
        <v>738</v>
      </c>
      <c r="H50" s="161">
        <f t="shared" ca="1" si="3"/>
        <v>81</v>
      </c>
      <c r="I50" s="167"/>
      <c r="J50" s="161">
        <f t="shared" ca="1" si="4"/>
        <v>2952</v>
      </c>
      <c r="K50" s="161">
        <f t="shared" ca="1" si="5"/>
        <v>82</v>
      </c>
    </row>
    <row r="51" spans="1:11" x14ac:dyDescent="0.35">
      <c r="A51" s="168" t="s">
        <v>128</v>
      </c>
      <c r="B51" s="205" t="s">
        <v>99</v>
      </c>
      <c r="C51" s="205" t="s">
        <v>129</v>
      </c>
      <c r="D51" s="161">
        <f t="shared" ca="1" si="0"/>
        <v>2577</v>
      </c>
      <c r="E51" s="161">
        <f t="shared" ca="1" si="1"/>
        <v>80</v>
      </c>
      <c r="F51" s="167"/>
      <c r="G51" s="161">
        <f t="shared" ca="1" si="2"/>
        <v>576</v>
      </c>
      <c r="H51" s="161">
        <f t="shared" ca="1" si="3"/>
        <v>80</v>
      </c>
      <c r="I51" s="167"/>
      <c r="J51" s="161">
        <f t="shared" ca="1" si="4"/>
        <v>3170</v>
      </c>
      <c r="K51" s="161">
        <f t="shared" ca="1" si="5"/>
        <v>79</v>
      </c>
    </row>
    <row r="52" spans="1:11" x14ac:dyDescent="0.35">
      <c r="A52" s="168" t="s">
        <v>130</v>
      </c>
      <c r="B52" s="496" t="s">
        <v>99</v>
      </c>
      <c r="C52" s="496" t="s">
        <v>131</v>
      </c>
      <c r="D52" s="161">
        <f t="shared" ca="1" si="0"/>
        <v>2827</v>
      </c>
      <c r="E52" s="161">
        <f t="shared" ca="1" si="1"/>
        <v>79</v>
      </c>
      <c r="F52" s="167"/>
      <c r="G52" s="161">
        <f t="shared" ca="1" si="2"/>
        <v>170</v>
      </c>
      <c r="H52" s="161">
        <f t="shared" ca="1" si="3"/>
        <v>77</v>
      </c>
      <c r="I52" s="167"/>
      <c r="J52" s="161">
        <f t="shared" ca="1" si="4"/>
        <v>3006</v>
      </c>
      <c r="K52" s="161">
        <f t="shared" ca="1" si="5"/>
        <v>78</v>
      </c>
    </row>
    <row r="53" spans="1:11" x14ac:dyDescent="0.35">
      <c r="A53" s="168" t="s">
        <v>132</v>
      </c>
      <c r="B53" s="495" t="s">
        <v>99</v>
      </c>
      <c r="C53" s="495" t="s">
        <v>424</v>
      </c>
      <c r="D53" s="161">
        <f t="shared" ca="1" si="0"/>
        <v>2034</v>
      </c>
      <c r="E53" s="161">
        <f t="shared" ca="1" si="1"/>
        <v>79</v>
      </c>
      <c r="F53" s="167"/>
      <c r="G53" s="161">
        <f t="shared" ca="1" si="2"/>
        <v>58</v>
      </c>
      <c r="H53" s="161">
        <f t="shared" ca="1" si="3"/>
        <v>74</v>
      </c>
      <c r="I53" s="167"/>
      <c r="J53" s="161">
        <f t="shared" ca="1" si="4"/>
        <v>2098</v>
      </c>
      <c r="K53" s="161">
        <f t="shared" ca="1" si="5"/>
        <v>78</v>
      </c>
    </row>
    <row r="54" spans="1:11" x14ac:dyDescent="0.35">
      <c r="A54" s="168" t="s">
        <v>133</v>
      </c>
      <c r="B54" s="205" t="s">
        <v>99</v>
      </c>
      <c r="C54" s="205" t="s">
        <v>134</v>
      </c>
      <c r="D54" s="161">
        <f t="shared" ca="1" si="0"/>
        <v>3157</v>
      </c>
      <c r="E54" s="161">
        <f t="shared" ca="1" si="1"/>
        <v>82</v>
      </c>
      <c r="F54" s="167"/>
      <c r="G54" s="161">
        <f t="shared" ca="1" si="2"/>
        <v>313</v>
      </c>
      <c r="H54" s="161">
        <f t="shared" ca="1" si="3"/>
        <v>81</v>
      </c>
      <c r="I54" s="167"/>
      <c r="J54" s="161">
        <f t="shared" ca="1" si="4"/>
        <v>3479</v>
      </c>
      <c r="K54" s="161">
        <f t="shared" ca="1" si="5"/>
        <v>82</v>
      </c>
    </row>
    <row r="55" spans="1:11" x14ac:dyDescent="0.35">
      <c r="A55" s="168" t="s">
        <v>135</v>
      </c>
      <c r="B55" s="205" t="s">
        <v>99</v>
      </c>
      <c r="C55" s="205" t="s">
        <v>136</v>
      </c>
      <c r="D55" s="161">
        <f t="shared" ca="1" si="0"/>
        <v>2706</v>
      </c>
      <c r="E55" s="161">
        <f t="shared" ca="1" si="1"/>
        <v>77</v>
      </c>
      <c r="F55" s="167"/>
      <c r="G55" s="161">
        <f t="shared" ca="1" si="2"/>
        <v>431</v>
      </c>
      <c r="H55" s="161">
        <f t="shared" ca="1" si="3"/>
        <v>78</v>
      </c>
      <c r="I55" s="167"/>
      <c r="J55" s="161">
        <f t="shared" ca="1" si="4"/>
        <v>3147</v>
      </c>
      <c r="K55" s="161">
        <f t="shared" ca="1" si="5"/>
        <v>77</v>
      </c>
    </row>
    <row r="56" spans="1:11" x14ac:dyDescent="0.35">
      <c r="A56" s="168" t="s">
        <v>137</v>
      </c>
      <c r="B56" s="205" t="s">
        <v>99</v>
      </c>
      <c r="C56" s="205" t="s">
        <v>138</v>
      </c>
      <c r="D56" s="161">
        <f t="shared" ca="1" si="0"/>
        <v>2464</v>
      </c>
      <c r="E56" s="161">
        <f t="shared" ca="1" si="1"/>
        <v>86</v>
      </c>
      <c r="F56" s="167"/>
      <c r="G56" s="161">
        <f t="shared" ca="1" si="2"/>
        <v>497</v>
      </c>
      <c r="H56" s="161">
        <f t="shared" ca="1" si="3"/>
        <v>83</v>
      </c>
      <c r="I56" s="167"/>
      <c r="J56" s="161">
        <f t="shared" ca="1" si="4"/>
        <v>2985</v>
      </c>
      <c r="K56" s="161">
        <f t="shared" ca="1" si="5"/>
        <v>85</v>
      </c>
    </row>
    <row r="57" spans="1:11" x14ac:dyDescent="0.35">
      <c r="A57" s="168" t="s">
        <v>139</v>
      </c>
      <c r="B57" s="205" t="s">
        <v>99</v>
      </c>
      <c r="C57" s="205" t="s">
        <v>140</v>
      </c>
      <c r="D57" s="161">
        <f t="shared" ca="1" si="0"/>
        <v>2396</v>
      </c>
      <c r="E57" s="161">
        <f t="shared" ca="1" si="1"/>
        <v>83</v>
      </c>
      <c r="F57" s="167"/>
      <c r="G57" s="161">
        <f t="shared" ca="1" si="2"/>
        <v>224</v>
      </c>
      <c r="H57" s="161">
        <f t="shared" ca="1" si="3"/>
        <v>80</v>
      </c>
      <c r="I57" s="167"/>
      <c r="J57" s="161">
        <f t="shared" ca="1" si="4"/>
        <v>2634</v>
      </c>
      <c r="K57" s="161">
        <f t="shared" ca="1" si="5"/>
        <v>83</v>
      </c>
    </row>
    <row r="58" spans="1:11" x14ac:dyDescent="0.35">
      <c r="A58" s="168" t="s">
        <v>141</v>
      </c>
      <c r="B58" s="205" t="s">
        <v>99</v>
      </c>
      <c r="C58" s="205" t="s">
        <v>142</v>
      </c>
      <c r="D58" s="161">
        <f t="shared" ca="1" si="0"/>
        <v>3657</v>
      </c>
      <c r="E58" s="161">
        <f t="shared" ca="1" si="1"/>
        <v>83</v>
      </c>
      <c r="F58" s="167"/>
      <c r="G58" s="161">
        <f t="shared" ca="1" si="2"/>
        <v>188</v>
      </c>
      <c r="H58" s="161">
        <f t="shared" ca="1" si="3"/>
        <v>73</v>
      </c>
      <c r="I58" s="167"/>
      <c r="J58" s="161">
        <f t="shared" ca="1" si="4"/>
        <v>3863</v>
      </c>
      <c r="K58" s="161">
        <f t="shared" ca="1" si="5"/>
        <v>83</v>
      </c>
    </row>
    <row r="59" spans="1:11" x14ac:dyDescent="0.35">
      <c r="A59" s="168" t="s">
        <v>143</v>
      </c>
      <c r="B59" s="205" t="s">
        <v>99</v>
      </c>
      <c r="C59" s="205" t="s">
        <v>144</v>
      </c>
      <c r="D59" s="161">
        <f t="shared" ca="1" si="0"/>
        <v>3609</v>
      </c>
      <c r="E59" s="161">
        <f t="shared" ca="1" si="1"/>
        <v>80</v>
      </c>
      <c r="F59" s="167"/>
      <c r="G59" s="161">
        <f t="shared" ca="1" si="2"/>
        <v>132</v>
      </c>
      <c r="H59" s="161">
        <f t="shared" ca="1" si="3"/>
        <v>75</v>
      </c>
      <c r="I59" s="167"/>
      <c r="J59" s="161">
        <f t="shared" ca="1" si="4"/>
        <v>3751</v>
      </c>
      <c r="K59" s="161">
        <f t="shared" ca="1" si="5"/>
        <v>80</v>
      </c>
    </row>
    <row r="60" spans="1:11" x14ac:dyDescent="0.35">
      <c r="A60" s="168" t="s">
        <v>147</v>
      </c>
      <c r="B60" s="205" t="s">
        <v>633</v>
      </c>
      <c r="C60" s="205" t="s">
        <v>148</v>
      </c>
      <c r="D60" s="161">
        <f t="shared" ca="1" si="0"/>
        <v>2729</v>
      </c>
      <c r="E60" s="161">
        <f t="shared" ca="1" si="1"/>
        <v>80</v>
      </c>
      <c r="F60" s="167"/>
      <c r="G60" s="161">
        <f t="shared" ca="1" si="2"/>
        <v>164</v>
      </c>
      <c r="H60" s="161">
        <f t="shared" ca="1" si="3"/>
        <v>71</v>
      </c>
      <c r="I60" s="167"/>
      <c r="J60" s="161">
        <f t="shared" ca="1" si="4"/>
        <v>2900</v>
      </c>
      <c r="K60" s="161">
        <f t="shared" ca="1" si="5"/>
        <v>79</v>
      </c>
    </row>
    <row r="61" spans="1:11" x14ac:dyDescent="0.35">
      <c r="A61" s="168" t="s">
        <v>149</v>
      </c>
      <c r="B61" s="205" t="s">
        <v>633</v>
      </c>
      <c r="C61" s="205" t="s">
        <v>150</v>
      </c>
      <c r="D61" s="161">
        <f t="shared" ca="1" si="0"/>
        <v>4923</v>
      </c>
      <c r="E61" s="161">
        <f t="shared" ca="1" si="1"/>
        <v>81</v>
      </c>
      <c r="F61" s="167"/>
      <c r="G61" s="161">
        <f t="shared" ca="1" si="2"/>
        <v>3150</v>
      </c>
      <c r="H61" s="161">
        <f t="shared" ca="1" si="3"/>
        <v>76</v>
      </c>
      <c r="I61" s="167"/>
      <c r="J61" s="161">
        <f t="shared" ca="1" si="4"/>
        <v>8105</v>
      </c>
      <c r="K61" s="161">
        <f t="shared" ca="1" si="5"/>
        <v>79</v>
      </c>
    </row>
    <row r="62" spans="1:11" x14ac:dyDescent="0.35">
      <c r="A62" s="168" t="s">
        <v>151</v>
      </c>
      <c r="B62" s="205" t="s">
        <v>633</v>
      </c>
      <c r="C62" s="205" t="s">
        <v>152</v>
      </c>
      <c r="D62" s="161">
        <f t="shared" ca="1" si="0"/>
        <v>2357</v>
      </c>
      <c r="E62" s="161">
        <f t="shared" ca="1" si="1"/>
        <v>83</v>
      </c>
      <c r="F62" s="167"/>
      <c r="G62" s="161">
        <f t="shared" ca="1" si="2"/>
        <v>479</v>
      </c>
      <c r="H62" s="161">
        <f t="shared" ca="1" si="3"/>
        <v>78</v>
      </c>
      <c r="I62" s="167"/>
      <c r="J62" s="161">
        <f t="shared" ca="1" si="4"/>
        <v>2843</v>
      </c>
      <c r="K62" s="161">
        <f t="shared" ca="1" si="5"/>
        <v>82</v>
      </c>
    </row>
    <row r="63" spans="1:11" x14ac:dyDescent="0.35">
      <c r="A63" s="168" t="s">
        <v>153</v>
      </c>
      <c r="B63" s="205" t="s">
        <v>633</v>
      </c>
      <c r="C63" s="205" t="s">
        <v>154</v>
      </c>
      <c r="D63" s="161">
        <f t="shared" ca="1" si="0"/>
        <v>3322</v>
      </c>
      <c r="E63" s="161">
        <f t="shared" ca="1" si="1"/>
        <v>78</v>
      </c>
      <c r="F63" s="167"/>
      <c r="G63" s="161">
        <f t="shared" ca="1" si="2"/>
        <v>428</v>
      </c>
      <c r="H63" s="161">
        <f t="shared" ca="1" si="3"/>
        <v>72</v>
      </c>
      <c r="I63" s="167"/>
      <c r="J63" s="161">
        <f t="shared" ca="1" si="4"/>
        <v>3760</v>
      </c>
      <c r="K63" s="161">
        <f t="shared" ca="1" si="5"/>
        <v>78</v>
      </c>
    </row>
    <row r="64" spans="1:11" x14ac:dyDescent="0.35">
      <c r="A64" s="168" t="s">
        <v>155</v>
      </c>
      <c r="B64" s="205" t="s">
        <v>633</v>
      </c>
      <c r="C64" s="205" t="s">
        <v>156</v>
      </c>
      <c r="D64" s="161">
        <f t="shared" ca="1" si="0"/>
        <v>3371</v>
      </c>
      <c r="E64" s="161">
        <f t="shared" ca="1" si="1"/>
        <v>82</v>
      </c>
      <c r="F64" s="167"/>
      <c r="G64" s="161">
        <f t="shared" ca="1" si="2"/>
        <v>164</v>
      </c>
      <c r="H64" s="161">
        <f t="shared" ca="1" si="3"/>
        <v>73</v>
      </c>
      <c r="I64" s="167"/>
      <c r="J64" s="161">
        <f t="shared" ca="1" si="4"/>
        <v>3543</v>
      </c>
      <c r="K64" s="161">
        <f t="shared" ca="1" si="5"/>
        <v>81</v>
      </c>
    </row>
    <row r="65" spans="1:11" x14ac:dyDescent="0.35">
      <c r="A65" s="168" t="s">
        <v>157</v>
      </c>
      <c r="B65" s="205" t="s">
        <v>633</v>
      </c>
      <c r="C65" s="490" t="s">
        <v>519</v>
      </c>
      <c r="D65" s="161">
        <f t="shared" ca="1" si="0"/>
        <v>2808</v>
      </c>
      <c r="E65" s="161">
        <f t="shared" ca="1" si="1"/>
        <v>78</v>
      </c>
      <c r="F65" s="167"/>
      <c r="G65" s="161">
        <f t="shared" ca="1" si="2"/>
        <v>534</v>
      </c>
      <c r="H65" s="161">
        <f t="shared" ca="1" si="3"/>
        <v>74</v>
      </c>
      <c r="I65" s="167"/>
      <c r="J65" s="161">
        <f t="shared" ca="1" si="4"/>
        <v>3363</v>
      </c>
      <c r="K65" s="161">
        <f t="shared" ca="1" si="5"/>
        <v>77</v>
      </c>
    </row>
    <row r="66" spans="1:11" x14ac:dyDescent="0.35">
      <c r="A66" s="168" t="s">
        <v>158</v>
      </c>
      <c r="B66" s="205" t="s">
        <v>633</v>
      </c>
      <c r="C66" s="205" t="s">
        <v>159</v>
      </c>
      <c r="D66" s="161">
        <f t="shared" ca="1" si="0"/>
        <v>4054</v>
      </c>
      <c r="E66" s="161">
        <f t="shared" ca="1" si="1"/>
        <v>79</v>
      </c>
      <c r="F66" s="167"/>
      <c r="G66" s="161">
        <f t="shared" ca="1" si="2"/>
        <v>1385</v>
      </c>
      <c r="H66" s="161">
        <f t="shared" ca="1" si="3"/>
        <v>77</v>
      </c>
      <c r="I66" s="167"/>
      <c r="J66" s="161">
        <f t="shared" ca="1" si="4"/>
        <v>5485</v>
      </c>
      <c r="K66" s="161">
        <f t="shared" ca="1" si="5"/>
        <v>78</v>
      </c>
    </row>
    <row r="67" spans="1:11" x14ac:dyDescent="0.35">
      <c r="A67" s="168" t="s">
        <v>160</v>
      </c>
      <c r="B67" s="205" t="s">
        <v>633</v>
      </c>
      <c r="C67" s="205" t="s">
        <v>161</v>
      </c>
      <c r="D67" s="161">
        <f t="shared" ca="1" si="0"/>
        <v>7923</v>
      </c>
      <c r="E67" s="161">
        <f t="shared" ca="1" si="1"/>
        <v>79</v>
      </c>
      <c r="F67" s="167"/>
      <c r="G67" s="161">
        <f t="shared" ca="1" si="2"/>
        <v>2096</v>
      </c>
      <c r="H67" s="161">
        <f t="shared" ca="1" si="3"/>
        <v>72</v>
      </c>
      <c r="I67" s="167"/>
      <c r="J67" s="161">
        <f t="shared" ca="1" si="4"/>
        <v>10111</v>
      </c>
      <c r="K67" s="161">
        <f t="shared" ca="1" si="5"/>
        <v>77</v>
      </c>
    </row>
    <row r="68" spans="1:11" x14ac:dyDescent="0.35">
      <c r="A68" s="168" t="s">
        <v>162</v>
      </c>
      <c r="B68" s="205" t="s">
        <v>633</v>
      </c>
      <c r="C68" s="205" t="s">
        <v>163</v>
      </c>
      <c r="D68" s="161">
        <f t="shared" ca="1" si="0"/>
        <v>1850</v>
      </c>
      <c r="E68" s="161">
        <f t="shared" ca="1" si="1"/>
        <v>80</v>
      </c>
      <c r="F68" s="167"/>
      <c r="G68" s="161">
        <f t="shared" ca="1" si="2"/>
        <v>117</v>
      </c>
      <c r="H68" s="161">
        <f t="shared" ca="1" si="3"/>
        <v>82</v>
      </c>
      <c r="I68" s="167"/>
      <c r="J68" s="161">
        <f t="shared" ca="1" si="4"/>
        <v>1969</v>
      </c>
      <c r="K68" s="161">
        <f t="shared" ca="1" si="5"/>
        <v>80</v>
      </c>
    </row>
    <row r="69" spans="1:11" x14ac:dyDescent="0.35">
      <c r="A69" s="168" t="s">
        <v>164</v>
      </c>
      <c r="B69" s="205" t="s">
        <v>633</v>
      </c>
      <c r="C69" s="205" t="s">
        <v>165</v>
      </c>
      <c r="D69" s="161">
        <f t="shared" ca="1" si="0"/>
        <v>1722</v>
      </c>
      <c r="E69" s="161">
        <f t="shared" ca="1" si="1"/>
        <v>83</v>
      </c>
      <c r="F69" s="167"/>
      <c r="G69" s="161">
        <f t="shared" ca="1" si="2"/>
        <v>223</v>
      </c>
      <c r="H69" s="161">
        <f t="shared" ca="1" si="3"/>
        <v>80</v>
      </c>
      <c r="I69" s="167"/>
      <c r="J69" s="161">
        <f t="shared" ca="1" si="4"/>
        <v>1951</v>
      </c>
      <c r="K69" s="161">
        <f t="shared" ca="1" si="5"/>
        <v>83</v>
      </c>
    </row>
    <row r="70" spans="1:11" x14ac:dyDescent="0.35">
      <c r="A70" s="168" t="s">
        <v>166</v>
      </c>
      <c r="B70" s="496" t="s">
        <v>633</v>
      </c>
      <c r="C70" s="496" t="s">
        <v>167</v>
      </c>
      <c r="D70" s="161">
        <f t="shared" ca="1" si="0"/>
        <v>5884</v>
      </c>
      <c r="E70" s="161">
        <f t="shared" ca="1" si="1"/>
        <v>79</v>
      </c>
      <c r="F70" s="167"/>
      <c r="G70" s="161">
        <f t="shared" ca="1" si="2"/>
        <v>292</v>
      </c>
      <c r="H70" s="161">
        <f t="shared" ca="1" si="3"/>
        <v>72</v>
      </c>
      <c r="I70" s="167"/>
      <c r="J70" s="161">
        <f t="shared" ca="1" si="4"/>
        <v>6196</v>
      </c>
      <c r="K70" s="161">
        <f t="shared" ca="1" si="5"/>
        <v>78</v>
      </c>
    </row>
    <row r="71" spans="1:11" x14ac:dyDescent="0.35">
      <c r="A71" s="168" t="s">
        <v>168</v>
      </c>
      <c r="B71" s="495" t="s">
        <v>633</v>
      </c>
      <c r="C71" s="495" t="s">
        <v>169</v>
      </c>
      <c r="D71" s="161">
        <f t="shared" ca="1" si="0"/>
        <v>3058</v>
      </c>
      <c r="E71" s="161">
        <f t="shared" ca="1" si="1"/>
        <v>80</v>
      </c>
      <c r="F71" s="167"/>
      <c r="G71" s="161">
        <f t="shared" ca="1" si="2"/>
        <v>355</v>
      </c>
      <c r="H71" s="161">
        <f t="shared" ca="1" si="3"/>
        <v>70</v>
      </c>
      <c r="I71" s="167"/>
      <c r="J71" s="161">
        <f t="shared" ca="1" si="4"/>
        <v>3424</v>
      </c>
      <c r="K71" s="161">
        <f t="shared" ca="1" si="5"/>
        <v>79</v>
      </c>
    </row>
    <row r="72" spans="1:11" x14ac:dyDescent="0.35">
      <c r="A72" s="168" t="s">
        <v>170</v>
      </c>
      <c r="B72" s="205" t="s">
        <v>633</v>
      </c>
      <c r="C72" s="205" t="s">
        <v>171</v>
      </c>
      <c r="D72" s="161">
        <f t="shared" ca="1" si="0"/>
        <v>4887</v>
      </c>
      <c r="E72" s="161">
        <f t="shared" ca="1" si="1"/>
        <v>81</v>
      </c>
      <c r="F72" s="167"/>
      <c r="G72" s="161">
        <f t="shared" ca="1" si="2"/>
        <v>1467</v>
      </c>
      <c r="H72" s="161">
        <f t="shared" ca="1" si="3"/>
        <v>67</v>
      </c>
      <c r="I72" s="167"/>
      <c r="J72" s="161">
        <f t="shared" ca="1" si="4"/>
        <v>6449</v>
      </c>
      <c r="K72" s="161">
        <f t="shared" ca="1" si="5"/>
        <v>77</v>
      </c>
    </row>
    <row r="73" spans="1:11" x14ac:dyDescent="0.35">
      <c r="A73" s="168" t="s">
        <v>172</v>
      </c>
      <c r="B73" s="205" t="s">
        <v>633</v>
      </c>
      <c r="C73" s="205" t="s">
        <v>173</v>
      </c>
      <c r="D73" s="161">
        <f t="shared" ca="1" si="0"/>
        <v>3727</v>
      </c>
      <c r="E73" s="161">
        <f t="shared" ca="1" si="1"/>
        <v>77</v>
      </c>
      <c r="F73" s="167"/>
      <c r="G73" s="161">
        <f t="shared" ca="1" si="2"/>
        <v>438</v>
      </c>
      <c r="H73" s="161">
        <f t="shared" ca="1" si="3"/>
        <v>74</v>
      </c>
      <c r="I73" s="167"/>
      <c r="J73" s="161">
        <f t="shared" ca="1" si="4"/>
        <v>4178</v>
      </c>
      <c r="K73" s="161">
        <f t="shared" ca="1" si="5"/>
        <v>77</v>
      </c>
    </row>
    <row r="74" spans="1:11" x14ac:dyDescent="0.35">
      <c r="A74" s="168" t="s">
        <v>174</v>
      </c>
      <c r="B74" s="205" t="s">
        <v>633</v>
      </c>
      <c r="C74" s="205" t="s">
        <v>175</v>
      </c>
      <c r="D74" s="161">
        <f t="shared" ref="D74:D137" ca="1" si="6">VLOOKUP(TRIM($A74),INDIRECT($T$10),6+$T$11,0)</f>
        <v>1816</v>
      </c>
      <c r="E74" s="161">
        <f t="shared" ref="E74:E137" ca="1" si="7">VLOOKUP(TRIM($A74),INDIRECT($T$10),3+$T$11,0)</f>
        <v>83</v>
      </c>
      <c r="F74" s="167"/>
      <c r="G74" s="161">
        <f t="shared" ref="G74:G137" ca="1" si="8">VLOOKUP(TRIM($A74),INDIRECT($T$10),12+$T$11,0)</f>
        <v>186</v>
      </c>
      <c r="H74" s="161">
        <f t="shared" ref="H74:H137" ca="1" si="9">VLOOKUP(TRIM($A74),INDIRECT($T$10),9+$T$11,0)</f>
        <v>78</v>
      </c>
      <c r="I74" s="167"/>
      <c r="J74" s="161">
        <f t="shared" ref="J74:J137" ca="1" si="10">VLOOKUP(TRIM($A74),INDIRECT($T$10),18+$T$11,0)</f>
        <v>2011</v>
      </c>
      <c r="K74" s="161">
        <f t="shared" ref="K74:K137" ca="1" si="11">VLOOKUP(TRIM($A74),INDIRECT($T$10),15+$T$11,0)</f>
        <v>82</v>
      </c>
    </row>
    <row r="75" spans="1:11" x14ac:dyDescent="0.35">
      <c r="A75" s="168" t="s">
        <v>178</v>
      </c>
      <c r="B75" s="205" t="s">
        <v>177</v>
      </c>
      <c r="C75" s="205" t="s">
        <v>179</v>
      </c>
      <c r="D75" s="161">
        <f t="shared" ca="1" si="6"/>
        <v>2446</v>
      </c>
      <c r="E75" s="161">
        <f t="shared" ca="1" si="7"/>
        <v>80</v>
      </c>
      <c r="F75" s="167"/>
      <c r="G75" s="161">
        <f t="shared" ca="1" si="8"/>
        <v>852</v>
      </c>
      <c r="H75" s="161">
        <f t="shared" ca="1" si="9"/>
        <v>75</v>
      </c>
      <c r="I75" s="167"/>
      <c r="J75" s="161">
        <f t="shared" ca="1" si="10"/>
        <v>3397</v>
      </c>
      <c r="K75" s="161">
        <f t="shared" ca="1" si="11"/>
        <v>78</v>
      </c>
    </row>
    <row r="76" spans="1:11" x14ac:dyDescent="0.35">
      <c r="A76" s="168" t="s">
        <v>180</v>
      </c>
      <c r="B76" s="205" t="s">
        <v>177</v>
      </c>
      <c r="C76" s="205" t="s">
        <v>181</v>
      </c>
      <c r="D76" s="161">
        <f t="shared" ca="1" si="6"/>
        <v>8271</v>
      </c>
      <c r="E76" s="161">
        <f t="shared" ca="1" si="7"/>
        <v>80</v>
      </c>
      <c r="F76" s="167"/>
      <c r="G76" s="161">
        <f t="shared" ca="1" si="8"/>
        <v>250</v>
      </c>
      <c r="H76" s="161">
        <f t="shared" ca="1" si="9"/>
        <v>73</v>
      </c>
      <c r="I76" s="167"/>
      <c r="J76" s="161">
        <f t="shared" ca="1" si="10"/>
        <v>8569</v>
      </c>
      <c r="K76" s="161">
        <f t="shared" ca="1" si="11"/>
        <v>79</v>
      </c>
    </row>
    <row r="77" spans="1:11" x14ac:dyDescent="0.35">
      <c r="A77" s="168" t="s">
        <v>182</v>
      </c>
      <c r="B77" s="205" t="s">
        <v>177</v>
      </c>
      <c r="C77" s="205" t="s">
        <v>183</v>
      </c>
      <c r="D77" s="161">
        <f t="shared" ca="1" si="6"/>
        <v>2294</v>
      </c>
      <c r="E77" s="161">
        <f t="shared" ca="1" si="7"/>
        <v>75</v>
      </c>
      <c r="F77" s="167"/>
      <c r="G77" s="161">
        <f t="shared" ca="1" si="8"/>
        <v>2315</v>
      </c>
      <c r="H77" s="161">
        <f t="shared" ca="1" si="9"/>
        <v>80</v>
      </c>
      <c r="I77" s="167"/>
      <c r="J77" s="161">
        <f t="shared" ca="1" si="10"/>
        <v>4682</v>
      </c>
      <c r="K77" s="161">
        <f t="shared" ca="1" si="11"/>
        <v>77</v>
      </c>
    </row>
    <row r="78" spans="1:11" x14ac:dyDescent="0.35">
      <c r="A78" s="168" t="s">
        <v>184</v>
      </c>
      <c r="B78" s="205" t="s">
        <v>177</v>
      </c>
      <c r="C78" s="205" t="s">
        <v>185</v>
      </c>
      <c r="D78" s="161">
        <f t="shared" ca="1" si="6"/>
        <v>7030</v>
      </c>
      <c r="E78" s="161">
        <f t="shared" ca="1" si="7"/>
        <v>81</v>
      </c>
      <c r="F78" s="167"/>
      <c r="G78" s="161">
        <f t="shared" ca="1" si="8"/>
        <v>686</v>
      </c>
      <c r="H78" s="161">
        <f t="shared" ca="1" si="9"/>
        <v>80</v>
      </c>
      <c r="I78" s="167"/>
      <c r="J78" s="161">
        <f t="shared" ca="1" si="10"/>
        <v>7751</v>
      </c>
      <c r="K78" s="161">
        <f t="shared" ca="1" si="11"/>
        <v>80</v>
      </c>
    </row>
    <row r="79" spans="1:11" x14ac:dyDescent="0.35">
      <c r="A79" s="168" t="s">
        <v>186</v>
      </c>
      <c r="B79" s="205" t="s">
        <v>177</v>
      </c>
      <c r="C79" s="205" t="s">
        <v>187</v>
      </c>
      <c r="D79" s="161">
        <f t="shared" ca="1" si="6"/>
        <v>7205</v>
      </c>
      <c r="E79" s="161">
        <f t="shared" ca="1" si="7"/>
        <v>84</v>
      </c>
      <c r="F79" s="167"/>
      <c r="G79" s="161">
        <f t="shared" ca="1" si="8"/>
        <v>885</v>
      </c>
      <c r="H79" s="161">
        <f t="shared" ca="1" si="9"/>
        <v>80</v>
      </c>
      <c r="I79" s="167"/>
      <c r="J79" s="161">
        <f t="shared" ca="1" si="10"/>
        <v>8133</v>
      </c>
      <c r="K79" s="161">
        <f t="shared" ca="1" si="11"/>
        <v>83</v>
      </c>
    </row>
    <row r="80" spans="1:11" x14ac:dyDescent="0.35">
      <c r="A80" s="168" t="s">
        <v>188</v>
      </c>
      <c r="B80" s="205" t="s">
        <v>177</v>
      </c>
      <c r="C80" s="205" t="s">
        <v>189</v>
      </c>
      <c r="D80" s="161">
        <f t="shared" ca="1" si="6"/>
        <v>7874</v>
      </c>
      <c r="E80" s="161">
        <f t="shared" ca="1" si="7"/>
        <v>82</v>
      </c>
      <c r="F80" s="167"/>
      <c r="G80" s="161">
        <f t="shared" ca="1" si="8"/>
        <v>1555</v>
      </c>
      <c r="H80" s="161">
        <f t="shared" ca="1" si="9"/>
        <v>77</v>
      </c>
      <c r="I80" s="167"/>
      <c r="J80" s="161">
        <f t="shared" ca="1" si="10"/>
        <v>9487</v>
      </c>
      <c r="K80" s="161">
        <f t="shared" ca="1" si="11"/>
        <v>81</v>
      </c>
    </row>
    <row r="81" spans="1:11" x14ac:dyDescent="0.35">
      <c r="A81" s="168" t="s">
        <v>190</v>
      </c>
      <c r="B81" s="205" t="s">
        <v>177</v>
      </c>
      <c r="C81" s="205" t="s">
        <v>191</v>
      </c>
      <c r="D81" s="161">
        <f t="shared" ca="1" si="6"/>
        <v>2619</v>
      </c>
      <c r="E81" s="161">
        <f t="shared" ca="1" si="7"/>
        <v>76</v>
      </c>
      <c r="F81" s="167"/>
      <c r="G81" s="161">
        <f t="shared" ca="1" si="8"/>
        <v>1148</v>
      </c>
      <c r="H81" s="161">
        <f t="shared" ca="1" si="9"/>
        <v>74</v>
      </c>
      <c r="I81" s="167"/>
      <c r="J81" s="161">
        <f t="shared" ca="1" si="10"/>
        <v>3812</v>
      </c>
      <c r="K81" s="161">
        <f t="shared" ca="1" si="11"/>
        <v>75</v>
      </c>
    </row>
    <row r="82" spans="1:11" x14ac:dyDescent="0.35">
      <c r="A82" s="168" t="s">
        <v>192</v>
      </c>
      <c r="B82" s="496" t="s">
        <v>177</v>
      </c>
      <c r="C82" s="496" t="s">
        <v>193</v>
      </c>
      <c r="D82" s="161">
        <f t="shared" ca="1" si="6"/>
        <v>8795</v>
      </c>
      <c r="E82" s="161">
        <f t="shared" ca="1" si="7"/>
        <v>77</v>
      </c>
      <c r="F82" s="167"/>
      <c r="G82" s="161">
        <f t="shared" ca="1" si="8"/>
        <v>676</v>
      </c>
      <c r="H82" s="161">
        <f t="shared" ca="1" si="9"/>
        <v>76</v>
      </c>
      <c r="I82" s="167"/>
      <c r="J82" s="161">
        <f t="shared" ca="1" si="10"/>
        <v>9504</v>
      </c>
      <c r="K82" s="161">
        <f t="shared" ca="1" si="11"/>
        <v>77</v>
      </c>
    </row>
    <row r="83" spans="1:11" x14ac:dyDescent="0.35">
      <c r="A83" s="168" t="s">
        <v>194</v>
      </c>
      <c r="B83" s="495" t="s">
        <v>177</v>
      </c>
      <c r="C83" s="495" t="s">
        <v>195</v>
      </c>
      <c r="D83" s="161">
        <f t="shared" ca="1" si="6"/>
        <v>389</v>
      </c>
      <c r="E83" s="161">
        <f t="shared" ca="1" si="7"/>
        <v>86</v>
      </c>
      <c r="F83" s="167"/>
      <c r="G83" s="161">
        <f t="shared" ca="1" si="8"/>
        <v>12</v>
      </c>
      <c r="H83" s="161">
        <f t="shared" ca="1" si="9"/>
        <v>67</v>
      </c>
      <c r="I83" s="167"/>
      <c r="J83" s="161">
        <f t="shared" ca="1" si="10"/>
        <v>402</v>
      </c>
      <c r="K83" s="161">
        <f t="shared" ca="1" si="11"/>
        <v>86</v>
      </c>
    </row>
    <row r="84" spans="1:11" x14ac:dyDescent="0.35">
      <c r="A84" s="168" t="s">
        <v>198</v>
      </c>
      <c r="B84" s="205" t="s">
        <v>197</v>
      </c>
      <c r="C84" s="205" t="s">
        <v>199</v>
      </c>
      <c r="D84" s="161">
        <f t="shared" ca="1" si="6"/>
        <v>9091</v>
      </c>
      <c r="E84" s="161">
        <f t="shared" ca="1" si="7"/>
        <v>81</v>
      </c>
      <c r="F84" s="167"/>
      <c r="G84" s="161">
        <f t="shared" ca="1" si="8"/>
        <v>6631</v>
      </c>
      <c r="H84" s="161">
        <f t="shared" ca="1" si="9"/>
        <v>79</v>
      </c>
      <c r="I84" s="167"/>
      <c r="J84" s="161">
        <f t="shared" ca="1" si="10"/>
        <v>15944</v>
      </c>
      <c r="K84" s="161">
        <f t="shared" ca="1" si="11"/>
        <v>79</v>
      </c>
    </row>
    <row r="85" spans="1:11" x14ac:dyDescent="0.35">
      <c r="A85" s="168" t="s">
        <v>200</v>
      </c>
      <c r="B85" s="205" t="s">
        <v>197</v>
      </c>
      <c r="C85" s="205" t="s">
        <v>201</v>
      </c>
      <c r="D85" s="161">
        <f t="shared" ca="1" si="6"/>
        <v>3015</v>
      </c>
      <c r="E85" s="161">
        <f t="shared" ca="1" si="7"/>
        <v>80</v>
      </c>
      <c r="F85" s="167"/>
      <c r="G85" s="161">
        <f t="shared" ca="1" si="8"/>
        <v>1512</v>
      </c>
      <c r="H85" s="161">
        <f t="shared" ca="1" si="9"/>
        <v>79</v>
      </c>
      <c r="I85" s="167"/>
      <c r="J85" s="161">
        <f t="shared" ca="1" si="10"/>
        <v>4582</v>
      </c>
      <c r="K85" s="161">
        <f t="shared" ca="1" si="11"/>
        <v>79</v>
      </c>
    </row>
    <row r="86" spans="1:11" x14ac:dyDescent="0.35">
      <c r="A86" s="168" t="s">
        <v>202</v>
      </c>
      <c r="B86" s="205" t="s">
        <v>197</v>
      </c>
      <c r="C86" s="205" t="s">
        <v>203</v>
      </c>
      <c r="D86" s="161">
        <f t="shared" ca="1" si="6"/>
        <v>3355</v>
      </c>
      <c r="E86" s="161">
        <f t="shared" ca="1" si="7"/>
        <v>79</v>
      </c>
      <c r="F86" s="167"/>
      <c r="G86" s="161">
        <f t="shared" ca="1" si="8"/>
        <v>509</v>
      </c>
      <c r="H86" s="161">
        <f t="shared" ca="1" si="9"/>
        <v>78</v>
      </c>
      <c r="I86" s="167"/>
      <c r="J86" s="161">
        <f t="shared" ca="1" si="10"/>
        <v>3882</v>
      </c>
      <c r="K86" s="161">
        <f t="shared" ca="1" si="11"/>
        <v>79</v>
      </c>
    </row>
    <row r="87" spans="1:11" x14ac:dyDescent="0.35">
      <c r="A87" s="168" t="s">
        <v>204</v>
      </c>
      <c r="B87" s="205" t="s">
        <v>197</v>
      </c>
      <c r="C87" s="489" t="s">
        <v>496</v>
      </c>
      <c r="D87" s="161">
        <f t="shared" ca="1" si="6"/>
        <v>1739</v>
      </c>
      <c r="E87" s="161">
        <f t="shared" ca="1" si="7"/>
        <v>81</v>
      </c>
      <c r="F87" s="167"/>
      <c r="G87" s="161">
        <f t="shared" ca="1" si="8"/>
        <v>187</v>
      </c>
      <c r="H87" s="161">
        <f t="shared" ca="1" si="9"/>
        <v>83</v>
      </c>
      <c r="I87" s="167"/>
      <c r="J87" s="161">
        <f t="shared" ca="1" si="10"/>
        <v>1937</v>
      </c>
      <c r="K87" s="161">
        <f t="shared" ca="1" si="11"/>
        <v>81</v>
      </c>
    </row>
    <row r="88" spans="1:11" x14ac:dyDescent="0.35">
      <c r="A88" s="168" t="s">
        <v>206</v>
      </c>
      <c r="B88" s="205" t="s">
        <v>197</v>
      </c>
      <c r="C88" s="205" t="s">
        <v>207</v>
      </c>
      <c r="D88" s="161">
        <f t="shared" ca="1" si="6"/>
        <v>3135</v>
      </c>
      <c r="E88" s="161">
        <f t="shared" ca="1" si="7"/>
        <v>80</v>
      </c>
      <c r="F88" s="167"/>
      <c r="G88" s="161">
        <f t="shared" ca="1" si="8"/>
        <v>1459</v>
      </c>
      <c r="H88" s="161">
        <f t="shared" ca="1" si="9"/>
        <v>78</v>
      </c>
      <c r="I88" s="167"/>
      <c r="J88" s="161">
        <f t="shared" ca="1" si="10"/>
        <v>4643</v>
      </c>
      <c r="K88" s="161">
        <f t="shared" ca="1" si="11"/>
        <v>79</v>
      </c>
    </row>
    <row r="89" spans="1:11" x14ac:dyDescent="0.35">
      <c r="A89" s="168" t="s">
        <v>208</v>
      </c>
      <c r="B89" s="205" t="s">
        <v>197</v>
      </c>
      <c r="C89" s="205" t="s">
        <v>209</v>
      </c>
      <c r="D89" s="161">
        <f t="shared" ca="1" si="6"/>
        <v>2805</v>
      </c>
      <c r="E89" s="161">
        <f t="shared" ca="1" si="7"/>
        <v>82</v>
      </c>
      <c r="F89" s="167"/>
      <c r="G89" s="161">
        <f t="shared" ca="1" si="8"/>
        <v>110</v>
      </c>
      <c r="H89" s="161">
        <f t="shared" ca="1" si="9"/>
        <v>72</v>
      </c>
      <c r="I89" s="167"/>
      <c r="J89" s="161">
        <f t="shared" ca="1" si="10"/>
        <v>2923</v>
      </c>
      <c r="K89" s="161">
        <f t="shared" ca="1" si="11"/>
        <v>81</v>
      </c>
    </row>
    <row r="90" spans="1:11" x14ac:dyDescent="0.35">
      <c r="A90" s="168" t="s">
        <v>210</v>
      </c>
      <c r="B90" s="205" t="s">
        <v>197</v>
      </c>
      <c r="C90" s="205" t="s">
        <v>211</v>
      </c>
      <c r="D90" s="161">
        <f t="shared" ca="1" si="6"/>
        <v>2479</v>
      </c>
      <c r="E90" s="161">
        <f t="shared" ca="1" si="7"/>
        <v>83</v>
      </c>
      <c r="F90" s="167"/>
      <c r="G90" s="161">
        <f t="shared" ca="1" si="8"/>
        <v>194</v>
      </c>
      <c r="H90" s="161">
        <f t="shared" ca="1" si="9"/>
        <v>89</v>
      </c>
      <c r="I90" s="167"/>
      <c r="J90" s="161">
        <f t="shared" ca="1" si="10"/>
        <v>2694</v>
      </c>
      <c r="K90" s="161">
        <f t="shared" ca="1" si="11"/>
        <v>84</v>
      </c>
    </row>
    <row r="91" spans="1:11" x14ac:dyDescent="0.35">
      <c r="A91" s="168" t="s">
        <v>212</v>
      </c>
      <c r="B91" s="205" t="s">
        <v>197</v>
      </c>
      <c r="C91" s="205" t="s">
        <v>213</v>
      </c>
      <c r="D91" s="161">
        <f t="shared" ca="1" si="6"/>
        <v>8774</v>
      </c>
      <c r="E91" s="161">
        <f t="shared" ca="1" si="7"/>
        <v>83</v>
      </c>
      <c r="F91" s="167"/>
      <c r="G91" s="161">
        <f t="shared" ca="1" si="8"/>
        <v>675</v>
      </c>
      <c r="H91" s="161">
        <f t="shared" ca="1" si="9"/>
        <v>83</v>
      </c>
      <c r="I91" s="167"/>
      <c r="J91" s="161">
        <f t="shared" ca="1" si="10"/>
        <v>9465</v>
      </c>
      <c r="K91" s="161">
        <f t="shared" ca="1" si="11"/>
        <v>83</v>
      </c>
    </row>
    <row r="92" spans="1:11" x14ac:dyDescent="0.35">
      <c r="A92" s="168" t="s">
        <v>214</v>
      </c>
      <c r="B92" s="205" t="s">
        <v>197</v>
      </c>
      <c r="C92" s="205" t="s">
        <v>215</v>
      </c>
      <c r="D92" s="161">
        <f t="shared" ca="1" si="6"/>
        <v>2581</v>
      </c>
      <c r="E92" s="161">
        <f t="shared" ca="1" si="7"/>
        <v>81</v>
      </c>
      <c r="F92" s="167"/>
      <c r="G92" s="161">
        <f t="shared" ca="1" si="8"/>
        <v>647</v>
      </c>
      <c r="H92" s="161">
        <f t="shared" ca="1" si="9"/>
        <v>79</v>
      </c>
      <c r="I92" s="167"/>
      <c r="J92" s="161">
        <f t="shared" ca="1" si="10"/>
        <v>3252</v>
      </c>
      <c r="K92" s="161">
        <f t="shared" ca="1" si="11"/>
        <v>80</v>
      </c>
    </row>
    <row r="93" spans="1:11" x14ac:dyDescent="0.35">
      <c r="A93" s="168" t="s">
        <v>216</v>
      </c>
      <c r="B93" s="205" t="s">
        <v>197</v>
      </c>
      <c r="C93" s="205" t="s">
        <v>217</v>
      </c>
      <c r="D93" s="161">
        <f t="shared" ca="1" si="6"/>
        <v>1999</v>
      </c>
      <c r="E93" s="161">
        <f t="shared" ca="1" si="7"/>
        <v>85</v>
      </c>
      <c r="F93" s="167"/>
      <c r="G93" s="161">
        <f t="shared" ca="1" si="8"/>
        <v>230</v>
      </c>
      <c r="H93" s="161">
        <f t="shared" ca="1" si="9"/>
        <v>82</v>
      </c>
      <c r="I93" s="167"/>
      <c r="J93" s="161">
        <f t="shared" ca="1" si="10"/>
        <v>2240</v>
      </c>
      <c r="K93" s="161">
        <f t="shared" ca="1" si="11"/>
        <v>84</v>
      </c>
    </row>
    <row r="94" spans="1:11" x14ac:dyDescent="0.35">
      <c r="A94" s="168" t="s">
        <v>218</v>
      </c>
      <c r="B94" s="205" t="s">
        <v>197</v>
      </c>
      <c r="C94" s="205" t="s">
        <v>219</v>
      </c>
      <c r="D94" s="161">
        <f t="shared" ca="1" si="6"/>
        <v>2877</v>
      </c>
      <c r="E94" s="161">
        <f t="shared" ca="1" si="7"/>
        <v>83</v>
      </c>
      <c r="F94" s="167"/>
      <c r="G94" s="161">
        <f t="shared" ca="1" si="8"/>
        <v>799</v>
      </c>
      <c r="H94" s="161">
        <f t="shared" ca="1" si="9"/>
        <v>82</v>
      </c>
      <c r="I94" s="167"/>
      <c r="J94" s="161">
        <f t="shared" ca="1" si="10"/>
        <v>3696</v>
      </c>
      <c r="K94" s="161">
        <f t="shared" ca="1" si="11"/>
        <v>82</v>
      </c>
    </row>
    <row r="95" spans="1:11" x14ac:dyDescent="0.35">
      <c r="A95" s="168" t="s">
        <v>220</v>
      </c>
      <c r="B95" s="205" t="s">
        <v>197</v>
      </c>
      <c r="C95" s="205" t="s">
        <v>221</v>
      </c>
      <c r="D95" s="161">
        <f t="shared" ca="1" si="6"/>
        <v>5576</v>
      </c>
      <c r="E95" s="161">
        <f t="shared" ca="1" si="7"/>
        <v>82</v>
      </c>
      <c r="F95" s="167"/>
      <c r="G95" s="161">
        <f t="shared" ca="1" si="8"/>
        <v>681</v>
      </c>
      <c r="H95" s="161">
        <f t="shared" ca="1" si="9"/>
        <v>85</v>
      </c>
      <c r="I95" s="167"/>
      <c r="J95" s="161">
        <f t="shared" ca="1" si="10"/>
        <v>6292</v>
      </c>
      <c r="K95" s="161">
        <f t="shared" ca="1" si="11"/>
        <v>82</v>
      </c>
    </row>
    <row r="96" spans="1:11" x14ac:dyDescent="0.35">
      <c r="A96" s="168" t="s">
        <v>222</v>
      </c>
      <c r="B96" s="205" t="s">
        <v>197</v>
      </c>
      <c r="C96" s="205" t="s">
        <v>223</v>
      </c>
      <c r="D96" s="161">
        <f t="shared" ca="1" si="6"/>
        <v>2425</v>
      </c>
      <c r="E96" s="161">
        <f t="shared" ca="1" si="7"/>
        <v>80</v>
      </c>
      <c r="F96" s="167"/>
      <c r="G96" s="161">
        <f t="shared" ca="1" si="8"/>
        <v>860</v>
      </c>
      <c r="H96" s="161">
        <f t="shared" ca="1" si="9"/>
        <v>78</v>
      </c>
      <c r="I96" s="167"/>
      <c r="J96" s="161">
        <f t="shared" ca="1" si="10"/>
        <v>3337</v>
      </c>
      <c r="K96" s="161">
        <f t="shared" ca="1" si="11"/>
        <v>79</v>
      </c>
    </row>
    <row r="97" spans="1:11" x14ac:dyDescent="0.35">
      <c r="A97" s="168" t="s">
        <v>224</v>
      </c>
      <c r="B97" s="205" t="s">
        <v>197</v>
      </c>
      <c r="C97" s="205" t="s">
        <v>225</v>
      </c>
      <c r="D97" s="161">
        <f t="shared" ca="1" si="6"/>
        <v>5808</v>
      </c>
      <c r="E97" s="161">
        <f t="shared" ca="1" si="7"/>
        <v>81</v>
      </c>
      <c r="F97" s="167"/>
      <c r="G97" s="161">
        <f t="shared" ca="1" si="8"/>
        <v>563</v>
      </c>
      <c r="H97" s="161">
        <f t="shared" ca="1" si="9"/>
        <v>78</v>
      </c>
      <c r="I97" s="167"/>
      <c r="J97" s="161">
        <f t="shared" ca="1" si="10"/>
        <v>6390</v>
      </c>
      <c r="K97" s="161">
        <f t="shared" ca="1" si="11"/>
        <v>81</v>
      </c>
    </row>
    <row r="98" spans="1:11" x14ac:dyDescent="0.35">
      <c r="A98" s="168" t="s">
        <v>228</v>
      </c>
      <c r="B98" s="489" t="s">
        <v>444</v>
      </c>
      <c r="C98" s="205" t="s">
        <v>229</v>
      </c>
      <c r="D98" s="161">
        <f t="shared" ca="1" si="6"/>
        <v>1626</v>
      </c>
      <c r="E98" s="161">
        <f t="shared" ca="1" si="7"/>
        <v>75</v>
      </c>
      <c r="F98" s="167"/>
      <c r="G98" s="161">
        <f t="shared" ca="1" si="8"/>
        <v>647</v>
      </c>
      <c r="H98" s="161">
        <f t="shared" ca="1" si="9"/>
        <v>76</v>
      </c>
      <c r="I98" s="167"/>
      <c r="J98" s="161">
        <f t="shared" ca="1" si="10"/>
        <v>2284</v>
      </c>
      <c r="K98" s="161">
        <f t="shared" ca="1" si="11"/>
        <v>75</v>
      </c>
    </row>
    <row r="99" spans="1:11" x14ac:dyDescent="0.35">
      <c r="A99" s="168" t="s">
        <v>232</v>
      </c>
      <c r="B99" s="497" t="s">
        <v>444</v>
      </c>
      <c r="C99" s="496" t="s">
        <v>233</v>
      </c>
      <c r="D99" s="161">
        <f t="shared" ca="1" si="6"/>
        <v>6140</v>
      </c>
      <c r="E99" s="161">
        <f t="shared" ca="1" si="7"/>
        <v>79</v>
      </c>
      <c r="F99" s="167"/>
      <c r="G99" s="161">
        <f t="shared" ca="1" si="8"/>
        <v>1115</v>
      </c>
      <c r="H99" s="161">
        <f t="shared" ca="1" si="9"/>
        <v>78</v>
      </c>
      <c r="I99" s="167"/>
      <c r="J99" s="161">
        <f t="shared" ca="1" si="10"/>
        <v>7309</v>
      </c>
      <c r="K99" s="161">
        <f t="shared" ca="1" si="11"/>
        <v>78</v>
      </c>
    </row>
    <row r="100" spans="1:11" x14ac:dyDescent="0.35">
      <c r="A100" s="168" t="s">
        <v>230</v>
      </c>
      <c r="B100" s="498" t="s">
        <v>444</v>
      </c>
      <c r="C100" s="495" t="s">
        <v>231</v>
      </c>
      <c r="D100" s="161">
        <f t="shared" ca="1" si="6"/>
        <v>3270</v>
      </c>
      <c r="E100" s="161">
        <f t="shared" ca="1" si="7"/>
        <v>81</v>
      </c>
      <c r="F100" s="167"/>
      <c r="G100" s="161">
        <f t="shared" ca="1" si="8"/>
        <v>247</v>
      </c>
      <c r="H100" s="161">
        <f t="shared" ca="1" si="9"/>
        <v>83</v>
      </c>
      <c r="I100" s="167"/>
      <c r="J100" s="161">
        <f t="shared" ca="1" si="10"/>
        <v>3530</v>
      </c>
      <c r="K100" s="161">
        <f t="shared" ca="1" si="11"/>
        <v>81</v>
      </c>
    </row>
    <row r="101" spans="1:11" x14ac:dyDescent="0.35">
      <c r="A101" s="168" t="s">
        <v>234</v>
      </c>
      <c r="B101" s="498" t="s">
        <v>444</v>
      </c>
      <c r="C101" s="495" t="s">
        <v>235</v>
      </c>
      <c r="D101" s="161">
        <f t="shared" ca="1" si="6"/>
        <v>15337</v>
      </c>
      <c r="E101" s="161">
        <f t="shared" ca="1" si="7"/>
        <v>81</v>
      </c>
      <c r="F101" s="167"/>
      <c r="G101" s="161">
        <f t="shared" ca="1" si="8"/>
        <v>1319</v>
      </c>
      <c r="H101" s="161">
        <f t="shared" ca="1" si="9"/>
        <v>83</v>
      </c>
      <c r="I101" s="167"/>
      <c r="J101" s="161">
        <f t="shared" ca="1" si="10"/>
        <v>16761</v>
      </c>
      <c r="K101" s="161">
        <f t="shared" ca="1" si="11"/>
        <v>81</v>
      </c>
    </row>
    <row r="102" spans="1:11" x14ac:dyDescent="0.35">
      <c r="A102" s="168" t="s">
        <v>236</v>
      </c>
      <c r="B102" s="489" t="s">
        <v>444</v>
      </c>
      <c r="C102" s="205" t="s">
        <v>237</v>
      </c>
      <c r="D102" s="161">
        <f t="shared" ca="1" si="6"/>
        <v>11983</v>
      </c>
      <c r="E102" s="161">
        <f t="shared" ca="1" si="7"/>
        <v>82</v>
      </c>
      <c r="F102" s="167"/>
      <c r="G102" s="161">
        <f t="shared" ca="1" si="8"/>
        <v>2622</v>
      </c>
      <c r="H102" s="161">
        <f t="shared" ca="1" si="9"/>
        <v>84</v>
      </c>
      <c r="I102" s="167"/>
      <c r="J102" s="161">
        <f t="shared" ca="1" si="10"/>
        <v>14689</v>
      </c>
      <c r="K102" s="161">
        <f t="shared" ca="1" si="11"/>
        <v>83</v>
      </c>
    </row>
    <row r="103" spans="1:11" x14ac:dyDescent="0.35">
      <c r="A103" s="168" t="s">
        <v>238</v>
      </c>
      <c r="B103" s="489" t="s">
        <v>444</v>
      </c>
      <c r="C103" s="205" t="s">
        <v>239</v>
      </c>
      <c r="D103" s="161">
        <f t="shared" ca="1" si="6"/>
        <v>1447</v>
      </c>
      <c r="E103" s="161">
        <f t="shared" ca="1" si="7"/>
        <v>79</v>
      </c>
      <c r="F103" s="167"/>
      <c r="G103" s="161">
        <f t="shared" ca="1" si="8"/>
        <v>1771</v>
      </c>
      <c r="H103" s="161">
        <f t="shared" ca="1" si="9"/>
        <v>79</v>
      </c>
      <c r="I103" s="167"/>
      <c r="J103" s="161">
        <f t="shared" ca="1" si="10"/>
        <v>3274</v>
      </c>
      <c r="K103" s="161">
        <f t="shared" ca="1" si="11"/>
        <v>78</v>
      </c>
    </row>
    <row r="104" spans="1:11" x14ac:dyDescent="0.35">
      <c r="A104" s="168" t="s">
        <v>240</v>
      </c>
      <c r="B104" s="489" t="s">
        <v>444</v>
      </c>
      <c r="C104" s="205" t="s">
        <v>241</v>
      </c>
      <c r="D104" s="161">
        <f t="shared" ca="1" si="6"/>
        <v>8081</v>
      </c>
      <c r="E104" s="161">
        <f t="shared" ca="1" si="7"/>
        <v>79</v>
      </c>
      <c r="F104" s="167"/>
      <c r="G104" s="161">
        <f t="shared" ca="1" si="8"/>
        <v>979</v>
      </c>
      <c r="H104" s="161">
        <f t="shared" ca="1" si="9"/>
        <v>73</v>
      </c>
      <c r="I104" s="167"/>
      <c r="J104" s="161">
        <f t="shared" ca="1" si="10"/>
        <v>9153</v>
      </c>
      <c r="K104" s="161">
        <f t="shared" ca="1" si="11"/>
        <v>78</v>
      </c>
    </row>
    <row r="105" spans="1:11" x14ac:dyDescent="0.35">
      <c r="A105" s="168" t="s">
        <v>242</v>
      </c>
      <c r="B105" s="489" t="s">
        <v>444</v>
      </c>
      <c r="C105" s="205" t="s">
        <v>243</v>
      </c>
      <c r="D105" s="161">
        <f t="shared" ca="1" si="6"/>
        <v>1845</v>
      </c>
      <c r="E105" s="161">
        <f t="shared" ca="1" si="7"/>
        <v>79</v>
      </c>
      <c r="F105" s="167"/>
      <c r="G105" s="161">
        <f t="shared" ca="1" si="8"/>
        <v>1238</v>
      </c>
      <c r="H105" s="161">
        <f t="shared" ca="1" si="9"/>
        <v>74</v>
      </c>
      <c r="I105" s="167"/>
      <c r="J105" s="161">
        <f t="shared" ca="1" si="10"/>
        <v>3117</v>
      </c>
      <c r="K105" s="161">
        <f t="shared" ca="1" si="11"/>
        <v>77</v>
      </c>
    </row>
    <row r="106" spans="1:11" x14ac:dyDescent="0.35">
      <c r="A106" s="168" t="s">
        <v>244</v>
      </c>
      <c r="B106" s="489" t="s">
        <v>444</v>
      </c>
      <c r="C106" s="205" t="s">
        <v>427</v>
      </c>
      <c r="D106" s="161">
        <f t="shared" ca="1" si="6"/>
        <v>1944</v>
      </c>
      <c r="E106" s="161">
        <f t="shared" ca="1" si="7"/>
        <v>79</v>
      </c>
      <c r="F106" s="167"/>
      <c r="G106" s="161">
        <f t="shared" ca="1" si="8"/>
        <v>257</v>
      </c>
      <c r="H106" s="161">
        <f t="shared" ca="1" si="9"/>
        <v>83</v>
      </c>
      <c r="I106" s="167"/>
      <c r="J106" s="161">
        <f t="shared" ca="1" si="10"/>
        <v>2208</v>
      </c>
      <c r="K106" s="161">
        <f t="shared" ca="1" si="11"/>
        <v>80</v>
      </c>
    </row>
    <row r="107" spans="1:11" x14ac:dyDescent="0.35">
      <c r="A107" s="168" t="s">
        <v>245</v>
      </c>
      <c r="B107" s="489" t="s">
        <v>444</v>
      </c>
      <c r="C107" s="205" t="s">
        <v>246</v>
      </c>
      <c r="D107" s="161">
        <f t="shared" ca="1" si="6"/>
        <v>7137</v>
      </c>
      <c r="E107" s="161">
        <f t="shared" ca="1" si="7"/>
        <v>79</v>
      </c>
      <c r="F107" s="167"/>
      <c r="G107" s="161">
        <f t="shared" ca="1" si="8"/>
        <v>781</v>
      </c>
      <c r="H107" s="161">
        <f t="shared" ca="1" si="9"/>
        <v>80</v>
      </c>
      <c r="I107" s="167"/>
      <c r="J107" s="161">
        <f t="shared" ca="1" si="10"/>
        <v>7982</v>
      </c>
      <c r="K107" s="161">
        <f t="shared" ca="1" si="11"/>
        <v>79</v>
      </c>
    </row>
    <row r="108" spans="1:11" x14ac:dyDescent="0.35">
      <c r="A108" s="168" t="s">
        <v>247</v>
      </c>
      <c r="B108" s="489" t="s">
        <v>444</v>
      </c>
      <c r="C108" s="205" t="s">
        <v>248</v>
      </c>
      <c r="D108" s="161">
        <f t="shared" ca="1" si="6"/>
        <v>1934</v>
      </c>
      <c r="E108" s="161">
        <f t="shared" ca="1" si="7"/>
        <v>82</v>
      </c>
      <c r="F108" s="167"/>
      <c r="G108" s="161">
        <f t="shared" ca="1" si="8"/>
        <v>402</v>
      </c>
      <c r="H108" s="161">
        <f t="shared" ca="1" si="9"/>
        <v>86</v>
      </c>
      <c r="I108" s="167"/>
      <c r="J108" s="161">
        <f t="shared" ca="1" si="10"/>
        <v>2347</v>
      </c>
      <c r="K108" s="161">
        <f t="shared" ca="1" si="11"/>
        <v>83</v>
      </c>
    </row>
    <row r="109" spans="1:11" x14ac:dyDescent="0.35">
      <c r="A109" s="168" t="s">
        <v>253</v>
      </c>
      <c r="B109" s="489" t="s">
        <v>250</v>
      </c>
      <c r="C109" s="489" t="s">
        <v>254</v>
      </c>
      <c r="D109" s="161">
        <f t="shared" ca="1" si="6"/>
        <v>667</v>
      </c>
      <c r="E109" s="161">
        <f t="shared" ca="1" si="7"/>
        <v>79</v>
      </c>
      <c r="F109" s="167"/>
      <c r="G109" s="161">
        <f t="shared" ca="1" si="8"/>
        <v>967</v>
      </c>
      <c r="H109" s="161">
        <f t="shared" ca="1" si="9"/>
        <v>82</v>
      </c>
      <c r="I109" s="167"/>
      <c r="J109" s="161">
        <f t="shared" ca="1" si="10"/>
        <v>1654</v>
      </c>
      <c r="K109" s="161">
        <f t="shared" ca="1" si="11"/>
        <v>80</v>
      </c>
    </row>
    <row r="110" spans="1:11" x14ac:dyDescent="0.35">
      <c r="A110" s="168" t="s">
        <v>255</v>
      </c>
      <c r="B110" s="489" t="s">
        <v>250</v>
      </c>
      <c r="C110" s="490" t="s">
        <v>256</v>
      </c>
      <c r="D110" s="161" t="str">
        <f t="shared" ca="1" si="6"/>
        <v>*</v>
      </c>
      <c r="E110" s="161" t="str">
        <f t="shared" ca="1" si="7"/>
        <v>*</v>
      </c>
      <c r="F110" s="167"/>
      <c r="G110" s="161" t="str">
        <f t="shared" ca="1" si="8"/>
        <v>*</v>
      </c>
      <c r="H110" s="161" t="str">
        <f t="shared" ca="1" si="9"/>
        <v>*</v>
      </c>
      <c r="I110" s="167"/>
      <c r="J110" s="161" t="str">
        <f t="shared" ca="1" si="10"/>
        <v>*</v>
      </c>
      <c r="K110" s="161" t="str">
        <f t="shared" ca="1" si="11"/>
        <v>*</v>
      </c>
    </row>
    <row r="111" spans="1:11" x14ac:dyDescent="0.35">
      <c r="A111" s="168" t="s">
        <v>257</v>
      </c>
      <c r="B111" s="489" t="s">
        <v>250</v>
      </c>
      <c r="C111" s="490" t="s">
        <v>258</v>
      </c>
      <c r="D111" s="161">
        <f t="shared" ca="1" si="6"/>
        <v>1411</v>
      </c>
      <c r="E111" s="161">
        <f t="shared" ca="1" si="7"/>
        <v>86</v>
      </c>
      <c r="F111" s="167"/>
      <c r="G111" s="161">
        <f t="shared" ca="1" si="8"/>
        <v>1388</v>
      </c>
      <c r="H111" s="161">
        <f t="shared" ca="1" si="9"/>
        <v>84</v>
      </c>
      <c r="I111" s="167"/>
      <c r="J111" s="161">
        <f t="shared" ca="1" si="10"/>
        <v>2821</v>
      </c>
      <c r="K111" s="161">
        <f t="shared" ca="1" si="11"/>
        <v>85</v>
      </c>
    </row>
    <row r="112" spans="1:11" x14ac:dyDescent="0.35">
      <c r="A112" s="168" t="s">
        <v>259</v>
      </c>
      <c r="B112" s="489" t="s">
        <v>250</v>
      </c>
      <c r="C112" s="489" t="s">
        <v>260</v>
      </c>
      <c r="D112" s="161">
        <f t="shared" ca="1" si="6"/>
        <v>749</v>
      </c>
      <c r="E112" s="161">
        <f t="shared" ca="1" si="7"/>
        <v>85</v>
      </c>
      <c r="F112" s="167"/>
      <c r="G112" s="161">
        <f t="shared" ca="1" si="8"/>
        <v>719</v>
      </c>
      <c r="H112" s="161">
        <f t="shared" ca="1" si="9"/>
        <v>86</v>
      </c>
      <c r="I112" s="167"/>
      <c r="J112" s="161">
        <f t="shared" ca="1" si="10"/>
        <v>1484</v>
      </c>
      <c r="K112" s="161">
        <f t="shared" ca="1" si="11"/>
        <v>85</v>
      </c>
    </row>
    <row r="113" spans="1:11" x14ac:dyDescent="0.35">
      <c r="A113" s="168" t="s">
        <v>261</v>
      </c>
      <c r="B113" s="497" t="s">
        <v>250</v>
      </c>
      <c r="C113" s="499" t="s">
        <v>262</v>
      </c>
      <c r="D113" s="161">
        <f t="shared" ca="1" si="6"/>
        <v>1405</v>
      </c>
      <c r="E113" s="161">
        <f t="shared" ca="1" si="7"/>
        <v>86</v>
      </c>
      <c r="F113" s="167"/>
      <c r="G113" s="161">
        <f t="shared" ca="1" si="8"/>
        <v>1774</v>
      </c>
      <c r="H113" s="161">
        <f t="shared" ca="1" si="9"/>
        <v>80</v>
      </c>
      <c r="I113" s="167"/>
      <c r="J113" s="161">
        <f t="shared" ca="1" si="10"/>
        <v>3223</v>
      </c>
      <c r="K113" s="161">
        <f t="shared" ca="1" si="11"/>
        <v>82</v>
      </c>
    </row>
    <row r="114" spans="1:11" x14ac:dyDescent="0.35">
      <c r="A114" s="168" t="s">
        <v>263</v>
      </c>
      <c r="B114" s="500" t="s">
        <v>250</v>
      </c>
      <c r="C114" s="501" t="s">
        <v>264</v>
      </c>
      <c r="D114" s="161">
        <f t="shared" ca="1" si="6"/>
        <v>1237</v>
      </c>
      <c r="E114" s="161">
        <f t="shared" ca="1" si="7"/>
        <v>79</v>
      </c>
      <c r="F114" s="167"/>
      <c r="G114" s="161">
        <f t="shared" ca="1" si="8"/>
        <v>856</v>
      </c>
      <c r="H114" s="161">
        <f t="shared" ca="1" si="9"/>
        <v>82</v>
      </c>
      <c r="I114" s="167"/>
      <c r="J114" s="161">
        <f t="shared" ca="1" si="10"/>
        <v>2108</v>
      </c>
      <c r="K114" s="161">
        <f t="shared" ca="1" si="11"/>
        <v>80</v>
      </c>
    </row>
    <row r="115" spans="1:11" x14ac:dyDescent="0.35">
      <c r="A115" s="168" t="s">
        <v>265</v>
      </c>
      <c r="B115" s="500" t="s">
        <v>250</v>
      </c>
      <c r="C115" s="501" t="s">
        <v>266</v>
      </c>
      <c r="D115" s="161">
        <f t="shared" ca="1" si="6"/>
        <v>471</v>
      </c>
      <c r="E115" s="161">
        <f t="shared" ca="1" si="7"/>
        <v>86</v>
      </c>
      <c r="F115" s="167"/>
      <c r="G115" s="161">
        <f t="shared" ca="1" si="8"/>
        <v>528</v>
      </c>
      <c r="H115" s="161">
        <f t="shared" ca="1" si="9"/>
        <v>88</v>
      </c>
      <c r="I115" s="167"/>
      <c r="J115" s="161">
        <f t="shared" ca="1" si="10"/>
        <v>1003</v>
      </c>
      <c r="K115" s="161">
        <f t="shared" ca="1" si="11"/>
        <v>87</v>
      </c>
    </row>
    <row r="116" spans="1:11" x14ac:dyDescent="0.35">
      <c r="A116" s="216" t="s">
        <v>267</v>
      </c>
      <c r="B116" s="502" t="s">
        <v>250</v>
      </c>
      <c r="C116" s="503" t="s">
        <v>268</v>
      </c>
      <c r="D116" s="161">
        <f t="shared" ca="1" si="6"/>
        <v>1614</v>
      </c>
      <c r="E116" s="161">
        <f t="shared" ca="1" si="7"/>
        <v>84</v>
      </c>
      <c r="F116" s="167"/>
      <c r="G116" s="161">
        <f t="shared" ca="1" si="8"/>
        <v>1571</v>
      </c>
      <c r="H116" s="161">
        <f t="shared" ca="1" si="9"/>
        <v>84</v>
      </c>
      <c r="I116" s="167"/>
      <c r="J116" s="161">
        <f t="shared" ca="1" si="10"/>
        <v>3202</v>
      </c>
      <c r="K116" s="161">
        <f t="shared" ca="1" si="11"/>
        <v>84</v>
      </c>
    </row>
    <row r="117" spans="1:11" x14ac:dyDescent="0.35">
      <c r="A117" s="168" t="s">
        <v>269</v>
      </c>
      <c r="B117" s="504" t="s">
        <v>250</v>
      </c>
      <c r="C117" s="505" t="s">
        <v>270</v>
      </c>
      <c r="D117" s="161">
        <f t="shared" ca="1" si="6"/>
        <v>2585</v>
      </c>
      <c r="E117" s="161">
        <f t="shared" ca="1" si="7"/>
        <v>84</v>
      </c>
      <c r="F117" s="167"/>
      <c r="G117" s="161">
        <f t="shared" ca="1" si="8"/>
        <v>1167</v>
      </c>
      <c r="H117" s="161">
        <f t="shared" ca="1" si="9"/>
        <v>83</v>
      </c>
      <c r="I117" s="167"/>
      <c r="J117" s="161">
        <f t="shared" ca="1" si="10"/>
        <v>3810</v>
      </c>
      <c r="K117" s="161">
        <f t="shared" ca="1" si="11"/>
        <v>83</v>
      </c>
    </row>
    <row r="118" spans="1:11" x14ac:dyDescent="0.35">
      <c r="A118" s="168" t="s">
        <v>271</v>
      </c>
      <c r="B118" s="506" t="s">
        <v>250</v>
      </c>
      <c r="C118" s="507" t="s">
        <v>272</v>
      </c>
      <c r="D118" s="161">
        <f t="shared" ca="1" si="6"/>
        <v>1407</v>
      </c>
      <c r="E118" s="161">
        <f t="shared" ca="1" si="7"/>
        <v>87</v>
      </c>
      <c r="F118" s="167"/>
      <c r="G118" s="161">
        <f t="shared" ca="1" si="8"/>
        <v>3433</v>
      </c>
      <c r="H118" s="161">
        <f t="shared" ca="1" si="9"/>
        <v>89</v>
      </c>
      <c r="I118" s="167"/>
      <c r="J118" s="161">
        <f t="shared" ca="1" si="10"/>
        <v>4948</v>
      </c>
      <c r="K118" s="161">
        <f t="shared" ca="1" si="11"/>
        <v>87</v>
      </c>
    </row>
    <row r="119" spans="1:11" x14ac:dyDescent="0.35">
      <c r="A119" s="168" t="s">
        <v>273</v>
      </c>
      <c r="B119" s="508" t="s">
        <v>250</v>
      </c>
      <c r="C119" s="298" t="s">
        <v>274</v>
      </c>
      <c r="D119" s="161">
        <f t="shared" ca="1" si="6"/>
        <v>1981</v>
      </c>
      <c r="E119" s="161">
        <f t="shared" ca="1" si="7"/>
        <v>83</v>
      </c>
      <c r="F119" s="167"/>
      <c r="G119" s="161">
        <f t="shared" ca="1" si="8"/>
        <v>1448</v>
      </c>
      <c r="H119" s="161">
        <f t="shared" ca="1" si="9"/>
        <v>82</v>
      </c>
      <c r="I119" s="167"/>
      <c r="J119" s="161">
        <f t="shared" ca="1" si="10"/>
        <v>3479</v>
      </c>
      <c r="K119" s="161">
        <f t="shared" ca="1" si="11"/>
        <v>82</v>
      </c>
    </row>
    <row r="120" spans="1:11" x14ac:dyDescent="0.35">
      <c r="A120" s="168" t="s">
        <v>275</v>
      </c>
      <c r="B120" s="504" t="s">
        <v>250</v>
      </c>
      <c r="C120" s="505" t="s">
        <v>276</v>
      </c>
      <c r="D120" s="161">
        <f t="shared" ca="1" si="6"/>
        <v>964</v>
      </c>
      <c r="E120" s="161">
        <f t="shared" ca="1" si="7"/>
        <v>77</v>
      </c>
      <c r="F120" s="167"/>
      <c r="G120" s="161">
        <f t="shared" ca="1" si="8"/>
        <v>2461</v>
      </c>
      <c r="H120" s="161">
        <f t="shared" ca="1" si="9"/>
        <v>83</v>
      </c>
      <c r="I120" s="167"/>
      <c r="J120" s="161">
        <f t="shared" ca="1" si="10"/>
        <v>3472</v>
      </c>
      <c r="K120" s="161">
        <f t="shared" ca="1" si="11"/>
        <v>81</v>
      </c>
    </row>
    <row r="121" spans="1:11" x14ac:dyDescent="0.35">
      <c r="A121" s="168" t="s">
        <v>277</v>
      </c>
      <c r="B121" s="508" t="s">
        <v>250</v>
      </c>
      <c r="C121" s="298" t="s">
        <v>278</v>
      </c>
      <c r="D121" s="161">
        <f t="shared" ca="1" si="6"/>
        <v>1622</v>
      </c>
      <c r="E121" s="161">
        <f t="shared" ca="1" si="7"/>
        <v>85</v>
      </c>
      <c r="F121" s="167"/>
      <c r="G121" s="161">
        <f t="shared" ca="1" si="8"/>
        <v>1263</v>
      </c>
      <c r="H121" s="161">
        <f t="shared" ca="1" si="9"/>
        <v>86</v>
      </c>
      <c r="I121" s="167"/>
      <c r="J121" s="161">
        <f t="shared" ca="1" si="10"/>
        <v>2912</v>
      </c>
      <c r="K121" s="161">
        <f t="shared" ca="1" si="11"/>
        <v>85</v>
      </c>
    </row>
    <row r="122" spans="1:11" x14ac:dyDescent="0.35">
      <c r="A122" s="168" t="s">
        <v>279</v>
      </c>
      <c r="B122" s="508" t="s">
        <v>250</v>
      </c>
      <c r="C122" s="298" t="s">
        <v>280</v>
      </c>
      <c r="D122" s="161">
        <f t="shared" ca="1" si="6"/>
        <v>539</v>
      </c>
      <c r="E122" s="161">
        <f t="shared" ca="1" si="7"/>
        <v>89</v>
      </c>
      <c r="F122" s="167"/>
      <c r="G122" s="161">
        <f t="shared" ca="1" si="8"/>
        <v>977</v>
      </c>
      <c r="H122" s="161">
        <f t="shared" ca="1" si="9"/>
        <v>89</v>
      </c>
      <c r="I122" s="167"/>
      <c r="J122" s="161">
        <f t="shared" ca="1" si="10"/>
        <v>1548</v>
      </c>
      <c r="K122" s="161">
        <f t="shared" ca="1" si="11"/>
        <v>88</v>
      </c>
    </row>
    <row r="123" spans="1:11" x14ac:dyDescent="0.35">
      <c r="A123" s="168" t="s">
        <v>283</v>
      </c>
      <c r="B123" s="508" t="s">
        <v>250</v>
      </c>
      <c r="C123" s="298" t="s">
        <v>284</v>
      </c>
      <c r="D123" s="161">
        <f t="shared" ca="1" si="6"/>
        <v>1623</v>
      </c>
      <c r="E123" s="161">
        <f t="shared" ca="1" si="7"/>
        <v>79</v>
      </c>
      <c r="F123" s="167"/>
      <c r="G123" s="161">
        <f t="shared" ca="1" si="8"/>
        <v>2012</v>
      </c>
      <c r="H123" s="161">
        <f t="shared" ca="1" si="9"/>
        <v>83</v>
      </c>
      <c r="I123" s="167"/>
      <c r="J123" s="161">
        <f t="shared" ca="1" si="10"/>
        <v>3710</v>
      </c>
      <c r="K123" s="161">
        <f t="shared" ca="1" si="11"/>
        <v>81</v>
      </c>
    </row>
    <row r="124" spans="1:11" x14ac:dyDescent="0.35">
      <c r="A124" s="168" t="s">
        <v>285</v>
      </c>
      <c r="B124" s="508" t="s">
        <v>250</v>
      </c>
      <c r="C124" s="298" t="s">
        <v>286</v>
      </c>
      <c r="D124" s="161">
        <f t="shared" ca="1" si="6"/>
        <v>2178</v>
      </c>
      <c r="E124" s="161">
        <f t="shared" ca="1" si="7"/>
        <v>85</v>
      </c>
      <c r="F124" s="167"/>
      <c r="G124" s="161">
        <f t="shared" ca="1" si="8"/>
        <v>2122</v>
      </c>
      <c r="H124" s="161">
        <f t="shared" ca="1" si="9"/>
        <v>79</v>
      </c>
      <c r="I124" s="167"/>
      <c r="J124" s="161">
        <f t="shared" ca="1" si="10"/>
        <v>4396</v>
      </c>
      <c r="K124" s="161">
        <f t="shared" ca="1" si="11"/>
        <v>81</v>
      </c>
    </row>
    <row r="125" spans="1:11" x14ac:dyDescent="0.35">
      <c r="A125" s="168" t="s">
        <v>287</v>
      </c>
      <c r="B125" s="508" t="s">
        <v>250</v>
      </c>
      <c r="C125" s="298" t="s">
        <v>288</v>
      </c>
      <c r="D125" s="161">
        <f t="shared" ca="1" si="6"/>
        <v>2620</v>
      </c>
      <c r="E125" s="161">
        <f t="shared" ca="1" si="7"/>
        <v>84</v>
      </c>
      <c r="F125" s="167"/>
      <c r="G125" s="161">
        <f t="shared" ca="1" si="8"/>
        <v>636</v>
      </c>
      <c r="H125" s="161">
        <f t="shared" ca="1" si="9"/>
        <v>88</v>
      </c>
      <c r="I125" s="167"/>
      <c r="J125" s="161">
        <f t="shared" ca="1" si="10"/>
        <v>3272</v>
      </c>
      <c r="K125" s="161">
        <f t="shared" ca="1" si="11"/>
        <v>85</v>
      </c>
    </row>
    <row r="126" spans="1:11" x14ac:dyDescent="0.35">
      <c r="A126" s="168" t="s">
        <v>289</v>
      </c>
      <c r="B126" s="508" t="s">
        <v>250</v>
      </c>
      <c r="C126" s="298" t="s">
        <v>290</v>
      </c>
      <c r="D126" s="161">
        <f t="shared" ca="1" si="6"/>
        <v>1260</v>
      </c>
      <c r="E126" s="161">
        <f t="shared" ca="1" si="7"/>
        <v>83</v>
      </c>
      <c r="F126" s="167"/>
      <c r="G126" s="161">
        <f t="shared" ca="1" si="8"/>
        <v>2643</v>
      </c>
      <c r="H126" s="161">
        <f t="shared" ca="1" si="9"/>
        <v>82</v>
      </c>
      <c r="I126" s="167"/>
      <c r="J126" s="161">
        <f t="shared" ca="1" si="10"/>
        <v>3977</v>
      </c>
      <c r="K126" s="161">
        <f t="shared" ca="1" si="11"/>
        <v>82</v>
      </c>
    </row>
    <row r="127" spans="1:11" x14ac:dyDescent="0.35">
      <c r="A127" s="168" t="s">
        <v>291</v>
      </c>
      <c r="B127" s="508" t="s">
        <v>250</v>
      </c>
      <c r="C127" s="298" t="s">
        <v>292</v>
      </c>
      <c r="D127" s="161">
        <f t="shared" ca="1" si="6"/>
        <v>3460</v>
      </c>
      <c r="E127" s="161">
        <f t="shared" ca="1" si="7"/>
        <v>85</v>
      </c>
      <c r="F127" s="167"/>
      <c r="G127" s="161">
        <f t="shared" ca="1" si="8"/>
        <v>573</v>
      </c>
      <c r="H127" s="161">
        <f t="shared" ca="1" si="9"/>
        <v>89</v>
      </c>
      <c r="I127" s="167"/>
      <c r="J127" s="161">
        <f t="shared" ca="1" si="10"/>
        <v>4054</v>
      </c>
      <c r="K127" s="161">
        <f t="shared" ca="1" si="11"/>
        <v>86</v>
      </c>
    </row>
    <row r="128" spans="1:11" x14ac:dyDescent="0.35">
      <c r="A128" s="168" t="s">
        <v>293</v>
      </c>
      <c r="B128" s="508" t="s">
        <v>250</v>
      </c>
      <c r="C128" s="298" t="s">
        <v>294</v>
      </c>
      <c r="D128" s="161">
        <f t="shared" ca="1" si="6"/>
        <v>3097</v>
      </c>
      <c r="E128" s="161">
        <f t="shared" ca="1" si="7"/>
        <v>79</v>
      </c>
      <c r="F128" s="167"/>
      <c r="G128" s="161">
        <f t="shared" ca="1" si="8"/>
        <v>1771</v>
      </c>
      <c r="H128" s="161">
        <f t="shared" ca="1" si="9"/>
        <v>82</v>
      </c>
      <c r="I128" s="167"/>
      <c r="J128" s="161">
        <f t="shared" ca="1" si="10"/>
        <v>4916</v>
      </c>
      <c r="K128" s="161">
        <f t="shared" ca="1" si="11"/>
        <v>79</v>
      </c>
    </row>
    <row r="129" spans="1:11" x14ac:dyDescent="0.35">
      <c r="A129" s="168" t="s">
        <v>295</v>
      </c>
      <c r="B129" s="508" t="s">
        <v>250</v>
      </c>
      <c r="C129" s="298" t="s">
        <v>296</v>
      </c>
      <c r="D129" s="161">
        <f t="shared" ca="1" si="6"/>
        <v>1619</v>
      </c>
      <c r="E129" s="161">
        <f t="shared" ca="1" si="7"/>
        <v>84</v>
      </c>
      <c r="F129" s="167"/>
      <c r="G129" s="161">
        <f t="shared" ca="1" si="8"/>
        <v>2977</v>
      </c>
      <c r="H129" s="161">
        <f t="shared" ca="1" si="9"/>
        <v>82</v>
      </c>
      <c r="I129" s="167"/>
      <c r="J129" s="161">
        <f t="shared" ca="1" si="10"/>
        <v>4653</v>
      </c>
      <c r="K129" s="161">
        <f t="shared" ca="1" si="11"/>
        <v>82</v>
      </c>
    </row>
    <row r="130" spans="1:11" x14ac:dyDescent="0.35">
      <c r="A130" s="168" t="s">
        <v>297</v>
      </c>
      <c r="B130" s="508" t="s">
        <v>250</v>
      </c>
      <c r="C130" s="298" t="s">
        <v>298</v>
      </c>
      <c r="D130" s="161">
        <f t="shared" ca="1" si="6"/>
        <v>2300</v>
      </c>
      <c r="E130" s="161">
        <f t="shared" ca="1" si="7"/>
        <v>82</v>
      </c>
      <c r="F130" s="167"/>
      <c r="G130" s="161">
        <f t="shared" ca="1" si="8"/>
        <v>2283</v>
      </c>
      <c r="H130" s="161">
        <f t="shared" ca="1" si="9"/>
        <v>77</v>
      </c>
      <c r="I130" s="167"/>
      <c r="J130" s="161">
        <f t="shared" ca="1" si="10"/>
        <v>4657</v>
      </c>
      <c r="K130" s="161">
        <f t="shared" ca="1" si="11"/>
        <v>79</v>
      </c>
    </row>
    <row r="131" spans="1:11" x14ac:dyDescent="0.35">
      <c r="A131" s="168" t="s">
        <v>299</v>
      </c>
      <c r="B131" s="508" t="s">
        <v>250</v>
      </c>
      <c r="C131" s="298" t="s">
        <v>300</v>
      </c>
      <c r="D131" s="161">
        <f t="shared" ca="1" si="6"/>
        <v>2122</v>
      </c>
      <c r="E131" s="161">
        <f t="shared" ca="1" si="7"/>
        <v>84</v>
      </c>
      <c r="F131" s="167"/>
      <c r="G131" s="161">
        <f t="shared" ca="1" si="8"/>
        <v>1475</v>
      </c>
      <c r="H131" s="161">
        <f t="shared" ca="1" si="9"/>
        <v>85</v>
      </c>
      <c r="I131" s="167"/>
      <c r="J131" s="161">
        <f t="shared" ca="1" si="10"/>
        <v>3626</v>
      </c>
      <c r="K131" s="161">
        <f t="shared" ca="1" si="11"/>
        <v>84</v>
      </c>
    </row>
    <row r="132" spans="1:11" x14ac:dyDescent="0.35">
      <c r="A132" s="216" t="s">
        <v>301</v>
      </c>
      <c r="B132" s="502" t="s">
        <v>250</v>
      </c>
      <c r="C132" s="502" t="s">
        <v>302</v>
      </c>
      <c r="D132" s="161">
        <f t="shared" ca="1" si="6"/>
        <v>1068</v>
      </c>
      <c r="E132" s="161">
        <f t="shared" ca="1" si="7"/>
        <v>87</v>
      </c>
      <c r="F132" s="167"/>
      <c r="G132" s="161">
        <f t="shared" ca="1" si="8"/>
        <v>2167</v>
      </c>
      <c r="H132" s="161">
        <f t="shared" ca="1" si="9"/>
        <v>83</v>
      </c>
      <c r="I132" s="167"/>
      <c r="J132" s="161">
        <f t="shared" ca="1" si="10"/>
        <v>3286</v>
      </c>
      <c r="K132" s="161">
        <f t="shared" ca="1" si="11"/>
        <v>84</v>
      </c>
    </row>
    <row r="133" spans="1:11" x14ac:dyDescent="0.35">
      <c r="A133" s="168" t="s">
        <v>303</v>
      </c>
      <c r="B133" s="508" t="s">
        <v>250</v>
      </c>
      <c r="C133" s="298" t="s">
        <v>304</v>
      </c>
      <c r="D133" s="161">
        <f t="shared" ca="1" si="6"/>
        <v>2494</v>
      </c>
      <c r="E133" s="161">
        <f t="shared" ca="1" si="7"/>
        <v>85</v>
      </c>
      <c r="F133" s="167"/>
      <c r="G133" s="161">
        <f t="shared" ca="1" si="8"/>
        <v>556</v>
      </c>
      <c r="H133" s="161">
        <f t="shared" ca="1" si="9"/>
        <v>87</v>
      </c>
      <c r="I133" s="167"/>
      <c r="J133" s="161">
        <f t="shared" ca="1" si="10"/>
        <v>3063</v>
      </c>
      <c r="K133" s="161">
        <f t="shared" ca="1" si="11"/>
        <v>85</v>
      </c>
    </row>
    <row r="134" spans="1:11" x14ac:dyDescent="0.35">
      <c r="A134" s="168" t="s">
        <v>305</v>
      </c>
      <c r="B134" s="508" t="s">
        <v>250</v>
      </c>
      <c r="C134" s="298" t="s">
        <v>306</v>
      </c>
      <c r="D134" s="161">
        <f t="shared" ca="1" si="6"/>
        <v>2016</v>
      </c>
      <c r="E134" s="161">
        <f t="shared" ca="1" si="7"/>
        <v>81</v>
      </c>
      <c r="F134" s="167"/>
      <c r="G134" s="161">
        <f t="shared" ca="1" si="8"/>
        <v>2013</v>
      </c>
      <c r="H134" s="161">
        <f t="shared" ca="1" si="9"/>
        <v>87</v>
      </c>
      <c r="I134" s="167"/>
      <c r="J134" s="161">
        <f t="shared" ca="1" si="10"/>
        <v>4081</v>
      </c>
      <c r="K134" s="161">
        <f t="shared" ca="1" si="11"/>
        <v>83</v>
      </c>
    </row>
    <row r="135" spans="1:11" x14ac:dyDescent="0.35">
      <c r="A135" s="168" t="s">
        <v>307</v>
      </c>
      <c r="B135" s="508" t="s">
        <v>250</v>
      </c>
      <c r="C135" s="298" t="s">
        <v>308</v>
      </c>
      <c r="D135" s="161">
        <f t="shared" ca="1" si="6"/>
        <v>1257</v>
      </c>
      <c r="E135" s="161">
        <f t="shared" ca="1" si="7"/>
        <v>83</v>
      </c>
      <c r="F135" s="167"/>
      <c r="G135" s="161">
        <f t="shared" ca="1" si="8"/>
        <v>2110</v>
      </c>
      <c r="H135" s="161">
        <f t="shared" ca="1" si="9"/>
        <v>85</v>
      </c>
      <c r="I135" s="167"/>
      <c r="J135" s="161">
        <f t="shared" ca="1" si="10"/>
        <v>3448</v>
      </c>
      <c r="K135" s="161">
        <f t="shared" ca="1" si="11"/>
        <v>84</v>
      </c>
    </row>
    <row r="136" spans="1:11" x14ac:dyDescent="0.35">
      <c r="A136" s="168" t="s">
        <v>309</v>
      </c>
      <c r="B136" s="508" t="s">
        <v>250</v>
      </c>
      <c r="C136" s="298" t="s">
        <v>310</v>
      </c>
      <c r="D136" s="161">
        <f t="shared" ca="1" si="6"/>
        <v>1278</v>
      </c>
      <c r="E136" s="161">
        <f t="shared" ca="1" si="7"/>
        <v>87</v>
      </c>
      <c r="F136" s="167"/>
      <c r="G136" s="161">
        <f t="shared" ca="1" si="8"/>
        <v>680</v>
      </c>
      <c r="H136" s="161">
        <f t="shared" ca="1" si="9"/>
        <v>88</v>
      </c>
      <c r="I136" s="167"/>
      <c r="J136" s="161">
        <f t="shared" ca="1" si="10"/>
        <v>1965</v>
      </c>
      <c r="K136" s="161">
        <f t="shared" ca="1" si="11"/>
        <v>87</v>
      </c>
    </row>
    <row r="137" spans="1:11" x14ac:dyDescent="0.35">
      <c r="A137" s="168" t="s">
        <v>311</v>
      </c>
      <c r="B137" s="508" t="s">
        <v>250</v>
      </c>
      <c r="C137" s="298" t="s">
        <v>312</v>
      </c>
      <c r="D137" s="161">
        <f t="shared" ca="1" si="6"/>
        <v>1354</v>
      </c>
      <c r="E137" s="161">
        <f t="shared" ca="1" si="7"/>
        <v>81</v>
      </c>
      <c r="F137" s="167"/>
      <c r="G137" s="161">
        <f t="shared" ca="1" si="8"/>
        <v>1202</v>
      </c>
      <c r="H137" s="161">
        <f t="shared" ca="1" si="9"/>
        <v>80</v>
      </c>
      <c r="I137" s="167"/>
      <c r="J137" s="161">
        <f t="shared" ca="1" si="10"/>
        <v>2584</v>
      </c>
      <c r="K137" s="161">
        <f t="shared" ca="1" si="11"/>
        <v>80</v>
      </c>
    </row>
    <row r="138" spans="1:11" x14ac:dyDescent="0.35">
      <c r="A138" s="168" t="s">
        <v>313</v>
      </c>
      <c r="B138" s="508" t="s">
        <v>250</v>
      </c>
      <c r="C138" s="298" t="s">
        <v>314</v>
      </c>
      <c r="D138" s="161">
        <f t="shared" ref="D138:D174" ca="1" si="12">VLOOKUP(TRIM($A138),INDIRECT($T$10),6+$T$11,0)</f>
        <v>1373</v>
      </c>
      <c r="E138" s="161">
        <f t="shared" ref="E138:E174" ca="1" si="13">VLOOKUP(TRIM($A138),INDIRECT($T$10),3+$T$11,0)</f>
        <v>82</v>
      </c>
      <c r="F138" s="167"/>
      <c r="G138" s="161">
        <f t="shared" ref="G138:G174" ca="1" si="14">VLOOKUP(TRIM($A138),INDIRECT($T$10),12+$T$11,0)</f>
        <v>2798</v>
      </c>
      <c r="H138" s="161">
        <f t="shared" ref="H138:H174" ca="1" si="15">VLOOKUP(TRIM($A138),INDIRECT($T$10),9+$T$11,0)</f>
        <v>81</v>
      </c>
      <c r="I138" s="167"/>
      <c r="J138" s="161">
        <f t="shared" ref="J138:J174" ca="1" si="16">VLOOKUP(TRIM($A138),INDIRECT($T$10),18+$T$11,0)</f>
        <v>4269</v>
      </c>
      <c r="K138" s="161">
        <f t="shared" ref="K138:K174" ca="1" si="17">VLOOKUP(TRIM($A138),INDIRECT($T$10),15+$T$11,0)</f>
        <v>80</v>
      </c>
    </row>
    <row r="139" spans="1:11" x14ac:dyDescent="0.35">
      <c r="A139" s="168" t="s">
        <v>315</v>
      </c>
      <c r="B139" s="508" t="s">
        <v>250</v>
      </c>
      <c r="C139" s="298" t="s">
        <v>316</v>
      </c>
      <c r="D139" s="161">
        <f t="shared" ca="1" si="12"/>
        <v>1938</v>
      </c>
      <c r="E139" s="161">
        <f t="shared" ca="1" si="13"/>
        <v>89</v>
      </c>
      <c r="F139" s="167"/>
      <c r="G139" s="161">
        <f t="shared" ca="1" si="14"/>
        <v>589</v>
      </c>
      <c r="H139" s="161">
        <f t="shared" ca="1" si="15"/>
        <v>91</v>
      </c>
      <c r="I139" s="167"/>
      <c r="J139" s="161">
        <f t="shared" ca="1" si="16"/>
        <v>2560</v>
      </c>
      <c r="K139" s="161">
        <f t="shared" ca="1" si="17"/>
        <v>89</v>
      </c>
    </row>
    <row r="140" spans="1:11" x14ac:dyDescent="0.35">
      <c r="A140" s="168" t="s">
        <v>317</v>
      </c>
      <c r="B140" s="508" t="s">
        <v>250</v>
      </c>
      <c r="C140" s="298" t="s">
        <v>318</v>
      </c>
      <c r="D140" s="161">
        <f t="shared" ca="1" si="12"/>
        <v>1792</v>
      </c>
      <c r="E140" s="161">
        <f t="shared" ca="1" si="13"/>
        <v>81</v>
      </c>
      <c r="F140" s="167"/>
      <c r="G140" s="161">
        <f t="shared" ca="1" si="14"/>
        <v>729</v>
      </c>
      <c r="H140" s="161">
        <f t="shared" ca="1" si="15"/>
        <v>85</v>
      </c>
      <c r="I140" s="167"/>
      <c r="J140" s="161">
        <f t="shared" ca="1" si="16"/>
        <v>2529</v>
      </c>
      <c r="K140" s="161">
        <f t="shared" ca="1" si="17"/>
        <v>82</v>
      </c>
    </row>
    <row r="141" spans="1:11" x14ac:dyDescent="0.35">
      <c r="A141" s="168" t="s">
        <v>319</v>
      </c>
      <c r="B141" s="508" t="s">
        <v>250</v>
      </c>
      <c r="C141" s="298" t="s">
        <v>320</v>
      </c>
      <c r="D141" s="161">
        <f t="shared" ca="1" si="12"/>
        <v>1771</v>
      </c>
      <c r="E141" s="161">
        <f t="shared" ca="1" si="13"/>
        <v>86</v>
      </c>
      <c r="F141" s="167"/>
      <c r="G141" s="161">
        <f t="shared" ca="1" si="14"/>
        <v>1866</v>
      </c>
      <c r="H141" s="161">
        <f t="shared" ca="1" si="15"/>
        <v>81</v>
      </c>
      <c r="I141" s="167"/>
      <c r="J141" s="161">
        <f t="shared" ca="1" si="16"/>
        <v>3682</v>
      </c>
      <c r="K141" s="161">
        <f t="shared" ca="1" si="17"/>
        <v>83</v>
      </c>
    </row>
    <row r="142" spans="1:11" x14ac:dyDescent="0.35">
      <c r="A142" s="168" t="s">
        <v>323</v>
      </c>
      <c r="B142" s="504" t="s">
        <v>322</v>
      </c>
      <c r="C142" s="509" t="s">
        <v>324</v>
      </c>
      <c r="D142" s="161">
        <f t="shared" ca="1" si="12"/>
        <v>1278</v>
      </c>
      <c r="E142" s="161">
        <f t="shared" ca="1" si="13"/>
        <v>83</v>
      </c>
      <c r="F142" s="167"/>
      <c r="G142" s="161">
        <f t="shared" ca="1" si="14"/>
        <v>210</v>
      </c>
      <c r="H142" s="161">
        <f t="shared" ca="1" si="15"/>
        <v>88</v>
      </c>
      <c r="I142" s="167"/>
      <c r="J142" s="161">
        <f t="shared" ca="1" si="16"/>
        <v>1491</v>
      </c>
      <c r="K142" s="161">
        <f t="shared" ca="1" si="17"/>
        <v>84</v>
      </c>
    </row>
    <row r="143" spans="1:11" x14ac:dyDescent="0.35">
      <c r="A143" s="168" t="s">
        <v>325</v>
      </c>
      <c r="B143" s="508" t="s">
        <v>322</v>
      </c>
      <c r="C143" s="510" t="s">
        <v>326</v>
      </c>
      <c r="D143" s="161">
        <f t="shared" ca="1" si="12"/>
        <v>2423</v>
      </c>
      <c r="E143" s="161">
        <f t="shared" ca="1" si="13"/>
        <v>80</v>
      </c>
      <c r="F143" s="167"/>
      <c r="G143" s="161">
        <f t="shared" ca="1" si="14"/>
        <v>434</v>
      </c>
      <c r="H143" s="161">
        <f t="shared" ca="1" si="15"/>
        <v>78</v>
      </c>
      <c r="I143" s="167"/>
      <c r="J143" s="161">
        <f t="shared" ca="1" si="16"/>
        <v>2873</v>
      </c>
      <c r="K143" s="161">
        <f t="shared" ca="1" si="17"/>
        <v>79</v>
      </c>
    </row>
    <row r="144" spans="1:11" x14ac:dyDescent="0.35">
      <c r="A144" s="168" t="s">
        <v>327</v>
      </c>
      <c r="B144" s="508" t="s">
        <v>322</v>
      </c>
      <c r="C144" s="510" t="s">
        <v>328</v>
      </c>
      <c r="D144" s="161">
        <f t="shared" ca="1" si="12"/>
        <v>5345</v>
      </c>
      <c r="E144" s="161">
        <f t="shared" ca="1" si="13"/>
        <v>82</v>
      </c>
      <c r="F144" s="167"/>
      <c r="G144" s="161">
        <f t="shared" ca="1" si="14"/>
        <v>1091</v>
      </c>
      <c r="H144" s="161">
        <f t="shared" ca="1" si="15"/>
        <v>76</v>
      </c>
      <c r="I144" s="167"/>
      <c r="J144" s="161">
        <f t="shared" ca="1" si="16"/>
        <v>6479</v>
      </c>
      <c r="K144" s="161">
        <f t="shared" ca="1" si="17"/>
        <v>81</v>
      </c>
    </row>
    <row r="145" spans="1:11" x14ac:dyDescent="0.35">
      <c r="A145" s="168" t="s">
        <v>329</v>
      </c>
      <c r="B145" s="508" t="s">
        <v>322</v>
      </c>
      <c r="C145" s="510" t="s">
        <v>330</v>
      </c>
      <c r="D145" s="161">
        <f t="shared" ca="1" si="12"/>
        <v>5189</v>
      </c>
      <c r="E145" s="161">
        <f t="shared" ca="1" si="13"/>
        <v>81</v>
      </c>
      <c r="F145" s="167"/>
      <c r="G145" s="161">
        <f t="shared" ca="1" si="14"/>
        <v>371</v>
      </c>
      <c r="H145" s="161">
        <f t="shared" ca="1" si="15"/>
        <v>79</v>
      </c>
      <c r="I145" s="167"/>
      <c r="J145" s="161">
        <f t="shared" ca="1" si="16"/>
        <v>5585</v>
      </c>
      <c r="K145" s="161">
        <f t="shared" ca="1" si="17"/>
        <v>81</v>
      </c>
    </row>
    <row r="146" spans="1:11" x14ac:dyDescent="0.35">
      <c r="A146" s="168" t="s">
        <v>331</v>
      </c>
      <c r="B146" s="508" t="s">
        <v>322</v>
      </c>
      <c r="C146" s="510" t="s">
        <v>332</v>
      </c>
      <c r="D146" s="161">
        <f t="shared" ca="1" si="12"/>
        <v>14131</v>
      </c>
      <c r="E146" s="161">
        <f t="shared" ca="1" si="13"/>
        <v>81</v>
      </c>
      <c r="F146" s="167"/>
      <c r="G146" s="161">
        <f t="shared" ca="1" si="14"/>
        <v>1105</v>
      </c>
      <c r="H146" s="161">
        <f t="shared" ca="1" si="15"/>
        <v>82</v>
      </c>
      <c r="I146" s="167"/>
      <c r="J146" s="161">
        <f t="shared" ca="1" si="16"/>
        <v>15297</v>
      </c>
      <c r="K146" s="161">
        <f t="shared" ca="1" si="17"/>
        <v>81</v>
      </c>
    </row>
    <row r="147" spans="1:11" x14ac:dyDescent="0.35">
      <c r="A147" s="168" t="s">
        <v>333</v>
      </c>
      <c r="B147" s="508" t="s">
        <v>322</v>
      </c>
      <c r="C147" s="510" t="s">
        <v>334</v>
      </c>
      <c r="D147" s="161">
        <f t="shared" ca="1" si="12"/>
        <v>1297</v>
      </c>
      <c r="E147" s="161">
        <f t="shared" ca="1" si="13"/>
        <v>76</v>
      </c>
      <c r="F147" s="167"/>
      <c r="G147" s="161">
        <f t="shared" ca="1" si="14"/>
        <v>50</v>
      </c>
      <c r="H147" s="161">
        <f t="shared" ca="1" si="15"/>
        <v>80</v>
      </c>
      <c r="I147" s="167"/>
      <c r="J147" s="161">
        <f t="shared" ca="1" si="16"/>
        <v>1350</v>
      </c>
      <c r="K147" s="161">
        <f t="shared" ca="1" si="17"/>
        <v>76</v>
      </c>
    </row>
    <row r="148" spans="1:11" x14ac:dyDescent="0.35">
      <c r="A148" s="168" t="s">
        <v>335</v>
      </c>
      <c r="B148" s="508" t="s">
        <v>322</v>
      </c>
      <c r="C148" s="510" t="s">
        <v>336</v>
      </c>
      <c r="D148" s="161">
        <f t="shared" ca="1" si="12"/>
        <v>15774</v>
      </c>
      <c r="E148" s="161">
        <f t="shared" ca="1" si="13"/>
        <v>82</v>
      </c>
      <c r="F148" s="167"/>
      <c r="G148" s="161">
        <f t="shared" ca="1" si="14"/>
        <v>2074</v>
      </c>
      <c r="H148" s="161">
        <f t="shared" ca="1" si="15"/>
        <v>80</v>
      </c>
      <c r="I148" s="167"/>
      <c r="J148" s="161">
        <f t="shared" ca="1" si="16"/>
        <v>17929</v>
      </c>
      <c r="K148" s="161">
        <f t="shared" ca="1" si="17"/>
        <v>82</v>
      </c>
    </row>
    <row r="149" spans="1:11" x14ac:dyDescent="0.35">
      <c r="A149" s="168" t="s">
        <v>337</v>
      </c>
      <c r="B149" s="508" t="s">
        <v>322</v>
      </c>
      <c r="C149" s="510" t="s">
        <v>338</v>
      </c>
      <c r="D149" s="161">
        <f t="shared" ca="1" si="12"/>
        <v>3057</v>
      </c>
      <c r="E149" s="161">
        <f t="shared" ca="1" si="13"/>
        <v>82</v>
      </c>
      <c r="F149" s="167"/>
      <c r="G149" s="161">
        <f t="shared" ca="1" si="14"/>
        <v>416</v>
      </c>
      <c r="H149" s="161">
        <f t="shared" ca="1" si="15"/>
        <v>80</v>
      </c>
      <c r="I149" s="167"/>
      <c r="J149" s="161">
        <f t="shared" ca="1" si="16"/>
        <v>3490</v>
      </c>
      <c r="K149" s="161">
        <f t="shared" ca="1" si="17"/>
        <v>82</v>
      </c>
    </row>
    <row r="150" spans="1:11" x14ac:dyDescent="0.35">
      <c r="A150" s="168" t="s">
        <v>339</v>
      </c>
      <c r="B150" s="508" t="s">
        <v>322</v>
      </c>
      <c r="C150" s="510" t="s">
        <v>340</v>
      </c>
      <c r="D150" s="161">
        <f t="shared" ca="1" si="12"/>
        <v>2731</v>
      </c>
      <c r="E150" s="161">
        <f t="shared" ca="1" si="13"/>
        <v>80</v>
      </c>
      <c r="F150" s="167"/>
      <c r="G150" s="161">
        <f t="shared" ca="1" si="14"/>
        <v>1068</v>
      </c>
      <c r="H150" s="161">
        <f t="shared" ca="1" si="15"/>
        <v>83</v>
      </c>
      <c r="I150" s="167"/>
      <c r="J150" s="161">
        <f t="shared" ca="1" si="16"/>
        <v>3831</v>
      </c>
      <c r="K150" s="161">
        <f t="shared" ca="1" si="17"/>
        <v>81</v>
      </c>
    </row>
    <row r="151" spans="1:11" x14ac:dyDescent="0.35">
      <c r="A151" s="168" t="s">
        <v>341</v>
      </c>
      <c r="B151" s="508" t="s">
        <v>322</v>
      </c>
      <c r="C151" s="510" t="s">
        <v>342</v>
      </c>
      <c r="D151" s="161">
        <f t="shared" ca="1" si="12"/>
        <v>6346</v>
      </c>
      <c r="E151" s="161">
        <f t="shared" ca="1" si="13"/>
        <v>81</v>
      </c>
      <c r="F151" s="167"/>
      <c r="G151" s="161">
        <f t="shared" ca="1" si="14"/>
        <v>1158</v>
      </c>
      <c r="H151" s="161">
        <f t="shared" ca="1" si="15"/>
        <v>79</v>
      </c>
      <c r="I151" s="167"/>
      <c r="J151" s="161">
        <f t="shared" ca="1" si="16"/>
        <v>7574</v>
      </c>
      <c r="K151" s="161">
        <f t="shared" ca="1" si="17"/>
        <v>80</v>
      </c>
    </row>
    <row r="152" spans="1:11" x14ac:dyDescent="0.35">
      <c r="A152" s="168" t="s">
        <v>343</v>
      </c>
      <c r="B152" s="508" t="s">
        <v>322</v>
      </c>
      <c r="C152" s="510" t="s">
        <v>344</v>
      </c>
      <c r="D152" s="161">
        <f t="shared" ca="1" si="12"/>
        <v>1968</v>
      </c>
      <c r="E152" s="161">
        <f t="shared" ca="1" si="13"/>
        <v>81</v>
      </c>
      <c r="F152" s="167"/>
      <c r="G152" s="161">
        <f t="shared" ca="1" si="14"/>
        <v>432</v>
      </c>
      <c r="H152" s="161">
        <f t="shared" ca="1" si="15"/>
        <v>83</v>
      </c>
      <c r="I152" s="167"/>
      <c r="J152" s="161">
        <f t="shared" ca="1" si="16"/>
        <v>2408</v>
      </c>
      <c r="K152" s="161">
        <f t="shared" ca="1" si="17"/>
        <v>81</v>
      </c>
    </row>
    <row r="153" spans="1:11" x14ac:dyDescent="0.35">
      <c r="A153" s="168" t="s">
        <v>345</v>
      </c>
      <c r="B153" s="498" t="s">
        <v>322</v>
      </c>
      <c r="C153" s="495" t="s">
        <v>346</v>
      </c>
      <c r="D153" s="161">
        <f t="shared" ca="1" si="12"/>
        <v>1258</v>
      </c>
      <c r="E153" s="161">
        <f t="shared" ca="1" si="13"/>
        <v>78</v>
      </c>
      <c r="F153" s="167"/>
      <c r="G153" s="161">
        <f t="shared" ca="1" si="14"/>
        <v>692</v>
      </c>
      <c r="H153" s="161">
        <f t="shared" ca="1" si="15"/>
        <v>82</v>
      </c>
      <c r="I153" s="167"/>
      <c r="J153" s="161">
        <f t="shared" ca="1" si="16"/>
        <v>1986</v>
      </c>
      <c r="K153" s="161">
        <f t="shared" ca="1" si="17"/>
        <v>79</v>
      </c>
    </row>
    <row r="154" spans="1:11" x14ac:dyDescent="0.35">
      <c r="A154" s="168" t="s">
        <v>347</v>
      </c>
      <c r="B154" s="489" t="s">
        <v>322</v>
      </c>
      <c r="C154" s="205" t="s">
        <v>348</v>
      </c>
      <c r="D154" s="161">
        <f t="shared" ca="1" si="12"/>
        <v>980</v>
      </c>
      <c r="E154" s="161">
        <f t="shared" ca="1" si="13"/>
        <v>78</v>
      </c>
      <c r="F154" s="167"/>
      <c r="G154" s="161">
        <f t="shared" ca="1" si="14"/>
        <v>1417</v>
      </c>
      <c r="H154" s="161">
        <f t="shared" ca="1" si="15"/>
        <v>83</v>
      </c>
      <c r="I154" s="167"/>
      <c r="J154" s="161">
        <f t="shared" ca="1" si="16"/>
        <v>2422</v>
      </c>
      <c r="K154" s="161">
        <f t="shared" ca="1" si="17"/>
        <v>81</v>
      </c>
    </row>
    <row r="155" spans="1:11" x14ac:dyDescent="0.35">
      <c r="A155" s="168" t="s">
        <v>349</v>
      </c>
      <c r="B155" s="489" t="s">
        <v>322</v>
      </c>
      <c r="C155" s="205" t="s">
        <v>350</v>
      </c>
      <c r="D155" s="161">
        <f t="shared" ca="1" si="12"/>
        <v>2105</v>
      </c>
      <c r="E155" s="161">
        <f t="shared" ca="1" si="13"/>
        <v>81</v>
      </c>
      <c r="F155" s="167"/>
      <c r="G155" s="161">
        <f t="shared" ca="1" si="14"/>
        <v>837</v>
      </c>
      <c r="H155" s="161">
        <f t="shared" ca="1" si="15"/>
        <v>83</v>
      </c>
      <c r="I155" s="167"/>
      <c r="J155" s="161">
        <f t="shared" ca="1" si="16"/>
        <v>2956</v>
      </c>
      <c r="K155" s="161">
        <f t="shared" ca="1" si="17"/>
        <v>82</v>
      </c>
    </row>
    <row r="156" spans="1:11" x14ac:dyDescent="0.35">
      <c r="A156" s="168" t="s">
        <v>351</v>
      </c>
      <c r="B156" s="489" t="s">
        <v>322</v>
      </c>
      <c r="C156" s="205" t="s">
        <v>352</v>
      </c>
      <c r="D156" s="161">
        <f t="shared" ca="1" si="12"/>
        <v>11251</v>
      </c>
      <c r="E156" s="161">
        <f t="shared" ca="1" si="13"/>
        <v>82</v>
      </c>
      <c r="F156" s="167"/>
      <c r="G156" s="161">
        <f t="shared" ca="1" si="14"/>
        <v>1679</v>
      </c>
      <c r="H156" s="161">
        <f t="shared" ca="1" si="15"/>
        <v>82</v>
      </c>
      <c r="I156" s="167"/>
      <c r="J156" s="161">
        <f t="shared" ca="1" si="16"/>
        <v>13024</v>
      </c>
      <c r="K156" s="161">
        <f t="shared" ca="1" si="17"/>
        <v>82</v>
      </c>
    </row>
    <row r="157" spans="1:11" x14ac:dyDescent="0.35">
      <c r="A157" s="168" t="s">
        <v>353</v>
      </c>
      <c r="B157" s="489" t="s">
        <v>322</v>
      </c>
      <c r="C157" s="205" t="s">
        <v>354</v>
      </c>
      <c r="D157" s="161">
        <f t="shared" ca="1" si="12"/>
        <v>1783</v>
      </c>
      <c r="E157" s="161">
        <f t="shared" ca="1" si="13"/>
        <v>80</v>
      </c>
      <c r="F157" s="167"/>
      <c r="G157" s="161">
        <f t="shared" ca="1" si="14"/>
        <v>190</v>
      </c>
      <c r="H157" s="161">
        <f t="shared" ca="1" si="15"/>
        <v>81</v>
      </c>
      <c r="I157" s="167"/>
      <c r="J157" s="161">
        <f t="shared" ca="1" si="16"/>
        <v>1984</v>
      </c>
      <c r="K157" s="161">
        <f t="shared" ca="1" si="17"/>
        <v>80</v>
      </c>
    </row>
    <row r="158" spans="1:11" x14ac:dyDescent="0.35">
      <c r="A158" s="168" t="s">
        <v>355</v>
      </c>
      <c r="B158" s="489" t="s">
        <v>322</v>
      </c>
      <c r="C158" s="205" t="s">
        <v>356</v>
      </c>
      <c r="D158" s="161">
        <f t="shared" ca="1" si="12"/>
        <v>8182</v>
      </c>
      <c r="E158" s="161">
        <f t="shared" ca="1" si="13"/>
        <v>78</v>
      </c>
      <c r="F158" s="167"/>
      <c r="G158" s="161">
        <f t="shared" ca="1" si="14"/>
        <v>1167</v>
      </c>
      <c r="H158" s="161">
        <f t="shared" ca="1" si="15"/>
        <v>76</v>
      </c>
      <c r="I158" s="167"/>
      <c r="J158" s="161">
        <f t="shared" ca="1" si="16"/>
        <v>9387</v>
      </c>
      <c r="K158" s="161">
        <f t="shared" ca="1" si="17"/>
        <v>77</v>
      </c>
    </row>
    <row r="159" spans="1:11" x14ac:dyDescent="0.35">
      <c r="A159" s="168" t="s">
        <v>357</v>
      </c>
      <c r="B159" s="489" t="s">
        <v>322</v>
      </c>
      <c r="C159" s="205" t="s">
        <v>358</v>
      </c>
      <c r="D159" s="161">
        <f t="shared" ca="1" si="12"/>
        <v>1399</v>
      </c>
      <c r="E159" s="161">
        <f t="shared" ca="1" si="13"/>
        <v>81</v>
      </c>
      <c r="F159" s="167"/>
      <c r="G159" s="161">
        <f t="shared" ca="1" si="14"/>
        <v>302</v>
      </c>
      <c r="H159" s="161">
        <f t="shared" ca="1" si="15"/>
        <v>79</v>
      </c>
      <c r="I159" s="167"/>
      <c r="J159" s="161">
        <f t="shared" ca="1" si="16"/>
        <v>1717</v>
      </c>
      <c r="K159" s="161">
        <f t="shared" ca="1" si="17"/>
        <v>81</v>
      </c>
    </row>
    <row r="160" spans="1:11" x14ac:dyDescent="0.35">
      <c r="A160" s="168" t="s">
        <v>359</v>
      </c>
      <c r="B160" s="489" t="s">
        <v>322</v>
      </c>
      <c r="C160" s="205" t="s">
        <v>360</v>
      </c>
      <c r="D160" s="161">
        <f t="shared" ca="1" si="12"/>
        <v>1780</v>
      </c>
      <c r="E160" s="161">
        <f t="shared" ca="1" si="13"/>
        <v>83</v>
      </c>
      <c r="F160" s="167"/>
      <c r="G160" s="161">
        <f t="shared" ca="1" si="14"/>
        <v>382</v>
      </c>
      <c r="H160" s="161">
        <f t="shared" ca="1" si="15"/>
        <v>87</v>
      </c>
      <c r="I160" s="167"/>
      <c r="J160" s="161">
        <f t="shared" ca="1" si="16"/>
        <v>2182</v>
      </c>
      <c r="K160" s="161">
        <f t="shared" ca="1" si="17"/>
        <v>83</v>
      </c>
    </row>
    <row r="161" spans="1:11" x14ac:dyDescent="0.35">
      <c r="A161" s="168" t="s">
        <v>363</v>
      </c>
      <c r="B161" s="489" t="s">
        <v>362</v>
      </c>
      <c r="C161" s="205" t="s">
        <v>364</v>
      </c>
      <c r="D161" s="161">
        <f t="shared" ca="1" si="12"/>
        <v>1739</v>
      </c>
      <c r="E161" s="161">
        <f t="shared" ca="1" si="13"/>
        <v>79</v>
      </c>
      <c r="F161" s="167"/>
      <c r="G161" s="161">
        <f t="shared" ca="1" si="14"/>
        <v>141</v>
      </c>
      <c r="H161" s="161">
        <f t="shared" ca="1" si="15"/>
        <v>79</v>
      </c>
      <c r="I161" s="167"/>
      <c r="J161" s="161">
        <f t="shared" ca="1" si="16"/>
        <v>1890</v>
      </c>
      <c r="K161" s="161">
        <f t="shared" ca="1" si="17"/>
        <v>79</v>
      </c>
    </row>
    <row r="162" spans="1:11" x14ac:dyDescent="0.35">
      <c r="A162" s="168" t="s">
        <v>365</v>
      </c>
      <c r="B162" s="489" t="s">
        <v>362</v>
      </c>
      <c r="C162" s="205" t="s">
        <v>366</v>
      </c>
      <c r="D162" s="161">
        <f t="shared" ca="1" si="12"/>
        <v>1453</v>
      </c>
      <c r="E162" s="161">
        <f t="shared" ca="1" si="13"/>
        <v>82</v>
      </c>
      <c r="F162" s="167"/>
      <c r="G162" s="161">
        <f t="shared" ca="1" si="14"/>
        <v>388</v>
      </c>
      <c r="H162" s="161">
        <f t="shared" ca="1" si="15"/>
        <v>77</v>
      </c>
      <c r="I162" s="167"/>
      <c r="J162" s="161">
        <f t="shared" ca="1" si="16"/>
        <v>1901</v>
      </c>
      <c r="K162" s="161">
        <f t="shared" ca="1" si="17"/>
        <v>81</v>
      </c>
    </row>
    <row r="163" spans="1:11" x14ac:dyDescent="0.35">
      <c r="A163" s="168" t="s">
        <v>367</v>
      </c>
      <c r="B163" s="489" t="s">
        <v>362</v>
      </c>
      <c r="C163" s="489" t="s">
        <v>425</v>
      </c>
      <c r="D163" s="161">
        <f t="shared" ca="1" si="12"/>
        <v>4083</v>
      </c>
      <c r="E163" s="161">
        <f t="shared" ca="1" si="13"/>
        <v>79</v>
      </c>
      <c r="F163" s="167"/>
      <c r="G163" s="161">
        <f t="shared" ca="1" si="14"/>
        <v>1135</v>
      </c>
      <c r="H163" s="161">
        <f t="shared" ca="1" si="15"/>
        <v>76</v>
      </c>
      <c r="I163" s="167"/>
      <c r="J163" s="161">
        <f t="shared" ca="1" si="16"/>
        <v>5262</v>
      </c>
      <c r="K163" s="161">
        <f t="shared" ca="1" si="17"/>
        <v>78</v>
      </c>
    </row>
    <row r="164" spans="1:11" x14ac:dyDescent="0.35">
      <c r="A164" s="168" t="s">
        <v>368</v>
      </c>
      <c r="B164" s="489" t="s">
        <v>362</v>
      </c>
      <c r="C164" s="205" t="s">
        <v>369</v>
      </c>
      <c r="D164" s="161">
        <f t="shared" ca="1" si="12"/>
        <v>5552</v>
      </c>
      <c r="E164" s="161">
        <f t="shared" ca="1" si="13"/>
        <v>80</v>
      </c>
      <c r="F164" s="167"/>
      <c r="G164" s="161">
        <f t="shared" ca="1" si="14"/>
        <v>155</v>
      </c>
      <c r="H164" s="161">
        <f t="shared" ca="1" si="15"/>
        <v>75</v>
      </c>
      <c r="I164" s="167"/>
      <c r="J164" s="161">
        <f t="shared" ca="1" si="16"/>
        <v>5765</v>
      </c>
      <c r="K164" s="161">
        <f t="shared" ca="1" si="17"/>
        <v>80</v>
      </c>
    </row>
    <row r="165" spans="1:11" x14ac:dyDescent="0.35">
      <c r="A165" s="168" t="s">
        <v>370</v>
      </c>
      <c r="B165" s="489" t="s">
        <v>362</v>
      </c>
      <c r="C165" s="205" t="s">
        <v>371</v>
      </c>
      <c r="D165" s="161">
        <f t="shared" ca="1" si="12"/>
        <v>7455</v>
      </c>
      <c r="E165" s="161">
        <f t="shared" ca="1" si="13"/>
        <v>82</v>
      </c>
      <c r="F165" s="167"/>
      <c r="G165" s="161">
        <f t="shared" ca="1" si="14"/>
        <v>287</v>
      </c>
      <c r="H165" s="161">
        <f t="shared" ca="1" si="15"/>
        <v>80</v>
      </c>
      <c r="I165" s="167"/>
      <c r="J165" s="161">
        <f t="shared" ca="1" si="16"/>
        <v>7771</v>
      </c>
      <c r="K165" s="161">
        <f t="shared" ca="1" si="17"/>
        <v>82</v>
      </c>
    </row>
    <row r="166" spans="1:11" x14ac:dyDescent="0.35">
      <c r="A166" s="168" t="s">
        <v>372</v>
      </c>
      <c r="B166" s="489" t="s">
        <v>362</v>
      </c>
      <c r="C166" s="205" t="s">
        <v>373</v>
      </c>
      <c r="D166" s="161">
        <f t="shared" ca="1" si="12"/>
        <v>3965</v>
      </c>
      <c r="E166" s="161">
        <f t="shared" ca="1" si="13"/>
        <v>80</v>
      </c>
      <c r="F166" s="167"/>
      <c r="G166" s="161">
        <f t="shared" ca="1" si="14"/>
        <v>130</v>
      </c>
      <c r="H166" s="161">
        <f t="shared" ca="1" si="15"/>
        <v>73</v>
      </c>
      <c r="I166" s="167"/>
      <c r="J166" s="161">
        <f t="shared" ca="1" si="16"/>
        <v>4109</v>
      </c>
      <c r="K166" s="161">
        <f t="shared" ca="1" si="17"/>
        <v>80</v>
      </c>
    </row>
    <row r="167" spans="1:11" x14ac:dyDescent="0.35">
      <c r="A167" s="168" t="s">
        <v>374</v>
      </c>
      <c r="B167" s="489" t="s">
        <v>362</v>
      </c>
      <c r="C167" s="205" t="s">
        <v>375</v>
      </c>
      <c r="D167" s="161">
        <f t="shared" ca="1" si="12"/>
        <v>6301</v>
      </c>
      <c r="E167" s="161">
        <f t="shared" ca="1" si="13"/>
        <v>80</v>
      </c>
      <c r="F167" s="167"/>
      <c r="G167" s="161">
        <f t="shared" ca="1" si="14"/>
        <v>526</v>
      </c>
      <c r="H167" s="161">
        <f t="shared" ca="1" si="15"/>
        <v>78</v>
      </c>
      <c r="I167" s="167"/>
      <c r="J167" s="161">
        <f t="shared" ca="1" si="16"/>
        <v>6863</v>
      </c>
      <c r="K167" s="161">
        <f t="shared" ca="1" si="17"/>
        <v>80</v>
      </c>
    </row>
    <row r="168" spans="1:11" x14ac:dyDescent="0.35">
      <c r="A168" s="168" t="s">
        <v>376</v>
      </c>
      <c r="B168" s="489" t="s">
        <v>362</v>
      </c>
      <c r="C168" s="205" t="s">
        <v>377</v>
      </c>
      <c r="D168" s="161" t="str">
        <f t="shared" ca="1" si="12"/>
        <v>*</v>
      </c>
      <c r="E168" s="161" t="str">
        <f t="shared" ca="1" si="13"/>
        <v>*</v>
      </c>
      <c r="F168" s="167"/>
      <c r="G168" s="161" t="str">
        <f t="shared" ca="1" si="14"/>
        <v>*</v>
      </c>
      <c r="H168" s="161" t="str">
        <f t="shared" ca="1" si="15"/>
        <v>*</v>
      </c>
      <c r="I168" s="167"/>
      <c r="J168" s="161" t="str">
        <f t="shared" ca="1" si="16"/>
        <v>*</v>
      </c>
      <c r="K168" s="161" t="str">
        <f t="shared" ca="1" si="17"/>
        <v>*</v>
      </c>
    </row>
    <row r="169" spans="1:11" x14ac:dyDescent="0.35">
      <c r="A169" s="168" t="s">
        <v>378</v>
      </c>
      <c r="B169" s="489" t="s">
        <v>362</v>
      </c>
      <c r="C169" s="205" t="s">
        <v>379</v>
      </c>
      <c r="D169" s="161">
        <f t="shared" ca="1" si="12"/>
        <v>2281</v>
      </c>
      <c r="E169" s="161">
        <f t="shared" ca="1" si="13"/>
        <v>82</v>
      </c>
      <c r="F169" s="167"/>
      <c r="G169" s="161">
        <f t="shared" ca="1" si="14"/>
        <v>153</v>
      </c>
      <c r="H169" s="161">
        <f t="shared" ca="1" si="15"/>
        <v>88</v>
      </c>
      <c r="I169" s="167"/>
      <c r="J169" s="161">
        <f t="shared" ca="1" si="16"/>
        <v>2440</v>
      </c>
      <c r="K169" s="161">
        <f t="shared" ca="1" si="17"/>
        <v>83</v>
      </c>
    </row>
    <row r="170" spans="1:11" x14ac:dyDescent="0.35">
      <c r="A170" s="168" t="s">
        <v>380</v>
      </c>
      <c r="B170" s="489" t="s">
        <v>362</v>
      </c>
      <c r="C170" s="205" t="s">
        <v>381</v>
      </c>
      <c r="D170" s="161">
        <f t="shared" ca="1" si="12"/>
        <v>2757</v>
      </c>
      <c r="E170" s="161">
        <f t="shared" ca="1" si="13"/>
        <v>80</v>
      </c>
      <c r="F170" s="167"/>
      <c r="G170" s="161">
        <f t="shared" ca="1" si="14"/>
        <v>242</v>
      </c>
      <c r="H170" s="161">
        <f t="shared" ca="1" si="15"/>
        <v>76</v>
      </c>
      <c r="I170" s="167"/>
      <c r="J170" s="161">
        <f t="shared" ca="1" si="16"/>
        <v>3013</v>
      </c>
      <c r="K170" s="161">
        <f t="shared" ca="1" si="17"/>
        <v>80</v>
      </c>
    </row>
    <row r="171" spans="1:11" x14ac:dyDescent="0.35">
      <c r="A171" s="168" t="s">
        <v>382</v>
      </c>
      <c r="B171" s="489" t="s">
        <v>362</v>
      </c>
      <c r="C171" s="205" t="s">
        <v>383</v>
      </c>
      <c r="D171" s="161">
        <f t="shared" ca="1" si="12"/>
        <v>1540</v>
      </c>
      <c r="E171" s="161">
        <f t="shared" ca="1" si="13"/>
        <v>83</v>
      </c>
      <c r="F171" s="167"/>
      <c r="G171" s="161">
        <f t="shared" ca="1" si="14"/>
        <v>170</v>
      </c>
      <c r="H171" s="161">
        <f t="shared" ca="1" si="15"/>
        <v>82</v>
      </c>
      <c r="I171" s="167"/>
      <c r="J171" s="161">
        <f t="shared" ca="1" si="16"/>
        <v>1724</v>
      </c>
      <c r="K171" s="161">
        <f t="shared" ca="1" si="17"/>
        <v>83</v>
      </c>
    </row>
    <row r="172" spans="1:11" x14ac:dyDescent="0.35">
      <c r="A172" s="168" t="s">
        <v>384</v>
      </c>
      <c r="B172" s="489" t="s">
        <v>362</v>
      </c>
      <c r="C172" s="205" t="s">
        <v>385</v>
      </c>
      <c r="D172" s="161">
        <f t="shared" ca="1" si="12"/>
        <v>5523</v>
      </c>
      <c r="E172" s="161">
        <f t="shared" ca="1" si="13"/>
        <v>79</v>
      </c>
      <c r="F172" s="167"/>
      <c r="G172" s="161">
        <f t="shared" ca="1" si="14"/>
        <v>462</v>
      </c>
      <c r="H172" s="161">
        <f t="shared" ca="1" si="15"/>
        <v>71</v>
      </c>
      <c r="I172" s="167"/>
      <c r="J172" s="161">
        <f t="shared" ca="1" si="16"/>
        <v>6014</v>
      </c>
      <c r="K172" s="161">
        <f t="shared" ca="1" si="17"/>
        <v>78</v>
      </c>
    </row>
    <row r="173" spans="1:11" x14ac:dyDescent="0.35">
      <c r="A173" s="168" t="s">
        <v>386</v>
      </c>
      <c r="B173" s="489" t="s">
        <v>362</v>
      </c>
      <c r="C173" s="205" t="s">
        <v>387</v>
      </c>
      <c r="D173" s="161">
        <f t="shared" ca="1" si="12"/>
        <v>3133</v>
      </c>
      <c r="E173" s="161">
        <f t="shared" ca="1" si="13"/>
        <v>81</v>
      </c>
      <c r="F173" s="167"/>
      <c r="G173" s="161">
        <f t="shared" ca="1" si="14"/>
        <v>276</v>
      </c>
      <c r="H173" s="161">
        <f t="shared" ca="1" si="15"/>
        <v>83</v>
      </c>
      <c r="I173" s="167"/>
      <c r="J173" s="161">
        <f t="shared" ca="1" si="16"/>
        <v>3420</v>
      </c>
      <c r="K173" s="161">
        <f t="shared" ca="1" si="17"/>
        <v>81</v>
      </c>
    </row>
    <row r="174" spans="1:11" x14ac:dyDescent="0.35">
      <c r="A174" s="168" t="s">
        <v>388</v>
      </c>
      <c r="B174" s="497" t="s">
        <v>362</v>
      </c>
      <c r="C174" s="496" t="s">
        <v>389</v>
      </c>
      <c r="D174" s="161">
        <f t="shared" ca="1" si="12"/>
        <v>2373</v>
      </c>
      <c r="E174" s="161">
        <f t="shared" ca="1" si="13"/>
        <v>77</v>
      </c>
      <c r="F174" s="167"/>
      <c r="G174" s="161">
        <f t="shared" ca="1" si="14"/>
        <v>534</v>
      </c>
      <c r="H174" s="161">
        <f t="shared" ca="1" si="15"/>
        <v>78</v>
      </c>
      <c r="I174" s="167"/>
      <c r="J174" s="161">
        <f t="shared" ca="1" si="16"/>
        <v>2934</v>
      </c>
      <c r="K174" s="161">
        <f t="shared" ca="1" si="17"/>
        <v>76</v>
      </c>
    </row>
    <row r="175" spans="1:11" x14ac:dyDescent="0.35">
      <c r="A175" s="168" t="s">
        <v>390</v>
      </c>
      <c r="B175" s="498" t="s">
        <v>362</v>
      </c>
      <c r="C175" s="495" t="s">
        <v>391</v>
      </c>
      <c r="D175" s="161">
        <f ca="1">VLOOKUP(TRIM($A175),INDIRECT($T$10),6+$T$11,0)</f>
        <v>1304</v>
      </c>
      <c r="E175" s="161">
        <f ca="1">VLOOKUP(TRIM($A175),INDIRECT($T$10),3+$T$11,0)</f>
        <v>81</v>
      </c>
      <c r="F175" s="167"/>
      <c r="G175" s="161">
        <f ca="1">VLOOKUP(TRIM($A175),INDIRECT($T$10),12+$T$11,0)</f>
        <v>91</v>
      </c>
      <c r="H175" s="161">
        <f ca="1">VLOOKUP(TRIM($A175),INDIRECT($T$10),9+$T$11,0)</f>
        <v>84</v>
      </c>
      <c r="I175" s="167"/>
      <c r="J175" s="161">
        <f ca="1">VLOOKUP(TRIM($A175),INDIRECT($T$10),18+$T$11,0)</f>
        <v>1400</v>
      </c>
      <c r="K175" s="161">
        <f ca="1">VLOOKUP(TRIM($A175),INDIRECT($T$10),15+$T$11,0)</f>
        <v>81</v>
      </c>
    </row>
    <row r="176" spans="1:11" x14ac:dyDescent="0.35">
      <c r="A176" s="168" t="s">
        <v>392</v>
      </c>
      <c r="B176" s="489" t="s">
        <v>362</v>
      </c>
      <c r="C176" s="205" t="s">
        <v>393</v>
      </c>
      <c r="D176" s="161">
        <f ca="1">VLOOKUP(TRIM($A176),INDIRECT($T$10),6+$T$11,0)</f>
        <v>5199</v>
      </c>
      <c r="E176" s="161">
        <f ca="1">VLOOKUP(TRIM($A176),INDIRECT($T$10),3+$T$11,0)</f>
        <v>78</v>
      </c>
      <c r="F176" s="167"/>
      <c r="G176" s="161">
        <f ca="1">VLOOKUP(TRIM($A176),INDIRECT($T$10),12+$T$11,0)</f>
        <v>328</v>
      </c>
      <c r="H176" s="161">
        <f ca="1">VLOOKUP(TRIM($A176),INDIRECT($T$10),9+$T$11,0)</f>
        <v>77</v>
      </c>
      <c r="I176" s="167"/>
      <c r="J176" s="161">
        <f ca="1">VLOOKUP(TRIM($A176),INDIRECT($T$10),18+$T$11,0)</f>
        <v>5551</v>
      </c>
      <c r="K176" s="161">
        <f ca="1">VLOOKUP(TRIM($A176),INDIRECT($T$10),15+$T$11,0)</f>
        <v>78</v>
      </c>
    </row>
    <row r="177" spans="1:18" x14ac:dyDescent="0.35">
      <c r="A177" s="27"/>
      <c r="B177" s="491"/>
      <c r="C177" s="72"/>
      <c r="D177" s="163"/>
      <c r="E177" s="492"/>
      <c r="F177" s="169"/>
      <c r="G177" s="163"/>
      <c r="H177" s="492"/>
      <c r="I177" s="169"/>
      <c r="J177" s="163"/>
      <c r="K177" s="492"/>
    </row>
    <row r="178" spans="1:18" x14ac:dyDescent="0.35">
      <c r="A178" s="26"/>
      <c r="B178" s="66"/>
      <c r="C178" s="66"/>
      <c r="D178" s="24"/>
      <c r="E178" s="79"/>
      <c r="F178" s="16"/>
      <c r="G178" s="24"/>
      <c r="H178" s="79"/>
      <c r="I178" s="16"/>
      <c r="J178" s="26"/>
      <c r="K178" s="78" t="s">
        <v>564</v>
      </c>
    </row>
    <row r="179" spans="1:18" x14ac:dyDescent="0.35">
      <c r="A179" s="73"/>
      <c r="B179" s="21"/>
      <c r="C179" s="21"/>
      <c r="D179" s="16"/>
      <c r="E179" s="16"/>
      <c r="F179" s="21"/>
      <c r="G179" s="16"/>
      <c r="H179" s="16"/>
      <c r="I179" s="21"/>
      <c r="J179" s="26"/>
      <c r="K179" s="26"/>
      <c r="L179" s="224"/>
      <c r="M179" s="224"/>
      <c r="N179" s="224"/>
      <c r="O179" s="224"/>
      <c r="P179" s="224"/>
      <c r="Q179" s="224"/>
      <c r="R179" s="224"/>
    </row>
    <row r="180" spans="1:18" ht="13.25" customHeight="1" x14ac:dyDescent="0.35">
      <c r="A180" s="612" t="s">
        <v>668</v>
      </c>
      <c r="B180" s="622"/>
      <c r="C180" s="622"/>
      <c r="D180" s="622"/>
      <c r="E180" s="622"/>
      <c r="F180" s="622"/>
      <c r="G180" s="622"/>
      <c r="H180" s="622"/>
      <c r="I180" s="622"/>
      <c r="J180" s="622"/>
      <c r="K180" s="622"/>
      <c r="L180" s="622"/>
      <c r="M180" s="622"/>
      <c r="N180" s="622"/>
      <c r="O180" s="622"/>
      <c r="P180" s="622"/>
      <c r="Q180" s="622"/>
      <c r="R180" s="622"/>
    </row>
    <row r="181" spans="1:18" x14ac:dyDescent="0.35">
      <c r="A181" s="231" t="s">
        <v>533</v>
      </c>
      <c r="B181" s="80"/>
      <c r="C181" s="80"/>
      <c r="D181" s="69"/>
      <c r="E181" s="36"/>
      <c r="F181" s="21"/>
      <c r="G181" s="16"/>
      <c r="H181" s="16"/>
      <c r="I181" s="21"/>
      <c r="J181" s="26"/>
      <c r="K181" s="26"/>
    </row>
    <row r="182" spans="1:18" x14ac:dyDescent="0.35">
      <c r="A182" s="231" t="s">
        <v>534</v>
      </c>
      <c r="B182" s="80"/>
      <c r="C182" s="80"/>
      <c r="D182" s="69"/>
      <c r="E182" s="69"/>
      <c r="F182" s="21"/>
      <c r="G182" s="16"/>
      <c r="H182" s="16"/>
      <c r="I182" s="21"/>
      <c r="J182" s="26"/>
      <c r="K182" s="26"/>
    </row>
    <row r="183" spans="1:18" x14ac:dyDescent="0.35">
      <c r="A183" s="189" t="s">
        <v>535</v>
      </c>
      <c r="B183" s="76"/>
      <c r="C183" s="76"/>
      <c r="D183" s="26"/>
      <c r="E183" s="26"/>
      <c r="F183" s="21"/>
      <c r="G183" s="16"/>
      <c r="H183" s="16"/>
      <c r="I183" s="21"/>
      <c r="J183" s="26"/>
      <c r="K183" s="26"/>
    </row>
    <row r="184" spans="1:18" ht="33.75" customHeight="1" x14ac:dyDescent="0.35">
      <c r="A184" s="594" t="s">
        <v>498</v>
      </c>
      <c r="B184" s="632"/>
      <c r="C184" s="632"/>
      <c r="D184" s="632"/>
      <c r="E184" s="632"/>
      <c r="F184" s="632"/>
      <c r="G184" s="632"/>
      <c r="H184" s="632"/>
      <c r="I184" s="632"/>
      <c r="J184" s="632"/>
      <c r="K184" s="632"/>
      <c r="L184" s="32"/>
      <c r="M184" s="32"/>
      <c r="N184" s="32"/>
      <c r="O184" s="32"/>
      <c r="P184" s="32"/>
      <c r="Q184" s="32"/>
    </row>
    <row r="185" spans="1:18" x14ac:dyDescent="0.35">
      <c r="A185" s="206" t="s">
        <v>578</v>
      </c>
      <c r="B185" s="76"/>
      <c r="C185" s="76"/>
      <c r="D185" s="26"/>
      <c r="E185" s="26"/>
      <c r="F185" s="21"/>
      <c r="G185" s="16"/>
      <c r="H185" s="16"/>
      <c r="I185" s="21"/>
      <c r="J185" s="26"/>
      <c r="K185" s="26"/>
    </row>
    <row r="186" spans="1:18" x14ac:dyDescent="0.35">
      <c r="A186" s="206"/>
      <c r="B186" s="76"/>
      <c r="C186" s="76"/>
      <c r="D186" s="26"/>
      <c r="E186" s="26"/>
      <c r="F186" s="21"/>
      <c r="G186" s="16"/>
      <c r="H186" s="16"/>
      <c r="I186" s="21"/>
      <c r="J186" s="26"/>
      <c r="K186" s="26"/>
    </row>
    <row r="187" spans="1:18" x14ac:dyDescent="0.35">
      <c r="A187" s="189" t="s">
        <v>515</v>
      </c>
      <c r="B187" s="76"/>
      <c r="C187" s="76"/>
      <c r="D187" s="26"/>
      <c r="E187" s="26"/>
      <c r="F187" s="21"/>
      <c r="G187" s="16"/>
      <c r="H187" s="16"/>
      <c r="I187" s="21"/>
      <c r="J187" s="26"/>
      <c r="K187" s="26"/>
    </row>
    <row r="188" spans="1:18" x14ac:dyDescent="0.35">
      <c r="A188" s="216" t="s">
        <v>589</v>
      </c>
    </row>
    <row r="189" spans="1:18" x14ac:dyDescent="0.35">
      <c r="A189" s="189" t="s">
        <v>22</v>
      </c>
    </row>
  </sheetData>
  <sheetProtection selectLockedCells="1" selectUnlockedCells="1"/>
  <mergeCells count="10">
    <mergeCell ref="A184:K184"/>
    <mergeCell ref="I8:I9"/>
    <mergeCell ref="J8:K8"/>
    <mergeCell ref="A180:R180"/>
    <mergeCell ref="I3:K3"/>
    <mergeCell ref="J4:K4"/>
    <mergeCell ref="D8:E8"/>
    <mergeCell ref="F8:F9"/>
    <mergeCell ref="G8:H8"/>
    <mergeCell ref="J5:K5"/>
  </mergeCells>
  <phoneticPr fontId="26" type="noConversion"/>
  <dataValidations count="2">
    <dataValidation type="list" allowBlank="1" showInputMessage="1" showErrorMessage="1" sqref="J4:K4">
      <formula1>$T$4:$T$6</formula1>
    </dataValidation>
    <dataValidation type="list" allowBlank="1" showInputMessage="1" showErrorMessage="1" sqref="J5:K5">
      <formula1>$S$5:$S$6</formula1>
    </dataValidation>
  </dataValidations>
  <pageMargins left="0.74803149606299213" right="0.74803149606299213" top="0.98425196850393704" bottom="0.98425196850393704" header="0.51181102362204722" footer="0.51181102362204722"/>
  <pageSetup paperSize="9" scale="50" fitToHeight="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176"/>
  <sheetViews>
    <sheetView workbookViewId="0">
      <selection activeCell="G85" sqref="G85"/>
    </sheetView>
  </sheetViews>
  <sheetFormatPr defaultColWidth="9.1328125" defaultRowHeight="14.25" x14ac:dyDescent="0.45"/>
  <cols>
    <col min="1" max="16384" width="9.1328125" style="149"/>
  </cols>
  <sheetData>
    <row r="1" spans="1:20" ht="15.4" x14ac:dyDescent="0.45">
      <c r="A1" s="145" t="s">
        <v>421</v>
      </c>
    </row>
    <row r="2" spans="1:20" x14ac:dyDescent="0.45">
      <c r="C2" s="149" t="s">
        <v>430</v>
      </c>
      <c r="I2" s="149" t="s">
        <v>431</v>
      </c>
      <c r="O2" s="149" t="s">
        <v>48</v>
      </c>
    </row>
    <row r="3" spans="1:20" x14ac:dyDescent="0.45">
      <c r="C3" s="149" t="s">
        <v>398</v>
      </c>
      <c r="I3" s="149" t="s">
        <v>398</v>
      </c>
      <c r="O3" s="149" t="s">
        <v>398</v>
      </c>
    </row>
    <row r="4" spans="1:20" x14ac:dyDescent="0.45">
      <c r="C4" s="149">
        <v>1</v>
      </c>
      <c r="I4" s="149">
        <v>1</v>
      </c>
      <c r="O4" s="149">
        <v>1</v>
      </c>
    </row>
    <row r="5" spans="1:20" x14ac:dyDescent="0.45">
      <c r="C5" s="149" t="s">
        <v>418</v>
      </c>
      <c r="I5" s="149" t="s">
        <v>418</v>
      </c>
      <c r="O5" s="149" t="s">
        <v>418</v>
      </c>
    </row>
    <row r="6" spans="1:20" x14ac:dyDescent="0.45">
      <c r="C6" s="149">
        <v>1</v>
      </c>
      <c r="F6" s="149" t="s">
        <v>48</v>
      </c>
      <c r="I6" s="149">
        <v>1</v>
      </c>
      <c r="L6" s="149" t="s">
        <v>48</v>
      </c>
      <c r="O6" s="149">
        <v>1</v>
      </c>
      <c r="R6" s="149" t="s">
        <v>48</v>
      </c>
    </row>
    <row r="7" spans="1:20" x14ac:dyDescent="0.45">
      <c r="C7" s="149" t="s">
        <v>399</v>
      </c>
      <c r="F7" s="149" t="s">
        <v>399</v>
      </c>
      <c r="I7" s="149" t="s">
        <v>399</v>
      </c>
      <c r="L7" s="149" t="s">
        <v>399</v>
      </c>
      <c r="O7" s="149" t="s">
        <v>399</v>
      </c>
      <c r="R7" s="149" t="s">
        <v>399</v>
      </c>
    </row>
    <row r="8" spans="1:20" x14ac:dyDescent="0.45">
      <c r="C8" s="149" t="s">
        <v>401</v>
      </c>
      <c r="D8" s="149" t="s">
        <v>400</v>
      </c>
      <c r="E8" s="149" t="s">
        <v>48</v>
      </c>
      <c r="F8" s="149" t="s">
        <v>401</v>
      </c>
      <c r="G8" s="149" t="s">
        <v>400</v>
      </c>
      <c r="H8" s="149" t="s">
        <v>48</v>
      </c>
      <c r="I8" s="149" t="s">
        <v>401</v>
      </c>
      <c r="J8" s="149" t="s">
        <v>400</v>
      </c>
      <c r="K8" s="149" t="s">
        <v>48</v>
      </c>
      <c r="L8" s="149" t="s">
        <v>401</v>
      </c>
      <c r="M8" s="149" t="s">
        <v>400</v>
      </c>
      <c r="N8" s="149" t="s">
        <v>48</v>
      </c>
      <c r="O8" s="149" t="s">
        <v>401</v>
      </c>
      <c r="P8" s="149" t="s">
        <v>400</v>
      </c>
      <c r="Q8" s="149" t="s">
        <v>48</v>
      </c>
      <c r="R8" s="149" t="s">
        <v>401</v>
      </c>
      <c r="S8" s="149" t="s">
        <v>400</v>
      </c>
      <c r="T8" s="149" t="s">
        <v>48</v>
      </c>
    </row>
    <row r="9" spans="1:2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row>
    <row r="10" spans="1:2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row>
    <row r="11" spans="1:20" x14ac:dyDescent="0.45">
      <c r="A11" s="149" t="s">
        <v>253</v>
      </c>
      <c r="B11" s="149" t="s">
        <v>254</v>
      </c>
      <c r="C11" s="149">
        <v>55</v>
      </c>
      <c r="D11" s="149">
        <v>56</v>
      </c>
      <c r="E11" s="149">
        <v>56</v>
      </c>
      <c r="F11" s="149">
        <v>286</v>
      </c>
      <c r="G11" s="149">
        <v>323</v>
      </c>
      <c r="H11" s="149">
        <v>609</v>
      </c>
      <c r="I11" s="149">
        <v>66</v>
      </c>
      <c r="J11" s="149">
        <v>57</v>
      </c>
      <c r="K11" s="149">
        <v>61</v>
      </c>
      <c r="L11" s="149">
        <v>448</v>
      </c>
      <c r="M11" s="149">
        <v>488</v>
      </c>
      <c r="N11" s="149">
        <v>936</v>
      </c>
      <c r="O11" s="149">
        <v>61</v>
      </c>
      <c r="P11" s="149">
        <v>56</v>
      </c>
      <c r="Q11" s="149">
        <v>59</v>
      </c>
      <c r="R11" s="149">
        <v>742</v>
      </c>
      <c r="S11" s="149">
        <v>820</v>
      </c>
      <c r="T11" s="149">
        <v>1562</v>
      </c>
    </row>
    <row r="12" spans="1:20" x14ac:dyDescent="0.45">
      <c r="A12" s="149" t="s">
        <v>299</v>
      </c>
      <c r="B12" s="149" t="s">
        <v>300</v>
      </c>
      <c r="C12" s="149">
        <v>67</v>
      </c>
      <c r="D12" s="149">
        <v>58</v>
      </c>
      <c r="E12" s="149">
        <v>62</v>
      </c>
      <c r="F12" s="149">
        <v>882</v>
      </c>
      <c r="G12" s="149">
        <v>880</v>
      </c>
      <c r="H12" s="149">
        <v>1762</v>
      </c>
      <c r="I12" s="149">
        <v>72</v>
      </c>
      <c r="J12" s="149">
        <v>69</v>
      </c>
      <c r="K12" s="149">
        <v>70</v>
      </c>
      <c r="L12" s="149">
        <v>682</v>
      </c>
      <c r="M12" s="149">
        <v>676</v>
      </c>
      <c r="N12" s="149">
        <v>1358</v>
      </c>
      <c r="O12" s="149">
        <v>68</v>
      </c>
      <c r="P12" s="149">
        <v>62</v>
      </c>
      <c r="Q12" s="149">
        <v>65</v>
      </c>
      <c r="R12" s="149">
        <v>1583</v>
      </c>
      <c r="S12" s="149">
        <v>1574</v>
      </c>
      <c r="T12" s="149">
        <v>3157</v>
      </c>
    </row>
    <row r="13" spans="1:20" x14ac:dyDescent="0.45">
      <c r="A13" s="149" t="s">
        <v>257</v>
      </c>
      <c r="B13" s="149" t="s">
        <v>258</v>
      </c>
      <c r="C13" s="149">
        <v>55</v>
      </c>
      <c r="D13" s="149">
        <v>49</v>
      </c>
      <c r="E13" s="149">
        <v>52</v>
      </c>
      <c r="F13" s="149">
        <v>557</v>
      </c>
      <c r="G13" s="149">
        <v>588</v>
      </c>
      <c r="H13" s="149">
        <v>1145</v>
      </c>
      <c r="I13" s="149">
        <v>57</v>
      </c>
      <c r="J13" s="149">
        <v>48</v>
      </c>
      <c r="K13" s="149">
        <v>53</v>
      </c>
      <c r="L13" s="149">
        <v>723</v>
      </c>
      <c r="M13" s="149">
        <v>720</v>
      </c>
      <c r="N13" s="149">
        <v>1443</v>
      </c>
      <c r="O13" s="149">
        <v>56</v>
      </c>
      <c r="P13" s="149">
        <v>48</v>
      </c>
      <c r="Q13" s="149">
        <v>52</v>
      </c>
      <c r="R13" s="149">
        <v>1298</v>
      </c>
      <c r="S13" s="149">
        <v>1316</v>
      </c>
      <c r="T13" s="149">
        <v>2614</v>
      </c>
    </row>
    <row r="14" spans="1:20" x14ac:dyDescent="0.45">
      <c r="A14" s="149" t="s">
        <v>259</v>
      </c>
      <c r="B14" s="149" t="s">
        <v>260</v>
      </c>
      <c r="C14" s="149">
        <v>71</v>
      </c>
      <c r="D14" s="149">
        <v>60</v>
      </c>
      <c r="E14" s="149">
        <v>65</v>
      </c>
      <c r="F14" s="149">
        <v>350</v>
      </c>
      <c r="G14" s="149">
        <v>377</v>
      </c>
      <c r="H14" s="149">
        <v>727</v>
      </c>
      <c r="I14" s="149">
        <v>66</v>
      </c>
      <c r="J14" s="149">
        <v>67</v>
      </c>
      <c r="K14" s="149">
        <v>67</v>
      </c>
      <c r="L14" s="149">
        <v>334</v>
      </c>
      <c r="M14" s="149">
        <v>348</v>
      </c>
      <c r="N14" s="149">
        <v>682</v>
      </c>
      <c r="O14" s="149">
        <v>68</v>
      </c>
      <c r="P14" s="149">
        <v>63</v>
      </c>
      <c r="Q14" s="149">
        <v>65</v>
      </c>
      <c r="R14" s="149">
        <v>691</v>
      </c>
      <c r="S14" s="149">
        <v>730</v>
      </c>
      <c r="T14" s="149">
        <v>1421</v>
      </c>
    </row>
    <row r="15" spans="1:20" x14ac:dyDescent="0.45">
      <c r="A15" s="149" t="s">
        <v>263</v>
      </c>
      <c r="B15" s="149" t="s">
        <v>264</v>
      </c>
      <c r="C15" s="149">
        <v>61</v>
      </c>
      <c r="D15" s="149">
        <v>52</v>
      </c>
      <c r="E15" s="149">
        <v>57</v>
      </c>
      <c r="F15" s="149">
        <v>542</v>
      </c>
      <c r="G15" s="149">
        <v>575</v>
      </c>
      <c r="H15" s="149">
        <v>1117</v>
      </c>
      <c r="I15" s="149">
        <v>61</v>
      </c>
      <c r="J15" s="149">
        <v>46</v>
      </c>
      <c r="K15" s="149">
        <v>53</v>
      </c>
      <c r="L15" s="149">
        <v>350</v>
      </c>
      <c r="M15" s="149">
        <v>423</v>
      </c>
      <c r="N15" s="149">
        <v>773</v>
      </c>
      <c r="O15" s="149">
        <v>61</v>
      </c>
      <c r="P15" s="149">
        <v>50</v>
      </c>
      <c r="Q15" s="149">
        <v>55</v>
      </c>
      <c r="R15" s="149">
        <v>899</v>
      </c>
      <c r="S15" s="149">
        <v>999</v>
      </c>
      <c r="T15" s="149">
        <v>1898</v>
      </c>
    </row>
    <row r="16" spans="1:20" x14ac:dyDescent="0.45">
      <c r="A16" s="149" t="s">
        <v>265</v>
      </c>
      <c r="B16" s="149" t="s">
        <v>266</v>
      </c>
      <c r="C16" s="149" t="s">
        <v>414</v>
      </c>
      <c r="D16" s="149" t="s">
        <v>414</v>
      </c>
      <c r="E16" s="149" t="s">
        <v>414</v>
      </c>
      <c r="F16" s="149" t="s">
        <v>414</v>
      </c>
      <c r="G16" s="149" t="s">
        <v>414</v>
      </c>
      <c r="H16" s="149" t="s">
        <v>414</v>
      </c>
      <c r="I16" s="149" t="s">
        <v>414</v>
      </c>
      <c r="J16" s="149" t="s">
        <v>414</v>
      </c>
      <c r="K16" s="149" t="s">
        <v>414</v>
      </c>
      <c r="L16" s="149" t="s">
        <v>414</v>
      </c>
      <c r="M16" s="149" t="s">
        <v>414</v>
      </c>
      <c r="N16" s="149" t="s">
        <v>414</v>
      </c>
      <c r="O16" s="149" t="s">
        <v>414</v>
      </c>
      <c r="P16" s="149" t="s">
        <v>414</v>
      </c>
      <c r="Q16" s="149" t="s">
        <v>414</v>
      </c>
      <c r="R16" s="149" t="s">
        <v>414</v>
      </c>
      <c r="S16" s="149" t="s">
        <v>414</v>
      </c>
      <c r="T16" s="149" t="s">
        <v>414</v>
      </c>
    </row>
    <row r="17" spans="1:20" x14ac:dyDescent="0.45">
      <c r="A17" s="149" t="s">
        <v>267</v>
      </c>
      <c r="B17" s="149" t="s">
        <v>268</v>
      </c>
      <c r="C17" s="149">
        <v>73</v>
      </c>
      <c r="D17" s="149">
        <v>61</v>
      </c>
      <c r="E17" s="149">
        <v>67</v>
      </c>
      <c r="F17" s="149">
        <v>801</v>
      </c>
      <c r="G17" s="149">
        <v>828</v>
      </c>
      <c r="H17" s="149">
        <v>1629</v>
      </c>
      <c r="I17" s="149">
        <v>68</v>
      </c>
      <c r="J17" s="149">
        <v>63</v>
      </c>
      <c r="K17" s="149">
        <v>65</v>
      </c>
      <c r="L17" s="149">
        <v>696</v>
      </c>
      <c r="M17" s="149">
        <v>705</v>
      </c>
      <c r="N17" s="149">
        <v>1401</v>
      </c>
      <c r="O17" s="149">
        <v>70</v>
      </c>
      <c r="P17" s="149">
        <v>62</v>
      </c>
      <c r="Q17" s="149">
        <v>66</v>
      </c>
      <c r="R17" s="149">
        <v>1516</v>
      </c>
      <c r="S17" s="149">
        <v>1556</v>
      </c>
      <c r="T17" s="149">
        <v>3072</v>
      </c>
    </row>
    <row r="18" spans="1:20" x14ac:dyDescent="0.45">
      <c r="A18" s="149" t="s">
        <v>269</v>
      </c>
      <c r="B18" s="149" t="s">
        <v>270</v>
      </c>
      <c r="C18" s="149">
        <v>63</v>
      </c>
      <c r="D18" s="149">
        <v>56</v>
      </c>
      <c r="E18" s="149">
        <v>60</v>
      </c>
      <c r="F18" s="149">
        <v>1185</v>
      </c>
      <c r="G18" s="149">
        <v>1110</v>
      </c>
      <c r="H18" s="149">
        <v>2295</v>
      </c>
      <c r="I18" s="149">
        <v>65</v>
      </c>
      <c r="J18" s="149">
        <v>57</v>
      </c>
      <c r="K18" s="149">
        <v>61</v>
      </c>
      <c r="L18" s="149">
        <v>574</v>
      </c>
      <c r="M18" s="149">
        <v>592</v>
      </c>
      <c r="N18" s="149">
        <v>1166</v>
      </c>
      <c r="O18" s="149">
        <v>63</v>
      </c>
      <c r="P18" s="149">
        <v>57</v>
      </c>
      <c r="Q18" s="149">
        <v>60</v>
      </c>
      <c r="R18" s="149">
        <v>1796</v>
      </c>
      <c r="S18" s="149">
        <v>1728</v>
      </c>
      <c r="T18" s="149">
        <v>3524</v>
      </c>
    </row>
    <row r="19" spans="1:20" x14ac:dyDescent="0.45">
      <c r="A19" s="149" t="s">
        <v>273</v>
      </c>
      <c r="B19" s="149" t="s">
        <v>274</v>
      </c>
      <c r="C19" s="149">
        <v>58</v>
      </c>
      <c r="D19" s="149">
        <v>52</v>
      </c>
      <c r="E19" s="149">
        <v>55</v>
      </c>
      <c r="F19" s="149">
        <v>879</v>
      </c>
      <c r="G19" s="149">
        <v>937</v>
      </c>
      <c r="H19" s="149">
        <v>1816</v>
      </c>
      <c r="I19" s="149">
        <v>56</v>
      </c>
      <c r="J19" s="149">
        <v>54</v>
      </c>
      <c r="K19" s="149">
        <v>55</v>
      </c>
      <c r="L19" s="149">
        <v>653</v>
      </c>
      <c r="M19" s="149">
        <v>691</v>
      </c>
      <c r="N19" s="149">
        <v>1344</v>
      </c>
      <c r="O19" s="149">
        <v>57</v>
      </c>
      <c r="P19" s="149">
        <v>52</v>
      </c>
      <c r="Q19" s="149">
        <v>54</v>
      </c>
      <c r="R19" s="149">
        <v>1560</v>
      </c>
      <c r="S19" s="149">
        <v>1655</v>
      </c>
      <c r="T19" s="149">
        <v>3215</v>
      </c>
    </row>
    <row r="20" spans="1:20" x14ac:dyDescent="0.45">
      <c r="A20" s="149" t="s">
        <v>275</v>
      </c>
      <c r="B20" s="149" t="s">
        <v>276</v>
      </c>
      <c r="C20" s="149">
        <v>60</v>
      </c>
      <c r="D20" s="149">
        <v>50</v>
      </c>
      <c r="E20" s="149">
        <v>55</v>
      </c>
      <c r="F20" s="149">
        <v>439</v>
      </c>
      <c r="G20" s="149">
        <v>428</v>
      </c>
      <c r="H20" s="149">
        <v>867</v>
      </c>
      <c r="I20" s="149">
        <v>61</v>
      </c>
      <c r="J20" s="149">
        <v>57</v>
      </c>
      <c r="K20" s="149">
        <v>59</v>
      </c>
      <c r="L20" s="149">
        <v>1213</v>
      </c>
      <c r="M20" s="149">
        <v>1188</v>
      </c>
      <c r="N20" s="149">
        <v>2401</v>
      </c>
      <c r="O20" s="149">
        <v>60</v>
      </c>
      <c r="P20" s="149">
        <v>55</v>
      </c>
      <c r="Q20" s="149">
        <v>58</v>
      </c>
      <c r="R20" s="149">
        <v>1664</v>
      </c>
      <c r="S20" s="149">
        <v>1626</v>
      </c>
      <c r="T20" s="149">
        <v>3290</v>
      </c>
    </row>
    <row r="21" spans="1:20" x14ac:dyDescent="0.45">
      <c r="A21" s="149" t="s">
        <v>277</v>
      </c>
      <c r="B21" s="149" t="s">
        <v>278</v>
      </c>
      <c r="C21" s="149">
        <v>70</v>
      </c>
      <c r="D21" s="149">
        <v>64</v>
      </c>
      <c r="E21" s="149">
        <v>67</v>
      </c>
      <c r="F21" s="149">
        <v>680</v>
      </c>
      <c r="G21" s="149">
        <v>713</v>
      </c>
      <c r="H21" s="149">
        <v>1393</v>
      </c>
      <c r="I21" s="149">
        <v>67</v>
      </c>
      <c r="J21" s="149">
        <v>63</v>
      </c>
      <c r="K21" s="149">
        <v>65</v>
      </c>
      <c r="L21" s="149">
        <v>504</v>
      </c>
      <c r="M21" s="149">
        <v>578</v>
      </c>
      <c r="N21" s="149">
        <v>1082</v>
      </c>
      <c r="O21" s="149">
        <v>69</v>
      </c>
      <c r="P21" s="149">
        <v>63</v>
      </c>
      <c r="Q21" s="149">
        <v>66</v>
      </c>
      <c r="R21" s="149">
        <v>1195</v>
      </c>
      <c r="S21" s="149">
        <v>1299</v>
      </c>
      <c r="T21" s="149">
        <v>2494</v>
      </c>
    </row>
    <row r="22" spans="1:20" x14ac:dyDescent="0.45">
      <c r="A22" s="149" t="s">
        <v>279</v>
      </c>
      <c r="B22" s="149" t="s">
        <v>280</v>
      </c>
      <c r="C22" s="149">
        <v>59</v>
      </c>
      <c r="D22" s="149">
        <v>57</v>
      </c>
      <c r="E22" s="149">
        <v>58</v>
      </c>
      <c r="F22" s="149">
        <v>241</v>
      </c>
      <c r="G22" s="149">
        <v>212</v>
      </c>
      <c r="H22" s="149">
        <v>453</v>
      </c>
      <c r="I22" s="149">
        <v>63</v>
      </c>
      <c r="J22" s="149">
        <v>61</v>
      </c>
      <c r="K22" s="149">
        <v>62</v>
      </c>
      <c r="L22" s="149">
        <v>538</v>
      </c>
      <c r="M22" s="149">
        <v>596</v>
      </c>
      <c r="N22" s="149">
        <v>1134</v>
      </c>
      <c r="O22" s="149">
        <v>61</v>
      </c>
      <c r="P22" s="149">
        <v>60</v>
      </c>
      <c r="Q22" s="149">
        <v>61</v>
      </c>
      <c r="R22" s="149">
        <v>789</v>
      </c>
      <c r="S22" s="149">
        <v>818</v>
      </c>
      <c r="T22" s="149">
        <v>1607</v>
      </c>
    </row>
    <row r="23" spans="1:20" x14ac:dyDescent="0.45">
      <c r="A23" s="149" t="s">
        <v>283</v>
      </c>
      <c r="B23" s="149" t="s">
        <v>284</v>
      </c>
      <c r="C23" s="149">
        <v>57</v>
      </c>
      <c r="D23" s="149">
        <v>51</v>
      </c>
      <c r="E23" s="149">
        <v>53</v>
      </c>
      <c r="F23" s="149">
        <v>775</v>
      </c>
      <c r="G23" s="149">
        <v>876</v>
      </c>
      <c r="H23" s="149">
        <v>1651</v>
      </c>
      <c r="I23" s="149">
        <v>65</v>
      </c>
      <c r="J23" s="149">
        <v>53</v>
      </c>
      <c r="K23" s="149">
        <v>59</v>
      </c>
      <c r="L23" s="149">
        <v>714</v>
      </c>
      <c r="M23" s="149">
        <v>799</v>
      </c>
      <c r="N23" s="149">
        <v>1513</v>
      </c>
      <c r="O23" s="149">
        <v>60</v>
      </c>
      <c r="P23" s="149">
        <v>51</v>
      </c>
      <c r="Q23" s="149">
        <v>56</v>
      </c>
      <c r="R23" s="149">
        <v>1516</v>
      </c>
      <c r="S23" s="149">
        <v>1706</v>
      </c>
      <c r="T23" s="149">
        <v>3222</v>
      </c>
    </row>
    <row r="24" spans="1:20" x14ac:dyDescent="0.45">
      <c r="A24" s="149" t="s">
        <v>285</v>
      </c>
      <c r="B24" s="149" t="s">
        <v>286</v>
      </c>
      <c r="C24" s="149">
        <v>70</v>
      </c>
      <c r="D24" s="149">
        <v>63</v>
      </c>
      <c r="E24" s="149">
        <v>66</v>
      </c>
      <c r="F24" s="149">
        <v>1008</v>
      </c>
      <c r="G24" s="149">
        <v>1023</v>
      </c>
      <c r="H24" s="149">
        <v>2031</v>
      </c>
      <c r="I24" s="149">
        <v>64</v>
      </c>
      <c r="J24" s="149">
        <v>59</v>
      </c>
      <c r="K24" s="149">
        <v>62</v>
      </c>
      <c r="L24" s="149">
        <v>856</v>
      </c>
      <c r="M24" s="149">
        <v>908</v>
      </c>
      <c r="N24" s="149">
        <v>1764</v>
      </c>
      <c r="O24" s="149">
        <v>66</v>
      </c>
      <c r="P24" s="149">
        <v>61</v>
      </c>
      <c r="Q24" s="149">
        <v>64</v>
      </c>
      <c r="R24" s="149">
        <v>1902</v>
      </c>
      <c r="S24" s="149">
        <v>1988</v>
      </c>
      <c r="T24" s="149">
        <v>3890</v>
      </c>
    </row>
    <row r="25" spans="1:20" x14ac:dyDescent="0.45">
      <c r="A25" s="149" t="s">
        <v>287</v>
      </c>
      <c r="B25" s="149" t="s">
        <v>288</v>
      </c>
      <c r="C25" s="149">
        <v>66</v>
      </c>
      <c r="D25" s="149">
        <v>60</v>
      </c>
      <c r="E25" s="149">
        <v>63</v>
      </c>
      <c r="F25" s="149">
        <v>1189</v>
      </c>
      <c r="G25" s="149">
        <v>1227</v>
      </c>
      <c r="H25" s="149">
        <v>2416</v>
      </c>
      <c r="I25" s="149">
        <v>70</v>
      </c>
      <c r="J25" s="149">
        <v>59</v>
      </c>
      <c r="K25" s="149">
        <v>65</v>
      </c>
      <c r="L25" s="149">
        <v>232</v>
      </c>
      <c r="M25" s="149">
        <v>248</v>
      </c>
      <c r="N25" s="149">
        <v>480</v>
      </c>
      <c r="O25" s="149">
        <v>67</v>
      </c>
      <c r="P25" s="149">
        <v>59</v>
      </c>
      <c r="Q25" s="149">
        <v>63</v>
      </c>
      <c r="R25" s="149">
        <v>1426</v>
      </c>
      <c r="S25" s="149">
        <v>1485</v>
      </c>
      <c r="T25" s="149">
        <v>2911</v>
      </c>
    </row>
    <row r="26" spans="1:20" x14ac:dyDescent="0.45">
      <c r="A26" s="149" t="s">
        <v>289</v>
      </c>
      <c r="B26" s="149" t="s">
        <v>290</v>
      </c>
      <c r="C26" s="149">
        <v>68</v>
      </c>
      <c r="D26" s="149">
        <v>62</v>
      </c>
      <c r="E26" s="149">
        <v>65</v>
      </c>
      <c r="F26" s="149">
        <v>599</v>
      </c>
      <c r="G26" s="149">
        <v>639</v>
      </c>
      <c r="H26" s="149">
        <v>1238</v>
      </c>
      <c r="I26" s="149">
        <v>68</v>
      </c>
      <c r="J26" s="149">
        <v>60</v>
      </c>
      <c r="K26" s="149">
        <v>64</v>
      </c>
      <c r="L26" s="149">
        <v>1154</v>
      </c>
      <c r="M26" s="149">
        <v>1183</v>
      </c>
      <c r="N26" s="149">
        <v>2337</v>
      </c>
      <c r="O26" s="149">
        <v>67</v>
      </c>
      <c r="P26" s="149">
        <v>60</v>
      </c>
      <c r="Q26" s="149">
        <v>64</v>
      </c>
      <c r="R26" s="149">
        <v>1784</v>
      </c>
      <c r="S26" s="149">
        <v>1876</v>
      </c>
      <c r="T26" s="149">
        <v>3660</v>
      </c>
    </row>
    <row r="27" spans="1:20" x14ac:dyDescent="0.45">
      <c r="A27" s="149" t="s">
        <v>291</v>
      </c>
      <c r="B27" s="149" t="s">
        <v>292</v>
      </c>
      <c r="C27" s="149">
        <v>64</v>
      </c>
      <c r="D27" s="149">
        <v>58</v>
      </c>
      <c r="E27" s="149">
        <v>61</v>
      </c>
      <c r="F27" s="149">
        <v>1452</v>
      </c>
      <c r="G27" s="149">
        <v>1600</v>
      </c>
      <c r="H27" s="149">
        <v>3052</v>
      </c>
      <c r="I27" s="149">
        <v>65</v>
      </c>
      <c r="J27" s="149">
        <v>64</v>
      </c>
      <c r="K27" s="149">
        <v>65</v>
      </c>
      <c r="L27" s="149">
        <v>196</v>
      </c>
      <c r="M27" s="149">
        <v>216</v>
      </c>
      <c r="N27" s="149">
        <v>412</v>
      </c>
      <c r="O27" s="149">
        <v>64</v>
      </c>
      <c r="P27" s="149">
        <v>58</v>
      </c>
      <c r="Q27" s="149">
        <v>61</v>
      </c>
      <c r="R27" s="149">
        <v>1669</v>
      </c>
      <c r="S27" s="149">
        <v>1823</v>
      </c>
      <c r="T27" s="149">
        <v>3492</v>
      </c>
    </row>
    <row r="28" spans="1:20" x14ac:dyDescent="0.45">
      <c r="A28" s="149" t="s">
        <v>293</v>
      </c>
      <c r="B28" s="149" t="s">
        <v>294</v>
      </c>
      <c r="C28" s="149">
        <v>64</v>
      </c>
      <c r="D28" s="149">
        <v>60</v>
      </c>
      <c r="E28" s="149">
        <v>62</v>
      </c>
      <c r="F28" s="149">
        <v>1432</v>
      </c>
      <c r="G28" s="149">
        <v>1442</v>
      </c>
      <c r="H28" s="149">
        <v>2874</v>
      </c>
      <c r="I28" s="149">
        <v>71</v>
      </c>
      <c r="J28" s="149">
        <v>61</v>
      </c>
      <c r="K28" s="149">
        <v>66</v>
      </c>
      <c r="L28" s="149">
        <v>673</v>
      </c>
      <c r="M28" s="149">
        <v>758</v>
      </c>
      <c r="N28" s="149">
        <v>1431</v>
      </c>
      <c r="O28" s="149">
        <v>66</v>
      </c>
      <c r="P28" s="149">
        <v>60</v>
      </c>
      <c r="Q28" s="149">
        <v>63</v>
      </c>
      <c r="R28" s="149">
        <v>2126</v>
      </c>
      <c r="S28" s="149">
        <v>2212</v>
      </c>
      <c r="T28" s="149">
        <v>4338</v>
      </c>
    </row>
    <row r="29" spans="1:20" x14ac:dyDescent="0.45">
      <c r="A29" s="149" t="s">
        <v>295</v>
      </c>
      <c r="B29" s="149" t="s">
        <v>296</v>
      </c>
      <c r="C29" s="149">
        <v>67</v>
      </c>
      <c r="D29" s="149">
        <v>58</v>
      </c>
      <c r="E29" s="149">
        <v>62</v>
      </c>
      <c r="F29" s="149">
        <v>713</v>
      </c>
      <c r="G29" s="149">
        <v>800</v>
      </c>
      <c r="H29" s="149">
        <v>1513</v>
      </c>
      <c r="I29" s="149">
        <v>68</v>
      </c>
      <c r="J29" s="149">
        <v>61</v>
      </c>
      <c r="K29" s="149">
        <v>64</v>
      </c>
      <c r="L29" s="149">
        <v>1220</v>
      </c>
      <c r="M29" s="149">
        <v>1349</v>
      </c>
      <c r="N29" s="149">
        <v>2569</v>
      </c>
      <c r="O29" s="149">
        <v>67</v>
      </c>
      <c r="P29" s="149">
        <v>59</v>
      </c>
      <c r="Q29" s="149">
        <v>63</v>
      </c>
      <c r="R29" s="149">
        <v>1959</v>
      </c>
      <c r="S29" s="149">
        <v>2178</v>
      </c>
      <c r="T29" s="149">
        <v>4137</v>
      </c>
    </row>
    <row r="30" spans="1:20" x14ac:dyDescent="0.45">
      <c r="A30" s="149" t="s">
        <v>297</v>
      </c>
      <c r="B30" s="149" t="s">
        <v>298</v>
      </c>
      <c r="C30" s="149">
        <v>63</v>
      </c>
      <c r="D30" s="149">
        <v>56</v>
      </c>
      <c r="E30" s="149">
        <v>60</v>
      </c>
      <c r="F30" s="149">
        <v>1053</v>
      </c>
      <c r="G30" s="149">
        <v>1106</v>
      </c>
      <c r="H30" s="149">
        <v>2159</v>
      </c>
      <c r="I30" s="149">
        <v>58</v>
      </c>
      <c r="J30" s="149">
        <v>50</v>
      </c>
      <c r="K30" s="149">
        <v>54</v>
      </c>
      <c r="L30" s="149">
        <v>1036</v>
      </c>
      <c r="M30" s="149">
        <v>988</v>
      </c>
      <c r="N30" s="149">
        <v>2024</v>
      </c>
      <c r="O30" s="149">
        <v>61</v>
      </c>
      <c r="P30" s="149">
        <v>53</v>
      </c>
      <c r="Q30" s="149">
        <v>57</v>
      </c>
      <c r="R30" s="149">
        <v>2139</v>
      </c>
      <c r="S30" s="149">
        <v>2169</v>
      </c>
      <c r="T30" s="149">
        <v>4308</v>
      </c>
    </row>
    <row r="31" spans="1:20" x14ac:dyDescent="0.45">
      <c r="A31" s="149" t="s">
        <v>261</v>
      </c>
      <c r="B31" s="149" t="s">
        <v>262</v>
      </c>
      <c r="C31" s="149">
        <v>65</v>
      </c>
      <c r="D31" s="149">
        <v>59</v>
      </c>
      <c r="E31" s="149">
        <v>62</v>
      </c>
      <c r="F31" s="149">
        <v>657</v>
      </c>
      <c r="G31" s="149">
        <v>657</v>
      </c>
      <c r="H31" s="149">
        <v>1314</v>
      </c>
      <c r="I31" s="149">
        <v>58</v>
      </c>
      <c r="J31" s="149">
        <v>49</v>
      </c>
      <c r="K31" s="149">
        <v>53</v>
      </c>
      <c r="L31" s="149">
        <v>767</v>
      </c>
      <c r="M31" s="149">
        <v>835</v>
      </c>
      <c r="N31" s="149">
        <v>1602</v>
      </c>
      <c r="O31" s="149">
        <v>60</v>
      </c>
      <c r="P31" s="149">
        <v>53</v>
      </c>
      <c r="Q31" s="149">
        <v>56</v>
      </c>
      <c r="R31" s="149">
        <v>1455</v>
      </c>
      <c r="S31" s="149">
        <v>1526</v>
      </c>
      <c r="T31" s="149">
        <v>2981</v>
      </c>
    </row>
    <row r="32" spans="1:20" x14ac:dyDescent="0.45">
      <c r="A32" s="149" t="s">
        <v>301</v>
      </c>
      <c r="B32" s="149" t="s">
        <v>302</v>
      </c>
      <c r="C32" s="149">
        <v>67</v>
      </c>
      <c r="D32" s="149">
        <v>60</v>
      </c>
      <c r="E32" s="149">
        <v>63</v>
      </c>
      <c r="F32" s="149">
        <v>535</v>
      </c>
      <c r="G32" s="149">
        <v>544</v>
      </c>
      <c r="H32" s="149">
        <v>1079</v>
      </c>
      <c r="I32" s="149">
        <v>67</v>
      </c>
      <c r="J32" s="149">
        <v>61</v>
      </c>
      <c r="K32" s="149">
        <v>64</v>
      </c>
      <c r="L32" s="149">
        <v>764</v>
      </c>
      <c r="M32" s="149">
        <v>840</v>
      </c>
      <c r="N32" s="149">
        <v>1604</v>
      </c>
      <c r="O32" s="149">
        <v>66</v>
      </c>
      <c r="P32" s="149">
        <v>60</v>
      </c>
      <c r="Q32" s="149">
        <v>63</v>
      </c>
      <c r="R32" s="149">
        <v>1321</v>
      </c>
      <c r="S32" s="149">
        <v>1412</v>
      </c>
      <c r="T32" s="149">
        <v>2733</v>
      </c>
    </row>
    <row r="33" spans="1:20" x14ac:dyDescent="0.45">
      <c r="A33" s="149" t="s">
        <v>303</v>
      </c>
      <c r="B33" s="149" t="s">
        <v>304</v>
      </c>
      <c r="C33" s="149">
        <v>62</v>
      </c>
      <c r="D33" s="149">
        <v>52</v>
      </c>
      <c r="E33" s="149">
        <v>57</v>
      </c>
      <c r="F33" s="149">
        <v>1135</v>
      </c>
      <c r="G33" s="149">
        <v>1192</v>
      </c>
      <c r="H33" s="149">
        <v>2327</v>
      </c>
      <c r="I33" s="149">
        <v>73</v>
      </c>
      <c r="J33" s="149">
        <v>62</v>
      </c>
      <c r="K33" s="149">
        <v>67</v>
      </c>
      <c r="L33" s="149">
        <v>176</v>
      </c>
      <c r="M33" s="149">
        <v>180</v>
      </c>
      <c r="N33" s="149">
        <v>356</v>
      </c>
      <c r="O33" s="149">
        <v>63</v>
      </c>
      <c r="P33" s="149">
        <v>53</v>
      </c>
      <c r="Q33" s="149">
        <v>58</v>
      </c>
      <c r="R33" s="149">
        <v>1324</v>
      </c>
      <c r="S33" s="149">
        <v>1378</v>
      </c>
      <c r="T33" s="149">
        <v>2702</v>
      </c>
    </row>
    <row r="34" spans="1:20" x14ac:dyDescent="0.45">
      <c r="A34" s="149" t="s">
        <v>305</v>
      </c>
      <c r="B34" s="149" t="s">
        <v>306</v>
      </c>
      <c r="C34" s="149">
        <v>59</v>
      </c>
      <c r="D34" s="149">
        <v>51</v>
      </c>
      <c r="E34" s="149">
        <v>55</v>
      </c>
      <c r="F34" s="149">
        <v>971</v>
      </c>
      <c r="G34" s="149">
        <v>992</v>
      </c>
      <c r="H34" s="149">
        <v>1963</v>
      </c>
      <c r="I34" s="149">
        <v>62</v>
      </c>
      <c r="J34" s="149">
        <v>58</v>
      </c>
      <c r="K34" s="149">
        <v>60</v>
      </c>
      <c r="L34" s="149">
        <v>785</v>
      </c>
      <c r="M34" s="149">
        <v>853</v>
      </c>
      <c r="N34" s="149">
        <v>1638</v>
      </c>
      <c r="O34" s="149">
        <v>60</v>
      </c>
      <c r="P34" s="149">
        <v>54</v>
      </c>
      <c r="Q34" s="149">
        <v>57</v>
      </c>
      <c r="R34" s="149">
        <v>1779</v>
      </c>
      <c r="S34" s="149">
        <v>1863</v>
      </c>
      <c r="T34" s="149">
        <v>3642</v>
      </c>
    </row>
    <row r="35" spans="1:20" x14ac:dyDescent="0.45">
      <c r="A35" s="149" t="s">
        <v>307</v>
      </c>
      <c r="B35" s="149" t="s">
        <v>308</v>
      </c>
      <c r="C35" s="149">
        <v>62</v>
      </c>
      <c r="D35" s="149">
        <v>55</v>
      </c>
      <c r="E35" s="149">
        <v>58</v>
      </c>
      <c r="F35" s="149">
        <v>556</v>
      </c>
      <c r="G35" s="149">
        <v>577</v>
      </c>
      <c r="H35" s="149">
        <v>1133</v>
      </c>
      <c r="I35" s="149">
        <v>64</v>
      </c>
      <c r="J35" s="149">
        <v>56</v>
      </c>
      <c r="K35" s="149">
        <v>60</v>
      </c>
      <c r="L35" s="149">
        <v>859</v>
      </c>
      <c r="M35" s="149">
        <v>943</v>
      </c>
      <c r="N35" s="149">
        <v>1802</v>
      </c>
      <c r="O35" s="149">
        <v>62</v>
      </c>
      <c r="P35" s="149">
        <v>55</v>
      </c>
      <c r="Q35" s="149">
        <v>59</v>
      </c>
      <c r="R35" s="149">
        <v>1443</v>
      </c>
      <c r="S35" s="149">
        <v>1551</v>
      </c>
      <c r="T35" s="149">
        <v>2994</v>
      </c>
    </row>
    <row r="36" spans="1:20" x14ac:dyDescent="0.45">
      <c r="A36" s="149" t="s">
        <v>309</v>
      </c>
      <c r="B36" s="149" t="s">
        <v>310</v>
      </c>
      <c r="C36" s="149">
        <v>67</v>
      </c>
      <c r="D36" s="149">
        <v>62</v>
      </c>
      <c r="E36" s="149">
        <v>64</v>
      </c>
      <c r="F36" s="149">
        <v>523</v>
      </c>
      <c r="G36" s="149">
        <v>611</v>
      </c>
      <c r="H36" s="149">
        <v>1134</v>
      </c>
      <c r="I36" s="149">
        <v>66</v>
      </c>
      <c r="J36" s="149">
        <v>59</v>
      </c>
      <c r="K36" s="149">
        <v>62</v>
      </c>
      <c r="L36" s="149">
        <v>265</v>
      </c>
      <c r="M36" s="149">
        <v>285</v>
      </c>
      <c r="N36" s="149">
        <v>550</v>
      </c>
      <c r="O36" s="149">
        <v>66</v>
      </c>
      <c r="P36" s="149">
        <v>60</v>
      </c>
      <c r="Q36" s="149">
        <v>63</v>
      </c>
      <c r="R36" s="149">
        <v>794</v>
      </c>
      <c r="S36" s="149">
        <v>904</v>
      </c>
      <c r="T36" s="149">
        <v>1698</v>
      </c>
    </row>
    <row r="37" spans="1:20" x14ac:dyDescent="0.45">
      <c r="A37" s="149" t="s">
        <v>311</v>
      </c>
      <c r="B37" s="149" t="s">
        <v>312</v>
      </c>
      <c r="C37" s="149">
        <v>60</v>
      </c>
      <c r="D37" s="149">
        <v>51</v>
      </c>
      <c r="E37" s="149">
        <v>56</v>
      </c>
      <c r="F37" s="149">
        <v>661</v>
      </c>
      <c r="G37" s="149">
        <v>631</v>
      </c>
      <c r="H37" s="149">
        <v>1292</v>
      </c>
      <c r="I37" s="149">
        <v>59</v>
      </c>
      <c r="J37" s="149">
        <v>57</v>
      </c>
      <c r="K37" s="149">
        <v>58</v>
      </c>
      <c r="L37" s="149">
        <v>494</v>
      </c>
      <c r="M37" s="149">
        <v>513</v>
      </c>
      <c r="N37" s="149">
        <v>1007</v>
      </c>
      <c r="O37" s="149">
        <v>60</v>
      </c>
      <c r="P37" s="149">
        <v>54</v>
      </c>
      <c r="Q37" s="149">
        <v>57</v>
      </c>
      <c r="R37" s="149">
        <v>1163</v>
      </c>
      <c r="S37" s="149">
        <v>1157</v>
      </c>
      <c r="T37" s="149">
        <v>2320</v>
      </c>
    </row>
    <row r="38" spans="1:20" x14ac:dyDescent="0.45">
      <c r="A38" s="149" t="s">
        <v>271</v>
      </c>
      <c r="B38" s="149" t="s">
        <v>272</v>
      </c>
      <c r="C38" s="149">
        <v>65</v>
      </c>
      <c r="D38" s="149">
        <v>58</v>
      </c>
      <c r="E38" s="149">
        <v>62</v>
      </c>
      <c r="F38" s="149">
        <v>591</v>
      </c>
      <c r="G38" s="149">
        <v>582</v>
      </c>
      <c r="H38" s="149">
        <v>1173</v>
      </c>
      <c r="I38" s="149">
        <v>65</v>
      </c>
      <c r="J38" s="149">
        <v>61</v>
      </c>
      <c r="K38" s="149">
        <v>63</v>
      </c>
      <c r="L38" s="149">
        <v>1604</v>
      </c>
      <c r="M38" s="149">
        <v>1599</v>
      </c>
      <c r="N38" s="149">
        <v>3203</v>
      </c>
      <c r="O38" s="149">
        <v>65</v>
      </c>
      <c r="P38" s="149">
        <v>60</v>
      </c>
      <c r="Q38" s="149">
        <v>62</v>
      </c>
      <c r="R38" s="149">
        <v>2233</v>
      </c>
      <c r="S38" s="149">
        <v>2238</v>
      </c>
      <c r="T38" s="149">
        <v>4471</v>
      </c>
    </row>
    <row r="39" spans="1:20" x14ac:dyDescent="0.45">
      <c r="A39" s="149" t="s">
        <v>313</v>
      </c>
      <c r="B39" s="149" t="s">
        <v>314</v>
      </c>
      <c r="C39" s="149">
        <v>57</v>
      </c>
      <c r="D39" s="149">
        <v>51</v>
      </c>
      <c r="E39" s="149">
        <v>54</v>
      </c>
      <c r="F39" s="149">
        <v>723</v>
      </c>
      <c r="G39" s="149">
        <v>740</v>
      </c>
      <c r="H39" s="149">
        <v>1463</v>
      </c>
      <c r="I39" s="149">
        <v>62</v>
      </c>
      <c r="J39" s="149">
        <v>51</v>
      </c>
      <c r="K39" s="149">
        <v>56</v>
      </c>
      <c r="L39" s="149">
        <v>1104</v>
      </c>
      <c r="M39" s="149">
        <v>1164</v>
      </c>
      <c r="N39" s="149">
        <v>2268</v>
      </c>
      <c r="O39" s="149">
        <v>59</v>
      </c>
      <c r="P39" s="149">
        <v>51</v>
      </c>
      <c r="Q39" s="149">
        <v>55</v>
      </c>
      <c r="R39" s="149">
        <v>1846</v>
      </c>
      <c r="S39" s="149">
        <v>1927</v>
      </c>
      <c r="T39" s="149">
        <v>3773</v>
      </c>
    </row>
    <row r="40" spans="1:20" x14ac:dyDescent="0.45">
      <c r="A40" s="149" t="s">
        <v>315</v>
      </c>
      <c r="B40" s="149" t="s">
        <v>316</v>
      </c>
      <c r="C40" s="149">
        <v>70</v>
      </c>
      <c r="D40" s="149">
        <v>62</v>
      </c>
      <c r="E40" s="149">
        <v>66</v>
      </c>
      <c r="F40" s="149">
        <v>843</v>
      </c>
      <c r="G40" s="149">
        <v>881</v>
      </c>
      <c r="H40" s="149">
        <v>1724</v>
      </c>
      <c r="I40" s="149">
        <v>67</v>
      </c>
      <c r="J40" s="149">
        <v>58</v>
      </c>
      <c r="K40" s="149">
        <v>63</v>
      </c>
      <c r="L40" s="149">
        <v>219</v>
      </c>
      <c r="M40" s="149">
        <v>199</v>
      </c>
      <c r="N40" s="149">
        <v>418</v>
      </c>
      <c r="O40" s="149">
        <v>69</v>
      </c>
      <c r="P40" s="149">
        <v>61</v>
      </c>
      <c r="Q40" s="149">
        <v>65</v>
      </c>
      <c r="R40" s="149">
        <v>1074</v>
      </c>
      <c r="S40" s="149">
        <v>1094</v>
      </c>
      <c r="T40" s="149">
        <v>2168</v>
      </c>
    </row>
    <row r="41" spans="1:20" x14ac:dyDescent="0.45">
      <c r="A41" s="149" t="s">
        <v>317</v>
      </c>
      <c r="B41" s="149" t="s">
        <v>318</v>
      </c>
      <c r="C41" s="149">
        <v>67</v>
      </c>
      <c r="D41" s="149">
        <v>59</v>
      </c>
      <c r="E41" s="149">
        <v>63</v>
      </c>
      <c r="F41" s="149">
        <v>800</v>
      </c>
      <c r="G41" s="149">
        <v>828</v>
      </c>
      <c r="H41" s="149">
        <v>1628</v>
      </c>
      <c r="I41" s="149">
        <v>78</v>
      </c>
      <c r="J41" s="149">
        <v>69</v>
      </c>
      <c r="K41" s="149">
        <v>73</v>
      </c>
      <c r="L41" s="149">
        <v>216</v>
      </c>
      <c r="M41" s="149">
        <v>223</v>
      </c>
      <c r="N41" s="149">
        <v>439</v>
      </c>
      <c r="O41" s="149">
        <v>69</v>
      </c>
      <c r="P41" s="149">
        <v>61</v>
      </c>
      <c r="Q41" s="149">
        <v>65</v>
      </c>
      <c r="R41" s="149">
        <v>1020</v>
      </c>
      <c r="S41" s="149">
        <v>1063</v>
      </c>
      <c r="T41" s="149">
        <v>2083</v>
      </c>
    </row>
    <row r="42" spans="1:20" x14ac:dyDescent="0.45">
      <c r="A42" s="149" t="s">
        <v>319</v>
      </c>
      <c r="B42" s="149" t="s">
        <v>320</v>
      </c>
      <c r="C42" s="149">
        <v>67</v>
      </c>
      <c r="D42" s="149">
        <v>60</v>
      </c>
      <c r="E42" s="149">
        <v>63</v>
      </c>
      <c r="F42" s="149">
        <v>750</v>
      </c>
      <c r="G42" s="149">
        <v>727</v>
      </c>
      <c r="H42" s="149">
        <v>1477</v>
      </c>
      <c r="I42" s="149">
        <v>65</v>
      </c>
      <c r="J42" s="149">
        <v>54</v>
      </c>
      <c r="K42" s="149">
        <v>59</v>
      </c>
      <c r="L42" s="149">
        <v>922</v>
      </c>
      <c r="M42" s="149">
        <v>976</v>
      </c>
      <c r="N42" s="149">
        <v>1898</v>
      </c>
      <c r="O42" s="149">
        <v>65</v>
      </c>
      <c r="P42" s="149">
        <v>56</v>
      </c>
      <c r="Q42" s="149">
        <v>61</v>
      </c>
      <c r="R42" s="149">
        <v>1694</v>
      </c>
      <c r="S42" s="149">
        <v>1720</v>
      </c>
      <c r="T42" s="149">
        <v>3414</v>
      </c>
    </row>
    <row r="43" spans="1:20" x14ac:dyDescent="0.45">
      <c r="A43" s="149" t="s">
        <v>198</v>
      </c>
      <c r="B43" s="149" t="s">
        <v>199</v>
      </c>
      <c r="C43" s="149">
        <v>64</v>
      </c>
      <c r="D43" s="149">
        <v>55</v>
      </c>
      <c r="E43" s="149">
        <v>59</v>
      </c>
      <c r="F43" s="149">
        <v>4181</v>
      </c>
      <c r="G43" s="149">
        <v>4355</v>
      </c>
      <c r="H43" s="149">
        <v>8536</v>
      </c>
      <c r="I43" s="149">
        <v>63</v>
      </c>
      <c r="J43" s="149">
        <v>55</v>
      </c>
      <c r="K43" s="149">
        <v>59</v>
      </c>
      <c r="L43" s="149">
        <v>2913</v>
      </c>
      <c r="M43" s="149">
        <v>3060</v>
      </c>
      <c r="N43" s="149">
        <v>5973</v>
      </c>
      <c r="O43" s="149">
        <v>63</v>
      </c>
      <c r="P43" s="149">
        <v>55</v>
      </c>
      <c r="Q43" s="149">
        <v>59</v>
      </c>
      <c r="R43" s="149">
        <v>7172</v>
      </c>
      <c r="S43" s="149">
        <v>7509</v>
      </c>
      <c r="T43" s="149">
        <v>14681</v>
      </c>
    </row>
    <row r="44" spans="1:20" x14ac:dyDescent="0.45">
      <c r="A44" s="149" t="s">
        <v>200</v>
      </c>
      <c r="B44" s="149" t="s">
        <v>201</v>
      </c>
      <c r="C44" s="149">
        <v>65</v>
      </c>
      <c r="D44" s="149">
        <v>54</v>
      </c>
      <c r="E44" s="149">
        <v>59</v>
      </c>
      <c r="F44" s="149">
        <v>1346</v>
      </c>
      <c r="G44" s="149">
        <v>1425</v>
      </c>
      <c r="H44" s="149">
        <v>2771</v>
      </c>
      <c r="I44" s="149">
        <v>61</v>
      </c>
      <c r="J44" s="149">
        <v>53</v>
      </c>
      <c r="K44" s="149">
        <v>57</v>
      </c>
      <c r="L44" s="149">
        <v>549</v>
      </c>
      <c r="M44" s="149">
        <v>573</v>
      </c>
      <c r="N44" s="149">
        <v>1122</v>
      </c>
      <c r="O44" s="149">
        <v>63</v>
      </c>
      <c r="P44" s="149">
        <v>53</v>
      </c>
      <c r="Q44" s="149">
        <v>58</v>
      </c>
      <c r="R44" s="149">
        <v>1912</v>
      </c>
      <c r="S44" s="149">
        <v>2021</v>
      </c>
      <c r="T44" s="149">
        <v>3933</v>
      </c>
    </row>
    <row r="45" spans="1:20" x14ac:dyDescent="0.45">
      <c r="A45" s="149" t="s">
        <v>202</v>
      </c>
      <c r="B45" s="149" t="s">
        <v>203</v>
      </c>
      <c r="C45" s="149">
        <v>65</v>
      </c>
      <c r="D45" s="149">
        <v>57</v>
      </c>
      <c r="E45" s="149">
        <v>61</v>
      </c>
      <c r="F45" s="149">
        <v>1568</v>
      </c>
      <c r="G45" s="149">
        <v>1556</v>
      </c>
      <c r="H45" s="149">
        <v>3124</v>
      </c>
      <c r="I45" s="149">
        <v>69</v>
      </c>
      <c r="J45" s="149">
        <v>60</v>
      </c>
      <c r="K45" s="149">
        <v>64</v>
      </c>
      <c r="L45" s="149">
        <v>217</v>
      </c>
      <c r="M45" s="149">
        <v>252</v>
      </c>
      <c r="N45" s="149">
        <v>469</v>
      </c>
      <c r="O45" s="149">
        <v>66</v>
      </c>
      <c r="P45" s="149">
        <v>57</v>
      </c>
      <c r="Q45" s="149">
        <v>62</v>
      </c>
      <c r="R45" s="149">
        <v>1806</v>
      </c>
      <c r="S45" s="149">
        <v>1836</v>
      </c>
      <c r="T45" s="149">
        <v>3642</v>
      </c>
    </row>
    <row r="46" spans="1:20" x14ac:dyDescent="0.45">
      <c r="A46" s="149" t="s">
        <v>206</v>
      </c>
      <c r="B46" s="149" t="s">
        <v>207</v>
      </c>
      <c r="C46" s="149">
        <v>62</v>
      </c>
      <c r="D46" s="149">
        <v>55</v>
      </c>
      <c r="E46" s="149">
        <v>59</v>
      </c>
      <c r="F46" s="149">
        <v>1407</v>
      </c>
      <c r="G46" s="149">
        <v>1441</v>
      </c>
      <c r="H46" s="149">
        <v>2848</v>
      </c>
      <c r="I46" s="149">
        <v>62</v>
      </c>
      <c r="J46" s="149">
        <v>51</v>
      </c>
      <c r="K46" s="149">
        <v>56</v>
      </c>
      <c r="L46" s="149">
        <v>593</v>
      </c>
      <c r="M46" s="149">
        <v>633</v>
      </c>
      <c r="N46" s="149">
        <v>1226</v>
      </c>
      <c r="O46" s="149">
        <v>62</v>
      </c>
      <c r="P46" s="149">
        <v>53</v>
      </c>
      <c r="Q46" s="149">
        <v>58</v>
      </c>
      <c r="R46" s="149">
        <v>2019</v>
      </c>
      <c r="S46" s="149">
        <v>2086</v>
      </c>
      <c r="T46" s="149">
        <v>4105</v>
      </c>
    </row>
    <row r="47" spans="1:20" x14ac:dyDescent="0.45">
      <c r="A47" s="149" t="s">
        <v>210</v>
      </c>
      <c r="B47" s="149" t="s">
        <v>211</v>
      </c>
      <c r="C47" s="149">
        <v>76</v>
      </c>
      <c r="D47" s="149">
        <v>69</v>
      </c>
      <c r="E47" s="149">
        <v>72</v>
      </c>
      <c r="F47" s="149">
        <v>1170</v>
      </c>
      <c r="G47" s="149">
        <v>1236</v>
      </c>
      <c r="H47" s="149">
        <v>2406</v>
      </c>
      <c r="I47" s="149">
        <v>69</v>
      </c>
      <c r="J47" s="149">
        <v>74</v>
      </c>
      <c r="K47" s="149">
        <v>71</v>
      </c>
      <c r="L47" s="149">
        <v>74</v>
      </c>
      <c r="M47" s="149">
        <v>72</v>
      </c>
      <c r="N47" s="149">
        <v>146</v>
      </c>
      <c r="O47" s="149">
        <v>75</v>
      </c>
      <c r="P47" s="149">
        <v>69</v>
      </c>
      <c r="Q47" s="149">
        <v>72</v>
      </c>
      <c r="R47" s="149">
        <v>1250</v>
      </c>
      <c r="S47" s="149">
        <v>1316</v>
      </c>
      <c r="T47" s="149">
        <v>2566</v>
      </c>
    </row>
    <row r="48" spans="1:20" x14ac:dyDescent="0.45">
      <c r="A48" s="149" t="s">
        <v>218</v>
      </c>
      <c r="B48" s="149" t="s">
        <v>219</v>
      </c>
      <c r="C48" s="149">
        <v>63</v>
      </c>
      <c r="D48" s="149">
        <v>58</v>
      </c>
      <c r="E48" s="149">
        <v>61</v>
      </c>
      <c r="F48" s="149">
        <v>1364</v>
      </c>
      <c r="G48" s="149">
        <v>1387</v>
      </c>
      <c r="H48" s="149">
        <v>2751</v>
      </c>
      <c r="I48" s="149">
        <v>70</v>
      </c>
      <c r="J48" s="149">
        <v>58</v>
      </c>
      <c r="K48" s="149">
        <v>64</v>
      </c>
      <c r="L48" s="149">
        <v>391</v>
      </c>
      <c r="M48" s="149">
        <v>390</v>
      </c>
      <c r="N48" s="149">
        <v>781</v>
      </c>
      <c r="O48" s="149">
        <v>64</v>
      </c>
      <c r="P48" s="149">
        <v>58</v>
      </c>
      <c r="Q48" s="149">
        <v>61</v>
      </c>
      <c r="R48" s="149">
        <v>1761</v>
      </c>
      <c r="S48" s="149">
        <v>1780</v>
      </c>
      <c r="T48" s="149">
        <v>3541</v>
      </c>
    </row>
    <row r="49" spans="1:20" x14ac:dyDescent="0.45">
      <c r="A49" s="149" t="s">
        <v>222</v>
      </c>
      <c r="B49" s="149" t="s">
        <v>223</v>
      </c>
      <c r="C49" s="149">
        <v>60</v>
      </c>
      <c r="D49" s="149">
        <v>50</v>
      </c>
      <c r="E49" s="149">
        <v>55</v>
      </c>
      <c r="F49" s="149">
        <v>1074</v>
      </c>
      <c r="G49" s="149">
        <v>1130</v>
      </c>
      <c r="H49" s="149">
        <v>2204</v>
      </c>
      <c r="I49" s="149">
        <v>59</v>
      </c>
      <c r="J49" s="149">
        <v>50</v>
      </c>
      <c r="K49" s="149">
        <v>54</v>
      </c>
      <c r="L49" s="149">
        <v>344</v>
      </c>
      <c r="M49" s="149">
        <v>345</v>
      </c>
      <c r="N49" s="149">
        <v>689</v>
      </c>
      <c r="O49" s="149">
        <v>59</v>
      </c>
      <c r="P49" s="149">
        <v>50</v>
      </c>
      <c r="Q49" s="149">
        <v>55</v>
      </c>
      <c r="R49" s="149">
        <v>1427</v>
      </c>
      <c r="S49" s="149">
        <v>1493</v>
      </c>
      <c r="T49" s="149">
        <v>2920</v>
      </c>
    </row>
    <row r="50" spans="1:20" x14ac:dyDescent="0.45">
      <c r="A50" s="149" t="s">
        <v>116</v>
      </c>
      <c r="B50" s="149" t="s">
        <v>117</v>
      </c>
      <c r="C50" s="149">
        <v>56</v>
      </c>
      <c r="D50" s="149">
        <v>49</v>
      </c>
      <c r="E50" s="149">
        <v>52</v>
      </c>
      <c r="F50" s="149">
        <v>856</v>
      </c>
      <c r="G50" s="149">
        <v>945</v>
      </c>
      <c r="H50" s="149">
        <v>1801</v>
      </c>
      <c r="I50" s="149">
        <v>83</v>
      </c>
      <c r="J50" s="149">
        <v>53</v>
      </c>
      <c r="K50" s="149">
        <v>68</v>
      </c>
      <c r="L50" s="149">
        <v>18</v>
      </c>
      <c r="M50" s="149">
        <v>19</v>
      </c>
      <c r="N50" s="149">
        <v>37</v>
      </c>
      <c r="O50" s="149">
        <v>57</v>
      </c>
      <c r="P50" s="149">
        <v>49</v>
      </c>
      <c r="Q50" s="149">
        <v>52</v>
      </c>
      <c r="R50" s="149">
        <v>875</v>
      </c>
      <c r="S50" s="149">
        <v>964</v>
      </c>
      <c r="T50" s="149">
        <v>1839</v>
      </c>
    </row>
    <row r="51" spans="1:20" x14ac:dyDescent="0.45">
      <c r="A51" s="149" t="s">
        <v>120</v>
      </c>
      <c r="B51" s="149" t="s">
        <v>121</v>
      </c>
      <c r="C51" s="149">
        <v>54</v>
      </c>
      <c r="D51" s="149">
        <v>45</v>
      </c>
      <c r="E51" s="149">
        <v>49</v>
      </c>
      <c r="F51" s="149">
        <v>2007</v>
      </c>
      <c r="G51" s="149">
        <v>2105</v>
      </c>
      <c r="H51" s="149">
        <v>4112</v>
      </c>
      <c r="I51" s="149">
        <v>51</v>
      </c>
      <c r="J51" s="149">
        <v>44</v>
      </c>
      <c r="K51" s="149">
        <v>47</v>
      </c>
      <c r="L51" s="149">
        <v>265</v>
      </c>
      <c r="M51" s="149">
        <v>305</v>
      </c>
      <c r="N51" s="149">
        <v>570</v>
      </c>
      <c r="O51" s="149">
        <v>53</v>
      </c>
      <c r="P51" s="149">
        <v>45</v>
      </c>
      <c r="Q51" s="149">
        <v>49</v>
      </c>
      <c r="R51" s="149">
        <v>2283</v>
      </c>
      <c r="S51" s="149">
        <v>2426</v>
      </c>
      <c r="T51" s="149">
        <v>4709</v>
      </c>
    </row>
    <row r="52" spans="1:20" x14ac:dyDescent="0.45">
      <c r="A52" s="149" t="s">
        <v>132</v>
      </c>
      <c r="B52" s="149" t="s">
        <v>424</v>
      </c>
      <c r="C52" s="149">
        <v>64</v>
      </c>
      <c r="D52" s="149">
        <v>58</v>
      </c>
      <c r="E52" s="149">
        <v>61</v>
      </c>
      <c r="F52" s="149">
        <v>976</v>
      </c>
      <c r="G52" s="149">
        <v>953</v>
      </c>
      <c r="H52" s="149">
        <v>1929</v>
      </c>
      <c r="I52" s="149" t="s">
        <v>414</v>
      </c>
      <c r="J52" s="149" t="s">
        <v>414</v>
      </c>
      <c r="K52" s="149">
        <v>79</v>
      </c>
      <c r="L52" s="149">
        <v>12</v>
      </c>
      <c r="M52" s="149">
        <v>21</v>
      </c>
      <c r="N52" s="149">
        <v>33</v>
      </c>
      <c r="O52" s="149">
        <v>65</v>
      </c>
      <c r="P52" s="149">
        <v>59</v>
      </c>
      <c r="Q52" s="149">
        <v>62</v>
      </c>
      <c r="R52" s="149">
        <v>991</v>
      </c>
      <c r="S52" s="149">
        <v>975</v>
      </c>
      <c r="T52" s="149">
        <v>1966</v>
      </c>
    </row>
    <row r="53" spans="1:20" x14ac:dyDescent="0.45">
      <c r="A53" s="149" t="s">
        <v>130</v>
      </c>
      <c r="B53" s="149" t="s">
        <v>131</v>
      </c>
      <c r="C53" s="149">
        <v>55</v>
      </c>
      <c r="D53" s="149">
        <v>48</v>
      </c>
      <c r="E53" s="149">
        <v>51</v>
      </c>
      <c r="F53" s="149">
        <v>1395</v>
      </c>
      <c r="G53" s="149">
        <v>1431</v>
      </c>
      <c r="H53" s="149">
        <v>2826</v>
      </c>
      <c r="I53" s="149">
        <v>52</v>
      </c>
      <c r="J53" s="149">
        <v>38</v>
      </c>
      <c r="K53" s="149">
        <v>43</v>
      </c>
      <c r="L53" s="149">
        <v>29</v>
      </c>
      <c r="M53" s="149">
        <v>55</v>
      </c>
      <c r="N53" s="149">
        <v>84</v>
      </c>
      <c r="O53" s="149">
        <v>55</v>
      </c>
      <c r="P53" s="149">
        <v>47</v>
      </c>
      <c r="Q53" s="149">
        <v>51</v>
      </c>
      <c r="R53" s="149">
        <v>1429</v>
      </c>
      <c r="S53" s="149">
        <v>1490</v>
      </c>
      <c r="T53" s="149">
        <v>2919</v>
      </c>
    </row>
    <row r="54" spans="1:20" x14ac:dyDescent="0.45">
      <c r="A54" s="149" t="s">
        <v>143</v>
      </c>
      <c r="B54" s="149" t="s">
        <v>144</v>
      </c>
      <c r="C54" s="149">
        <v>57</v>
      </c>
      <c r="D54" s="149">
        <v>52</v>
      </c>
      <c r="E54" s="149">
        <v>54</v>
      </c>
      <c r="F54" s="149">
        <v>1676</v>
      </c>
      <c r="G54" s="149">
        <v>1812</v>
      </c>
      <c r="H54" s="149">
        <v>3488</v>
      </c>
      <c r="I54" s="149">
        <v>56</v>
      </c>
      <c r="J54" s="149">
        <v>45</v>
      </c>
      <c r="K54" s="149">
        <v>50</v>
      </c>
      <c r="L54" s="149">
        <v>54</v>
      </c>
      <c r="M54" s="149">
        <v>62</v>
      </c>
      <c r="N54" s="149">
        <v>116</v>
      </c>
      <c r="O54" s="149">
        <v>57</v>
      </c>
      <c r="P54" s="149">
        <v>51</v>
      </c>
      <c r="Q54" s="149">
        <v>54</v>
      </c>
      <c r="R54" s="149">
        <v>1734</v>
      </c>
      <c r="S54" s="149">
        <v>1876</v>
      </c>
      <c r="T54" s="149">
        <v>3610</v>
      </c>
    </row>
    <row r="55" spans="1:20" x14ac:dyDescent="0.45">
      <c r="A55" s="149" t="s">
        <v>104</v>
      </c>
      <c r="B55" s="149" t="s">
        <v>105</v>
      </c>
      <c r="C55" s="149">
        <v>63</v>
      </c>
      <c r="D55" s="149">
        <v>55</v>
      </c>
      <c r="E55" s="149">
        <v>59</v>
      </c>
      <c r="F55" s="149">
        <v>1249</v>
      </c>
      <c r="G55" s="149">
        <v>1436</v>
      </c>
      <c r="H55" s="149">
        <v>2685</v>
      </c>
      <c r="I55" s="149">
        <v>64</v>
      </c>
      <c r="J55" s="149">
        <v>54</v>
      </c>
      <c r="K55" s="149">
        <v>59</v>
      </c>
      <c r="L55" s="149">
        <v>415</v>
      </c>
      <c r="M55" s="149">
        <v>438</v>
      </c>
      <c r="N55" s="149">
        <v>853</v>
      </c>
      <c r="O55" s="149">
        <v>63</v>
      </c>
      <c r="P55" s="149">
        <v>55</v>
      </c>
      <c r="Q55" s="149">
        <v>59</v>
      </c>
      <c r="R55" s="149">
        <v>1681</v>
      </c>
      <c r="S55" s="149">
        <v>1886</v>
      </c>
      <c r="T55" s="149">
        <v>3567</v>
      </c>
    </row>
    <row r="56" spans="1:20" x14ac:dyDescent="0.45">
      <c r="A56" s="149" t="s">
        <v>106</v>
      </c>
      <c r="B56" s="149" t="s">
        <v>107</v>
      </c>
      <c r="C56" s="149">
        <v>60</v>
      </c>
      <c r="D56" s="149">
        <v>55</v>
      </c>
      <c r="E56" s="149">
        <v>57</v>
      </c>
      <c r="F56" s="149">
        <v>922</v>
      </c>
      <c r="G56" s="149">
        <v>912</v>
      </c>
      <c r="H56" s="149">
        <v>1834</v>
      </c>
      <c r="I56" s="149">
        <v>57</v>
      </c>
      <c r="J56" s="149">
        <v>51</v>
      </c>
      <c r="K56" s="149">
        <v>54</v>
      </c>
      <c r="L56" s="149">
        <v>161</v>
      </c>
      <c r="M56" s="149">
        <v>188</v>
      </c>
      <c r="N56" s="149">
        <v>349</v>
      </c>
      <c r="O56" s="149">
        <v>59</v>
      </c>
      <c r="P56" s="149">
        <v>54</v>
      </c>
      <c r="Q56" s="149">
        <v>57</v>
      </c>
      <c r="R56" s="149">
        <v>1100</v>
      </c>
      <c r="S56" s="149">
        <v>1113</v>
      </c>
      <c r="T56" s="149">
        <v>2213</v>
      </c>
    </row>
    <row r="57" spans="1:20" x14ac:dyDescent="0.45">
      <c r="A57" s="149" t="s">
        <v>122</v>
      </c>
      <c r="B57" s="149" t="s">
        <v>123</v>
      </c>
      <c r="C57" s="149">
        <v>62</v>
      </c>
      <c r="D57" s="149">
        <v>53</v>
      </c>
      <c r="E57" s="149">
        <v>57</v>
      </c>
      <c r="F57" s="149">
        <v>1864</v>
      </c>
      <c r="G57" s="149">
        <v>1934</v>
      </c>
      <c r="H57" s="149">
        <v>3798</v>
      </c>
      <c r="I57" s="149">
        <v>61</v>
      </c>
      <c r="J57" s="149">
        <v>55</v>
      </c>
      <c r="K57" s="149">
        <v>58</v>
      </c>
      <c r="L57" s="149">
        <v>1142</v>
      </c>
      <c r="M57" s="149">
        <v>1151</v>
      </c>
      <c r="N57" s="149">
        <v>2293</v>
      </c>
      <c r="O57" s="149">
        <v>61</v>
      </c>
      <c r="P57" s="149">
        <v>53</v>
      </c>
      <c r="Q57" s="149">
        <v>57</v>
      </c>
      <c r="R57" s="149">
        <v>3035</v>
      </c>
      <c r="S57" s="149">
        <v>3130</v>
      </c>
      <c r="T57" s="149">
        <v>6165</v>
      </c>
    </row>
    <row r="58" spans="1:20" x14ac:dyDescent="0.45">
      <c r="A58" s="149" t="s">
        <v>124</v>
      </c>
      <c r="B58" s="149" t="s">
        <v>125</v>
      </c>
      <c r="C58" s="149">
        <v>57</v>
      </c>
      <c r="D58" s="149">
        <v>52</v>
      </c>
      <c r="E58" s="149">
        <v>54</v>
      </c>
      <c r="F58" s="149">
        <v>1033</v>
      </c>
      <c r="G58" s="149">
        <v>1055</v>
      </c>
      <c r="H58" s="149">
        <v>2088</v>
      </c>
      <c r="I58" s="149">
        <v>49</v>
      </c>
      <c r="J58" s="149">
        <v>42</v>
      </c>
      <c r="K58" s="149">
        <v>46</v>
      </c>
      <c r="L58" s="149">
        <v>576</v>
      </c>
      <c r="M58" s="149">
        <v>550</v>
      </c>
      <c r="N58" s="149">
        <v>1126</v>
      </c>
      <c r="O58" s="149">
        <v>54</v>
      </c>
      <c r="P58" s="149">
        <v>48</v>
      </c>
      <c r="Q58" s="149">
        <v>51</v>
      </c>
      <c r="R58" s="149">
        <v>1620</v>
      </c>
      <c r="S58" s="149">
        <v>1614</v>
      </c>
      <c r="T58" s="149">
        <v>3234</v>
      </c>
    </row>
    <row r="59" spans="1:20" x14ac:dyDescent="0.45">
      <c r="A59" s="149" t="s">
        <v>126</v>
      </c>
      <c r="B59" s="149" t="s">
        <v>127</v>
      </c>
      <c r="C59" s="149">
        <v>67</v>
      </c>
      <c r="D59" s="149">
        <v>60</v>
      </c>
      <c r="E59" s="149">
        <v>63</v>
      </c>
      <c r="F59" s="149">
        <v>994</v>
      </c>
      <c r="G59" s="149">
        <v>1017</v>
      </c>
      <c r="H59" s="149">
        <v>2011</v>
      </c>
      <c r="I59" s="149">
        <v>66</v>
      </c>
      <c r="J59" s="149">
        <v>55</v>
      </c>
      <c r="K59" s="149">
        <v>60</v>
      </c>
      <c r="L59" s="149">
        <v>326</v>
      </c>
      <c r="M59" s="149">
        <v>361</v>
      </c>
      <c r="N59" s="149">
        <v>687</v>
      </c>
      <c r="O59" s="149">
        <v>67</v>
      </c>
      <c r="P59" s="149">
        <v>58</v>
      </c>
      <c r="Q59" s="149">
        <v>63</v>
      </c>
      <c r="R59" s="149">
        <v>1329</v>
      </c>
      <c r="S59" s="149">
        <v>1388</v>
      </c>
      <c r="T59" s="149">
        <v>2717</v>
      </c>
    </row>
    <row r="60" spans="1:20" x14ac:dyDescent="0.45">
      <c r="A60" s="149" t="s">
        <v>128</v>
      </c>
      <c r="B60" s="149" t="s">
        <v>129</v>
      </c>
      <c r="C60" s="149">
        <v>63</v>
      </c>
      <c r="D60" s="149">
        <v>55</v>
      </c>
      <c r="E60" s="149">
        <v>59</v>
      </c>
      <c r="F60" s="149">
        <v>1126</v>
      </c>
      <c r="G60" s="149">
        <v>1194</v>
      </c>
      <c r="H60" s="149">
        <v>2320</v>
      </c>
      <c r="I60" s="149">
        <v>60</v>
      </c>
      <c r="J60" s="149">
        <v>55</v>
      </c>
      <c r="K60" s="149">
        <v>58</v>
      </c>
      <c r="L60" s="149">
        <v>162</v>
      </c>
      <c r="M60" s="149">
        <v>191</v>
      </c>
      <c r="N60" s="149">
        <v>353</v>
      </c>
      <c r="O60" s="149">
        <v>62</v>
      </c>
      <c r="P60" s="149">
        <v>55</v>
      </c>
      <c r="Q60" s="149">
        <v>58</v>
      </c>
      <c r="R60" s="149">
        <v>1300</v>
      </c>
      <c r="S60" s="149">
        <v>1398</v>
      </c>
      <c r="T60" s="149">
        <v>2698</v>
      </c>
    </row>
    <row r="61" spans="1:20" x14ac:dyDescent="0.45">
      <c r="A61" s="149" t="s">
        <v>133</v>
      </c>
      <c r="B61" s="149" t="s">
        <v>134</v>
      </c>
      <c r="C61" s="149">
        <v>64</v>
      </c>
      <c r="D61" s="149">
        <v>58</v>
      </c>
      <c r="E61" s="149">
        <v>61</v>
      </c>
      <c r="F61" s="149">
        <v>1387</v>
      </c>
      <c r="G61" s="149">
        <v>1630</v>
      </c>
      <c r="H61" s="149">
        <v>3017</v>
      </c>
      <c r="I61" s="149">
        <v>58</v>
      </c>
      <c r="J61" s="149">
        <v>59</v>
      </c>
      <c r="K61" s="149">
        <v>58</v>
      </c>
      <c r="L61" s="149">
        <v>112</v>
      </c>
      <c r="M61" s="149">
        <v>133</v>
      </c>
      <c r="N61" s="149">
        <v>245</v>
      </c>
      <c r="O61" s="149">
        <v>64</v>
      </c>
      <c r="P61" s="149">
        <v>57</v>
      </c>
      <c r="Q61" s="149">
        <v>60</v>
      </c>
      <c r="R61" s="149">
        <v>1501</v>
      </c>
      <c r="S61" s="149">
        <v>1778</v>
      </c>
      <c r="T61" s="149">
        <v>3279</v>
      </c>
    </row>
    <row r="62" spans="1:20" x14ac:dyDescent="0.45">
      <c r="A62" s="149" t="s">
        <v>135</v>
      </c>
      <c r="B62" s="149" t="s">
        <v>136</v>
      </c>
      <c r="C62" s="149">
        <v>59</v>
      </c>
      <c r="D62" s="149">
        <v>51</v>
      </c>
      <c r="E62" s="149">
        <v>55</v>
      </c>
      <c r="F62" s="149">
        <v>1155</v>
      </c>
      <c r="G62" s="149">
        <v>1163</v>
      </c>
      <c r="H62" s="149">
        <v>2318</v>
      </c>
      <c r="I62" s="149">
        <v>64</v>
      </c>
      <c r="J62" s="149">
        <v>50</v>
      </c>
      <c r="K62" s="149">
        <v>57</v>
      </c>
      <c r="L62" s="149">
        <v>192</v>
      </c>
      <c r="M62" s="149">
        <v>168</v>
      </c>
      <c r="N62" s="149">
        <v>360</v>
      </c>
      <c r="O62" s="149">
        <v>60</v>
      </c>
      <c r="P62" s="149">
        <v>51</v>
      </c>
      <c r="Q62" s="149">
        <v>55</v>
      </c>
      <c r="R62" s="149">
        <v>1352</v>
      </c>
      <c r="S62" s="149">
        <v>1338</v>
      </c>
      <c r="T62" s="149">
        <v>2690</v>
      </c>
    </row>
    <row r="63" spans="1:20" x14ac:dyDescent="0.45">
      <c r="A63" s="149" t="s">
        <v>137</v>
      </c>
      <c r="B63" s="149" t="s">
        <v>138</v>
      </c>
      <c r="C63" s="149">
        <v>71</v>
      </c>
      <c r="D63" s="149">
        <v>66</v>
      </c>
      <c r="E63" s="149">
        <v>69</v>
      </c>
      <c r="F63" s="149">
        <v>1119</v>
      </c>
      <c r="G63" s="149">
        <v>1192</v>
      </c>
      <c r="H63" s="149">
        <v>2311</v>
      </c>
      <c r="I63" s="149">
        <v>71</v>
      </c>
      <c r="J63" s="149">
        <v>56</v>
      </c>
      <c r="K63" s="149">
        <v>64</v>
      </c>
      <c r="L63" s="149">
        <v>206</v>
      </c>
      <c r="M63" s="149">
        <v>205</v>
      </c>
      <c r="N63" s="149">
        <v>411</v>
      </c>
      <c r="O63" s="149">
        <v>71</v>
      </c>
      <c r="P63" s="149">
        <v>65</v>
      </c>
      <c r="Q63" s="149">
        <v>68</v>
      </c>
      <c r="R63" s="149">
        <v>1333</v>
      </c>
      <c r="S63" s="149">
        <v>1404</v>
      </c>
      <c r="T63" s="149">
        <v>2737</v>
      </c>
    </row>
    <row r="64" spans="1:20" x14ac:dyDescent="0.45">
      <c r="A64" s="149" t="s">
        <v>141</v>
      </c>
      <c r="B64" s="149" t="s">
        <v>142</v>
      </c>
      <c r="C64" s="149">
        <v>67</v>
      </c>
      <c r="D64" s="149">
        <v>58</v>
      </c>
      <c r="E64" s="149">
        <v>62</v>
      </c>
      <c r="F64" s="149">
        <v>1664</v>
      </c>
      <c r="G64" s="149">
        <v>1818</v>
      </c>
      <c r="H64" s="149">
        <v>3482</v>
      </c>
      <c r="I64" s="149">
        <v>65</v>
      </c>
      <c r="J64" s="149">
        <v>46</v>
      </c>
      <c r="K64" s="149">
        <v>54</v>
      </c>
      <c r="L64" s="149">
        <v>48</v>
      </c>
      <c r="M64" s="149">
        <v>61</v>
      </c>
      <c r="N64" s="149">
        <v>109</v>
      </c>
      <c r="O64" s="149">
        <v>67</v>
      </c>
      <c r="P64" s="149">
        <v>57</v>
      </c>
      <c r="Q64" s="149">
        <v>62</v>
      </c>
      <c r="R64" s="149">
        <v>1719</v>
      </c>
      <c r="S64" s="149">
        <v>1883</v>
      </c>
      <c r="T64" s="149">
        <v>3602</v>
      </c>
    </row>
    <row r="65" spans="1:20" x14ac:dyDescent="0.45">
      <c r="A65" s="149" t="s">
        <v>147</v>
      </c>
      <c r="B65" s="149" t="s">
        <v>148</v>
      </c>
      <c r="C65" s="149">
        <v>60</v>
      </c>
      <c r="D65" s="149">
        <v>50</v>
      </c>
      <c r="E65" s="149">
        <v>55</v>
      </c>
      <c r="F65" s="149">
        <v>1268</v>
      </c>
      <c r="G65" s="149">
        <v>1273</v>
      </c>
      <c r="H65" s="149">
        <v>2541</v>
      </c>
      <c r="I65" s="149">
        <v>54</v>
      </c>
      <c r="J65" s="149">
        <v>36</v>
      </c>
      <c r="K65" s="149">
        <v>45</v>
      </c>
      <c r="L65" s="149">
        <v>50</v>
      </c>
      <c r="M65" s="149">
        <v>45</v>
      </c>
      <c r="N65" s="149">
        <v>95</v>
      </c>
      <c r="O65" s="149">
        <v>60</v>
      </c>
      <c r="P65" s="149">
        <v>49</v>
      </c>
      <c r="Q65" s="149">
        <v>54</v>
      </c>
      <c r="R65" s="149">
        <v>1318</v>
      </c>
      <c r="S65" s="149">
        <v>1321</v>
      </c>
      <c r="T65" s="149">
        <v>2639</v>
      </c>
    </row>
    <row r="66" spans="1:20" x14ac:dyDescent="0.45">
      <c r="A66" s="149" t="s">
        <v>153</v>
      </c>
      <c r="B66" s="149" t="s">
        <v>154</v>
      </c>
      <c r="C66" s="149">
        <v>58</v>
      </c>
      <c r="D66" s="149">
        <v>53</v>
      </c>
      <c r="E66" s="149">
        <v>56</v>
      </c>
      <c r="F66" s="149">
        <v>1603</v>
      </c>
      <c r="G66" s="149">
        <v>1641</v>
      </c>
      <c r="H66" s="149">
        <v>3244</v>
      </c>
      <c r="I66" s="149">
        <v>52</v>
      </c>
      <c r="J66" s="149">
        <v>45</v>
      </c>
      <c r="K66" s="149">
        <v>48</v>
      </c>
      <c r="L66" s="149">
        <v>115</v>
      </c>
      <c r="M66" s="149">
        <v>118</v>
      </c>
      <c r="N66" s="149">
        <v>233</v>
      </c>
      <c r="O66" s="149">
        <v>58</v>
      </c>
      <c r="P66" s="149">
        <v>53</v>
      </c>
      <c r="Q66" s="149">
        <v>55</v>
      </c>
      <c r="R66" s="149">
        <v>1721</v>
      </c>
      <c r="S66" s="149">
        <v>1765</v>
      </c>
      <c r="T66" s="149">
        <v>3486</v>
      </c>
    </row>
    <row r="67" spans="1:20" x14ac:dyDescent="0.45">
      <c r="A67" s="149" t="s">
        <v>168</v>
      </c>
      <c r="B67" s="149" t="s">
        <v>169</v>
      </c>
      <c r="C67" s="149">
        <v>60</v>
      </c>
      <c r="D67" s="149">
        <v>50</v>
      </c>
      <c r="E67" s="149">
        <v>55</v>
      </c>
      <c r="F67" s="149">
        <v>1356</v>
      </c>
      <c r="G67" s="149">
        <v>1360</v>
      </c>
      <c r="H67" s="149">
        <v>2716</v>
      </c>
      <c r="I67" s="149">
        <v>57</v>
      </c>
      <c r="J67" s="149">
        <v>45</v>
      </c>
      <c r="K67" s="149">
        <v>50</v>
      </c>
      <c r="L67" s="149">
        <v>143</v>
      </c>
      <c r="M67" s="149">
        <v>166</v>
      </c>
      <c r="N67" s="149">
        <v>309</v>
      </c>
      <c r="O67" s="149">
        <v>60</v>
      </c>
      <c r="P67" s="149">
        <v>50</v>
      </c>
      <c r="Q67" s="149">
        <v>55</v>
      </c>
      <c r="R67" s="149">
        <v>1504</v>
      </c>
      <c r="S67" s="149">
        <v>1535</v>
      </c>
      <c r="T67" s="149">
        <v>3039</v>
      </c>
    </row>
    <row r="68" spans="1:20" x14ac:dyDescent="0.45">
      <c r="A68" s="149" t="s">
        <v>170</v>
      </c>
      <c r="B68" s="149" t="s">
        <v>171</v>
      </c>
      <c r="C68" s="149">
        <v>62</v>
      </c>
      <c r="D68" s="149">
        <v>52</v>
      </c>
      <c r="E68" s="149">
        <v>57</v>
      </c>
      <c r="F68" s="149">
        <v>2235</v>
      </c>
      <c r="G68" s="149">
        <v>2374</v>
      </c>
      <c r="H68" s="149">
        <v>4609</v>
      </c>
      <c r="I68" s="149">
        <v>51</v>
      </c>
      <c r="J68" s="149">
        <v>44</v>
      </c>
      <c r="K68" s="149">
        <v>48</v>
      </c>
      <c r="L68" s="149">
        <v>569</v>
      </c>
      <c r="M68" s="149">
        <v>595</v>
      </c>
      <c r="N68" s="149">
        <v>1164</v>
      </c>
      <c r="O68" s="149">
        <v>59</v>
      </c>
      <c r="P68" s="149">
        <v>50</v>
      </c>
      <c r="Q68" s="149">
        <v>54</v>
      </c>
      <c r="R68" s="149">
        <v>2834</v>
      </c>
      <c r="S68" s="149">
        <v>2998</v>
      </c>
      <c r="T68" s="149">
        <v>5832</v>
      </c>
    </row>
    <row r="69" spans="1:20" x14ac:dyDescent="0.45">
      <c r="A69" s="149" t="s">
        <v>149</v>
      </c>
      <c r="B69" s="149" t="s">
        <v>150</v>
      </c>
      <c r="C69" s="149">
        <v>62</v>
      </c>
      <c r="D69" s="149">
        <v>55</v>
      </c>
      <c r="E69" s="149">
        <v>59</v>
      </c>
      <c r="F69" s="149">
        <v>2142</v>
      </c>
      <c r="G69" s="149">
        <v>2150</v>
      </c>
      <c r="H69" s="149">
        <v>4292</v>
      </c>
      <c r="I69" s="149">
        <v>61</v>
      </c>
      <c r="J69" s="149">
        <v>51</v>
      </c>
      <c r="K69" s="149">
        <v>56</v>
      </c>
      <c r="L69" s="149">
        <v>1602</v>
      </c>
      <c r="M69" s="149">
        <v>1617</v>
      </c>
      <c r="N69" s="149">
        <v>3219</v>
      </c>
      <c r="O69" s="149">
        <v>61</v>
      </c>
      <c r="P69" s="149">
        <v>53</v>
      </c>
      <c r="Q69" s="149">
        <v>57</v>
      </c>
      <c r="R69" s="149">
        <v>3766</v>
      </c>
      <c r="S69" s="149">
        <v>3790</v>
      </c>
      <c r="T69" s="149">
        <v>7556</v>
      </c>
    </row>
    <row r="70" spans="1:20" x14ac:dyDescent="0.45">
      <c r="A70" s="149" t="s">
        <v>151</v>
      </c>
      <c r="B70" s="149" t="s">
        <v>152</v>
      </c>
      <c r="C70" s="149">
        <v>69</v>
      </c>
      <c r="D70" s="149">
        <v>59</v>
      </c>
      <c r="E70" s="149">
        <v>64</v>
      </c>
      <c r="F70" s="149">
        <v>1142</v>
      </c>
      <c r="G70" s="149">
        <v>1076</v>
      </c>
      <c r="H70" s="149">
        <v>2218</v>
      </c>
      <c r="I70" s="149">
        <v>58</v>
      </c>
      <c r="J70" s="149">
        <v>51</v>
      </c>
      <c r="K70" s="149">
        <v>54</v>
      </c>
      <c r="L70" s="149">
        <v>206</v>
      </c>
      <c r="M70" s="149">
        <v>233</v>
      </c>
      <c r="N70" s="149">
        <v>439</v>
      </c>
      <c r="O70" s="149">
        <v>67</v>
      </c>
      <c r="P70" s="149">
        <v>57</v>
      </c>
      <c r="Q70" s="149">
        <v>62</v>
      </c>
      <c r="R70" s="149">
        <v>1349</v>
      </c>
      <c r="S70" s="149">
        <v>1314</v>
      </c>
      <c r="T70" s="149">
        <v>2663</v>
      </c>
    </row>
    <row r="71" spans="1:20" x14ac:dyDescent="0.45">
      <c r="A71" s="149" t="s">
        <v>158</v>
      </c>
      <c r="B71" s="149" t="s">
        <v>159</v>
      </c>
      <c r="C71" s="149">
        <v>63</v>
      </c>
      <c r="D71" s="149">
        <v>55</v>
      </c>
      <c r="E71" s="149">
        <v>59</v>
      </c>
      <c r="F71" s="149">
        <v>1823</v>
      </c>
      <c r="G71" s="149">
        <v>2017</v>
      </c>
      <c r="H71" s="149">
        <v>3840</v>
      </c>
      <c r="I71" s="149">
        <v>64</v>
      </c>
      <c r="J71" s="149">
        <v>54</v>
      </c>
      <c r="K71" s="149">
        <v>59</v>
      </c>
      <c r="L71" s="149">
        <v>678</v>
      </c>
      <c r="M71" s="149">
        <v>719</v>
      </c>
      <c r="N71" s="149">
        <v>1397</v>
      </c>
      <c r="O71" s="149">
        <v>63</v>
      </c>
      <c r="P71" s="149">
        <v>54</v>
      </c>
      <c r="Q71" s="149">
        <v>59</v>
      </c>
      <c r="R71" s="149">
        <v>2512</v>
      </c>
      <c r="S71" s="149">
        <v>2758</v>
      </c>
      <c r="T71" s="149">
        <v>5270</v>
      </c>
    </row>
    <row r="72" spans="1:20" x14ac:dyDescent="0.45">
      <c r="A72" s="149" t="s">
        <v>160</v>
      </c>
      <c r="B72" s="149" t="s">
        <v>161</v>
      </c>
      <c r="C72" s="149">
        <v>67</v>
      </c>
      <c r="D72" s="149">
        <v>58</v>
      </c>
      <c r="E72" s="149">
        <v>62</v>
      </c>
      <c r="F72" s="149">
        <v>3426</v>
      </c>
      <c r="G72" s="149">
        <v>3651</v>
      </c>
      <c r="H72" s="149">
        <v>7077</v>
      </c>
      <c r="I72" s="149">
        <v>58</v>
      </c>
      <c r="J72" s="149">
        <v>54</v>
      </c>
      <c r="K72" s="149">
        <v>56</v>
      </c>
      <c r="L72" s="149">
        <v>704</v>
      </c>
      <c r="M72" s="149">
        <v>772</v>
      </c>
      <c r="N72" s="149">
        <v>1476</v>
      </c>
      <c r="O72" s="149">
        <v>65</v>
      </c>
      <c r="P72" s="149">
        <v>57</v>
      </c>
      <c r="Q72" s="149">
        <v>61</v>
      </c>
      <c r="R72" s="149">
        <v>4164</v>
      </c>
      <c r="S72" s="149">
        <v>4447</v>
      </c>
      <c r="T72" s="149">
        <v>8611</v>
      </c>
    </row>
    <row r="73" spans="1:20" x14ac:dyDescent="0.45">
      <c r="A73" s="149" t="s">
        <v>172</v>
      </c>
      <c r="B73" s="149" t="s">
        <v>173</v>
      </c>
      <c r="C73" s="149">
        <v>63</v>
      </c>
      <c r="D73" s="149">
        <v>53</v>
      </c>
      <c r="E73" s="149">
        <v>58</v>
      </c>
      <c r="F73" s="149">
        <v>1690</v>
      </c>
      <c r="G73" s="149">
        <v>1757</v>
      </c>
      <c r="H73" s="149">
        <v>3447</v>
      </c>
      <c r="I73" s="149">
        <v>56</v>
      </c>
      <c r="J73" s="149">
        <v>48</v>
      </c>
      <c r="K73" s="149">
        <v>52</v>
      </c>
      <c r="L73" s="149">
        <v>123</v>
      </c>
      <c r="M73" s="149">
        <v>159</v>
      </c>
      <c r="N73" s="149">
        <v>282</v>
      </c>
      <c r="O73" s="149">
        <v>62</v>
      </c>
      <c r="P73" s="149">
        <v>52</v>
      </c>
      <c r="Q73" s="149">
        <v>57</v>
      </c>
      <c r="R73" s="149">
        <v>1820</v>
      </c>
      <c r="S73" s="149">
        <v>1921</v>
      </c>
      <c r="T73" s="149">
        <v>3741</v>
      </c>
    </row>
    <row r="74" spans="1:20" x14ac:dyDescent="0.45">
      <c r="A74" s="149" t="s">
        <v>78</v>
      </c>
      <c r="B74" s="149" t="s">
        <v>79</v>
      </c>
      <c r="C74" s="149">
        <v>62</v>
      </c>
      <c r="D74" s="149">
        <v>55</v>
      </c>
      <c r="E74" s="149">
        <v>59</v>
      </c>
      <c r="F74" s="149">
        <v>966</v>
      </c>
      <c r="G74" s="149">
        <v>934</v>
      </c>
      <c r="H74" s="149">
        <v>1900</v>
      </c>
      <c r="I74" s="149">
        <v>68</v>
      </c>
      <c r="J74" s="149">
        <v>46</v>
      </c>
      <c r="K74" s="149">
        <v>57</v>
      </c>
      <c r="L74" s="149">
        <v>50</v>
      </c>
      <c r="M74" s="149">
        <v>46</v>
      </c>
      <c r="N74" s="149">
        <v>96</v>
      </c>
      <c r="O74" s="149">
        <v>62</v>
      </c>
      <c r="P74" s="149">
        <v>55</v>
      </c>
      <c r="Q74" s="149">
        <v>59</v>
      </c>
      <c r="R74" s="149">
        <v>1019</v>
      </c>
      <c r="S74" s="149">
        <v>985</v>
      </c>
      <c r="T74" s="149">
        <v>2004</v>
      </c>
    </row>
    <row r="75" spans="1:20" x14ac:dyDescent="0.45">
      <c r="A75" s="149" t="s">
        <v>84</v>
      </c>
      <c r="B75" s="149" t="s">
        <v>85</v>
      </c>
      <c r="C75" s="149">
        <v>67</v>
      </c>
      <c r="D75" s="149">
        <v>56</v>
      </c>
      <c r="E75" s="149">
        <v>61</v>
      </c>
      <c r="F75" s="149">
        <v>1031</v>
      </c>
      <c r="G75" s="149">
        <v>1111</v>
      </c>
      <c r="H75" s="149">
        <v>2142</v>
      </c>
      <c r="I75" s="149">
        <v>67</v>
      </c>
      <c r="J75" s="149">
        <v>55</v>
      </c>
      <c r="K75" s="149">
        <v>61</v>
      </c>
      <c r="L75" s="149">
        <v>288</v>
      </c>
      <c r="M75" s="149">
        <v>349</v>
      </c>
      <c r="N75" s="149">
        <v>637</v>
      </c>
      <c r="O75" s="149">
        <v>67</v>
      </c>
      <c r="P75" s="149">
        <v>55</v>
      </c>
      <c r="Q75" s="149">
        <v>61</v>
      </c>
      <c r="R75" s="149">
        <v>1325</v>
      </c>
      <c r="S75" s="149">
        <v>1482</v>
      </c>
      <c r="T75" s="149">
        <v>2807</v>
      </c>
    </row>
    <row r="76" spans="1:20" x14ac:dyDescent="0.45">
      <c r="A76" s="149" t="s">
        <v>86</v>
      </c>
      <c r="B76" s="149" t="s">
        <v>87</v>
      </c>
      <c r="C76" s="149">
        <v>62</v>
      </c>
      <c r="D76" s="149">
        <v>58</v>
      </c>
      <c r="E76" s="149">
        <v>60</v>
      </c>
      <c r="F76" s="149">
        <v>1086</v>
      </c>
      <c r="G76" s="149">
        <v>1126</v>
      </c>
      <c r="H76" s="149">
        <v>2212</v>
      </c>
      <c r="I76" s="149">
        <v>62</v>
      </c>
      <c r="J76" s="149">
        <v>62</v>
      </c>
      <c r="K76" s="149">
        <v>62</v>
      </c>
      <c r="L76" s="149">
        <v>55</v>
      </c>
      <c r="M76" s="149">
        <v>37</v>
      </c>
      <c r="N76" s="149">
        <v>92</v>
      </c>
      <c r="O76" s="149">
        <v>62</v>
      </c>
      <c r="P76" s="149">
        <v>58</v>
      </c>
      <c r="Q76" s="149">
        <v>60</v>
      </c>
      <c r="R76" s="149">
        <v>1144</v>
      </c>
      <c r="S76" s="149">
        <v>1169</v>
      </c>
      <c r="T76" s="149">
        <v>2313</v>
      </c>
    </row>
    <row r="77" spans="1:20" x14ac:dyDescent="0.45">
      <c r="A77" s="149" t="s">
        <v>92</v>
      </c>
      <c r="B77" s="149" t="s">
        <v>93</v>
      </c>
      <c r="C77" s="149">
        <v>58</v>
      </c>
      <c r="D77" s="149">
        <v>53</v>
      </c>
      <c r="E77" s="149">
        <v>56</v>
      </c>
      <c r="F77" s="149">
        <v>693</v>
      </c>
      <c r="G77" s="149">
        <v>760</v>
      </c>
      <c r="H77" s="149">
        <v>1453</v>
      </c>
      <c r="I77" s="149">
        <v>65</v>
      </c>
      <c r="J77" s="149">
        <v>66</v>
      </c>
      <c r="K77" s="149">
        <v>66</v>
      </c>
      <c r="L77" s="149">
        <v>46</v>
      </c>
      <c r="M77" s="149">
        <v>44</v>
      </c>
      <c r="N77" s="149">
        <v>90</v>
      </c>
      <c r="O77" s="149">
        <v>59</v>
      </c>
      <c r="P77" s="149">
        <v>54</v>
      </c>
      <c r="Q77" s="149">
        <v>56</v>
      </c>
      <c r="R77" s="149">
        <v>739</v>
      </c>
      <c r="S77" s="149">
        <v>806</v>
      </c>
      <c r="T77" s="149">
        <v>1545</v>
      </c>
    </row>
    <row r="78" spans="1:20" x14ac:dyDescent="0.45">
      <c r="A78" s="149" t="s">
        <v>96</v>
      </c>
      <c r="B78" s="149" t="s">
        <v>97</v>
      </c>
      <c r="C78" s="149">
        <v>73</v>
      </c>
      <c r="D78" s="149">
        <v>66</v>
      </c>
      <c r="E78" s="149">
        <v>69</v>
      </c>
      <c r="F78" s="149">
        <v>1472</v>
      </c>
      <c r="G78" s="149">
        <v>1441</v>
      </c>
      <c r="H78" s="149">
        <v>2913</v>
      </c>
      <c r="I78" s="149">
        <v>73</v>
      </c>
      <c r="J78" s="149">
        <v>68</v>
      </c>
      <c r="K78" s="149">
        <v>70</v>
      </c>
      <c r="L78" s="149">
        <v>60</v>
      </c>
      <c r="M78" s="149">
        <v>71</v>
      </c>
      <c r="N78" s="149">
        <v>131</v>
      </c>
      <c r="O78" s="149">
        <v>73</v>
      </c>
      <c r="P78" s="149">
        <v>66</v>
      </c>
      <c r="Q78" s="149">
        <v>69</v>
      </c>
      <c r="R78" s="149">
        <v>1533</v>
      </c>
      <c r="S78" s="149">
        <v>1516</v>
      </c>
      <c r="T78" s="149">
        <v>3049</v>
      </c>
    </row>
    <row r="79" spans="1:2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row>
    <row r="80" spans="1:20" x14ac:dyDescent="0.45">
      <c r="A80" s="149" t="s">
        <v>363</v>
      </c>
      <c r="B80" s="149" t="s">
        <v>364</v>
      </c>
      <c r="C80" s="149">
        <v>65</v>
      </c>
      <c r="D80" s="149">
        <v>56</v>
      </c>
      <c r="E80" s="149">
        <v>60</v>
      </c>
      <c r="F80" s="149">
        <v>813</v>
      </c>
      <c r="G80" s="149">
        <v>857</v>
      </c>
      <c r="H80" s="149">
        <v>1670</v>
      </c>
      <c r="I80" s="149">
        <v>59</v>
      </c>
      <c r="J80" s="149">
        <v>47</v>
      </c>
      <c r="K80" s="149">
        <v>53</v>
      </c>
      <c r="L80" s="149">
        <v>32</v>
      </c>
      <c r="M80" s="149">
        <v>30</v>
      </c>
      <c r="N80" s="149">
        <v>62</v>
      </c>
      <c r="O80" s="149">
        <v>64</v>
      </c>
      <c r="P80" s="149">
        <v>55</v>
      </c>
      <c r="Q80" s="149">
        <v>60</v>
      </c>
      <c r="R80" s="149">
        <v>847</v>
      </c>
      <c r="S80" s="149">
        <v>889</v>
      </c>
      <c r="T80" s="149">
        <v>1736</v>
      </c>
    </row>
    <row r="81" spans="1:20" x14ac:dyDescent="0.45">
      <c r="A81" s="149" t="s">
        <v>367</v>
      </c>
      <c r="B81" s="149" t="s">
        <v>425</v>
      </c>
      <c r="C81" s="149">
        <v>65</v>
      </c>
      <c r="D81" s="149">
        <v>57</v>
      </c>
      <c r="E81" s="149">
        <v>61</v>
      </c>
      <c r="F81" s="149">
        <v>1843</v>
      </c>
      <c r="G81" s="149">
        <v>1851</v>
      </c>
      <c r="H81" s="149">
        <v>3694</v>
      </c>
      <c r="I81" s="149">
        <v>64</v>
      </c>
      <c r="J81" s="149">
        <v>57</v>
      </c>
      <c r="K81" s="149">
        <v>60</v>
      </c>
      <c r="L81" s="149">
        <v>399</v>
      </c>
      <c r="M81" s="149">
        <v>395</v>
      </c>
      <c r="N81" s="149">
        <v>794</v>
      </c>
      <c r="O81" s="149">
        <v>64</v>
      </c>
      <c r="P81" s="149">
        <v>56</v>
      </c>
      <c r="Q81" s="149">
        <v>60</v>
      </c>
      <c r="R81" s="149">
        <v>2255</v>
      </c>
      <c r="S81" s="149">
        <v>2260</v>
      </c>
      <c r="T81" s="149">
        <v>4515</v>
      </c>
    </row>
    <row r="82" spans="1:20" x14ac:dyDescent="0.45">
      <c r="A82" s="149" t="s">
        <v>378</v>
      </c>
      <c r="B82" s="149" t="s">
        <v>379</v>
      </c>
      <c r="C82" s="149">
        <v>63</v>
      </c>
      <c r="D82" s="149">
        <v>57</v>
      </c>
      <c r="E82" s="149">
        <v>60</v>
      </c>
      <c r="F82" s="149">
        <v>1014</v>
      </c>
      <c r="G82" s="149">
        <v>1097</v>
      </c>
      <c r="H82" s="149">
        <v>2111</v>
      </c>
      <c r="I82" s="149">
        <v>57</v>
      </c>
      <c r="J82" s="149">
        <v>49</v>
      </c>
      <c r="K82" s="149">
        <v>52</v>
      </c>
      <c r="L82" s="149">
        <v>35</v>
      </c>
      <c r="M82" s="149">
        <v>49</v>
      </c>
      <c r="N82" s="149">
        <v>84</v>
      </c>
      <c r="O82" s="149">
        <v>63</v>
      </c>
      <c r="P82" s="149">
        <v>56</v>
      </c>
      <c r="Q82" s="149">
        <v>59</v>
      </c>
      <c r="R82" s="149">
        <v>1052</v>
      </c>
      <c r="S82" s="149">
        <v>1150</v>
      </c>
      <c r="T82" s="149">
        <v>2202</v>
      </c>
    </row>
    <row r="83" spans="1:20" x14ac:dyDescent="0.45">
      <c r="A83" s="149" t="s">
        <v>386</v>
      </c>
      <c r="B83" s="149" t="s">
        <v>387</v>
      </c>
      <c r="C83" s="149">
        <v>61</v>
      </c>
      <c r="D83" s="149">
        <v>51</v>
      </c>
      <c r="E83" s="149">
        <v>56</v>
      </c>
      <c r="F83" s="149">
        <v>1432</v>
      </c>
      <c r="G83" s="149">
        <v>1494</v>
      </c>
      <c r="H83" s="149">
        <v>2926</v>
      </c>
      <c r="I83" s="149">
        <v>67</v>
      </c>
      <c r="J83" s="149">
        <v>69</v>
      </c>
      <c r="K83" s="149">
        <v>68</v>
      </c>
      <c r="L83" s="149">
        <v>76</v>
      </c>
      <c r="M83" s="149">
        <v>77</v>
      </c>
      <c r="N83" s="149">
        <v>153</v>
      </c>
      <c r="O83" s="149">
        <v>61</v>
      </c>
      <c r="P83" s="149">
        <v>52</v>
      </c>
      <c r="Q83" s="149">
        <v>57</v>
      </c>
      <c r="R83" s="149">
        <v>1517</v>
      </c>
      <c r="S83" s="149">
        <v>1580</v>
      </c>
      <c r="T83" s="149">
        <v>3097</v>
      </c>
    </row>
    <row r="84" spans="1:20" x14ac:dyDescent="0.45">
      <c r="A84" s="149" t="s">
        <v>80</v>
      </c>
      <c r="B84" s="149" t="s">
        <v>81</v>
      </c>
      <c r="C84" s="149">
        <v>65</v>
      </c>
      <c r="D84" s="149">
        <v>57</v>
      </c>
      <c r="E84" s="149">
        <v>61</v>
      </c>
      <c r="F84" s="149">
        <v>563</v>
      </c>
      <c r="G84" s="149">
        <v>541</v>
      </c>
      <c r="H84" s="149">
        <v>1104</v>
      </c>
      <c r="I84" s="149">
        <v>71</v>
      </c>
      <c r="J84" s="149">
        <v>55</v>
      </c>
      <c r="K84" s="149">
        <v>66</v>
      </c>
      <c r="L84" s="149">
        <v>21</v>
      </c>
      <c r="M84" s="149">
        <v>11</v>
      </c>
      <c r="N84" s="149">
        <v>32</v>
      </c>
      <c r="O84" s="149">
        <v>65</v>
      </c>
      <c r="P84" s="149">
        <v>57</v>
      </c>
      <c r="Q84" s="149">
        <v>61</v>
      </c>
      <c r="R84" s="149">
        <v>585</v>
      </c>
      <c r="S84" s="149">
        <v>552</v>
      </c>
      <c r="T84" s="149">
        <v>1137</v>
      </c>
    </row>
    <row r="85" spans="1:20" x14ac:dyDescent="0.45">
      <c r="A85" s="149" t="s">
        <v>82</v>
      </c>
      <c r="B85" s="149" t="s">
        <v>83</v>
      </c>
      <c r="C85" s="149">
        <v>57</v>
      </c>
      <c r="D85" s="149">
        <v>50</v>
      </c>
      <c r="E85" s="149">
        <v>53</v>
      </c>
      <c r="F85" s="149">
        <v>767</v>
      </c>
      <c r="G85" s="149">
        <v>777</v>
      </c>
      <c r="H85" s="149">
        <v>1544</v>
      </c>
      <c r="I85" s="149">
        <v>54</v>
      </c>
      <c r="J85" s="149">
        <v>41</v>
      </c>
      <c r="K85" s="149">
        <v>47</v>
      </c>
      <c r="L85" s="149">
        <v>127</v>
      </c>
      <c r="M85" s="149">
        <v>140</v>
      </c>
      <c r="N85" s="149">
        <v>267</v>
      </c>
      <c r="O85" s="149">
        <v>56</v>
      </c>
      <c r="P85" s="149">
        <v>48</v>
      </c>
      <c r="Q85" s="149">
        <v>52</v>
      </c>
      <c r="R85" s="149">
        <v>896</v>
      </c>
      <c r="S85" s="149">
        <v>925</v>
      </c>
      <c r="T85" s="149">
        <v>1821</v>
      </c>
    </row>
    <row r="86" spans="1:20" x14ac:dyDescent="0.45">
      <c r="A86" s="149" t="s">
        <v>90</v>
      </c>
      <c r="B86" s="149" t="s">
        <v>91</v>
      </c>
      <c r="C86" s="149">
        <v>60</v>
      </c>
      <c r="D86" s="149">
        <v>51</v>
      </c>
      <c r="E86" s="149">
        <v>55</v>
      </c>
      <c r="F86" s="149">
        <v>777</v>
      </c>
      <c r="G86" s="149">
        <v>803</v>
      </c>
      <c r="H86" s="149">
        <v>1580</v>
      </c>
      <c r="I86" s="149" t="s">
        <v>414</v>
      </c>
      <c r="J86" s="149" t="s">
        <v>414</v>
      </c>
      <c r="K86" s="149">
        <v>53</v>
      </c>
      <c r="L86" s="149">
        <v>6</v>
      </c>
      <c r="M86" s="149">
        <v>9</v>
      </c>
      <c r="N86" s="149">
        <v>15</v>
      </c>
      <c r="O86" s="149">
        <v>59</v>
      </c>
      <c r="P86" s="149">
        <v>51</v>
      </c>
      <c r="Q86" s="149">
        <v>55</v>
      </c>
      <c r="R86" s="149">
        <v>785</v>
      </c>
      <c r="S86" s="149">
        <v>813</v>
      </c>
      <c r="T86" s="149">
        <v>1598</v>
      </c>
    </row>
    <row r="87" spans="1:20" x14ac:dyDescent="0.45">
      <c r="A87" s="149" t="s">
        <v>94</v>
      </c>
      <c r="B87" s="149" t="s">
        <v>95</v>
      </c>
      <c r="C87" s="149">
        <v>58</v>
      </c>
      <c r="D87" s="149">
        <v>51</v>
      </c>
      <c r="E87" s="149">
        <v>54</v>
      </c>
      <c r="F87" s="149">
        <v>1076</v>
      </c>
      <c r="G87" s="149">
        <v>1092</v>
      </c>
      <c r="H87" s="149">
        <v>2168</v>
      </c>
      <c r="I87" s="149">
        <v>61</v>
      </c>
      <c r="J87" s="149">
        <v>62</v>
      </c>
      <c r="K87" s="149">
        <v>62</v>
      </c>
      <c r="L87" s="149">
        <v>59</v>
      </c>
      <c r="M87" s="149">
        <v>87</v>
      </c>
      <c r="N87" s="149">
        <v>146</v>
      </c>
      <c r="O87" s="149">
        <v>58</v>
      </c>
      <c r="P87" s="149">
        <v>52</v>
      </c>
      <c r="Q87" s="149">
        <v>55</v>
      </c>
      <c r="R87" s="149">
        <v>1137</v>
      </c>
      <c r="S87" s="149">
        <v>1181</v>
      </c>
      <c r="T87" s="149">
        <v>2318</v>
      </c>
    </row>
    <row r="88" spans="1:20" x14ac:dyDescent="0.45">
      <c r="A88" s="149" t="s">
        <v>157</v>
      </c>
      <c r="B88" s="149" t="s">
        <v>426</v>
      </c>
      <c r="C88" s="149">
        <v>55</v>
      </c>
      <c r="D88" s="149">
        <v>47</v>
      </c>
      <c r="E88" s="149">
        <v>51</v>
      </c>
      <c r="F88" s="149">
        <v>1288</v>
      </c>
      <c r="G88" s="149">
        <v>1371</v>
      </c>
      <c r="H88" s="149">
        <v>2659</v>
      </c>
      <c r="I88" s="149">
        <v>59</v>
      </c>
      <c r="J88" s="149">
        <v>49</v>
      </c>
      <c r="K88" s="149">
        <v>54</v>
      </c>
      <c r="L88" s="149">
        <v>163</v>
      </c>
      <c r="M88" s="149">
        <v>142</v>
      </c>
      <c r="N88" s="149">
        <v>305</v>
      </c>
      <c r="O88" s="149">
        <v>55</v>
      </c>
      <c r="P88" s="149">
        <v>47</v>
      </c>
      <c r="Q88" s="149">
        <v>51</v>
      </c>
      <c r="R88" s="149">
        <v>1458</v>
      </c>
      <c r="S88" s="149">
        <v>1524</v>
      </c>
      <c r="T88" s="149">
        <v>2982</v>
      </c>
    </row>
    <row r="89" spans="1:20" x14ac:dyDescent="0.45">
      <c r="A89" s="149" t="s">
        <v>155</v>
      </c>
      <c r="B89" s="149" t="s">
        <v>156</v>
      </c>
      <c r="C89" s="149">
        <v>66</v>
      </c>
      <c r="D89" s="149">
        <v>54</v>
      </c>
      <c r="E89" s="149">
        <v>60</v>
      </c>
      <c r="F89" s="149">
        <v>1550</v>
      </c>
      <c r="G89" s="149">
        <v>1670</v>
      </c>
      <c r="H89" s="149">
        <v>3220</v>
      </c>
      <c r="I89" s="149">
        <v>71</v>
      </c>
      <c r="J89" s="149">
        <v>51</v>
      </c>
      <c r="K89" s="149">
        <v>59</v>
      </c>
      <c r="L89" s="149">
        <v>41</v>
      </c>
      <c r="M89" s="149">
        <v>59</v>
      </c>
      <c r="N89" s="149">
        <v>100</v>
      </c>
      <c r="O89" s="149">
        <v>66</v>
      </c>
      <c r="P89" s="149">
        <v>54</v>
      </c>
      <c r="Q89" s="149">
        <v>60</v>
      </c>
      <c r="R89" s="149">
        <v>1595</v>
      </c>
      <c r="S89" s="149">
        <v>1731</v>
      </c>
      <c r="T89" s="149">
        <v>3326</v>
      </c>
    </row>
    <row r="90" spans="1:20" x14ac:dyDescent="0.45">
      <c r="A90" s="149" t="s">
        <v>162</v>
      </c>
      <c r="B90" s="149" t="s">
        <v>163</v>
      </c>
      <c r="C90" s="149">
        <v>55</v>
      </c>
      <c r="D90" s="149">
        <v>48</v>
      </c>
      <c r="E90" s="149">
        <v>51</v>
      </c>
      <c r="F90" s="149">
        <v>834</v>
      </c>
      <c r="G90" s="149">
        <v>956</v>
      </c>
      <c r="H90" s="149">
        <v>1790</v>
      </c>
      <c r="I90" s="149">
        <v>32</v>
      </c>
      <c r="J90" s="149">
        <v>40</v>
      </c>
      <c r="K90" s="149">
        <v>36</v>
      </c>
      <c r="L90" s="149">
        <v>22</v>
      </c>
      <c r="M90" s="149">
        <v>25</v>
      </c>
      <c r="N90" s="149">
        <v>47</v>
      </c>
      <c r="O90" s="149">
        <v>54</v>
      </c>
      <c r="P90" s="149">
        <v>48</v>
      </c>
      <c r="Q90" s="149">
        <v>51</v>
      </c>
      <c r="R90" s="149">
        <v>860</v>
      </c>
      <c r="S90" s="149">
        <v>984</v>
      </c>
      <c r="T90" s="149">
        <v>1844</v>
      </c>
    </row>
    <row r="91" spans="1:20" x14ac:dyDescent="0.45">
      <c r="A91" s="149" t="s">
        <v>164</v>
      </c>
      <c r="B91" s="149" t="s">
        <v>165</v>
      </c>
      <c r="C91" s="149">
        <v>60</v>
      </c>
      <c r="D91" s="149">
        <v>48</v>
      </c>
      <c r="E91" s="149">
        <v>54</v>
      </c>
      <c r="F91" s="149">
        <v>881</v>
      </c>
      <c r="G91" s="149">
        <v>868</v>
      </c>
      <c r="H91" s="149">
        <v>1749</v>
      </c>
      <c r="I91" s="149">
        <v>60</v>
      </c>
      <c r="J91" s="149">
        <v>71</v>
      </c>
      <c r="K91" s="149">
        <v>67</v>
      </c>
      <c r="L91" s="149">
        <v>65</v>
      </c>
      <c r="M91" s="149">
        <v>91</v>
      </c>
      <c r="N91" s="149">
        <v>156</v>
      </c>
      <c r="O91" s="149">
        <v>60</v>
      </c>
      <c r="P91" s="149">
        <v>50</v>
      </c>
      <c r="Q91" s="149">
        <v>55</v>
      </c>
      <c r="R91" s="149">
        <v>946</v>
      </c>
      <c r="S91" s="149">
        <v>962</v>
      </c>
      <c r="T91" s="149">
        <v>1908</v>
      </c>
    </row>
    <row r="92" spans="1:20" x14ac:dyDescent="0.45">
      <c r="A92" s="149" t="s">
        <v>166</v>
      </c>
      <c r="B92" s="149" t="s">
        <v>167</v>
      </c>
      <c r="C92" s="149">
        <v>65</v>
      </c>
      <c r="D92" s="149">
        <v>55</v>
      </c>
      <c r="E92" s="149">
        <v>60</v>
      </c>
      <c r="F92" s="149">
        <v>2765</v>
      </c>
      <c r="G92" s="149">
        <v>2971</v>
      </c>
      <c r="H92" s="149">
        <v>5736</v>
      </c>
      <c r="I92" s="149">
        <v>60</v>
      </c>
      <c r="J92" s="149">
        <v>42</v>
      </c>
      <c r="K92" s="149">
        <v>51</v>
      </c>
      <c r="L92" s="149">
        <v>88</v>
      </c>
      <c r="M92" s="149">
        <v>86</v>
      </c>
      <c r="N92" s="149">
        <v>174</v>
      </c>
      <c r="O92" s="149">
        <v>64</v>
      </c>
      <c r="P92" s="149">
        <v>55</v>
      </c>
      <c r="Q92" s="149">
        <v>59</v>
      </c>
      <c r="R92" s="149">
        <v>2869</v>
      </c>
      <c r="S92" s="149">
        <v>3083</v>
      </c>
      <c r="T92" s="149">
        <v>5952</v>
      </c>
    </row>
    <row r="93" spans="1:20" x14ac:dyDescent="0.45">
      <c r="A93" s="149" t="s">
        <v>174</v>
      </c>
      <c r="B93" s="149" t="s">
        <v>175</v>
      </c>
      <c r="C93" s="149">
        <v>62</v>
      </c>
      <c r="D93" s="149">
        <v>54</v>
      </c>
      <c r="E93" s="149">
        <v>58</v>
      </c>
      <c r="F93" s="149">
        <v>898</v>
      </c>
      <c r="G93" s="149">
        <v>886</v>
      </c>
      <c r="H93" s="149">
        <v>1784</v>
      </c>
      <c r="I93" s="149">
        <v>67</v>
      </c>
      <c r="J93" s="149">
        <v>57</v>
      </c>
      <c r="K93" s="149">
        <v>62</v>
      </c>
      <c r="L93" s="149">
        <v>58</v>
      </c>
      <c r="M93" s="149">
        <v>53</v>
      </c>
      <c r="N93" s="149">
        <v>111</v>
      </c>
      <c r="O93" s="149">
        <v>62</v>
      </c>
      <c r="P93" s="149">
        <v>54</v>
      </c>
      <c r="Q93" s="149">
        <v>58</v>
      </c>
      <c r="R93" s="149">
        <v>963</v>
      </c>
      <c r="S93" s="149">
        <v>945</v>
      </c>
      <c r="T93" s="149">
        <v>1908</v>
      </c>
    </row>
    <row r="94" spans="1:20" x14ac:dyDescent="0.45">
      <c r="A94" s="149" t="s">
        <v>238</v>
      </c>
      <c r="B94" s="149" t="s">
        <v>239</v>
      </c>
      <c r="C94" s="149">
        <v>55</v>
      </c>
      <c r="D94" s="149">
        <v>46</v>
      </c>
      <c r="E94" s="149">
        <v>50</v>
      </c>
      <c r="F94" s="149">
        <v>722</v>
      </c>
      <c r="G94" s="149">
        <v>757</v>
      </c>
      <c r="H94" s="149">
        <v>1479</v>
      </c>
      <c r="I94" s="149">
        <v>54</v>
      </c>
      <c r="J94" s="149">
        <v>45</v>
      </c>
      <c r="K94" s="149">
        <v>49</v>
      </c>
      <c r="L94" s="149">
        <v>695</v>
      </c>
      <c r="M94" s="149">
        <v>778</v>
      </c>
      <c r="N94" s="149">
        <v>1473</v>
      </c>
      <c r="O94" s="149">
        <v>54</v>
      </c>
      <c r="P94" s="149">
        <v>45</v>
      </c>
      <c r="Q94" s="149">
        <v>50</v>
      </c>
      <c r="R94" s="149">
        <v>1433</v>
      </c>
      <c r="S94" s="149">
        <v>1550</v>
      </c>
      <c r="T94" s="149">
        <v>2983</v>
      </c>
    </row>
    <row r="95" spans="1:20" x14ac:dyDescent="0.45">
      <c r="A95" s="149" t="s">
        <v>228</v>
      </c>
      <c r="B95" s="149" t="s">
        <v>229</v>
      </c>
      <c r="C95" s="149">
        <v>64</v>
      </c>
      <c r="D95" s="149">
        <v>55</v>
      </c>
      <c r="E95" s="149">
        <v>60</v>
      </c>
      <c r="F95" s="149">
        <v>713</v>
      </c>
      <c r="G95" s="149">
        <v>737</v>
      </c>
      <c r="H95" s="149">
        <v>1450</v>
      </c>
      <c r="I95" s="149">
        <v>53</v>
      </c>
      <c r="J95" s="149">
        <v>46</v>
      </c>
      <c r="K95" s="149">
        <v>49</v>
      </c>
      <c r="L95" s="149">
        <v>225</v>
      </c>
      <c r="M95" s="149">
        <v>263</v>
      </c>
      <c r="N95" s="149">
        <v>488</v>
      </c>
      <c r="O95" s="149">
        <v>61</v>
      </c>
      <c r="P95" s="149">
        <v>53</v>
      </c>
      <c r="Q95" s="149">
        <v>57</v>
      </c>
      <c r="R95" s="149">
        <v>942</v>
      </c>
      <c r="S95" s="149">
        <v>1005</v>
      </c>
      <c r="T95" s="149">
        <v>1947</v>
      </c>
    </row>
    <row r="96" spans="1:20" x14ac:dyDescent="0.45">
      <c r="A96" s="149" t="s">
        <v>230</v>
      </c>
      <c r="B96" s="149" t="s">
        <v>231</v>
      </c>
      <c r="C96" s="149">
        <v>59</v>
      </c>
      <c r="D96" s="149">
        <v>51</v>
      </c>
      <c r="E96" s="149">
        <v>55</v>
      </c>
      <c r="F96" s="149">
        <v>1485</v>
      </c>
      <c r="G96" s="149">
        <v>1538</v>
      </c>
      <c r="H96" s="149">
        <v>3023</v>
      </c>
      <c r="I96" s="149">
        <v>54</v>
      </c>
      <c r="J96" s="149">
        <v>61</v>
      </c>
      <c r="K96" s="149">
        <v>57</v>
      </c>
      <c r="L96" s="149">
        <v>65</v>
      </c>
      <c r="M96" s="149">
        <v>59</v>
      </c>
      <c r="N96" s="149">
        <v>124</v>
      </c>
      <c r="O96" s="149">
        <v>59</v>
      </c>
      <c r="P96" s="149">
        <v>51</v>
      </c>
      <c r="Q96" s="149">
        <v>55</v>
      </c>
      <c r="R96" s="149">
        <v>1556</v>
      </c>
      <c r="S96" s="149">
        <v>1602</v>
      </c>
      <c r="T96" s="149">
        <v>3158</v>
      </c>
    </row>
    <row r="97" spans="1:20" x14ac:dyDescent="0.45">
      <c r="A97" s="149" t="s">
        <v>327</v>
      </c>
      <c r="B97" s="149" t="s">
        <v>328</v>
      </c>
      <c r="C97" s="149">
        <v>59</v>
      </c>
      <c r="D97" s="149">
        <v>53</v>
      </c>
      <c r="E97" s="149">
        <v>56</v>
      </c>
      <c r="F97" s="149">
        <v>2391</v>
      </c>
      <c r="G97" s="149">
        <v>2516</v>
      </c>
      <c r="H97" s="149">
        <v>4907</v>
      </c>
      <c r="I97" s="149">
        <v>50</v>
      </c>
      <c r="J97" s="149">
        <v>43</v>
      </c>
      <c r="K97" s="149">
        <v>47</v>
      </c>
      <c r="L97" s="149">
        <v>405</v>
      </c>
      <c r="M97" s="149">
        <v>443</v>
      </c>
      <c r="N97" s="149">
        <v>848</v>
      </c>
      <c r="O97" s="149">
        <v>58</v>
      </c>
      <c r="P97" s="149">
        <v>52</v>
      </c>
      <c r="Q97" s="149">
        <v>55</v>
      </c>
      <c r="R97" s="149">
        <v>2811</v>
      </c>
      <c r="S97" s="149">
        <v>2973</v>
      </c>
      <c r="T97" s="149">
        <v>5784</v>
      </c>
    </row>
    <row r="98" spans="1:20" x14ac:dyDescent="0.45">
      <c r="A98" s="149" t="s">
        <v>339</v>
      </c>
      <c r="B98" s="149" t="s">
        <v>340</v>
      </c>
      <c r="C98" s="149">
        <v>59</v>
      </c>
      <c r="D98" s="149">
        <v>54</v>
      </c>
      <c r="E98" s="149">
        <v>56</v>
      </c>
      <c r="F98" s="149">
        <v>1168</v>
      </c>
      <c r="G98" s="149">
        <v>1299</v>
      </c>
      <c r="H98" s="149">
        <v>2467</v>
      </c>
      <c r="I98" s="149">
        <v>72</v>
      </c>
      <c r="J98" s="149">
        <v>61</v>
      </c>
      <c r="K98" s="149">
        <v>67</v>
      </c>
      <c r="L98" s="149">
        <v>412</v>
      </c>
      <c r="M98" s="149">
        <v>411</v>
      </c>
      <c r="N98" s="149">
        <v>823</v>
      </c>
      <c r="O98" s="149">
        <v>62</v>
      </c>
      <c r="P98" s="149">
        <v>56</v>
      </c>
      <c r="Q98" s="149">
        <v>59</v>
      </c>
      <c r="R98" s="149">
        <v>1591</v>
      </c>
      <c r="S98" s="149">
        <v>1717</v>
      </c>
      <c r="T98" s="149">
        <v>3308</v>
      </c>
    </row>
    <row r="99" spans="1:20" x14ac:dyDescent="0.45">
      <c r="A99" s="149" t="s">
        <v>180</v>
      </c>
      <c r="B99" s="149" t="s">
        <v>181</v>
      </c>
      <c r="C99" s="149" t="s">
        <v>414</v>
      </c>
      <c r="D99" s="149" t="s">
        <v>414</v>
      </c>
      <c r="E99" s="149">
        <v>54</v>
      </c>
      <c r="F99" s="149">
        <v>3875</v>
      </c>
      <c r="G99" s="149">
        <v>4034</v>
      </c>
      <c r="H99" s="149">
        <v>7909</v>
      </c>
      <c r="I99" s="149" t="s">
        <v>414</v>
      </c>
      <c r="J99" s="149" t="s">
        <v>414</v>
      </c>
      <c r="K99" s="149">
        <v>49</v>
      </c>
      <c r="L99" s="149">
        <v>59</v>
      </c>
      <c r="M99" s="149">
        <v>62</v>
      </c>
      <c r="N99" s="149">
        <v>121</v>
      </c>
      <c r="O99" s="149">
        <v>59</v>
      </c>
      <c r="P99" s="149">
        <v>50</v>
      </c>
      <c r="Q99" s="149">
        <v>54</v>
      </c>
      <c r="R99" s="149">
        <v>3963</v>
      </c>
      <c r="S99" s="149">
        <v>4128</v>
      </c>
      <c r="T99" s="149">
        <v>8091</v>
      </c>
    </row>
    <row r="100" spans="1:20" x14ac:dyDescent="0.45">
      <c r="A100" s="149" t="s">
        <v>178</v>
      </c>
      <c r="B100" s="149" t="s">
        <v>179</v>
      </c>
      <c r="C100" s="149">
        <v>58</v>
      </c>
      <c r="D100" s="149">
        <v>50</v>
      </c>
      <c r="E100" s="149">
        <v>54</v>
      </c>
      <c r="F100" s="149">
        <v>1146</v>
      </c>
      <c r="G100" s="149">
        <v>1226</v>
      </c>
      <c r="H100" s="149">
        <v>2372</v>
      </c>
      <c r="I100" s="149">
        <v>51</v>
      </c>
      <c r="J100" s="149">
        <v>42</v>
      </c>
      <c r="K100" s="149">
        <v>46</v>
      </c>
      <c r="L100" s="149">
        <v>284</v>
      </c>
      <c r="M100" s="149">
        <v>306</v>
      </c>
      <c r="N100" s="149">
        <v>590</v>
      </c>
      <c r="O100" s="149">
        <v>56</v>
      </c>
      <c r="P100" s="149">
        <v>48</v>
      </c>
      <c r="Q100" s="149">
        <v>52</v>
      </c>
      <c r="R100" s="149">
        <v>1443</v>
      </c>
      <c r="S100" s="149">
        <v>1544</v>
      </c>
      <c r="T100" s="149">
        <v>2987</v>
      </c>
    </row>
    <row r="101" spans="1:20" x14ac:dyDescent="0.45">
      <c r="A101" s="149" t="s">
        <v>372</v>
      </c>
      <c r="B101" s="149" t="s">
        <v>373</v>
      </c>
      <c r="C101" s="149">
        <v>63</v>
      </c>
      <c r="D101" s="149">
        <v>55</v>
      </c>
      <c r="E101" s="149">
        <v>59</v>
      </c>
      <c r="F101" s="149">
        <v>1841</v>
      </c>
      <c r="G101" s="149">
        <v>1874</v>
      </c>
      <c r="H101" s="149">
        <v>3715</v>
      </c>
      <c r="I101" s="149">
        <v>58</v>
      </c>
      <c r="J101" s="149">
        <v>44</v>
      </c>
      <c r="K101" s="149">
        <v>51</v>
      </c>
      <c r="L101" s="149">
        <v>36</v>
      </c>
      <c r="M101" s="149">
        <v>34</v>
      </c>
      <c r="N101" s="149">
        <v>70</v>
      </c>
      <c r="O101" s="149">
        <v>63</v>
      </c>
      <c r="P101" s="149">
        <v>54</v>
      </c>
      <c r="Q101" s="149">
        <v>59</v>
      </c>
      <c r="R101" s="149">
        <v>1888</v>
      </c>
      <c r="S101" s="149">
        <v>1916</v>
      </c>
      <c r="T101" s="149">
        <v>3804</v>
      </c>
    </row>
    <row r="102" spans="1:20" x14ac:dyDescent="0.45">
      <c r="A102" s="149" t="s">
        <v>382</v>
      </c>
      <c r="B102" s="149" t="s">
        <v>383</v>
      </c>
      <c r="C102" s="149">
        <v>62</v>
      </c>
      <c r="D102" s="149">
        <v>54</v>
      </c>
      <c r="E102" s="149">
        <v>58</v>
      </c>
      <c r="F102" s="149">
        <v>622</v>
      </c>
      <c r="G102" s="149">
        <v>671</v>
      </c>
      <c r="H102" s="149">
        <v>1293</v>
      </c>
      <c r="I102" s="149">
        <v>67</v>
      </c>
      <c r="J102" s="149">
        <v>57</v>
      </c>
      <c r="K102" s="149">
        <v>61</v>
      </c>
      <c r="L102" s="149">
        <v>39</v>
      </c>
      <c r="M102" s="149">
        <v>58</v>
      </c>
      <c r="N102" s="149">
        <v>97</v>
      </c>
      <c r="O102" s="149">
        <v>62</v>
      </c>
      <c r="P102" s="149">
        <v>54</v>
      </c>
      <c r="Q102" s="149">
        <v>58</v>
      </c>
      <c r="R102" s="149">
        <v>668</v>
      </c>
      <c r="S102" s="149">
        <v>743</v>
      </c>
      <c r="T102" s="149">
        <v>1411</v>
      </c>
    </row>
    <row r="103" spans="1:20" x14ac:dyDescent="0.45">
      <c r="A103" s="149" t="s">
        <v>365</v>
      </c>
      <c r="B103" s="149" t="s">
        <v>366</v>
      </c>
      <c r="C103" s="149">
        <v>59</v>
      </c>
      <c r="D103" s="149">
        <v>52</v>
      </c>
      <c r="E103" s="149">
        <v>55</v>
      </c>
      <c r="F103" s="149">
        <v>643</v>
      </c>
      <c r="G103" s="149">
        <v>710</v>
      </c>
      <c r="H103" s="149">
        <v>1353</v>
      </c>
      <c r="I103" s="149">
        <v>64</v>
      </c>
      <c r="J103" s="149">
        <v>48</v>
      </c>
      <c r="K103" s="149">
        <v>57</v>
      </c>
      <c r="L103" s="149">
        <v>112</v>
      </c>
      <c r="M103" s="149">
        <v>102</v>
      </c>
      <c r="N103" s="149">
        <v>214</v>
      </c>
      <c r="O103" s="149">
        <v>59</v>
      </c>
      <c r="P103" s="149">
        <v>52</v>
      </c>
      <c r="Q103" s="149">
        <v>55</v>
      </c>
      <c r="R103" s="149">
        <v>762</v>
      </c>
      <c r="S103" s="149">
        <v>817</v>
      </c>
      <c r="T103" s="149">
        <v>1579</v>
      </c>
    </row>
    <row r="104" spans="1:20" x14ac:dyDescent="0.45">
      <c r="A104" s="149" t="s">
        <v>76</v>
      </c>
      <c r="B104" s="149" t="s">
        <v>77</v>
      </c>
      <c r="C104" s="149">
        <v>64</v>
      </c>
      <c r="D104" s="149">
        <v>56</v>
      </c>
      <c r="E104" s="149">
        <v>60</v>
      </c>
      <c r="F104" s="149">
        <v>2584</v>
      </c>
      <c r="G104" s="149">
        <v>2701</v>
      </c>
      <c r="H104" s="149">
        <v>5285</v>
      </c>
      <c r="I104" s="149">
        <v>60</v>
      </c>
      <c r="J104" s="149">
        <v>56</v>
      </c>
      <c r="K104" s="149">
        <v>58</v>
      </c>
      <c r="L104" s="149">
        <v>55</v>
      </c>
      <c r="M104" s="149">
        <v>50</v>
      </c>
      <c r="N104" s="149">
        <v>105</v>
      </c>
      <c r="O104" s="149">
        <v>64</v>
      </c>
      <c r="P104" s="149">
        <v>56</v>
      </c>
      <c r="Q104" s="149">
        <v>60</v>
      </c>
      <c r="R104" s="149">
        <v>2644</v>
      </c>
      <c r="S104" s="149">
        <v>2758</v>
      </c>
      <c r="T104" s="149">
        <v>5402</v>
      </c>
    </row>
    <row r="105" spans="1:20" x14ac:dyDescent="0.45">
      <c r="A105" s="149" t="s">
        <v>74</v>
      </c>
      <c r="B105" s="149" t="s">
        <v>75</v>
      </c>
      <c r="C105" s="149">
        <v>66</v>
      </c>
      <c r="D105" s="149">
        <v>62</v>
      </c>
      <c r="E105" s="149">
        <v>64</v>
      </c>
      <c r="F105" s="149">
        <v>577</v>
      </c>
      <c r="G105" s="149">
        <v>585</v>
      </c>
      <c r="H105" s="149">
        <v>1162</v>
      </c>
      <c r="I105" s="149">
        <v>73</v>
      </c>
      <c r="J105" s="149">
        <v>53</v>
      </c>
      <c r="K105" s="149">
        <v>62</v>
      </c>
      <c r="L105" s="149">
        <v>33</v>
      </c>
      <c r="M105" s="149">
        <v>36</v>
      </c>
      <c r="N105" s="149">
        <v>69</v>
      </c>
      <c r="O105" s="149">
        <v>66</v>
      </c>
      <c r="P105" s="149">
        <v>62</v>
      </c>
      <c r="Q105" s="149">
        <v>64</v>
      </c>
      <c r="R105" s="149">
        <v>610</v>
      </c>
      <c r="S105" s="149">
        <v>623</v>
      </c>
      <c r="T105" s="149">
        <v>1233</v>
      </c>
    </row>
    <row r="106" spans="1:20" x14ac:dyDescent="0.45">
      <c r="A106" s="149" t="s">
        <v>329</v>
      </c>
      <c r="B106" s="149" t="s">
        <v>330</v>
      </c>
      <c r="C106" s="149">
        <v>56</v>
      </c>
      <c r="D106" s="149">
        <v>48</v>
      </c>
      <c r="E106" s="149">
        <v>52</v>
      </c>
      <c r="F106" s="149">
        <v>2408</v>
      </c>
      <c r="G106" s="149">
        <v>2507</v>
      </c>
      <c r="H106" s="149">
        <v>4915</v>
      </c>
      <c r="I106" s="149">
        <v>43</v>
      </c>
      <c r="J106" s="149">
        <v>40</v>
      </c>
      <c r="K106" s="149">
        <v>41</v>
      </c>
      <c r="L106" s="149">
        <v>104</v>
      </c>
      <c r="M106" s="149">
        <v>131</v>
      </c>
      <c r="N106" s="149">
        <v>235</v>
      </c>
      <c r="O106" s="149">
        <v>56</v>
      </c>
      <c r="P106" s="149">
        <v>47</v>
      </c>
      <c r="Q106" s="149">
        <v>51</v>
      </c>
      <c r="R106" s="149">
        <v>2522</v>
      </c>
      <c r="S106" s="149">
        <v>2651</v>
      </c>
      <c r="T106" s="149">
        <v>5173</v>
      </c>
    </row>
    <row r="107" spans="1:20" x14ac:dyDescent="0.45">
      <c r="A107" s="149" t="s">
        <v>325</v>
      </c>
      <c r="B107" s="149" t="s">
        <v>326</v>
      </c>
      <c r="C107" s="149">
        <v>52</v>
      </c>
      <c r="D107" s="149">
        <v>48</v>
      </c>
      <c r="E107" s="149">
        <v>50</v>
      </c>
      <c r="F107" s="149">
        <v>1165</v>
      </c>
      <c r="G107" s="149">
        <v>1105</v>
      </c>
      <c r="H107" s="149">
        <v>2270</v>
      </c>
      <c r="I107" s="149">
        <v>47</v>
      </c>
      <c r="J107" s="149">
        <v>34</v>
      </c>
      <c r="K107" s="149">
        <v>41</v>
      </c>
      <c r="L107" s="149">
        <v>135</v>
      </c>
      <c r="M107" s="149">
        <v>148</v>
      </c>
      <c r="N107" s="149">
        <v>283</v>
      </c>
      <c r="O107" s="149">
        <v>51</v>
      </c>
      <c r="P107" s="149">
        <v>46</v>
      </c>
      <c r="Q107" s="149">
        <v>49</v>
      </c>
      <c r="R107" s="149">
        <v>1304</v>
      </c>
      <c r="S107" s="149">
        <v>1261</v>
      </c>
      <c r="T107" s="149">
        <v>2565</v>
      </c>
    </row>
    <row r="108" spans="1:20" x14ac:dyDescent="0.45">
      <c r="A108" s="149" t="s">
        <v>331</v>
      </c>
      <c r="B108" s="149" t="s">
        <v>332</v>
      </c>
      <c r="C108" s="149">
        <v>61</v>
      </c>
      <c r="D108" s="149">
        <v>54</v>
      </c>
      <c r="E108" s="149">
        <v>58</v>
      </c>
      <c r="F108" s="149">
        <v>6500</v>
      </c>
      <c r="G108" s="149">
        <v>6819</v>
      </c>
      <c r="H108" s="149">
        <v>13319</v>
      </c>
      <c r="I108" s="149">
        <v>69</v>
      </c>
      <c r="J108" s="149">
        <v>60</v>
      </c>
      <c r="K108" s="149">
        <v>64</v>
      </c>
      <c r="L108" s="149">
        <v>340</v>
      </c>
      <c r="M108" s="149">
        <v>386</v>
      </c>
      <c r="N108" s="149">
        <v>726</v>
      </c>
      <c r="O108" s="149">
        <v>61</v>
      </c>
      <c r="P108" s="149">
        <v>55</v>
      </c>
      <c r="Q108" s="149">
        <v>58</v>
      </c>
      <c r="R108" s="149">
        <v>6887</v>
      </c>
      <c r="S108" s="149">
        <v>7235</v>
      </c>
      <c r="T108" s="149">
        <v>14122</v>
      </c>
    </row>
    <row r="109" spans="1:20" x14ac:dyDescent="0.45">
      <c r="A109" s="149" t="s">
        <v>343</v>
      </c>
      <c r="B109" s="149" t="s">
        <v>344</v>
      </c>
      <c r="C109" s="149">
        <v>57</v>
      </c>
      <c r="D109" s="149">
        <v>54</v>
      </c>
      <c r="E109" s="149">
        <v>55</v>
      </c>
      <c r="F109" s="149">
        <v>875</v>
      </c>
      <c r="G109" s="149">
        <v>959</v>
      </c>
      <c r="H109" s="149">
        <v>1834</v>
      </c>
      <c r="I109" s="149">
        <v>57</v>
      </c>
      <c r="J109" s="149">
        <v>55</v>
      </c>
      <c r="K109" s="149">
        <v>56</v>
      </c>
      <c r="L109" s="149">
        <v>151</v>
      </c>
      <c r="M109" s="149">
        <v>133</v>
      </c>
      <c r="N109" s="149">
        <v>284</v>
      </c>
      <c r="O109" s="149">
        <v>57</v>
      </c>
      <c r="P109" s="149">
        <v>54</v>
      </c>
      <c r="Q109" s="149">
        <v>55</v>
      </c>
      <c r="R109" s="149">
        <v>1033</v>
      </c>
      <c r="S109" s="149">
        <v>1095</v>
      </c>
      <c r="T109" s="149">
        <v>2128</v>
      </c>
    </row>
    <row r="110" spans="1:20" x14ac:dyDescent="0.45">
      <c r="A110" s="149" t="s">
        <v>349</v>
      </c>
      <c r="B110" s="149" t="s">
        <v>350</v>
      </c>
      <c r="C110" s="149">
        <v>61</v>
      </c>
      <c r="D110" s="149">
        <v>55</v>
      </c>
      <c r="E110" s="149">
        <v>58</v>
      </c>
      <c r="F110" s="149">
        <v>1034</v>
      </c>
      <c r="G110" s="149">
        <v>968</v>
      </c>
      <c r="H110" s="149">
        <v>2002</v>
      </c>
      <c r="I110" s="149">
        <v>58</v>
      </c>
      <c r="J110" s="149">
        <v>45</v>
      </c>
      <c r="K110" s="149">
        <v>52</v>
      </c>
      <c r="L110" s="149">
        <v>278</v>
      </c>
      <c r="M110" s="149">
        <v>281</v>
      </c>
      <c r="N110" s="149">
        <v>559</v>
      </c>
      <c r="O110" s="149">
        <v>61</v>
      </c>
      <c r="P110" s="149">
        <v>53</v>
      </c>
      <c r="Q110" s="149">
        <v>57</v>
      </c>
      <c r="R110" s="149">
        <v>1317</v>
      </c>
      <c r="S110" s="149">
        <v>1256</v>
      </c>
      <c r="T110" s="149">
        <v>2573</v>
      </c>
    </row>
    <row r="111" spans="1:20" x14ac:dyDescent="0.45">
      <c r="A111" s="149" t="s">
        <v>184</v>
      </c>
      <c r="B111" s="149" t="s">
        <v>185</v>
      </c>
      <c r="C111" s="149">
        <v>68</v>
      </c>
      <c r="D111" s="149">
        <v>61</v>
      </c>
      <c r="E111" s="149">
        <v>64</v>
      </c>
      <c r="F111" s="149">
        <v>3219</v>
      </c>
      <c r="G111" s="149">
        <v>3382</v>
      </c>
      <c r="H111" s="149">
        <v>6601</v>
      </c>
      <c r="I111" s="149">
        <v>71</v>
      </c>
      <c r="J111" s="149">
        <v>69</v>
      </c>
      <c r="K111" s="149">
        <v>70</v>
      </c>
      <c r="L111" s="149">
        <v>271</v>
      </c>
      <c r="M111" s="149">
        <v>258</v>
      </c>
      <c r="N111" s="149">
        <v>529</v>
      </c>
      <c r="O111" s="149">
        <v>68</v>
      </c>
      <c r="P111" s="149">
        <v>61</v>
      </c>
      <c r="Q111" s="149">
        <v>64</v>
      </c>
      <c r="R111" s="149">
        <v>3503</v>
      </c>
      <c r="S111" s="149">
        <v>3656</v>
      </c>
      <c r="T111" s="149">
        <v>7159</v>
      </c>
    </row>
    <row r="112" spans="1:20" x14ac:dyDescent="0.45">
      <c r="A112" s="149" t="s">
        <v>182</v>
      </c>
      <c r="B112" s="149" t="s">
        <v>183</v>
      </c>
      <c r="C112" s="149">
        <v>61</v>
      </c>
      <c r="D112" s="149">
        <v>50</v>
      </c>
      <c r="E112" s="149">
        <v>55</v>
      </c>
      <c r="F112" s="149">
        <v>1001</v>
      </c>
      <c r="G112" s="149">
        <v>1194</v>
      </c>
      <c r="H112" s="149">
        <v>2195</v>
      </c>
      <c r="I112" s="149">
        <v>62</v>
      </c>
      <c r="J112" s="149">
        <v>60</v>
      </c>
      <c r="K112" s="149">
        <v>61</v>
      </c>
      <c r="L112" s="149">
        <v>925</v>
      </c>
      <c r="M112" s="149">
        <v>922</v>
      </c>
      <c r="N112" s="149">
        <v>1847</v>
      </c>
      <c r="O112" s="149">
        <v>60</v>
      </c>
      <c r="P112" s="149">
        <v>54</v>
      </c>
      <c r="Q112" s="149">
        <v>57</v>
      </c>
      <c r="R112" s="149">
        <v>1955</v>
      </c>
      <c r="S112" s="149">
        <v>2142</v>
      </c>
      <c r="T112" s="149">
        <v>4097</v>
      </c>
    </row>
    <row r="113" spans="1:20" x14ac:dyDescent="0.45">
      <c r="A113" s="149" t="s">
        <v>194</v>
      </c>
      <c r="B113" s="149" t="s">
        <v>195</v>
      </c>
      <c r="C113" s="149" t="s">
        <v>414</v>
      </c>
      <c r="D113" s="149" t="s">
        <v>414</v>
      </c>
      <c r="E113" s="149">
        <v>65</v>
      </c>
      <c r="F113" s="149">
        <v>168</v>
      </c>
      <c r="G113" s="149">
        <v>188</v>
      </c>
      <c r="H113" s="149">
        <v>356</v>
      </c>
      <c r="I113" s="149" t="s">
        <v>414</v>
      </c>
      <c r="J113" s="149" t="s">
        <v>414</v>
      </c>
      <c r="K113" s="149">
        <v>63</v>
      </c>
      <c r="L113" s="149">
        <v>5</v>
      </c>
      <c r="M113" s="149">
        <v>3</v>
      </c>
      <c r="N113" s="149">
        <v>8</v>
      </c>
      <c r="O113" s="149">
        <v>72</v>
      </c>
      <c r="P113" s="149">
        <v>58</v>
      </c>
      <c r="Q113" s="149">
        <v>65</v>
      </c>
      <c r="R113" s="149">
        <v>174</v>
      </c>
      <c r="S113" s="149">
        <v>191</v>
      </c>
      <c r="T113" s="149">
        <v>365</v>
      </c>
    </row>
    <row r="114" spans="1:20" x14ac:dyDescent="0.45">
      <c r="A114" s="149" t="s">
        <v>212</v>
      </c>
      <c r="B114" s="149" t="s">
        <v>213</v>
      </c>
      <c r="C114" s="149">
        <v>68</v>
      </c>
      <c r="D114" s="149">
        <v>59</v>
      </c>
      <c r="E114" s="149">
        <v>63</v>
      </c>
      <c r="F114" s="149">
        <v>4160</v>
      </c>
      <c r="G114" s="149">
        <v>4247</v>
      </c>
      <c r="H114" s="149">
        <v>8407</v>
      </c>
      <c r="I114" s="149">
        <v>71</v>
      </c>
      <c r="J114" s="149">
        <v>56</v>
      </c>
      <c r="K114" s="149">
        <v>64</v>
      </c>
      <c r="L114" s="149">
        <v>238</v>
      </c>
      <c r="M114" s="149">
        <v>219</v>
      </c>
      <c r="N114" s="149">
        <v>457</v>
      </c>
      <c r="O114" s="149">
        <v>68</v>
      </c>
      <c r="P114" s="149">
        <v>58</v>
      </c>
      <c r="Q114" s="149">
        <v>63</v>
      </c>
      <c r="R114" s="149">
        <v>4406</v>
      </c>
      <c r="S114" s="149">
        <v>4481</v>
      </c>
      <c r="T114" s="149">
        <v>8887</v>
      </c>
    </row>
    <row r="115" spans="1:20" x14ac:dyDescent="0.45">
      <c r="A115" s="149" t="s">
        <v>214</v>
      </c>
      <c r="B115" s="149" t="s">
        <v>215</v>
      </c>
      <c r="C115" s="149">
        <v>60</v>
      </c>
      <c r="D115" s="149">
        <v>46</v>
      </c>
      <c r="E115" s="149">
        <v>53</v>
      </c>
      <c r="F115" s="149">
        <v>1164</v>
      </c>
      <c r="G115" s="149">
        <v>1158</v>
      </c>
      <c r="H115" s="149">
        <v>2322</v>
      </c>
      <c r="I115" s="149">
        <v>59</v>
      </c>
      <c r="J115" s="149">
        <v>42</v>
      </c>
      <c r="K115" s="149">
        <v>50</v>
      </c>
      <c r="L115" s="149">
        <v>253</v>
      </c>
      <c r="M115" s="149">
        <v>276</v>
      </c>
      <c r="N115" s="149">
        <v>529</v>
      </c>
      <c r="O115" s="149">
        <v>60</v>
      </c>
      <c r="P115" s="149">
        <v>45</v>
      </c>
      <c r="Q115" s="149">
        <v>52</v>
      </c>
      <c r="R115" s="149">
        <v>1430</v>
      </c>
      <c r="S115" s="149">
        <v>1447</v>
      </c>
      <c r="T115" s="149">
        <v>2877</v>
      </c>
    </row>
    <row r="116" spans="1:20" x14ac:dyDescent="0.45">
      <c r="A116" s="149" t="s">
        <v>392</v>
      </c>
      <c r="B116" s="149" t="s">
        <v>393</v>
      </c>
      <c r="C116" s="149">
        <v>60</v>
      </c>
      <c r="D116" s="149">
        <v>53</v>
      </c>
      <c r="E116" s="149">
        <v>57</v>
      </c>
      <c r="F116" s="149">
        <v>2300</v>
      </c>
      <c r="G116" s="149">
        <v>2462</v>
      </c>
      <c r="H116" s="149">
        <v>4762</v>
      </c>
      <c r="I116" s="149">
        <v>62</v>
      </c>
      <c r="J116" s="149">
        <v>48</v>
      </c>
      <c r="K116" s="149">
        <v>54</v>
      </c>
      <c r="L116" s="149">
        <v>93</v>
      </c>
      <c r="M116" s="149">
        <v>126</v>
      </c>
      <c r="N116" s="149">
        <v>219</v>
      </c>
      <c r="O116" s="149">
        <v>60</v>
      </c>
      <c r="P116" s="149">
        <v>53</v>
      </c>
      <c r="Q116" s="149">
        <v>56</v>
      </c>
      <c r="R116" s="149">
        <v>2416</v>
      </c>
      <c r="S116" s="149">
        <v>2610</v>
      </c>
      <c r="T116" s="149">
        <v>5026</v>
      </c>
    </row>
    <row r="117" spans="1:20" x14ac:dyDescent="0.45">
      <c r="A117" s="149" t="s">
        <v>388</v>
      </c>
      <c r="B117" s="149" t="s">
        <v>389</v>
      </c>
      <c r="C117" s="149">
        <v>65</v>
      </c>
      <c r="D117" s="149">
        <v>58</v>
      </c>
      <c r="E117" s="149">
        <v>61</v>
      </c>
      <c r="F117" s="149">
        <v>1026</v>
      </c>
      <c r="G117" s="149">
        <v>1149</v>
      </c>
      <c r="H117" s="149">
        <v>2175</v>
      </c>
      <c r="I117" s="149">
        <v>68</v>
      </c>
      <c r="J117" s="149">
        <v>56</v>
      </c>
      <c r="K117" s="149">
        <v>62</v>
      </c>
      <c r="L117" s="149">
        <v>176</v>
      </c>
      <c r="M117" s="149">
        <v>176</v>
      </c>
      <c r="N117" s="149">
        <v>352</v>
      </c>
      <c r="O117" s="149">
        <v>65</v>
      </c>
      <c r="P117" s="149">
        <v>57</v>
      </c>
      <c r="Q117" s="149">
        <v>61</v>
      </c>
      <c r="R117" s="149">
        <v>1205</v>
      </c>
      <c r="S117" s="149">
        <v>1333</v>
      </c>
      <c r="T117" s="149">
        <v>2538</v>
      </c>
    </row>
    <row r="118" spans="1:20" x14ac:dyDescent="0.45">
      <c r="A118" s="149" t="s">
        <v>323</v>
      </c>
      <c r="B118" s="149" t="s">
        <v>324</v>
      </c>
      <c r="C118" s="149">
        <v>54</v>
      </c>
      <c r="D118" s="149">
        <v>52</v>
      </c>
      <c r="E118" s="149">
        <v>53</v>
      </c>
      <c r="F118" s="149">
        <v>581</v>
      </c>
      <c r="G118" s="149">
        <v>586</v>
      </c>
      <c r="H118" s="149">
        <v>1167</v>
      </c>
      <c r="I118" s="149">
        <v>63</v>
      </c>
      <c r="J118" s="149">
        <v>57</v>
      </c>
      <c r="K118" s="149">
        <v>59</v>
      </c>
      <c r="L118" s="149">
        <v>56</v>
      </c>
      <c r="M118" s="149">
        <v>83</v>
      </c>
      <c r="N118" s="149">
        <v>139</v>
      </c>
      <c r="O118" s="149">
        <v>55</v>
      </c>
      <c r="P118" s="149">
        <v>53</v>
      </c>
      <c r="Q118" s="149">
        <v>54</v>
      </c>
      <c r="R118" s="149">
        <v>640</v>
      </c>
      <c r="S118" s="149">
        <v>674</v>
      </c>
      <c r="T118" s="149">
        <v>1314</v>
      </c>
    </row>
    <row r="119" spans="1:20" x14ac:dyDescent="0.45">
      <c r="A119" s="149" t="s">
        <v>357</v>
      </c>
      <c r="B119" s="149" t="s">
        <v>358</v>
      </c>
      <c r="C119" s="149">
        <v>59</v>
      </c>
      <c r="D119" s="149">
        <v>59</v>
      </c>
      <c r="E119" s="149">
        <v>59</v>
      </c>
      <c r="F119" s="149">
        <v>602</v>
      </c>
      <c r="G119" s="149">
        <v>646</v>
      </c>
      <c r="H119" s="149">
        <v>1248</v>
      </c>
      <c r="I119" s="149">
        <v>61</v>
      </c>
      <c r="J119" s="149">
        <v>66</v>
      </c>
      <c r="K119" s="149">
        <v>63</v>
      </c>
      <c r="L119" s="149">
        <v>131</v>
      </c>
      <c r="M119" s="149">
        <v>118</v>
      </c>
      <c r="N119" s="149">
        <v>249</v>
      </c>
      <c r="O119" s="149">
        <v>59</v>
      </c>
      <c r="P119" s="149">
        <v>60</v>
      </c>
      <c r="Q119" s="149">
        <v>60</v>
      </c>
      <c r="R119" s="149">
        <v>736</v>
      </c>
      <c r="S119" s="149">
        <v>769</v>
      </c>
      <c r="T119" s="149">
        <v>1505</v>
      </c>
    </row>
    <row r="120" spans="1:20" x14ac:dyDescent="0.45">
      <c r="A120" s="149" t="s">
        <v>353</v>
      </c>
      <c r="B120" s="149" t="s">
        <v>354</v>
      </c>
      <c r="C120" s="149">
        <v>57</v>
      </c>
      <c r="D120" s="149">
        <v>56</v>
      </c>
      <c r="E120" s="149">
        <v>57</v>
      </c>
      <c r="F120" s="149">
        <v>807</v>
      </c>
      <c r="G120" s="149">
        <v>860</v>
      </c>
      <c r="H120" s="149">
        <v>1667</v>
      </c>
      <c r="I120" s="149">
        <v>78</v>
      </c>
      <c r="J120" s="149">
        <v>52</v>
      </c>
      <c r="K120" s="149">
        <v>65</v>
      </c>
      <c r="L120" s="149">
        <v>59</v>
      </c>
      <c r="M120" s="149">
        <v>60</v>
      </c>
      <c r="N120" s="149">
        <v>119</v>
      </c>
      <c r="O120" s="149">
        <v>59</v>
      </c>
      <c r="P120" s="149">
        <v>56</v>
      </c>
      <c r="Q120" s="149">
        <v>57</v>
      </c>
      <c r="R120" s="149">
        <v>868</v>
      </c>
      <c r="S120" s="149">
        <v>924</v>
      </c>
      <c r="T120" s="149">
        <v>1792</v>
      </c>
    </row>
    <row r="121" spans="1:20" x14ac:dyDescent="0.45">
      <c r="A121" s="149" t="s">
        <v>345</v>
      </c>
      <c r="B121" s="149" t="s">
        <v>346</v>
      </c>
      <c r="C121" s="149">
        <v>56</v>
      </c>
      <c r="D121" s="149">
        <v>42</v>
      </c>
      <c r="E121" s="149">
        <v>49</v>
      </c>
      <c r="F121" s="149">
        <v>554</v>
      </c>
      <c r="G121" s="149">
        <v>543</v>
      </c>
      <c r="H121" s="149">
        <v>1097</v>
      </c>
      <c r="I121" s="149">
        <v>61</v>
      </c>
      <c r="J121" s="149">
        <v>49</v>
      </c>
      <c r="K121" s="149">
        <v>55</v>
      </c>
      <c r="L121" s="149">
        <v>264</v>
      </c>
      <c r="M121" s="149">
        <v>240</v>
      </c>
      <c r="N121" s="149">
        <v>504</v>
      </c>
      <c r="O121" s="149">
        <v>57</v>
      </c>
      <c r="P121" s="149">
        <v>44</v>
      </c>
      <c r="Q121" s="149">
        <v>51</v>
      </c>
      <c r="R121" s="149">
        <v>828</v>
      </c>
      <c r="S121" s="149">
        <v>793</v>
      </c>
      <c r="T121" s="149">
        <v>1621</v>
      </c>
    </row>
    <row r="122" spans="1:20" x14ac:dyDescent="0.45">
      <c r="A122" s="149" t="s">
        <v>347</v>
      </c>
      <c r="B122" s="149" t="s">
        <v>348</v>
      </c>
      <c r="C122" s="149">
        <v>52</v>
      </c>
      <c r="D122" s="149">
        <v>45</v>
      </c>
      <c r="E122" s="149">
        <v>49</v>
      </c>
      <c r="F122" s="149">
        <v>420</v>
      </c>
      <c r="G122" s="149">
        <v>435</v>
      </c>
      <c r="H122" s="149">
        <v>855</v>
      </c>
      <c r="I122" s="149">
        <v>65</v>
      </c>
      <c r="J122" s="149">
        <v>59</v>
      </c>
      <c r="K122" s="149">
        <v>62</v>
      </c>
      <c r="L122" s="149">
        <v>546</v>
      </c>
      <c r="M122" s="149">
        <v>604</v>
      </c>
      <c r="N122" s="149">
        <v>1150</v>
      </c>
      <c r="O122" s="149">
        <v>60</v>
      </c>
      <c r="P122" s="149">
        <v>53</v>
      </c>
      <c r="Q122" s="149">
        <v>56</v>
      </c>
      <c r="R122" s="149">
        <v>980</v>
      </c>
      <c r="S122" s="149">
        <v>1049</v>
      </c>
      <c r="T122" s="149">
        <v>2029</v>
      </c>
    </row>
    <row r="123" spans="1:20" x14ac:dyDescent="0.45">
      <c r="A123" s="149" t="s">
        <v>359</v>
      </c>
      <c r="B123" s="149" t="s">
        <v>360</v>
      </c>
      <c r="C123" s="149">
        <v>53</v>
      </c>
      <c r="D123" s="149">
        <v>49</v>
      </c>
      <c r="E123" s="149">
        <v>51</v>
      </c>
      <c r="F123" s="149">
        <v>832</v>
      </c>
      <c r="G123" s="149">
        <v>856</v>
      </c>
      <c r="H123" s="149">
        <v>1688</v>
      </c>
      <c r="I123" s="149">
        <v>65</v>
      </c>
      <c r="J123" s="149">
        <v>63</v>
      </c>
      <c r="K123" s="149">
        <v>64</v>
      </c>
      <c r="L123" s="149">
        <v>110</v>
      </c>
      <c r="M123" s="149">
        <v>112</v>
      </c>
      <c r="N123" s="149">
        <v>222</v>
      </c>
      <c r="O123" s="149">
        <v>55</v>
      </c>
      <c r="P123" s="149">
        <v>50</v>
      </c>
      <c r="Q123" s="149">
        <v>52</v>
      </c>
      <c r="R123" s="149">
        <v>948</v>
      </c>
      <c r="S123" s="149">
        <v>976</v>
      </c>
      <c r="T123" s="149">
        <v>1924</v>
      </c>
    </row>
    <row r="124" spans="1:20" x14ac:dyDescent="0.45">
      <c r="A124" s="149" t="s">
        <v>232</v>
      </c>
      <c r="B124" s="149" t="s">
        <v>233</v>
      </c>
      <c r="C124" s="149">
        <v>67</v>
      </c>
      <c r="D124" s="149">
        <v>59</v>
      </c>
      <c r="E124" s="149">
        <v>63</v>
      </c>
      <c r="F124" s="149">
        <v>2728</v>
      </c>
      <c r="G124" s="149">
        <v>3034</v>
      </c>
      <c r="H124" s="149">
        <v>5762</v>
      </c>
      <c r="I124" s="149">
        <v>63</v>
      </c>
      <c r="J124" s="149">
        <v>58</v>
      </c>
      <c r="K124" s="149">
        <v>60</v>
      </c>
      <c r="L124" s="149">
        <v>358</v>
      </c>
      <c r="M124" s="149">
        <v>375</v>
      </c>
      <c r="N124" s="149">
        <v>733</v>
      </c>
      <c r="O124" s="149">
        <v>67</v>
      </c>
      <c r="P124" s="149">
        <v>59</v>
      </c>
      <c r="Q124" s="149">
        <v>62</v>
      </c>
      <c r="R124" s="149">
        <v>3106</v>
      </c>
      <c r="S124" s="149">
        <v>3424</v>
      </c>
      <c r="T124" s="149">
        <v>6530</v>
      </c>
    </row>
    <row r="125" spans="1:20" x14ac:dyDescent="0.45">
      <c r="A125" s="149" t="s">
        <v>242</v>
      </c>
      <c r="B125" s="149" t="s">
        <v>243</v>
      </c>
      <c r="C125" s="149">
        <v>61</v>
      </c>
      <c r="D125" s="149">
        <v>50</v>
      </c>
      <c r="E125" s="149">
        <v>56</v>
      </c>
      <c r="F125" s="149">
        <v>812</v>
      </c>
      <c r="G125" s="149">
        <v>796</v>
      </c>
      <c r="H125" s="149">
        <v>1608</v>
      </c>
      <c r="I125" s="149">
        <v>40</v>
      </c>
      <c r="J125" s="149">
        <v>35</v>
      </c>
      <c r="K125" s="149">
        <v>37</v>
      </c>
      <c r="L125" s="149">
        <v>405</v>
      </c>
      <c r="M125" s="149">
        <v>422</v>
      </c>
      <c r="N125" s="149">
        <v>827</v>
      </c>
      <c r="O125" s="149">
        <v>54</v>
      </c>
      <c r="P125" s="149">
        <v>44</v>
      </c>
      <c r="Q125" s="149">
        <v>49</v>
      </c>
      <c r="R125" s="149">
        <v>1268</v>
      </c>
      <c r="S125" s="149">
        <v>1262</v>
      </c>
      <c r="T125" s="149">
        <v>2530</v>
      </c>
    </row>
    <row r="126" spans="1:20" x14ac:dyDescent="0.45">
      <c r="A126" s="149" t="s">
        <v>114</v>
      </c>
      <c r="B126" s="149" t="s">
        <v>115</v>
      </c>
      <c r="C126" s="149">
        <v>57</v>
      </c>
      <c r="D126" s="149">
        <v>52</v>
      </c>
      <c r="E126" s="149">
        <v>54</v>
      </c>
      <c r="F126" s="149">
        <v>748</v>
      </c>
      <c r="G126" s="149">
        <v>806</v>
      </c>
      <c r="H126" s="149">
        <v>1554</v>
      </c>
      <c r="I126" s="149" t="s">
        <v>414</v>
      </c>
      <c r="J126" s="149" t="s">
        <v>414</v>
      </c>
      <c r="K126" s="149">
        <v>71</v>
      </c>
      <c r="L126" s="149">
        <v>14</v>
      </c>
      <c r="M126" s="149">
        <v>3</v>
      </c>
      <c r="N126" s="149">
        <v>17</v>
      </c>
      <c r="O126" s="149">
        <v>57</v>
      </c>
      <c r="P126" s="149">
        <v>52</v>
      </c>
      <c r="Q126" s="149">
        <v>54</v>
      </c>
      <c r="R126" s="149">
        <v>764</v>
      </c>
      <c r="S126" s="149">
        <v>811</v>
      </c>
      <c r="T126" s="149">
        <v>1575</v>
      </c>
    </row>
    <row r="127" spans="1:20" x14ac:dyDescent="0.45">
      <c r="A127" s="149" t="s">
        <v>139</v>
      </c>
      <c r="B127" s="149" t="s">
        <v>140</v>
      </c>
      <c r="C127" s="149">
        <v>64</v>
      </c>
      <c r="D127" s="149">
        <v>56</v>
      </c>
      <c r="E127" s="149">
        <v>60</v>
      </c>
      <c r="F127" s="149">
        <v>1102</v>
      </c>
      <c r="G127" s="149">
        <v>1161</v>
      </c>
      <c r="H127" s="149">
        <v>2263</v>
      </c>
      <c r="I127" s="149">
        <v>59</v>
      </c>
      <c r="J127" s="149">
        <v>55</v>
      </c>
      <c r="K127" s="149">
        <v>57</v>
      </c>
      <c r="L127" s="149">
        <v>68</v>
      </c>
      <c r="M127" s="149">
        <v>71</v>
      </c>
      <c r="N127" s="149">
        <v>139</v>
      </c>
      <c r="O127" s="149">
        <v>64</v>
      </c>
      <c r="P127" s="149">
        <v>56</v>
      </c>
      <c r="Q127" s="149">
        <v>60</v>
      </c>
      <c r="R127" s="149">
        <v>1176</v>
      </c>
      <c r="S127" s="149">
        <v>1241</v>
      </c>
      <c r="T127" s="149">
        <v>2417</v>
      </c>
    </row>
    <row r="128" spans="1:20" x14ac:dyDescent="0.45">
      <c r="A128" s="149" t="s">
        <v>370</v>
      </c>
      <c r="B128" s="149" t="s">
        <v>371</v>
      </c>
      <c r="C128" s="149">
        <v>63</v>
      </c>
      <c r="D128" s="149">
        <v>55</v>
      </c>
      <c r="E128" s="149">
        <v>59</v>
      </c>
      <c r="F128" s="149">
        <v>3452</v>
      </c>
      <c r="G128" s="149">
        <v>3640</v>
      </c>
      <c r="H128" s="149">
        <v>7092</v>
      </c>
      <c r="I128" s="149">
        <v>66</v>
      </c>
      <c r="J128" s="149">
        <v>57</v>
      </c>
      <c r="K128" s="149">
        <v>61</v>
      </c>
      <c r="L128" s="149">
        <v>95</v>
      </c>
      <c r="M128" s="149">
        <v>117</v>
      </c>
      <c r="N128" s="149">
        <v>212</v>
      </c>
      <c r="O128" s="149">
        <v>63</v>
      </c>
      <c r="P128" s="149">
        <v>55</v>
      </c>
      <c r="Q128" s="149">
        <v>59</v>
      </c>
      <c r="R128" s="149">
        <v>3566</v>
      </c>
      <c r="S128" s="149">
        <v>3773</v>
      </c>
      <c r="T128" s="149">
        <v>7339</v>
      </c>
    </row>
    <row r="129" spans="1:20" x14ac:dyDescent="0.45">
      <c r="A129" s="149" t="s">
        <v>380</v>
      </c>
      <c r="B129" s="149" t="s">
        <v>381</v>
      </c>
      <c r="C129" s="149">
        <v>61</v>
      </c>
      <c r="D129" s="149">
        <v>56</v>
      </c>
      <c r="E129" s="149">
        <v>58</v>
      </c>
      <c r="F129" s="149">
        <v>1295</v>
      </c>
      <c r="G129" s="149">
        <v>1333</v>
      </c>
      <c r="H129" s="149">
        <v>2628</v>
      </c>
      <c r="I129" s="149">
        <v>58</v>
      </c>
      <c r="J129" s="149">
        <v>44</v>
      </c>
      <c r="K129" s="149">
        <v>50</v>
      </c>
      <c r="L129" s="149">
        <v>66</v>
      </c>
      <c r="M129" s="149">
        <v>73</v>
      </c>
      <c r="N129" s="149">
        <v>139</v>
      </c>
      <c r="O129" s="149">
        <v>60</v>
      </c>
      <c r="P129" s="149">
        <v>55</v>
      </c>
      <c r="Q129" s="149">
        <v>58</v>
      </c>
      <c r="R129" s="149">
        <v>1369</v>
      </c>
      <c r="S129" s="149">
        <v>1414</v>
      </c>
      <c r="T129" s="149">
        <v>2783</v>
      </c>
    </row>
    <row r="130" spans="1:20" x14ac:dyDescent="0.45">
      <c r="A130" s="149" t="s">
        <v>390</v>
      </c>
      <c r="B130" s="149" t="s">
        <v>391</v>
      </c>
      <c r="C130" s="149" t="s">
        <v>414</v>
      </c>
      <c r="D130" s="149" t="s">
        <v>414</v>
      </c>
      <c r="E130" s="149" t="s">
        <v>414</v>
      </c>
      <c r="F130" s="149" t="s">
        <v>414</v>
      </c>
      <c r="G130" s="149" t="s">
        <v>414</v>
      </c>
      <c r="H130" s="149" t="s">
        <v>414</v>
      </c>
      <c r="I130" s="149" t="s">
        <v>414</v>
      </c>
      <c r="J130" s="149" t="s">
        <v>414</v>
      </c>
      <c r="K130" s="149" t="s">
        <v>414</v>
      </c>
      <c r="L130" s="149" t="s">
        <v>414</v>
      </c>
      <c r="M130" s="149" t="s">
        <v>414</v>
      </c>
      <c r="N130" s="149" t="s">
        <v>414</v>
      </c>
      <c r="O130" s="149" t="s">
        <v>414</v>
      </c>
      <c r="P130" s="149" t="s">
        <v>414</v>
      </c>
      <c r="Q130" s="149" t="s">
        <v>414</v>
      </c>
      <c r="R130" s="149" t="s">
        <v>414</v>
      </c>
      <c r="S130" s="149" t="s">
        <v>414</v>
      </c>
      <c r="T130" s="149" t="s">
        <v>414</v>
      </c>
    </row>
    <row r="131" spans="1:20" x14ac:dyDescent="0.45">
      <c r="A131" s="149" t="s">
        <v>234</v>
      </c>
      <c r="B131" s="149" t="s">
        <v>235</v>
      </c>
      <c r="C131" s="149">
        <v>57</v>
      </c>
      <c r="D131" s="149">
        <v>51</v>
      </c>
      <c r="E131" s="149">
        <v>54</v>
      </c>
      <c r="F131" s="149">
        <v>6985</v>
      </c>
      <c r="G131" s="149">
        <v>7517</v>
      </c>
      <c r="H131" s="149">
        <v>14502</v>
      </c>
      <c r="I131" s="149">
        <v>66</v>
      </c>
      <c r="J131" s="149">
        <v>55</v>
      </c>
      <c r="K131" s="149">
        <v>60</v>
      </c>
      <c r="L131" s="149">
        <v>382</v>
      </c>
      <c r="M131" s="149">
        <v>436</v>
      </c>
      <c r="N131" s="149">
        <v>818</v>
      </c>
      <c r="O131" s="149">
        <v>57</v>
      </c>
      <c r="P131" s="149">
        <v>51</v>
      </c>
      <c r="Q131" s="149">
        <v>54</v>
      </c>
      <c r="R131" s="149">
        <v>7401</v>
      </c>
      <c r="S131" s="149">
        <v>8006</v>
      </c>
      <c r="T131" s="149">
        <v>15407</v>
      </c>
    </row>
    <row r="132" spans="1:20" x14ac:dyDescent="0.45">
      <c r="A132" s="149" t="s">
        <v>244</v>
      </c>
      <c r="B132" s="149" t="s">
        <v>427</v>
      </c>
      <c r="C132" s="149">
        <v>55</v>
      </c>
      <c r="D132" s="149">
        <v>49</v>
      </c>
      <c r="E132" s="149">
        <v>52</v>
      </c>
      <c r="F132" s="149">
        <v>811</v>
      </c>
      <c r="G132" s="149">
        <v>883</v>
      </c>
      <c r="H132" s="149">
        <v>1694</v>
      </c>
      <c r="I132" s="149">
        <v>61</v>
      </c>
      <c r="J132" s="149">
        <v>38</v>
      </c>
      <c r="K132" s="149">
        <v>50</v>
      </c>
      <c r="L132" s="149">
        <v>113</v>
      </c>
      <c r="M132" s="149">
        <v>108</v>
      </c>
      <c r="N132" s="149">
        <v>221</v>
      </c>
      <c r="O132" s="149">
        <v>56</v>
      </c>
      <c r="P132" s="149">
        <v>48</v>
      </c>
      <c r="Q132" s="149">
        <v>52</v>
      </c>
      <c r="R132" s="149">
        <v>928</v>
      </c>
      <c r="S132" s="149">
        <v>994</v>
      </c>
      <c r="T132" s="149">
        <v>1922</v>
      </c>
    </row>
    <row r="133" spans="1:20" x14ac:dyDescent="0.45">
      <c r="A133" s="149" t="s">
        <v>247</v>
      </c>
      <c r="B133" s="149" t="s">
        <v>248</v>
      </c>
      <c r="C133" s="149">
        <v>64</v>
      </c>
      <c r="D133" s="149">
        <v>52</v>
      </c>
      <c r="E133" s="149">
        <v>58</v>
      </c>
      <c r="F133" s="149">
        <v>817</v>
      </c>
      <c r="G133" s="149">
        <v>880</v>
      </c>
      <c r="H133" s="149">
        <v>1697</v>
      </c>
      <c r="I133" s="149">
        <v>61</v>
      </c>
      <c r="J133" s="149">
        <v>57</v>
      </c>
      <c r="K133" s="149">
        <v>59</v>
      </c>
      <c r="L133" s="149">
        <v>157</v>
      </c>
      <c r="M133" s="149">
        <v>162</v>
      </c>
      <c r="N133" s="149">
        <v>319</v>
      </c>
      <c r="O133" s="149">
        <v>63</v>
      </c>
      <c r="P133" s="149">
        <v>53</v>
      </c>
      <c r="Q133" s="149">
        <v>58</v>
      </c>
      <c r="R133" s="149">
        <v>977</v>
      </c>
      <c r="S133" s="149">
        <v>1046</v>
      </c>
      <c r="T133" s="149">
        <v>2023</v>
      </c>
    </row>
    <row r="134" spans="1:20" x14ac:dyDescent="0.45">
      <c r="A134" s="149" t="s">
        <v>204</v>
      </c>
      <c r="B134" s="149" t="s">
        <v>205</v>
      </c>
      <c r="C134" s="149">
        <v>55</v>
      </c>
      <c r="D134" s="149">
        <v>48</v>
      </c>
      <c r="E134" s="149">
        <v>52</v>
      </c>
      <c r="F134" s="149">
        <v>801</v>
      </c>
      <c r="G134" s="149">
        <v>838</v>
      </c>
      <c r="H134" s="149">
        <v>1639</v>
      </c>
      <c r="I134" s="149">
        <v>59</v>
      </c>
      <c r="J134" s="149">
        <v>45</v>
      </c>
      <c r="K134" s="149">
        <v>51</v>
      </c>
      <c r="L134" s="149">
        <v>39</v>
      </c>
      <c r="M134" s="149">
        <v>51</v>
      </c>
      <c r="N134" s="149">
        <v>90</v>
      </c>
      <c r="O134" s="149">
        <v>55</v>
      </c>
      <c r="P134" s="149">
        <v>48</v>
      </c>
      <c r="Q134" s="149">
        <v>51</v>
      </c>
      <c r="R134" s="149">
        <v>844</v>
      </c>
      <c r="S134" s="149">
        <v>896</v>
      </c>
      <c r="T134" s="149">
        <v>1740</v>
      </c>
    </row>
    <row r="135" spans="1:20" x14ac:dyDescent="0.45">
      <c r="A135" s="149" t="s">
        <v>224</v>
      </c>
      <c r="B135" s="149" t="s">
        <v>225</v>
      </c>
      <c r="C135" s="149">
        <v>66</v>
      </c>
      <c r="D135" s="149">
        <v>58</v>
      </c>
      <c r="E135" s="149">
        <v>62</v>
      </c>
      <c r="F135" s="149">
        <v>2708</v>
      </c>
      <c r="G135" s="149">
        <v>2789</v>
      </c>
      <c r="H135" s="149">
        <v>5497</v>
      </c>
      <c r="I135" s="149">
        <v>63</v>
      </c>
      <c r="J135" s="149">
        <v>52</v>
      </c>
      <c r="K135" s="149">
        <v>58</v>
      </c>
      <c r="L135" s="149">
        <v>180</v>
      </c>
      <c r="M135" s="149">
        <v>175</v>
      </c>
      <c r="N135" s="149">
        <v>355</v>
      </c>
      <c r="O135" s="149">
        <v>66</v>
      </c>
      <c r="P135" s="149">
        <v>58</v>
      </c>
      <c r="Q135" s="149">
        <v>62</v>
      </c>
      <c r="R135" s="149">
        <v>2903</v>
      </c>
      <c r="S135" s="149">
        <v>2984</v>
      </c>
      <c r="T135" s="149">
        <v>5887</v>
      </c>
    </row>
    <row r="136" spans="1:20" x14ac:dyDescent="0.45">
      <c r="A136" s="149" t="s">
        <v>335</v>
      </c>
      <c r="B136" s="149" t="s">
        <v>336</v>
      </c>
      <c r="C136" s="149">
        <v>58</v>
      </c>
      <c r="D136" s="149">
        <v>50</v>
      </c>
      <c r="E136" s="149">
        <v>54</v>
      </c>
      <c r="F136" s="149">
        <v>7050</v>
      </c>
      <c r="G136" s="149">
        <v>7571</v>
      </c>
      <c r="H136" s="149">
        <v>14621</v>
      </c>
      <c r="I136" s="149">
        <v>60</v>
      </c>
      <c r="J136" s="149">
        <v>49</v>
      </c>
      <c r="K136" s="149">
        <v>54</v>
      </c>
      <c r="L136" s="149">
        <v>724</v>
      </c>
      <c r="M136" s="149">
        <v>758</v>
      </c>
      <c r="N136" s="149">
        <v>1482</v>
      </c>
      <c r="O136" s="149">
        <v>58</v>
      </c>
      <c r="P136" s="149">
        <v>50</v>
      </c>
      <c r="Q136" s="149">
        <v>54</v>
      </c>
      <c r="R136" s="149">
        <v>7812</v>
      </c>
      <c r="S136" s="149">
        <v>8370</v>
      </c>
      <c r="T136" s="149">
        <v>16182</v>
      </c>
    </row>
    <row r="137" spans="1:20" x14ac:dyDescent="0.45">
      <c r="A137" s="149" t="s">
        <v>337</v>
      </c>
      <c r="B137" s="149" t="s">
        <v>338</v>
      </c>
      <c r="C137" s="149">
        <v>50</v>
      </c>
      <c r="D137" s="149">
        <v>44</v>
      </c>
      <c r="E137" s="149">
        <v>47</v>
      </c>
      <c r="F137" s="149">
        <v>1421</v>
      </c>
      <c r="G137" s="149">
        <v>1413</v>
      </c>
      <c r="H137" s="149">
        <v>2834</v>
      </c>
      <c r="I137" s="149">
        <v>51</v>
      </c>
      <c r="J137" s="149">
        <v>44</v>
      </c>
      <c r="K137" s="149">
        <v>47</v>
      </c>
      <c r="L137" s="149">
        <v>170</v>
      </c>
      <c r="M137" s="149">
        <v>181</v>
      </c>
      <c r="N137" s="149">
        <v>351</v>
      </c>
      <c r="O137" s="149">
        <v>50</v>
      </c>
      <c r="P137" s="149">
        <v>44</v>
      </c>
      <c r="Q137" s="149">
        <v>47</v>
      </c>
      <c r="R137" s="149">
        <v>1601</v>
      </c>
      <c r="S137" s="149">
        <v>1605</v>
      </c>
      <c r="T137" s="149">
        <v>3206</v>
      </c>
    </row>
    <row r="138" spans="1:20" x14ac:dyDescent="0.45">
      <c r="A138" s="149" t="s">
        <v>118</v>
      </c>
      <c r="B138" s="149" t="s">
        <v>119</v>
      </c>
      <c r="C138" s="149">
        <v>67</v>
      </c>
      <c r="D138" s="149">
        <v>60</v>
      </c>
      <c r="E138" s="149">
        <v>63</v>
      </c>
      <c r="F138" s="149">
        <v>5588</v>
      </c>
      <c r="G138" s="149">
        <v>5929</v>
      </c>
      <c r="H138" s="149">
        <v>11517</v>
      </c>
      <c r="I138" s="149">
        <v>61</v>
      </c>
      <c r="J138" s="149">
        <v>54</v>
      </c>
      <c r="K138" s="149">
        <v>57</v>
      </c>
      <c r="L138" s="149">
        <v>715</v>
      </c>
      <c r="M138" s="149">
        <v>764</v>
      </c>
      <c r="N138" s="149">
        <v>1479</v>
      </c>
      <c r="O138" s="149">
        <v>66</v>
      </c>
      <c r="P138" s="149">
        <v>59</v>
      </c>
      <c r="Q138" s="149">
        <v>62</v>
      </c>
      <c r="R138" s="149">
        <v>6323</v>
      </c>
      <c r="S138" s="149">
        <v>6709</v>
      </c>
      <c r="T138" s="149">
        <v>13032</v>
      </c>
    </row>
    <row r="139" spans="1:20" x14ac:dyDescent="0.45">
      <c r="A139" s="149" t="s">
        <v>100</v>
      </c>
      <c r="B139" s="149" t="s">
        <v>101</v>
      </c>
      <c r="C139" s="149">
        <v>59</v>
      </c>
      <c r="D139" s="149">
        <v>49</v>
      </c>
      <c r="E139" s="149">
        <v>54</v>
      </c>
      <c r="F139" s="149">
        <v>581</v>
      </c>
      <c r="G139" s="149">
        <v>588</v>
      </c>
      <c r="H139" s="149">
        <v>1169</v>
      </c>
      <c r="I139" s="149">
        <v>65</v>
      </c>
      <c r="J139" s="149">
        <v>51</v>
      </c>
      <c r="K139" s="149">
        <v>58</v>
      </c>
      <c r="L139" s="149">
        <v>440</v>
      </c>
      <c r="M139" s="149">
        <v>422</v>
      </c>
      <c r="N139" s="149">
        <v>862</v>
      </c>
      <c r="O139" s="149">
        <v>61</v>
      </c>
      <c r="P139" s="149">
        <v>50</v>
      </c>
      <c r="Q139" s="149">
        <v>56</v>
      </c>
      <c r="R139" s="149">
        <v>1025</v>
      </c>
      <c r="S139" s="149">
        <v>1014</v>
      </c>
      <c r="T139" s="149">
        <v>2039</v>
      </c>
    </row>
    <row r="140" spans="1:20" x14ac:dyDescent="0.45">
      <c r="A140" s="149" t="s">
        <v>102</v>
      </c>
      <c r="B140" s="149" t="s">
        <v>103</v>
      </c>
      <c r="C140" s="149">
        <v>60</v>
      </c>
      <c r="D140" s="149">
        <v>52</v>
      </c>
      <c r="E140" s="149">
        <v>56</v>
      </c>
      <c r="F140" s="149">
        <v>754</v>
      </c>
      <c r="G140" s="149">
        <v>753</v>
      </c>
      <c r="H140" s="149">
        <v>1507</v>
      </c>
      <c r="I140" s="149">
        <v>64</v>
      </c>
      <c r="J140" s="149">
        <v>50</v>
      </c>
      <c r="K140" s="149">
        <v>57</v>
      </c>
      <c r="L140" s="149">
        <v>33</v>
      </c>
      <c r="M140" s="149">
        <v>34</v>
      </c>
      <c r="N140" s="149">
        <v>67</v>
      </c>
      <c r="O140" s="149">
        <v>60</v>
      </c>
      <c r="P140" s="149">
        <v>52</v>
      </c>
      <c r="Q140" s="149">
        <v>56</v>
      </c>
      <c r="R140" s="149">
        <v>788</v>
      </c>
      <c r="S140" s="149">
        <v>790</v>
      </c>
      <c r="T140" s="149">
        <v>1578</v>
      </c>
    </row>
    <row r="141" spans="1:20" x14ac:dyDescent="0.45">
      <c r="A141" s="149" t="s">
        <v>192</v>
      </c>
      <c r="B141" s="149" t="s">
        <v>193</v>
      </c>
      <c r="C141" s="149">
        <v>60</v>
      </c>
      <c r="D141" s="149">
        <v>53</v>
      </c>
      <c r="E141" s="149">
        <v>56</v>
      </c>
      <c r="F141" s="149">
        <v>3980</v>
      </c>
      <c r="G141" s="149">
        <v>4172</v>
      </c>
      <c r="H141" s="149">
        <v>8152</v>
      </c>
      <c r="I141" s="149">
        <v>63</v>
      </c>
      <c r="J141" s="149">
        <v>56</v>
      </c>
      <c r="K141" s="149">
        <v>59</v>
      </c>
      <c r="L141" s="149">
        <v>192</v>
      </c>
      <c r="M141" s="149">
        <v>188</v>
      </c>
      <c r="N141" s="149">
        <v>380</v>
      </c>
      <c r="O141" s="149">
        <v>60</v>
      </c>
      <c r="P141" s="149">
        <v>53</v>
      </c>
      <c r="Q141" s="149">
        <v>56</v>
      </c>
      <c r="R141" s="149">
        <v>4188</v>
      </c>
      <c r="S141" s="149">
        <v>4378</v>
      </c>
      <c r="T141" s="149">
        <v>8566</v>
      </c>
    </row>
    <row r="142" spans="1:20" x14ac:dyDescent="0.45">
      <c r="A142" s="149" t="s">
        <v>190</v>
      </c>
      <c r="B142" s="149" t="s">
        <v>191</v>
      </c>
      <c r="C142" s="149">
        <v>51</v>
      </c>
      <c r="D142" s="149">
        <v>43</v>
      </c>
      <c r="E142" s="149">
        <v>47</v>
      </c>
      <c r="F142" s="149">
        <v>1152</v>
      </c>
      <c r="G142" s="149">
        <v>1237</v>
      </c>
      <c r="H142" s="149">
        <v>2389</v>
      </c>
      <c r="I142" s="149">
        <v>56</v>
      </c>
      <c r="J142" s="149">
        <v>49</v>
      </c>
      <c r="K142" s="149">
        <v>52</v>
      </c>
      <c r="L142" s="149">
        <v>427</v>
      </c>
      <c r="M142" s="149">
        <v>433</v>
      </c>
      <c r="N142" s="149">
        <v>860</v>
      </c>
      <c r="O142" s="149">
        <v>52</v>
      </c>
      <c r="P142" s="149">
        <v>44</v>
      </c>
      <c r="Q142" s="149">
        <v>48</v>
      </c>
      <c r="R142" s="149">
        <v>1604</v>
      </c>
      <c r="S142" s="149">
        <v>1680</v>
      </c>
      <c r="T142" s="149">
        <v>3284</v>
      </c>
    </row>
    <row r="143" spans="1:20" x14ac:dyDescent="0.45">
      <c r="A143" s="149" t="s">
        <v>208</v>
      </c>
      <c r="B143" s="149" t="s">
        <v>209</v>
      </c>
      <c r="C143" s="149">
        <v>66</v>
      </c>
      <c r="D143" s="149">
        <v>56</v>
      </c>
      <c r="E143" s="149">
        <v>61</v>
      </c>
      <c r="F143" s="149">
        <v>1300</v>
      </c>
      <c r="G143" s="149">
        <v>1370</v>
      </c>
      <c r="H143" s="149">
        <v>2670</v>
      </c>
      <c r="I143" s="149">
        <v>66</v>
      </c>
      <c r="J143" s="149">
        <v>48</v>
      </c>
      <c r="K143" s="149">
        <v>57</v>
      </c>
      <c r="L143" s="149">
        <v>32</v>
      </c>
      <c r="M143" s="149">
        <v>33</v>
      </c>
      <c r="N143" s="149">
        <v>65</v>
      </c>
      <c r="O143" s="149">
        <v>65</v>
      </c>
      <c r="P143" s="149">
        <v>56</v>
      </c>
      <c r="Q143" s="149">
        <v>61</v>
      </c>
      <c r="R143" s="149">
        <v>1340</v>
      </c>
      <c r="S143" s="149">
        <v>1417</v>
      </c>
      <c r="T143" s="149">
        <v>2757</v>
      </c>
    </row>
    <row r="144" spans="1:20" x14ac:dyDescent="0.45">
      <c r="A144" s="149" t="s">
        <v>216</v>
      </c>
      <c r="B144" s="149" t="s">
        <v>217</v>
      </c>
      <c r="C144" s="149">
        <v>55</v>
      </c>
      <c r="D144" s="149">
        <v>49</v>
      </c>
      <c r="E144" s="149">
        <v>52</v>
      </c>
      <c r="F144" s="149">
        <v>937</v>
      </c>
      <c r="G144" s="149">
        <v>933</v>
      </c>
      <c r="H144" s="149">
        <v>1870</v>
      </c>
      <c r="I144" s="149">
        <v>55</v>
      </c>
      <c r="J144" s="149">
        <v>36</v>
      </c>
      <c r="K144" s="149">
        <v>45</v>
      </c>
      <c r="L144" s="149">
        <v>64</v>
      </c>
      <c r="M144" s="149">
        <v>77</v>
      </c>
      <c r="N144" s="149">
        <v>141</v>
      </c>
      <c r="O144" s="149">
        <v>55</v>
      </c>
      <c r="P144" s="149">
        <v>48</v>
      </c>
      <c r="Q144" s="149">
        <v>51</v>
      </c>
      <c r="R144" s="149">
        <v>1003</v>
      </c>
      <c r="S144" s="149">
        <v>1011</v>
      </c>
      <c r="T144" s="149">
        <v>2014</v>
      </c>
    </row>
    <row r="145" spans="1:20" x14ac:dyDescent="0.45">
      <c r="A145" s="149" t="s">
        <v>108</v>
      </c>
      <c r="B145" s="149" t="s">
        <v>109</v>
      </c>
      <c r="C145" s="149">
        <v>67</v>
      </c>
      <c r="D145" s="149">
        <v>61</v>
      </c>
      <c r="E145" s="149">
        <v>64</v>
      </c>
      <c r="F145" s="149">
        <v>1792</v>
      </c>
      <c r="G145" s="149">
        <v>1897</v>
      </c>
      <c r="H145" s="149">
        <v>3689</v>
      </c>
      <c r="I145" s="149">
        <v>70</v>
      </c>
      <c r="J145" s="149">
        <v>53</v>
      </c>
      <c r="K145" s="149">
        <v>61</v>
      </c>
      <c r="L145" s="149">
        <v>77</v>
      </c>
      <c r="M145" s="149">
        <v>101</v>
      </c>
      <c r="N145" s="149">
        <v>178</v>
      </c>
      <c r="O145" s="149">
        <v>66</v>
      </c>
      <c r="P145" s="149">
        <v>61</v>
      </c>
      <c r="Q145" s="149">
        <v>63</v>
      </c>
      <c r="R145" s="149">
        <v>1878</v>
      </c>
      <c r="S145" s="149">
        <v>2005</v>
      </c>
      <c r="T145" s="149">
        <v>3883</v>
      </c>
    </row>
    <row r="146" spans="1:20" x14ac:dyDescent="0.45">
      <c r="A146" s="149" t="s">
        <v>110</v>
      </c>
      <c r="B146" s="149" t="s">
        <v>428</v>
      </c>
      <c r="C146" s="149">
        <v>61</v>
      </c>
      <c r="D146" s="149">
        <v>54</v>
      </c>
      <c r="E146" s="149">
        <v>57</v>
      </c>
      <c r="F146" s="149">
        <v>1633</v>
      </c>
      <c r="G146" s="149">
        <v>1809</v>
      </c>
      <c r="H146" s="149">
        <v>3442</v>
      </c>
      <c r="I146" s="149">
        <v>55</v>
      </c>
      <c r="J146" s="149">
        <v>54</v>
      </c>
      <c r="K146" s="149">
        <v>55</v>
      </c>
      <c r="L146" s="149">
        <v>58</v>
      </c>
      <c r="M146" s="149">
        <v>57</v>
      </c>
      <c r="N146" s="149">
        <v>115</v>
      </c>
      <c r="O146" s="149">
        <v>60</v>
      </c>
      <c r="P146" s="149">
        <v>54</v>
      </c>
      <c r="Q146" s="149">
        <v>57</v>
      </c>
      <c r="R146" s="149">
        <v>1702</v>
      </c>
      <c r="S146" s="149">
        <v>1875</v>
      </c>
      <c r="T146" s="149">
        <v>3577</v>
      </c>
    </row>
    <row r="147" spans="1:20" x14ac:dyDescent="0.45">
      <c r="A147" s="149" t="s">
        <v>368</v>
      </c>
      <c r="B147" s="149" t="s">
        <v>369</v>
      </c>
      <c r="C147" s="149">
        <v>61</v>
      </c>
      <c r="D147" s="149">
        <v>49</v>
      </c>
      <c r="E147" s="149">
        <v>55</v>
      </c>
      <c r="F147" s="149">
        <v>2589</v>
      </c>
      <c r="G147" s="149">
        <v>2683</v>
      </c>
      <c r="H147" s="149">
        <v>5272</v>
      </c>
      <c r="I147" s="149">
        <v>53</v>
      </c>
      <c r="J147" s="149">
        <v>27</v>
      </c>
      <c r="K147" s="149">
        <v>38</v>
      </c>
      <c r="L147" s="149">
        <v>38</v>
      </c>
      <c r="M147" s="149">
        <v>52</v>
      </c>
      <c r="N147" s="149">
        <v>90</v>
      </c>
      <c r="O147" s="149">
        <v>61</v>
      </c>
      <c r="P147" s="149">
        <v>49</v>
      </c>
      <c r="Q147" s="149">
        <v>55</v>
      </c>
      <c r="R147" s="149">
        <v>2641</v>
      </c>
      <c r="S147" s="149">
        <v>2747</v>
      </c>
      <c r="T147" s="149">
        <v>5388</v>
      </c>
    </row>
    <row r="148" spans="1:20" x14ac:dyDescent="0.45">
      <c r="A148" s="149" t="s">
        <v>112</v>
      </c>
      <c r="B148" s="149" t="s">
        <v>113</v>
      </c>
      <c r="C148" s="149">
        <v>62</v>
      </c>
      <c r="D148" s="149">
        <v>54</v>
      </c>
      <c r="E148" s="149">
        <v>58</v>
      </c>
      <c r="F148" s="149">
        <v>2349</v>
      </c>
      <c r="G148" s="149">
        <v>2464</v>
      </c>
      <c r="H148" s="149">
        <v>4813</v>
      </c>
      <c r="I148" s="149">
        <v>52</v>
      </c>
      <c r="J148" s="149">
        <v>56</v>
      </c>
      <c r="K148" s="149">
        <v>54</v>
      </c>
      <c r="L148" s="149">
        <v>50</v>
      </c>
      <c r="M148" s="149">
        <v>45</v>
      </c>
      <c r="N148" s="149">
        <v>95</v>
      </c>
      <c r="O148" s="149">
        <v>62</v>
      </c>
      <c r="P148" s="149">
        <v>54</v>
      </c>
      <c r="Q148" s="149">
        <v>58</v>
      </c>
      <c r="R148" s="149">
        <v>2405</v>
      </c>
      <c r="S148" s="149">
        <v>2517</v>
      </c>
      <c r="T148" s="149">
        <v>4922</v>
      </c>
    </row>
    <row r="149" spans="1:20" x14ac:dyDescent="0.45">
      <c r="A149" s="149" t="s">
        <v>374</v>
      </c>
      <c r="B149" s="149" t="s">
        <v>375</v>
      </c>
      <c r="C149" s="149">
        <v>66</v>
      </c>
      <c r="D149" s="149">
        <v>58</v>
      </c>
      <c r="E149" s="149">
        <v>62</v>
      </c>
      <c r="F149" s="149">
        <v>2711</v>
      </c>
      <c r="G149" s="149">
        <v>3059</v>
      </c>
      <c r="H149" s="149">
        <v>5770</v>
      </c>
      <c r="I149" s="149">
        <v>55</v>
      </c>
      <c r="J149" s="149">
        <v>57</v>
      </c>
      <c r="K149" s="149">
        <v>56</v>
      </c>
      <c r="L149" s="149">
        <v>154</v>
      </c>
      <c r="M149" s="149">
        <v>191</v>
      </c>
      <c r="N149" s="149">
        <v>345</v>
      </c>
      <c r="O149" s="149">
        <v>65</v>
      </c>
      <c r="P149" s="149">
        <v>58</v>
      </c>
      <c r="Q149" s="149">
        <v>61</v>
      </c>
      <c r="R149" s="149">
        <v>2875</v>
      </c>
      <c r="S149" s="149">
        <v>3260</v>
      </c>
      <c r="T149" s="149">
        <v>6135</v>
      </c>
    </row>
    <row r="150" spans="1:20" x14ac:dyDescent="0.45">
      <c r="A150" s="149" t="s">
        <v>236</v>
      </c>
      <c r="B150" s="149" t="s">
        <v>237</v>
      </c>
      <c r="C150" s="149">
        <v>64</v>
      </c>
      <c r="D150" s="149">
        <v>57</v>
      </c>
      <c r="E150" s="149">
        <v>60</v>
      </c>
      <c r="F150" s="149">
        <v>5456</v>
      </c>
      <c r="G150" s="149">
        <v>5876</v>
      </c>
      <c r="H150" s="149">
        <v>11332</v>
      </c>
      <c r="I150" s="149">
        <v>64</v>
      </c>
      <c r="J150" s="149">
        <v>52</v>
      </c>
      <c r="K150" s="149">
        <v>58</v>
      </c>
      <c r="L150" s="149">
        <v>853</v>
      </c>
      <c r="M150" s="149">
        <v>893</v>
      </c>
      <c r="N150" s="149">
        <v>1746</v>
      </c>
      <c r="O150" s="149">
        <v>64</v>
      </c>
      <c r="P150" s="149">
        <v>56</v>
      </c>
      <c r="Q150" s="149">
        <v>60</v>
      </c>
      <c r="R150" s="149">
        <v>6349</v>
      </c>
      <c r="S150" s="149">
        <v>6825</v>
      </c>
      <c r="T150" s="149">
        <v>13174</v>
      </c>
    </row>
    <row r="151" spans="1:20" x14ac:dyDescent="0.45">
      <c r="A151" s="149" t="s">
        <v>333</v>
      </c>
      <c r="B151" s="149" t="s">
        <v>334</v>
      </c>
      <c r="C151" s="149">
        <v>52</v>
      </c>
      <c r="D151" s="149">
        <v>44</v>
      </c>
      <c r="E151" s="149">
        <v>48</v>
      </c>
      <c r="F151" s="149">
        <v>601</v>
      </c>
      <c r="G151" s="149">
        <v>694</v>
      </c>
      <c r="H151" s="149">
        <v>1295</v>
      </c>
      <c r="I151" s="149">
        <v>50</v>
      </c>
      <c r="J151" s="149">
        <v>45</v>
      </c>
      <c r="K151" s="149">
        <v>47</v>
      </c>
      <c r="L151" s="149">
        <v>18</v>
      </c>
      <c r="M151" s="149">
        <v>20</v>
      </c>
      <c r="N151" s="149">
        <v>38</v>
      </c>
      <c r="O151" s="149">
        <v>52</v>
      </c>
      <c r="P151" s="149">
        <v>44</v>
      </c>
      <c r="Q151" s="149">
        <v>48</v>
      </c>
      <c r="R151" s="149">
        <v>621</v>
      </c>
      <c r="S151" s="149">
        <v>717</v>
      </c>
      <c r="T151" s="149">
        <v>1338</v>
      </c>
    </row>
    <row r="152" spans="1:20" x14ac:dyDescent="0.45">
      <c r="A152" s="149" t="s">
        <v>186</v>
      </c>
      <c r="B152" s="149" t="s">
        <v>187</v>
      </c>
      <c r="C152" s="149">
        <v>73</v>
      </c>
      <c r="D152" s="149">
        <v>64</v>
      </c>
      <c r="E152" s="149">
        <v>69</v>
      </c>
      <c r="F152" s="149">
        <v>3287</v>
      </c>
      <c r="G152" s="149">
        <v>3335</v>
      </c>
      <c r="H152" s="149">
        <v>6622</v>
      </c>
      <c r="I152" s="149">
        <v>65</v>
      </c>
      <c r="J152" s="149">
        <v>57</v>
      </c>
      <c r="K152" s="149">
        <v>61</v>
      </c>
      <c r="L152" s="149">
        <v>255</v>
      </c>
      <c r="M152" s="149">
        <v>261</v>
      </c>
      <c r="N152" s="149">
        <v>516</v>
      </c>
      <c r="O152" s="149">
        <v>72</v>
      </c>
      <c r="P152" s="149">
        <v>63</v>
      </c>
      <c r="Q152" s="149">
        <v>68</v>
      </c>
      <c r="R152" s="149">
        <v>3586</v>
      </c>
      <c r="S152" s="149">
        <v>3643</v>
      </c>
      <c r="T152" s="149">
        <v>7229</v>
      </c>
    </row>
    <row r="153" spans="1:20" x14ac:dyDescent="0.45">
      <c r="A153" s="149" t="s">
        <v>240</v>
      </c>
      <c r="B153" s="149" t="s">
        <v>241</v>
      </c>
      <c r="C153" s="149">
        <v>54</v>
      </c>
      <c r="D153" s="149">
        <v>47</v>
      </c>
      <c r="E153" s="149">
        <v>50</v>
      </c>
      <c r="F153" s="149">
        <v>3717</v>
      </c>
      <c r="G153" s="149">
        <v>3938</v>
      </c>
      <c r="H153" s="149">
        <v>7655</v>
      </c>
      <c r="I153" s="149">
        <v>45</v>
      </c>
      <c r="J153" s="149">
        <v>43</v>
      </c>
      <c r="K153" s="149">
        <v>44</v>
      </c>
      <c r="L153" s="149">
        <v>259</v>
      </c>
      <c r="M153" s="149">
        <v>270</v>
      </c>
      <c r="N153" s="149">
        <v>529</v>
      </c>
      <c r="O153" s="149">
        <v>53</v>
      </c>
      <c r="P153" s="149">
        <v>46</v>
      </c>
      <c r="Q153" s="149">
        <v>50</v>
      </c>
      <c r="R153" s="149">
        <v>4028</v>
      </c>
      <c r="S153" s="149">
        <v>4271</v>
      </c>
      <c r="T153" s="149">
        <v>8299</v>
      </c>
    </row>
    <row r="154" spans="1:20" x14ac:dyDescent="0.45">
      <c r="A154" s="149" t="s">
        <v>188</v>
      </c>
      <c r="B154" s="149" t="s">
        <v>189</v>
      </c>
      <c r="C154" s="149">
        <v>60</v>
      </c>
      <c r="D154" s="149">
        <v>52</v>
      </c>
      <c r="E154" s="149">
        <v>56</v>
      </c>
      <c r="F154" s="149">
        <v>3714</v>
      </c>
      <c r="G154" s="149">
        <v>3736</v>
      </c>
      <c r="H154" s="149">
        <v>7450</v>
      </c>
      <c r="I154" s="149">
        <v>55</v>
      </c>
      <c r="J154" s="149">
        <v>45</v>
      </c>
      <c r="K154" s="149">
        <v>50</v>
      </c>
      <c r="L154" s="149">
        <v>485</v>
      </c>
      <c r="M154" s="149">
        <v>501</v>
      </c>
      <c r="N154" s="149">
        <v>986</v>
      </c>
      <c r="O154" s="149">
        <v>59</v>
      </c>
      <c r="P154" s="149">
        <v>51</v>
      </c>
      <c r="Q154" s="149">
        <v>55</v>
      </c>
      <c r="R154" s="149">
        <v>4217</v>
      </c>
      <c r="S154" s="149">
        <v>4262</v>
      </c>
      <c r="T154" s="149">
        <v>8479</v>
      </c>
    </row>
    <row r="155" spans="1:20" x14ac:dyDescent="0.45">
      <c r="A155" s="149" t="s">
        <v>88</v>
      </c>
      <c r="B155" s="149" t="s">
        <v>89</v>
      </c>
      <c r="C155" s="149">
        <v>64</v>
      </c>
      <c r="D155" s="149">
        <v>55</v>
      </c>
      <c r="E155" s="149">
        <v>60</v>
      </c>
      <c r="F155" s="149">
        <v>1563</v>
      </c>
      <c r="G155" s="149">
        <v>1677</v>
      </c>
      <c r="H155" s="149">
        <v>3240</v>
      </c>
      <c r="I155" s="149" t="s">
        <v>414</v>
      </c>
      <c r="J155" s="149" t="s">
        <v>414</v>
      </c>
      <c r="K155" s="149">
        <v>57</v>
      </c>
      <c r="L155" s="149">
        <v>29</v>
      </c>
      <c r="M155" s="149">
        <v>31</v>
      </c>
      <c r="N155" s="149">
        <v>60</v>
      </c>
      <c r="O155" s="149">
        <v>64</v>
      </c>
      <c r="P155" s="149">
        <v>55</v>
      </c>
      <c r="Q155" s="149">
        <v>59</v>
      </c>
      <c r="R155" s="149">
        <v>1598</v>
      </c>
      <c r="S155" s="149">
        <v>1710</v>
      </c>
      <c r="T155" s="149">
        <v>3308</v>
      </c>
    </row>
    <row r="156" spans="1:20" x14ac:dyDescent="0.45">
      <c r="A156" s="149" t="s">
        <v>341</v>
      </c>
      <c r="B156" s="149" t="s">
        <v>342</v>
      </c>
      <c r="C156" s="149">
        <v>63</v>
      </c>
      <c r="D156" s="149">
        <v>54</v>
      </c>
      <c r="E156" s="149">
        <v>58</v>
      </c>
      <c r="F156" s="149">
        <v>3060</v>
      </c>
      <c r="G156" s="149">
        <v>3265</v>
      </c>
      <c r="H156" s="149">
        <v>6325</v>
      </c>
      <c r="I156" s="149">
        <v>55</v>
      </c>
      <c r="J156" s="149">
        <v>47</v>
      </c>
      <c r="K156" s="149">
        <v>51</v>
      </c>
      <c r="L156" s="149">
        <v>384</v>
      </c>
      <c r="M156" s="149">
        <v>446</v>
      </c>
      <c r="N156" s="149">
        <v>830</v>
      </c>
      <c r="O156" s="149">
        <v>61</v>
      </c>
      <c r="P156" s="149">
        <v>53</v>
      </c>
      <c r="Q156" s="149">
        <v>57</v>
      </c>
      <c r="R156" s="149">
        <v>3462</v>
      </c>
      <c r="S156" s="149">
        <v>3732</v>
      </c>
      <c r="T156" s="149">
        <v>7194</v>
      </c>
    </row>
    <row r="157" spans="1:20" x14ac:dyDescent="0.45">
      <c r="A157" s="149" t="s">
        <v>384</v>
      </c>
      <c r="B157" s="149" t="s">
        <v>385</v>
      </c>
      <c r="C157" s="149">
        <v>64</v>
      </c>
      <c r="D157" s="149">
        <v>56</v>
      </c>
      <c r="E157" s="149">
        <v>60</v>
      </c>
      <c r="F157" s="149">
        <v>2576</v>
      </c>
      <c r="G157" s="149">
        <v>2624</v>
      </c>
      <c r="H157" s="149">
        <v>5200</v>
      </c>
      <c r="I157" s="149">
        <v>44</v>
      </c>
      <c r="J157" s="149">
        <v>50</v>
      </c>
      <c r="K157" s="149">
        <v>47</v>
      </c>
      <c r="L157" s="149">
        <v>105</v>
      </c>
      <c r="M157" s="149">
        <v>111</v>
      </c>
      <c r="N157" s="149">
        <v>216</v>
      </c>
      <c r="O157" s="149">
        <v>62</v>
      </c>
      <c r="P157" s="149">
        <v>56</v>
      </c>
      <c r="Q157" s="149">
        <v>59</v>
      </c>
      <c r="R157" s="149">
        <v>2695</v>
      </c>
      <c r="S157" s="149">
        <v>2746</v>
      </c>
      <c r="T157" s="149">
        <v>5441</v>
      </c>
    </row>
    <row r="158" spans="1:20" x14ac:dyDescent="0.45">
      <c r="A158" s="149" t="s">
        <v>245</v>
      </c>
      <c r="B158" s="149" t="s">
        <v>246</v>
      </c>
      <c r="C158" s="149">
        <v>60</v>
      </c>
      <c r="D158" s="149">
        <v>49</v>
      </c>
      <c r="E158" s="149">
        <v>54</v>
      </c>
      <c r="F158" s="149">
        <v>3410</v>
      </c>
      <c r="G158" s="149">
        <v>3518</v>
      </c>
      <c r="H158" s="149">
        <v>6928</v>
      </c>
      <c r="I158" s="149">
        <v>53</v>
      </c>
      <c r="J158" s="149">
        <v>52</v>
      </c>
      <c r="K158" s="149">
        <v>53</v>
      </c>
      <c r="L158" s="149">
        <v>220</v>
      </c>
      <c r="M158" s="149">
        <v>240</v>
      </c>
      <c r="N158" s="149">
        <v>460</v>
      </c>
      <c r="O158" s="149">
        <v>59</v>
      </c>
      <c r="P158" s="149">
        <v>49</v>
      </c>
      <c r="Q158" s="149">
        <v>54</v>
      </c>
      <c r="R158" s="149">
        <v>3649</v>
      </c>
      <c r="S158" s="149">
        <v>3779</v>
      </c>
      <c r="T158" s="149">
        <v>7428</v>
      </c>
    </row>
    <row r="159" spans="1:20" x14ac:dyDescent="0.45">
      <c r="A159" s="149" t="s">
        <v>351</v>
      </c>
      <c r="B159" s="149" t="s">
        <v>352</v>
      </c>
      <c r="C159" s="149">
        <v>64</v>
      </c>
      <c r="D159" s="149">
        <v>58</v>
      </c>
      <c r="E159" s="149">
        <v>61</v>
      </c>
      <c r="F159" s="149">
        <v>5167</v>
      </c>
      <c r="G159" s="149">
        <v>5375</v>
      </c>
      <c r="H159" s="149">
        <v>10542</v>
      </c>
      <c r="I159" s="149">
        <v>68</v>
      </c>
      <c r="J159" s="149">
        <v>60</v>
      </c>
      <c r="K159" s="149">
        <v>64</v>
      </c>
      <c r="L159" s="149">
        <v>639</v>
      </c>
      <c r="M159" s="149">
        <v>656</v>
      </c>
      <c r="N159" s="149">
        <v>1295</v>
      </c>
      <c r="O159" s="149">
        <v>64</v>
      </c>
      <c r="P159" s="149">
        <v>59</v>
      </c>
      <c r="Q159" s="149">
        <v>61</v>
      </c>
      <c r="R159" s="149">
        <v>5844</v>
      </c>
      <c r="S159" s="149">
        <v>6080</v>
      </c>
      <c r="T159" s="149">
        <v>11924</v>
      </c>
    </row>
    <row r="160" spans="1:20" x14ac:dyDescent="0.45">
      <c r="A160" s="149" t="s">
        <v>220</v>
      </c>
      <c r="B160" s="149" t="s">
        <v>221</v>
      </c>
      <c r="C160" s="149">
        <v>67</v>
      </c>
      <c r="D160" s="149">
        <v>59</v>
      </c>
      <c r="E160" s="149">
        <v>63</v>
      </c>
      <c r="F160" s="149">
        <v>2662</v>
      </c>
      <c r="G160" s="149">
        <v>2663</v>
      </c>
      <c r="H160" s="149">
        <v>5325</v>
      </c>
      <c r="I160" s="149">
        <v>65</v>
      </c>
      <c r="J160" s="149">
        <v>57</v>
      </c>
      <c r="K160" s="149">
        <v>61</v>
      </c>
      <c r="L160" s="149">
        <v>216</v>
      </c>
      <c r="M160" s="149">
        <v>224</v>
      </c>
      <c r="N160" s="149">
        <v>440</v>
      </c>
      <c r="O160" s="149">
        <v>67</v>
      </c>
      <c r="P160" s="149">
        <v>59</v>
      </c>
      <c r="Q160" s="149">
        <v>63</v>
      </c>
      <c r="R160" s="149">
        <v>2886</v>
      </c>
      <c r="S160" s="149">
        <v>2905</v>
      </c>
      <c r="T160" s="149">
        <v>5791</v>
      </c>
    </row>
    <row r="161" spans="1:20" x14ac:dyDescent="0.45">
      <c r="A161" s="149" t="s">
        <v>355</v>
      </c>
      <c r="B161" s="149" t="s">
        <v>356</v>
      </c>
      <c r="C161" s="149">
        <v>58</v>
      </c>
      <c r="D161" s="149">
        <v>50</v>
      </c>
      <c r="E161" s="149">
        <v>54</v>
      </c>
      <c r="F161" s="149">
        <v>3715</v>
      </c>
      <c r="G161" s="149">
        <v>4025</v>
      </c>
      <c r="H161" s="149">
        <v>7740</v>
      </c>
      <c r="I161" s="149">
        <v>56</v>
      </c>
      <c r="J161" s="149">
        <v>49</v>
      </c>
      <c r="K161" s="149">
        <v>52</v>
      </c>
      <c r="L161" s="149">
        <v>353</v>
      </c>
      <c r="M161" s="149">
        <v>393</v>
      </c>
      <c r="N161" s="149">
        <v>746</v>
      </c>
      <c r="O161" s="149">
        <v>58</v>
      </c>
      <c r="P161" s="149">
        <v>50</v>
      </c>
      <c r="Q161" s="149">
        <v>54</v>
      </c>
      <c r="R161" s="149">
        <v>4088</v>
      </c>
      <c r="S161" s="149">
        <v>4438</v>
      </c>
      <c r="T161" s="149">
        <v>8526</v>
      </c>
    </row>
    <row r="165" spans="1:20" x14ac:dyDescent="0.45">
      <c r="A165" s="164" t="s">
        <v>72</v>
      </c>
      <c r="B165" s="149" t="s">
        <v>73</v>
      </c>
      <c r="C165" s="149">
        <v>64</v>
      </c>
      <c r="D165" s="149">
        <v>56</v>
      </c>
      <c r="E165" s="149">
        <v>60</v>
      </c>
      <c r="F165" s="149">
        <v>13155</v>
      </c>
      <c r="G165" s="149">
        <v>13548</v>
      </c>
      <c r="H165" s="149">
        <v>26703</v>
      </c>
      <c r="I165" s="149">
        <v>64</v>
      </c>
      <c r="J165" s="149">
        <v>55</v>
      </c>
      <c r="K165" s="149">
        <v>59</v>
      </c>
      <c r="L165" s="149">
        <v>829</v>
      </c>
      <c r="M165" s="149">
        <v>911</v>
      </c>
      <c r="N165" s="149">
        <v>1740</v>
      </c>
      <c r="O165" s="149">
        <v>64</v>
      </c>
      <c r="P165" s="149">
        <v>56</v>
      </c>
      <c r="Q165" s="149">
        <v>60</v>
      </c>
      <c r="R165" s="149">
        <v>14015</v>
      </c>
      <c r="S165" s="149">
        <v>14520</v>
      </c>
      <c r="T165" s="149">
        <v>28535</v>
      </c>
    </row>
    <row r="166" spans="1:20" x14ac:dyDescent="0.45">
      <c r="A166" s="164" t="s">
        <v>98</v>
      </c>
      <c r="B166" s="149" t="s">
        <v>99</v>
      </c>
      <c r="C166" s="149">
        <v>62</v>
      </c>
      <c r="D166" s="149">
        <v>55</v>
      </c>
      <c r="E166" s="149">
        <v>59</v>
      </c>
      <c r="F166" s="149">
        <v>33970</v>
      </c>
      <c r="G166" s="149">
        <v>36004</v>
      </c>
      <c r="H166" s="149">
        <v>69974</v>
      </c>
      <c r="I166" s="149">
        <v>60</v>
      </c>
      <c r="J166" s="149">
        <v>52</v>
      </c>
      <c r="K166" s="149">
        <v>56</v>
      </c>
      <c r="L166" s="149">
        <v>5173</v>
      </c>
      <c r="M166" s="149">
        <v>5405</v>
      </c>
      <c r="N166" s="149">
        <v>10578</v>
      </c>
      <c r="O166" s="149">
        <v>62</v>
      </c>
      <c r="P166" s="149">
        <v>55</v>
      </c>
      <c r="Q166" s="149">
        <v>58</v>
      </c>
      <c r="R166" s="149">
        <v>39343</v>
      </c>
      <c r="S166" s="149">
        <v>41625</v>
      </c>
      <c r="T166" s="149">
        <v>80968</v>
      </c>
    </row>
    <row r="167" spans="1:20" x14ac:dyDescent="0.45">
      <c r="A167" s="164" t="s">
        <v>145</v>
      </c>
      <c r="B167" s="149" t="s">
        <v>146</v>
      </c>
      <c r="C167" s="149">
        <v>63</v>
      </c>
      <c r="D167" s="149">
        <v>54</v>
      </c>
      <c r="E167" s="149">
        <v>58</v>
      </c>
      <c r="F167" s="149">
        <v>24901</v>
      </c>
      <c r="G167" s="149">
        <v>26021</v>
      </c>
      <c r="H167" s="149">
        <v>50922</v>
      </c>
      <c r="I167" s="149">
        <v>59</v>
      </c>
      <c r="J167" s="149">
        <v>51</v>
      </c>
      <c r="K167" s="149">
        <v>55</v>
      </c>
      <c r="L167" s="149">
        <v>4627</v>
      </c>
      <c r="M167" s="149">
        <v>4880</v>
      </c>
      <c r="N167" s="149">
        <v>9507</v>
      </c>
      <c r="O167" s="149">
        <v>62</v>
      </c>
      <c r="P167" s="149">
        <v>53</v>
      </c>
      <c r="Q167" s="149">
        <v>57</v>
      </c>
      <c r="R167" s="149">
        <v>29679</v>
      </c>
      <c r="S167" s="149">
        <v>31078</v>
      </c>
      <c r="T167" s="149">
        <v>60757</v>
      </c>
    </row>
    <row r="168" spans="1:20" x14ac:dyDescent="0.45">
      <c r="A168" s="164" t="s">
        <v>176</v>
      </c>
      <c r="B168" s="149" t="s">
        <v>177</v>
      </c>
      <c r="C168" s="149">
        <v>62</v>
      </c>
      <c r="D168" s="149">
        <v>54</v>
      </c>
      <c r="E168" s="149">
        <v>58</v>
      </c>
      <c r="F168" s="149">
        <v>21542</v>
      </c>
      <c r="G168" s="149">
        <v>22504</v>
      </c>
      <c r="H168" s="149">
        <v>44046</v>
      </c>
      <c r="I168" s="149">
        <v>60</v>
      </c>
      <c r="J168" s="149">
        <v>54</v>
      </c>
      <c r="K168" s="149">
        <v>57</v>
      </c>
      <c r="L168" s="149">
        <v>2903</v>
      </c>
      <c r="M168" s="149">
        <v>2934</v>
      </c>
      <c r="N168" s="149">
        <v>5837</v>
      </c>
      <c r="O168" s="149">
        <v>62</v>
      </c>
      <c r="P168" s="149">
        <v>54</v>
      </c>
      <c r="Q168" s="149">
        <v>58</v>
      </c>
      <c r="R168" s="149">
        <v>24633</v>
      </c>
      <c r="S168" s="149">
        <v>25624</v>
      </c>
      <c r="T168" s="149">
        <v>50257</v>
      </c>
    </row>
    <row r="169" spans="1:20" x14ac:dyDescent="0.45">
      <c r="A169" s="164" t="s">
        <v>196</v>
      </c>
      <c r="B169" s="149" t="s">
        <v>197</v>
      </c>
      <c r="C169" s="149">
        <v>65</v>
      </c>
      <c r="D169" s="149">
        <v>56</v>
      </c>
      <c r="E169" s="149">
        <v>60</v>
      </c>
      <c r="F169" s="149">
        <v>25842</v>
      </c>
      <c r="G169" s="149">
        <v>26528</v>
      </c>
      <c r="H169" s="149">
        <v>52370</v>
      </c>
      <c r="I169" s="149">
        <v>63</v>
      </c>
      <c r="J169" s="149">
        <v>54</v>
      </c>
      <c r="K169" s="149">
        <v>58</v>
      </c>
      <c r="L169" s="149">
        <v>6103</v>
      </c>
      <c r="M169" s="149">
        <v>6380</v>
      </c>
      <c r="N169" s="149">
        <v>12483</v>
      </c>
      <c r="O169" s="149">
        <v>64</v>
      </c>
      <c r="P169" s="149">
        <v>56</v>
      </c>
      <c r="Q169" s="149">
        <v>60</v>
      </c>
      <c r="R169" s="149">
        <v>32159</v>
      </c>
      <c r="S169" s="149">
        <v>33182</v>
      </c>
      <c r="T169" s="149">
        <v>65341</v>
      </c>
    </row>
    <row r="170" spans="1:20" x14ac:dyDescent="0.45">
      <c r="A170" s="164" t="s">
        <v>226</v>
      </c>
      <c r="B170" s="149" t="s">
        <v>227</v>
      </c>
      <c r="C170" s="149">
        <v>60</v>
      </c>
      <c r="D170" s="149">
        <v>52</v>
      </c>
      <c r="E170" s="149">
        <v>56</v>
      </c>
      <c r="F170" s="149">
        <v>27656</v>
      </c>
      <c r="G170" s="149">
        <v>29474</v>
      </c>
      <c r="H170" s="149">
        <v>57130</v>
      </c>
      <c r="I170" s="149">
        <v>57</v>
      </c>
      <c r="J170" s="149">
        <v>49</v>
      </c>
      <c r="K170" s="149">
        <v>52</v>
      </c>
      <c r="L170" s="149">
        <v>3732</v>
      </c>
      <c r="M170" s="149">
        <v>4006</v>
      </c>
      <c r="N170" s="149">
        <v>7738</v>
      </c>
      <c r="O170" s="149">
        <v>59</v>
      </c>
      <c r="P170" s="149">
        <v>52</v>
      </c>
      <c r="Q170" s="149">
        <v>55</v>
      </c>
      <c r="R170" s="149">
        <v>31637</v>
      </c>
      <c r="S170" s="149">
        <v>33764</v>
      </c>
      <c r="T170" s="149">
        <v>65401</v>
      </c>
    </row>
    <row r="171" spans="1:20" x14ac:dyDescent="0.45">
      <c r="A171" s="164" t="s">
        <v>249</v>
      </c>
      <c r="B171" s="149" t="s">
        <v>429</v>
      </c>
      <c r="C171" s="149">
        <v>64</v>
      </c>
      <c r="D171" s="149">
        <v>57</v>
      </c>
      <c r="E171" s="149">
        <v>61</v>
      </c>
      <c r="F171" s="149">
        <v>24019</v>
      </c>
      <c r="G171" s="149">
        <v>24881</v>
      </c>
      <c r="H171" s="149">
        <v>48900</v>
      </c>
      <c r="I171" s="149">
        <v>64</v>
      </c>
      <c r="J171" s="149">
        <v>58</v>
      </c>
      <c r="K171" s="149">
        <v>61</v>
      </c>
      <c r="L171" s="149">
        <v>21255</v>
      </c>
      <c r="M171" s="149">
        <v>22320</v>
      </c>
      <c r="N171" s="149">
        <v>43575</v>
      </c>
      <c r="O171" s="149">
        <v>64</v>
      </c>
      <c r="P171" s="149">
        <v>57</v>
      </c>
      <c r="Q171" s="149">
        <v>60</v>
      </c>
      <c r="R171" s="149">
        <v>45899</v>
      </c>
      <c r="S171" s="149">
        <v>47883</v>
      </c>
      <c r="T171" s="149">
        <v>93782</v>
      </c>
    </row>
    <row r="172" spans="1:20" x14ac:dyDescent="0.45">
      <c r="A172" s="165" t="s">
        <v>251</v>
      </c>
      <c r="B172" s="149" t="s">
        <v>252</v>
      </c>
      <c r="C172" s="149">
        <v>64</v>
      </c>
      <c r="D172" s="149">
        <v>56</v>
      </c>
      <c r="E172" s="149">
        <v>60</v>
      </c>
      <c r="F172" s="149">
        <v>7419</v>
      </c>
      <c r="G172" s="149">
        <v>7565</v>
      </c>
      <c r="H172" s="149">
        <v>14984</v>
      </c>
      <c r="I172" s="149">
        <v>63</v>
      </c>
      <c r="J172" s="149">
        <v>57</v>
      </c>
      <c r="K172" s="149">
        <v>60</v>
      </c>
      <c r="L172" s="149">
        <v>8688</v>
      </c>
      <c r="M172" s="149">
        <v>9019</v>
      </c>
      <c r="N172" s="149">
        <v>17707</v>
      </c>
      <c r="O172" s="149">
        <v>63</v>
      </c>
      <c r="P172" s="149">
        <v>57</v>
      </c>
      <c r="Q172" s="149">
        <v>60</v>
      </c>
      <c r="R172" s="149">
        <v>16337</v>
      </c>
      <c r="S172" s="149">
        <v>16803</v>
      </c>
      <c r="T172" s="149">
        <v>33140</v>
      </c>
    </row>
    <row r="173" spans="1:20" x14ac:dyDescent="0.45">
      <c r="A173" s="165" t="s">
        <v>281</v>
      </c>
      <c r="B173" s="149" t="s">
        <v>282</v>
      </c>
      <c r="C173" s="149">
        <v>64</v>
      </c>
      <c r="D173" s="149">
        <v>57</v>
      </c>
      <c r="E173" s="149">
        <v>61</v>
      </c>
      <c r="F173" s="149">
        <v>16600</v>
      </c>
      <c r="G173" s="149">
        <v>17316</v>
      </c>
      <c r="H173" s="149">
        <v>33916</v>
      </c>
      <c r="I173" s="149">
        <v>65</v>
      </c>
      <c r="J173" s="149">
        <v>58</v>
      </c>
      <c r="K173" s="149">
        <v>62</v>
      </c>
      <c r="L173" s="149">
        <v>12567</v>
      </c>
      <c r="M173" s="149">
        <v>13301</v>
      </c>
      <c r="N173" s="149">
        <v>25868</v>
      </c>
      <c r="O173" s="149">
        <v>64</v>
      </c>
      <c r="P173" s="149">
        <v>57</v>
      </c>
      <c r="Q173" s="149">
        <v>61</v>
      </c>
      <c r="R173" s="149">
        <v>29562</v>
      </c>
      <c r="S173" s="149">
        <v>31080</v>
      </c>
      <c r="T173" s="149">
        <v>60642</v>
      </c>
    </row>
    <row r="174" spans="1:20" x14ac:dyDescent="0.45">
      <c r="A174" s="164" t="s">
        <v>321</v>
      </c>
      <c r="B174" s="149" t="s">
        <v>322</v>
      </c>
      <c r="C174" s="149">
        <v>59</v>
      </c>
      <c r="D174" s="149">
        <v>52</v>
      </c>
      <c r="E174" s="149">
        <v>56</v>
      </c>
      <c r="F174" s="149">
        <v>40351</v>
      </c>
      <c r="G174" s="149">
        <v>42442</v>
      </c>
      <c r="H174" s="149">
        <v>82793</v>
      </c>
      <c r="I174" s="149">
        <v>61</v>
      </c>
      <c r="J174" s="149">
        <v>52</v>
      </c>
      <c r="K174" s="149">
        <v>57</v>
      </c>
      <c r="L174" s="149">
        <v>5279</v>
      </c>
      <c r="M174" s="149">
        <v>5604</v>
      </c>
      <c r="N174" s="149">
        <v>10883</v>
      </c>
      <c r="O174" s="149">
        <v>59</v>
      </c>
      <c r="P174" s="149">
        <v>52</v>
      </c>
      <c r="Q174" s="149">
        <v>56</v>
      </c>
      <c r="R174" s="149">
        <v>45893</v>
      </c>
      <c r="S174" s="149">
        <v>48315</v>
      </c>
      <c r="T174" s="149">
        <v>94208</v>
      </c>
    </row>
    <row r="175" spans="1:20" x14ac:dyDescent="0.45">
      <c r="A175" s="164" t="s">
        <v>361</v>
      </c>
      <c r="B175" s="149" t="s">
        <v>362</v>
      </c>
      <c r="C175" s="149">
        <v>63</v>
      </c>
      <c r="D175" s="149">
        <v>55</v>
      </c>
      <c r="E175" s="149">
        <v>59</v>
      </c>
      <c r="F175" s="149">
        <v>24744</v>
      </c>
      <c r="G175" s="149">
        <v>26117</v>
      </c>
      <c r="H175" s="149">
        <v>50861</v>
      </c>
      <c r="I175" s="149">
        <v>61</v>
      </c>
      <c r="J175" s="149">
        <v>54</v>
      </c>
      <c r="K175" s="149">
        <v>57</v>
      </c>
      <c r="L175" s="149">
        <v>1482</v>
      </c>
      <c r="M175" s="149">
        <v>1616</v>
      </c>
      <c r="N175" s="149">
        <v>3098</v>
      </c>
      <c r="O175" s="149">
        <v>63</v>
      </c>
      <c r="P175" s="149">
        <v>55</v>
      </c>
      <c r="Q175" s="149">
        <v>58</v>
      </c>
      <c r="R175" s="149">
        <v>26371</v>
      </c>
      <c r="S175" s="149">
        <v>27879</v>
      </c>
      <c r="T175" s="149">
        <v>54250</v>
      </c>
    </row>
    <row r="176" spans="1:20" x14ac:dyDescent="0.45">
      <c r="A176" s="166" t="s">
        <v>70</v>
      </c>
      <c r="B176" s="149" t="s">
        <v>48</v>
      </c>
      <c r="C176" s="149">
        <v>62</v>
      </c>
      <c r="D176" s="149">
        <v>54</v>
      </c>
      <c r="E176" s="149">
        <v>58</v>
      </c>
      <c r="F176" s="149">
        <v>236180</v>
      </c>
      <c r="G176" s="149">
        <v>247519</v>
      </c>
      <c r="H176" s="149">
        <v>483699</v>
      </c>
      <c r="I176" s="149">
        <v>62</v>
      </c>
      <c r="J176" s="149">
        <v>54</v>
      </c>
      <c r="K176" s="149">
        <v>58</v>
      </c>
      <c r="L176" s="149">
        <v>51383</v>
      </c>
      <c r="M176" s="149">
        <v>54056</v>
      </c>
      <c r="N176" s="149">
        <v>105439</v>
      </c>
      <c r="O176" s="149">
        <v>62</v>
      </c>
      <c r="P176" s="149">
        <v>54</v>
      </c>
      <c r="Q176" s="149">
        <v>58</v>
      </c>
      <c r="R176" s="149">
        <v>289629</v>
      </c>
      <c r="S176" s="149">
        <v>303870</v>
      </c>
      <c r="T176" s="149">
        <v>593499</v>
      </c>
    </row>
  </sheetData>
  <phoneticPr fontId="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176"/>
  <sheetViews>
    <sheetView workbookViewId="0"/>
  </sheetViews>
  <sheetFormatPr defaultColWidth="9.1328125" defaultRowHeight="14.25" x14ac:dyDescent="0.45"/>
  <cols>
    <col min="1" max="1" width="9.1328125" style="149"/>
    <col min="2" max="2" width="27.73046875" style="149" bestFit="1" customWidth="1"/>
    <col min="3" max="16384" width="9.1328125" style="149"/>
  </cols>
  <sheetData>
    <row r="1" spans="1:20" ht="15.4" x14ac:dyDescent="0.45">
      <c r="A1" s="145" t="s">
        <v>421</v>
      </c>
    </row>
    <row r="2" spans="1:20" x14ac:dyDescent="0.45">
      <c r="C2" s="149" t="s">
        <v>430</v>
      </c>
      <c r="I2" s="149" t="s">
        <v>431</v>
      </c>
      <c r="O2" s="149" t="s">
        <v>48</v>
      </c>
    </row>
    <row r="3" spans="1:20" x14ac:dyDescent="0.45">
      <c r="C3" s="149" t="s">
        <v>398</v>
      </c>
      <c r="I3" s="149" t="s">
        <v>398</v>
      </c>
      <c r="O3" s="149" t="s">
        <v>398</v>
      </c>
    </row>
    <row r="4" spans="1:20" x14ac:dyDescent="0.45">
      <c r="C4" s="149">
        <v>1</v>
      </c>
      <c r="I4" s="149">
        <v>1</v>
      </c>
      <c r="O4" s="149">
        <v>1</v>
      </c>
    </row>
    <row r="5" spans="1:20" x14ac:dyDescent="0.45">
      <c r="C5" s="149" t="s">
        <v>418</v>
      </c>
      <c r="I5" s="149" t="s">
        <v>418</v>
      </c>
      <c r="O5" s="149" t="s">
        <v>418</v>
      </c>
    </row>
    <row r="6" spans="1:20" x14ac:dyDescent="0.45">
      <c r="C6" s="149">
        <v>1</v>
      </c>
      <c r="F6" s="149" t="s">
        <v>48</v>
      </c>
      <c r="I6" s="149">
        <v>1</v>
      </c>
      <c r="L6" s="149" t="s">
        <v>48</v>
      </c>
      <c r="O6" s="149">
        <v>1</v>
      </c>
      <c r="R6" s="149" t="s">
        <v>48</v>
      </c>
    </row>
    <row r="7" spans="1:20" x14ac:dyDescent="0.45">
      <c r="C7" s="149" t="s">
        <v>399</v>
      </c>
      <c r="F7" s="149" t="s">
        <v>399</v>
      </c>
      <c r="I7" s="149" t="s">
        <v>399</v>
      </c>
      <c r="L7" s="149" t="s">
        <v>399</v>
      </c>
      <c r="O7" s="149" t="s">
        <v>399</v>
      </c>
      <c r="R7" s="149" t="s">
        <v>399</v>
      </c>
    </row>
    <row r="8" spans="1:20" x14ac:dyDescent="0.45">
      <c r="C8" s="149" t="s">
        <v>401</v>
      </c>
      <c r="D8" s="149" t="s">
        <v>400</v>
      </c>
      <c r="E8" s="149" t="s">
        <v>48</v>
      </c>
      <c r="F8" s="149" t="s">
        <v>401</v>
      </c>
      <c r="G8" s="149" t="s">
        <v>400</v>
      </c>
      <c r="H8" s="149" t="s">
        <v>48</v>
      </c>
      <c r="I8" s="149" t="s">
        <v>401</v>
      </c>
      <c r="J8" s="149" t="s">
        <v>400</v>
      </c>
      <c r="K8" s="149" t="s">
        <v>48</v>
      </c>
      <c r="L8" s="149" t="s">
        <v>401</v>
      </c>
      <c r="M8" s="149" t="s">
        <v>400</v>
      </c>
      <c r="N8" s="149" t="s">
        <v>48</v>
      </c>
      <c r="O8" s="149" t="s">
        <v>401</v>
      </c>
      <c r="P8" s="149" t="s">
        <v>400</v>
      </c>
      <c r="Q8" s="149" t="s">
        <v>48</v>
      </c>
      <c r="R8" s="149" t="s">
        <v>401</v>
      </c>
      <c r="S8" s="149" t="s">
        <v>400</v>
      </c>
      <c r="T8" s="149" t="s">
        <v>48</v>
      </c>
    </row>
    <row r="9" spans="1:2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row>
    <row r="10" spans="1:2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row>
    <row r="11" spans="1:20" x14ac:dyDescent="0.45">
      <c r="A11" s="149" t="s">
        <v>253</v>
      </c>
      <c r="B11" s="149" t="s">
        <v>254</v>
      </c>
      <c r="C11" s="215">
        <v>69</v>
      </c>
      <c r="D11" s="215">
        <v>64</v>
      </c>
      <c r="E11" s="215">
        <v>66</v>
      </c>
      <c r="F11" s="215">
        <v>286</v>
      </c>
      <c r="G11" s="215">
        <v>328</v>
      </c>
      <c r="H11" s="215">
        <v>614</v>
      </c>
      <c r="I11" s="215">
        <v>72</v>
      </c>
      <c r="J11" s="215">
        <v>66</v>
      </c>
      <c r="K11" s="215">
        <v>69</v>
      </c>
      <c r="L11" s="215">
        <v>471</v>
      </c>
      <c r="M11" s="215">
        <v>487</v>
      </c>
      <c r="N11" s="215">
        <v>958</v>
      </c>
      <c r="O11" s="215">
        <v>70</v>
      </c>
      <c r="P11" s="215">
        <v>65</v>
      </c>
      <c r="Q11" s="215">
        <v>68</v>
      </c>
      <c r="R11" s="215">
        <v>766</v>
      </c>
      <c r="S11" s="215">
        <v>826</v>
      </c>
      <c r="T11" s="215">
        <v>1592</v>
      </c>
    </row>
    <row r="12" spans="1:20" x14ac:dyDescent="0.45">
      <c r="A12" s="149" t="s">
        <v>299</v>
      </c>
      <c r="B12" s="149" t="s">
        <v>300</v>
      </c>
      <c r="C12" s="215">
        <v>78</v>
      </c>
      <c r="D12" s="215">
        <v>71</v>
      </c>
      <c r="E12" s="215">
        <v>75</v>
      </c>
      <c r="F12" s="215">
        <v>874</v>
      </c>
      <c r="G12" s="215">
        <v>1019</v>
      </c>
      <c r="H12" s="215">
        <v>1893</v>
      </c>
      <c r="I12" s="215">
        <v>83</v>
      </c>
      <c r="J12" s="215">
        <v>77</v>
      </c>
      <c r="K12" s="215">
        <v>80</v>
      </c>
      <c r="L12" s="215">
        <v>705</v>
      </c>
      <c r="M12" s="215">
        <v>697</v>
      </c>
      <c r="N12" s="215">
        <v>1402</v>
      </c>
      <c r="O12" s="215">
        <v>80</v>
      </c>
      <c r="P12" s="215">
        <v>73</v>
      </c>
      <c r="Q12" s="215">
        <v>76</v>
      </c>
      <c r="R12" s="215">
        <v>1593</v>
      </c>
      <c r="S12" s="215">
        <v>1738</v>
      </c>
      <c r="T12" s="215">
        <v>3331</v>
      </c>
    </row>
    <row r="13" spans="1:20" x14ac:dyDescent="0.45">
      <c r="A13" s="149" t="s">
        <v>257</v>
      </c>
      <c r="B13" s="149" t="s">
        <v>258</v>
      </c>
      <c r="C13" s="215">
        <v>77</v>
      </c>
      <c r="D13" s="215">
        <v>67</v>
      </c>
      <c r="E13" s="215">
        <v>72</v>
      </c>
      <c r="F13" s="215">
        <v>582</v>
      </c>
      <c r="G13" s="215">
        <v>610</v>
      </c>
      <c r="H13" s="215">
        <v>1192</v>
      </c>
      <c r="I13" s="215">
        <v>78</v>
      </c>
      <c r="J13" s="215">
        <v>67</v>
      </c>
      <c r="K13" s="215">
        <v>73</v>
      </c>
      <c r="L13" s="215">
        <v>731</v>
      </c>
      <c r="M13" s="215">
        <v>692</v>
      </c>
      <c r="N13" s="215">
        <v>1423</v>
      </c>
      <c r="O13" s="215">
        <v>78</v>
      </c>
      <c r="P13" s="215">
        <v>67</v>
      </c>
      <c r="Q13" s="215">
        <v>72</v>
      </c>
      <c r="R13" s="215">
        <v>1328</v>
      </c>
      <c r="S13" s="215">
        <v>1320</v>
      </c>
      <c r="T13" s="215">
        <v>2648</v>
      </c>
    </row>
    <row r="14" spans="1:20" x14ac:dyDescent="0.45">
      <c r="A14" s="149" t="s">
        <v>259</v>
      </c>
      <c r="B14" s="149" t="s">
        <v>260</v>
      </c>
      <c r="C14" s="215">
        <v>77</v>
      </c>
      <c r="D14" s="215">
        <v>74</v>
      </c>
      <c r="E14" s="215">
        <v>76</v>
      </c>
      <c r="F14" s="215">
        <v>356</v>
      </c>
      <c r="G14" s="215">
        <v>365</v>
      </c>
      <c r="H14" s="215">
        <v>721</v>
      </c>
      <c r="I14" s="215">
        <v>77</v>
      </c>
      <c r="J14" s="215">
        <v>76</v>
      </c>
      <c r="K14" s="215">
        <v>77</v>
      </c>
      <c r="L14" s="215">
        <v>309</v>
      </c>
      <c r="M14" s="215">
        <v>365</v>
      </c>
      <c r="N14" s="215">
        <v>674</v>
      </c>
      <c r="O14" s="215">
        <v>77</v>
      </c>
      <c r="P14" s="215">
        <v>75</v>
      </c>
      <c r="Q14" s="215">
        <v>76</v>
      </c>
      <c r="R14" s="215">
        <v>670</v>
      </c>
      <c r="S14" s="215">
        <v>734</v>
      </c>
      <c r="T14" s="215">
        <v>1404</v>
      </c>
    </row>
    <row r="15" spans="1:20" x14ac:dyDescent="0.45">
      <c r="A15" s="149" t="s">
        <v>263</v>
      </c>
      <c r="B15" s="149" t="s">
        <v>264</v>
      </c>
      <c r="C15" s="215">
        <v>74</v>
      </c>
      <c r="D15" s="215">
        <v>65</v>
      </c>
      <c r="E15" s="215">
        <v>70</v>
      </c>
      <c r="F15" s="215">
        <v>564</v>
      </c>
      <c r="G15" s="215">
        <v>578</v>
      </c>
      <c r="H15" s="215">
        <v>1142</v>
      </c>
      <c r="I15" s="215">
        <v>73</v>
      </c>
      <c r="J15" s="215">
        <v>66</v>
      </c>
      <c r="K15" s="215">
        <v>70</v>
      </c>
      <c r="L15" s="215">
        <v>407</v>
      </c>
      <c r="M15" s="215">
        <v>439</v>
      </c>
      <c r="N15" s="215">
        <v>846</v>
      </c>
      <c r="O15" s="215">
        <v>74</v>
      </c>
      <c r="P15" s="215">
        <v>66</v>
      </c>
      <c r="Q15" s="215">
        <v>70</v>
      </c>
      <c r="R15" s="215">
        <v>977</v>
      </c>
      <c r="S15" s="215">
        <v>1019</v>
      </c>
      <c r="T15" s="215">
        <v>1996</v>
      </c>
    </row>
    <row r="16" spans="1:20" x14ac:dyDescent="0.45">
      <c r="A16" s="149" t="s">
        <v>265</v>
      </c>
      <c r="B16" s="149" t="s">
        <v>266</v>
      </c>
      <c r="C16" s="215" t="s">
        <v>414</v>
      </c>
      <c r="D16" s="215" t="s">
        <v>414</v>
      </c>
      <c r="E16" s="215" t="s">
        <v>414</v>
      </c>
      <c r="F16" s="215" t="s">
        <v>414</v>
      </c>
      <c r="G16" s="215" t="s">
        <v>414</v>
      </c>
      <c r="H16" s="215" t="s">
        <v>414</v>
      </c>
      <c r="I16" s="215" t="s">
        <v>414</v>
      </c>
      <c r="J16" s="215" t="s">
        <v>414</v>
      </c>
      <c r="K16" s="215" t="s">
        <v>414</v>
      </c>
      <c r="L16" s="215" t="s">
        <v>414</v>
      </c>
      <c r="M16" s="215" t="s">
        <v>414</v>
      </c>
      <c r="N16" s="215" t="s">
        <v>414</v>
      </c>
      <c r="O16" s="215" t="s">
        <v>414</v>
      </c>
      <c r="P16" s="215" t="s">
        <v>414</v>
      </c>
      <c r="Q16" s="215" t="s">
        <v>414</v>
      </c>
      <c r="R16" s="215" t="s">
        <v>414</v>
      </c>
      <c r="S16" s="215" t="s">
        <v>414</v>
      </c>
      <c r="T16" s="215" t="s">
        <v>414</v>
      </c>
    </row>
    <row r="17" spans="1:20" x14ac:dyDescent="0.45">
      <c r="A17" s="149" t="s">
        <v>267</v>
      </c>
      <c r="B17" s="149" t="s">
        <v>268</v>
      </c>
      <c r="C17" s="215">
        <v>79</v>
      </c>
      <c r="D17" s="215">
        <v>70</v>
      </c>
      <c r="E17" s="215">
        <v>74</v>
      </c>
      <c r="F17" s="215">
        <v>791</v>
      </c>
      <c r="G17" s="215">
        <v>816</v>
      </c>
      <c r="H17" s="215">
        <v>1607</v>
      </c>
      <c r="I17" s="215">
        <v>74</v>
      </c>
      <c r="J17" s="215">
        <v>71</v>
      </c>
      <c r="K17" s="215">
        <v>73</v>
      </c>
      <c r="L17" s="215">
        <v>691</v>
      </c>
      <c r="M17" s="215">
        <v>790</v>
      </c>
      <c r="N17" s="215">
        <v>1481</v>
      </c>
      <c r="O17" s="215">
        <v>76</v>
      </c>
      <c r="P17" s="215">
        <v>71</v>
      </c>
      <c r="Q17" s="215">
        <v>73</v>
      </c>
      <c r="R17" s="215">
        <v>1502</v>
      </c>
      <c r="S17" s="215">
        <v>1621</v>
      </c>
      <c r="T17" s="215">
        <v>3123</v>
      </c>
    </row>
    <row r="18" spans="1:20" x14ac:dyDescent="0.45">
      <c r="A18" s="149" t="s">
        <v>269</v>
      </c>
      <c r="B18" s="149" t="s">
        <v>270</v>
      </c>
      <c r="C18" s="215">
        <v>79</v>
      </c>
      <c r="D18" s="215">
        <v>70</v>
      </c>
      <c r="E18" s="215">
        <v>74</v>
      </c>
      <c r="F18" s="215">
        <v>1202</v>
      </c>
      <c r="G18" s="215">
        <v>1227</v>
      </c>
      <c r="H18" s="215">
        <v>2429</v>
      </c>
      <c r="I18" s="215">
        <v>82</v>
      </c>
      <c r="J18" s="215">
        <v>74</v>
      </c>
      <c r="K18" s="215">
        <v>78</v>
      </c>
      <c r="L18" s="215">
        <v>576</v>
      </c>
      <c r="M18" s="215">
        <v>571</v>
      </c>
      <c r="N18" s="215">
        <v>1147</v>
      </c>
      <c r="O18" s="215">
        <v>79</v>
      </c>
      <c r="P18" s="215">
        <v>71</v>
      </c>
      <c r="Q18" s="215">
        <v>75</v>
      </c>
      <c r="R18" s="215">
        <v>1814</v>
      </c>
      <c r="S18" s="215">
        <v>1832</v>
      </c>
      <c r="T18" s="215">
        <v>3646</v>
      </c>
    </row>
    <row r="19" spans="1:20" x14ac:dyDescent="0.45">
      <c r="A19" s="149" t="s">
        <v>273</v>
      </c>
      <c r="B19" s="149" t="s">
        <v>274</v>
      </c>
      <c r="C19" s="215">
        <v>77</v>
      </c>
      <c r="D19" s="215">
        <v>65</v>
      </c>
      <c r="E19" s="215">
        <v>71</v>
      </c>
      <c r="F19" s="215">
        <v>960</v>
      </c>
      <c r="G19" s="215">
        <v>886</v>
      </c>
      <c r="H19" s="215">
        <v>1846</v>
      </c>
      <c r="I19" s="215">
        <v>79</v>
      </c>
      <c r="J19" s="215">
        <v>69</v>
      </c>
      <c r="K19" s="215">
        <v>74</v>
      </c>
      <c r="L19" s="215">
        <v>721</v>
      </c>
      <c r="M19" s="215">
        <v>734</v>
      </c>
      <c r="N19" s="215">
        <v>1455</v>
      </c>
      <c r="O19" s="215">
        <v>77</v>
      </c>
      <c r="P19" s="215">
        <v>67</v>
      </c>
      <c r="Q19" s="215">
        <v>72</v>
      </c>
      <c r="R19" s="215">
        <v>1704</v>
      </c>
      <c r="S19" s="215">
        <v>1646</v>
      </c>
      <c r="T19" s="215">
        <v>3350</v>
      </c>
    </row>
    <row r="20" spans="1:20" x14ac:dyDescent="0.45">
      <c r="A20" s="149" t="s">
        <v>275</v>
      </c>
      <c r="B20" s="149" t="s">
        <v>276</v>
      </c>
      <c r="C20" s="215">
        <v>74</v>
      </c>
      <c r="D20" s="215">
        <v>67</v>
      </c>
      <c r="E20" s="215">
        <v>70</v>
      </c>
      <c r="F20" s="215">
        <v>421</v>
      </c>
      <c r="G20" s="215">
        <v>480</v>
      </c>
      <c r="H20" s="215">
        <v>901</v>
      </c>
      <c r="I20" s="215">
        <v>75</v>
      </c>
      <c r="J20" s="215">
        <v>67</v>
      </c>
      <c r="K20" s="215">
        <v>71</v>
      </c>
      <c r="L20" s="215">
        <v>1139</v>
      </c>
      <c r="M20" s="215">
        <v>1192</v>
      </c>
      <c r="N20" s="215">
        <v>2331</v>
      </c>
      <c r="O20" s="215">
        <v>74</v>
      </c>
      <c r="P20" s="215">
        <v>67</v>
      </c>
      <c r="Q20" s="215">
        <v>71</v>
      </c>
      <c r="R20" s="215">
        <v>1574</v>
      </c>
      <c r="S20" s="215">
        <v>1679</v>
      </c>
      <c r="T20" s="215">
        <v>3253</v>
      </c>
    </row>
    <row r="21" spans="1:20" x14ac:dyDescent="0.45">
      <c r="A21" s="149" t="s">
        <v>277</v>
      </c>
      <c r="B21" s="149" t="s">
        <v>278</v>
      </c>
      <c r="C21" s="215">
        <v>77</v>
      </c>
      <c r="D21" s="215">
        <v>71</v>
      </c>
      <c r="E21" s="215">
        <v>74</v>
      </c>
      <c r="F21" s="215">
        <v>731</v>
      </c>
      <c r="G21" s="215">
        <v>758</v>
      </c>
      <c r="H21" s="215">
        <v>1489</v>
      </c>
      <c r="I21" s="215">
        <v>80</v>
      </c>
      <c r="J21" s="215">
        <v>74</v>
      </c>
      <c r="K21" s="215">
        <v>77</v>
      </c>
      <c r="L21" s="215">
        <v>604</v>
      </c>
      <c r="M21" s="215">
        <v>599</v>
      </c>
      <c r="N21" s="215">
        <v>1203</v>
      </c>
      <c r="O21" s="215">
        <v>78</v>
      </c>
      <c r="P21" s="215">
        <v>72</v>
      </c>
      <c r="Q21" s="215">
        <v>75</v>
      </c>
      <c r="R21" s="215">
        <v>1343</v>
      </c>
      <c r="S21" s="215">
        <v>1370</v>
      </c>
      <c r="T21" s="215">
        <v>2713</v>
      </c>
    </row>
    <row r="22" spans="1:20" x14ac:dyDescent="0.45">
      <c r="A22" s="149" t="s">
        <v>279</v>
      </c>
      <c r="B22" s="149" t="s">
        <v>280</v>
      </c>
      <c r="C22" s="215">
        <v>79</v>
      </c>
      <c r="D22" s="215">
        <v>74</v>
      </c>
      <c r="E22" s="215">
        <v>76</v>
      </c>
      <c r="F22" s="215">
        <v>252</v>
      </c>
      <c r="G22" s="215">
        <v>235</v>
      </c>
      <c r="H22" s="215">
        <v>487</v>
      </c>
      <c r="I22" s="215">
        <v>77</v>
      </c>
      <c r="J22" s="215">
        <v>72</v>
      </c>
      <c r="K22" s="215">
        <v>74</v>
      </c>
      <c r="L22" s="215">
        <v>532</v>
      </c>
      <c r="M22" s="215">
        <v>523</v>
      </c>
      <c r="N22" s="215">
        <v>1055</v>
      </c>
      <c r="O22" s="215">
        <v>77</v>
      </c>
      <c r="P22" s="215">
        <v>72</v>
      </c>
      <c r="Q22" s="215">
        <v>74</v>
      </c>
      <c r="R22" s="215">
        <v>797</v>
      </c>
      <c r="S22" s="215">
        <v>771</v>
      </c>
      <c r="T22" s="215">
        <v>1568</v>
      </c>
    </row>
    <row r="23" spans="1:20" x14ac:dyDescent="0.45">
      <c r="A23" s="149" t="s">
        <v>283</v>
      </c>
      <c r="B23" s="149" t="s">
        <v>284</v>
      </c>
      <c r="C23" s="215">
        <v>63</v>
      </c>
      <c r="D23" s="215">
        <v>56</v>
      </c>
      <c r="E23" s="215">
        <v>59</v>
      </c>
      <c r="F23" s="215">
        <v>825</v>
      </c>
      <c r="G23" s="215">
        <v>884</v>
      </c>
      <c r="H23" s="215">
        <v>1709</v>
      </c>
      <c r="I23" s="215">
        <v>70</v>
      </c>
      <c r="J23" s="215">
        <v>63</v>
      </c>
      <c r="K23" s="215">
        <v>67</v>
      </c>
      <c r="L23" s="215">
        <v>840</v>
      </c>
      <c r="M23" s="215">
        <v>898</v>
      </c>
      <c r="N23" s="215">
        <v>1738</v>
      </c>
      <c r="O23" s="215">
        <v>66</v>
      </c>
      <c r="P23" s="215">
        <v>59</v>
      </c>
      <c r="Q23" s="215">
        <v>63</v>
      </c>
      <c r="R23" s="215">
        <v>1699</v>
      </c>
      <c r="S23" s="215">
        <v>1823</v>
      </c>
      <c r="T23" s="215">
        <v>3522</v>
      </c>
    </row>
    <row r="24" spans="1:20" x14ac:dyDescent="0.45">
      <c r="A24" s="149" t="s">
        <v>285</v>
      </c>
      <c r="B24" s="149" t="s">
        <v>286</v>
      </c>
      <c r="C24" s="215">
        <v>76</v>
      </c>
      <c r="D24" s="215">
        <v>71</v>
      </c>
      <c r="E24" s="215">
        <v>73</v>
      </c>
      <c r="F24" s="215">
        <v>1003</v>
      </c>
      <c r="G24" s="215">
        <v>1067</v>
      </c>
      <c r="H24" s="215">
        <v>2070</v>
      </c>
      <c r="I24" s="215">
        <v>75</v>
      </c>
      <c r="J24" s="215">
        <v>68</v>
      </c>
      <c r="K24" s="215">
        <v>71</v>
      </c>
      <c r="L24" s="215">
        <v>872</v>
      </c>
      <c r="M24" s="215">
        <v>934</v>
      </c>
      <c r="N24" s="215">
        <v>1806</v>
      </c>
      <c r="O24" s="215">
        <v>75</v>
      </c>
      <c r="P24" s="215">
        <v>70</v>
      </c>
      <c r="Q24" s="215">
        <v>72</v>
      </c>
      <c r="R24" s="215">
        <v>1931</v>
      </c>
      <c r="S24" s="215">
        <v>2064</v>
      </c>
      <c r="T24" s="215">
        <v>3995</v>
      </c>
    </row>
    <row r="25" spans="1:20" x14ac:dyDescent="0.45">
      <c r="A25" s="149" t="s">
        <v>287</v>
      </c>
      <c r="B25" s="149" t="s">
        <v>288</v>
      </c>
      <c r="C25" s="215">
        <v>79</v>
      </c>
      <c r="D25" s="215">
        <v>73</v>
      </c>
      <c r="E25" s="215">
        <v>76</v>
      </c>
      <c r="F25" s="215">
        <v>1245</v>
      </c>
      <c r="G25" s="215">
        <v>1340</v>
      </c>
      <c r="H25" s="215">
        <v>2585</v>
      </c>
      <c r="I25" s="215">
        <v>81</v>
      </c>
      <c r="J25" s="215">
        <v>73</v>
      </c>
      <c r="K25" s="215">
        <v>77</v>
      </c>
      <c r="L25" s="215">
        <v>283</v>
      </c>
      <c r="M25" s="215">
        <v>263</v>
      </c>
      <c r="N25" s="215">
        <v>546</v>
      </c>
      <c r="O25" s="215">
        <v>79</v>
      </c>
      <c r="P25" s="215">
        <v>72</v>
      </c>
      <c r="Q25" s="215">
        <v>76</v>
      </c>
      <c r="R25" s="215">
        <v>1535</v>
      </c>
      <c r="S25" s="215">
        <v>1612</v>
      </c>
      <c r="T25" s="215">
        <v>3147</v>
      </c>
    </row>
    <row r="26" spans="1:20" x14ac:dyDescent="0.45">
      <c r="A26" s="149" t="s">
        <v>289</v>
      </c>
      <c r="B26" s="149" t="s">
        <v>290</v>
      </c>
      <c r="C26" s="215">
        <v>79</v>
      </c>
      <c r="D26" s="215">
        <v>74</v>
      </c>
      <c r="E26" s="215">
        <v>76</v>
      </c>
      <c r="F26" s="215">
        <v>572</v>
      </c>
      <c r="G26" s="215">
        <v>624</v>
      </c>
      <c r="H26" s="215">
        <v>1196</v>
      </c>
      <c r="I26" s="215">
        <v>80</v>
      </c>
      <c r="J26" s="215">
        <v>71</v>
      </c>
      <c r="K26" s="215">
        <v>76</v>
      </c>
      <c r="L26" s="215">
        <v>1153</v>
      </c>
      <c r="M26" s="215">
        <v>1264</v>
      </c>
      <c r="N26" s="215">
        <v>2417</v>
      </c>
      <c r="O26" s="215">
        <v>79</v>
      </c>
      <c r="P26" s="215">
        <v>71</v>
      </c>
      <c r="Q26" s="215">
        <v>75</v>
      </c>
      <c r="R26" s="215">
        <v>1771</v>
      </c>
      <c r="S26" s="215">
        <v>1944</v>
      </c>
      <c r="T26" s="215">
        <v>3715</v>
      </c>
    </row>
    <row r="27" spans="1:20" x14ac:dyDescent="0.45">
      <c r="A27" s="149" t="s">
        <v>291</v>
      </c>
      <c r="B27" s="149" t="s">
        <v>292</v>
      </c>
      <c r="C27" s="215">
        <v>80</v>
      </c>
      <c r="D27" s="215">
        <v>72</v>
      </c>
      <c r="E27" s="215">
        <v>76</v>
      </c>
      <c r="F27" s="215">
        <v>1622</v>
      </c>
      <c r="G27" s="215">
        <v>1640</v>
      </c>
      <c r="H27" s="215">
        <v>3262</v>
      </c>
      <c r="I27" s="215">
        <v>80</v>
      </c>
      <c r="J27" s="215">
        <v>68</v>
      </c>
      <c r="K27" s="215">
        <v>74</v>
      </c>
      <c r="L27" s="215">
        <v>212</v>
      </c>
      <c r="M27" s="215">
        <v>222</v>
      </c>
      <c r="N27" s="215">
        <v>434</v>
      </c>
      <c r="O27" s="215">
        <v>79</v>
      </c>
      <c r="P27" s="215">
        <v>71</v>
      </c>
      <c r="Q27" s="215">
        <v>75</v>
      </c>
      <c r="R27" s="215">
        <v>1858</v>
      </c>
      <c r="S27" s="215">
        <v>1885</v>
      </c>
      <c r="T27" s="215">
        <v>3743</v>
      </c>
    </row>
    <row r="28" spans="1:20" x14ac:dyDescent="0.45">
      <c r="A28" s="149" t="s">
        <v>293</v>
      </c>
      <c r="B28" s="149" t="s">
        <v>294</v>
      </c>
      <c r="C28" s="215">
        <v>75</v>
      </c>
      <c r="D28" s="215">
        <v>66</v>
      </c>
      <c r="E28" s="215">
        <v>70</v>
      </c>
      <c r="F28" s="215">
        <v>1475</v>
      </c>
      <c r="G28" s="215">
        <v>1549</v>
      </c>
      <c r="H28" s="215">
        <v>3024</v>
      </c>
      <c r="I28" s="215">
        <v>76</v>
      </c>
      <c r="J28" s="215">
        <v>73</v>
      </c>
      <c r="K28" s="215">
        <v>74</v>
      </c>
      <c r="L28" s="215">
        <v>777</v>
      </c>
      <c r="M28" s="215">
        <v>794</v>
      </c>
      <c r="N28" s="215">
        <v>1571</v>
      </c>
      <c r="O28" s="215">
        <v>74</v>
      </c>
      <c r="P28" s="215">
        <v>68</v>
      </c>
      <c r="Q28" s="215">
        <v>71</v>
      </c>
      <c r="R28" s="215">
        <v>2285</v>
      </c>
      <c r="S28" s="215">
        <v>2366</v>
      </c>
      <c r="T28" s="215">
        <v>4651</v>
      </c>
    </row>
    <row r="29" spans="1:20" x14ac:dyDescent="0.45">
      <c r="A29" s="149" t="s">
        <v>295</v>
      </c>
      <c r="B29" s="149" t="s">
        <v>296</v>
      </c>
      <c r="C29" s="215">
        <v>74</v>
      </c>
      <c r="D29" s="215">
        <v>70</v>
      </c>
      <c r="E29" s="215">
        <v>72</v>
      </c>
      <c r="F29" s="215">
        <v>760</v>
      </c>
      <c r="G29" s="215">
        <v>816</v>
      </c>
      <c r="H29" s="215">
        <v>1576</v>
      </c>
      <c r="I29" s="215">
        <v>76</v>
      </c>
      <c r="J29" s="215">
        <v>69</v>
      </c>
      <c r="K29" s="215">
        <v>72</v>
      </c>
      <c r="L29" s="215">
        <v>1286</v>
      </c>
      <c r="M29" s="215">
        <v>1406</v>
      </c>
      <c r="N29" s="215">
        <v>2692</v>
      </c>
      <c r="O29" s="215">
        <v>75</v>
      </c>
      <c r="P29" s="215">
        <v>69</v>
      </c>
      <c r="Q29" s="215">
        <v>72</v>
      </c>
      <c r="R29" s="215">
        <v>2072</v>
      </c>
      <c r="S29" s="215">
        <v>2244</v>
      </c>
      <c r="T29" s="215">
        <v>4316</v>
      </c>
    </row>
    <row r="30" spans="1:20" x14ac:dyDescent="0.45">
      <c r="A30" s="149" t="s">
        <v>297</v>
      </c>
      <c r="B30" s="149" t="s">
        <v>298</v>
      </c>
      <c r="C30" s="215">
        <v>74</v>
      </c>
      <c r="D30" s="215">
        <v>67</v>
      </c>
      <c r="E30" s="215">
        <v>71</v>
      </c>
      <c r="F30" s="215">
        <v>1153</v>
      </c>
      <c r="G30" s="215">
        <v>1225</v>
      </c>
      <c r="H30" s="215">
        <v>2378</v>
      </c>
      <c r="I30" s="215">
        <v>65</v>
      </c>
      <c r="J30" s="215">
        <v>61</v>
      </c>
      <c r="K30" s="215">
        <v>63</v>
      </c>
      <c r="L30" s="215">
        <v>1007</v>
      </c>
      <c r="M30" s="215">
        <v>1010</v>
      </c>
      <c r="N30" s="215">
        <v>2017</v>
      </c>
      <c r="O30" s="215">
        <v>69</v>
      </c>
      <c r="P30" s="215">
        <v>64</v>
      </c>
      <c r="Q30" s="215">
        <v>67</v>
      </c>
      <c r="R30" s="215">
        <v>2185</v>
      </c>
      <c r="S30" s="215">
        <v>2270</v>
      </c>
      <c r="T30" s="215">
        <v>4455</v>
      </c>
    </row>
    <row r="31" spans="1:20" x14ac:dyDescent="0.45">
      <c r="A31" s="149" t="s">
        <v>261</v>
      </c>
      <c r="B31" s="149" t="s">
        <v>262</v>
      </c>
      <c r="C31" s="215">
        <v>73</v>
      </c>
      <c r="D31" s="215">
        <v>69</v>
      </c>
      <c r="E31" s="215">
        <v>71</v>
      </c>
      <c r="F31" s="215">
        <v>702</v>
      </c>
      <c r="G31" s="215">
        <v>775</v>
      </c>
      <c r="H31" s="215">
        <v>1477</v>
      </c>
      <c r="I31" s="215">
        <v>68</v>
      </c>
      <c r="J31" s="215">
        <v>61</v>
      </c>
      <c r="K31" s="215">
        <v>64</v>
      </c>
      <c r="L31" s="215">
        <v>794</v>
      </c>
      <c r="M31" s="215">
        <v>863</v>
      </c>
      <c r="N31" s="215">
        <v>1657</v>
      </c>
      <c r="O31" s="215">
        <v>70</v>
      </c>
      <c r="P31" s="215">
        <v>64</v>
      </c>
      <c r="Q31" s="215">
        <v>67</v>
      </c>
      <c r="R31" s="215">
        <v>1523</v>
      </c>
      <c r="S31" s="215">
        <v>1675</v>
      </c>
      <c r="T31" s="215">
        <v>3198</v>
      </c>
    </row>
    <row r="32" spans="1:20" x14ac:dyDescent="0.45">
      <c r="A32" s="149" t="s">
        <v>301</v>
      </c>
      <c r="B32" s="149" t="s">
        <v>302</v>
      </c>
      <c r="C32" s="215">
        <v>83</v>
      </c>
      <c r="D32" s="215">
        <v>76</v>
      </c>
      <c r="E32" s="215">
        <v>79</v>
      </c>
      <c r="F32" s="215">
        <v>505</v>
      </c>
      <c r="G32" s="215">
        <v>582</v>
      </c>
      <c r="H32" s="215">
        <v>1087</v>
      </c>
      <c r="I32" s="215">
        <v>82</v>
      </c>
      <c r="J32" s="215">
        <v>74</v>
      </c>
      <c r="K32" s="215">
        <v>78</v>
      </c>
      <c r="L32" s="215">
        <v>839</v>
      </c>
      <c r="M32" s="215">
        <v>867</v>
      </c>
      <c r="N32" s="215">
        <v>1706</v>
      </c>
      <c r="O32" s="215">
        <v>82</v>
      </c>
      <c r="P32" s="215">
        <v>74</v>
      </c>
      <c r="Q32" s="215">
        <v>78</v>
      </c>
      <c r="R32" s="215">
        <v>1364</v>
      </c>
      <c r="S32" s="215">
        <v>1477</v>
      </c>
      <c r="T32" s="215">
        <v>2841</v>
      </c>
    </row>
    <row r="33" spans="1:20" x14ac:dyDescent="0.45">
      <c r="A33" s="149" t="s">
        <v>303</v>
      </c>
      <c r="B33" s="149" t="s">
        <v>304</v>
      </c>
      <c r="C33" s="215">
        <v>73</v>
      </c>
      <c r="D33" s="215">
        <v>65</v>
      </c>
      <c r="E33" s="215">
        <v>69</v>
      </c>
      <c r="F33" s="215">
        <v>1210</v>
      </c>
      <c r="G33" s="215">
        <v>1255</v>
      </c>
      <c r="H33" s="215">
        <v>2465</v>
      </c>
      <c r="I33" s="215">
        <v>76</v>
      </c>
      <c r="J33" s="215">
        <v>60</v>
      </c>
      <c r="K33" s="215">
        <v>68</v>
      </c>
      <c r="L33" s="215">
        <v>190</v>
      </c>
      <c r="M33" s="215">
        <v>216</v>
      </c>
      <c r="N33" s="215">
        <v>406</v>
      </c>
      <c r="O33" s="215">
        <v>74</v>
      </c>
      <c r="P33" s="215">
        <v>64</v>
      </c>
      <c r="Q33" s="215">
        <v>69</v>
      </c>
      <c r="R33" s="215">
        <v>1408</v>
      </c>
      <c r="S33" s="215">
        <v>1485</v>
      </c>
      <c r="T33" s="215">
        <v>2893</v>
      </c>
    </row>
    <row r="34" spans="1:20" x14ac:dyDescent="0.45">
      <c r="A34" s="149" t="s">
        <v>305</v>
      </c>
      <c r="B34" s="149" t="s">
        <v>306</v>
      </c>
      <c r="C34" s="215">
        <v>72</v>
      </c>
      <c r="D34" s="215">
        <v>65</v>
      </c>
      <c r="E34" s="215">
        <v>69</v>
      </c>
      <c r="F34" s="215">
        <v>1013</v>
      </c>
      <c r="G34" s="215">
        <v>979</v>
      </c>
      <c r="H34" s="215">
        <v>1992</v>
      </c>
      <c r="I34" s="215">
        <v>78</v>
      </c>
      <c r="J34" s="215">
        <v>72</v>
      </c>
      <c r="K34" s="215">
        <v>75</v>
      </c>
      <c r="L34" s="215">
        <v>833</v>
      </c>
      <c r="M34" s="215">
        <v>874</v>
      </c>
      <c r="N34" s="215">
        <v>1707</v>
      </c>
      <c r="O34" s="215">
        <v>74</v>
      </c>
      <c r="P34" s="215">
        <v>68</v>
      </c>
      <c r="Q34" s="215">
        <v>71</v>
      </c>
      <c r="R34" s="215">
        <v>1870</v>
      </c>
      <c r="S34" s="215">
        <v>1882</v>
      </c>
      <c r="T34" s="215">
        <v>3752</v>
      </c>
    </row>
    <row r="35" spans="1:20" x14ac:dyDescent="0.45">
      <c r="A35" s="149" t="s">
        <v>307</v>
      </c>
      <c r="B35" s="149" t="s">
        <v>308</v>
      </c>
      <c r="C35" s="215">
        <v>73</v>
      </c>
      <c r="D35" s="215">
        <v>66</v>
      </c>
      <c r="E35" s="215">
        <v>70</v>
      </c>
      <c r="F35" s="215">
        <v>573</v>
      </c>
      <c r="G35" s="215">
        <v>617</v>
      </c>
      <c r="H35" s="215">
        <v>1190</v>
      </c>
      <c r="I35" s="215">
        <v>78</v>
      </c>
      <c r="J35" s="215">
        <v>72</v>
      </c>
      <c r="K35" s="215">
        <v>75</v>
      </c>
      <c r="L35" s="215">
        <v>911</v>
      </c>
      <c r="M35" s="215">
        <v>982</v>
      </c>
      <c r="N35" s="215">
        <v>1893</v>
      </c>
      <c r="O35" s="215">
        <v>76</v>
      </c>
      <c r="P35" s="215">
        <v>70</v>
      </c>
      <c r="Q35" s="215">
        <v>73</v>
      </c>
      <c r="R35" s="215">
        <v>1514</v>
      </c>
      <c r="S35" s="215">
        <v>1626</v>
      </c>
      <c r="T35" s="215">
        <v>3140</v>
      </c>
    </row>
    <row r="36" spans="1:20" x14ac:dyDescent="0.45">
      <c r="A36" s="149" t="s">
        <v>309</v>
      </c>
      <c r="B36" s="149" t="s">
        <v>310</v>
      </c>
      <c r="C36" s="215">
        <v>74</v>
      </c>
      <c r="D36" s="215">
        <v>69</v>
      </c>
      <c r="E36" s="215">
        <v>71</v>
      </c>
      <c r="F36" s="215">
        <v>575</v>
      </c>
      <c r="G36" s="215">
        <v>621</v>
      </c>
      <c r="H36" s="215">
        <v>1196</v>
      </c>
      <c r="I36" s="215">
        <v>75</v>
      </c>
      <c r="J36" s="215">
        <v>73</v>
      </c>
      <c r="K36" s="215">
        <v>74</v>
      </c>
      <c r="L36" s="215">
        <v>316</v>
      </c>
      <c r="M36" s="215">
        <v>306</v>
      </c>
      <c r="N36" s="215">
        <v>622</v>
      </c>
      <c r="O36" s="215">
        <v>74</v>
      </c>
      <c r="P36" s="215">
        <v>70</v>
      </c>
      <c r="Q36" s="215">
        <v>72</v>
      </c>
      <c r="R36" s="215">
        <v>903</v>
      </c>
      <c r="S36" s="215">
        <v>933</v>
      </c>
      <c r="T36" s="215">
        <v>1836</v>
      </c>
    </row>
    <row r="37" spans="1:20" x14ac:dyDescent="0.45">
      <c r="A37" s="149" t="s">
        <v>311</v>
      </c>
      <c r="B37" s="149" t="s">
        <v>312</v>
      </c>
      <c r="C37" s="215">
        <v>71</v>
      </c>
      <c r="D37" s="215">
        <v>61</v>
      </c>
      <c r="E37" s="215">
        <v>66</v>
      </c>
      <c r="F37" s="215">
        <v>700</v>
      </c>
      <c r="G37" s="215">
        <v>742</v>
      </c>
      <c r="H37" s="215">
        <v>1442</v>
      </c>
      <c r="I37" s="215">
        <v>74</v>
      </c>
      <c r="J37" s="215">
        <v>68</v>
      </c>
      <c r="K37" s="215">
        <v>71</v>
      </c>
      <c r="L37" s="215">
        <v>554</v>
      </c>
      <c r="M37" s="215">
        <v>597</v>
      </c>
      <c r="N37" s="215">
        <v>1151</v>
      </c>
      <c r="O37" s="215">
        <v>72</v>
      </c>
      <c r="P37" s="215">
        <v>64</v>
      </c>
      <c r="Q37" s="215">
        <v>68</v>
      </c>
      <c r="R37" s="215">
        <v>1267</v>
      </c>
      <c r="S37" s="215">
        <v>1352</v>
      </c>
      <c r="T37" s="215">
        <v>2619</v>
      </c>
    </row>
    <row r="38" spans="1:20" x14ac:dyDescent="0.45">
      <c r="A38" s="149" t="s">
        <v>271</v>
      </c>
      <c r="B38" s="149" t="s">
        <v>272</v>
      </c>
      <c r="C38" s="215">
        <v>79</v>
      </c>
      <c r="D38" s="215">
        <v>71</v>
      </c>
      <c r="E38" s="215">
        <v>75</v>
      </c>
      <c r="F38" s="215">
        <v>590</v>
      </c>
      <c r="G38" s="215">
        <v>635</v>
      </c>
      <c r="H38" s="215">
        <v>1225</v>
      </c>
      <c r="I38" s="215">
        <v>80</v>
      </c>
      <c r="J38" s="215">
        <v>73</v>
      </c>
      <c r="K38" s="215">
        <v>77</v>
      </c>
      <c r="L38" s="215">
        <v>1737</v>
      </c>
      <c r="M38" s="215">
        <v>1734</v>
      </c>
      <c r="N38" s="215">
        <v>3471</v>
      </c>
      <c r="O38" s="215">
        <v>79</v>
      </c>
      <c r="P38" s="215">
        <v>72</v>
      </c>
      <c r="Q38" s="215">
        <v>76</v>
      </c>
      <c r="R38" s="215">
        <v>2365</v>
      </c>
      <c r="S38" s="215">
        <v>2416</v>
      </c>
      <c r="T38" s="215">
        <v>4781</v>
      </c>
    </row>
    <row r="39" spans="1:20" x14ac:dyDescent="0.45">
      <c r="A39" s="149" t="s">
        <v>313</v>
      </c>
      <c r="B39" s="149" t="s">
        <v>314</v>
      </c>
      <c r="C39" s="215">
        <v>71</v>
      </c>
      <c r="D39" s="215">
        <v>62</v>
      </c>
      <c r="E39" s="215">
        <v>66</v>
      </c>
      <c r="F39" s="215">
        <v>747</v>
      </c>
      <c r="G39" s="215">
        <v>800</v>
      </c>
      <c r="H39" s="215">
        <v>1547</v>
      </c>
      <c r="I39" s="215">
        <v>72</v>
      </c>
      <c r="J39" s="215">
        <v>65</v>
      </c>
      <c r="K39" s="215">
        <v>68</v>
      </c>
      <c r="L39" s="215">
        <v>1127</v>
      </c>
      <c r="M39" s="215">
        <v>1218</v>
      </c>
      <c r="N39" s="215">
        <v>2345</v>
      </c>
      <c r="O39" s="215">
        <v>71</v>
      </c>
      <c r="P39" s="215">
        <v>63</v>
      </c>
      <c r="Q39" s="215">
        <v>67</v>
      </c>
      <c r="R39" s="215">
        <v>1900</v>
      </c>
      <c r="S39" s="215">
        <v>2038</v>
      </c>
      <c r="T39" s="215">
        <v>3938</v>
      </c>
    </row>
    <row r="40" spans="1:20" x14ac:dyDescent="0.45">
      <c r="A40" s="149" t="s">
        <v>315</v>
      </c>
      <c r="B40" s="149" t="s">
        <v>316</v>
      </c>
      <c r="C40" s="215">
        <v>84</v>
      </c>
      <c r="D40" s="215">
        <v>75</v>
      </c>
      <c r="E40" s="215">
        <v>79</v>
      </c>
      <c r="F40" s="215">
        <v>890</v>
      </c>
      <c r="G40" s="215">
        <v>926</v>
      </c>
      <c r="H40" s="215">
        <v>1816</v>
      </c>
      <c r="I40" s="215">
        <v>81</v>
      </c>
      <c r="J40" s="215">
        <v>77</v>
      </c>
      <c r="K40" s="215">
        <v>79</v>
      </c>
      <c r="L40" s="215">
        <v>216</v>
      </c>
      <c r="M40" s="215">
        <v>218</v>
      </c>
      <c r="N40" s="215">
        <v>434</v>
      </c>
      <c r="O40" s="215">
        <v>83</v>
      </c>
      <c r="P40" s="215">
        <v>75</v>
      </c>
      <c r="Q40" s="215">
        <v>79</v>
      </c>
      <c r="R40" s="215">
        <v>1129</v>
      </c>
      <c r="S40" s="215">
        <v>1164</v>
      </c>
      <c r="T40" s="215">
        <v>2293</v>
      </c>
    </row>
    <row r="41" spans="1:20" x14ac:dyDescent="0.45">
      <c r="A41" s="149" t="s">
        <v>317</v>
      </c>
      <c r="B41" s="149" t="s">
        <v>318</v>
      </c>
      <c r="C41" s="215">
        <v>80</v>
      </c>
      <c r="D41" s="215">
        <v>73</v>
      </c>
      <c r="E41" s="215">
        <v>76</v>
      </c>
      <c r="F41" s="215">
        <v>838</v>
      </c>
      <c r="G41" s="215">
        <v>835</v>
      </c>
      <c r="H41" s="215">
        <v>1673</v>
      </c>
      <c r="I41" s="215">
        <v>85</v>
      </c>
      <c r="J41" s="215">
        <v>80</v>
      </c>
      <c r="K41" s="215">
        <v>83</v>
      </c>
      <c r="L41" s="215">
        <v>282</v>
      </c>
      <c r="M41" s="215">
        <v>290</v>
      </c>
      <c r="N41" s="215">
        <v>572</v>
      </c>
      <c r="O41" s="215">
        <v>81</v>
      </c>
      <c r="P41" s="215">
        <v>74</v>
      </c>
      <c r="Q41" s="215">
        <v>78</v>
      </c>
      <c r="R41" s="215">
        <v>1128</v>
      </c>
      <c r="S41" s="215">
        <v>1129</v>
      </c>
      <c r="T41" s="215">
        <v>2257</v>
      </c>
    </row>
    <row r="42" spans="1:20" x14ac:dyDescent="0.45">
      <c r="A42" s="149" t="s">
        <v>319</v>
      </c>
      <c r="B42" s="149" t="s">
        <v>320</v>
      </c>
      <c r="C42" s="215">
        <v>76</v>
      </c>
      <c r="D42" s="215">
        <v>71</v>
      </c>
      <c r="E42" s="215">
        <v>73</v>
      </c>
      <c r="F42" s="215">
        <v>769</v>
      </c>
      <c r="G42" s="215">
        <v>801</v>
      </c>
      <c r="H42" s="215">
        <v>1570</v>
      </c>
      <c r="I42" s="215">
        <v>72</v>
      </c>
      <c r="J42" s="215">
        <v>66</v>
      </c>
      <c r="K42" s="215">
        <v>69</v>
      </c>
      <c r="L42" s="215">
        <v>928</v>
      </c>
      <c r="M42" s="215">
        <v>1061</v>
      </c>
      <c r="N42" s="215">
        <v>1989</v>
      </c>
      <c r="O42" s="215">
        <v>73</v>
      </c>
      <c r="P42" s="215">
        <v>68</v>
      </c>
      <c r="Q42" s="215">
        <v>70</v>
      </c>
      <c r="R42" s="215">
        <v>1712</v>
      </c>
      <c r="S42" s="215">
        <v>1888</v>
      </c>
      <c r="T42" s="215">
        <v>3600</v>
      </c>
    </row>
    <row r="43" spans="1:20" x14ac:dyDescent="0.45">
      <c r="A43" s="149" t="s">
        <v>198</v>
      </c>
      <c r="B43" s="149" t="s">
        <v>199</v>
      </c>
      <c r="C43" s="215">
        <v>75</v>
      </c>
      <c r="D43" s="215">
        <v>65</v>
      </c>
      <c r="E43" s="215">
        <v>70</v>
      </c>
      <c r="F43" s="215">
        <v>4205</v>
      </c>
      <c r="G43" s="215">
        <v>4593</v>
      </c>
      <c r="H43" s="215">
        <v>8798</v>
      </c>
      <c r="I43" s="215">
        <v>74</v>
      </c>
      <c r="J43" s="215">
        <v>65</v>
      </c>
      <c r="K43" s="215">
        <v>69</v>
      </c>
      <c r="L43" s="215">
        <v>3074</v>
      </c>
      <c r="M43" s="215">
        <v>3153</v>
      </c>
      <c r="N43" s="215">
        <v>6227</v>
      </c>
      <c r="O43" s="215">
        <v>74</v>
      </c>
      <c r="P43" s="215">
        <v>64</v>
      </c>
      <c r="Q43" s="215">
        <v>69</v>
      </c>
      <c r="R43" s="215">
        <v>7377</v>
      </c>
      <c r="S43" s="215">
        <v>7846</v>
      </c>
      <c r="T43" s="215">
        <v>15223</v>
      </c>
    </row>
    <row r="44" spans="1:20" x14ac:dyDescent="0.45">
      <c r="A44" s="149" t="s">
        <v>200</v>
      </c>
      <c r="B44" s="149" t="s">
        <v>201</v>
      </c>
      <c r="C44" s="215">
        <v>70</v>
      </c>
      <c r="D44" s="215">
        <v>64</v>
      </c>
      <c r="E44" s="215">
        <v>67</v>
      </c>
      <c r="F44" s="215">
        <v>1366</v>
      </c>
      <c r="G44" s="215">
        <v>1456</v>
      </c>
      <c r="H44" s="215">
        <v>2822</v>
      </c>
      <c r="I44" s="215">
        <v>71</v>
      </c>
      <c r="J44" s="215">
        <v>66</v>
      </c>
      <c r="K44" s="215">
        <v>68</v>
      </c>
      <c r="L44" s="215">
        <v>629</v>
      </c>
      <c r="M44" s="215">
        <v>637</v>
      </c>
      <c r="N44" s="215">
        <v>1266</v>
      </c>
      <c r="O44" s="215">
        <v>70</v>
      </c>
      <c r="P44" s="215">
        <v>64</v>
      </c>
      <c r="Q44" s="215">
        <v>67</v>
      </c>
      <c r="R44" s="215">
        <v>2017</v>
      </c>
      <c r="S44" s="215">
        <v>2108</v>
      </c>
      <c r="T44" s="215">
        <v>4125</v>
      </c>
    </row>
    <row r="45" spans="1:20" x14ac:dyDescent="0.45">
      <c r="A45" s="149" t="s">
        <v>202</v>
      </c>
      <c r="B45" s="149" t="s">
        <v>203</v>
      </c>
      <c r="C45" s="215">
        <v>70</v>
      </c>
      <c r="D45" s="215">
        <v>66</v>
      </c>
      <c r="E45" s="215">
        <v>68</v>
      </c>
      <c r="F45" s="215">
        <v>1539</v>
      </c>
      <c r="G45" s="215">
        <v>1551</v>
      </c>
      <c r="H45" s="215">
        <v>3090</v>
      </c>
      <c r="I45" s="215">
        <v>68</v>
      </c>
      <c r="J45" s="215">
        <v>67</v>
      </c>
      <c r="K45" s="215">
        <v>67</v>
      </c>
      <c r="L45" s="215">
        <v>244</v>
      </c>
      <c r="M45" s="215">
        <v>264</v>
      </c>
      <c r="N45" s="215">
        <v>508</v>
      </c>
      <c r="O45" s="215">
        <v>70</v>
      </c>
      <c r="P45" s="215">
        <v>66</v>
      </c>
      <c r="Q45" s="215">
        <v>68</v>
      </c>
      <c r="R45" s="215">
        <v>1802</v>
      </c>
      <c r="S45" s="215">
        <v>1828</v>
      </c>
      <c r="T45" s="215">
        <v>3630</v>
      </c>
    </row>
    <row r="46" spans="1:20" x14ac:dyDescent="0.45">
      <c r="A46" s="149" t="s">
        <v>206</v>
      </c>
      <c r="B46" s="149" t="s">
        <v>207</v>
      </c>
      <c r="C46" s="215">
        <v>75</v>
      </c>
      <c r="D46" s="215">
        <v>66</v>
      </c>
      <c r="E46" s="215">
        <v>70</v>
      </c>
      <c r="F46" s="215">
        <v>1364</v>
      </c>
      <c r="G46" s="215">
        <v>1542</v>
      </c>
      <c r="H46" s="215">
        <v>2906</v>
      </c>
      <c r="I46" s="215">
        <v>70</v>
      </c>
      <c r="J46" s="215">
        <v>64</v>
      </c>
      <c r="K46" s="215">
        <v>67</v>
      </c>
      <c r="L46" s="215">
        <v>590</v>
      </c>
      <c r="M46" s="215">
        <v>631</v>
      </c>
      <c r="N46" s="215">
        <v>1221</v>
      </c>
      <c r="O46" s="215">
        <v>73</v>
      </c>
      <c r="P46" s="215">
        <v>65</v>
      </c>
      <c r="Q46" s="215">
        <v>69</v>
      </c>
      <c r="R46" s="215">
        <v>1965</v>
      </c>
      <c r="S46" s="215">
        <v>2192</v>
      </c>
      <c r="T46" s="215">
        <v>4157</v>
      </c>
    </row>
    <row r="47" spans="1:20" x14ac:dyDescent="0.45">
      <c r="A47" s="149" t="s">
        <v>210</v>
      </c>
      <c r="B47" s="149" t="s">
        <v>211</v>
      </c>
      <c r="C47" s="215">
        <v>82</v>
      </c>
      <c r="D47" s="215">
        <v>77</v>
      </c>
      <c r="E47" s="215">
        <v>80</v>
      </c>
      <c r="F47" s="215">
        <v>1139</v>
      </c>
      <c r="G47" s="215">
        <v>1321</v>
      </c>
      <c r="H47" s="215">
        <v>2460</v>
      </c>
      <c r="I47" s="215">
        <v>75</v>
      </c>
      <c r="J47" s="215">
        <v>68</v>
      </c>
      <c r="K47" s="215">
        <v>72</v>
      </c>
      <c r="L47" s="215">
        <v>80</v>
      </c>
      <c r="M47" s="215">
        <v>76</v>
      </c>
      <c r="N47" s="215">
        <v>156</v>
      </c>
      <c r="O47" s="215">
        <v>82</v>
      </c>
      <c r="P47" s="215">
        <v>76</v>
      </c>
      <c r="Q47" s="215">
        <v>79</v>
      </c>
      <c r="R47" s="215">
        <v>1231</v>
      </c>
      <c r="S47" s="215">
        <v>1410</v>
      </c>
      <c r="T47" s="215">
        <v>2641</v>
      </c>
    </row>
    <row r="48" spans="1:20" x14ac:dyDescent="0.45">
      <c r="A48" s="149" t="s">
        <v>218</v>
      </c>
      <c r="B48" s="149" t="s">
        <v>219</v>
      </c>
      <c r="C48" s="215">
        <v>75</v>
      </c>
      <c r="D48" s="215">
        <v>69</v>
      </c>
      <c r="E48" s="215">
        <v>72</v>
      </c>
      <c r="F48" s="215">
        <v>1315</v>
      </c>
      <c r="G48" s="215">
        <v>1354</v>
      </c>
      <c r="H48" s="215">
        <v>2669</v>
      </c>
      <c r="I48" s="215">
        <v>77</v>
      </c>
      <c r="J48" s="215">
        <v>69</v>
      </c>
      <c r="K48" s="215">
        <v>73</v>
      </c>
      <c r="L48" s="215">
        <v>372</v>
      </c>
      <c r="M48" s="215">
        <v>423</v>
      </c>
      <c r="N48" s="215">
        <v>795</v>
      </c>
      <c r="O48" s="215">
        <v>75</v>
      </c>
      <c r="P48" s="215">
        <v>69</v>
      </c>
      <c r="Q48" s="215">
        <v>72</v>
      </c>
      <c r="R48" s="215">
        <v>1699</v>
      </c>
      <c r="S48" s="215">
        <v>1783</v>
      </c>
      <c r="T48" s="215">
        <v>3482</v>
      </c>
    </row>
    <row r="49" spans="1:20" x14ac:dyDescent="0.45">
      <c r="A49" s="149" t="s">
        <v>222</v>
      </c>
      <c r="B49" s="149" t="s">
        <v>223</v>
      </c>
      <c r="C49" s="215">
        <v>71</v>
      </c>
      <c r="D49" s="215">
        <v>61</v>
      </c>
      <c r="E49" s="215">
        <v>66</v>
      </c>
      <c r="F49" s="215">
        <v>1169</v>
      </c>
      <c r="G49" s="215">
        <v>1132</v>
      </c>
      <c r="H49" s="215">
        <v>2301</v>
      </c>
      <c r="I49" s="215">
        <v>69</v>
      </c>
      <c r="J49" s="215">
        <v>63</v>
      </c>
      <c r="K49" s="215">
        <v>66</v>
      </c>
      <c r="L49" s="215">
        <v>370</v>
      </c>
      <c r="M49" s="215">
        <v>394</v>
      </c>
      <c r="N49" s="215">
        <v>764</v>
      </c>
      <c r="O49" s="215">
        <v>70</v>
      </c>
      <c r="P49" s="215">
        <v>61</v>
      </c>
      <c r="Q49" s="215">
        <v>66</v>
      </c>
      <c r="R49" s="215">
        <v>1548</v>
      </c>
      <c r="S49" s="215">
        <v>1539</v>
      </c>
      <c r="T49" s="215">
        <v>3087</v>
      </c>
    </row>
    <row r="50" spans="1:20" x14ac:dyDescent="0.45">
      <c r="A50" s="149" t="s">
        <v>116</v>
      </c>
      <c r="B50" s="149" t="s">
        <v>117</v>
      </c>
      <c r="C50" s="215">
        <v>70</v>
      </c>
      <c r="D50" s="215">
        <v>61</v>
      </c>
      <c r="E50" s="215">
        <v>65</v>
      </c>
      <c r="F50" s="215">
        <v>836</v>
      </c>
      <c r="G50" s="215">
        <v>848</v>
      </c>
      <c r="H50" s="215">
        <v>1684</v>
      </c>
      <c r="I50" s="215" t="s">
        <v>414</v>
      </c>
      <c r="J50" s="215" t="s">
        <v>414</v>
      </c>
      <c r="K50" s="215">
        <v>88</v>
      </c>
      <c r="L50" s="215">
        <v>18</v>
      </c>
      <c r="M50" s="215">
        <v>33</v>
      </c>
      <c r="N50" s="215">
        <v>51</v>
      </c>
      <c r="O50" s="215">
        <v>70</v>
      </c>
      <c r="P50" s="215">
        <v>62</v>
      </c>
      <c r="Q50" s="215">
        <v>66</v>
      </c>
      <c r="R50" s="215">
        <v>857</v>
      </c>
      <c r="S50" s="215">
        <v>882</v>
      </c>
      <c r="T50" s="215">
        <v>1739</v>
      </c>
    </row>
    <row r="51" spans="1:20" x14ac:dyDescent="0.45">
      <c r="A51" s="149" t="s">
        <v>120</v>
      </c>
      <c r="B51" s="149" t="s">
        <v>121</v>
      </c>
      <c r="C51" s="215">
        <v>65</v>
      </c>
      <c r="D51" s="215">
        <v>55</v>
      </c>
      <c r="E51" s="215">
        <v>60</v>
      </c>
      <c r="F51" s="215">
        <v>2014</v>
      </c>
      <c r="G51" s="215">
        <v>2173</v>
      </c>
      <c r="H51" s="215">
        <v>4187</v>
      </c>
      <c r="I51" s="215">
        <v>55</v>
      </c>
      <c r="J51" s="215">
        <v>50</v>
      </c>
      <c r="K51" s="215">
        <v>53</v>
      </c>
      <c r="L51" s="215">
        <v>276</v>
      </c>
      <c r="M51" s="215">
        <v>292</v>
      </c>
      <c r="N51" s="215">
        <v>568</v>
      </c>
      <c r="O51" s="215">
        <v>63</v>
      </c>
      <c r="P51" s="215">
        <v>54</v>
      </c>
      <c r="Q51" s="215">
        <v>59</v>
      </c>
      <c r="R51" s="215">
        <v>2320</v>
      </c>
      <c r="S51" s="215">
        <v>2478</v>
      </c>
      <c r="T51" s="215">
        <v>4798</v>
      </c>
    </row>
    <row r="52" spans="1:20" x14ac:dyDescent="0.45">
      <c r="A52" s="149" t="s">
        <v>132</v>
      </c>
      <c r="B52" s="149" t="s">
        <v>424</v>
      </c>
      <c r="C52" s="215">
        <v>79</v>
      </c>
      <c r="D52" s="215">
        <v>71</v>
      </c>
      <c r="E52" s="215">
        <v>75</v>
      </c>
      <c r="F52" s="215">
        <v>947</v>
      </c>
      <c r="G52" s="215">
        <v>1010</v>
      </c>
      <c r="H52" s="215">
        <v>1957</v>
      </c>
      <c r="I52" s="215" t="s">
        <v>414</v>
      </c>
      <c r="J52" s="215" t="s">
        <v>414</v>
      </c>
      <c r="K52" s="215">
        <v>81</v>
      </c>
      <c r="L52" s="215">
        <v>25</v>
      </c>
      <c r="M52" s="215">
        <v>11</v>
      </c>
      <c r="N52" s="215">
        <v>36</v>
      </c>
      <c r="O52" s="215">
        <v>79</v>
      </c>
      <c r="P52" s="215">
        <v>71</v>
      </c>
      <c r="Q52" s="215">
        <v>75</v>
      </c>
      <c r="R52" s="215">
        <v>974</v>
      </c>
      <c r="S52" s="215">
        <v>1023</v>
      </c>
      <c r="T52" s="215">
        <v>1997</v>
      </c>
    </row>
    <row r="53" spans="1:20" x14ac:dyDescent="0.45">
      <c r="A53" s="149" t="s">
        <v>130</v>
      </c>
      <c r="B53" s="149" t="s">
        <v>131</v>
      </c>
      <c r="C53" s="215">
        <v>71</v>
      </c>
      <c r="D53" s="215">
        <v>63</v>
      </c>
      <c r="E53" s="215">
        <v>67</v>
      </c>
      <c r="F53" s="215">
        <v>1380</v>
      </c>
      <c r="G53" s="215">
        <v>1431</v>
      </c>
      <c r="H53" s="215">
        <v>2811</v>
      </c>
      <c r="I53" s="215">
        <v>58</v>
      </c>
      <c r="J53" s="215">
        <v>57</v>
      </c>
      <c r="K53" s="215">
        <v>58</v>
      </c>
      <c r="L53" s="215">
        <v>48</v>
      </c>
      <c r="M53" s="215">
        <v>47</v>
      </c>
      <c r="N53" s="215">
        <v>95</v>
      </c>
      <c r="O53" s="215">
        <v>71</v>
      </c>
      <c r="P53" s="215">
        <v>62</v>
      </c>
      <c r="Q53" s="215">
        <v>67</v>
      </c>
      <c r="R53" s="215">
        <v>1429</v>
      </c>
      <c r="S53" s="215">
        <v>1483</v>
      </c>
      <c r="T53" s="215">
        <v>2912</v>
      </c>
    </row>
    <row r="54" spans="1:20" x14ac:dyDescent="0.45">
      <c r="A54" s="149" t="s">
        <v>143</v>
      </c>
      <c r="B54" s="149" t="s">
        <v>144</v>
      </c>
      <c r="C54" s="215">
        <v>73</v>
      </c>
      <c r="D54" s="215">
        <v>63</v>
      </c>
      <c r="E54" s="215">
        <v>68</v>
      </c>
      <c r="F54" s="215">
        <v>1715</v>
      </c>
      <c r="G54" s="215">
        <v>1849</v>
      </c>
      <c r="H54" s="215">
        <v>3564</v>
      </c>
      <c r="I54" s="215">
        <v>64</v>
      </c>
      <c r="J54" s="215">
        <v>63</v>
      </c>
      <c r="K54" s="215">
        <v>63</v>
      </c>
      <c r="L54" s="215">
        <v>64</v>
      </c>
      <c r="M54" s="215">
        <v>72</v>
      </c>
      <c r="N54" s="215">
        <v>136</v>
      </c>
      <c r="O54" s="215">
        <v>73</v>
      </c>
      <c r="P54" s="215">
        <v>63</v>
      </c>
      <c r="Q54" s="215">
        <v>68</v>
      </c>
      <c r="R54" s="215">
        <v>1783</v>
      </c>
      <c r="S54" s="215">
        <v>1928</v>
      </c>
      <c r="T54" s="215">
        <v>3711</v>
      </c>
    </row>
    <row r="55" spans="1:20" x14ac:dyDescent="0.45">
      <c r="A55" s="149" t="s">
        <v>104</v>
      </c>
      <c r="B55" s="149" t="s">
        <v>105</v>
      </c>
      <c r="C55" s="215">
        <v>74</v>
      </c>
      <c r="D55" s="215">
        <v>66</v>
      </c>
      <c r="E55" s="215">
        <v>70</v>
      </c>
      <c r="F55" s="215">
        <v>1331</v>
      </c>
      <c r="G55" s="215">
        <v>1402</v>
      </c>
      <c r="H55" s="215">
        <v>2733</v>
      </c>
      <c r="I55" s="215">
        <v>68</v>
      </c>
      <c r="J55" s="215">
        <v>61</v>
      </c>
      <c r="K55" s="215">
        <v>64</v>
      </c>
      <c r="L55" s="215">
        <v>445</v>
      </c>
      <c r="M55" s="215">
        <v>453</v>
      </c>
      <c r="N55" s="215">
        <v>898</v>
      </c>
      <c r="O55" s="215">
        <v>72</v>
      </c>
      <c r="P55" s="215">
        <v>64</v>
      </c>
      <c r="Q55" s="215">
        <v>68</v>
      </c>
      <c r="R55" s="215">
        <v>1791</v>
      </c>
      <c r="S55" s="215">
        <v>1881</v>
      </c>
      <c r="T55" s="215">
        <v>3672</v>
      </c>
    </row>
    <row r="56" spans="1:20" x14ac:dyDescent="0.45">
      <c r="A56" s="149" t="s">
        <v>106</v>
      </c>
      <c r="B56" s="149" t="s">
        <v>107</v>
      </c>
      <c r="C56" s="215">
        <v>69</v>
      </c>
      <c r="D56" s="215">
        <v>64</v>
      </c>
      <c r="E56" s="215">
        <v>67</v>
      </c>
      <c r="F56" s="215">
        <v>950</v>
      </c>
      <c r="G56" s="215">
        <v>917</v>
      </c>
      <c r="H56" s="215">
        <v>1867</v>
      </c>
      <c r="I56" s="215">
        <v>64</v>
      </c>
      <c r="J56" s="215">
        <v>62</v>
      </c>
      <c r="K56" s="215">
        <v>63</v>
      </c>
      <c r="L56" s="215">
        <v>184</v>
      </c>
      <c r="M56" s="215">
        <v>190</v>
      </c>
      <c r="N56" s="215">
        <v>374</v>
      </c>
      <c r="O56" s="215">
        <v>68</v>
      </c>
      <c r="P56" s="215">
        <v>64</v>
      </c>
      <c r="Q56" s="215">
        <v>66</v>
      </c>
      <c r="R56" s="215">
        <v>1144</v>
      </c>
      <c r="S56" s="215">
        <v>1119</v>
      </c>
      <c r="T56" s="215">
        <v>2263</v>
      </c>
    </row>
    <row r="57" spans="1:20" x14ac:dyDescent="0.45">
      <c r="A57" s="149" t="s">
        <v>122</v>
      </c>
      <c r="B57" s="149" t="s">
        <v>123</v>
      </c>
      <c r="C57" s="215">
        <v>74</v>
      </c>
      <c r="D57" s="215">
        <v>66</v>
      </c>
      <c r="E57" s="215">
        <v>70</v>
      </c>
      <c r="F57" s="215">
        <v>1929</v>
      </c>
      <c r="G57" s="215">
        <v>1992</v>
      </c>
      <c r="H57" s="215">
        <v>3921</v>
      </c>
      <c r="I57" s="215">
        <v>71</v>
      </c>
      <c r="J57" s="215">
        <v>64</v>
      </c>
      <c r="K57" s="215">
        <v>67</v>
      </c>
      <c r="L57" s="215">
        <v>1151</v>
      </c>
      <c r="M57" s="215">
        <v>1185</v>
      </c>
      <c r="N57" s="215">
        <v>2336</v>
      </c>
      <c r="O57" s="215">
        <v>72</v>
      </c>
      <c r="P57" s="215">
        <v>64</v>
      </c>
      <c r="Q57" s="215">
        <v>68</v>
      </c>
      <c r="R57" s="215">
        <v>3127</v>
      </c>
      <c r="S57" s="215">
        <v>3223</v>
      </c>
      <c r="T57" s="215">
        <v>6350</v>
      </c>
    </row>
    <row r="58" spans="1:20" x14ac:dyDescent="0.45">
      <c r="A58" s="149" t="s">
        <v>124</v>
      </c>
      <c r="B58" s="149" t="s">
        <v>125</v>
      </c>
      <c r="C58" s="215">
        <v>74</v>
      </c>
      <c r="D58" s="215">
        <v>65</v>
      </c>
      <c r="E58" s="215">
        <v>69</v>
      </c>
      <c r="F58" s="215">
        <v>1009</v>
      </c>
      <c r="G58" s="215">
        <v>1080</v>
      </c>
      <c r="H58" s="215">
        <v>2089</v>
      </c>
      <c r="I58" s="215">
        <v>61</v>
      </c>
      <c r="J58" s="215">
        <v>56</v>
      </c>
      <c r="K58" s="215">
        <v>58</v>
      </c>
      <c r="L58" s="215">
        <v>603</v>
      </c>
      <c r="M58" s="215">
        <v>545</v>
      </c>
      <c r="N58" s="215">
        <v>1148</v>
      </c>
      <c r="O58" s="215">
        <v>68</v>
      </c>
      <c r="P58" s="215">
        <v>62</v>
      </c>
      <c r="Q58" s="215">
        <v>65</v>
      </c>
      <c r="R58" s="215">
        <v>1621</v>
      </c>
      <c r="S58" s="215">
        <v>1636</v>
      </c>
      <c r="T58" s="215">
        <v>3257</v>
      </c>
    </row>
    <row r="59" spans="1:20" x14ac:dyDescent="0.45">
      <c r="A59" s="149" t="s">
        <v>126</v>
      </c>
      <c r="B59" s="149" t="s">
        <v>127</v>
      </c>
      <c r="C59" s="215">
        <v>79</v>
      </c>
      <c r="D59" s="215">
        <v>72</v>
      </c>
      <c r="E59" s="215">
        <v>75</v>
      </c>
      <c r="F59" s="215">
        <v>1013</v>
      </c>
      <c r="G59" s="215">
        <v>1071</v>
      </c>
      <c r="H59" s="215">
        <v>2084</v>
      </c>
      <c r="I59" s="215">
        <v>73</v>
      </c>
      <c r="J59" s="215">
        <v>67</v>
      </c>
      <c r="K59" s="215">
        <v>70</v>
      </c>
      <c r="L59" s="215">
        <v>348</v>
      </c>
      <c r="M59" s="215">
        <v>384</v>
      </c>
      <c r="N59" s="215">
        <v>732</v>
      </c>
      <c r="O59" s="215">
        <v>77</v>
      </c>
      <c r="P59" s="215">
        <v>70</v>
      </c>
      <c r="Q59" s="215">
        <v>73</v>
      </c>
      <c r="R59" s="215">
        <v>1370</v>
      </c>
      <c r="S59" s="215">
        <v>1464</v>
      </c>
      <c r="T59" s="215">
        <v>2834</v>
      </c>
    </row>
    <row r="60" spans="1:20" x14ac:dyDescent="0.45">
      <c r="A60" s="149" t="s">
        <v>128</v>
      </c>
      <c r="B60" s="149" t="s">
        <v>129</v>
      </c>
      <c r="C60" s="215">
        <v>74</v>
      </c>
      <c r="D60" s="215">
        <v>65</v>
      </c>
      <c r="E60" s="215">
        <v>69</v>
      </c>
      <c r="F60" s="215">
        <v>1130</v>
      </c>
      <c r="G60" s="215">
        <v>1296</v>
      </c>
      <c r="H60" s="215">
        <v>2426</v>
      </c>
      <c r="I60" s="215">
        <v>79</v>
      </c>
      <c r="J60" s="215">
        <v>63</v>
      </c>
      <c r="K60" s="215">
        <v>71</v>
      </c>
      <c r="L60" s="215">
        <v>216</v>
      </c>
      <c r="M60" s="215">
        <v>210</v>
      </c>
      <c r="N60" s="215">
        <v>426</v>
      </c>
      <c r="O60" s="215">
        <v>74</v>
      </c>
      <c r="P60" s="215">
        <v>64</v>
      </c>
      <c r="Q60" s="215">
        <v>69</v>
      </c>
      <c r="R60" s="215">
        <v>1358</v>
      </c>
      <c r="S60" s="215">
        <v>1515</v>
      </c>
      <c r="T60" s="215">
        <v>2873</v>
      </c>
    </row>
    <row r="61" spans="1:20" x14ac:dyDescent="0.45">
      <c r="A61" s="149" t="s">
        <v>133</v>
      </c>
      <c r="B61" s="149" t="s">
        <v>134</v>
      </c>
      <c r="C61" s="215">
        <v>76</v>
      </c>
      <c r="D61" s="215">
        <v>68</v>
      </c>
      <c r="E61" s="215">
        <v>72</v>
      </c>
      <c r="F61" s="215">
        <v>1471</v>
      </c>
      <c r="G61" s="215">
        <v>1627</v>
      </c>
      <c r="H61" s="215">
        <v>3098</v>
      </c>
      <c r="I61" s="215">
        <v>70</v>
      </c>
      <c r="J61" s="215">
        <v>64</v>
      </c>
      <c r="K61" s="215">
        <v>67</v>
      </c>
      <c r="L61" s="215">
        <v>138</v>
      </c>
      <c r="M61" s="215">
        <v>129</v>
      </c>
      <c r="N61" s="215">
        <v>267</v>
      </c>
      <c r="O61" s="215">
        <v>75</v>
      </c>
      <c r="P61" s="215">
        <v>67</v>
      </c>
      <c r="Q61" s="215">
        <v>71</v>
      </c>
      <c r="R61" s="215">
        <v>1613</v>
      </c>
      <c r="S61" s="215">
        <v>1765</v>
      </c>
      <c r="T61" s="215">
        <v>3378</v>
      </c>
    </row>
    <row r="62" spans="1:20" x14ac:dyDescent="0.45">
      <c r="A62" s="149" t="s">
        <v>135</v>
      </c>
      <c r="B62" s="149" t="s">
        <v>136</v>
      </c>
      <c r="C62" s="215">
        <v>71</v>
      </c>
      <c r="D62" s="215">
        <v>62</v>
      </c>
      <c r="E62" s="215">
        <v>66</v>
      </c>
      <c r="F62" s="215">
        <v>1175</v>
      </c>
      <c r="G62" s="215">
        <v>1233</v>
      </c>
      <c r="H62" s="215">
        <v>2408</v>
      </c>
      <c r="I62" s="215">
        <v>63</v>
      </c>
      <c r="J62" s="215">
        <v>59</v>
      </c>
      <c r="K62" s="215">
        <v>61</v>
      </c>
      <c r="L62" s="215">
        <v>158</v>
      </c>
      <c r="M62" s="215">
        <v>200</v>
      </c>
      <c r="N62" s="215">
        <v>358</v>
      </c>
      <c r="O62" s="215">
        <v>70</v>
      </c>
      <c r="P62" s="215">
        <v>61</v>
      </c>
      <c r="Q62" s="215">
        <v>65</v>
      </c>
      <c r="R62" s="215">
        <v>1338</v>
      </c>
      <c r="S62" s="215">
        <v>1439</v>
      </c>
      <c r="T62" s="215">
        <v>2777</v>
      </c>
    </row>
    <row r="63" spans="1:20" x14ac:dyDescent="0.45">
      <c r="A63" s="149" t="s">
        <v>137</v>
      </c>
      <c r="B63" s="149" t="s">
        <v>138</v>
      </c>
      <c r="C63" s="215">
        <v>81</v>
      </c>
      <c r="D63" s="215">
        <v>73</v>
      </c>
      <c r="E63" s="215">
        <v>77</v>
      </c>
      <c r="F63" s="215">
        <v>1148</v>
      </c>
      <c r="G63" s="215">
        <v>1237</v>
      </c>
      <c r="H63" s="215">
        <v>2385</v>
      </c>
      <c r="I63" s="215">
        <v>73</v>
      </c>
      <c r="J63" s="215">
        <v>74</v>
      </c>
      <c r="K63" s="215">
        <v>73</v>
      </c>
      <c r="L63" s="215">
        <v>209</v>
      </c>
      <c r="M63" s="215">
        <v>225</v>
      </c>
      <c r="N63" s="215">
        <v>434</v>
      </c>
      <c r="O63" s="215">
        <v>80</v>
      </c>
      <c r="P63" s="215">
        <v>73</v>
      </c>
      <c r="Q63" s="215">
        <v>76</v>
      </c>
      <c r="R63" s="215">
        <v>1364</v>
      </c>
      <c r="S63" s="215">
        <v>1469</v>
      </c>
      <c r="T63" s="215">
        <v>2833</v>
      </c>
    </row>
    <row r="64" spans="1:20" x14ac:dyDescent="0.45">
      <c r="A64" s="149" t="s">
        <v>141</v>
      </c>
      <c r="B64" s="149" t="s">
        <v>142</v>
      </c>
      <c r="C64" s="215">
        <v>76</v>
      </c>
      <c r="D64" s="215">
        <v>69</v>
      </c>
      <c r="E64" s="215">
        <v>73</v>
      </c>
      <c r="F64" s="215">
        <v>1701</v>
      </c>
      <c r="G64" s="215">
        <v>1736</v>
      </c>
      <c r="H64" s="215">
        <v>3437</v>
      </c>
      <c r="I64" s="215">
        <v>67</v>
      </c>
      <c r="J64" s="215">
        <v>69</v>
      </c>
      <c r="K64" s="215">
        <v>68</v>
      </c>
      <c r="L64" s="215">
        <v>66</v>
      </c>
      <c r="M64" s="215">
        <v>64</v>
      </c>
      <c r="N64" s="215">
        <v>130</v>
      </c>
      <c r="O64" s="215">
        <v>76</v>
      </c>
      <c r="P64" s="215">
        <v>69</v>
      </c>
      <c r="Q64" s="215">
        <v>72</v>
      </c>
      <c r="R64" s="215">
        <v>1771</v>
      </c>
      <c r="S64" s="215">
        <v>1805</v>
      </c>
      <c r="T64" s="215">
        <v>3576</v>
      </c>
    </row>
    <row r="65" spans="1:20" x14ac:dyDescent="0.45">
      <c r="A65" s="149" t="s">
        <v>147</v>
      </c>
      <c r="B65" s="149" t="s">
        <v>148</v>
      </c>
      <c r="C65" s="215">
        <v>70</v>
      </c>
      <c r="D65" s="215">
        <v>62</v>
      </c>
      <c r="E65" s="215">
        <v>66</v>
      </c>
      <c r="F65" s="215">
        <v>1240</v>
      </c>
      <c r="G65" s="215">
        <v>1387</v>
      </c>
      <c r="H65" s="215">
        <v>2627</v>
      </c>
      <c r="I65" s="215">
        <v>68</v>
      </c>
      <c r="J65" s="215">
        <v>52</v>
      </c>
      <c r="K65" s="215">
        <v>61</v>
      </c>
      <c r="L65" s="215">
        <v>53</v>
      </c>
      <c r="M65" s="215">
        <v>42</v>
      </c>
      <c r="N65" s="215">
        <v>95</v>
      </c>
      <c r="O65" s="215">
        <v>70</v>
      </c>
      <c r="P65" s="215">
        <v>62</v>
      </c>
      <c r="Q65" s="215">
        <v>66</v>
      </c>
      <c r="R65" s="215">
        <v>1295</v>
      </c>
      <c r="S65" s="215">
        <v>1433</v>
      </c>
      <c r="T65" s="215">
        <v>2728</v>
      </c>
    </row>
    <row r="66" spans="1:20" x14ac:dyDescent="0.45">
      <c r="A66" s="149" t="s">
        <v>153</v>
      </c>
      <c r="B66" s="149" t="s">
        <v>154</v>
      </c>
      <c r="C66" s="215">
        <v>69</v>
      </c>
      <c r="D66" s="215">
        <v>61</v>
      </c>
      <c r="E66" s="215">
        <v>65</v>
      </c>
      <c r="F66" s="215">
        <v>1603</v>
      </c>
      <c r="G66" s="215">
        <v>1625</v>
      </c>
      <c r="H66" s="215">
        <v>3228</v>
      </c>
      <c r="I66" s="215">
        <v>63</v>
      </c>
      <c r="J66" s="215">
        <v>52</v>
      </c>
      <c r="K66" s="215">
        <v>58</v>
      </c>
      <c r="L66" s="215">
        <v>153</v>
      </c>
      <c r="M66" s="215">
        <v>125</v>
      </c>
      <c r="N66" s="215">
        <v>278</v>
      </c>
      <c r="O66" s="215">
        <v>68</v>
      </c>
      <c r="P66" s="215">
        <v>60</v>
      </c>
      <c r="Q66" s="215">
        <v>64</v>
      </c>
      <c r="R66" s="215">
        <v>1763</v>
      </c>
      <c r="S66" s="215">
        <v>1759</v>
      </c>
      <c r="T66" s="215">
        <v>3522</v>
      </c>
    </row>
    <row r="67" spans="1:20" x14ac:dyDescent="0.45">
      <c r="A67" s="149" t="s">
        <v>168</v>
      </c>
      <c r="B67" s="149" t="s">
        <v>169</v>
      </c>
      <c r="C67" s="215">
        <v>68</v>
      </c>
      <c r="D67" s="215">
        <v>61</v>
      </c>
      <c r="E67" s="215">
        <v>64</v>
      </c>
      <c r="F67" s="215">
        <v>1333</v>
      </c>
      <c r="G67" s="215">
        <v>1471</v>
      </c>
      <c r="H67" s="215">
        <v>2804</v>
      </c>
      <c r="I67" s="215">
        <v>54</v>
      </c>
      <c r="J67" s="215">
        <v>47</v>
      </c>
      <c r="K67" s="215">
        <v>50</v>
      </c>
      <c r="L67" s="215">
        <v>160</v>
      </c>
      <c r="M67" s="215">
        <v>168</v>
      </c>
      <c r="N67" s="215">
        <v>328</v>
      </c>
      <c r="O67" s="215">
        <v>66</v>
      </c>
      <c r="P67" s="215">
        <v>59</v>
      </c>
      <c r="Q67" s="215">
        <v>62</v>
      </c>
      <c r="R67" s="215">
        <v>1504</v>
      </c>
      <c r="S67" s="215">
        <v>1644</v>
      </c>
      <c r="T67" s="215">
        <v>3148</v>
      </c>
    </row>
    <row r="68" spans="1:20" x14ac:dyDescent="0.45">
      <c r="A68" s="149" t="s">
        <v>170</v>
      </c>
      <c r="B68" s="149" t="s">
        <v>171</v>
      </c>
      <c r="C68" s="215">
        <v>71</v>
      </c>
      <c r="D68" s="215">
        <v>64</v>
      </c>
      <c r="E68" s="215">
        <v>67</v>
      </c>
      <c r="F68" s="215">
        <v>2392</v>
      </c>
      <c r="G68" s="215">
        <v>2450</v>
      </c>
      <c r="H68" s="215">
        <v>4842</v>
      </c>
      <c r="I68" s="215">
        <v>64</v>
      </c>
      <c r="J68" s="215">
        <v>54</v>
      </c>
      <c r="K68" s="215">
        <v>59</v>
      </c>
      <c r="L68" s="215">
        <v>607</v>
      </c>
      <c r="M68" s="215">
        <v>636</v>
      </c>
      <c r="N68" s="215">
        <v>1243</v>
      </c>
      <c r="O68" s="215">
        <v>69</v>
      </c>
      <c r="P68" s="215">
        <v>61</v>
      </c>
      <c r="Q68" s="215">
        <v>65</v>
      </c>
      <c r="R68" s="215">
        <v>3035</v>
      </c>
      <c r="S68" s="215">
        <v>3124</v>
      </c>
      <c r="T68" s="215">
        <v>6159</v>
      </c>
    </row>
    <row r="69" spans="1:20" x14ac:dyDescent="0.45">
      <c r="A69" s="149" t="s">
        <v>149</v>
      </c>
      <c r="B69" s="149" t="s">
        <v>150</v>
      </c>
      <c r="C69" s="215">
        <v>72</v>
      </c>
      <c r="D69" s="215">
        <v>63</v>
      </c>
      <c r="E69" s="215">
        <v>67</v>
      </c>
      <c r="F69" s="215">
        <v>2156</v>
      </c>
      <c r="G69" s="215">
        <v>2308</v>
      </c>
      <c r="H69" s="215">
        <v>4464</v>
      </c>
      <c r="I69" s="215">
        <v>68</v>
      </c>
      <c r="J69" s="215">
        <v>61</v>
      </c>
      <c r="K69" s="215">
        <v>65</v>
      </c>
      <c r="L69" s="215">
        <v>1488</v>
      </c>
      <c r="M69" s="215">
        <v>1625</v>
      </c>
      <c r="N69" s="215">
        <v>3113</v>
      </c>
      <c r="O69" s="215">
        <v>70</v>
      </c>
      <c r="P69" s="215">
        <v>62</v>
      </c>
      <c r="Q69" s="215">
        <v>66</v>
      </c>
      <c r="R69" s="215">
        <v>3670</v>
      </c>
      <c r="S69" s="215">
        <v>3968</v>
      </c>
      <c r="T69" s="215">
        <v>7638</v>
      </c>
    </row>
    <row r="70" spans="1:20" x14ac:dyDescent="0.45">
      <c r="A70" s="149" t="s">
        <v>151</v>
      </c>
      <c r="B70" s="149" t="s">
        <v>152</v>
      </c>
      <c r="C70" s="215">
        <v>80</v>
      </c>
      <c r="D70" s="215">
        <v>70</v>
      </c>
      <c r="E70" s="215">
        <v>75</v>
      </c>
      <c r="F70" s="215">
        <v>1120</v>
      </c>
      <c r="G70" s="215">
        <v>1109</v>
      </c>
      <c r="H70" s="215">
        <v>2229</v>
      </c>
      <c r="I70" s="215">
        <v>69</v>
      </c>
      <c r="J70" s="215">
        <v>63</v>
      </c>
      <c r="K70" s="215">
        <v>66</v>
      </c>
      <c r="L70" s="215">
        <v>178</v>
      </c>
      <c r="M70" s="215">
        <v>211</v>
      </c>
      <c r="N70" s="215">
        <v>389</v>
      </c>
      <c r="O70" s="215">
        <v>78</v>
      </c>
      <c r="P70" s="215">
        <v>68</v>
      </c>
      <c r="Q70" s="215">
        <v>73</v>
      </c>
      <c r="R70" s="215">
        <v>1300</v>
      </c>
      <c r="S70" s="215">
        <v>1326</v>
      </c>
      <c r="T70" s="215">
        <v>2626</v>
      </c>
    </row>
    <row r="71" spans="1:20" x14ac:dyDescent="0.45">
      <c r="A71" s="149" t="s">
        <v>158</v>
      </c>
      <c r="B71" s="149" t="s">
        <v>159</v>
      </c>
      <c r="C71" s="215">
        <v>76</v>
      </c>
      <c r="D71" s="215">
        <v>66</v>
      </c>
      <c r="E71" s="215">
        <v>71</v>
      </c>
      <c r="F71" s="215">
        <v>1903</v>
      </c>
      <c r="G71" s="215">
        <v>1980</v>
      </c>
      <c r="H71" s="215">
        <v>3883</v>
      </c>
      <c r="I71" s="215">
        <v>72</v>
      </c>
      <c r="J71" s="215">
        <v>63</v>
      </c>
      <c r="K71" s="215">
        <v>68</v>
      </c>
      <c r="L71" s="215">
        <v>718</v>
      </c>
      <c r="M71" s="215">
        <v>661</v>
      </c>
      <c r="N71" s="215">
        <v>1379</v>
      </c>
      <c r="O71" s="215">
        <v>74</v>
      </c>
      <c r="P71" s="215">
        <v>66</v>
      </c>
      <c r="Q71" s="215">
        <v>70</v>
      </c>
      <c r="R71" s="215">
        <v>2640</v>
      </c>
      <c r="S71" s="215">
        <v>2664</v>
      </c>
      <c r="T71" s="215">
        <v>5304</v>
      </c>
    </row>
    <row r="72" spans="1:20" x14ac:dyDescent="0.45">
      <c r="A72" s="149" t="s">
        <v>160</v>
      </c>
      <c r="B72" s="149" t="s">
        <v>161</v>
      </c>
      <c r="C72" s="215">
        <v>74</v>
      </c>
      <c r="D72" s="215">
        <v>69</v>
      </c>
      <c r="E72" s="215">
        <v>71</v>
      </c>
      <c r="F72" s="215">
        <v>3520</v>
      </c>
      <c r="G72" s="215">
        <v>3705</v>
      </c>
      <c r="H72" s="215">
        <v>7225</v>
      </c>
      <c r="I72" s="215">
        <v>74</v>
      </c>
      <c r="J72" s="215">
        <v>62</v>
      </c>
      <c r="K72" s="215">
        <v>68</v>
      </c>
      <c r="L72" s="215">
        <v>793</v>
      </c>
      <c r="M72" s="215">
        <v>821</v>
      </c>
      <c r="N72" s="215">
        <v>1614</v>
      </c>
      <c r="O72" s="215">
        <v>74</v>
      </c>
      <c r="P72" s="215">
        <v>67</v>
      </c>
      <c r="Q72" s="215">
        <v>70</v>
      </c>
      <c r="R72" s="215">
        <v>4336</v>
      </c>
      <c r="S72" s="215">
        <v>4566</v>
      </c>
      <c r="T72" s="215">
        <v>8902</v>
      </c>
    </row>
    <row r="73" spans="1:20" x14ac:dyDescent="0.45">
      <c r="A73" s="149" t="s">
        <v>172</v>
      </c>
      <c r="B73" s="149" t="s">
        <v>173</v>
      </c>
      <c r="C73" s="215">
        <v>75</v>
      </c>
      <c r="D73" s="215">
        <v>62</v>
      </c>
      <c r="E73" s="215">
        <v>68</v>
      </c>
      <c r="F73" s="215">
        <v>1726</v>
      </c>
      <c r="G73" s="215">
        <v>1758</v>
      </c>
      <c r="H73" s="215">
        <v>3484</v>
      </c>
      <c r="I73" s="215">
        <v>61</v>
      </c>
      <c r="J73" s="215">
        <v>55</v>
      </c>
      <c r="K73" s="215">
        <v>58</v>
      </c>
      <c r="L73" s="215">
        <v>147</v>
      </c>
      <c r="M73" s="215">
        <v>148</v>
      </c>
      <c r="N73" s="215">
        <v>295</v>
      </c>
      <c r="O73" s="215">
        <v>73</v>
      </c>
      <c r="P73" s="215">
        <v>62</v>
      </c>
      <c r="Q73" s="215">
        <v>67</v>
      </c>
      <c r="R73" s="215">
        <v>1879</v>
      </c>
      <c r="S73" s="215">
        <v>1913</v>
      </c>
      <c r="T73" s="215">
        <v>3792</v>
      </c>
    </row>
    <row r="74" spans="1:20" x14ac:dyDescent="0.45">
      <c r="A74" s="149" t="s">
        <v>78</v>
      </c>
      <c r="B74" s="149" t="s">
        <v>79</v>
      </c>
      <c r="C74" s="215">
        <v>73</v>
      </c>
      <c r="D74" s="215">
        <v>64</v>
      </c>
      <c r="E74" s="215">
        <v>69</v>
      </c>
      <c r="F74" s="215">
        <v>980</v>
      </c>
      <c r="G74" s="215">
        <v>966</v>
      </c>
      <c r="H74" s="215">
        <v>1946</v>
      </c>
      <c r="I74" s="215">
        <v>62</v>
      </c>
      <c r="J74" s="215">
        <v>67</v>
      </c>
      <c r="K74" s="215">
        <v>64</v>
      </c>
      <c r="L74" s="215">
        <v>52</v>
      </c>
      <c r="M74" s="215">
        <v>57</v>
      </c>
      <c r="N74" s="215">
        <v>109</v>
      </c>
      <c r="O74" s="215">
        <v>73</v>
      </c>
      <c r="P74" s="215">
        <v>65</v>
      </c>
      <c r="Q74" s="215">
        <v>69</v>
      </c>
      <c r="R74" s="215">
        <v>1034</v>
      </c>
      <c r="S74" s="215">
        <v>1024</v>
      </c>
      <c r="T74" s="215">
        <v>2058</v>
      </c>
    </row>
    <row r="75" spans="1:20" x14ac:dyDescent="0.45">
      <c r="A75" s="149" t="s">
        <v>84</v>
      </c>
      <c r="B75" s="149" t="s">
        <v>85</v>
      </c>
      <c r="C75" s="215">
        <v>76</v>
      </c>
      <c r="D75" s="215">
        <v>66</v>
      </c>
      <c r="E75" s="215">
        <v>71</v>
      </c>
      <c r="F75" s="215">
        <v>1071</v>
      </c>
      <c r="G75" s="215">
        <v>1134</v>
      </c>
      <c r="H75" s="215">
        <v>2205</v>
      </c>
      <c r="I75" s="215">
        <v>66</v>
      </c>
      <c r="J75" s="215">
        <v>60</v>
      </c>
      <c r="K75" s="215">
        <v>63</v>
      </c>
      <c r="L75" s="215">
        <v>319</v>
      </c>
      <c r="M75" s="215">
        <v>338</v>
      </c>
      <c r="N75" s="215">
        <v>657</v>
      </c>
      <c r="O75" s="215">
        <v>73</v>
      </c>
      <c r="P75" s="215">
        <v>65</v>
      </c>
      <c r="Q75" s="215">
        <v>69</v>
      </c>
      <c r="R75" s="215">
        <v>1409</v>
      </c>
      <c r="S75" s="215">
        <v>1488</v>
      </c>
      <c r="T75" s="215">
        <v>2897</v>
      </c>
    </row>
    <row r="76" spans="1:20" x14ac:dyDescent="0.45">
      <c r="A76" s="149" t="s">
        <v>86</v>
      </c>
      <c r="B76" s="149" t="s">
        <v>87</v>
      </c>
      <c r="C76" s="215">
        <v>77</v>
      </c>
      <c r="D76" s="215">
        <v>68</v>
      </c>
      <c r="E76" s="215">
        <v>72</v>
      </c>
      <c r="F76" s="215">
        <v>998</v>
      </c>
      <c r="G76" s="215">
        <v>1101</v>
      </c>
      <c r="H76" s="215">
        <v>2099</v>
      </c>
      <c r="I76" s="215">
        <v>81</v>
      </c>
      <c r="J76" s="215">
        <v>78</v>
      </c>
      <c r="K76" s="215">
        <v>79</v>
      </c>
      <c r="L76" s="215">
        <v>42</v>
      </c>
      <c r="M76" s="215">
        <v>55</v>
      </c>
      <c r="N76" s="215">
        <v>97</v>
      </c>
      <c r="O76" s="215">
        <v>77</v>
      </c>
      <c r="P76" s="215">
        <v>68</v>
      </c>
      <c r="Q76" s="215">
        <v>73</v>
      </c>
      <c r="R76" s="215">
        <v>1042</v>
      </c>
      <c r="S76" s="215">
        <v>1162</v>
      </c>
      <c r="T76" s="215">
        <v>2204</v>
      </c>
    </row>
    <row r="77" spans="1:20" x14ac:dyDescent="0.45">
      <c r="A77" s="149" t="s">
        <v>92</v>
      </c>
      <c r="B77" s="149" t="s">
        <v>93</v>
      </c>
      <c r="C77" s="215">
        <v>73</v>
      </c>
      <c r="D77" s="215">
        <v>64</v>
      </c>
      <c r="E77" s="215">
        <v>69</v>
      </c>
      <c r="F77" s="215">
        <v>747</v>
      </c>
      <c r="G77" s="215">
        <v>744</v>
      </c>
      <c r="H77" s="215">
        <v>1491</v>
      </c>
      <c r="I77" s="215">
        <v>71</v>
      </c>
      <c r="J77" s="215">
        <v>56</v>
      </c>
      <c r="K77" s="215">
        <v>64</v>
      </c>
      <c r="L77" s="215">
        <v>42</v>
      </c>
      <c r="M77" s="215">
        <v>34</v>
      </c>
      <c r="N77" s="215">
        <v>76</v>
      </c>
      <c r="O77" s="215">
        <v>73</v>
      </c>
      <c r="P77" s="215">
        <v>64</v>
      </c>
      <c r="Q77" s="215">
        <v>68</v>
      </c>
      <c r="R77" s="215">
        <v>801</v>
      </c>
      <c r="S77" s="215">
        <v>785</v>
      </c>
      <c r="T77" s="215">
        <v>1586</v>
      </c>
    </row>
    <row r="78" spans="1:20" x14ac:dyDescent="0.45">
      <c r="A78" s="149" t="s">
        <v>96</v>
      </c>
      <c r="B78" s="149" t="s">
        <v>97</v>
      </c>
      <c r="C78" s="215">
        <v>79</v>
      </c>
      <c r="D78" s="215">
        <v>69</v>
      </c>
      <c r="E78" s="215">
        <v>74</v>
      </c>
      <c r="F78" s="215">
        <v>1453</v>
      </c>
      <c r="G78" s="215">
        <v>1533</v>
      </c>
      <c r="H78" s="215">
        <v>2986</v>
      </c>
      <c r="I78" s="215">
        <v>80</v>
      </c>
      <c r="J78" s="215">
        <v>66</v>
      </c>
      <c r="K78" s="215">
        <v>73</v>
      </c>
      <c r="L78" s="215">
        <v>82</v>
      </c>
      <c r="M78" s="215">
        <v>93</v>
      </c>
      <c r="N78" s="215">
        <v>175</v>
      </c>
      <c r="O78" s="215">
        <v>79</v>
      </c>
      <c r="P78" s="215">
        <v>69</v>
      </c>
      <c r="Q78" s="215">
        <v>74</v>
      </c>
      <c r="R78" s="215">
        <v>1536</v>
      </c>
      <c r="S78" s="215">
        <v>1628</v>
      </c>
      <c r="T78" s="215">
        <v>3164</v>
      </c>
    </row>
    <row r="79" spans="1:2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row>
    <row r="80" spans="1:20" x14ac:dyDescent="0.45">
      <c r="A80" s="149" t="s">
        <v>363</v>
      </c>
      <c r="B80" s="149" t="s">
        <v>364</v>
      </c>
      <c r="C80" s="215">
        <v>77</v>
      </c>
      <c r="D80" s="215">
        <v>66</v>
      </c>
      <c r="E80" s="215">
        <v>72</v>
      </c>
      <c r="F80" s="215">
        <v>858</v>
      </c>
      <c r="G80" s="215">
        <v>881</v>
      </c>
      <c r="H80" s="215">
        <v>1739</v>
      </c>
      <c r="I80" s="215">
        <v>71</v>
      </c>
      <c r="J80" s="215">
        <v>60</v>
      </c>
      <c r="K80" s="215">
        <v>65</v>
      </c>
      <c r="L80" s="215">
        <v>45</v>
      </c>
      <c r="M80" s="215">
        <v>57</v>
      </c>
      <c r="N80" s="215">
        <v>102</v>
      </c>
      <c r="O80" s="215">
        <v>77</v>
      </c>
      <c r="P80" s="215">
        <v>66</v>
      </c>
      <c r="Q80" s="215">
        <v>71</v>
      </c>
      <c r="R80" s="215">
        <v>904</v>
      </c>
      <c r="S80" s="215">
        <v>942</v>
      </c>
      <c r="T80" s="215">
        <v>1846</v>
      </c>
    </row>
    <row r="81" spans="1:20" x14ac:dyDescent="0.45">
      <c r="A81" s="149" t="s">
        <v>367</v>
      </c>
      <c r="B81" s="149" t="s">
        <v>425</v>
      </c>
      <c r="C81" s="215">
        <v>74</v>
      </c>
      <c r="D81" s="215">
        <v>70</v>
      </c>
      <c r="E81" s="215">
        <v>72</v>
      </c>
      <c r="F81" s="215">
        <v>1884</v>
      </c>
      <c r="G81" s="215">
        <v>1959</v>
      </c>
      <c r="H81" s="215">
        <v>3843</v>
      </c>
      <c r="I81" s="215">
        <v>64</v>
      </c>
      <c r="J81" s="215">
        <v>63</v>
      </c>
      <c r="K81" s="215">
        <v>64</v>
      </c>
      <c r="L81" s="215">
        <v>435</v>
      </c>
      <c r="M81" s="215">
        <v>494</v>
      </c>
      <c r="N81" s="215">
        <v>929</v>
      </c>
      <c r="O81" s="215">
        <v>72</v>
      </c>
      <c r="P81" s="215">
        <v>68</v>
      </c>
      <c r="Q81" s="215">
        <v>70</v>
      </c>
      <c r="R81" s="215">
        <v>2331</v>
      </c>
      <c r="S81" s="215">
        <v>2480</v>
      </c>
      <c r="T81" s="215">
        <v>4811</v>
      </c>
    </row>
    <row r="82" spans="1:20" x14ac:dyDescent="0.45">
      <c r="A82" s="149" t="s">
        <v>378</v>
      </c>
      <c r="B82" s="149" t="s">
        <v>379</v>
      </c>
      <c r="C82" s="215">
        <v>82</v>
      </c>
      <c r="D82" s="215">
        <v>73</v>
      </c>
      <c r="E82" s="215">
        <v>77</v>
      </c>
      <c r="F82" s="215">
        <v>1090</v>
      </c>
      <c r="G82" s="215">
        <v>1148</v>
      </c>
      <c r="H82" s="215">
        <v>2238</v>
      </c>
      <c r="I82" s="215">
        <v>84</v>
      </c>
      <c r="J82" s="215">
        <v>69</v>
      </c>
      <c r="K82" s="215">
        <v>77</v>
      </c>
      <c r="L82" s="215">
        <v>45</v>
      </c>
      <c r="M82" s="215">
        <v>45</v>
      </c>
      <c r="N82" s="215">
        <v>90</v>
      </c>
      <c r="O82" s="215">
        <v>82</v>
      </c>
      <c r="P82" s="215">
        <v>72</v>
      </c>
      <c r="Q82" s="215">
        <v>77</v>
      </c>
      <c r="R82" s="215">
        <v>1138</v>
      </c>
      <c r="S82" s="215">
        <v>1202</v>
      </c>
      <c r="T82" s="215">
        <v>2340</v>
      </c>
    </row>
    <row r="83" spans="1:20" x14ac:dyDescent="0.45">
      <c r="A83" s="149" t="s">
        <v>386</v>
      </c>
      <c r="B83" s="149" t="s">
        <v>387</v>
      </c>
      <c r="C83" s="215">
        <v>75</v>
      </c>
      <c r="D83" s="215">
        <v>67</v>
      </c>
      <c r="E83" s="215">
        <v>71</v>
      </c>
      <c r="F83" s="215">
        <v>1428</v>
      </c>
      <c r="G83" s="215">
        <v>1517</v>
      </c>
      <c r="H83" s="215">
        <v>2945</v>
      </c>
      <c r="I83" s="215">
        <v>71</v>
      </c>
      <c r="J83" s="215">
        <v>67</v>
      </c>
      <c r="K83" s="215">
        <v>69</v>
      </c>
      <c r="L83" s="215">
        <v>111</v>
      </c>
      <c r="M83" s="215">
        <v>92</v>
      </c>
      <c r="N83" s="215">
        <v>203</v>
      </c>
      <c r="O83" s="215">
        <v>75</v>
      </c>
      <c r="P83" s="215">
        <v>67</v>
      </c>
      <c r="Q83" s="215">
        <v>71</v>
      </c>
      <c r="R83" s="215">
        <v>1553</v>
      </c>
      <c r="S83" s="215">
        <v>1618</v>
      </c>
      <c r="T83" s="215">
        <v>3171</v>
      </c>
    </row>
    <row r="84" spans="1:20" x14ac:dyDescent="0.45">
      <c r="A84" s="149" t="s">
        <v>80</v>
      </c>
      <c r="B84" s="149" t="s">
        <v>81</v>
      </c>
      <c r="C84" s="215">
        <v>80</v>
      </c>
      <c r="D84" s="215">
        <v>70</v>
      </c>
      <c r="E84" s="215">
        <v>75</v>
      </c>
      <c r="F84" s="215">
        <v>525</v>
      </c>
      <c r="G84" s="215">
        <v>577</v>
      </c>
      <c r="H84" s="215">
        <v>1102</v>
      </c>
      <c r="I84" s="215" t="s">
        <v>414</v>
      </c>
      <c r="J84" s="215" t="s">
        <v>414</v>
      </c>
      <c r="K84" s="215" t="s">
        <v>414</v>
      </c>
      <c r="L84" s="215" t="s">
        <v>414</v>
      </c>
      <c r="M84" s="215" t="s">
        <v>414</v>
      </c>
      <c r="N84" s="215">
        <v>43</v>
      </c>
      <c r="O84" s="215">
        <v>80</v>
      </c>
      <c r="P84" s="215">
        <v>70</v>
      </c>
      <c r="Q84" s="215">
        <v>75</v>
      </c>
      <c r="R84" s="215">
        <v>546</v>
      </c>
      <c r="S84" s="215">
        <v>601</v>
      </c>
      <c r="T84" s="215">
        <v>1147</v>
      </c>
    </row>
    <row r="85" spans="1:20" x14ac:dyDescent="0.45">
      <c r="A85" s="149" t="s">
        <v>82</v>
      </c>
      <c r="B85" s="149" t="s">
        <v>83</v>
      </c>
      <c r="C85" s="215">
        <v>68</v>
      </c>
      <c r="D85" s="215">
        <v>56</v>
      </c>
      <c r="E85" s="215">
        <v>62</v>
      </c>
      <c r="F85" s="215">
        <v>780</v>
      </c>
      <c r="G85" s="215">
        <v>776</v>
      </c>
      <c r="H85" s="215">
        <v>1556</v>
      </c>
      <c r="I85" s="215">
        <v>62</v>
      </c>
      <c r="J85" s="215">
        <v>58</v>
      </c>
      <c r="K85" s="215">
        <v>60</v>
      </c>
      <c r="L85" s="215">
        <v>119</v>
      </c>
      <c r="M85" s="215">
        <v>136</v>
      </c>
      <c r="N85" s="215">
        <v>255</v>
      </c>
      <c r="O85" s="215">
        <v>67</v>
      </c>
      <c r="P85" s="215">
        <v>56</v>
      </c>
      <c r="Q85" s="215">
        <v>62</v>
      </c>
      <c r="R85" s="215">
        <v>904</v>
      </c>
      <c r="S85" s="215">
        <v>920</v>
      </c>
      <c r="T85" s="215">
        <v>1824</v>
      </c>
    </row>
    <row r="86" spans="1:20" x14ac:dyDescent="0.45">
      <c r="A86" s="149" t="s">
        <v>90</v>
      </c>
      <c r="B86" s="149" t="s">
        <v>91</v>
      </c>
      <c r="C86" s="215">
        <v>70</v>
      </c>
      <c r="D86" s="215">
        <v>62</v>
      </c>
      <c r="E86" s="215">
        <v>66</v>
      </c>
      <c r="F86" s="215">
        <v>730</v>
      </c>
      <c r="G86" s="215">
        <v>819</v>
      </c>
      <c r="H86" s="215">
        <v>1549</v>
      </c>
      <c r="I86" s="215" t="s">
        <v>414</v>
      </c>
      <c r="J86" s="215" t="s">
        <v>414</v>
      </c>
      <c r="K86" s="215" t="s">
        <v>414</v>
      </c>
      <c r="L86" s="215" t="s">
        <v>414</v>
      </c>
      <c r="M86" s="215" t="s">
        <v>414</v>
      </c>
      <c r="N86" s="215">
        <v>7</v>
      </c>
      <c r="O86" s="215">
        <v>70</v>
      </c>
      <c r="P86" s="215">
        <v>62</v>
      </c>
      <c r="Q86" s="215">
        <v>66</v>
      </c>
      <c r="R86" s="215">
        <v>734</v>
      </c>
      <c r="S86" s="215">
        <v>826</v>
      </c>
      <c r="T86" s="215">
        <v>1560</v>
      </c>
    </row>
    <row r="87" spans="1:20" x14ac:dyDescent="0.45">
      <c r="A87" s="149" t="s">
        <v>94</v>
      </c>
      <c r="B87" s="149" t="s">
        <v>95</v>
      </c>
      <c r="C87" s="215">
        <v>71</v>
      </c>
      <c r="D87" s="215">
        <v>63</v>
      </c>
      <c r="E87" s="215">
        <v>67</v>
      </c>
      <c r="F87" s="215">
        <v>1104</v>
      </c>
      <c r="G87" s="215">
        <v>1121</v>
      </c>
      <c r="H87" s="215">
        <v>2225</v>
      </c>
      <c r="I87" s="215">
        <v>70</v>
      </c>
      <c r="J87" s="215">
        <v>69</v>
      </c>
      <c r="K87" s="215">
        <v>70</v>
      </c>
      <c r="L87" s="215">
        <v>57</v>
      </c>
      <c r="M87" s="215">
        <v>72</v>
      </c>
      <c r="N87" s="215">
        <v>129</v>
      </c>
      <c r="O87" s="215">
        <v>71</v>
      </c>
      <c r="P87" s="215">
        <v>64</v>
      </c>
      <c r="Q87" s="215">
        <v>67</v>
      </c>
      <c r="R87" s="215">
        <v>1163</v>
      </c>
      <c r="S87" s="215">
        <v>1195</v>
      </c>
      <c r="T87" s="215">
        <v>2358</v>
      </c>
    </row>
    <row r="88" spans="1:20" x14ac:dyDescent="0.45">
      <c r="A88" s="149" t="s">
        <v>157</v>
      </c>
      <c r="B88" s="149" t="s">
        <v>426</v>
      </c>
      <c r="C88" s="215">
        <v>69</v>
      </c>
      <c r="D88" s="215">
        <v>59</v>
      </c>
      <c r="E88" s="215">
        <v>64</v>
      </c>
      <c r="F88" s="215">
        <v>1313</v>
      </c>
      <c r="G88" s="215">
        <v>1354</v>
      </c>
      <c r="H88" s="215">
        <v>2667</v>
      </c>
      <c r="I88" s="215">
        <v>65</v>
      </c>
      <c r="J88" s="215">
        <v>54</v>
      </c>
      <c r="K88" s="215">
        <v>59</v>
      </c>
      <c r="L88" s="215">
        <v>192</v>
      </c>
      <c r="M88" s="215">
        <v>197</v>
      </c>
      <c r="N88" s="215">
        <v>389</v>
      </c>
      <c r="O88" s="215">
        <v>68</v>
      </c>
      <c r="P88" s="215">
        <v>58</v>
      </c>
      <c r="Q88" s="215">
        <v>63</v>
      </c>
      <c r="R88" s="215">
        <v>1521</v>
      </c>
      <c r="S88" s="215">
        <v>1557</v>
      </c>
      <c r="T88" s="215">
        <v>3078</v>
      </c>
    </row>
    <row r="89" spans="1:20" x14ac:dyDescent="0.45">
      <c r="A89" s="149" t="s">
        <v>155</v>
      </c>
      <c r="B89" s="149" t="s">
        <v>156</v>
      </c>
      <c r="C89" s="215">
        <v>74</v>
      </c>
      <c r="D89" s="215">
        <v>67</v>
      </c>
      <c r="E89" s="215">
        <v>70</v>
      </c>
      <c r="F89" s="215">
        <v>1646</v>
      </c>
      <c r="G89" s="215">
        <v>1810</v>
      </c>
      <c r="H89" s="215">
        <v>3456</v>
      </c>
      <c r="I89" s="215">
        <v>67</v>
      </c>
      <c r="J89" s="215">
        <v>60</v>
      </c>
      <c r="K89" s="215">
        <v>63</v>
      </c>
      <c r="L89" s="215">
        <v>45</v>
      </c>
      <c r="M89" s="215">
        <v>45</v>
      </c>
      <c r="N89" s="215">
        <v>90</v>
      </c>
      <c r="O89" s="215">
        <v>74</v>
      </c>
      <c r="P89" s="215">
        <v>67</v>
      </c>
      <c r="Q89" s="215">
        <v>70</v>
      </c>
      <c r="R89" s="215">
        <v>1699</v>
      </c>
      <c r="S89" s="215">
        <v>1858</v>
      </c>
      <c r="T89" s="215">
        <v>3557</v>
      </c>
    </row>
    <row r="90" spans="1:20" x14ac:dyDescent="0.45">
      <c r="A90" s="149" t="s">
        <v>162</v>
      </c>
      <c r="B90" s="149" t="s">
        <v>163</v>
      </c>
      <c r="C90" s="215">
        <v>73</v>
      </c>
      <c r="D90" s="215">
        <v>67</v>
      </c>
      <c r="E90" s="215">
        <v>70</v>
      </c>
      <c r="F90" s="215">
        <v>837</v>
      </c>
      <c r="G90" s="215">
        <v>983</v>
      </c>
      <c r="H90" s="215">
        <v>1820</v>
      </c>
      <c r="I90" s="215">
        <v>56</v>
      </c>
      <c r="J90" s="215">
        <v>48</v>
      </c>
      <c r="K90" s="215">
        <v>52</v>
      </c>
      <c r="L90" s="215">
        <v>27</v>
      </c>
      <c r="M90" s="215">
        <v>31</v>
      </c>
      <c r="N90" s="215">
        <v>58</v>
      </c>
      <c r="O90" s="215">
        <v>72</v>
      </c>
      <c r="P90" s="215">
        <v>66</v>
      </c>
      <c r="Q90" s="215">
        <v>69</v>
      </c>
      <c r="R90" s="215">
        <v>868</v>
      </c>
      <c r="S90" s="215">
        <v>1015</v>
      </c>
      <c r="T90" s="215">
        <v>1883</v>
      </c>
    </row>
    <row r="91" spans="1:20" x14ac:dyDescent="0.45">
      <c r="A91" s="149" t="s">
        <v>164</v>
      </c>
      <c r="B91" s="149" t="s">
        <v>165</v>
      </c>
      <c r="C91" s="215">
        <v>77</v>
      </c>
      <c r="D91" s="215">
        <v>66</v>
      </c>
      <c r="E91" s="215">
        <v>71</v>
      </c>
      <c r="F91" s="215">
        <v>833</v>
      </c>
      <c r="G91" s="215">
        <v>899</v>
      </c>
      <c r="H91" s="215">
        <v>1732</v>
      </c>
      <c r="I91" s="215">
        <v>73</v>
      </c>
      <c r="J91" s="215">
        <v>73</v>
      </c>
      <c r="K91" s="215">
        <v>73</v>
      </c>
      <c r="L91" s="215">
        <v>80</v>
      </c>
      <c r="M91" s="215">
        <v>99</v>
      </c>
      <c r="N91" s="215">
        <v>179</v>
      </c>
      <c r="O91" s="215">
        <v>76</v>
      </c>
      <c r="P91" s="215">
        <v>67</v>
      </c>
      <c r="Q91" s="215">
        <v>71</v>
      </c>
      <c r="R91" s="215">
        <v>917</v>
      </c>
      <c r="S91" s="215">
        <v>1005</v>
      </c>
      <c r="T91" s="215">
        <v>1922</v>
      </c>
    </row>
    <row r="92" spans="1:20" x14ac:dyDescent="0.45">
      <c r="A92" s="149" t="s">
        <v>166</v>
      </c>
      <c r="B92" s="149" t="s">
        <v>167</v>
      </c>
      <c r="C92" s="215">
        <v>71</v>
      </c>
      <c r="D92" s="215">
        <v>63</v>
      </c>
      <c r="E92" s="215">
        <v>67</v>
      </c>
      <c r="F92" s="215">
        <v>2738</v>
      </c>
      <c r="G92" s="215">
        <v>2875</v>
      </c>
      <c r="H92" s="215">
        <v>5613</v>
      </c>
      <c r="I92" s="215">
        <v>59</v>
      </c>
      <c r="J92" s="215">
        <v>52</v>
      </c>
      <c r="K92" s="215">
        <v>55</v>
      </c>
      <c r="L92" s="215">
        <v>94</v>
      </c>
      <c r="M92" s="215">
        <v>105</v>
      </c>
      <c r="N92" s="215">
        <v>199</v>
      </c>
      <c r="O92" s="215">
        <v>71</v>
      </c>
      <c r="P92" s="215">
        <v>62</v>
      </c>
      <c r="Q92" s="215">
        <v>66</v>
      </c>
      <c r="R92" s="215">
        <v>2844</v>
      </c>
      <c r="S92" s="215">
        <v>2993</v>
      </c>
      <c r="T92" s="215">
        <v>5837</v>
      </c>
    </row>
    <row r="93" spans="1:20" x14ac:dyDescent="0.45">
      <c r="A93" s="149" t="s">
        <v>174</v>
      </c>
      <c r="B93" s="149" t="s">
        <v>175</v>
      </c>
      <c r="C93" s="215">
        <v>70</v>
      </c>
      <c r="D93" s="215">
        <v>63</v>
      </c>
      <c r="E93" s="215">
        <v>67</v>
      </c>
      <c r="F93" s="215">
        <v>923</v>
      </c>
      <c r="G93" s="215">
        <v>872</v>
      </c>
      <c r="H93" s="215">
        <v>1795</v>
      </c>
      <c r="I93" s="215">
        <v>68</v>
      </c>
      <c r="J93" s="215">
        <v>69</v>
      </c>
      <c r="K93" s="215">
        <v>69</v>
      </c>
      <c r="L93" s="215">
        <v>57</v>
      </c>
      <c r="M93" s="215">
        <v>58</v>
      </c>
      <c r="N93" s="215">
        <v>115</v>
      </c>
      <c r="O93" s="215">
        <v>70</v>
      </c>
      <c r="P93" s="215">
        <v>63</v>
      </c>
      <c r="Q93" s="215">
        <v>67</v>
      </c>
      <c r="R93" s="215">
        <v>988</v>
      </c>
      <c r="S93" s="215">
        <v>937</v>
      </c>
      <c r="T93" s="215">
        <v>1925</v>
      </c>
    </row>
    <row r="94" spans="1:20" x14ac:dyDescent="0.45">
      <c r="A94" s="149" t="s">
        <v>238</v>
      </c>
      <c r="B94" s="149" t="s">
        <v>239</v>
      </c>
      <c r="C94" s="215">
        <v>68</v>
      </c>
      <c r="D94" s="215">
        <v>60</v>
      </c>
      <c r="E94" s="215">
        <v>63</v>
      </c>
      <c r="F94" s="215">
        <v>720</v>
      </c>
      <c r="G94" s="215">
        <v>788</v>
      </c>
      <c r="H94" s="215">
        <v>1508</v>
      </c>
      <c r="I94" s="215">
        <v>70</v>
      </c>
      <c r="J94" s="215">
        <v>61</v>
      </c>
      <c r="K94" s="215">
        <v>66</v>
      </c>
      <c r="L94" s="215">
        <v>769</v>
      </c>
      <c r="M94" s="215">
        <v>824</v>
      </c>
      <c r="N94" s="215">
        <v>1593</v>
      </c>
      <c r="O94" s="215">
        <v>68</v>
      </c>
      <c r="P94" s="215">
        <v>60</v>
      </c>
      <c r="Q94" s="215">
        <v>64</v>
      </c>
      <c r="R94" s="215">
        <v>1507</v>
      </c>
      <c r="S94" s="215">
        <v>1625</v>
      </c>
      <c r="T94" s="215">
        <v>3132</v>
      </c>
    </row>
    <row r="95" spans="1:20" x14ac:dyDescent="0.45">
      <c r="A95" s="149" t="s">
        <v>228</v>
      </c>
      <c r="B95" s="149" t="s">
        <v>229</v>
      </c>
      <c r="C95" s="215">
        <v>75</v>
      </c>
      <c r="D95" s="215">
        <v>68</v>
      </c>
      <c r="E95" s="215">
        <v>71</v>
      </c>
      <c r="F95" s="215">
        <v>742</v>
      </c>
      <c r="G95" s="215">
        <v>728</v>
      </c>
      <c r="H95" s="215">
        <v>1470</v>
      </c>
      <c r="I95" s="215">
        <v>69</v>
      </c>
      <c r="J95" s="215">
        <v>64</v>
      </c>
      <c r="K95" s="215">
        <v>66</v>
      </c>
      <c r="L95" s="215">
        <v>252</v>
      </c>
      <c r="M95" s="215">
        <v>267</v>
      </c>
      <c r="N95" s="215">
        <v>519</v>
      </c>
      <c r="O95" s="215">
        <v>73</v>
      </c>
      <c r="P95" s="215">
        <v>67</v>
      </c>
      <c r="Q95" s="215">
        <v>70</v>
      </c>
      <c r="R95" s="215">
        <v>1002</v>
      </c>
      <c r="S95" s="215">
        <v>999</v>
      </c>
      <c r="T95" s="215">
        <v>2001</v>
      </c>
    </row>
    <row r="96" spans="1:20" x14ac:dyDescent="0.45">
      <c r="A96" s="149" t="s">
        <v>230</v>
      </c>
      <c r="B96" s="149" t="s">
        <v>231</v>
      </c>
      <c r="C96" s="215">
        <v>72</v>
      </c>
      <c r="D96" s="215">
        <v>65</v>
      </c>
      <c r="E96" s="215">
        <v>68</v>
      </c>
      <c r="F96" s="215">
        <v>1465</v>
      </c>
      <c r="G96" s="215">
        <v>1549</v>
      </c>
      <c r="H96" s="215">
        <v>3014</v>
      </c>
      <c r="I96" s="215">
        <v>70</v>
      </c>
      <c r="J96" s="215">
        <v>70</v>
      </c>
      <c r="K96" s="215">
        <v>70</v>
      </c>
      <c r="L96" s="215">
        <v>83</v>
      </c>
      <c r="M96" s="215">
        <v>92</v>
      </c>
      <c r="N96" s="215">
        <v>175</v>
      </c>
      <c r="O96" s="215">
        <v>72</v>
      </c>
      <c r="P96" s="215">
        <v>65</v>
      </c>
      <c r="Q96" s="215">
        <v>68</v>
      </c>
      <c r="R96" s="215">
        <v>1555</v>
      </c>
      <c r="S96" s="215">
        <v>1650</v>
      </c>
      <c r="T96" s="215">
        <v>3205</v>
      </c>
    </row>
    <row r="97" spans="1:20" x14ac:dyDescent="0.45">
      <c r="A97" s="149" t="s">
        <v>327</v>
      </c>
      <c r="B97" s="149" t="s">
        <v>328</v>
      </c>
      <c r="C97" s="215">
        <v>72</v>
      </c>
      <c r="D97" s="215">
        <v>63</v>
      </c>
      <c r="E97" s="215">
        <v>67</v>
      </c>
      <c r="F97" s="215">
        <v>2484</v>
      </c>
      <c r="G97" s="215">
        <v>2612</v>
      </c>
      <c r="H97" s="215">
        <v>5096</v>
      </c>
      <c r="I97" s="215">
        <v>64</v>
      </c>
      <c r="J97" s="215">
        <v>58</v>
      </c>
      <c r="K97" s="215">
        <v>61</v>
      </c>
      <c r="L97" s="215">
        <v>465</v>
      </c>
      <c r="M97" s="215">
        <v>445</v>
      </c>
      <c r="N97" s="215">
        <v>910</v>
      </c>
      <c r="O97" s="215">
        <v>70</v>
      </c>
      <c r="P97" s="215">
        <v>62</v>
      </c>
      <c r="Q97" s="215">
        <v>66</v>
      </c>
      <c r="R97" s="215">
        <v>2967</v>
      </c>
      <c r="S97" s="215">
        <v>3076</v>
      </c>
      <c r="T97" s="215">
        <v>6043</v>
      </c>
    </row>
    <row r="98" spans="1:20" x14ac:dyDescent="0.45">
      <c r="A98" s="149" t="s">
        <v>339</v>
      </c>
      <c r="B98" s="149" t="s">
        <v>340</v>
      </c>
      <c r="C98" s="215">
        <v>72</v>
      </c>
      <c r="D98" s="215">
        <v>64</v>
      </c>
      <c r="E98" s="215">
        <v>68</v>
      </c>
      <c r="F98" s="215">
        <v>1258</v>
      </c>
      <c r="G98" s="215">
        <v>1325</v>
      </c>
      <c r="H98" s="215">
        <v>2583</v>
      </c>
      <c r="I98" s="215">
        <v>80</v>
      </c>
      <c r="J98" s="215">
        <v>66</v>
      </c>
      <c r="K98" s="215">
        <v>72</v>
      </c>
      <c r="L98" s="215">
        <v>405</v>
      </c>
      <c r="M98" s="215">
        <v>485</v>
      </c>
      <c r="N98" s="215">
        <v>890</v>
      </c>
      <c r="O98" s="215">
        <v>74</v>
      </c>
      <c r="P98" s="215">
        <v>65</v>
      </c>
      <c r="Q98" s="215">
        <v>69</v>
      </c>
      <c r="R98" s="215">
        <v>1674</v>
      </c>
      <c r="S98" s="215">
        <v>1817</v>
      </c>
      <c r="T98" s="215">
        <v>3491</v>
      </c>
    </row>
    <row r="99" spans="1:20" x14ac:dyDescent="0.45">
      <c r="A99" s="149" t="s">
        <v>180</v>
      </c>
      <c r="B99" s="149" t="s">
        <v>181</v>
      </c>
      <c r="C99" s="215">
        <v>70</v>
      </c>
      <c r="D99" s="215">
        <v>62</v>
      </c>
      <c r="E99" s="215">
        <v>66</v>
      </c>
      <c r="F99" s="215">
        <v>3928</v>
      </c>
      <c r="G99" s="215">
        <v>4047</v>
      </c>
      <c r="H99" s="215">
        <v>7975</v>
      </c>
      <c r="I99" s="215" t="s">
        <v>414</v>
      </c>
      <c r="J99" s="215" t="s">
        <v>414</v>
      </c>
      <c r="K99" s="215">
        <v>69</v>
      </c>
      <c r="L99" s="215">
        <v>75</v>
      </c>
      <c r="M99" s="215">
        <v>72</v>
      </c>
      <c r="N99" s="215">
        <v>147</v>
      </c>
      <c r="O99" s="215">
        <v>70</v>
      </c>
      <c r="P99" s="215">
        <v>62</v>
      </c>
      <c r="Q99" s="215">
        <v>66</v>
      </c>
      <c r="R99" s="215">
        <v>4013</v>
      </c>
      <c r="S99" s="215">
        <v>4139</v>
      </c>
      <c r="T99" s="215">
        <v>8152</v>
      </c>
    </row>
    <row r="100" spans="1:20" x14ac:dyDescent="0.45">
      <c r="A100" s="149" t="s">
        <v>178</v>
      </c>
      <c r="B100" s="149" t="s">
        <v>179</v>
      </c>
      <c r="C100" s="215">
        <v>65</v>
      </c>
      <c r="D100" s="215">
        <v>57</v>
      </c>
      <c r="E100" s="215">
        <v>61</v>
      </c>
      <c r="F100" s="215">
        <v>1147</v>
      </c>
      <c r="G100" s="215">
        <v>1265</v>
      </c>
      <c r="H100" s="215">
        <v>2412</v>
      </c>
      <c r="I100" s="215">
        <v>58</v>
      </c>
      <c r="J100" s="215">
        <v>49</v>
      </c>
      <c r="K100" s="215">
        <v>53</v>
      </c>
      <c r="L100" s="215">
        <v>297</v>
      </c>
      <c r="M100" s="215">
        <v>319</v>
      </c>
      <c r="N100" s="215">
        <v>616</v>
      </c>
      <c r="O100" s="215">
        <v>63</v>
      </c>
      <c r="P100" s="215">
        <v>55</v>
      </c>
      <c r="Q100" s="215">
        <v>59</v>
      </c>
      <c r="R100" s="215">
        <v>1460</v>
      </c>
      <c r="S100" s="215">
        <v>1601</v>
      </c>
      <c r="T100" s="215">
        <v>3061</v>
      </c>
    </row>
    <row r="101" spans="1:20" x14ac:dyDescent="0.45">
      <c r="A101" s="149" t="s">
        <v>372</v>
      </c>
      <c r="B101" s="149" t="s">
        <v>373</v>
      </c>
      <c r="C101" s="215">
        <v>76</v>
      </c>
      <c r="D101" s="215">
        <v>64</v>
      </c>
      <c r="E101" s="215">
        <v>70</v>
      </c>
      <c r="F101" s="215">
        <v>1835</v>
      </c>
      <c r="G101" s="215">
        <v>2036</v>
      </c>
      <c r="H101" s="215">
        <v>3871</v>
      </c>
      <c r="I101" s="215">
        <v>76</v>
      </c>
      <c r="J101" s="215">
        <v>66</v>
      </c>
      <c r="K101" s="215">
        <v>71</v>
      </c>
      <c r="L101" s="215">
        <v>71</v>
      </c>
      <c r="M101" s="215">
        <v>64</v>
      </c>
      <c r="N101" s="215">
        <v>135</v>
      </c>
      <c r="O101" s="215">
        <v>76</v>
      </c>
      <c r="P101" s="215">
        <v>64</v>
      </c>
      <c r="Q101" s="215">
        <v>70</v>
      </c>
      <c r="R101" s="215">
        <v>1919</v>
      </c>
      <c r="S101" s="215">
        <v>2111</v>
      </c>
      <c r="T101" s="215">
        <v>4030</v>
      </c>
    </row>
    <row r="102" spans="1:20" x14ac:dyDescent="0.45">
      <c r="A102" s="149" t="s">
        <v>382</v>
      </c>
      <c r="B102" s="149" t="s">
        <v>383</v>
      </c>
      <c r="C102" s="215">
        <v>74</v>
      </c>
      <c r="D102" s="215">
        <v>67</v>
      </c>
      <c r="E102" s="215">
        <v>70</v>
      </c>
      <c r="F102" s="215">
        <v>664</v>
      </c>
      <c r="G102" s="215">
        <v>710</v>
      </c>
      <c r="H102" s="215">
        <v>1374</v>
      </c>
      <c r="I102" s="215">
        <v>82</v>
      </c>
      <c r="J102" s="215">
        <v>72</v>
      </c>
      <c r="K102" s="215">
        <v>76</v>
      </c>
      <c r="L102" s="215">
        <v>38</v>
      </c>
      <c r="M102" s="215">
        <v>61</v>
      </c>
      <c r="N102" s="215">
        <v>99</v>
      </c>
      <c r="O102" s="215">
        <v>74</v>
      </c>
      <c r="P102" s="215">
        <v>67</v>
      </c>
      <c r="Q102" s="215">
        <v>70</v>
      </c>
      <c r="R102" s="215">
        <v>709</v>
      </c>
      <c r="S102" s="215">
        <v>789</v>
      </c>
      <c r="T102" s="215">
        <v>1498</v>
      </c>
    </row>
    <row r="103" spans="1:20" x14ac:dyDescent="0.45">
      <c r="A103" s="149" t="s">
        <v>365</v>
      </c>
      <c r="B103" s="149" t="s">
        <v>366</v>
      </c>
      <c r="C103" s="215">
        <v>76</v>
      </c>
      <c r="D103" s="215">
        <v>69</v>
      </c>
      <c r="E103" s="215">
        <v>73</v>
      </c>
      <c r="F103" s="215">
        <v>674</v>
      </c>
      <c r="G103" s="215">
        <v>701</v>
      </c>
      <c r="H103" s="215">
        <v>1375</v>
      </c>
      <c r="I103" s="215">
        <v>60</v>
      </c>
      <c r="J103" s="215">
        <v>58</v>
      </c>
      <c r="K103" s="215">
        <v>59</v>
      </c>
      <c r="L103" s="215">
        <v>129</v>
      </c>
      <c r="M103" s="215">
        <v>153</v>
      </c>
      <c r="N103" s="215">
        <v>282</v>
      </c>
      <c r="O103" s="215">
        <v>73</v>
      </c>
      <c r="P103" s="215">
        <v>67</v>
      </c>
      <c r="Q103" s="215">
        <v>70</v>
      </c>
      <c r="R103" s="215">
        <v>817</v>
      </c>
      <c r="S103" s="215">
        <v>865</v>
      </c>
      <c r="T103" s="215">
        <v>1682</v>
      </c>
    </row>
    <row r="104" spans="1:20" x14ac:dyDescent="0.45">
      <c r="A104" s="149" t="s">
        <v>76</v>
      </c>
      <c r="B104" s="149" t="s">
        <v>77</v>
      </c>
      <c r="C104" s="215">
        <v>74</v>
      </c>
      <c r="D104" s="215">
        <v>64</v>
      </c>
      <c r="E104" s="215">
        <v>69</v>
      </c>
      <c r="F104" s="215">
        <v>2603</v>
      </c>
      <c r="G104" s="215">
        <v>2768</v>
      </c>
      <c r="H104" s="215">
        <v>5371</v>
      </c>
      <c r="I104" s="215">
        <v>73</v>
      </c>
      <c r="J104" s="215">
        <v>64</v>
      </c>
      <c r="K104" s="215">
        <v>69</v>
      </c>
      <c r="L104" s="215">
        <v>67</v>
      </c>
      <c r="M104" s="215">
        <v>50</v>
      </c>
      <c r="N104" s="215">
        <v>117</v>
      </c>
      <c r="O104" s="215">
        <v>74</v>
      </c>
      <c r="P104" s="215">
        <v>64</v>
      </c>
      <c r="Q104" s="215">
        <v>69</v>
      </c>
      <c r="R104" s="215">
        <v>2675</v>
      </c>
      <c r="S104" s="215">
        <v>2819</v>
      </c>
      <c r="T104" s="215">
        <v>5494</v>
      </c>
    </row>
    <row r="105" spans="1:20" x14ac:dyDescent="0.45">
      <c r="A105" s="149" t="s">
        <v>74</v>
      </c>
      <c r="B105" s="149" t="s">
        <v>75</v>
      </c>
      <c r="C105" s="215">
        <v>81</v>
      </c>
      <c r="D105" s="215">
        <v>71</v>
      </c>
      <c r="E105" s="215">
        <v>76</v>
      </c>
      <c r="F105" s="215">
        <v>580</v>
      </c>
      <c r="G105" s="215">
        <v>578</v>
      </c>
      <c r="H105" s="215">
        <v>1158</v>
      </c>
      <c r="I105" s="215">
        <v>75</v>
      </c>
      <c r="J105" s="215">
        <v>77</v>
      </c>
      <c r="K105" s="215">
        <v>76</v>
      </c>
      <c r="L105" s="215">
        <v>28</v>
      </c>
      <c r="M105" s="215">
        <v>26</v>
      </c>
      <c r="N105" s="215">
        <v>54</v>
      </c>
      <c r="O105" s="215">
        <v>80</v>
      </c>
      <c r="P105" s="215">
        <v>71</v>
      </c>
      <c r="Q105" s="215">
        <v>76</v>
      </c>
      <c r="R105" s="215">
        <v>610</v>
      </c>
      <c r="S105" s="215">
        <v>605</v>
      </c>
      <c r="T105" s="215">
        <v>1215</v>
      </c>
    </row>
    <row r="106" spans="1:20" x14ac:dyDescent="0.45">
      <c r="A106" s="149" t="s">
        <v>329</v>
      </c>
      <c r="B106" s="149" t="s">
        <v>330</v>
      </c>
      <c r="C106" s="215">
        <v>67</v>
      </c>
      <c r="D106" s="215">
        <v>59</v>
      </c>
      <c r="E106" s="215">
        <v>63</v>
      </c>
      <c r="F106" s="215">
        <v>2381</v>
      </c>
      <c r="G106" s="215">
        <v>2673</v>
      </c>
      <c r="H106" s="215">
        <v>5054</v>
      </c>
      <c r="I106" s="215">
        <v>64</v>
      </c>
      <c r="J106" s="215">
        <v>58</v>
      </c>
      <c r="K106" s="215">
        <v>61</v>
      </c>
      <c r="L106" s="215">
        <v>117</v>
      </c>
      <c r="M106" s="215">
        <v>160</v>
      </c>
      <c r="N106" s="215">
        <v>277</v>
      </c>
      <c r="O106" s="215">
        <v>67</v>
      </c>
      <c r="P106" s="215">
        <v>59</v>
      </c>
      <c r="Q106" s="215">
        <v>63</v>
      </c>
      <c r="R106" s="215">
        <v>2505</v>
      </c>
      <c r="S106" s="215">
        <v>2841</v>
      </c>
      <c r="T106" s="215">
        <v>5346</v>
      </c>
    </row>
    <row r="107" spans="1:20" x14ac:dyDescent="0.45">
      <c r="A107" s="149" t="s">
        <v>325</v>
      </c>
      <c r="B107" s="149" t="s">
        <v>326</v>
      </c>
      <c r="C107" s="215">
        <v>66</v>
      </c>
      <c r="D107" s="215">
        <v>63</v>
      </c>
      <c r="E107" s="215">
        <v>65</v>
      </c>
      <c r="F107" s="215">
        <v>1132</v>
      </c>
      <c r="G107" s="215">
        <v>1220</v>
      </c>
      <c r="H107" s="215">
        <v>2352</v>
      </c>
      <c r="I107" s="215">
        <v>59</v>
      </c>
      <c r="J107" s="215">
        <v>61</v>
      </c>
      <c r="K107" s="215">
        <v>60</v>
      </c>
      <c r="L107" s="215">
        <v>171</v>
      </c>
      <c r="M107" s="215">
        <v>177</v>
      </c>
      <c r="N107" s="215">
        <v>348</v>
      </c>
      <c r="O107" s="215">
        <v>65</v>
      </c>
      <c r="P107" s="215">
        <v>63</v>
      </c>
      <c r="Q107" s="215">
        <v>64</v>
      </c>
      <c r="R107" s="215">
        <v>1310</v>
      </c>
      <c r="S107" s="215">
        <v>1401</v>
      </c>
      <c r="T107" s="215">
        <v>2711</v>
      </c>
    </row>
    <row r="108" spans="1:20" x14ac:dyDescent="0.45">
      <c r="A108" s="149" t="s">
        <v>331</v>
      </c>
      <c r="B108" s="149" t="s">
        <v>332</v>
      </c>
      <c r="C108" s="215">
        <v>74</v>
      </c>
      <c r="D108" s="215">
        <v>68</v>
      </c>
      <c r="E108" s="215">
        <v>71</v>
      </c>
      <c r="F108" s="215">
        <v>6793</v>
      </c>
      <c r="G108" s="215">
        <v>6935</v>
      </c>
      <c r="H108" s="215">
        <v>13728</v>
      </c>
      <c r="I108" s="215">
        <v>75</v>
      </c>
      <c r="J108" s="215">
        <v>71</v>
      </c>
      <c r="K108" s="215">
        <v>72</v>
      </c>
      <c r="L108" s="215">
        <v>355</v>
      </c>
      <c r="M108" s="215">
        <v>458</v>
      </c>
      <c r="N108" s="215">
        <v>813</v>
      </c>
      <c r="O108" s="215">
        <v>74</v>
      </c>
      <c r="P108" s="215">
        <v>68</v>
      </c>
      <c r="Q108" s="215">
        <v>71</v>
      </c>
      <c r="R108" s="215">
        <v>7182</v>
      </c>
      <c r="S108" s="215">
        <v>7426</v>
      </c>
      <c r="T108" s="215">
        <v>14608</v>
      </c>
    </row>
    <row r="109" spans="1:20" x14ac:dyDescent="0.45">
      <c r="A109" s="149" t="s">
        <v>343</v>
      </c>
      <c r="B109" s="149" t="s">
        <v>344</v>
      </c>
      <c r="C109" s="215">
        <v>72</v>
      </c>
      <c r="D109" s="215">
        <v>60</v>
      </c>
      <c r="E109" s="215">
        <v>66</v>
      </c>
      <c r="F109" s="215">
        <v>959</v>
      </c>
      <c r="G109" s="215">
        <v>976</v>
      </c>
      <c r="H109" s="215">
        <v>1935</v>
      </c>
      <c r="I109" s="215">
        <v>75</v>
      </c>
      <c r="J109" s="215">
        <v>69</v>
      </c>
      <c r="K109" s="215">
        <v>72</v>
      </c>
      <c r="L109" s="215">
        <v>148</v>
      </c>
      <c r="M109" s="215">
        <v>159</v>
      </c>
      <c r="N109" s="215">
        <v>307</v>
      </c>
      <c r="O109" s="215">
        <v>72</v>
      </c>
      <c r="P109" s="215">
        <v>61</v>
      </c>
      <c r="Q109" s="215">
        <v>66</v>
      </c>
      <c r="R109" s="215">
        <v>1110</v>
      </c>
      <c r="S109" s="215">
        <v>1142</v>
      </c>
      <c r="T109" s="215">
        <v>2252</v>
      </c>
    </row>
    <row r="110" spans="1:20" x14ac:dyDescent="0.45">
      <c r="A110" s="149" t="s">
        <v>349</v>
      </c>
      <c r="B110" s="149" t="s">
        <v>350</v>
      </c>
      <c r="C110" s="215">
        <v>72</v>
      </c>
      <c r="D110" s="215">
        <v>65</v>
      </c>
      <c r="E110" s="215">
        <v>68</v>
      </c>
      <c r="F110" s="215">
        <v>936</v>
      </c>
      <c r="G110" s="215">
        <v>1039</v>
      </c>
      <c r="H110" s="215">
        <v>1975</v>
      </c>
      <c r="I110" s="215">
        <v>80</v>
      </c>
      <c r="J110" s="215">
        <v>76</v>
      </c>
      <c r="K110" s="215">
        <v>78</v>
      </c>
      <c r="L110" s="215">
        <v>350</v>
      </c>
      <c r="M110" s="215">
        <v>315</v>
      </c>
      <c r="N110" s="215">
        <v>665</v>
      </c>
      <c r="O110" s="215">
        <v>74</v>
      </c>
      <c r="P110" s="215">
        <v>67</v>
      </c>
      <c r="Q110" s="215">
        <v>71</v>
      </c>
      <c r="R110" s="215">
        <v>1295</v>
      </c>
      <c r="S110" s="215">
        <v>1363</v>
      </c>
      <c r="T110" s="215">
        <v>2658</v>
      </c>
    </row>
    <row r="111" spans="1:20" x14ac:dyDescent="0.45">
      <c r="A111" s="149" t="s">
        <v>184</v>
      </c>
      <c r="B111" s="149" t="s">
        <v>185</v>
      </c>
      <c r="C111" s="215">
        <v>76</v>
      </c>
      <c r="D111" s="215">
        <v>71</v>
      </c>
      <c r="E111" s="215">
        <v>73</v>
      </c>
      <c r="F111" s="215">
        <v>3228</v>
      </c>
      <c r="G111" s="215">
        <v>3578</v>
      </c>
      <c r="H111" s="215">
        <v>6806</v>
      </c>
      <c r="I111" s="215">
        <v>81</v>
      </c>
      <c r="J111" s="215">
        <v>78</v>
      </c>
      <c r="K111" s="215">
        <v>79</v>
      </c>
      <c r="L111" s="215">
        <v>267</v>
      </c>
      <c r="M111" s="215">
        <v>292</v>
      </c>
      <c r="N111" s="215">
        <v>559</v>
      </c>
      <c r="O111" s="215">
        <v>76</v>
      </c>
      <c r="P111" s="215">
        <v>71</v>
      </c>
      <c r="Q111" s="215">
        <v>74</v>
      </c>
      <c r="R111" s="215">
        <v>3507</v>
      </c>
      <c r="S111" s="215">
        <v>3887</v>
      </c>
      <c r="T111" s="215">
        <v>7394</v>
      </c>
    </row>
    <row r="112" spans="1:20" x14ac:dyDescent="0.45">
      <c r="A112" s="149" t="s">
        <v>182</v>
      </c>
      <c r="B112" s="149" t="s">
        <v>183</v>
      </c>
      <c r="C112" s="215">
        <v>71</v>
      </c>
      <c r="D112" s="215">
        <v>62</v>
      </c>
      <c r="E112" s="215">
        <v>66</v>
      </c>
      <c r="F112" s="215">
        <v>1092</v>
      </c>
      <c r="G112" s="215">
        <v>1165</v>
      </c>
      <c r="H112" s="215">
        <v>2257</v>
      </c>
      <c r="I112" s="215">
        <v>73</v>
      </c>
      <c r="J112" s="215">
        <v>67</v>
      </c>
      <c r="K112" s="215">
        <v>69</v>
      </c>
      <c r="L112" s="215">
        <v>932</v>
      </c>
      <c r="M112" s="215">
        <v>1017</v>
      </c>
      <c r="N112" s="215">
        <v>1949</v>
      </c>
      <c r="O112" s="215">
        <v>71</v>
      </c>
      <c r="P112" s="215">
        <v>63</v>
      </c>
      <c r="Q112" s="215">
        <v>67</v>
      </c>
      <c r="R112" s="215">
        <v>2052</v>
      </c>
      <c r="S112" s="215">
        <v>2220</v>
      </c>
      <c r="T112" s="215">
        <v>4272</v>
      </c>
    </row>
    <row r="113" spans="1:20" x14ac:dyDescent="0.45">
      <c r="A113" s="149" t="s">
        <v>194</v>
      </c>
      <c r="B113" s="149" t="s">
        <v>195</v>
      </c>
      <c r="C113" s="215">
        <v>73</v>
      </c>
      <c r="D113" s="215">
        <v>71</v>
      </c>
      <c r="E113" s="215">
        <v>72</v>
      </c>
      <c r="F113" s="215">
        <v>177</v>
      </c>
      <c r="G113" s="215">
        <v>190</v>
      </c>
      <c r="H113" s="215">
        <v>367</v>
      </c>
      <c r="I113" s="215" t="s">
        <v>414</v>
      </c>
      <c r="J113" s="215" t="s">
        <v>414</v>
      </c>
      <c r="K113" s="215">
        <v>64</v>
      </c>
      <c r="L113" s="215">
        <v>8</v>
      </c>
      <c r="M113" s="215">
        <v>3</v>
      </c>
      <c r="N113" s="215">
        <v>11</v>
      </c>
      <c r="O113" s="215">
        <v>73</v>
      </c>
      <c r="P113" s="215">
        <v>71</v>
      </c>
      <c r="Q113" s="215">
        <v>72</v>
      </c>
      <c r="R113" s="215">
        <v>186</v>
      </c>
      <c r="S113" s="215">
        <v>194</v>
      </c>
      <c r="T113" s="215">
        <v>380</v>
      </c>
    </row>
    <row r="114" spans="1:20" x14ac:dyDescent="0.45">
      <c r="A114" s="149" t="s">
        <v>212</v>
      </c>
      <c r="B114" s="149" t="s">
        <v>213</v>
      </c>
      <c r="C114" s="215">
        <v>78</v>
      </c>
      <c r="D114" s="215">
        <v>68</v>
      </c>
      <c r="E114" s="215">
        <v>73</v>
      </c>
      <c r="F114" s="215">
        <v>4337</v>
      </c>
      <c r="G114" s="215">
        <v>4359</v>
      </c>
      <c r="H114" s="215">
        <v>8696</v>
      </c>
      <c r="I114" s="215">
        <v>71</v>
      </c>
      <c r="J114" s="215">
        <v>66</v>
      </c>
      <c r="K114" s="215">
        <v>68</v>
      </c>
      <c r="L114" s="215">
        <v>268</v>
      </c>
      <c r="M114" s="215">
        <v>257</v>
      </c>
      <c r="N114" s="215">
        <v>525</v>
      </c>
      <c r="O114" s="215">
        <v>77</v>
      </c>
      <c r="P114" s="215">
        <v>68</v>
      </c>
      <c r="Q114" s="215">
        <v>73</v>
      </c>
      <c r="R114" s="215">
        <v>4615</v>
      </c>
      <c r="S114" s="215">
        <v>4623</v>
      </c>
      <c r="T114" s="215">
        <v>9238</v>
      </c>
    </row>
    <row r="115" spans="1:20" x14ac:dyDescent="0.45">
      <c r="A115" s="149" t="s">
        <v>214</v>
      </c>
      <c r="B115" s="149" t="s">
        <v>215</v>
      </c>
      <c r="C115" s="215">
        <v>69</v>
      </c>
      <c r="D115" s="215">
        <v>60</v>
      </c>
      <c r="E115" s="215">
        <v>65</v>
      </c>
      <c r="F115" s="215">
        <v>1264</v>
      </c>
      <c r="G115" s="215">
        <v>1254</v>
      </c>
      <c r="H115" s="215">
        <v>2518</v>
      </c>
      <c r="I115" s="215">
        <v>70</v>
      </c>
      <c r="J115" s="215">
        <v>59</v>
      </c>
      <c r="K115" s="215">
        <v>64</v>
      </c>
      <c r="L115" s="215">
        <v>297</v>
      </c>
      <c r="M115" s="215">
        <v>288</v>
      </c>
      <c r="N115" s="215">
        <v>585</v>
      </c>
      <c r="O115" s="215">
        <v>69</v>
      </c>
      <c r="P115" s="215">
        <v>60</v>
      </c>
      <c r="Q115" s="215">
        <v>65</v>
      </c>
      <c r="R115" s="215">
        <v>1573</v>
      </c>
      <c r="S115" s="215">
        <v>1544</v>
      </c>
      <c r="T115" s="215">
        <v>3117</v>
      </c>
    </row>
    <row r="116" spans="1:20" x14ac:dyDescent="0.45">
      <c r="A116" s="149" t="s">
        <v>392</v>
      </c>
      <c r="B116" s="149" t="s">
        <v>393</v>
      </c>
      <c r="C116" s="215">
        <v>72</v>
      </c>
      <c r="D116" s="215">
        <v>63</v>
      </c>
      <c r="E116" s="215">
        <v>68</v>
      </c>
      <c r="F116" s="215">
        <v>2433</v>
      </c>
      <c r="G116" s="215">
        <v>2471</v>
      </c>
      <c r="H116" s="215">
        <v>4904</v>
      </c>
      <c r="I116" s="215">
        <v>71</v>
      </c>
      <c r="J116" s="215">
        <v>60</v>
      </c>
      <c r="K116" s="215">
        <v>66</v>
      </c>
      <c r="L116" s="215">
        <v>108</v>
      </c>
      <c r="M116" s="215">
        <v>106</v>
      </c>
      <c r="N116" s="215">
        <v>214</v>
      </c>
      <c r="O116" s="215">
        <v>72</v>
      </c>
      <c r="P116" s="215">
        <v>63</v>
      </c>
      <c r="Q116" s="215">
        <v>67</v>
      </c>
      <c r="R116" s="215">
        <v>2556</v>
      </c>
      <c r="S116" s="215">
        <v>2602</v>
      </c>
      <c r="T116" s="215">
        <v>5158</v>
      </c>
    </row>
    <row r="117" spans="1:20" x14ac:dyDescent="0.45">
      <c r="A117" s="149" t="s">
        <v>388</v>
      </c>
      <c r="B117" s="149" t="s">
        <v>389</v>
      </c>
      <c r="C117" s="215">
        <v>71</v>
      </c>
      <c r="D117" s="215">
        <v>62</v>
      </c>
      <c r="E117" s="215">
        <v>67</v>
      </c>
      <c r="F117" s="215">
        <v>1158</v>
      </c>
      <c r="G117" s="215">
        <v>1179</v>
      </c>
      <c r="H117" s="215">
        <v>2337</v>
      </c>
      <c r="I117" s="215">
        <v>68</v>
      </c>
      <c r="J117" s="215">
        <v>59</v>
      </c>
      <c r="K117" s="215">
        <v>63</v>
      </c>
      <c r="L117" s="215">
        <v>188</v>
      </c>
      <c r="M117" s="215">
        <v>204</v>
      </c>
      <c r="N117" s="215">
        <v>392</v>
      </c>
      <c r="O117" s="215">
        <v>70</v>
      </c>
      <c r="P117" s="215">
        <v>62</v>
      </c>
      <c r="Q117" s="215">
        <v>66</v>
      </c>
      <c r="R117" s="215">
        <v>1355</v>
      </c>
      <c r="S117" s="215">
        <v>1390</v>
      </c>
      <c r="T117" s="215">
        <v>2745</v>
      </c>
    </row>
    <row r="118" spans="1:20" x14ac:dyDescent="0.45">
      <c r="A118" s="149" t="s">
        <v>323</v>
      </c>
      <c r="B118" s="149" t="s">
        <v>324</v>
      </c>
      <c r="C118" s="215">
        <v>72</v>
      </c>
      <c r="D118" s="215">
        <v>65</v>
      </c>
      <c r="E118" s="215">
        <v>68</v>
      </c>
      <c r="F118" s="215">
        <v>616</v>
      </c>
      <c r="G118" s="215">
        <v>637</v>
      </c>
      <c r="H118" s="215">
        <v>1253</v>
      </c>
      <c r="I118" s="215">
        <v>84</v>
      </c>
      <c r="J118" s="215">
        <v>69</v>
      </c>
      <c r="K118" s="215">
        <v>76</v>
      </c>
      <c r="L118" s="215">
        <v>68</v>
      </c>
      <c r="M118" s="215">
        <v>74</v>
      </c>
      <c r="N118" s="215">
        <v>142</v>
      </c>
      <c r="O118" s="215">
        <v>73</v>
      </c>
      <c r="P118" s="215">
        <v>65</v>
      </c>
      <c r="Q118" s="215">
        <v>69</v>
      </c>
      <c r="R118" s="215">
        <v>688</v>
      </c>
      <c r="S118" s="215">
        <v>715</v>
      </c>
      <c r="T118" s="215">
        <v>1403</v>
      </c>
    </row>
    <row r="119" spans="1:20" x14ac:dyDescent="0.45">
      <c r="A119" s="149" t="s">
        <v>357</v>
      </c>
      <c r="B119" s="149" t="s">
        <v>358</v>
      </c>
      <c r="C119" s="215">
        <v>75</v>
      </c>
      <c r="D119" s="215">
        <v>65</v>
      </c>
      <c r="E119" s="215">
        <v>70</v>
      </c>
      <c r="F119" s="215">
        <v>628</v>
      </c>
      <c r="G119" s="215">
        <v>686</v>
      </c>
      <c r="H119" s="215">
        <v>1314</v>
      </c>
      <c r="I119" s="215">
        <v>73</v>
      </c>
      <c r="J119" s="215">
        <v>61</v>
      </c>
      <c r="K119" s="215">
        <v>67</v>
      </c>
      <c r="L119" s="215">
        <v>128</v>
      </c>
      <c r="M119" s="215">
        <v>135</v>
      </c>
      <c r="N119" s="215">
        <v>263</v>
      </c>
      <c r="O119" s="215">
        <v>75</v>
      </c>
      <c r="P119" s="215">
        <v>65</v>
      </c>
      <c r="Q119" s="215">
        <v>69</v>
      </c>
      <c r="R119" s="215">
        <v>761</v>
      </c>
      <c r="S119" s="215">
        <v>824</v>
      </c>
      <c r="T119" s="215">
        <v>1585</v>
      </c>
    </row>
    <row r="120" spans="1:20" x14ac:dyDescent="0.45">
      <c r="A120" s="149" t="s">
        <v>353</v>
      </c>
      <c r="B120" s="149" t="s">
        <v>354</v>
      </c>
      <c r="C120" s="215">
        <v>73</v>
      </c>
      <c r="D120" s="215">
        <v>63</v>
      </c>
      <c r="E120" s="215">
        <v>68</v>
      </c>
      <c r="F120" s="215">
        <v>861</v>
      </c>
      <c r="G120" s="215">
        <v>842</v>
      </c>
      <c r="H120" s="215">
        <v>1703</v>
      </c>
      <c r="I120" s="215">
        <v>70</v>
      </c>
      <c r="J120" s="215">
        <v>62</v>
      </c>
      <c r="K120" s="215">
        <v>66</v>
      </c>
      <c r="L120" s="215">
        <v>67</v>
      </c>
      <c r="M120" s="215">
        <v>63</v>
      </c>
      <c r="N120" s="215">
        <v>130</v>
      </c>
      <c r="O120" s="215">
        <v>72</v>
      </c>
      <c r="P120" s="215">
        <v>63</v>
      </c>
      <c r="Q120" s="215">
        <v>68</v>
      </c>
      <c r="R120" s="215">
        <v>929</v>
      </c>
      <c r="S120" s="215">
        <v>910</v>
      </c>
      <c r="T120" s="215">
        <v>1839</v>
      </c>
    </row>
    <row r="121" spans="1:20" x14ac:dyDescent="0.45">
      <c r="A121" s="149" t="s">
        <v>345</v>
      </c>
      <c r="B121" s="149" t="s">
        <v>346</v>
      </c>
      <c r="C121" s="215">
        <v>69</v>
      </c>
      <c r="D121" s="215">
        <v>60</v>
      </c>
      <c r="E121" s="215">
        <v>65</v>
      </c>
      <c r="F121" s="215">
        <v>557</v>
      </c>
      <c r="G121" s="215">
        <v>596</v>
      </c>
      <c r="H121" s="215">
        <v>1153</v>
      </c>
      <c r="I121" s="215">
        <v>72</v>
      </c>
      <c r="J121" s="215">
        <v>63</v>
      </c>
      <c r="K121" s="215">
        <v>68</v>
      </c>
      <c r="L121" s="215">
        <v>260</v>
      </c>
      <c r="M121" s="215">
        <v>268</v>
      </c>
      <c r="N121" s="215">
        <v>528</v>
      </c>
      <c r="O121" s="215">
        <v>69</v>
      </c>
      <c r="P121" s="215">
        <v>61</v>
      </c>
      <c r="Q121" s="215">
        <v>65</v>
      </c>
      <c r="R121" s="215">
        <v>839</v>
      </c>
      <c r="S121" s="215">
        <v>879</v>
      </c>
      <c r="T121" s="215">
        <v>1718</v>
      </c>
    </row>
    <row r="122" spans="1:20" x14ac:dyDescent="0.45">
      <c r="A122" s="149" t="s">
        <v>347</v>
      </c>
      <c r="B122" s="149" t="s">
        <v>348</v>
      </c>
      <c r="C122" s="215">
        <v>72</v>
      </c>
      <c r="D122" s="215">
        <v>67</v>
      </c>
      <c r="E122" s="215">
        <v>69</v>
      </c>
      <c r="F122" s="215">
        <v>469</v>
      </c>
      <c r="G122" s="215">
        <v>505</v>
      </c>
      <c r="H122" s="215">
        <v>974</v>
      </c>
      <c r="I122" s="215">
        <v>75</v>
      </c>
      <c r="J122" s="215">
        <v>68</v>
      </c>
      <c r="K122" s="215">
        <v>71</v>
      </c>
      <c r="L122" s="215">
        <v>570</v>
      </c>
      <c r="M122" s="215">
        <v>612</v>
      </c>
      <c r="N122" s="215">
        <v>1182</v>
      </c>
      <c r="O122" s="215">
        <v>73</v>
      </c>
      <c r="P122" s="215">
        <v>67</v>
      </c>
      <c r="Q122" s="215">
        <v>70</v>
      </c>
      <c r="R122" s="215">
        <v>1053</v>
      </c>
      <c r="S122" s="215">
        <v>1129</v>
      </c>
      <c r="T122" s="215">
        <v>2182</v>
      </c>
    </row>
    <row r="123" spans="1:20" x14ac:dyDescent="0.45">
      <c r="A123" s="149" t="s">
        <v>359</v>
      </c>
      <c r="B123" s="149" t="s">
        <v>360</v>
      </c>
      <c r="C123" s="215">
        <v>63</v>
      </c>
      <c r="D123" s="215">
        <v>59</v>
      </c>
      <c r="E123" s="215">
        <v>61</v>
      </c>
      <c r="F123" s="215">
        <v>778</v>
      </c>
      <c r="G123" s="215">
        <v>905</v>
      </c>
      <c r="H123" s="215">
        <v>1683</v>
      </c>
      <c r="I123" s="215">
        <v>73</v>
      </c>
      <c r="J123" s="215">
        <v>66</v>
      </c>
      <c r="K123" s="215">
        <v>70</v>
      </c>
      <c r="L123" s="215">
        <v>152</v>
      </c>
      <c r="M123" s="215">
        <v>121</v>
      </c>
      <c r="N123" s="215">
        <v>273</v>
      </c>
      <c r="O123" s="215">
        <v>65</v>
      </c>
      <c r="P123" s="215">
        <v>60</v>
      </c>
      <c r="Q123" s="215">
        <v>62</v>
      </c>
      <c r="R123" s="215">
        <v>938</v>
      </c>
      <c r="S123" s="215">
        <v>1032</v>
      </c>
      <c r="T123" s="215">
        <v>1970</v>
      </c>
    </row>
    <row r="124" spans="1:20" x14ac:dyDescent="0.45">
      <c r="A124" s="149" t="s">
        <v>232</v>
      </c>
      <c r="B124" s="149" t="s">
        <v>233</v>
      </c>
      <c r="C124" s="215">
        <v>75</v>
      </c>
      <c r="D124" s="215">
        <v>68</v>
      </c>
      <c r="E124" s="215">
        <v>71</v>
      </c>
      <c r="F124" s="215">
        <v>2922</v>
      </c>
      <c r="G124" s="215">
        <v>3109</v>
      </c>
      <c r="H124" s="215">
        <v>6031</v>
      </c>
      <c r="I124" s="215">
        <v>71</v>
      </c>
      <c r="J124" s="215">
        <v>61</v>
      </c>
      <c r="K124" s="215">
        <v>66</v>
      </c>
      <c r="L124" s="215">
        <v>390</v>
      </c>
      <c r="M124" s="215">
        <v>424</v>
      </c>
      <c r="N124" s="215">
        <v>814</v>
      </c>
      <c r="O124" s="215">
        <v>74</v>
      </c>
      <c r="P124" s="215">
        <v>66</v>
      </c>
      <c r="Q124" s="215">
        <v>70</v>
      </c>
      <c r="R124" s="215">
        <v>3334</v>
      </c>
      <c r="S124" s="215">
        <v>3556</v>
      </c>
      <c r="T124" s="215">
        <v>6890</v>
      </c>
    </row>
    <row r="125" spans="1:20" x14ac:dyDescent="0.45">
      <c r="A125" s="149" t="s">
        <v>242</v>
      </c>
      <c r="B125" s="149" t="s">
        <v>243</v>
      </c>
      <c r="C125" s="215">
        <v>70</v>
      </c>
      <c r="D125" s="215">
        <v>62</v>
      </c>
      <c r="E125" s="215">
        <v>66</v>
      </c>
      <c r="F125" s="215">
        <v>816</v>
      </c>
      <c r="G125" s="215">
        <v>856</v>
      </c>
      <c r="H125" s="215">
        <v>1672</v>
      </c>
      <c r="I125" s="215">
        <v>54</v>
      </c>
      <c r="J125" s="215">
        <v>50</v>
      </c>
      <c r="K125" s="215">
        <v>52</v>
      </c>
      <c r="L125" s="215">
        <v>514</v>
      </c>
      <c r="M125" s="215">
        <v>533</v>
      </c>
      <c r="N125" s="215">
        <v>1047</v>
      </c>
      <c r="O125" s="215">
        <v>63</v>
      </c>
      <c r="P125" s="215">
        <v>57</v>
      </c>
      <c r="Q125" s="215">
        <v>60</v>
      </c>
      <c r="R125" s="215">
        <v>1349</v>
      </c>
      <c r="S125" s="215">
        <v>1416</v>
      </c>
      <c r="T125" s="215">
        <v>2765</v>
      </c>
    </row>
    <row r="126" spans="1:20" x14ac:dyDescent="0.45">
      <c r="A126" s="149" t="s">
        <v>114</v>
      </c>
      <c r="B126" s="149" t="s">
        <v>115</v>
      </c>
      <c r="C126" s="215">
        <v>71</v>
      </c>
      <c r="D126" s="215">
        <v>56</v>
      </c>
      <c r="E126" s="215">
        <v>63</v>
      </c>
      <c r="F126" s="215">
        <v>703</v>
      </c>
      <c r="G126" s="215">
        <v>723</v>
      </c>
      <c r="H126" s="215">
        <v>1426</v>
      </c>
      <c r="I126" s="215">
        <v>56</v>
      </c>
      <c r="J126" s="215">
        <v>40</v>
      </c>
      <c r="K126" s="215">
        <v>47</v>
      </c>
      <c r="L126" s="215">
        <v>9</v>
      </c>
      <c r="M126" s="215">
        <v>10</v>
      </c>
      <c r="N126" s="215">
        <v>19</v>
      </c>
      <c r="O126" s="215">
        <v>71</v>
      </c>
      <c r="P126" s="215">
        <v>55</v>
      </c>
      <c r="Q126" s="215">
        <v>63</v>
      </c>
      <c r="R126" s="215">
        <v>713</v>
      </c>
      <c r="S126" s="215">
        <v>734</v>
      </c>
      <c r="T126" s="215">
        <v>1447</v>
      </c>
    </row>
    <row r="127" spans="1:20" x14ac:dyDescent="0.45">
      <c r="A127" s="149" t="s">
        <v>139</v>
      </c>
      <c r="B127" s="149" t="s">
        <v>140</v>
      </c>
      <c r="C127" s="215">
        <v>77</v>
      </c>
      <c r="D127" s="215">
        <v>68</v>
      </c>
      <c r="E127" s="215">
        <v>73</v>
      </c>
      <c r="F127" s="215">
        <v>1145</v>
      </c>
      <c r="G127" s="215">
        <v>1214</v>
      </c>
      <c r="H127" s="215">
        <v>2359</v>
      </c>
      <c r="I127" s="215">
        <v>63</v>
      </c>
      <c r="J127" s="215">
        <v>65</v>
      </c>
      <c r="K127" s="215">
        <v>64</v>
      </c>
      <c r="L127" s="215">
        <v>67</v>
      </c>
      <c r="M127" s="215">
        <v>75</v>
      </c>
      <c r="N127" s="215">
        <v>142</v>
      </c>
      <c r="O127" s="215">
        <v>76</v>
      </c>
      <c r="P127" s="215">
        <v>68</v>
      </c>
      <c r="Q127" s="215">
        <v>72</v>
      </c>
      <c r="R127" s="215">
        <v>1221</v>
      </c>
      <c r="S127" s="215">
        <v>1290</v>
      </c>
      <c r="T127" s="215">
        <v>2511</v>
      </c>
    </row>
    <row r="128" spans="1:20" x14ac:dyDescent="0.45">
      <c r="A128" s="149" t="s">
        <v>370</v>
      </c>
      <c r="B128" s="149" t="s">
        <v>371</v>
      </c>
      <c r="C128" s="215">
        <v>78</v>
      </c>
      <c r="D128" s="215">
        <v>68</v>
      </c>
      <c r="E128" s="215">
        <v>73</v>
      </c>
      <c r="F128" s="215">
        <v>3553</v>
      </c>
      <c r="G128" s="215">
        <v>3654</v>
      </c>
      <c r="H128" s="215">
        <v>7207</v>
      </c>
      <c r="I128" s="215">
        <v>80</v>
      </c>
      <c r="J128" s="215">
        <v>63</v>
      </c>
      <c r="K128" s="215">
        <v>71</v>
      </c>
      <c r="L128" s="215">
        <v>115</v>
      </c>
      <c r="M128" s="215">
        <v>118</v>
      </c>
      <c r="N128" s="215">
        <v>233</v>
      </c>
      <c r="O128" s="215">
        <v>78</v>
      </c>
      <c r="P128" s="215">
        <v>68</v>
      </c>
      <c r="Q128" s="215">
        <v>73</v>
      </c>
      <c r="R128" s="215">
        <v>3681</v>
      </c>
      <c r="S128" s="215">
        <v>3787</v>
      </c>
      <c r="T128" s="215">
        <v>7468</v>
      </c>
    </row>
    <row r="129" spans="1:20" x14ac:dyDescent="0.45">
      <c r="A129" s="149" t="s">
        <v>380</v>
      </c>
      <c r="B129" s="149" t="s">
        <v>381</v>
      </c>
      <c r="C129" s="215">
        <v>75</v>
      </c>
      <c r="D129" s="215">
        <v>67</v>
      </c>
      <c r="E129" s="215">
        <v>71</v>
      </c>
      <c r="F129" s="215">
        <v>1321</v>
      </c>
      <c r="G129" s="215">
        <v>1385</v>
      </c>
      <c r="H129" s="215">
        <v>2706</v>
      </c>
      <c r="I129" s="215">
        <v>76</v>
      </c>
      <c r="J129" s="215">
        <v>62</v>
      </c>
      <c r="K129" s="215">
        <v>69</v>
      </c>
      <c r="L129" s="215">
        <v>93</v>
      </c>
      <c r="M129" s="215">
        <v>94</v>
      </c>
      <c r="N129" s="215">
        <v>187</v>
      </c>
      <c r="O129" s="215">
        <v>75</v>
      </c>
      <c r="P129" s="215">
        <v>67</v>
      </c>
      <c r="Q129" s="215">
        <v>70</v>
      </c>
      <c r="R129" s="215">
        <v>1417</v>
      </c>
      <c r="S129" s="215">
        <v>1481</v>
      </c>
      <c r="T129" s="215">
        <v>2898</v>
      </c>
    </row>
    <row r="130" spans="1:20" x14ac:dyDescent="0.45">
      <c r="A130" s="149" t="s">
        <v>390</v>
      </c>
      <c r="B130" s="149" t="s">
        <v>391</v>
      </c>
      <c r="C130" s="215" t="s">
        <v>414</v>
      </c>
      <c r="D130" s="215" t="s">
        <v>414</v>
      </c>
      <c r="E130" s="215" t="s">
        <v>414</v>
      </c>
      <c r="F130" s="215" t="s">
        <v>414</v>
      </c>
      <c r="G130" s="215" t="s">
        <v>414</v>
      </c>
      <c r="H130" s="215" t="s">
        <v>414</v>
      </c>
      <c r="I130" s="215" t="s">
        <v>414</v>
      </c>
      <c r="J130" s="215" t="s">
        <v>414</v>
      </c>
      <c r="K130" s="215" t="s">
        <v>414</v>
      </c>
      <c r="L130" s="215" t="s">
        <v>414</v>
      </c>
      <c r="M130" s="215" t="s">
        <v>414</v>
      </c>
      <c r="N130" s="215" t="s">
        <v>414</v>
      </c>
      <c r="O130" s="215" t="s">
        <v>414</v>
      </c>
      <c r="P130" s="215" t="s">
        <v>414</v>
      </c>
      <c r="Q130" s="215" t="s">
        <v>414</v>
      </c>
      <c r="R130" s="215" t="s">
        <v>414</v>
      </c>
      <c r="S130" s="215" t="s">
        <v>414</v>
      </c>
      <c r="T130" s="215" t="s">
        <v>414</v>
      </c>
    </row>
    <row r="131" spans="1:20" x14ac:dyDescent="0.45">
      <c r="A131" s="149" t="s">
        <v>234</v>
      </c>
      <c r="B131" s="149" t="s">
        <v>235</v>
      </c>
      <c r="C131" s="215">
        <v>72</v>
      </c>
      <c r="D131" s="215">
        <v>63</v>
      </c>
      <c r="E131" s="215">
        <v>67</v>
      </c>
      <c r="F131" s="215">
        <v>7105</v>
      </c>
      <c r="G131" s="215">
        <v>7509</v>
      </c>
      <c r="H131" s="215">
        <v>14614</v>
      </c>
      <c r="I131" s="215">
        <v>71</v>
      </c>
      <c r="J131" s="215">
        <v>64</v>
      </c>
      <c r="K131" s="215">
        <v>68</v>
      </c>
      <c r="L131" s="215">
        <v>506</v>
      </c>
      <c r="M131" s="215">
        <v>489</v>
      </c>
      <c r="N131" s="215">
        <v>995</v>
      </c>
      <c r="O131" s="215">
        <v>71</v>
      </c>
      <c r="P131" s="215">
        <v>63</v>
      </c>
      <c r="Q131" s="215">
        <v>67</v>
      </c>
      <c r="R131" s="215">
        <v>7648</v>
      </c>
      <c r="S131" s="215">
        <v>8051</v>
      </c>
      <c r="T131" s="215">
        <v>15699</v>
      </c>
    </row>
    <row r="132" spans="1:20" x14ac:dyDescent="0.45">
      <c r="A132" s="149" t="s">
        <v>244</v>
      </c>
      <c r="B132" s="149" t="s">
        <v>427</v>
      </c>
      <c r="C132" s="215">
        <v>66</v>
      </c>
      <c r="D132" s="215">
        <v>63</v>
      </c>
      <c r="E132" s="215">
        <v>64</v>
      </c>
      <c r="F132" s="215">
        <v>840</v>
      </c>
      <c r="G132" s="215">
        <v>888</v>
      </c>
      <c r="H132" s="215">
        <v>1728</v>
      </c>
      <c r="I132" s="215">
        <v>60</v>
      </c>
      <c r="J132" s="215">
        <v>55</v>
      </c>
      <c r="K132" s="215">
        <v>58</v>
      </c>
      <c r="L132" s="215">
        <v>132</v>
      </c>
      <c r="M132" s="215">
        <v>132</v>
      </c>
      <c r="N132" s="215">
        <v>264</v>
      </c>
      <c r="O132" s="215">
        <v>66</v>
      </c>
      <c r="P132" s="215">
        <v>62</v>
      </c>
      <c r="Q132" s="215">
        <v>64</v>
      </c>
      <c r="R132" s="215">
        <v>986</v>
      </c>
      <c r="S132" s="215">
        <v>1031</v>
      </c>
      <c r="T132" s="215">
        <v>2017</v>
      </c>
    </row>
    <row r="133" spans="1:20" x14ac:dyDescent="0.45">
      <c r="A133" s="149" t="s">
        <v>247</v>
      </c>
      <c r="B133" s="149" t="s">
        <v>248</v>
      </c>
      <c r="C133" s="215">
        <v>76</v>
      </c>
      <c r="D133" s="215">
        <v>64</v>
      </c>
      <c r="E133" s="215">
        <v>70</v>
      </c>
      <c r="F133" s="215">
        <v>956</v>
      </c>
      <c r="G133" s="215">
        <v>956</v>
      </c>
      <c r="H133" s="215">
        <v>1912</v>
      </c>
      <c r="I133" s="215">
        <v>83</v>
      </c>
      <c r="J133" s="215">
        <v>72</v>
      </c>
      <c r="K133" s="215">
        <v>77</v>
      </c>
      <c r="L133" s="215">
        <v>186</v>
      </c>
      <c r="M133" s="215">
        <v>184</v>
      </c>
      <c r="N133" s="215">
        <v>370</v>
      </c>
      <c r="O133" s="215">
        <v>76</v>
      </c>
      <c r="P133" s="215">
        <v>66</v>
      </c>
      <c r="Q133" s="215">
        <v>71</v>
      </c>
      <c r="R133" s="215">
        <v>1151</v>
      </c>
      <c r="S133" s="215">
        <v>1148</v>
      </c>
      <c r="T133" s="215">
        <v>2299</v>
      </c>
    </row>
    <row r="134" spans="1:20" x14ac:dyDescent="0.45">
      <c r="A134" s="149" t="s">
        <v>204</v>
      </c>
      <c r="B134" s="149" t="s">
        <v>205</v>
      </c>
      <c r="C134" s="215">
        <v>74</v>
      </c>
      <c r="D134" s="215">
        <v>63</v>
      </c>
      <c r="E134" s="215">
        <v>68</v>
      </c>
      <c r="F134" s="215">
        <v>774</v>
      </c>
      <c r="G134" s="215">
        <v>921</v>
      </c>
      <c r="H134" s="215">
        <v>1695</v>
      </c>
      <c r="I134" s="215">
        <v>67</v>
      </c>
      <c r="J134" s="215">
        <v>60</v>
      </c>
      <c r="K134" s="215">
        <v>64</v>
      </c>
      <c r="L134" s="215">
        <v>55</v>
      </c>
      <c r="M134" s="215">
        <v>58</v>
      </c>
      <c r="N134" s="215">
        <v>113</v>
      </c>
      <c r="O134" s="215">
        <v>74</v>
      </c>
      <c r="P134" s="215">
        <v>63</v>
      </c>
      <c r="Q134" s="215">
        <v>68</v>
      </c>
      <c r="R134" s="215">
        <v>835</v>
      </c>
      <c r="S134" s="215">
        <v>985</v>
      </c>
      <c r="T134" s="215">
        <v>1820</v>
      </c>
    </row>
    <row r="135" spans="1:20" x14ac:dyDescent="0.45">
      <c r="A135" s="149" t="s">
        <v>224</v>
      </c>
      <c r="B135" s="149" t="s">
        <v>225</v>
      </c>
      <c r="C135" s="215">
        <v>74</v>
      </c>
      <c r="D135" s="215">
        <v>67</v>
      </c>
      <c r="E135" s="215">
        <v>71</v>
      </c>
      <c r="F135" s="215">
        <v>2784</v>
      </c>
      <c r="G135" s="215">
        <v>2928</v>
      </c>
      <c r="H135" s="215">
        <v>5712</v>
      </c>
      <c r="I135" s="215">
        <v>76</v>
      </c>
      <c r="J135" s="215">
        <v>65</v>
      </c>
      <c r="K135" s="215">
        <v>70</v>
      </c>
      <c r="L135" s="215">
        <v>204</v>
      </c>
      <c r="M135" s="215">
        <v>225</v>
      </c>
      <c r="N135" s="215">
        <v>429</v>
      </c>
      <c r="O135" s="215">
        <v>74</v>
      </c>
      <c r="P135" s="215">
        <v>67</v>
      </c>
      <c r="Q135" s="215">
        <v>71</v>
      </c>
      <c r="R135" s="215">
        <v>3002</v>
      </c>
      <c r="S135" s="215">
        <v>3157</v>
      </c>
      <c r="T135" s="215">
        <v>6159</v>
      </c>
    </row>
    <row r="136" spans="1:20" x14ac:dyDescent="0.45">
      <c r="A136" s="149" t="s">
        <v>335</v>
      </c>
      <c r="B136" s="149" t="s">
        <v>336</v>
      </c>
      <c r="C136" s="215">
        <v>72</v>
      </c>
      <c r="D136" s="215">
        <v>64</v>
      </c>
      <c r="E136" s="215">
        <v>68</v>
      </c>
      <c r="F136" s="215">
        <v>7306</v>
      </c>
      <c r="G136" s="215">
        <v>7756</v>
      </c>
      <c r="H136" s="215">
        <v>15062</v>
      </c>
      <c r="I136" s="215">
        <v>72</v>
      </c>
      <c r="J136" s="215">
        <v>63</v>
      </c>
      <c r="K136" s="215">
        <v>68</v>
      </c>
      <c r="L136" s="215">
        <v>828</v>
      </c>
      <c r="M136" s="215">
        <v>842</v>
      </c>
      <c r="N136" s="215">
        <v>1670</v>
      </c>
      <c r="O136" s="215">
        <v>72</v>
      </c>
      <c r="P136" s="215">
        <v>64</v>
      </c>
      <c r="Q136" s="215">
        <v>68</v>
      </c>
      <c r="R136" s="215">
        <v>8178</v>
      </c>
      <c r="S136" s="215">
        <v>8650</v>
      </c>
      <c r="T136" s="215">
        <v>16828</v>
      </c>
    </row>
    <row r="137" spans="1:20" x14ac:dyDescent="0.45">
      <c r="A137" s="149" t="s">
        <v>337</v>
      </c>
      <c r="B137" s="149" t="s">
        <v>338</v>
      </c>
      <c r="C137" s="215">
        <v>68</v>
      </c>
      <c r="D137" s="215">
        <v>59</v>
      </c>
      <c r="E137" s="215">
        <v>63</v>
      </c>
      <c r="F137" s="215">
        <v>1378</v>
      </c>
      <c r="G137" s="215">
        <v>1442</v>
      </c>
      <c r="H137" s="215">
        <v>2820</v>
      </c>
      <c r="I137" s="215">
        <v>60</v>
      </c>
      <c r="J137" s="215">
        <v>55</v>
      </c>
      <c r="K137" s="215">
        <v>58</v>
      </c>
      <c r="L137" s="215">
        <v>208</v>
      </c>
      <c r="M137" s="215">
        <v>204</v>
      </c>
      <c r="N137" s="215">
        <v>412</v>
      </c>
      <c r="O137" s="215">
        <v>67</v>
      </c>
      <c r="P137" s="215">
        <v>58</v>
      </c>
      <c r="Q137" s="215">
        <v>62</v>
      </c>
      <c r="R137" s="215">
        <v>1592</v>
      </c>
      <c r="S137" s="215">
        <v>1652</v>
      </c>
      <c r="T137" s="215">
        <v>3244</v>
      </c>
    </row>
    <row r="138" spans="1:20" x14ac:dyDescent="0.45">
      <c r="A138" s="149" t="s">
        <v>118</v>
      </c>
      <c r="B138" s="149" t="s">
        <v>119</v>
      </c>
      <c r="C138" s="215">
        <v>76</v>
      </c>
      <c r="D138" s="215">
        <v>68</v>
      </c>
      <c r="E138" s="215">
        <v>72</v>
      </c>
      <c r="F138" s="215">
        <v>5779</v>
      </c>
      <c r="G138" s="215">
        <v>6064</v>
      </c>
      <c r="H138" s="215">
        <v>11843</v>
      </c>
      <c r="I138" s="215">
        <v>66</v>
      </c>
      <c r="J138" s="215">
        <v>58</v>
      </c>
      <c r="K138" s="215">
        <v>62</v>
      </c>
      <c r="L138" s="215">
        <v>709</v>
      </c>
      <c r="M138" s="215">
        <v>788</v>
      </c>
      <c r="N138" s="215">
        <v>1497</v>
      </c>
      <c r="O138" s="215">
        <v>75</v>
      </c>
      <c r="P138" s="215">
        <v>67</v>
      </c>
      <c r="Q138" s="215">
        <v>71</v>
      </c>
      <c r="R138" s="215">
        <v>6510</v>
      </c>
      <c r="S138" s="215">
        <v>6864</v>
      </c>
      <c r="T138" s="215">
        <v>13374</v>
      </c>
    </row>
    <row r="139" spans="1:20" x14ac:dyDescent="0.45">
      <c r="A139" s="149" t="s">
        <v>100</v>
      </c>
      <c r="B139" s="149" t="s">
        <v>101</v>
      </c>
      <c r="C139" s="215">
        <v>71</v>
      </c>
      <c r="D139" s="215">
        <v>60</v>
      </c>
      <c r="E139" s="215">
        <v>65</v>
      </c>
      <c r="F139" s="215">
        <v>617</v>
      </c>
      <c r="G139" s="215">
        <v>629</v>
      </c>
      <c r="H139" s="215">
        <v>1246</v>
      </c>
      <c r="I139" s="215">
        <v>72</v>
      </c>
      <c r="J139" s="215">
        <v>67</v>
      </c>
      <c r="K139" s="215">
        <v>70</v>
      </c>
      <c r="L139" s="215">
        <v>462</v>
      </c>
      <c r="M139" s="215">
        <v>405</v>
      </c>
      <c r="N139" s="215">
        <v>867</v>
      </c>
      <c r="O139" s="215">
        <v>71</v>
      </c>
      <c r="P139" s="215">
        <v>62</v>
      </c>
      <c r="Q139" s="215">
        <v>67</v>
      </c>
      <c r="R139" s="215">
        <v>1086</v>
      </c>
      <c r="S139" s="215">
        <v>1040</v>
      </c>
      <c r="T139" s="215">
        <v>2126</v>
      </c>
    </row>
    <row r="140" spans="1:20" x14ac:dyDescent="0.45">
      <c r="A140" s="149" t="s">
        <v>102</v>
      </c>
      <c r="B140" s="149" t="s">
        <v>103</v>
      </c>
      <c r="C140" s="215">
        <v>68</v>
      </c>
      <c r="D140" s="215">
        <v>58</v>
      </c>
      <c r="E140" s="215">
        <v>63</v>
      </c>
      <c r="F140" s="215">
        <v>745</v>
      </c>
      <c r="G140" s="215">
        <v>823</v>
      </c>
      <c r="H140" s="215">
        <v>1568</v>
      </c>
      <c r="I140" s="215">
        <v>72</v>
      </c>
      <c r="J140" s="215">
        <v>67</v>
      </c>
      <c r="K140" s="215">
        <v>70</v>
      </c>
      <c r="L140" s="215">
        <v>46</v>
      </c>
      <c r="M140" s="215">
        <v>43</v>
      </c>
      <c r="N140" s="215">
        <v>89</v>
      </c>
      <c r="O140" s="215">
        <v>69</v>
      </c>
      <c r="P140" s="215">
        <v>59</v>
      </c>
      <c r="Q140" s="215">
        <v>63</v>
      </c>
      <c r="R140" s="215">
        <v>793</v>
      </c>
      <c r="S140" s="215">
        <v>871</v>
      </c>
      <c r="T140" s="215">
        <v>1664</v>
      </c>
    </row>
    <row r="141" spans="1:20" x14ac:dyDescent="0.45">
      <c r="A141" s="149" t="s">
        <v>192</v>
      </c>
      <c r="B141" s="149" t="s">
        <v>193</v>
      </c>
      <c r="C141" s="215">
        <v>71</v>
      </c>
      <c r="D141" s="215">
        <v>63</v>
      </c>
      <c r="E141" s="215">
        <v>67</v>
      </c>
      <c r="F141" s="215">
        <v>4066</v>
      </c>
      <c r="G141" s="215">
        <v>4278</v>
      </c>
      <c r="H141" s="215">
        <v>8344</v>
      </c>
      <c r="I141" s="215">
        <v>66</v>
      </c>
      <c r="J141" s="215">
        <v>58</v>
      </c>
      <c r="K141" s="215">
        <v>62</v>
      </c>
      <c r="L141" s="215">
        <v>269</v>
      </c>
      <c r="M141" s="215">
        <v>250</v>
      </c>
      <c r="N141" s="215">
        <v>519</v>
      </c>
      <c r="O141" s="215">
        <v>71</v>
      </c>
      <c r="P141" s="215">
        <v>62</v>
      </c>
      <c r="Q141" s="215">
        <v>67</v>
      </c>
      <c r="R141" s="215">
        <v>4363</v>
      </c>
      <c r="S141" s="215">
        <v>4566</v>
      </c>
      <c r="T141" s="215">
        <v>8929</v>
      </c>
    </row>
    <row r="142" spans="1:20" x14ac:dyDescent="0.45">
      <c r="A142" s="149" t="s">
        <v>190</v>
      </c>
      <c r="B142" s="149" t="s">
        <v>191</v>
      </c>
      <c r="C142" s="215">
        <v>68</v>
      </c>
      <c r="D142" s="215">
        <v>58</v>
      </c>
      <c r="E142" s="215">
        <v>63</v>
      </c>
      <c r="F142" s="215">
        <v>1246</v>
      </c>
      <c r="G142" s="215">
        <v>1216</v>
      </c>
      <c r="H142" s="215">
        <v>2462</v>
      </c>
      <c r="I142" s="215">
        <v>69</v>
      </c>
      <c r="J142" s="215">
        <v>59</v>
      </c>
      <c r="K142" s="215">
        <v>64</v>
      </c>
      <c r="L142" s="215">
        <v>446</v>
      </c>
      <c r="M142" s="215">
        <v>479</v>
      </c>
      <c r="N142" s="215">
        <v>925</v>
      </c>
      <c r="O142" s="215">
        <v>67</v>
      </c>
      <c r="P142" s="215">
        <v>58</v>
      </c>
      <c r="Q142" s="215">
        <v>63</v>
      </c>
      <c r="R142" s="215">
        <v>1709</v>
      </c>
      <c r="S142" s="215">
        <v>1723</v>
      </c>
      <c r="T142" s="215">
        <v>3432</v>
      </c>
    </row>
    <row r="143" spans="1:20" x14ac:dyDescent="0.45">
      <c r="A143" s="149" t="s">
        <v>208</v>
      </c>
      <c r="B143" s="149" t="s">
        <v>209</v>
      </c>
      <c r="C143" s="215">
        <v>79</v>
      </c>
      <c r="D143" s="215">
        <v>68</v>
      </c>
      <c r="E143" s="215">
        <v>74</v>
      </c>
      <c r="F143" s="215">
        <v>1339</v>
      </c>
      <c r="G143" s="215">
        <v>1446</v>
      </c>
      <c r="H143" s="215">
        <v>2785</v>
      </c>
      <c r="I143" s="215">
        <v>72</v>
      </c>
      <c r="J143" s="215">
        <v>59</v>
      </c>
      <c r="K143" s="215">
        <v>66</v>
      </c>
      <c r="L143" s="215">
        <v>39</v>
      </c>
      <c r="M143" s="215">
        <v>29</v>
      </c>
      <c r="N143" s="215">
        <v>68</v>
      </c>
      <c r="O143" s="215">
        <v>79</v>
      </c>
      <c r="P143" s="215">
        <v>68</v>
      </c>
      <c r="Q143" s="215">
        <v>73</v>
      </c>
      <c r="R143" s="215">
        <v>1383</v>
      </c>
      <c r="S143" s="215">
        <v>1481</v>
      </c>
      <c r="T143" s="215">
        <v>2864</v>
      </c>
    </row>
    <row r="144" spans="1:20" x14ac:dyDescent="0.45">
      <c r="A144" s="149" t="s">
        <v>216</v>
      </c>
      <c r="B144" s="149" t="s">
        <v>217</v>
      </c>
      <c r="C144" s="215">
        <v>72</v>
      </c>
      <c r="D144" s="215">
        <v>63</v>
      </c>
      <c r="E144" s="215">
        <v>67</v>
      </c>
      <c r="F144" s="215">
        <v>973</v>
      </c>
      <c r="G144" s="215">
        <v>1027</v>
      </c>
      <c r="H144" s="215">
        <v>2000</v>
      </c>
      <c r="I144" s="215">
        <v>65</v>
      </c>
      <c r="J144" s="215">
        <v>65</v>
      </c>
      <c r="K144" s="215">
        <v>65</v>
      </c>
      <c r="L144" s="215">
        <v>82</v>
      </c>
      <c r="M144" s="215">
        <v>78</v>
      </c>
      <c r="N144" s="215">
        <v>160</v>
      </c>
      <c r="O144" s="215">
        <v>71</v>
      </c>
      <c r="P144" s="215">
        <v>63</v>
      </c>
      <c r="Q144" s="215">
        <v>67</v>
      </c>
      <c r="R144" s="215">
        <v>1056</v>
      </c>
      <c r="S144" s="215">
        <v>1106</v>
      </c>
      <c r="T144" s="215">
        <v>2162</v>
      </c>
    </row>
    <row r="145" spans="1:20" x14ac:dyDescent="0.45">
      <c r="A145" s="149" t="s">
        <v>108</v>
      </c>
      <c r="B145" s="149" t="s">
        <v>109</v>
      </c>
      <c r="C145" s="215">
        <v>78</v>
      </c>
      <c r="D145" s="215">
        <v>71</v>
      </c>
      <c r="E145" s="215">
        <v>74</v>
      </c>
      <c r="F145" s="215">
        <v>1763</v>
      </c>
      <c r="G145" s="215">
        <v>1952</v>
      </c>
      <c r="H145" s="215">
        <v>3715</v>
      </c>
      <c r="I145" s="215">
        <v>74</v>
      </c>
      <c r="J145" s="215">
        <v>64</v>
      </c>
      <c r="K145" s="215">
        <v>68</v>
      </c>
      <c r="L145" s="215">
        <v>103</v>
      </c>
      <c r="M145" s="215">
        <v>124</v>
      </c>
      <c r="N145" s="215">
        <v>227</v>
      </c>
      <c r="O145" s="215">
        <v>77</v>
      </c>
      <c r="P145" s="215">
        <v>71</v>
      </c>
      <c r="Q145" s="215">
        <v>74</v>
      </c>
      <c r="R145" s="215">
        <v>1879</v>
      </c>
      <c r="S145" s="215">
        <v>2085</v>
      </c>
      <c r="T145" s="215">
        <v>3964</v>
      </c>
    </row>
    <row r="146" spans="1:20" x14ac:dyDescent="0.45">
      <c r="A146" s="149" t="s">
        <v>110</v>
      </c>
      <c r="B146" s="149" t="s">
        <v>428</v>
      </c>
      <c r="C146" s="215">
        <v>70</v>
      </c>
      <c r="D146" s="215">
        <v>64</v>
      </c>
      <c r="E146" s="215">
        <v>67</v>
      </c>
      <c r="F146" s="215">
        <v>1646</v>
      </c>
      <c r="G146" s="215">
        <v>1897</v>
      </c>
      <c r="H146" s="215">
        <v>3543</v>
      </c>
      <c r="I146" s="215">
        <v>68</v>
      </c>
      <c r="J146" s="215">
        <v>62</v>
      </c>
      <c r="K146" s="215">
        <v>65</v>
      </c>
      <c r="L146" s="215">
        <v>73</v>
      </c>
      <c r="M146" s="215">
        <v>63</v>
      </c>
      <c r="N146" s="215">
        <v>136</v>
      </c>
      <c r="O146" s="215">
        <v>70</v>
      </c>
      <c r="P146" s="215">
        <v>64</v>
      </c>
      <c r="Q146" s="215">
        <v>67</v>
      </c>
      <c r="R146" s="215">
        <v>1732</v>
      </c>
      <c r="S146" s="215">
        <v>1968</v>
      </c>
      <c r="T146" s="215">
        <v>3700</v>
      </c>
    </row>
    <row r="147" spans="1:20" x14ac:dyDescent="0.45">
      <c r="A147" s="149" t="s">
        <v>368</v>
      </c>
      <c r="B147" s="149" t="s">
        <v>369</v>
      </c>
      <c r="C147" s="215">
        <v>71</v>
      </c>
      <c r="D147" s="215">
        <v>64</v>
      </c>
      <c r="E147" s="215">
        <v>67</v>
      </c>
      <c r="F147" s="215">
        <v>2575</v>
      </c>
      <c r="G147" s="215">
        <v>2827</v>
      </c>
      <c r="H147" s="215">
        <v>5402</v>
      </c>
      <c r="I147" s="215">
        <v>59</v>
      </c>
      <c r="J147" s="215">
        <v>53</v>
      </c>
      <c r="K147" s="215">
        <v>56</v>
      </c>
      <c r="L147" s="215">
        <v>51</v>
      </c>
      <c r="M147" s="215">
        <v>57</v>
      </c>
      <c r="N147" s="215">
        <v>108</v>
      </c>
      <c r="O147" s="215">
        <v>71</v>
      </c>
      <c r="P147" s="215">
        <v>64</v>
      </c>
      <c r="Q147" s="215">
        <v>67</v>
      </c>
      <c r="R147" s="215">
        <v>2634</v>
      </c>
      <c r="S147" s="215">
        <v>2897</v>
      </c>
      <c r="T147" s="215">
        <v>5531</v>
      </c>
    </row>
    <row r="148" spans="1:20" x14ac:dyDescent="0.45">
      <c r="A148" s="149" t="s">
        <v>112</v>
      </c>
      <c r="B148" s="149" t="s">
        <v>113</v>
      </c>
      <c r="C148" s="215">
        <v>75</v>
      </c>
      <c r="D148" s="215">
        <v>65</v>
      </c>
      <c r="E148" s="215">
        <v>70</v>
      </c>
      <c r="F148" s="215">
        <v>2245</v>
      </c>
      <c r="G148" s="215">
        <v>2287</v>
      </c>
      <c r="H148" s="215">
        <v>4532</v>
      </c>
      <c r="I148" s="215">
        <v>73</v>
      </c>
      <c r="J148" s="215">
        <v>54</v>
      </c>
      <c r="K148" s="215">
        <v>62</v>
      </c>
      <c r="L148" s="215">
        <v>48</v>
      </c>
      <c r="M148" s="215">
        <v>61</v>
      </c>
      <c r="N148" s="215">
        <v>109</v>
      </c>
      <c r="O148" s="215">
        <v>74</v>
      </c>
      <c r="P148" s="215">
        <v>64</v>
      </c>
      <c r="Q148" s="215">
        <v>69</v>
      </c>
      <c r="R148" s="215">
        <v>2305</v>
      </c>
      <c r="S148" s="215">
        <v>2358</v>
      </c>
      <c r="T148" s="215">
        <v>4663</v>
      </c>
    </row>
    <row r="149" spans="1:20" x14ac:dyDescent="0.45">
      <c r="A149" s="149" t="s">
        <v>374</v>
      </c>
      <c r="B149" s="149" t="s">
        <v>375</v>
      </c>
      <c r="C149" s="215">
        <v>77</v>
      </c>
      <c r="D149" s="215">
        <v>68</v>
      </c>
      <c r="E149" s="215">
        <v>72</v>
      </c>
      <c r="F149" s="215">
        <v>2885</v>
      </c>
      <c r="G149" s="215">
        <v>3059</v>
      </c>
      <c r="H149" s="215">
        <v>5944</v>
      </c>
      <c r="I149" s="215">
        <v>74</v>
      </c>
      <c r="J149" s="215">
        <v>61</v>
      </c>
      <c r="K149" s="215">
        <v>67</v>
      </c>
      <c r="L149" s="215">
        <v>178</v>
      </c>
      <c r="M149" s="215">
        <v>195</v>
      </c>
      <c r="N149" s="215">
        <v>373</v>
      </c>
      <c r="O149" s="215">
        <v>76</v>
      </c>
      <c r="P149" s="215">
        <v>68</v>
      </c>
      <c r="Q149" s="215">
        <v>72</v>
      </c>
      <c r="R149" s="215">
        <v>3081</v>
      </c>
      <c r="S149" s="215">
        <v>3263</v>
      </c>
      <c r="T149" s="215">
        <v>6344</v>
      </c>
    </row>
    <row r="150" spans="1:20" x14ac:dyDescent="0.45">
      <c r="A150" s="149" t="s">
        <v>236</v>
      </c>
      <c r="B150" s="149" t="s">
        <v>237</v>
      </c>
      <c r="C150" s="215">
        <v>75</v>
      </c>
      <c r="D150" s="215">
        <v>67</v>
      </c>
      <c r="E150" s="215">
        <v>71</v>
      </c>
      <c r="F150" s="215">
        <v>5758</v>
      </c>
      <c r="G150" s="215">
        <v>6012</v>
      </c>
      <c r="H150" s="215">
        <v>11770</v>
      </c>
      <c r="I150" s="215">
        <v>75</v>
      </c>
      <c r="J150" s="215">
        <v>68</v>
      </c>
      <c r="K150" s="215">
        <v>71</v>
      </c>
      <c r="L150" s="215">
        <v>945</v>
      </c>
      <c r="M150" s="215">
        <v>976</v>
      </c>
      <c r="N150" s="215">
        <v>1921</v>
      </c>
      <c r="O150" s="215">
        <v>75</v>
      </c>
      <c r="P150" s="215">
        <v>67</v>
      </c>
      <c r="Q150" s="215">
        <v>71</v>
      </c>
      <c r="R150" s="215">
        <v>6730</v>
      </c>
      <c r="S150" s="215">
        <v>7023</v>
      </c>
      <c r="T150" s="215">
        <v>13753</v>
      </c>
    </row>
    <row r="151" spans="1:20" x14ac:dyDescent="0.45">
      <c r="A151" s="149" t="s">
        <v>333</v>
      </c>
      <c r="B151" s="149" t="s">
        <v>334</v>
      </c>
      <c r="C151" s="215">
        <v>67</v>
      </c>
      <c r="D151" s="215">
        <v>60</v>
      </c>
      <c r="E151" s="215">
        <v>63</v>
      </c>
      <c r="F151" s="215">
        <v>524</v>
      </c>
      <c r="G151" s="215">
        <v>561</v>
      </c>
      <c r="H151" s="215">
        <v>1085</v>
      </c>
      <c r="I151" s="215">
        <v>67</v>
      </c>
      <c r="J151" s="215">
        <v>56</v>
      </c>
      <c r="K151" s="215">
        <v>62</v>
      </c>
      <c r="L151" s="215">
        <v>21</v>
      </c>
      <c r="M151" s="215">
        <v>18</v>
      </c>
      <c r="N151" s="215">
        <v>39</v>
      </c>
      <c r="O151" s="215">
        <v>67</v>
      </c>
      <c r="P151" s="215">
        <v>60</v>
      </c>
      <c r="Q151" s="215">
        <v>63</v>
      </c>
      <c r="R151" s="215">
        <v>546</v>
      </c>
      <c r="S151" s="215">
        <v>581</v>
      </c>
      <c r="T151" s="215">
        <v>1127</v>
      </c>
    </row>
    <row r="152" spans="1:20" x14ac:dyDescent="0.45">
      <c r="A152" s="149" t="s">
        <v>186</v>
      </c>
      <c r="B152" s="149" t="s">
        <v>187</v>
      </c>
      <c r="C152" s="215">
        <v>81</v>
      </c>
      <c r="D152" s="215">
        <v>74</v>
      </c>
      <c r="E152" s="215">
        <v>78</v>
      </c>
      <c r="F152" s="215">
        <v>3351</v>
      </c>
      <c r="G152" s="215">
        <v>3314</v>
      </c>
      <c r="H152" s="215">
        <v>6665</v>
      </c>
      <c r="I152" s="215">
        <v>73</v>
      </c>
      <c r="J152" s="215">
        <v>65</v>
      </c>
      <c r="K152" s="215">
        <v>69</v>
      </c>
      <c r="L152" s="215">
        <v>290</v>
      </c>
      <c r="M152" s="215">
        <v>355</v>
      </c>
      <c r="N152" s="215">
        <v>645</v>
      </c>
      <c r="O152" s="215">
        <v>80</v>
      </c>
      <c r="P152" s="215">
        <v>73</v>
      </c>
      <c r="Q152" s="215">
        <v>76</v>
      </c>
      <c r="R152" s="215">
        <v>3685</v>
      </c>
      <c r="S152" s="215">
        <v>3719</v>
      </c>
      <c r="T152" s="215">
        <v>7404</v>
      </c>
    </row>
    <row r="153" spans="1:20" x14ac:dyDescent="0.45">
      <c r="A153" s="149" t="s">
        <v>240</v>
      </c>
      <c r="B153" s="149" t="s">
        <v>241</v>
      </c>
      <c r="C153" s="215">
        <v>67</v>
      </c>
      <c r="D153" s="215">
        <v>58</v>
      </c>
      <c r="E153" s="215">
        <v>62</v>
      </c>
      <c r="F153" s="215">
        <v>3846</v>
      </c>
      <c r="G153" s="215">
        <v>4127</v>
      </c>
      <c r="H153" s="215">
        <v>7973</v>
      </c>
      <c r="I153" s="215">
        <v>59</v>
      </c>
      <c r="J153" s="215">
        <v>52</v>
      </c>
      <c r="K153" s="215">
        <v>55</v>
      </c>
      <c r="L153" s="215">
        <v>334</v>
      </c>
      <c r="M153" s="215">
        <v>345</v>
      </c>
      <c r="N153" s="215">
        <v>679</v>
      </c>
      <c r="O153" s="215">
        <v>66</v>
      </c>
      <c r="P153" s="215">
        <v>57</v>
      </c>
      <c r="Q153" s="215">
        <v>61</v>
      </c>
      <c r="R153" s="215">
        <v>4243</v>
      </c>
      <c r="S153" s="215">
        <v>4527</v>
      </c>
      <c r="T153" s="215">
        <v>8770</v>
      </c>
    </row>
    <row r="154" spans="1:20" x14ac:dyDescent="0.45">
      <c r="A154" s="149" t="s">
        <v>188</v>
      </c>
      <c r="B154" s="149" t="s">
        <v>189</v>
      </c>
      <c r="C154" s="215">
        <v>73</v>
      </c>
      <c r="D154" s="215">
        <v>64</v>
      </c>
      <c r="E154" s="215">
        <v>69</v>
      </c>
      <c r="F154" s="215">
        <v>3777</v>
      </c>
      <c r="G154" s="215">
        <v>3836</v>
      </c>
      <c r="H154" s="215">
        <v>7613</v>
      </c>
      <c r="I154" s="215">
        <v>65</v>
      </c>
      <c r="J154" s="215">
        <v>60</v>
      </c>
      <c r="K154" s="215">
        <v>63</v>
      </c>
      <c r="L154" s="215">
        <v>529</v>
      </c>
      <c r="M154" s="215">
        <v>599</v>
      </c>
      <c r="N154" s="215">
        <v>1128</v>
      </c>
      <c r="O154" s="215">
        <v>72</v>
      </c>
      <c r="P154" s="215">
        <v>64</v>
      </c>
      <c r="Q154" s="215">
        <v>68</v>
      </c>
      <c r="R154" s="215">
        <v>4331</v>
      </c>
      <c r="S154" s="215">
        <v>4467</v>
      </c>
      <c r="T154" s="215">
        <v>8798</v>
      </c>
    </row>
    <row r="155" spans="1:20" x14ac:dyDescent="0.45">
      <c r="A155" s="149" t="s">
        <v>88</v>
      </c>
      <c r="B155" s="149" t="s">
        <v>89</v>
      </c>
      <c r="C155" s="215">
        <v>76</v>
      </c>
      <c r="D155" s="215">
        <v>66</v>
      </c>
      <c r="E155" s="215">
        <v>71</v>
      </c>
      <c r="F155" s="215">
        <v>1512</v>
      </c>
      <c r="G155" s="215">
        <v>1646</v>
      </c>
      <c r="H155" s="215">
        <v>3158</v>
      </c>
      <c r="I155" s="215">
        <v>62</v>
      </c>
      <c r="J155" s="215">
        <v>57</v>
      </c>
      <c r="K155" s="215">
        <v>59</v>
      </c>
      <c r="L155" s="215">
        <v>21</v>
      </c>
      <c r="M155" s="215">
        <v>28</v>
      </c>
      <c r="N155" s="215">
        <v>49</v>
      </c>
      <c r="O155" s="215">
        <v>76</v>
      </c>
      <c r="P155" s="215">
        <v>66</v>
      </c>
      <c r="Q155" s="215">
        <v>71</v>
      </c>
      <c r="R155" s="215">
        <v>1536</v>
      </c>
      <c r="S155" s="215">
        <v>1679</v>
      </c>
      <c r="T155" s="215">
        <v>3215</v>
      </c>
    </row>
    <row r="156" spans="1:20" x14ac:dyDescent="0.45">
      <c r="A156" s="149" t="s">
        <v>341</v>
      </c>
      <c r="B156" s="149" t="s">
        <v>342</v>
      </c>
      <c r="C156" s="215">
        <v>74</v>
      </c>
      <c r="D156" s="215">
        <v>64</v>
      </c>
      <c r="E156" s="215">
        <v>69</v>
      </c>
      <c r="F156" s="215">
        <v>3132</v>
      </c>
      <c r="G156" s="215">
        <v>3308</v>
      </c>
      <c r="H156" s="215">
        <v>6440</v>
      </c>
      <c r="I156" s="215">
        <v>68</v>
      </c>
      <c r="J156" s="215">
        <v>66</v>
      </c>
      <c r="K156" s="215">
        <v>67</v>
      </c>
      <c r="L156" s="215">
        <v>441</v>
      </c>
      <c r="M156" s="215">
        <v>440</v>
      </c>
      <c r="N156" s="215">
        <v>881</v>
      </c>
      <c r="O156" s="215">
        <v>73</v>
      </c>
      <c r="P156" s="215">
        <v>64</v>
      </c>
      <c r="Q156" s="215">
        <v>69</v>
      </c>
      <c r="R156" s="215">
        <v>3586</v>
      </c>
      <c r="S156" s="215">
        <v>3770</v>
      </c>
      <c r="T156" s="215">
        <v>7356</v>
      </c>
    </row>
    <row r="157" spans="1:20" x14ac:dyDescent="0.45">
      <c r="A157" s="149" t="s">
        <v>384</v>
      </c>
      <c r="B157" s="149" t="s">
        <v>385</v>
      </c>
      <c r="C157" s="215">
        <v>77</v>
      </c>
      <c r="D157" s="215">
        <v>68</v>
      </c>
      <c r="E157" s="215">
        <v>72</v>
      </c>
      <c r="F157" s="215">
        <v>2555</v>
      </c>
      <c r="G157" s="215">
        <v>2664</v>
      </c>
      <c r="H157" s="215">
        <v>5219</v>
      </c>
      <c r="I157" s="215">
        <v>77</v>
      </c>
      <c r="J157" s="215">
        <v>65</v>
      </c>
      <c r="K157" s="215">
        <v>70</v>
      </c>
      <c r="L157" s="215">
        <v>142</v>
      </c>
      <c r="M157" s="215">
        <v>164</v>
      </c>
      <c r="N157" s="215">
        <v>306</v>
      </c>
      <c r="O157" s="215">
        <v>77</v>
      </c>
      <c r="P157" s="215">
        <v>68</v>
      </c>
      <c r="Q157" s="215">
        <v>72</v>
      </c>
      <c r="R157" s="215">
        <v>2708</v>
      </c>
      <c r="S157" s="215">
        <v>2833</v>
      </c>
      <c r="T157" s="215">
        <v>5541</v>
      </c>
    </row>
    <row r="158" spans="1:20" x14ac:dyDescent="0.45">
      <c r="A158" s="149" t="s">
        <v>245</v>
      </c>
      <c r="B158" s="149" t="s">
        <v>246</v>
      </c>
      <c r="C158" s="215">
        <v>73</v>
      </c>
      <c r="D158" s="215">
        <v>64</v>
      </c>
      <c r="E158" s="215">
        <v>68</v>
      </c>
      <c r="F158" s="215">
        <v>3483</v>
      </c>
      <c r="G158" s="215">
        <v>3619</v>
      </c>
      <c r="H158" s="215">
        <v>7102</v>
      </c>
      <c r="I158" s="215">
        <v>67</v>
      </c>
      <c r="J158" s="215">
        <v>60</v>
      </c>
      <c r="K158" s="215">
        <v>63</v>
      </c>
      <c r="L158" s="215">
        <v>255</v>
      </c>
      <c r="M158" s="215">
        <v>303</v>
      </c>
      <c r="N158" s="215">
        <v>558</v>
      </c>
      <c r="O158" s="215">
        <v>72</v>
      </c>
      <c r="P158" s="215">
        <v>64</v>
      </c>
      <c r="Q158" s="215">
        <v>68</v>
      </c>
      <c r="R158" s="215">
        <v>3753</v>
      </c>
      <c r="S158" s="215">
        <v>3943</v>
      </c>
      <c r="T158" s="215">
        <v>7696</v>
      </c>
    </row>
    <row r="159" spans="1:20" x14ac:dyDescent="0.45">
      <c r="A159" s="149" t="s">
        <v>351</v>
      </c>
      <c r="B159" s="149" t="s">
        <v>352</v>
      </c>
      <c r="C159" s="215">
        <v>74</v>
      </c>
      <c r="D159" s="215">
        <v>68</v>
      </c>
      <c r="E159" s="215">
        <v>71</v>
      </c>
      <c r="F159" s="215">
        <v>5420</v>
      </c>
      <c r="G159" s="215">
        <v>5650</v>
      </c>
      <c r="H159" s="215">
        <v>11070</v>
      </c>
      <c r="I159" s="215">
        <v>72</v>
      </c>
      <c r="J159" s="215">
        <v>67</v>
      </c>
      <c r="K159" s="215">
        <v>69</v>
      </c>
      <c r="L159" s="215">
        <v>756</v>
      </c>
      <c r="M159" s="215">
        <v>787</v>
      </c>
      <c r="N159" s="215">
        <v>1543</v>
      </c>
      <c r="O159" s="215">
        <v>74</v>
      </c>
      <c r="P159" s="215">
        <v>68</v>
      </c>
      <c r="Q159" s="215">
        <v>70</v>
      </c>
      <c r="R159" s="215">
        <v>6207</v>
      </c>
      <c r="S159" s="215">
        <v>6467</v>
      </c>
      <c r="T159" s="215">
        <v>12674</v>
      </c>
    </row>
    <row r="160" spans="1:20" x14ac:dyDescent="0.45">
      <c r="A160" s="149" t="s">
        <v>220</v>
      </c>
      <c r="B160" s="149" t="s">
        <v>221</v>
      </c>
      <c r="C160" s="215">
        <v>77</v>
      </c>
      <c r="D160" s="215">
        <v>67</v>
      </c>
      <c r="E160" s="215">
        <v>72</v>
      </c>
      <c r="F160" s="215">
        <v>2774</v>
      </c>
      <c r="G160" s="215">
        <v>2761</v>
      </c>
      <c r="H160" s="215">
        <v>5535</v>
      </c>
      <c r="I160" s="215">
        <v>75</v>
      </c>
      <c r="J160" s="215">
        <v>66</v>
      </c>
      <c r="K160" s="215">
        <v>70</v>
      </c>
      <c r="L160" s="215">
        <v>249</v>
      </c>
      <c r="M160" s="215">
        <v>247</v>
      </c>
      <c r="N160" s="215">
        <v>496</v>
      </c>
      <c r="O160" s="215">
        <v>76</v>
      </c>
      <c r="P160" s="215">
        <v>67</v>
      </c>
      <c r="Q160" s="215">
        <v>72</v>
      </c>
      <c r="R160" s="215">
        <v>3041</v>
      </c>
      <c r="S160" s="215">
        <v>3022</v>
      </c>
      <c r="T160" s="215">
        <v>6063</v>
      </c>
    </row>
    <row r="161" spans="1:20" x14ac:dyDescent="0.45">
      <c r="A161" s="149" t="s">
        <v>355</v>
      </c>
      <c r="B161" s="149" t="s">
        <v>356</v>
      </c>
      <c r="C161" s="215">
        <v>69</v>
      </c>
      <c r="D161" s="215">
        <v>62</v>
      </c>
      <c r="E161" s="215">
        <v>65</v>
      </c>
      <c r="F161" s="215">
        <v>3806</v>
      </c>
      <c r="G161" s="215">
        <v>3995</v>
      </c>
      <c r="H161" s="215">
        <v>7801</v>
      </c>
      <c r="I161" s="215">
        <v>64</v>
      </c>
      <c r="J161" s="215">
        <v>57</v>
      </c>
      <c r="K161" s="215">
        <v>61</v>
      </c>
      <c r="L161" s="215">
        <v>429</v>
      </c>
      <c r="M161" s="215">
        <v>444</v>
      </c>
      <c r="N161" s="215">
        <v>873</v>
      </c>
      <c r="O161" s="215">
        <v>68</v>
      </c>
      <c r="P161" s="215">
        <v>61</v>
      </c>
      <c r="Q161" s="215">
        <v>65</v>
      </c>
      <c r="R161" s="215">
        <v>4251</v>
      </c>
      <c r="S161" s="215">
        <v>4463</v>
      </c>
      <c r="T161" s="215">
        <v>8714</v>
      </c>
    </row>
    <row r="162" spans="1:20" x14ac:dyDescent="0.45">
      <c r="C162" s="215"/>
      <c r="D162" s="215"/>
      <c r="E162" s="215"/>
      <c r="F162" s="215"/>
      <c r="G162" s="215"/>
      <c r="H162" s="215"/>
      <c r="I162" s="215"/>
      <c r="J162" s="215"/>
      <c r="K162" s="215"/>
      <c r="L162" s="215"/>
      <c r="M162" s="215"/>
      <c r="N162" s="215"/>
      <c r="O162" s="215"/>
      <c r="P162" s="215"/>
      <c r="Q162" s="215"/>
      <c r="R162" s="215"/>
      <c r="S162" s="215"/>
      <c r="T162" s="215"/>
    </row>
    <row r="163" spans="1:20" x14ac:dyDescent="0.45">
      <c r="C163" s="215"/>
      <c r="D163" s="215"/>
      <c r="E163" s="215"/>
      <c r="F163" s="215"/>
      <c r="G163" s="215"/>
      <c r="H163" s="215"/>
      <c r="I163" s="215"/>
      <c r="J163" s="215"/>
      <c r="K163" s="215"/>
      <c r="L163" s="215"/>
      <c r="M163" s="215"/>
      <c r="N163" s="215"/>
      <c r="O163" s="215"/>
      <c r="P163" s="215"/>
      <c r="Q163" s="215"/>
      <c r="R163" s="215"/>
      <c r="S163" s="215"/>
      <c r="T163" s="215"/>
    </row>
    <row r="164" spans="1:20" x14ac:dyDescent="0.45">
      <c r="C164" s="215"/>
      <c r="D164" s="215"/>
      <c r="E164" s="215"/>
      <c r="F164" s="215"/>
      <c r="G164" s="215"/>
      <c r="H164" s="215"/>
      <c r="I164" s="215"/>
      <c r="J164" s="215"/>
      <c r="K164" s="215"/>
      <c r="L164" s="215"/>
      <c r="M164" s="215"/>
      <c r="N164" s="215"/>
      <c r="O164" s="215"/>
      <c r="P164" s="215"/>
      <c r="Q164" s="215"/>
      <c r="R164" s="215"/>
      <c r="S164" s="215"/>
      <c r="T164" s="215"/>
    </row>
    <row r="165" spans="1:20" x14ac:dyDescent="0.45">
      <c r="A165" s="164" t="s">
        <v>72</v>
      </c>
      <c r="B165" s="149" t="s">
        <v>73</v>
      </c>
      <c r="C165" s="215">
        <v>75</v>
      </c>
      <c r="D165" s="215">
        <v>65</v>
      </c>
      <c r="E165" s="215">
        <v>70</v>
      </c>
      <c r="F165" s="215">
        <v>13083</v>
      </c>
      <c r="G165" s="215">
        <v>13763</v>
      </c>
      <c r="H165" s="215">
        <v>26846</v>
      </c>
      <c r="I165" s="215">
        <v>69</v>
      </c>
      <c r="J165" s="215">
        <v>63</v>
      </c>
      <c r="K165" s="215">
        <v>66</v>
      </c>
      <c r="L165" s="215">
        <v>851</v>
      </c>
      <c r="M165" s="215">
        <v>917</v>
      </c>
      <c r="N165" s="215">
        <v>1768</v>
      </c>
      <c r="O165" s="215">
        <v>74</v>
      </c>
      <c r="P165" s="215">
        <v>65</v>
      </c>
      <c r="Q165" s="215">
        <v>70</v>
      </c>
      <c r="R165" s="215">
        <v>13990</v>
      </c>
      <c r="S165" s="215">
        <v>14732</v>
      </c>
      <c r="T165" s="215">
        <v>28722</v>
      </c>
    </row>
    <row r="166" spans="1:20" x14ac:dyDescent="0.45">
      <c r="A166" s="164" t="s">
        <v>98</v>
      </c>
      <c r="B166" s="149" t="s">
        <v>99</v>
      </c>
      <c r="C166" s="215">
        <v>74</v>
      </c>
      <c r="D166" s="215">
        <v>66</v>
      </c>
      <c r="E166" s="215">
        <v>70</v>
      </c>
      <c r="F166" s="215">
        <v>34392</v>
      </c>
      <c r="G166" s="215">
        <v>36491</v>
      </c>
      <c r="H166" s="215">
        <v>70883</v>
      </c>
      <c r="I166" s="215">
        <v>68</v>
      </c>
      <c r="J166" s="215">
        <v>62</v>
      </c>
      <c r="K166" s="215">
        <v>65</v>
      </c>
      <c r="L166" s="215">
        <v>5466</v>
      </c>
      <c r="M166" s="215">
        <v>5609</v>
      </c>
      <c r="N166" s="215">
        <v>11075</v>
      </c>
      <c r="O166" s="215">
        <v>73</v>
      </c>
      <c r="P166" s="215">
        <v>65</v>
      </c>
      <c r="Q166" s="215">
        <v>69</v>
      </c>
      <c r="R166" s="215">
        <v>40099</v>
      </c>
      <c r="S166" s="215">
        <v>42320</v>
      </c>
      <c r="T166" s="215">
        <v>82419</v>
      </c>
    </row>
    <row r="167" spans="1:20" x14ac:dyDescent="0.45">
      <c r="A167" s="164" t="s">
        <v>145</v>
      </c>
      <c r="B167" s="149" t="s">
        <v>146</v>
      </c>
      <c r="C167" s="215">
        <v>72</v>
      </c>
      <c r="D167" s="215">
        <v>64</v>
      </c>
      <c r="E167" s="215">
        <v>68</v>
      </c>
      <c r="F167" s="215">
        <v>25283</v>
      </c>
      <c r="G167" s="215">
        <v>26586</v>
      </c>
      <c r="H167" s="215">
        <v>51869</v>
      </c>
      <c r="I167" s="215">
        <v>68</v>
      </c>
      <c r="J167" s="215">
        <v>59</v>
      </c>
      <c r="K167" s="215">
        <v>64</v>
      </c>
      <c r="L167" s="215">
        <v>4792</v>
      </c>
      <c r="M167" s="215">
        <v>4972</v>
      </c>
      <c r="N167" s="215">
        <v>9764</v>
      </c>
      <c r="O167" s="215">
        <v>71</v>
      </c>
      <c r="P167" s="215">
        <v>63</v>
      </c>
      <c r="Q167" s="215">
        <v>67</v>
      </c>
      <c r="R167" s="215">
        <v>30259</v>
      </c>
      <c r="S167" s="215">
        <v>31762</v>
      </c>
      <c r="T167" s="215">
        <v>62021</v>
      </c>
    </row>
    <row r="168" spans="1:20" x14ac:dyDescent="0.45">
      <c r="A168" s="164" t="s">
        <v>176</v>
      </c>
      <c r="B168" s="149" t="s">
        <v>177</v>
      </c>
      <c r="C168" s="215">
        <v>73</v>
      </c>
      <c r="D168" s="215">
        <v>65</v>
      </c>
      <c r="E168" s="215">
        <v>69</v>
      </c>
      <c r="F168" s="215">
        <v>22012</v>
      </c>
      <c r="G168" s="215">
        <v>22889</v>
      </c>
      <c r="H168" s="215">
        <v>44901</v>
      </c>
      <c r="I168" s="215">
        <v>69</v>
      </c>
      <c r="J168" s="215">
        <v>63</v>
      </c>
      <c r="K168" s="215">
        <v>66</v>
      </c>
      <c r="L168" s="215">
        <v>3113</v>
      </c>
      <c r="M168" s="215">
        <v>3386</v>
      </c>
      <c r="N168" s="215">
        <v>6499</v>
      </c>
      <c r="O168" s="215">
        <v>72</v>
      </c>
      <c r="P168" s="215">
        <v>65</v>
      </c>
      <c r="Q168" s="215">
        <v>68</v>
      </c>
      <c r="R168" s="215">
        <v>25306</v>
      </c>
      <c r="S168" s="215">
        <v>26516</v>
      </c>
      <c r="T168" s="215">
        <v>51822</v>
      </c>
    </row>
    <row r="169" spans="1:20" x14ac:dyDescent="0.45">
      <c r="A169" s="164" t="s">
        <v>196</v>
      </c>
      <c r="B169" s="149" t="s">
        <v>197</v>
      </c>
      <c r="C169" s="215">
        <v>75</v>
      </c>
      <c r="D169" s="215">
        <v>66</v>
      </c>
      <c r="E169" s="215">
        <v>71</v>
      </c>
      <c r="F169" s="215">
        <v>26342</v>
      </c>
      <c r="G169" s="215">
        <v>27645</v>
      </c>
      <c r="H169" s="215">
        <v>53987</v>
      </c>
      <c r="I169" s="215">
        <v>73</v>
      </c>
      <c r="J169" s="215">
        <v>65</v>
      </c>
      <c r="K169" s="215">
        <v>69</v>
      </c>
      <c r="L169" s="215">
        <v>6553</v>
      </c>
      <c r="M169" s="215">
        <v>6760</v>
      </c>
      <c r="N169" s="215">
        <v>13313</v>
      </c>
      <c r="O169" s="215">
        <v>74</v>
      </c>
      <c r="P169" s="215">
        <v>66</v>
      </c>
      <c r="Q169" s="215">
        <v>70</v>
      </c>
      <c r="R169" s="215">
        <v>33144</v>
      </c>
      <c r="S169" s="215">
        <v>34624</v>
      </c>
      <c r="T169" s="215">
        <v>67768</v>
      </c>
    </row>
    <row r="170" spans="1:20" x14ac:dyDescent="0.45">
      <c r="A170" s="164" t="s">
        <v>226</v>
      </c>
      <c r="B170" s="149" t="s">
        <v>227</v>
      </c>
      <c r="C170" s="215">
        <v>72</v>
      </c>
      <c r="D170" s="215">
        <v>64</v>
      </c>
      <c r="E170" s="215">
        <v>68</v>
      </c>
      <c r="F170" s="215">
        <v>28653</v>
      </c>
      <c r="G170" s="215">
        <v>30141</v>
      </c>
      <c r="H170" s="215">
        <v>58794</v>
      </c>
      <c r="I170" s="215">
        <v>69</v>
      </c>
      <c r="J170" s="215">
        <v>61</v>
      </c>
      <c r="K170" s="215">
        <v>65</v>
      </c>
      <c r="L170" s="215">
        <v>4366</v>
      </c>
      <c r="M170" s="215">
        <v>4569</v>
      </c>
      <c r="N170" s="215">
        <v>8935</v>
      </c>
      <c r="O170" s="215">
        <v>71</v>
      </c>
      <c r="P170" s="215">
        <v>63</v>
      </c>
      <c r="Q170" s="215">
        <v>67</v>
      </c>
      <c r="R170" s="215">
        <v>33258</v>
      </c>
      <c r="S170" s="215">
        <v>34969</v>
      </c>
      <c r="T170" s="215">
        <v>68227</v>
      </c>
    </row>
    <row r="171" spans="1:20" x14ac:dyDescent="0.45">
      <c r="A171" s="164" t="s">
        <v>249</v>
      </c>
      <c r="B171" s="149" t="s">
        <v>429</v>
      </c>
      <c r="C171" s="215">
        <v>76</v>
      </c>
      <c r="D171" s="215">
        <v>69</v>
      </c>
      <c r="E171" s="215">
        <v>72</v>
      </c>
      <c r="F171" s="215">
        <v>24999</v>
      </c>
      <c r="G171" s="215">
        <v>26269</v>
      </c>
      <c r="H171" s="215">
        <v>51268</v>
      </c>
      <c r="I171" s="215">
        <v>76</v>
      </c>
      <c r="J171" s="215">
        <v>70</v>
      </c>
      <c r="K171" s="215">
        <v>73</v>
      </c>
      <c r="L171" s="215">
        <v>22311</v>
      </c>
      <c r="M171" s="215">
        <v>23389</v>
      </c>
      <c r="N171" s="215">
        <v>45700</v>
      </c>
      <c r="O171" s="215">
        <v>76</v>
      </c>
      <c r="P171" s="215">
        <v>69</v>
      </c>
      <c r="Q171" s="215">
        <v>72</v>
      </c>
      <c r="R171" s="215">
        <v>47972</v>
      </c>
      <c r="S171" s="215">
        <v>50375</v>
      </c>
      <c r="T171" s="215">
        <v>98347</v>
      </c>
    </row>
    <row r="172" spans="1:20" x14ac:dyDescent="0.45">
      <c r="A172" s="165" t="s">
        <v>251</v>
      </c>
      <c r="B172" s="149" t="s">
        <v>252</v>
      </c>
      <c r="C172" s="215">
        <v>77</v>
      </c>
      <c r="D172" s="215">
        <v>69</v>
      </c>
      <c r="E172" s="215">
        <v>73</v>
      </c>
      <c r="F172" s="215">
        <v>7650</v>
      </c>
      <c r="G172" s="215">
        <v>7947</v>
      </c>
      <c r="H172" s="215">
        <v>15597</v>
      </c>
      <c r="I172" s="215">
        <v>77</v>
      </c>
      <c r="J172" s="215">
        <v>70</v>
      </c>
      <c r="K172" s="215">
        <v>73</v>
      </c>
      <c r="L172" s="215">
        <v>8980</v>
      </c>
      <c r="M172" s="215">
        <v>9272</v>
      </c>
      <c r="N172" s="215">
        <v>18252</v>
      </c>
      <c r="O172" s="215">
        <v>76</v>
      </c>
      <c r="P172" s="215">
        <v>69</v>
      </c>
      <c r="Q172" s="215">
        <v>73</v>
      </c>
      <c r="R172" s="215">
        <v>16848</v>
      </c>
      <c r="S172" s="215">
        <v>17455</v>
      </c>
      <c r="T172" s="215">
        <v>34303</v>
      </c>
    </row>
    <row r="173" spans="1:20" x14ac:dyDescent="0.45">
      <c r="A173" s="165" t="s">
        <v>281</v>
      </c>
      <c r="B173" s="149" t="s">
        <v>282</v>
      </c>
      <c r="C173" s="215">
        <v>76</v>
      </c>
      <c r="D173" s="215">
        <v>69</v>
      </c>
      <c r="E173" s="215">
        <v>72</v>
      </c>
      <c r="F173" s="215">
        <v>17349</v>
      </c>
      <c r="G173" s="215">
        <v>18322</v>
      </c>
      <c r="H173" s="215">
        <v>35671</v>
      </c>
      <c r="I173" s="215">
        <v>76</v>
      </c>
      <c r="J173" s="215">
        <v>69</v>
      </c>
      <c r="K173" s="215">
        <v>72</v>
      </c>
      <c r="L173" s="215">
        <v>13331</v>
      </c>
      <c r="M173" s="215">
        <v>14117</v>
      </c>
      <c r="N173" s="215">
        <v>27448</v>
      </c>
      <c r="O173" s="215">
        <v>75</v>
      </c>
      <c r="P173" s="215">
        <v>68</v>
      </c>
      <c r="Q173" s="215">
        <v>72</v>
      </c>
      <c r="R173" s="215">
        <v>31124</v>
      </c>
      <c r="S173" s="215">
        <v>32920</v>
      </c>
      <c r="T173" s="215">
        <v>64044</v>
      </c>
    </row>
    <row r="174" spans="1:20" x14ac:dyDescent="0.45">
      <c r="A174" s="164" t="s">
        <v>321</v>
      </c>
      <c r="B174" s="149" t="s">
        <v>322</v>
      </c>
      <c r="C174" s="215">
        <v>72</v>
      </c>
      <c r="D174" s="215">
        <v>64</v>
      </c>
      <c r="E174" s="215">
        <v>68</v>
      </c>
      <c r="F174" s="215">
        <v>41418</v>
      </c>
      <c r="G174" s="215">
        <v>43663</v>
      </c>
      <c r="H174" s="215">
        <v>85081</v>
      </c>
      <c r="I174" s="215">
        <v>71</v>
      </c>
      <c r="J174" s="215">
        <v>65</v>
      </c>
      <c r="K174" s="215">
        <v>68</v>
      </c>
      <c r="L174" s="215">
        <v>5939</v>
      </c>
      <c r="M174" s="215">
        <v>6207</v>
      </c>
      <c r="N174" s="215">
        <v>12146</v>
      </c>
      <c r="O174" s="215">
        <v>71</v>
      </c>
      <c r="P174" s="215">
        <v>64</v>
      </c>
      <c r="Q174" s="215">
        <v>68</v>
      </c>
      <c r="R174" s="215">
        <v>47611</v>
      </c>
      <c r="S174" s="215">
        <v>50138</v>
      </c>
      <c r="T174" s="215">
        <v>97749</v>
      </c>
    </row>
    <row r="175" spans="1:20" x14ac:dyDescent="0.45">
      <c r="A175" s="164" t="s">
        <v>361</v>
      </c>
      <c r="B175" s="149" t="s">
        <v>362</v>
      </c>
      <c r="C175" s="215">
        <v>75</v>
      </c>
      <c r="D175" s="215">
        <v>67</v>
      </c>
      <c r="E175" s="215">
        <v>71</v>
      </c>
      <c r="F175" s="215">
        <v>25542</v>
      </c>
      <c r="G175" s="215">
        <v>26885</v>
      </c>
      <c r="H175" s="215">
        <v>52427</v>
      </c>
      <c r="I175" s="215">
        <v>70</v>
      </c>
      <c r="J175" s="215">
        <v>62</v>
      </c>
      <c r="K175" s="215">
        <v>66</v>
      </c>
      <c r="L175" s="215">
        <v>1775</v>
      </c>
      <c r="M175" s="215">
        <v>1930</v>
      </c>
      <c r="N175" s="215">
        <v>3705</v>
      </c>
      <c r="O175" s="215">
        <v>75</v>
      </c>
      <c r="P175" s="215">
        <v>66</v>
      </c>
      <c r="Q175" s="215">
        <v>70</v>
      </c>
      <c r="R175" s="215">
        <v>27461</v>
      </c>
      <c r="S175" s="215">
        <v>28983</v>
      </c>
      <c r="T175" s="215">
        <v>56444</v>
      </c>
    </row>
    <row r="176" spans="1:20" x14ac:dyDescent="0.45">
      <c r="A176" s="166" t="s">
        <v>70</v>
      </c>
      <c r="B176" s="149" t="s">
        <v>48</v>
      </c>
      <c r="C176" s="215">
        <v>74</v>
      </c>
      <c r="D176" s="215">
        <v>65</v>
      </c>
      <c r="E176" s="215">
        <v>69</v>
      </c>
      <c r="F176" s="215">
        <v>241724</v>
      </c>
      <c r="G176" s="215">
        <v>254332</v>
      </c>
      <c r="H176" s="215">
        <v>496056</v>
      </c>
      <c r="I176" s="215">
        <v>72</v>
      </c>
      <c r="J176" s="215">
        <v>65</v>
      </c>
      <c r="K176" s="215">
        <v>69</v>
      </c>
      <c r="L176" s="215">
        <v>55166</v>
      </c>
      <c r="M176" s="215">
        <v>57739</v>
      </c>
      <c r="N176" s="215">
        <v>112905</v>
      </c>
      <c r="O176" s="215">
        <v>73</v>
      </c>
      <c r="P176" s="215">
        <v>65</v>
      </c>
      <c r="Q176" s="215">
        <v>69</v>
      </c>
      <c r="R176" s="215">
        <v>299100</v>
      </c>
      <c r="S176" s="215">
        <v>314419</v>
      </c>
      <c r="T176" s="215">
        <v>613519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176"/>
  <sheetViews>
    <sheetView topLeftCell="A124" workbookViewId="0">
      <selection activeCell="B142" sqref="B142"/>
    </sheetView>
  </sheetViews>
  <sheetFormatPr defaultColWidth="9.1328125" defaultRowHeight="14.25" x14ac:dyDescent="0.45"/>
  <cols>
    <col min="1" max="1" width="9.1328125" style="149"/>
    <col min="2" max="2" width="27.73046875" style="149" bestFit="1" customWidth="1"/>
    <col min="3" max="16384" width="9.1328125" style="149"/>
  </cols>
  <sheetData>
    <row r="1" spans="1:20" ht="15.4" x14ac:dyDescent="0.45">
      <c r="A1" s="145" t="s">
        <v>421</v>
      </c>
    </row>
    <row r="2" spans="1:20" x14ac:dyDescent="0.45">
      <c r="C2" s="149" t="s">
        <v>430</v>
      </c>
      <c r="I2" s="149" t="s">
        <v>431</v>
      </c>
      <c r="O2" s="149" t="s">
        <v>48</v>
      </c>
    </row>
    <row r="3" spans="1:20" x14ac:dyDescent="0.45">
      <c r="C3" s="149" t="s">
        <v>398</v>
      </c>
      <c r="I3" s="149" t="s">
        <v>398</v>
      </c>
      <c r="O3" s="149" t="s">
        <v>398</v>
      </c>
    </row>
    <row r="4" spans="1:20" x14ac:dyDescent="0.45">
      <c r="C4" s="149">
        <v>1</v>
      </c>
      <c r="I4" s="149">
        <v>1</v>
      </c>
      <c r="O4" s="149">
        <v>1</v>
      </c>
    </row>
    <row r="5" spans="1:20" x14ac:dyDescent="0.45">
      <c r="C5" s="149" t="s">
        <v>418</v>
      </c>
      <c r="I5" s="149" t="s">
        <v>418</v>
      </c>
      <c r="O5" s="149" t="s">
        <v>418</v>
      </c>
    </row>
    <row r="6" spans="1:20" x14ac:dyDescent="0.45">
      <c r="C6" s="149">
        <v>1</v>
      </c>
      <c r="F6" s="149" t="s">
        <v>48</v>
      </c>
      <c r="I6" s="149">
        <v>1</v>
      </c>
      <c r="L6" s="149" t="s">
        <v>48</v>
      </c>
      <c r="O6" s="149">
        <v>1</v>
      </c>
      <c r="R6" s="149" t="s">
        <v>48</v>
      </c>
    </row>
    <row r="7" spans="1:20" x14ac:dyDescent="0.45">
      <c r="C7" s="149" t="s">
        <v>399</v>
      </c>
      <c r="F7" s="149" t="s">
        <v>399</v>
      </c>
      <c r="I7" s="149" t="s">
        <v>399</v>
      </c>
      <c r="L7" s="149" t="s">
        <v>399</v>
      </c>
      <c r="O7" s="149" t="s">
        <v>399</v>
      </c>
      <c r="R7" s="149" t="s">
        <v>399</v>
      </c>
    </row>
    <row r="8" spans="1:20" x14ac:dyDescent="0.45">
      <c r="C8" s="149" t="s">
        <v>401</v>
      </c>
      <c r="D8" s="149" t="s">
        <v>400</v>
      </c>
      <c r="E8" s="149" t="s">
        <v>48</v>
      </c>
      <c r="F8" s="149" t="s">
        <v>401</v>
      </c>
      <c r="G8" s="149" t="s">
        <v>400</v>
      </c>
      <c r="H8" s="149" t="s">
        <v>48</v>
      </c>
      <c r="I8" s="149" t="s">
        <v>401</v>
      </c>
      <c r="J8" s="149" t="s">
        <v>400</v>
      </c>
      <c r="K8" s="149" t="s">
        <v>48</v>
      </c>
      <c r="L8" s="149" t="s">
        <v>401</v>
      </c>
      <c r="M8" s="149" t="s">
        <v>400</v>
      </c>
      <c r="N8" s="149" t="s">
        <v>48</v>
      </c>
      <c r="O8" s="149" t="s">
        <v>401</v>
      </c>
      <c r="P8" s="149" t="s">
        <v>400</v>
      </c>
      <c r="Q8" s="149" t="s">
        <v>48</v>
      </c>
      <c r="R8" s="149" t="s">
        <v>401</v>
      </c>
      <c r="S8" s="149" t="s">
        <v>400</v>
      </c>
      <c r="T8" s="149" t="s">
        <v>48</v>
      </c>
    </row>
    <row r="9" spans="1:2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row>
    <row r="10" spans="1:2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row>
    <row r="11" spans="1:20" x14ac:dyDescent="0.45">
      <c r="A11" s="149" t="s">
        <v>253</v>
      </c>
      <c r="B11" s="149" t="s">
        <v>254</v>
      </c>
      <c r="C11" s="215">
        <v>78</v>
      </c>
      <c r="D11" s="215">
        <v>71</v>
      </c>
      <c r="E11" s="215">
        <v>74</v>
      </c>
      <c r="F11" s="215">
        <v>307</v>
      </c>
      <c r="G11" s="215">
        <v>310</v>
      </c>
      <c r="H11" s="215">
        <v>617</v>
      </c>
      <c r="I11" s="215">
        <v>81</v>
      </c>
      <c r="J11" s="215">
        <v>72</v>
      </c>
      <c r="K11" s="215">
        <v>77</v>
      </c>
      <c r="L11" s="215">
        <v>489</v>
      </c>
      <c r="M11" s="215">
        <v>494</v>
      </c>
      <c r="N11" s="215">
        <v>983</v>
      </c>
      <c r="O11" s="215">
        <v>80</v>
      </c>
      <c r="P11" s="215">
        <v>71</v>
      </c>
      <c r="Q11" s="215">
        <v>75</v>
      </c>
      <c r="R11" s="215">
        <v>807</v>
      </c>
      <c r="S11" s="215">
        <v>817</v>
      </c>
      <c r="T11" s="215">
        <v>1624</v>
      </c>
    </row>
    <row r="12" spans="1:20" x14ac:dyDescent="0.45">
      <c r="A12" s="149" t="s">
        <v>299</v>
      </c>
      <c r="B12" s="149" t="s">
        <v>300</v>
      </c>
      <c r="C12" s="215">
        <v>87</v>
      </c>
      <c r="D12" s="215">
        <v>79</v>
      </c>
      <c r="E12" s="215">
        <v>83</v>
      </c>
      <c r="F12" s="215">
        <v>992</v>
      </c>
      <c r="G12" s="215">
        <v>1036</v>
      </c>
      <c r="H12" s="215">
        <v>2028</v>
      </c>
      <c r="I12" s="215">
        <v>87</v>
      </c>
      <c r="J12" s="215">
        <v>82</v>
      </c>
      <c r="K12" s="215">
        <v>85</v>
      </c>
      <c r="L12" s="215">
        <v>689</v>
      </c>
      <c r="M12" s="215">
        <v>704</v>
      </c>
      <c r="N12" s="215">
        <v>1393</v>
      </c>
      <c r="O12" s="215">
        <v>87</v>
      </c>
      <c r="P12" s="215">
        <v>80</v>
      </c>
      <c r="Q12" s="215">
        <v>83</v>
      </c>
      <c r="R12" s="215">
        <v>1697</v>
      </c>
      <c r="S12" s="215">
        <v>1760</v>
      </c>
      <c r="T12" s="215">
        <v>3457</v>
      </c>
    </row>
    <row r="13" spans="1:20" x14ac:dyDescent="0.45">
      <c r="A13" s="149" t="s">
        <v>257</v>
      </c>
      <c r="B13" s="149" t="s">
        <v>258</v>
      </c>
      <c r="C13" s="215">
        <v>85</v>
      </c>
      <c r="D13" s="215">
        <v>80</v>
      </c>
      <c r="E13" s="215">
        <v>82</v>
      </c>
      <c r="F13" s="215">
        <v>616</v>
      </c>
      <c r="G13" s="215">
        <v>684</v>
      </c>
      <c r="H13" s="215">
        <v>1300</v>
      </c>
      <c r="I13" s="215">
        <v>85</v>
      </c>
      <c r="J13" s="215">
        <v>77</v>
      </c>
      <c r="K13" s="215">
        <v>81</v>
      </c>
      <c r="L13" s="215">
        <v>703</v>
      </c>
      <c r="M13" s="215">
        <v>694</v>
      </c>
      <c r="N13" s="215">
        <v>1397</v>
      </c>
      <c r="O13" s="215">
        <v>85</v>
      </c>
      <c r="P13" s="215">
        <v>78</v>
      </c>
      <c r="Q13" s="215">
        <v>82</v>
      </c>
      <c r="R13" s="215">
        <v>1331</v>
      </c>
      <c r="S13" s="215">
        <v>1397</v>
      </c>
      <c r="T13" s="215">
        <v>2728</v>
      </c>
    </row>
    <row r="14" spans="1:20" x14ac:dyDescent="0.45">
      <c r="A14" s="149" t="s">
        <v>259</v>
      </c>
      <c r="B14" s="149" t="s">
        <v>260</v>
      </c>
      <c r="C14" s="215">
        <v>86</v>
      </c>
      <c r="D14" s="215">
        <v>81</v>
      </c>
      <c r="E14" s="215">
        <v>84</v>
      </c>
      <c r="F14" s="215">
        <v>377</v>
      </c>
      <c r="G14" s="215">
        <v>375</v>
      </c>
      <c r="H14" s="215">
        <v>752</v>
      </c>
      <c r="I14" s="215">
        <v>85</v>
      </c>
      <c r="J14" s="215">
        <v>79</v>
      </c>
      <c r="K14" s="215">
        <v>82</v>
      </c>
      <c r="L14" s="215">
        <v>357</v>
      </c>
      <c r="M14" s="215">
        <v>367</v>
      </c>
      <c r="N14" s="215">
        <v>724</v>
      </c>
      <c r="O14" s="215">
        <v>84</v>
      </c>
      <c r="P14" s="215">
        <v>79</v>
      </c>
      <c r="Q14" s="215">
        <v>82</v>
      </c>
      <c r="R14" s="215">
        <v>745</v>
      </c>
      <c r="S14" s="215">
        <v>751</v>
      </c>
      <c r="T14" s="215">
        <v>1496</v>
      </c>
    </row>
    <row r="15" spans="1:20" x14ac:dyDescent="0.45">
      <c r="A15" s="149" t="s">
        <v>263</v>
      </c>
      <c r="B15" s="149" t="s">
        <v>264</v>
      </c>
      <c r="C15" s="215">
        <v>81</v>
      </c>
      <c r="D15" s="215">
        <v>76</v>
      </c>
      <c r="E15" s="215">
        <v>78</v>
      </c>
      <c r="F15" s="215">
        <v>611</v>
      </c>
      <c r="G15" s="215">
        <v>539</v>
      </c>
      <c r="H15" s="215">
        <v>1150</v>
      </c>
      <c r="I15" s="215">
        <v>79</v>
      </c>
      <c r="J15" s="215">
        <v>74</v>
      </c>
      <c r="K15" s="215">
        <v>77</v>
      </c>
      <c r="L15" s="215">
        <v>414</v>
      </c>
      <c r="M15" s="215">
        <v>428</v>
      </c>
      <c r="N15" s="215">
        <v>842</v>
      </c>
      <c r="O15" s="215">
        <v>80</v>
      </c>
      <c r="P15" s="215">
        <v>75</v>
      </c>
      <c r="Q15" s="215">
        <v>77</v>
      </c>
      <c r="R15" s="215">
        <v>1031</v>
      </c>
      <c r="S15" s="215">
        <v>978</v>
      </c>
      <c r="T15" s="215">
        <v>2009</v>
      </c>
    </row>
    <row r="16" spans="1:20" x14ac:dyDescent="0.45">
      <c r="A16" s="149" t="s">
        <v>265</v>
      </c>
      <c r="B16" s="149" t="s">
        <v>266</v>
      </c>
      <c r="C16" s="215">
        <v>86</v>
      </c>
      <c r="D16" s="215">
        <v>81</v>
      </c>
      <c r="E16" s="215">
        <v>83</v>
      </c>
      <c r="F16" s="215">
        <v>222</v>
      </c>
      <c r="G16" s="215">
        <v>243</v>
      </c>
      <c r="H16" s="215">
        <v>465</v>
      </c>
      <c r="I16" s="215">
        <v>88</v>
      </c>
      <c r="J16" s="215">
        <v>84</v>
      </c>
      <c r="K16" s="215">
        <v>86</v>
      </c>
      <c r="L16" s="215">
        <v>250</v>
      </c>
      <c r="M16" s="215">
        <v>265</v>
      </c>
      <c r="N16" s="215">
        <v>515</v>
      </c>
      <c r="O16" s="215">
        <v>86</v>
      </c>
      <c r="P16" s="215">
        <v>82</v>
      </c>
      <c r="Q16" s="215">
        <v>84</v>
      </c>
      <c r="R16" s="215">
        <v>475</v>
      </c>
      <c r="S16" s="215">
        <v>513</v>
      </c>
      <c r="T16" s="215">
        <v>988</v>
      </c>
    </row>
    <row r="17" spans="1:20" x14ac:dyDescent="0.45">
      <c r="A17" s="149" t="s">
        <v>267</v>
      </c>
      <c r="B17" s="149" t="s">
        <v>268</v>
      </c>
      <c r="C17" s="215">
        <v>84</v>
      </c>
      <c r="D17" s="215">
        <v>80</v>
      </c>
      <c r="E17" s="215">
        <v>82</v>
      </c>
      <c r="F17" s="215">
        <v>791</v>
      </c>
      <c r="G17" s="215">
        <v>826</v>
      </c>
      <c r="H17" s="215">
        <v>1617</v>
      </c>
      <c r="I17" s="215">
        <v>86</v>
      </c>
      <c r="J17" s="215">
        <v>79</v>
      </c>
      <c r="K17" s="215">
        <v>82</v>
      </c>
      <c r="L17" s="215">
        <v>760</v>
      </c>
      <c r="M17" s="215">
        <v>810</v>
      </c>
      <c r="N17" s="215">
        <v>1570</v>
      </c>
      <c r="O17" s="215">
        <v>85</v>
      </c>
      <c r="P17" s="215">
        <v>79</v>
      </c>
      <c r="Q17" s="215">
        <v>82</v>
      </c>
      <c r="R17" s="215">
        <v>1561</v>
      </c>
      <c r="S17" s="215">
        <v>1648</v>
      </c>
      <c r="T17" s="215">
        <v>3209</v>
      </c>
    </row>
    <row r="18" spans="1:20" x14ac:dyDescent="0.45">
      <c r="A18" s="149" t="s">
        <v>269</v>
      </c>
      <c r="B18" s="149" t="s">
        <v>270</v>
      </c>
      <c r="C18" s="215">
        <v>87</v>
      </c>
      <c r="D18" s="215">
        <v>80</v>
      </c>
      <c r="E18" s="215">
        <v>84</v>
      </c>
      <c r="F18" s="215">
        <v>1190</v>
      </c>
      <c r="G18" s="215">
        <v>1251</v>
      </c>
      <c r="H18" s="215">
        <v>2441</v>
      </c>
      <c r="I18" s="215">
        <v>87</v>
      </c>
      <c r="J18" s="215">
        <v>82</v>
      </c>
      <c r="K18" s="215">
        <v>85</v>
      </c>
      <c r="L18" s="215">
        <v>578</v>
      </c>
      <c r="M18" s="215">
        <v>589</v>
      </c>
      <c r="N18" s="215">
        <v>1167</v>
      </c>
      <c r="O18" s="215">
        <v>87</v>
      </c>
      <c r="P18" s="215">
        <v>80</v>
      </c>
      <c r="Q18" s="215">
        <v>83</v>
      </c>
      <c r="R18" s="215">
        <v>1805</v>
      </c>
      <c r="S18" s="215">
        <v>1873</v>
      </c>
      <c r="T18" s="215">
        <v>3678</v>
      </c>
    </row>
    <row r="19" spans="1:20" x14ac:dyDescent="0.45">
      <c r="A19" s="149" t="s">
        <v>273</v>
      </c>
      <c r="B19" s="149" t="s">
        <v>274</v>
      </c>
      <c r="C19" s="215">
        <v>83</v>
      </c>
      <c r="D19" s="215">
        <v>77</v>
      </c>
      <c r="E19" s="215">
        <v>80</v>
      </c>
      <c r="F19" s="215">
        <v>872</v>
      </c>
      <c r="G19" s="215">
        <v>1007</v>
      </c>
      <c r="H19" s="215">
        <v>1879</v>
      </c>
      <c r="I19" s="215">
        <v>86</v>
      </c>
      <c r="J19" s="215">
        <v>79</v>
      </c>
      <c r="K19" s="215">
        <v>82</v>
      </c>
      <c r="L19" s="215">
        <v>727</v>
      </c>
      <c r="M19" s="215">
        <v>792</v>
      </c>
      <c r="N19" s="215">
        <v>1519</v>
      </c>
      <c r="O19" s="215">
        <v>84</v>
      </c>
      <c r="P19" s="215">
        <v>78</v>
      </c>
      <c r="Q19" s="215">
        <v>81</v>
      </c>
      <c r="R19" s="215">
        <v>1627</v>
      </c>
      <c r="S19" s="215">
        <v>1824</v>
      </c>
      <c r="T19" s="215">
        <v>3451</v>
      </c>
    </row>
    <row r="20" spans="1:20" x14ac:dyDescent="0.45">
      <c r="A20" s="149" t="s">
        <v>275</v>
      </c>
      <c r="B20" s="149" t="s">
        <v>276</v>
      </c>
      <c r="C20" s="215">
        <v>83</v>
      </c>
      <c r="D20" s="215">
        <v>73</v>
      </c>
      <c r="E20" s="215">
        <v>78</v>
      </c>
      <c r="F20" s="215">
        <v>446</v>
      </c>
      <c r="G20" s="215">
        <v>494</v>
      </c>
      <c r="H20" s="215">
        <v>940</v>
      </c>
      <c r="I20" s="215">
        <v>83</v>
      </c>
      <c r="J20" s="215">
        <v>75</v>
      </c>
      <c r="K20" s="215">
        <v>79</v>
      </c>
      <c r="L20" s="215">
        <v>1141</v>
      </c>
      <c r="M20" s="215">
        <v>1206</v>
      </c>
      <c r="N20" s="215">
        <v>2347</v>
      </c>
      <c r="O20" s="215">
        <v>83</v>
      </c>
      <c r="P20" s="215">
        <v>74</v>
      </c>
      <c r="Q20" s="215">
        <v>78</v>
      </c>
      <c r="R20" s="215">
        <v>1622</v>
      </c>
      <c r="S20" s="215">
        <v>1727</v>
      </c>
      <c r="T20" s="215">
        <v>3349</v>
      </c>
    </row>
    <row r="21" spans="1:20" x14ac:dyDescent="0.45">
      <c r="A21" s="149" t="s">
        <v>277</v>
      </c>
      <c r="B21" s="149" t="s">
        <v>278</v>
      </c>
      <c r="C21" s="215">
        <v>86</v>
      </c>
      <c r="D21" s="215">
        <v>79</v>
      </c>
      <c r="E21" s="215">
        <v>82</v>
      </c>
      <c r="F21" s="215">
        <v>747</v>
      </c>
      <c r="G21" s="215">
        <v>821</v>
      </c>
      <c r="H21" s="215">
        <v>1568</v>
      </c>
      <c r="I21" s="215">
        <v>88</v>
      </c>
      <c r="J21" s="215">
        <v>84</v>
      </c>
      <c r="K21" s="215">
        <v>86</v>
      </c>
      <c r="L21" s="215">
        <v>598</v>
      </c>
      <c r="M21" s="215">
        <v>657</v>
      </c>
      <c r="N21" s="215">
        <v>1255</v>
      </c>
      <c r="O21" s="215">
        <v>86</v>
      </c>
      <c r="P21" s="215">
        <v>81</v>
      </c>
      <c r="Q21" s="215">
        <v>83</v>
      </c>
      <c r="R21" s="215">
        <v>1363</v>
      </c>
      <c r="S21" s="215">
        <v>1494</v>
      </c>
      <c r="T21" s="215">
        <v>2857</v>
      </c>
    </row>
    <row r="22" spans="1:20" x14ac:dyDescent="0.45">
      <c r="A22" s="149" t="s">
        <v>279</v>
      </c>
      <c r="B22" s="149" t="s">
        <v>280</v>
      </c>
      <c r="C22" s="215">
        <v>85</v>
      </c>
      <c r="D22" s="215">
        <v>81</v>
      </c>
      <c r="E22" s="215">
        <v>82</v>
      </c>
      <c r="F22" s="215">
        <v>239</v>
      </c>
      <c r="G22" s="215">
        <v>257</v>
      </c>
      <c r="H22" s="215">
        <v>496</v>
      </c>
      <c r="I22" s="215">
        <v>85</v>
      </c>
      <c r="J22" s="215">
        <v>79</v>
      </c>
      <c r="K22" s="215">
        <v>82</v>
      </c>
      <c r="L22" s="215">
        <v>523</v>
      </c>
      <c r="M22" s="215">
        <v>541</v>
      </c>
      <c r="N22" s="215">
        <v>1064</v>
      </c>
      <c r="O22" s="215">
        <v>84</v>
      </c>
      <c r="P22" s="215">
        <v>79</v>
      </c>
      <c r="Q22" s="215">
        <v>81</v>
      </c>
      <c r="R22" s="215">
        <v>779</v>
      </c>
      <c r="S22" s="215">
        <v>810</v>
      </c>
      <c r="T22" s="215">
        <v>1589</v>
      </c>
    </row>
    <row r="23" spans="1:20" x14ac:dyDescent="0.45">
      <c r="A23" s="149" t="s">
        <v>283</v>
      </c>
      <c r="B23" s="149" t="s">
        <v>284</v>
      </c>
      <c r="C23" s="215">
        <v>74</v>
      </c>
      <c r="D23" s="215">
        <v>69</v>
      </c>
      <c r="E23" s="215">
        <v>71</v>
      </c>
      <c r="F23" s="215">
        <v>778</v>
      </c>
      <c r="G23" s="215">
        <v>811</v>
      </c>
      <c r="H23" s="215">
        <v>1589</v>
      </c>
      <c r="I23" s="215">
        <v>83</v>
      </c>
      <c r="J23" s="215">
        <v>74</v>
      </c>
      <c r="K23" s="215">
        <v>79</v>
      </c>
      <c r="L23" s="215">
        <v>970</v>
      </c>
      <c r="M23" s="215">
        <v>1013</v>
      </c>
      <c r="N23" s="215">
        <v>1983</v>
      </c>
      <c r="O23" s="215">
        <v>78</v>
      </c>
      <c r="P23" s="215">
        <v>71</v>
      </c>
      <c r="Q23" s="215">
        <v>75</v>
      </c>
      <c r="R23" s="215">
        <v>1791</v>
      </c>
      <c r="S23" s="215">
        <v>1864</v>
      </c>
      <c r="T23" s="215">
        <v>3655</v>
      </c>
    </row>
    <row r="24" spans="1:20" x14ac:dyDescent="0.45">
      <c r="A24" s="149" t="s">
        <v>285</v>
      </c>
      <c r="B24" s="149" t="s">
        <v>286</v>
      </c>
      <c r="C24" s="215">
        <v>85</v>
      </c>
      <c r="D24" s="215">
        <v>81</v>
      </c>
      <c r="E24" s="215">
        <v>83</v>
      </c>
      <c r="F24" s="215">
        <v>1021</v>
      </c>
      <c r="G24" s="215">
        <v>1101</v>
      </c>
      <c r="H24" s="215">
        <v>2122</v>
      </c>
      <c r="I24" s="215">
        <v>79</v>
      </c>
      <c r="J24" s="215">
        <v>76</v>
      </c>
      <c r="K24" s="215">
        <v>77</v>
      </c>
      <c r="L24" s="215">
        <v>977</v>
      </c>
      <c r="M24" s="215">
        <v>1073</v>
      </c>
      <c r="N24" s="215">
        <v>2050</v>
      </c>
      <c r="O24" s="215">
        <v>81</v>
      </c>
      <c r="P24" s="215">
        <v>78</v>
      </c>
      <c r="Q24" s="215">
        <v>80</v>
      </c>
      <c r="R24" s="215">
        <v>2057</v>
      </c>
      <c r="S24" s="215">
        <v>2236</v>
      </c>
      <c r="T24" s="215">
        <v>4293</v>
      </c>
    </row>
    <row r="25" spans="1:20" x14ac:dyDescent="0.45">
      <c r="A25" s="149" t="s">
        <v>287</v>
      </c>
      <c r="B25" s="149" t="s">
        <v>288</v>
      </c>
      <c r="C25" s="215">
        <v>85</v>
      </c>
      <c r="D25" s="215">
        <v>78</v>
      </c>
      <c r="E25" s="215">
        <v>82</v>
      </c>
      <c r="F25" s="215">
        <v>1283</v>
      </c>
      <c r="G25" s="215">
        <v>1264</v>
      </c>
      <c r="H25" s="215">
        <v>2547</v>
      </c>
      <c r="I25" s="215">
        <v>85</v>
      </c>
      <c r="J25" s="215">
        <v>83</v>
      </c>
      <c r="K25" s="215">
        <v>84</v>
      </c>
      <c r="L25" s="215">
        <v>288</v>
      </c>
      <c r="M25" s="215">
        <v>303</v>
      </c>
      <c r="N25" s="215">
        <v>591</v>
      </c>
      <c r="O25" s="215">
        <v>85</v>
      </c>
      <c r="P25" s="215">
        <v>79</v>
      </c>
      <c r="Q25" s="215">
        <v>82</v>
      </c>
      <c r="R25" s="215">
        <v>1579</v>
      </c>
      <c r="S25" s="215">
        <v>1568</v>
      </c>
      <c r="T25" s="215">
        <v>3147</v>
      </c>
    </row>
    <row r="26" spans="1:20" x14ac:dyDescent="0.45">
      <c r="A26" s="149" t="s">
        <v>289</v>
      </c>
      <c r="B26" s="149" t="s">
        <v>290</v>
      </c>
      <c r="C26" s="215">
        <v>82</v>
      </c>
      <c r="D26" s="215">
        <v>74</v>
      </c>
      <c r="E26" s="215">
        <v>78</v>
      </c>
      <c r="F26" s="215">
        <v>586</v>
      </c>
      <c r="G26" s="215">
        <v>602</v>
      </c>
      <c r="H26" s="215">
        <v>1188</v>
      </c>
      <c r="I26" s="215">
        <v>81</v>
      </c>
      <c r="J26" s="215">
        <v>76</v>
      </c>
      <c r="K26" s="215">
        <v>79</v>
      </c>
      <c r="L26" s="215">
        <v>1276</v>
      </c>
      <c r="M26" s="215">
        <v>1282</v>
      </c>
      <c r="N26" s="215">
        <v>2558</v>
      </c>
      <c r="O26" s="215">
        <v>80</v>
      </c>
      <c r="P26" s="215">
        <v>74</v>
      </c>
      <c r="Q26" s="215">
        <v>77</v>
      </c>
      <c r="R26" s="215">
        <v>1915</v>
      </c>
      <c r="S26" s="215">
        <v>1935</v>
      </c>
      <c r="T26" s="215">
        <v>3850</v>
      </c>
    </row>
    <row r="27" spans="1:20" x14ac:dyDescent="0.45">
      <c r="A27" s="149" t="s">
        <v>291</v>
      </c>
      <c r="B27" s="149" t="s">
        <v>292</v>
      </c>
      <c r="C27" s="215">
        <v>85</v>
      </c>
      <c r="D27" s="215">
        <v>80</v>
      </c>
      <c r="E27" s="215">
        <v>82</v>
      </c>
      <c r="F27" s="215">
        <v>1589</v>
      </c>
      <c r="G27" s="215">
        <v>1653</v>
      </c>
      <c r="H27" s="215">
        <v>3242</v>
      </c>
      <c r="I27" s="215">
        <v>88</v>
      </c>
      <c r="J27" s="215">
        <v>82</v>
      </c>
      <c r="K27" s="215">
        <v>85</v>
      </c>
      <c r="L27" s="215">
        <v>272</v>
      </c>
      <c r="M27" s="215">
        <v>285</v>
      </c>
      <c r="N27" s="215">
        <v>557</v>
      </c>
      <c r="O27" s="215">
        <v>85</v>
      </c>
      <c r="P27" s="215">
        <v>80</v>
      </c>
      <c r="Q27" s="215">
        <v>83</v>
      </c>
      <c r="R27" s="215">
        <v>1881</v>
      </c>
      <c r="S27" s="215">
        <v>1958</v>
      </c>
      <c r="T27" s="215">
        <v>3839</v>
      </c>
    </row>
    <row r="28" spans="1:20" x14ac:dyDescent="0.45">
      <c r="A28" s="149" t="s">
        <v>293</v>
      </c>
      <c r="B28" s="149" t="s">
        <v>294</v>
      </c>
      <c r="C28" s="215">
        <v>79</v>
      </c>
      <c r="D28" s="215">
        <v>72</v>
      </c>
      <c r="E28" s="215">
        <v>76</v>
      </c>
      <c r="F28" s="215">
        <v>1497</v>
      </c>
      <c r="G28" s="215">
        <v>1516</v>
      </c>
      <c r="H28" s="215">
        <v>3013</v>
      </c>
      <c r="I28" s="215">
        <v>80</v>
      </c>
      <c r="J28" s="215">
        <v>73</v>
      </c>
      <c r="K28" s="215">
        <v>77</v>
      </c>
      <c r="L28" s="215">
        <v>876</v>
      </c>
      <c r="M28" s="215">
        <v>845</v>
      </c>
      <c r="N28" s="215">
        <v>1721</v>
      </c>
      <c r="O28" s="215">
        <v>79</v>
      </c>
      <c r="P28" s="215">
        <v>72</v>
      </c>
      <c r="Q28" s="215">
        <v>76</v>
      </c>
      <c r="R28" s="215">
        <v>2399</v>
      </c>
      <c r="S28" s="215">
        <v>2386</v>
      </c>
      <c r="T28" s="215">
        <v>4785</v>
      </c>
    </row>
    <row r="29" spans="1:20" x14ac:dyDescent="0.45">
      <c r="A29" s="149" t="s">
        <v>295</v>
      </c>
      <c r="B29" s="149" t="s">
        <v>296</v>
      </c>
      <c r="C29" s="215">
        <v>86</v>
      </c>
      <c r="D29" s="215">
        <v>80</v>
      </c>
      <c r="E29" s="215">
        <v>83</v>
      </c>
      <c r="F29" s="215">
        <v>828</v>
      </c>
      <c r="G29" s="215">
        <v>871</v>
      </c>
      <c r="H29" s="215">
        <v>1699</v>
      </c>
      <c r="I29" s="215">
        <v>81</v>
      </c>
      <c r="J29" s="215">
        <v>75</v>
      </c>
      <c r="K29" s="215">
        <v>78</v>
      </c>
      <c r="L29" s="215">
        <v>1387</v>
      </c>
      <c r="M29" s="215">
        <v>1419</v>
      </c>
      <c r="N29" s="215">
        <v>2806</v>
      </c>
      <c r="O29" s="215">
        <v>82</v>
      </c>
      <c r="P29" s="215">
        <v>76</v>
      </c>
      <c r="Q29" s="215">
        <v>79</v>
      </c>
      <c r="R29" s="215">
        <v>2242</v>
      </c>
      <c r="S29" s="215">
        <v>2312</v>
      </c>
      <c r="T29" s="215">
        <v>4554</v>
      </c>
    </row>
    <row r="30" spans="1:20" x14ac:dyDescent="0.45">
      <c r="A30" s="149" t="s">
        <v>297</v>
      </c>
      <c r="B30" s="149" t="s">
        <v>298</v>
      </c>
      <c r="C30" s="215">
        <v>85</v>
      </c>
      <c r="D30" s="215">
        <v>79</v>
      </c>
      <c r="E30" s="215">
        <v>81</v>
      </c>
      <c r="F30" s="215">
        <v>1165</v>
      </c>
      <c r="G30" s="215">
        <v>1249</v>
      </c>
      <c r="H30" s="215">
        <v>2414</v>
      </c>
      <c r="I30" s="215">
        <v>77</v>
      </c>
      <c r="J30" s="215">
        <v>68</v>
      </c>
      <c r="K30" s="215">
        <v>73</v>
      </c>
      <c r="L30" s="215">
        <v>1041</v>
      </c>
      <c r="M30" s="215">
        <v>1101</v>
      </c>
      <c r="N30" s="215">
        <v>2142</v>
      </c>
      <c r="O30" s="215">
        <v>80</v>
      </c>
      <c r="P30" s="215">
        <v>73</v>
      </c>
      <c r="Q30" s="215">
        <v>76</v>
      </c>
      <c r="R30" s="215">
        <v>2241</v>
      </c>
      <c r="S30" s="215">
        <v>2399</v>
      </c>
      <c r="T30" s="215">
        <v>4640</v>
      </c>
    </row>
    <row r="31" spans="1:20" x14ac:dyDescent="0.45">
      <c r="A31" s="149" t="s">
        <v>261</v>
      </c>
      <c r="B31" s="149" t="s">
        <v>262</v>
      </c>
      <c r="C31" s="215">
        <v>85</v>
      </c>
      <c r="D31" s="215">
        <v>75</v>
      </c>
      <c r="E31" s="215">
        <v>80</v>
      </c>
      <c r="F31" s="215">
        <v>695</v>
      </c>
      <c r="G31" s="215">
        <v>668</v>
      </c>
      <c r="H31" s="215">
        <v>1363</v>
      </c>
      <c r="I31" s="215">
        <v>76</v>
      </c>
      <c r="J31" s="215">
        <v>72</v>
      </c>
      <c r="K31" s="215">
        <v>74</v>
      </c>
      <c r="L31" s="215">
        <v>849</v>
      </c>
      <c r="M31" s="215">
        <v>838</v>
      </c>
      <c r="N31" s="215">
        <v>1687</v>
      </c>
      <c r="O31" s="215">
        <v>79</v>
      </c>
      <c r="P31" s="215">
        <v>73</v>
      </c>
      <c r="Q31" s="215">
        <v>76</v>
      </c>
      <c r="R31" s="215">
        <v>1578</v>
      </c>
      <c r="S31" s="215">
        <v>1533</v>
      </c>
      <c r="T31" s="215">
        <v>3111</v>
      </c>
    </row>
    <row r="32" spans="1:20" x14ac:dyDescent="0.45">
      <c r="A32" s="149" t="s">
        <v>301</v>
      </c>
      <c r="B32" s="149" t="s">
        <v>302</v>
      </c>
      <c r="C32" s="215">
        <v>86</v>
      </c>
      <c r="D32" s="215">
        <v>82</v>
      </c>
      <c r="E32" s="215">
        <v>84</v>
      </c>
      <c r="F32" s="215">
        <v>511</v>
      </c>
      <c r="G32" s="215">
        <v>541</v>
      </c>
      <c r="H32" s="215">
        <v>1052</v>
      </c>
      <c r="I32" s="215">
        <v>87</v>
      </c>
      <c r="J32" s="215">
        <v>79</v>
      </c>
      <c r="K32" s="215">
        <v>83</v>
      </c>
      <c r="L32" s="215">
        <v>980</v>
      </c>
      <c r="M32" s="215">
        <v>1003</v>
      </c>
      <c r="N32" s="215">
        <v>1983</v>
      </c>
      <c r="O32" s="215">
        <v>86</v>
      </c>
      <c r="P32" s="215">
        <v>79</v>
      </c>
      <c r="Q32" s="215">
        <v>83</v>
      </c>
      <c r="R32" s="215">
        <v>1502</v>
      </c>
      <c r="S32" s="215">
        <v>1561</v>
      </c>
      <c r="T32" s="215">
        <v>3063</v>
      </c>
    </row>
    <row r="33" spans="1:20" x14ac:dyDescent="0.45">
      <c r="A33" s="149" t="s">
        <v>303</v>
      </c>
      <c r="B33" s="149" t="s">
        <v>304</v>
      </c>
      <c r="C33" s="215">
        <v>82</v>
      </c>
      <c r="D33" s="215">
        <v>74</v>
      </c>
      <c r="E33" s="215">
        <v>78</v>
      </c>
      <c r="F33" s="215">
        <v>1262</v>
      </c>
      <c r="G33" s="215">
        <v>1320</v>
      </c>
      <c r="H33" s="215">
        <v>2582</v>
      </c>
      <c r="I33" s="215">
        <v>85</v>
      </c>
      <c r="J33" s="215">
        <v>74</v>
      </c>
      <c r="K33" s="215">
        <v>79</v>
      </c>
      <c r="L33" s="215">
        <v>227</v>
      </c>
      <c r="M33" s="215">
        <v>269</v>
      </c>
      <c r="N33" s="215">
        <v>496</v>
      </c>
      <c r="O33" s="215">
        <v>82</v>
      </c>
      <c r="P33" s="215">
        <v>74</v>
      </c>
      <c r="Q33" s="215">
        <v>78</v>
      </c>
      <c r="R33" s="215">
        <v>1496</v>
      </c>
      <c r="S33" s="215">
        <v>1601</v>
      </c>
      <c r="T33" s="215">
        <v>3097</v>
      </c>
    </row>
    <row r="34" spans="1:20" x14ac:dyDescent="0.45">
      <c r="A34" s="149" t="s">
        <v>305</v>
      </c>
      <c r="B34" s="149" t="s">
        <v>306</v>
      </c>
      <c r="C34" s="215">
        <v>81</v>
      </c>
      <c r="D34" s="215">
        <v>75</v>
      </c>
      <c r="E34" s="215">
        <v>78</v>
      </c>
      <c r="F34" s="215">
        <v>1060</v>
      </c>
      <c r="G34" s="215">
        <v>1074</v>
      </c>
      <c r="H34" s="215">
        <v>2134</v>
      </c>
      <c r="I34" s="215">
        <v>87</v>
      </c>
      <c r="J34" s="215">
        <v>80</v>
      </c>
      <c r="K34" s="215">
        <v>83</v>
      </c>
      <c r="L34" s="215">
        <v>966</v>
      </c>
      <c r="M34" s="215">
        <v>1040</v>
      </c>
      <c r="N34" s="215">
        <v>2006</v>
      </c>
      <c r="O34" s="215">
        <v>84</v>
      </c>
      <c r="P34" s="215">
        <v>77</v>
      </c>
      <c r="Q34" s="215">
        <v>80</v>
      </c>
      <c r="R34" s="215">
        <v>2052</v>
      </c>
      <c r="S34" s="215">
        <v>2149</v>
      </c>
      <c r="T34" s="215">
        <v>4201</v>
      </c>
    </row>
    <row r="35" spans="1:20" x14ac:dyDescent="0.45">
      <c r="A35" s="149" t="s">
        <v>307</v>
      </c>
      <c r="B35" s="149" t="s">
        <v>308</v>
      </c>
      <c r="C35" s="215">
        <v>83</v>
      </c>
      <c r="D35" s="215">
        <v>76</v>
      </c>
      <c r="E35" s="215">
        <v>79</v>
      </c>
      <c r="F35" s="215">
        <v>572</v>
      </c>
      <c r="G35" s="215">
        <v>612</v>
      </c>
      <c r="H35" s="215">
        <v>1184</v>
      </c>
      <c r="I35" s="215">
        <v>86</v>
      </c>
      <c r="J35" s="215">
        <v>81</v>
      </c>
      <c r="K35" s="215">
        <v>83</v>
      </c>
      <c r="L35" s="215">
        <v>1019</v>
      </c>
      <c r="M35" s="215">
        <v>1077</v>
      </c>
      <c r="N35" s="215">
        <v>2096</v>
      </c>
      <c r="O35" s="215">
        <v>84</v>
      </c>
      <c r="P35" s="215">
        <v>78</v>
      </c>
      <c r="Q35" s="215">
        <v>81</v>
      </c>
      <c r="R35" s="215">
        <v>1632</v>
      </c>
      <c r="S35" s="215">
        <v>1724</v>
      </c>
      <c r="T35" s="215">
        <v>3356</v>
      </c>
    </row>
    <row r="36" spans="1:20" x14ac:dyDescent="0.45">
      <c r="A36" s="149" t="s">
        <v>309</v>
      </c>
      <c r="B36" s="149" t="s">
        <v>310</v>
      </c>
      <c r="C36" s="215">
        <v>82</v>
      </c>
      <c r="D36" s="215">
        <v>75</v>
      </c>
      <c r="E36" s="215">
        <v>78</v>
      </c>
      <c r="F36" s="215">
        <v>634</v>
      </c>
      <c r="G36" s="215">
        <v>637</v>
      </c>
      <c r="H36" s="215">
        <v>1271</v>
      </c>
      <c r="I36" s="215">
        <v>77</v>
      </c>
      <c r="J36" s="215">
        <v>75</v>
      </c>
      <c r="K36" s="215">
        <v>76</v>
      </c>
      <c r="L36" s="215">
        <v>372</v>
      </c>
      <c r="M36" s="215">
        <v>350</v>
      </c>
      <c r="N36" s="215">
        <v>722</v>
      </c>
      <c r="O36" s="215">
        <v>80</v>
      </c>
      <c r="P36" s="215">
        <v>75</v>
      </c>
      <c r="Q36" s="215">
        <v>77</v>
      </c>
      <c r="R36" s="215">
        <v>1011</v>
      </c>
      <c r="S36" s="215">
        <v>994</v>
      </c>
      <c r="T36" s="215">
        <v>2005</v>
      </c>
    </row>
    <row r="37" spans="1:20" x14ac:dyDescent="0.45">
      <c r="A37" s="149" t="s">
        <v>311</v>
      </c>
      <c r="B37" s="149" t="s">
        <v>312</v>
      </c>
      <c r="C37" s="215">
        <v>82</v>
      </c>
      <c r="D37" s="215">
        <v>72</v>
      </c>
      <c r="E37" s="215">
        <v>77</v>
      </c>
      <c r="F37" s="215">
        <v>689</v>
      </c>
      <c r="G37" s="215">
        <v>671</v>
      </c>
      <c r="H37" s="215">
        <v>1360</v>
      </c>
      <c r="I37" s="215">
        <v>79</v>
      </c>
      <c r="J37" s="215">
        <v>77</v>
      </c>
      <c r="K37" s="215">
        <v>78</v>
      </c>
      <c r="L37" s="215">
        <v>575</v>
      </c>
      <c r="M37" s="215">
        <v>576</v>
      </c>
      <c r="N37" s="215">
        <v>1151</v>
      </c>
      <c r="O37" s="215">
        <v>80</v>
      </c>
      <c r="P37" s="215">
        <v>74</v>
      </c>
      <c r="Q37" s="215">
        <v>77</v>
      </c>
      <c r="R37" s="215">
        <v>1275</v>
      </c>
      <c r="S37" s="215">
        <v>1261</v>
      </c>
      <c r="T37" s="215">
        <v>2536</v>
      </c>
    </row>
    <row r="38" spans="1:20" x14ac:dyDescent="0.45">
      <c r="A38" s="149" t="s">
        <v>271</v>
      </c>
      <c r="B38" s="149" t="s">
        <v>272</v>
      </c>
      <c r="C38" s="215">
        <v>88</v>
      </c>
      <c r="D38" s="215">
        <v>78</v>
      </c>
      <c r="E38" s="215">
        <v>83</v>
      </c>
      <c r="F38" s="215">
        <v>700</v>
      </c>
      <c r="G38" s="215">
        <v>669</v>
      </c>
      <c r="H38" s="215">
        <v>1369</v>
      </c>
      <c r="I38" s="215">
        <v>87</v>
      </c>
      <c r="J38" s="215">
        <v>82</v>
      </c>
      <c r="K38" s="215">
        <v>85</v>
      </c>
      <c r="L38" s="215">
        <v>1664</v>
      </c>
      <c r="M38" s="215">
        <v>1727</v>
      </c>
      <c r="N38" s="215">
        <v>3391</v>
      </c>
      <c r="O38" s="215">
        <v>87</v>
      </c>
      <c r="P38" s="215">
        <v>80</v>
      </c>
      <c r="Q38" s="215">
        <v>83</v>
      </c>
      <c r="R38" s="215">
        <v>2406</v>
      </c>
      <c r="S38" s="215">
        <v>2448</v>
      </c>
      <c r="T38" s="215">
        <v>4854</v>
      </c>
    </row>
    <row r="39" spans="1:20" x14ac:dyDescent="0.45">
      <c r="A39" s="149" t="s">
        <v>313</v>
      </c>
      <c r="B39" s="149" t="s">
        <v>314</v>
      </c>
      <c r="C39" s="215">
        <v>74</v>
      </c>
      <c r="D39" s="215">
        <v>70</v>
      </c>
      <c r="E39" s="215">
        <v>72</v>
      </c>
      <c r="F39" s="215">
        <v>659</v>
      </c>
      <c r="G39" s="215">
        <v>719</v>
      </c>
      <c r="H39" s="215">
        <v>1378</v>
      </c>
      <c r="I39" s="215">
        <v>79</v>
      </c>
      <c r="J39" s="215">
        <v>72</v>
      </c>
      <c r="K39" s="215">
        <v>75</v>
      </c>
      <c r="L39" s="215">
        <v>1308</v>
      </c>
      <c r="M39" s="215">
        <v>1308</v>
      </c>
      <c r="N39" s="215">
        <v>2616</v>
      </c>
      <c r="O39" s="215">
        <v>76</v>
      </c>
      <c r="P39" s="215">
        <v>71</v>
      </c>
      <c r="Q39" s="215">
        <v>73</v>
      </c>
      <c r="R39" s="215">
        <v>2002</v>
      </c>
      <c r="S39" s="215">
        <v>2068</v>
      </c>
      <c r="T39" s="215">
        <v>4070</v>
      </c>
    </row>
    <row r="40" spans="1:20" x14ac:dyDescent="0.45">
      <c r="A40" s="149" t="s">
        <v>315</v>
      </c>
      <c r="B40" s="149" t="s">
        <v>316</v>
      </c>
      <c r="C40" s="215">
        <v>89</v>
      </c>
      <c r="D40" s="215">
        <v>85</v>
      </c>
      <c r="E40" s="215">
        <v>87</v>
      </c>
      <c r="F40" s="215">
        <v>854</v>
      </c>
      <c r="G40" s="215">
        <v>992</v>
      </c>
      <c r="H40" s="215">
        <v>1846</v>
      </c>
      <c r="I40" s="215">
        <v>89</v>
      </c>
      <c r="J40" s="215">
        <v>84</v>
      </c>
      <c r="K40" s="215">
        <v>86</v>
      </c>
      <c r="L40" s="215">
        <v>265</v>
      </c>
      <c r="M40" s="215">
        <v>280</v>
      </c>
      <c r="N40" s="215">
        <v>545</v>
      </c>
      <c r="O40" s="215">
        <v>89</v>
      </c>
      <c r="P40" s="215">
        <v>84</v>
      </c>
      <c r="Q40" s="215">
        <v>87</v>
      </c>
      <c r="R40" s="215">
        <v>1148</v>
      </c>
      <c r="S40" s="215">
        <v>1303</v>
      </c>
      <c r="T40" s="215">
        <v>2451</v>
      </c>
    </row>
    <row r="41" spans="1:20" x14ac:dyDescent="0.45">
      <c r="A41" s="149" t="s">
        <v>317</v>
      </c>
      <c r="B41" s="149" t="s">
        <v>318</v>
      </c>
      <c r="C41" s="215">
        <v>85</v>
      </c>
      <c r="D41" s="215">
        <v>78</v>
      </c>
      <c r="E41" s="215">
        <v>81</v>
      </c>
      <c r="F41" s="215">
        <v>888</v>
      </c>
      <c r="G41" s="215">
        <v>908</v>
      </c>
      <c r="H41" s="215">
        <v>1796</v>
      </c>
      <c r="I41" s="215">
        <v>85</v>
      </c>
      <c r="J41" s="215">
        <v>85</v>
      </c>
      <c r="K41" s="215">
        <v>85</v>
      </c>
      <c r="L41" s="215">
        <v>329</v>
      </c>
      <c r="M41" s="215">
        <v>372</v>
      </c>
      <c r="N41" s="215">
        <v>701</v>
      </c>
      <c r="O41" s="215">
        <v>85</v>
      </c>
      <c r="P41" s="215">
        <v>80</v>
      </c>
      <c r="Q41" s="215">
        <v>82</v>
      </c>
      <c r="R41" s="215">
        <v>1226</v>
      </c>
      <c r="S41" s="215">
        <v>1288</v>
      </c>
      <c r="T41" s="215">
        <v>2514</v>
      </c>
    </row>
    <row r="42" spans="1:20" x14ac:dyDescent="0.45">
      <c r="A42" s="149" t="s">
        <v>319</v>
      </c>
      <c r="B42" s="149" t="s">
        <v>320</v>
      </c>
      <c r="C42" s="215">
        <v>84</v>
      </c>
      <c r="D42" s="215">
        <v>76</v>
      </c>
      <c r="E42" s="215">
        <v>80</v>
      </c>
      <c r="F42" s="215">
        <v>811</v>
      </c>
      <c r="G42" s="215">
        <v>857</v>
      </c>
      <c r="H42" s="215">
        <v>1668</v>
      </c>
      <c r="I42" s="215">
        <v>80</v>
      </c>
      <c r="J42" s="215">
        <v>75</v>
      </c>
      <c r="K42" s="215">
        <v>77</v>
      </c>
      <c r="L42" s="215">
        <v>1009</v>
      </c>
      <c r="M42" s="215">
        <v>954</v>
      </c>
      <c r="N42" s="215">
        <v>1963</v>
      </c>
      <c r="O42" s="215">
        <v>81</v>
      </c>
      <c r="P42" s="215">
        <v>75</v>
      </c>
      <c r="Q42" s="215">
        <v>78</v>
      </c>
      <c r="R42" s="215">
        <v>1842</v>
      </c>
      <c r="S42" s="215">
        <v>1840</v>
      </c>
      <c r="T42" s="215">
        <v>3682</v>
      </c>
    </row>
    <row r="43" spans="1:20" x14ac:dyDescent="0.45">
      <c r="A43" s="149" t="s">
        <v>198</v>
      </c>
      <c r="B43" s="149" t="s">
        <v>199</v>
      </c>
      <c r="C43" s="215">
        <v>82</v>
      </c>
      <c r="D43" s="215">
        <v>73</v>
      </c>
      <c r="E43" s="215">
        <v>78</v>
      </c>
      <c r="F43" s="215">
        <v>4437</v>
      </c>
      <c r="G43" s="215">
        <v>4592</v>
      </c>
      <c r="H43" s="215">
        <v>9029</v>
      </c>
      <c r="I43" s="215">
        <v>80</v>
      </c>
      <c r="J43" s="215">
        <v>72</v>
      </c>
      <c r="K43" s="215">
        <v>76</v>
      </c>
      <c r="L43" s="215">
        <v>3352</v>
      </c>
      <c r="M43" s="215">
        <v>3405</v>
      </c>
      <c r="N43" s="215">
        <v>6757</v>
      </c>
      <c r="O43" s="215">
        <v>81</v>
      </c>
      <c r="P43" s="215">
        <v>72</v>
      </c>
      <c r="Q43" s="215">
        <v>76</v>
      </c>
      <c r="R43" s="215">
        <v>7898</v>
      </c>
      <c r="S43" s="215">
        <v>8096</v>
      </c>
      <c r="T43" s="215">
        <v>15994</v>
      </c>
    </row>
    <row r="44" spans="1:20" x14ac:dyDescent="0.45">
      <c r="A44" s="149" t="s">
        <v>200</v>
      </c>
      <c r="B44" s="149" t="s">
        <v>201</v>
      </c>
      <c r="C44" s="215">
        <v>82</v>
      </c>
      <c r="D44" s="215">
        <v>73</v>
      </c>
      <c r="E44" s="215">
        <v>77</v>
      </c>
      <c r="F44" s="215">
        <v>1361</v>
      </c>
      <c r="G44" s="215">
        <v>1535</v>
      </c>
      <c r="H44" s="215">
        <v>2896</v>
      </c>
      <c r="I44" s="215">
        <v>77</v>
      </c>
      <c r="J44" s="215">
        <v>70</v>
      </c>
      <c r="K44" s="215">
        <v>73</v>
      </c>
      <c r="L44" s="215">
        <v>711</v>
      </c>
      <c r="M44" s="215">
        <v>690</v>
      </c>
      <c r="N44" s="215">
        <v>1401</v>
      </c>
      <c r="O44" s="215">
        <v>79</v>
      </c>
      <c r="P44" s="215">
        <v>71</v>
      </c>
      <c r="Q44" s="215">
        <v>75</v>
      </c>
      <c r="R44" s="215">
        <v>2095</v>
      </c>
      <c r="S44" s="215">
        <v>2250</v>
      </c>
      <c r="T44" s="215">
        <v>4345</v>
      </c>
    </row>
    <row r="45" spans="1:20" x14ac:dyDescent="0.45">
      <c r="A45" s="149" t="s">
        <v>202</v>
      </c>
      <c r="B45" s="149" t="s">
        <v>203</v>
      </c>
      <c r="C45" s="215">
        <v>82</v>
      </c>
      <c r="D45" s="215">
        <v>74</v>
      </c>
      <c r="E45" s="215">
        <v>78</v>
      </c>
      <c r="F45" s="215">
        <v>1520</v>
      </c>
      <c r="G45" s="215">
        <v>1645</v>
      </c>
      <c r="H45" s="215">
        <v>3165</v>
      </c>
      <c r="I45" s="215">
        <v>84</v>
      </c>
      <c r="J45" s="215">
        <v>74</v>
      </c>
      <c r="K45" s="215">
        <v>79</v>
      </c>
      <c r="L45" s="215">
        <v>253</v>
      </c>
      <c r="M45" s="215">
        <v>254</v>
      </c>
      <c r="N45" s="215">
        <v>507</v>
      </c>
      <c r="O45" s="215">
        <v>82</v>
      </c>
      <c r="P45" s="215">
        <v>73</v>
      </c>
      <c r="Q45" s="215">
        <v>78</v>
      </c>
      <c r="R45" s="215">
        <v>1793</v>
      </c>
      <c r="S45" s="215">
        <v>1926</v>
      </c>
      <c r="T45" s="215">
        <v>3719</v>
      </c>
    </row>
    <row r="46" spans="1:20" x14ac:dyDescent="0.45">
      <c r="A46" s="149" t="s">
        <v>206</v>
      </c>
      <c r="B46" s="149" t="s">
        <v>207</v>
      </c>
      <c r="C46" s="215">
        <v>79</v>
      </c>
      <c r="D46" s="215">
        <v>71</v>
      </c>
      <c r="E46" s="215">
        <v>75</v>
      </c>
      <c r="F46" s="215">
        <v>1579</v>
      </c>
      <c r="G46" s="215">
        <v>1577</v>
      </c>
      <c r="H46" s="215">
        <v>3156</v>
      </c>
      <c r="I46" s="215">
        <v>78</v>
      </c>
      <c r="J46" s="215">
        <v>70</v>
      </c>
      <c r="K46" s="215">
        <v>74</v>
      </c>
      <c r="L46" s="215">
        <v>701</v>
      </c>
      <c r="M46" s="215">
        <v>745</v>
      </c>
      <c r="N46" s="215">
        <v>1446</v>
      </c>
      <c r="O46" s="215">
        <v>78</v>
      </c>
      <c r="P46" s="215">
        <v>70</v>
      </c>
      <c r="Q46" s="215">
        <v>74</v>
      </c>
      <c r="R46" s="215">
        <v>2301</v>
      </c>
      <c r="S46" s="215">
        <v>2339</v>
      </c>
      <c r="T46" s="215">
        <v>4640</v>
      </c>
    </row>
    <row r="47" spans="1:20" x14ac:dyDescent="0.45">
      <c r="A47" s="149" t="s">
        <v>210</v>
      </c>
      <c r="B47" s="149" t="s">
        <v>211</v>
      </c>
      <c r="C47" s="215">
        <v>86</v>
      </c>
      <c r="D47" s="215">
        <v>79</v>
      </c>
      <c r="E47" s="215">
        <v>82</v>
      </c>
      <c r="F47" s="215">
        <v>1185</v>
      </c>
      <c r="G47" s="215">
        <v>1263</v>
      </c>
      <c r="H47" s="215">
        <v>2448</v>
      </c>
      <c r="I47" s="215">
        <v>83</v>
      </c>
      <c r="J47" s="215">
        <v>77</v>
      </c>
      <c r="K47" s="215">
        <v>81</v>
      </c>
      <c r="L47" s="215">
        <v>103</v>
      </c>
      <c r="M47" s="215">
        <v>87</v>
      </c>
      <c r="N47" s="215">
        <v>190</v>
      </c>
      <c r="O47" s="215">
        <v>86</v>
      </c>
      <c r="P47" s="215">
        <v>79</v>
      </c>
      <c r="Q47" s="215">
        <v>82</v>
      </c>
      <c r="R47" s="215">
        <v>1292</v>
      </c>
      <c r="S47" s="215">
        <v>1357</v>
      </c>
      <c r="T47" s="215">
        <v>2649</v>
      </c>
    </row>
    <row r="48" spans="1:20" x14ac:dyDescent="0.45">
      <c r="A48" s="149" t="s">
        <v>218</v>
      </c>
      <c r="B48" s="149" t="s">
        <v>219</v>
      </c>
      <c r="C48" s="215">
        <v>83</v>
      </c>
      <c r="D48" s="215">
        <v>75</v>
      </c>
      <c r="E48" s="215">
        <v>79</v>
      </c>
      <c r="F48" s="215">
        <v>1381</v>
      </c>
      <c r="G48" s="215">
        <v>1455</v>
      </c>
      <c r="H48" s="215">
        <v>2836</v>
      </c>
      <c r="I48" s="215">
        <v>81</v>
      </c>
      <c r="J48" s="215">
        <v>76</v>
      </c>
      <c r="K48" s="215">
        <v>78</v>
      </c>
      <c r="L48" s="215">
        <v>381</v>
      </c>
      <c r="M48" s="215">
        <v>421</v>
      </c>
      <c r="N48" s="215">
        <v>802</v>
      </c>
      <c r="O48" s="215">
        <v>82</v>
      </c>
      <c r="P48" s="215">
        <v>75</v>
      </c>
      <c r="Q48" s="215">
        <v>79</v>
      </c>
      <c r="R48" s="215">
        <v>1774</v>
      </c>
      <c r="S48" s="215">
        <v>1881</v>
      </c>
      <c r="T48" s="215">
        <v>3655</v>
      </c>
    </row>
    <row r="49" spans="1:20" x14ac:dyDescent="0.45">
      <c r="A49" s="149" t="s">
        <v>222</v>
      </c>
      <c r="B49" s="149" t="s">
        <v>223</v>
      </c>
      <c r="C49" s="215">
        <v>80</v>
      </c>
      <c r="D49" s="215">
        <v>73</v>
      </c>
      <c r="E49" s="215">
        <v>77</v>
      </c>
      <c r="F49" s="215">
        <v>1121</v>
      </c>
      <c r="G49" s="215">
        <v>1141</v>
      </c>
      <c r="H49" s="215">
        <v>2262</v>
      </c>
      <c r="I49" s="215">
        <v>81</v>
      </c>
      <c r="J49" s="215">
        <v>72</v>
      </c>
      <c r="K49" s="215">
        <v>76</v>
      </c>
      <c r="L49" s="215">
        <v>428</v>
      </c>
      <c r="M49" s="215">
        <v>439</v>
      </c>
      <c r="N49" s="215">
        <v>867</v>
      </c>
      <c r="O49" s="215">
        <v>80</v>
      </c>
      <c r="P49" s="215">
        <v>72</v>
      </c>
      <c r="Q49" s="215">
        <v>76</v>
      </c>
      <c r="R49" s="215">
        <v>1572</v>
      </c>
      <c r="S49" s="215">
        <v>1602</v>
      </c>
      <c r="T49" s="215">
        <v>3174</v>
      </c>
    </row>
    <row r="50" spans="1:20" x14ac:dyDescent="0.45">
      <c r="A50" s="149" t="s">
        <v>116</v>
      </c>
      <c r="B50" s="149" t="s">
        <v>117</v>
      </c>
      <c r="C50" s="215">
        <v>79</v>
      </c>
      <c r="D50" s="215">
        <v>69</v>
      </c>
      <c r="E50" s="215">
        <v>74</v>
      </c>
      <c r="F50" s="215">
        <v>845</v>
      </c>
      <c r="G50" s="215">
        <v>896</v>
      </c>
      <c r="H50" s="215">
        <v>1741</v>
      </c>
      <c r="I50" s="215">
        <v>100</v>
      </c>
      <c r="J50" s="215">
        <v>85</v>
      </c>
      <c r="K50" s="215">
        <v>92</v>
      </c>
      <c r="L50" s="215">
        <v>28</v>
      </c>
      <c r="M50" s="215">
        <v>34</v>
      </c>
      <c r="N50" s="215">
        <v>62</v>
      </c>
      <c r="O50" s="215">
        <v>80</v>
      </c>
      <c r="P50" s="215">
        <v>70</v>
      </c>
      <c r="Q50" s="215">
        <v>74</v>
      </c>
      <c r="R50" s="215">
        <v>875</v>
      </c>
      <c r="S50" s="215">
        <v>932</v>
      </c>
      <c r="T50" s="215">
        <v>1807</v>
      </c>
    </row>
    <row r="51" spans="1:20" x14ac:dyDescent="0.45">
      <c r="A51" s="149" t="s">
        <v>120</v>
      </c>
      <c r="B51" s="149" t="s">
        <v>121</v>
      </c>
      <c r="C51" s="215">
        <v>78</v>
      </c>
      <c r="D51" s="215">
        <v>66</v>
      </c>
      <c r="E51" s="215">
        <v>72</v>
      </c>
      <c r="F51" s="215">
        <v>2064</v>
      </c>
      <c r="G51" s="215">
        <v>2195</v>
      </c>
      <c r="H51" s="215">
        <v>4259</v>
      </c>
      <c r="I51" s="215">
        <v>71</v>
      </c>
      <c r="J51" s="215">
        <v>62</v>
      </c>
      <c r="K51" s="215">
        <v>67</v>
      </c>
      <c r="L51" s="215">
        <v>395</v>
      </c>
      <c r="M51" s="215">
        <v>372</v>
      </c>
      <c r="N51" s="215">
        <v>767</v>
      </c>
      <c r="O51" s="215">
        <v>76</v>
      </c>
      <c r="P51" s="215">
        <v>65</v>
      </c>
      <c r="Q51" s="215">
        <v>71</v>
      </c>
      <c r="R51" s="215">
        <v>2487</v>
      </c>
      <c r="S51" s="215">
        <v>2586</v>
      </c>
      <c r="T51" s="215">
        <v>5073</v>
      </c>
    </row>
    <row r="52" spans="1:20" x14ac:dyDescent="0.45">
      <c r="A52" s="149" t="s">
        <v>132</v>
      </c>
      <c r="B52" s="149" t="s">
        <v>424</v>
      </c>
      <c r="C52" s="215">
        <v>84</v>
      </c>
      <c r="D52" s="215">
        <v>75</v>
      </c>
      <c r="E52" s="215">
        <v>80</v>
      </c>
      <c r="F52" s="215">
        <v>1042</v>
      </c>
      <c r="G52" s="215">
        <v>975</v>
      </c>
      <c r="H52" s="215">
        <v>2017</v>
      </c>
      <c r="I52" s="215">
        <v>71</v>
      </c>
      <c r="J52" s="215">
        <v>71</v>
      </c>
      <c r="K52" s="215">
        <v>71</v>
      </c>
      <c r="L52" s="215">
        <v>24</v>
      </c>
      <c r="M52" s="215">
        <v>28</v>
      </c>
      <c r="N52" s="215">
        <v>52</v>
      </c>
      <c r="O52" s="215">
        <v>83</v>
      </c>
      <c r="P52" s="215">
        <v>75</v>
      </c>
      <c r="Q52" s="215">
        <v>79</v>
      </c>
      <c r="R52" s="215">
        <v>1066</v>
      </c>
      <c r="S52" s="215">
        <v>1004</v>
      </c>
      <c r="T52" s="215">
        <v>2070</v>
      </c>
    </row>
    <row r="53" spans="1:20" x14ac:dyDescent="0.45">
      <c r="A53" s="149" t="s">
        <v>130</v>
      </c>
      <c r="B53" s="149" t="s">
        <v>131</v>
      </c>
      <c r="C53" s="215">
        <v>81</v>
      </c>
      <c r="D53" s="215">
        <v>72</v>
      </c>
      <c r="E53" s="215">
        <v>76</v>
      </c>
      <c r="F53" s="215">
        <v>1366</v>
      </c>
      <c r="G53" s="215">
        <v>1448</v>
      </c>
      <c r="H53" s="215">
        <v>2814</v>
      </c>
      <c r="I53" s="215">
        <v>64</v>
      </c>
      <c r="J53" s="215">
        <v>62</v>
      </c>
      <c r="K53" s="215">
        <v>63</v>
      </c>
      <c r="L53" s="215">
        <v>55</v>
      </c>
      <c r="M53" s="215">
        <v>65</v>
      </c>
      <c r="N53" s="215">
        <v>120</v>
      </c>
      <c r="O53" s="215">
        <v>80</v>
      </c>
      <c r="P53" s="215">
        <v>72</v>
      </c>
      <c r="Q53" s="215">
        <v>76</v>
      </c>
      <c r="R53" s="215">
        <v>1422</v>
      </c>
      <c r="S53" s="215">
        <v>1517</v>
      </c>
      <c r="T53" s="215">
        <v>2939</v>
      </c>
    </row>
    <row r="54" spans="1:20" x14ac:dyDescent="0.45">
      <c r="A54" s="149" t="s">
        <v>143</v>
      </c>
      <c r="B54" s="149" t="s">
        <v>144</v>
      </c>
      <c r="C54" s="215">
        <v>82</v>
      </c>
      <c r="D54" s="215">
        <v>72</v>
      </c>
      <c r="E54" s="215">
        <v>77</v>
      </c>
      <c r="F54" s="215">
        <v>1781</v>
      </c>
      <c r="G54" s="215">
        <v>1821</v>
      </c>
      <c r="H54" s="215">
        <v>3602</v>
      </c>
      <c r="I54" s="215">
        <v>75</v>
      </c>
      <c r="J54" s="215">
        <v>67</v>
      </c>
      <c r="K54" s="215">
        <v>71</v>
      </c>
      <c r="L54" s="215">
        <v>68</v>
      </c>
      <c r="M54" s="215">
        <v>61</v>
      </c>
      <c r="N54" s="215">
        <v>129</v>
      </c>
      <c r="O54" s="215">
        <v>82</v>
      </c>
      <c r="P54" s="215">
        <v>72</v>
      </c>
      <c r="Q54" s="215">
        <v>77</v>
      </c>
      <c r="R54" s="215">
        <v>1853</v>
      </c>
      <c r="S54" s="215">
        <v>1888</v>
      </c>
      <c r="T54" s="215">
        <v>3741</v>
      </c>
    </row>
    <row r="55" spans="1:20" x14ac:dyDescent="0.45">
      <c r="A55" s="149" t="s">
        <v>104</v>
      </c>
      <c r="B55" s="149" t="s">
        <v>105</v>
      </c>
      <c r="C55" s="215">
        <v>84</v>
      </c>
      <c r="D55" s="215">
        <v>74</v>
      </c>
      <c r="E55" s="215">
        <v>79</v>
      </c>
      <c r="F55" s="215">
        <v>1392</v>
      </c>
      <c r="G55" s="215">
        <v>1493</v>
      </c>
      <c r="H55" s="215">
        <v>2885</v>
      </c>
      <c r="I55" s="215">
        <v>79</v>
      </c>
      <c r="J55" s="215">
        <v>71</v>
      </c>
      <c r="K55" s="215">
        <v>75</v>
      </c>
      <c r="L55" s="215">
        <v>517</v>
      </c>
      <c r="M55" s="215">
        <v>526</v>
      </c>
      <c r="N55" s="215">
        <v>1043</v>
      </c>
      <c r="O55" s="215">
        <v>82</v>
      </c>
      <c r="P55" s="215">
        <v>73</v>
      </c>
      <c r="Q55" s="215">
        <v>77</v>
      </c>
      <c r="R55" s="215">
        <v>1925</v>
      </c>
      <c r="S55" s="215">
        <v>2036</v>
      </c>
      <c r="T55" s="215">
        <v>3961</v>
      </c>
    </row>
    <row r="56" spans="1:20" x14ac:dyDescent="0.45">
      <c r="A56" s="149" t="s">
        <v>106</v>
      </c>
      <c r="B56" s="149" t="s">
        <v>107</v>
      </c>
      <c r="C56" s="215">
        <v>75</v>
      </c>
      <c r="D56" s="215">
        <v>68</v>
      </c>
      <c r="E56" s="215">
        <v>72</v>
      </c>
      <c r="F56" s="215">
        <v>918</v>
      </c>
      <c r="G56" s="215">
        <v>1002</v>
      </c>
      <c r="H56" s="215">
        <v>1920</v>
      </c>
      <c r="I56" s="215">
        <v>69</v>
      </c>
      <c r="J56" s="215">
        <v>68</v>
      </c>
      <c r="K56" s="215">
        <v>69</v>
      </c>
      <c r="L56" s="215">
        <v>210</v>
      </c>
      <c r="M56" s="215">
        <v>223</v>
      </c>
      <c r="N56" s="215">
        <v>433</v>
      </c>
      <c r="O56" s="215">
        <v>74</v>
      </c>
      <c r="P56" s="215">
        <v>68</v>
      </c>
      <c r="Q56" s="215">
        <v>71</v>
      </c>
      <c r="R56" s="215">
        <v>1142</v>
      </c>
      <c r="S56" s="215">
        <v>1241</v>
      </c>
      <c r="T56" s="215">
        <v>2383</v>
      </c>
    </row>
    <row r="57" spans="1:20" x14ac:dyDescent="0.45">
      <c r="A57" s="149" t="s">
        <v>122</v>
      </c>
      <c r="B57" s="149" t="s">
        <v>123</v>
      </c>
      <c r="C57" s="215">
        <v>80</v>
      </c>
      <c r="D57" s="215">
        <v>71</v>
      </c>
      <c r="E57" s="215">
        <v>75</v>
      </c>
      <c r="F57" s="215">
        <v>1944</v>
      </c>
      <c r="G57" s="215">
        <v>2082</v>
      </c>
      <c r="H57" s="215">
        <v>4026</v>
      </c>
      <c r="I57" s="215">
        <v>76</v>
      </c>
      <c r="J57" s="215">
        <v>68</v>
      </c>
      <c r="K57" s="215">
        <v>72</v>
      </c>
      <c r="L57" s="215">
        <v>1363</v>
      </c>
      <c r="M57" s="215">
        <v>1406</v>
      </c>
      <c r="N57" s="215">
        <v>2769</v>
      </c>
      <c r="O57" s="215">
        <v>77</v>
      </c>
      <c r="P57" s="215">
        <v>69</v>
      </c>
      <c r="Q57" s="215">
        <v>73</v>
      </c>
      <c r="R57" s="215">
        <v>3365</v>
      </c>
      <c r="S57" s="215">
        <v>3546</v>
      </c>
      <c r="T57" s="215">
        <v>6911</v>
      </c>
    </row>
    <row r="58" spans="1:20" x14ac:dyDescent="0.45">
      <c r="A58" s="149" t="s">
        <v>124</v>
      </c>
      <c r="B58" s="149" t="s">
        <v>125</v>
      </c>
      <c r="C58" s="215">
        <v>77</v>
      </c>
      <c r="D58" s="215">
        <v>71</v>
      </c>
      <c r="E58" s="215">
        <v>74</v>
      </c>
      <c r="F58" s="215">
        <v>1106</v>
      </c>
      <c r="G58" s="215">
        <v>1101</v>
      </c>
      <c r="H58" s="215">
        <v>2207</v>
      </c>
      <c r="I58" s="215">
        <v>71</v>
      </c>
      <c r="J58" s="215">
        <v>63</v>
      </c>
      <c r="K58" s="215">
        <v>67</v>
      </c>
      <c r="L58" s="215">
        <v>595</v>
      </c>
      <c r="M58" s="215">
        <v>625</v>
      </c>
      <c r="N58" s="215">
        <v>1220</v>
      </c>
      <c r="O58" s="215">
        <v>75</v>
      </c>
      <c r="P58" s="215">
        <v>68</v>
      </c>
      <c r="Q58" s="215">
        <v>71</v>
      </c>
      <c r="R58" s="215">
        <v>1711</v>
      </c>
      <c r="S58" s="215">
        <v>1741</v>
      </c>
      <c r="T58" s="215">
        <v>3452</v>
      </c>
    </row>
    <row r="59" spans="1:20" x14ac:dyDescent="0.45">
      <c r="A59" s="149" t="s">
        <v>126</v>
      </c>
      <c r="B59" s="149" t="s">
        <v>127</v>
      </c>
      <c r="C59" s="215">
        <v>85</v>
      </c>
      <c r="D59" s="215">
        <v>76</v>
      </c>
      <c r="E59" s="215">
        <v>81</v>
      </c>
      <c r="F59" s="215">
        <v>1077</v>
      </c>
      <c r="G59" s="215">
        <v>1114</v>
      </c>
      <c r="H59" s="215">
        <v>2191</v>
      </c>
      <c r="I59" s="215">
        <v>84</v>
      </c>
      <c r="J59" s="215">
        <v>74</v>
      </c>
      <c r="K59" s="215">
        <v>79</v>
      </c>
      <c r="L59" s="215">
        <v>398</v>
      </c>
      <c r="M59" s="215">
        <v>395</v>
      </c>
      <c r="N59" s="215">
        <v>793</v>
      </c>
      <c r="O59" s="215">
        <v>84</v>
      </c>
      <c r="P59" s="215">
        <v>75</v>
      </c>
      <c r="Q59" s="215">
        <v>80</v>
      </c>
      <c r="R59" s="215">
        <v>1485</v>
      </c>
      <c r="S59" s="215">
        <v>1515</v>
      </c>
      <c r="T59" s="215">
        <v>3000</v>
      </c>
    </row>
    <row r="60" spans="1:20" x14ac:dyDescent="0.45">
      <c r="A60" s="149" t="s">
        <v>128</v>
      </c>
      <c r="B60" s="149" t="s">
        <v>129</v>
      </c>
      <c r="C60" s="215">
        <v>82</v>
      </c>
      <c r="D60" s="215">
        <v>73</v>
      </c>
      <c r="E60" s="215">
        <v>77</v>
      </c>
      <c r="F60" s="215">
        <v>1152</v>
      </c>
      <c r="G60" s="215">
        <v>1283</v>
      </c>
      <c r="H60" s="215">
        <v>2435</v>
      </c>
      <c r="I60" s="215">
        <v>81</v>
      </c>
      <c r="J60" s="215">
        <v>73</v>
      </c>
      <c r="K60" s="215">
        <v>77</v>
      </c>
      <c r="L60" s="215">
        <v>274</v>
      </c>
      <c r="M60" s="215">
        <v>286</v>
      </c>
      <c r="N60" s="215">
        <v>560</v>
      </c>
      <c r="O60" s="215">
        <v>81</v>
      </c>
      <c r="P60" s="215">
        <v>72</v>
      </c>
      <c r="Q60" s="215">
        <v>77</v>
      </c>
      <c r="R60" s="215">
        <v>1437</v>
      </c>
      <c r="S60" s="215">
        <v>1583</v>
      </c>
      <c r="T60" s="215">
        <v>3020</v>
      </c>
    </row>
    <row r="61" spans="1:20" x14ac:dyDescent="0.45">
      <c r="A61" s="149" t="s">
        <v>133</v>
      </c>
      <c r="B61" s="149" t="s">
        <v>134</v>
      </c>
      <c r="C61" s="215">
        <v>80</v>
      </c>
      <c r="D61" s="215">
        <v>76</v>
      </c>
      <c r="E61" s="215">
        <v>78</v>
      </c>
      <c r="F61" s="215">
        <v>1546</v>
      </c>
      <c r="G61" s="215">
        <v>1615</v>
      </c>
      <c r="H61" s="215">
        <v>3161</v>
      </c>
      <c r="I61" s="215">
        <v>79</v>
      </c>
      <c r="J61" s="215">
        <v>74</v>
      </c>
      <c r="K61" s="215">
        <v>77</v>
      </c>
      <c r="L61" s="215">
        <v>149</v>
      </c>
      <c r="M61" s="215">
        <v>156</v>
      </c>
      <c r="N61" s="215">
        <v>305</v>
      </c>
      <c r="O61" s="215">
        <v>80</v>
      </c>
      <c r="P61" s="215">
        <v>75</v>
      </c>
      <c r="Q61" s="215">
        <v>78</v>
      </c>
      <c r="R61" s="215">
        <v>1702</v>
      </c>
      <c r="S61" s="215">
        <v>1777</v>
      </c>
      <c r="T61" s="215">
        <v>3479</v>
      </c>
    </row>
    <row r="62" spans="1:20" x14ac:dyDescent="0.45">
      <c r="A62" s="149" t="s">
        <v>135</v>
      </c>
      <c r="B62" s="149" t="s">
        <v>136</v>
      </c>
      <c r="C62" s="215">
        <v>78</v>
      </c>
      <c r="D62" s="215">
        <v>67</v>
      </c>
      <c r="E62" s="215">
        <v>73</v>
      </c>
      <c r="F62" s="215">
        <v>1260</v>
      </c>
      <c r="G62" s="215">
        <v>1283</v>
      </c>
      <c r="H62" s="215">
        <v>2543</v>
      </c>
      <c r="I62" s="215">
        <v>73</v>
      </c>
      <c r="J62" s="215">
        <v>58</v>
      </c>
      <c r="K62" s="215">
        <v>66</v>
      </c>
      <c r="L62" s="215">
        <v>199</v>
      </c>
      <c r="M62" s="215">
        <v>201</v>
      </c>
      <c r="N62" s="215">
        <v>400</v>
      </c>
      <c r="O62" s="215">
        <v>77</v>
      </c>
      <c r="P62" s="215">
        <v>66</v>
      </c>
      <c r="Q62" s="215">
        <v>72</v>
      </c>
      <c r="R62" s="215">
        <v>1464</v>
      </c>
      <c r="S62" s="215">
        <v>1490</v>
      </c>
      <c r="T62" s="215">
        <v>2954</v>
      </c>
    </row>
    <row r="63" spans="1:20" x14ac:dyDescent="0.45">
      <c r="A63" s="149" t="s">
        <v>137</v>
      </c>
      <c r="B63" s="149" t="s">
        <v>138</v>
      </c>
      <c r="C63" s="215">
        <v>86</v>
      </c>
      <c r="D63" s="215">
        <v>79</v>
      </c>
      <c r="E63" s="215">
        <v>82</v>
      </c>
      <c r="F63" s="215">
        <v>1168</v>
      </c>
      <c r="G63" s="215">
        <v>1231</v>
      </c>
      <c r="H63" s="215">
        <v>2399</v>
      </c>
      <c r="I63" s="215">
        <v>81</v>
      </c>
      <c r="J63" s="215">
        <v>72</v>
      </c>
      <c r="K63" s="215">
        <v>76</v>
      </c>
      <c r="L63" s="215">
        <v>267</v>
      </c>
      <c r="M63" s="215">
        <v>243</v>
      </c>
      <c r="N63" s="215">
        <v>510</v>
      </c>
      <c r="O63" s="215">
        <v>85</v>
      </c>
      <c r="P63" s="215">
        <v>78</v>
      </c>
      <c r="Q63" s="215">
        <v>81</v>
      </c>
      <c r="R63" s="215">
        <v>1443</v>
      </c>
      <c r="S63" s="215">
        <v>1483</v>
      </c>
      <c r="T63" s="215">
        <v>2926</v>
      </c>
    </row>
    <row r="64" spans="1:20" x14ac:dyDescent="0.45">
      <c r="A64" s="149" t="s">
        <v>141</v>
      </c>
      <c r="B64" s="149" t="s">
        <v>142</v>
      </c>
      <c r="C64" s="215">
        <v>85</v>
      </c>
      <c r="D64" s="215">
        <v>76</v>
      </c>
      <c r="E64" s="215">
        <v>80</v>
      </c>
      <c r="F64" s="215">
        <v>1776</v>
      </c>
      <c r="G64" s="215">
        <v>1869</v>
      </c>
      <c r="H64" s="215">
        <v>3645</v>
      </c>
      <c r="I64" s="215">
        <v>80</v>
      </c>
      <c r="J64" s="215">
        <v>75</v>
      </c>
      <c r="K64" s="215">
        <v>78</v>
      </c>
      <c r="L64" s="215">
        <v>80</v>
      </c>
      <c r="M64" s="215">
        <v>67</v>
      </c>
      <c r="N64" s="215">
        <v>147</v>
      </c>
      <c r="O64" s="215">
        <v>84</v>
      </c>
      <c r="P64" s="215">
        <v>76</v>
      </c>
      <c r="Q64" s="215">
        <v>80</v>
      </c>
      <c r="R64" s="215">
        <v>1866</v>
      </c>
      <c r="S64" s="215">
        <v>1944</v>
      </c>
      <c r="T64" s="215">
        <v>3810</v>
      </c>
    </row>
    <row r="65" spans="1:20" x14ac:dyDescent="0.45">
      <c r="A65" s="149" t="s">
        <v>147</v>
      </c>
      <c r="B65" s="149" t="s">
        <v>148</v>
      </c>
      <c r="C65" s="215">
        <v>78</v>
      </c>
      <c r="D65" s="215">
        <v>70</v>
      </c>
      <c r="E65" s="215">
        <v>74</v>
      </c>
      <c r="F65" s="215">
        <v>1271</v>
      </c>
      <c r="G65" s="215">
        <v>1319</v>
      </c>
      <c r="H65" s="215">
        <v>2590</v>
      </c>
      <c r="I65" s="215">
        <v>61</v>
      </c>
      <c r="J65" s="215">
        <v>61</v>
      </c>
      <c r="K65" s="215">
        <v>61</v>
      </c>
      <c r="L65" s="215">
        <v>71</v>
      </c>
      <c r="M65" s="215">
        <v>79</v>
      </c>
      <c r="N65" s="215">
        <v>150</v>
      </c>
      <c r="O65" s="215">
        <v>77</v>
      </c>
      <c r="P65" s="215">
        <v>69</v>
      </c>
      <c r="Q65" s="215">
        <v>73</v>
      </c>
      <c r="R65" s="215">
        <v>1344</v>
      </c>
      <c r="S65" s="215">
        <v>1405</v>
      </c>
      <c r="T65" s="215">
        <v>2749</v>
      </c>
    </row>
    <row r="66" spans="1:20" x14ac:dyDescent="0.45">
      <c r="A66" s="149" t="s">
        <v>153</v>
      </c>
      <c r="B66" s="149" t="s">
        <v>154</v>
      </c>
      <c r="C66" s="215">
        <v>75</v>
      </c>
      <c r="D66" s="215">
        <v>68</v>
      </c>
      <c r="E66" s="215">
        <v>71</v>
      </c>
      <c r="F66" s="215">
        <v>1632</v>
      </c>
      <c r="G66" s="215">
        <v>1718</v>
      </c>
      <c r="H66" s="215">
        <v>3350</v>
      </c>
      <c r="I66" s="215">
        <v>70</v>
      </c>
      <c r="J66" s="215">
        <v>59</v>
      </c>
      <c r="K66" s="215">
        <v>64</v>
      </c>
      <c r="L66" s="215">
        <v>193</v>
      </c>
      <c r="M66" s="215">
        <v>193</v>
      </c>
      <c r="N66" s="215">
        <v>386</v>
      </c>
      <c r="O66" s="215">
        <v>74</v>
      </c>
      <c r="P66" s="215">
        <v>67</v>
      </c>
      <c r="Q66" s="215">
        <v>70</v>
      </c>
      <c r="R66" s="215">
        <v>1834</v>
      </c>
      <c r="S66" s="215">
        <v>1922</v>
      </c>
      <c r="T66" s="215">
        <v>3756</v>
      </c>
    </row>
    <row r="67" spans="1:20" x14ac:dyDescent="0.45">
      <c r="A67" s="149" t="s">
        <v>168</v>
      </c>
      <c r="B67" s="149" t="s">
        <v>169</v>
      </c>
      <c r="C67" s="215">
        <v>81</v>
      </c>
      <c r="D67" s="215">
        <v>72</v>
      </c>
      <c r="E67" s="215">
        <v>76</v>
      </c>
      <c r="F67" s="215">
        <v>1458</v>
      </c>
      <c r="G67" s="215">
        <v>1527</v>
      </c>
      <c r="H67" s="215">
        <v>2985</v>
      </c>
      <c r="I67" s="215">
        <v>66</v>
      </c>
      <c r="J67" s="215">
        <v>53</v>
      </c>
      <c r="K67" s="215">
        <v>59</v>
      </c>
      <c r="L67" s="215">
        <v>170</v>
      </c>
      <c r="M67" s="215">
        <v>163</v>
      </c>
      <c r="N67" s="215">
        <v>333</v>
      </c>
      <c r="O67" s="215">
        <v>79</v>
      </c>
      <c r="P67" s="215">
        <v>70</v>
      </c>
      <c r="Q67" s="215">
        <v>74</v>
      </c>
      <c r="R67" s="215">
        <v>1636</v>
      </c>
      <c r="S67" s="215">
        <v>1700</v>
      </c>
      <c r="T67" s="215">
        <v>3336</v>
      </c>
    </row>
    <row r="68" spans="1:20" x14ac:dyDescent="0.45">
      <c r="A68" s="149" t="s">
        <v>170</v>
      </c>
      <c r="B68" s="149" t="s">
        <v>171</v>
      </c>
      <c r="C68" s="215">
        <v>79</v>
      </c>
      <c r="D68" s="215">
        <v>71</v>
      </c>
      <c r="E68" s="215">
        <v>75</v>
      </c>
      <c r="F68" s="215">
        <v>2438</v>
      </c>
      <c r="G68" s="215">
        <v>2512</v>
      </c>
      <c r="H68" s="215">
        <v>4950</v>
      </c>
      <c r="I68" s="215">
        <v>70</v>
      </c>
      <c r="J68" s="215">
        <v>59</v>
      </c>
      <c r="K68" s="215">
        <v>65</v>
      </c>
      <c r="L68" s="215">
        <v>694</v>
      </c>
      <c r="M68" s="215">
        <v>694</v>
      </c>
      <c r="N68" s="215">
        <v>1388</v>
      </c>
      <c r="O68" s="215">
        <v>77</v>
      </c>
      <c r="P68" s="215">
        <v>68</v>
      </c>
      <c r="Q68" s="215">
        <v>73</v>
      </c>
      <c r="R68" s="215">
        <v>3158</v>
      </c>
      <c r="S68" s="215">
        <v>3247</v>
      </c>
      <c r="T68" s="215">
        <v>6405</v>
      </c>
    </row>
    <row r="69" spans="1:20" x14ac:dyDescent="0.45">
      <c r="A69" s="149" t="s">
        <v>149</v>
      </c>
      <c r="B69" s="149" t="s">
        <v>150</v>
      </c>
      <c r="C69" s="215">
        <v>82</v>
      </c>
      <c r="D69" s="215">
        <v>72</v>
      </c>
      <c r="E69" s="215">
        <v>77</v>
      </c>
      <c r="F69" s="215">
        <v>2200</v>
      </c>
      <c r="G69" s="215">
        <v>2382</v>
      </c>
      <c r="H69" s="215">
        <v>4582</v>
      </c>
      <c r="I69" s="215">
        <v>78</v>
      </c>
      <c r="J69" s="215">
        <v>68</v>
      </c>
      <c r="K69" s="215">
        <v>73</v>
      </c>
      <c r="L69" s="215">
        <v>1620</v>
      </c>
      <c r="M69" s="215">
        <v>1704</v>
      </c>
      <c r="N69" s="215">
        <v>3324</v>
      </c>
      <c r="O69" s="215">
        <v>80</v>
      </c>
      <c r="P69" s="215">
        <v>70</v>
      </c>
      <c r="Q69" s="215">
        <v>75</v>
      </c>
      <c r="R69" s="215">
        <v>3849</v>
      </c>
      <c r="S69" s="215">
        <v>4113</v>
      </c>
      <c r="T69" s="215">
        <v>7962</v>
      </c>
    </row>
    <row r="70" spans="1:20" x14ac:dyDescent="0.45">
      <c r="A70" s="149" t="s">
        <v>151</v>
      </c>
      <c r="B70" s="149" t="s">
        <v>152</v>
      </c>
      <c r="C70" s="215">
        <v>86</v>
      </c>
      <c r="D70" s="215">
        <v>76</v>
      </c>
      <c r="E70" s="215">
        <v>81</v>
      </c>
      <c r="F70" s="215">
        <v>1138</v>
      </c>
      <c r="G70" s="215">
        <v>1145</v>
      </c>
      <c r="H70" s="215">
        <v>2283</v>
      </c>
      <c r="I70" s="215">
        <v>83</v>
      </c>
      <c r="J70" s="215">
        <v>70</v>
      </c>
      <c r="K70" s="215">
        <v>76</v>
      </c>
      <c r="L70" s="215">
        <v>231</v>
      </c>
      <c r="M70" s="215">
        <v>238</v>
      </c>
      <c r="N70" s="215">
        <v>469</v>
      </c>
      <c r="O70" s="215">
        <v>85</v>
      </c>
      <c r="P70" s="215">
        <v>75</v>
      </c>
      <c r="Q70" s="215">
        <v>80</v>
      </c>
      <c r="R70" s="215">
        <v>1374</v>
      </c>
      <c r="S70" s="215">
        <v>1388</v>
      </c>
      <c r="T70" s="215">
        <v>2762</v>
      </c>
    </row>
    <row r="71" spans="1:20" x14ac:dyDescent="0.45">
      <c r="A71" s="149" t="s">
        <v>158</v>
      </c>
      <c r="B71" s="149" t="s">
        <v>159</v>
      </c>
      <c r="C71" s="215">
        <v>82</v>
      </c>
      <c r="D71" s="215">
        <v>73</v>
      </c>
      <c r="E71" s="215">
        <v>78</v>
      </c>
      <c r="F71" s="215">
        <v>1876</v>
      </c>
      <c r="G71" s="215">
        <v>2059</v>
      </c>
      <c r="H71" s="215">
        <v>3935</v>
      </c>
      <c r="I71" s="215">
        <v>78</v>
      </c>
      <c r="J71" s="215">
        <v>70</v>
      </c>
      <c r="K71" s="215">
        <v>74</v>
      </c>
      <c r="L71" s="215">
        <v>682</v>
      </c>
      <c r="M71" s="215">
        <v>801</v>
      </c>
      <c r="N71" s="215">
        <v>1483</v>
      </c>
      <c r="O71" s="215">
        <v>81</v>
      </c>
      <c r="P71" s="215">
        <v>72</v>
      </c>
      <c r="Q71" s="215">
        <v>76</v>
      </c>
      <c r="R71" s="215">
        <v>2585</v>
      </c>
      <c r="S71" s="215">
        <v>2879</v>
      </c>
      <c r="T71" s="215">
        <v>5464</v>
      </c>
    </row>
    <row r="72" spans="1:20" x14ac:dyDescent="0.45">
      <c r="A72" s="149" t="s">
        <v>160</v>
      </c>
      <c r="B72" s="149" t="s">
        <v>161</v>
      </c>
      <c r="C72" s="215">
        <v>79</v>
      </c>
      <c r="D72" s="215">
        <v>73</v>
      </c>
      <c r="E72" s="215">
        <v>76</v>
      </c>
      <c r="F72" s="215">
        <v>3786</v>
      </c>
      <c r="G72" s="215">
        <v>3920</v>
      </c>
      <c r="H72" s="215">
        <v>7706</v>
      </c>
      <c r="I72" s="215">
        <v>72</v>
      </c>
      <c r="J72" s="215">
        <v>65</v>
      </c>
      <c r="K72" s="215">
        <v>68</v>
      </c>
      <c r="L72" s="215">
        <v>916</v>
      </c>
      <c r="M72" s="215">
        <v>965</v>
      </c>
      <c r="N72" s="215">
        <v>1881</v>
      </c>
      <c r="O72" s="215">
        <v>77</v>
      </c>
      <c r="P72" s="215">
        <v>71</v>
      </c>
      <c r="Q72" s="215">
        <v>74</v>
      </c>
      <c r="R72" s="215">
        <v>4738</v>
      </c>
      <c r="S72" s="215">
        <v>4914</v>
      </c>
      <c r="T72" s="215">
        <v>9652</v>
      </c>
    </row>
    <row r="73" spans="1:20" x14ac:dyDescent="0.45">
      <c r="A73" s="149" t="s">
        <v>172</v>
      </c>
      <c r="B73" s="149" t="s">
        <v>173</v>
      </c>
      <c r="C73" s="215">
        <v>76</v>
      </c>
      <c r="D73" s="215">
        <v>66</v>
      </c>
      <c r="E73" s="215">
        <v>71</v>
      </c>
      <c r="F73" s="215">
        <v>1674</v>
      </c>
      <c r="G73" s="215">
        <v>1833</v>
      </c>
      <c r="H73" s="215">
        <v>3507</v>
      </c>
      <c r="I73" s="215">
        <v>74</v>
      </c>
      <c r="J73" s="215">
        <v>57</v>
      </c>
      <c r="K73" s="215">
        <v>65</v>
      </c>
      <c r="L73" s="215">
        <v>209</v>
      </c>
      <c r="M73" s="215">
        <v>233</v>
      </c>
      <c r="N73" s="215">
        <v>442</v>
      </c>
      <c r="O73" s="215">
        <v>76</v>
      </c>
      <c r="P73" s="215">
        <v>65</v>
      </c>
      <c r="Q73" s="215">
        <v>70</v>
      </c>
      <c r="R73" s="215">
        <v>1891</v>
      </c>
      <c r="S73" s="215">
        <v>2070</v>
      </c>
      <c r="T73" s="215">
        <v>3961</v>
      </c>
    </row>
    <row r="74" spans="1:20" x14ac:dyDescent="0.45">
      <c r="A74" s="551" t="s">
        <v>635</v>
      </c>
      <c r="B74" s="149" t="s">
        <v>79</v>
      </c>
      <c r="C74" s="215">
        <v>80</v>
      </c>
      <c r="D74" s="215">
        <v>74</v>
      </c>
      <c r="E74" s="215">
        <v>77</v>
      </c>
      <c r="F74" s="215">
        <v>1021</v>
      </c>
      <c r="G74" s="215">
        <v>1064</v>
      </c>
      <c r="H74" s="215">
        <v>2085</v>
      </c>
      <c r="I74" s="215">
        <v>79</v>
      </c>
      <c r="J74" s="215">
        <v>68</v>
      </c>
      <c r="K74" s="215">
        <v>74</v>
      </c>
      <c r="L74" s="215">
        <v>78</v>
      </c>
      <c r="M74" s="215">
        <v>73</v>
      </c>
      <c r="N74" s="215">
        <v>151</v>
      </c>
      <c r="O74" s="215">
        <v>79</v>
      </c>
      <c r="P74" s="215">
        <v>74</v>
      </c>
      <c r="Q74" s="215">
        <v>76</v>
      </c>
      <c r="R74" s="215">
        <v>1104</v>
      </c>
      <c r="S74" s="215">
        <v>1140</v>
      </c>
      <c r="T74" s="215">
        <v>2244</v>
      </c>
    </row>
    <row r="75" spans="1:20" x14ac:dyDescent="0.45">
      <c r="A75" s="149" t="s">
        <v>84</v>
      </c>
      <c r="B75" s="149" t="s">
        <v>85</v>
      </c>
      <c r="C75" s="215">
        <v>78</v>
      </c>
      <c r="D75" s="215">
        <v>71</v>
      </c>
      <c r="E75" s="215">
        <v>74</v>
      </c>
      <c r="F75" s="215">
        <v>1146</v>
      </c>
      <c r="G75" s="215">
        <v>1205</v>
      </c>
      <c r="H75" s="215">
        <v>2351</v>
      </c>
      <c r="I75" s="215">
        <v>72</v>
      </c>
      <c r="J75" s="215">
        <v>63</v>
      </c>
      <c r="K75" s="215">
        <v>68</v>
      </c>
      <c r="L75" s="215">
        <v>380</v>
      </c>
      <c r="M75" s="215">
        <v>363</v>
      </c>
      <c r="N75" s="215">
        <v>743</v>
      </c>
      <c r="O75" s="215">
        <v>76</v>
      </c>
      <c r="P75" s="215">
        <v>68</v>
      </c>
      <c r="Q75" s="215">
        <v>72</v>
      </c>
      <c r="R75" s="215">
        <v>1549</v>
      </c>
      <c r="S75" s="215">
        <v>1590</v>
      </c>
      <c r="T75" s="215">
        <v>3139</v>
      </c>
    </row>
    <row r="76" spans="1:20" x14ac:dyDescent="0.45">
      <c r="A76" s="149" t="s">
        <v>86</v>
      </c>
      <c r="B76" s="149" t="s">
        <v>87</v>
      </c>
      <c r="C76" s="215">
        <v>83</v>
      </c>
      <c r="D76" s="215">
        <v>74</v>
      </c>
      <c r="E76" s="215">
        <v>78</v>
      </c>
      <c r="F76" s="215">
        <v>1026</v>
      </c>
      <c r="G76" s="215">
        <v>1178</v>
      </c>
      <c r="H76" s="215">
        <v>2204</v>
      </c>
      <c r="I76" s="215">
        <v>77</v>
      </c>
      <c r="J76" s="215">
        <v>75</v>
      </c>
      <c r="K76" s="215">
        <v>76</v>
      </c>
      <c r="L76" s="215">
        <v>53</v>
      </c>
      <c r="M76" s="215">
        <v>60</v>
      </c>
      <c r="N76" s="215">
        <v>113</v>
      </c>
      <c r="O76" s="215">
        <v>83</v>
      </c>
      <c r="P76" s="215">
        <v>74</v>
      </c>
      <c r="Q76" s="215">
        <v>78</v>
      </c>
      <c r="R76" s="215">
        <v>1087</v>
      </c>
      <c r="S76" s="215">
        <v>1244</v>
      </c>
      <c r="T76" s="215">
        <v>2331</v>
      </c>
    </row>
    <row r="77" spans="1:20" x14ac:dyDescent="0.45">
      <c r="A77" s="149" t="s">
        <v>92</v>
      </c>
      <c r="B77" s="149" t="s">
        <v>93</v>
      </c>
      <c r="C77" s="215">
        <v>80</v>
      </c>
      <c r="D77" s="215">
        <v>72</v>
      </c>
      <c r="E77" s="215">
        <v>76</v>
      </c>
      <c r="F77" s="215">
        <v>724</v>
      </c>
      <c r="G77" s="215">
        <v>805</v>
      </c>
      <c r="H77" s="215">
        <v>1529</v>
      </c>
      <c r="I77" s="215">
        <v>88</v>
      </c>
      <c r="J77" s="215">
        <v>79</v>
      </c>
      <c r="K77" s="215">
        <v>83</v>
      </c>
      <c r="L77" s="215">
        <v>48</v>
      </c>
      <c r="M77" s="215">
        <v>48</v>
      </c>
      <c r="N77" s="215">
        <v>96</v>
      </c>
      <c r="O77" s="215">
        <v>80</v>
      </c>
      <c r="P77" s="215">
        <v>72</v>
      </c>
      <c r="Q77" s="215">
        <v>76</v>
      </c>
      <c r="R77" s="215">
        <v>793</v>
      </c>
      <c r="S77" s="215">
        <v>875</v>
      </c>
      <c r="T77" s="215">
        <v>1668</v>
      </c>
    </row>
    <row r="78" spans="1:20" x14ac:dyDescent="0.45">
      <c r="A78" s="149" t="s">
        <v>96</v>
      </c>
      <c r="B78" s="149" t="s">
        <v>97</v>
      </c>
      <c r="C78" s="215">
        <v>84</v>
      </c>
      <c r="D78" s="215">
        <v>74</v>
      </c>
      <c r="E78" s="215">
        <v>79</v>
      </c>
      <c r="F78" s="215">
        <v>1436</v>
      </c>
      <c r="G78" s="215">
        <v>1476</v>
      </c>
      <c r="H78" s="215">
        <v>2912</v>
      </c>
      <c r="I78" s="215">
        <v>77</v>
      </c>
      <c r="J78" s="215">
        <v>67</v>
      </c>
      <c r="K78" s="215">
        <v>73</v>
      </c>
      <c r="L78" s="215">
        <v>102</v>
      </c>
      <c r="M78" s="215">
        <v>88</v>
      </c>
      <c r="N78" s="215">
        <v>190</v>
      </c>
      <c r="O78" s="215">
        <v>83</v>
      </c>
      <c r="P78" s="215">
        <v>73</v>
      </c>
      <c r="Q78" s="215">
        <v>78</v>
      </c>
      <c r="R78" s="215">
        <v>1540</v>
      </c>
      <c r="S78" s="215">
        <v>1571</v>
      </c>
      <c r="T78" s="215">
        <v>3111</v>
      </c>
    </row>
    <row r="79" spans="1:2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row>
    <row r="80" spans="1:20" x14ac:dyDescent="0.45">
      <c r="A80" s="149" t="s">
        <v>363</v>
      </c>
      <c r="B80" s="149" t="s">
        <v>364</v>
      </c>
      <c r="C80" s="215">
        <v>82</v>
      </c>
      <c r="D80" s="215">
        <v>78</v>
      </c>
      <c r="E80" s="215">
        <v>80</v>
      </c>
      <c r="F80" s="215">
        <v>824</v>
      </c>
      <c r="G80" s="215">
        <v>869</v>
      </c>
      <c r="H80" s="215">
        <v>1693</v>
      </c>
      <c r="I80" s="215">
        <v>77</v>
      </c>
      <c r="J80" s="215">
        <v>69</v>
      </c>
      <c r="K80" s="215">
        <v>73</v>
      </c>
      <c r="L80" s="215">
        <v>57</v>
      </c>
      <c r="M80" s="215">
        <v>68</v>
      </c>
      <c r="N80" s="215">
        <v>125</v>
      </c>
      <c r="O80" s="215">
        <v>81</v>
      </c>
      <c r="P80" s="215">
        <v>77</v>
      </c>
      <c r="Q80" s="215">
        <v>79</v>
      </c>
      <c r="R80" s="215">
        <v>888</v>
      </c>
      <c r="S80" s="215">
        <v>945</v>
      </c>
      <c r="T80" s="215">
        <v>1833</v>
      </c>
    </row>
    <row r="81" spans="1:20" x14ac:dyDescent="0.45">
      <c r="A81" s="149" t="s">
        <v>367</v>
      </c>
      <c r="B81" s="149" t="s">
        <v>425</v>
      </c>
      <c r="C81" s="215">
        <v>81</v>
      </c>
      <c r="D81" s="215">
        <v>74</v>
      </c>
      <c r="E81" s="215">
        <v>78</v>
      </c>
      <c r="F81" s="215">
        <v>1966</v>
      </c>
      <c r="G81" s="215">
        <v>2039</v>
      </c>
      <c r="H81" s="215">
        <v>4005</v>
      </c>
      <c r="I81" s="215">
        <v>76</v>
      </c>
      <c r="J81" s="215">
        <v>72</v>
      </c>
      <c r="K81" s="215">
        <v>74</v>
      </c>
      <c r="L81" s="215">
        <v>505</v>
      </c>
      <c r="M81" s="215">
        <v>548</v>
      </c>
      <c r="N81" s="215">
        <v>1053</v>
      </c>
      <c r="O81" s="215">
        <v>80</v>
      </c>
      <c r="P81" s="215">
        <v>73</v>
      </c>
      <c r="Q81" s="215">
        <v>77</v>
      </c>
      <c r="R81" s="215">
        <v>2492</v>
      </c>
      <c r="S81" s="215">
        <v>2598</v>
      </c>
      <c r="T81" s="215">
        <v>5090</v>
      </c>
    </row>
    <row r="82" spans="1:20" x14ac:dyDescent="0.45">
      <c r="A82" s="149" t="s">
        <v>378</v>
      </c>
      <c r="B82" s="149" t="s">
        <v>379</v>
      </c>
      <c r="C82" s="215">
        <v>86</v>
      </c>
      <c r="D82" s="215">
        <v>78</v>
      </c>
      <c r="E82" s="215">
        <v>82</v>
      </c>
      <c r="F82" s="215">
        <v>1062</v>
      </c>
      <c r="G82" s="215">
        <v>1190</v>
      </c>
      <c r="H82" s="215">
        <v>2252</v>
      </c>
      <c r="I82" s="215">
        <v>89</v>
      </c>
      <c r="J82" s="215">
        <v>79</v>
      </c>
      <c r="K82" s="215">
        <v>85</v>
      </c>
      <c r="L82" s="215">
        <v>75</v>
      </c>
      <c r="M82" s="215">
        <v>67</v>
      </c>
      <c r="N82" s="215">
        <v>142</v>
      </c>
      <c r="O82" s="215">
        <v>86</v>
      </c>
      <c r="P82" s="215">
        <v>79</v>
      </c>
      <c r="Q82" s="215">
        <v>82</v>
      </c>
      <c r="R82" s="215">
        <v>1142</v>
      </c>
      <c r="S82" s="215">
        <v>1259</v>
      </c>
      <c r="T82" s="215">
        <v>2401</v>
      </c>
    </row>
    <row r="83" spans="1:20" x14ac:dyDescent="0.45">
      <c r="A83" s="149" t="s">
        <v>386</v>
      </c>
      <c r="B83" s="149" t="s">
        <v>387</v>
      </c>
      <c r="C83" s="215">
        <v>83</v>
      </c>
      <c r="D83" s="215">
        <v>76</v>
      </c>
      <c r="E83" s="215">
        <v>80</v>
      </c>
      <c r="F83" s="215">
        <v>1493</v>
      </c>
      <c r="G83" s="215">
        <v>1545</v>
      </c>
      <c r="H83" s="215">
        <v>3038</v>
      </c>
      <c r="I83" s="215">
        <v>80</v>
      </c>
      <c r="J83" s="215">
        <v>72</v>
      </c>
      <c r="K83" s="215">
        <v>76</v>
      </c>
      <c r="L83" s="215">
        <v>153</v>
      </c>
      <c r="M83" s="215">
        <v>144</v>
      </c>
      <c r="N83" s="215">
        <v>297</v>
      </c>
      <c r="O83" s="215">
        <v>83</v>
      </c>
      <c r="P83" s="215">
        <v>76</v>
      </c>
      <c r="Q83" s="215">
        <v>79</v>
      </c>
      <c r="R83" s="215">
        <v>1649</v>
      </c>
      <c r="S83" s="215">
        <v>1697</v>
      </c>
      <c r="T83" s="215">
        <v>3346</v>
      </c>
    </row>
    <row r="84" spans="1:20" x14ac:dyDescent="0.45">
      <c r="A84" s="149" t="s">
        <v>80</v>
      </c>
      <c r="B84" s="149" t="s">
        <v>81</v>
      </c>
      <c r="C84" s="215">
        <v>85</v>
      </c>
      <c r="D84" s="215">
        <v>77</v>
      </c>
      <c r="E84" s="215">
        <v>81</v>
      </c>
      <c r="F84" s="215">
        <v>546</v>
      </c>
      <c r="G84" s="215">
        <v>580</v>
      </c>
      <c r="H84" s="215">
        <v>1126</v>
      </c>
      <c r="I84" s="215" t="s">
        <v>414</v>
      </c>
      <c r="J84" s="215" t="s">
        <v>414</v>
      </c>
      <c r="K84" s="215">
        <v>87</v>
      </c>
      <c r="L84" s="215">
        <v>21</v>
      </c>
      <c r="M84" s="215">
        <v>25</v>
      </c>
      <c r="N84" s="215">
        <v>46</v>
      </c>
      <c r="O84" s="215">
        <v>85</v>
      </c>
      <c r="P84" s="215">
        <v>77</v>
      </c>
      <c r="Q84" s="215">
        <v>81</v>
      </c>
      <c r="R84" s="215">
        <v>568</v>
      </c>
      <c r="S84" s="215">
        <v>607</v>
      </c>
      <c r="T84" s="215">
        <v>1175</v>
      </c>
    </row>
    <row r="85" spans="1:20" x14ac:dyDescent="0.45">
      <c r="A85" s="149" t="s">
        <v>82</v>
      </c>
      <c r="B85" s="149" t="s">
        <v>83</v>
      </c>
      <c r="C85" s="215">
        <v>78</v>
      </c>
      <c r="D85" s="215">
        <v>69</v>
      </c>
      <c r="E85" s="215">
        <v>74</v>
      </c>
      <c r="F85" s="215">
        <v>771</v>
      </c>
      <c r="G85" s="215">
        <v>778</v>
      </c>
      <c r="H85" s="215">
        <v>1549</v>
      </c>
      <c r="I85" s="215">
        <v>68</v>
      </c>
      <c r="J85" s="215">
        <v>54</v>
      </c>
      <c r="K85" s="215">
        <v>60</v>
      </c>
      <c r="L85" s="215">
        <v>137</v>
      </c>
      <c r="M85" s="215">
        <v>156</v>
      </c>
      <c r="N85" s="215">
        <v>293</v>
      </c>
      <c r="O85" s="215">
        <v>76</v>
      </c>
      <c r="P85" s="215">
        <v>66</v>
      </c>
      <c r="Q85" s="215">
        <v>71</v>
      </c>
      <c r="R85" s="215">
        <v>913</v>
      </c>
      <c r="S85" s="215">
        <v>940</v>
      </c>
      <c r="T85" s="215">
        <v>1853</v>
      </c>
    </row>
    <row r="86" spans="1:20" x14ac:dyDescent="0.45">
      <c r="A86" s="149" t="s">
        <v>90</v>
      </c>
      <c r="B86" s="149" t="s">
        <v>91</v>
      </c>
      <c r="C86" s="215">
        <v>83</v>
      </c>
      <c r="D86" s="215">
        <v>73</v>
      </c>
      <c r="E86" s="215">
        <v>77</v>
      </c>
      <c r="F86" s="215">
        <v>703</v>
      </c>
      <c r="G86" s="215">
        <v>780</v>
      </c>
      <c r="H86" s="215">
        <v>1483</v>
      </c>
      <c r="I86" s="215" t="s">
        <v>414</v>
      </c>
      <c r="J86" s="215" t="s">
        <v>414</v>
      </c>
      <c r="K86" s="215">
        <v>75</v>
      </c>
      <c r="L86" s="215">
        <v>6</v>
      </c>
      <c r="M86" s="215">
        <v>6</v>
      </c>
      <c r="N86" s="215">
        <v>12</v>
      </c>
      <c r="O86" s="215">
        <v>83</v>
      </c>
      <c r="P86" s="215">
        <v>72</v>
      </c>
      <c r="Q86" s="215">
        <v>77</v>
      </c>
      <c r="R86" s="215">
        <v>711</v>
      </c>
      <c r="S86" s="215">
        <v>789</v>
      </c>
      <c r="T86" s="215">
        <v>1500</v>
      </c>
    </row>
    <row r="87" spans="1:20" x14ac:dyDescent="0.45">
      <c r="A87" s="149" t="s">
        <v>94</v>
      </c>
      <c r="B87" s="149" t="s">
        <v>95</v>
      </c>
      <c r="C87" s="215">
        <v>83</v>
      </c>
      <c r="D87" s="215">
        <v>74</v>
      </c>
      <c r="E87" s="215">
        <v>78</v>
      </c>
      <c r="F87" s="215">
        <v>1086</v>
      </c>
      <c r="G87" s="215">
        <v>1122</v>
      </c>
      <c r="H87" s="215">
        <v>2208</v>
      </c>
      <c r="I87" s="215">
        <v>84</v>
      </c>
      <c r="J87" s="215">
        <v>76</v>
      </c>
      <c r="K87" s="215">
        <v>80</v>
      </c>
      <c r="L87" s="215">
        <v>74</v>
      </c>
      <c r="M87" s="215">
        <v>76</v>
      </c>
      <c r="N87" s="215">
        <v>150</v>
      </c>
      <c r="O87" s="215">
        <v>83</v>
      </c>
      <c r="P87" s="215">
        <v>74</v>
      </c>
      <c r="Q87" s="215">
        <v>78</v>
      </c>
      <c r="R87" s="215">
        <v>1161</v>
      </c>
      <c r="S87" s="215">
        <v>1201</v>
      </c>
      <c r="T87" s="215">
        <v>2362</v>
      </c>
    </row>
    <row r="88" spans="1:20" x14ac:dyDescent="0.45">
      <c r="A88" s="149" t="s">
        <v>157</v>
      </c>
      <c r="B88" s="149" t="s">
        <v>426</v>
      </c>
      <c r="C88" s="215">
        <v>79</v>
      </c>
      <c r="D88" s="215">
        <v>68</v>
      </c>
      <c r="E88" s="215">
        <v>73</v>
      </c>
      <c r="F88" s="215">
        <v>1335</v>
      </c>
      <c r="G88" s="215">
        <v>1412</v>
      </c>
      <c r="H88" s="215">
        <v>2747</v>
      </c>
      <c r="I88" s="215">
        <v>71</v>
      </c>
      <c r="J88" s="215">
        <v>73</v>
      </c>
      <c r="K88" s="215">
        <v>72</v>
      </c>
      <c r="L88" s="215">
        <v>235</v>
      </c>
      <c r="M88" s="215">
        <v>256</v>
      </c>
      <c r="N88" s="215">
        <v>491</v>
      </c>
      <c r="O88" s="215">
        <v>77</v>
      </c>
      <c r="P88" s="215">
        <v>69</v>
      </c>
      <c r="Q88" s="215">
        <v>73</v>
      </c>
      <c r="R88" s="215">
        <v>1581</v>
      </c>
      <c r="S88" s="215">
        <v>1674</v>
      </c>
      <c r="T88" s="215">
        <v>3255</v>
      </c>
    </row>
    <row r="89" spans="1:20" x14ac:dyDescent="0.45">
      <c r="A89" s="149" t="s">
        <v>155</v>
      </c>
      <c r="B89" s="149" t="s">
        <v>156</v>
      </c>
      <c r="C89" s="215">
        <v>79</v>
      </c>
      <c r="D89" s="215">
        <v>70</v>
      </c>
      <c r="E89" s="215">
        <v>75</v>
      </c>
      <c r="F89" s="215">
        <v>1656</v>
      </c>
      <c r="G89" s="215">
        <v>1643</v>
      </c>
      <c r="H89" s="215">
        <v>3299</v>
      </c>
      <c r="I89" s="215">
        <v>78</v>
      </c>
      <c r="J89" s="215">
        <v>68</v>
      </c>
      <c r="K89" s="215">
        <v>73</v>
      </c>
      <c r="L89" s="215">
        <v>65</v>
      </c>
      <c r="M89" s="215">
        <v>85</v>
      </c>
      <c r="N89" s="215">
        <v>150</v>
      </c>
      <c r="O89" s="215">
        <v>79</v>
      </c>
      <c r="P89" s="215">
        <v>70</v>
      </c>
      <c r="Q89" s="215">
        <v>74</v>
      </c>
      <c r="R89" s="215">
        <v>1722</v>
      </c>
      <c r="S89" s="215">
        <v>1736</v>
      </c>
      <c r="T89" s="215">
        <v>3458</v>
      </c>
    </row>
    <row r="90" spans="1:20" x14ac:dyDescent="0.45">
      <c r="A90" s="149" t="s">
        <v>162</v>
      </c>
      <c r="B90" s="149" t="s">
        <v>163</v>
      </c>
      <c r="C90" s="215">
        <v>82</v>
      </c>
      <c r="D90" s="215">
        <v>70</v>
      </c>
      <c r="E90" s="215">
        <v>76</v>
      </c>
      <c r="F90" s="215">
        <v>864</v>
      </c>
      <c r="G90" s="215">
        <v>922</v>
      </c>
      <c r="H90" s="215">
        <v>1786</v>
      </c>
      <c r="I90" s="215">
        <v>80</v>
      </c>
      <c r="J90" s="215">
        <v>66</v>
      </c>
      <c r="K90" s="215">
        <v>72</v>
      </c>
      <c r="L90" s="215">
        <v>50</v>
      </c>
      <c r="M90" s="215">
        <v>59</v>
      </c>
      <c r="N90" s="215">
        <v>109</v>
      </c>
      <c r="O90" s="215">
        <v>82</v>
      </c>
      <c r="P90" s="215">
        <v>69</v>
      </c>
      <c r="Q90" s="215">
        <v>76</v>
      </c>
      <c r="R90" s="215">
        <v>916</v>
      </c>
      <c r="S90" s="215">
        <v>984</v>
      </c>
      <c r="T90" s="215">
        <v>1900</v>
      </c>
    </row>
    <row r="91" spans="1:20" x14ac:dyDescent="0.45">
      <c r="A91" s="149" t="s">
        <v>164</v>
      </c>
      <c r="B91" s="149" t="s">
        <v>165</v>
      </c>
      <c r="C91" s="215">
        <v>82</v>
      </c>
      <c r="D91" s="215">
        <v>75</v>
      </c>
      <c r="E91" s="215">
        <v>79</v>
      </c>
      <c r="F91" s="215">
        <v>876</v>
      </c>
      <c r="G91" s="215">
        <v>910</v>
      </c>
      <c r="H91" s="215">
        <v>1786</v>
      </c>
      <c r="I91" s="215">
        <v>77</v>
      </c>
      <c r="J91" s="215">
        <v>70</v>
      </c>
      <c r="K91" s="215">
        <v>73</v>
      </c>
      <c r="L91" s="215">
        <v>95</v>
      </c>
      <c r="M91" s="215">
        <v>120</v>
      </c>
      <c r="N91" s="215">
        <v>215</v>
      </c>
      <c r="O91" s="215">
        <v>82</v>
      </c>
      <c r="P91" s="215">
        <v>75</v>
      </c>
      <c r="Q91" s="215">
        <v>78</v>
      </c>
      <c r="R91" s="215">
        <v>973</v>
      </c>
      <c r="S91" s="215">
        <v>1034</v>
      </c>
      <c r="T91" s="215">
        <v>2007</v>
      </c>
    </row>
    <row r="92" spans="1:20" x14ac:dyDescent="0.45">
      <c r="A92" s="149" t="s">
        <v>166</v>
      </c>
      <c r="B92" s="149" t="s">
        <v>167</v>
      </c>
      <c r="C92" s="215">
        <v>78</v>
      </c>
      <c r="D92" s="215">
        <v>69</v>
      </c>
      <c r="E92" s="215">
        <v>73</v>
      </c>
      <c r="F92" s="215">
        <v>2776</v>
      </c>
      <c r="G92" s="215">
        <v>2924</v>
      </c>
      <c r="H92" s="215">
        <v>5700</v>
      </c>
      <c r="I92" s="215">
        <v>75</v>
      </c>
      <c r="J92" s="215">
        <v>66</v>
      </c>
      <c r="K92" s="215">
        <v>70</v>
      </c>
      <c r="L92" s="215">
        <v>143</v>
      </c>
      <c r="M92" s="215">
        <v>164</v>
      </c>
      <c r="N92" s="215">
        <v>307</v>
      </c>
      <c r="O92" s="215">
        <v>77</v>
      </c>
      <c r="P92" s="215">
        <v>69</v>
      </c>
      <c r="Q92" s="215">
        <v>73</v>
      </c>
      <c r="R92" s="215">
        <v>2932</v>
      </c>
      <c r="S92" s="215">
        <v>3109</v>
      </c>
      <c r="T92" s="215">
        <v>6041</v>
      </c>
    </row>
    <row r="93" spans="1:20" x14ac:dyDescent="0.45">
      <c r="A93" s="149" t="s">
        <v>174</v>
      </c>
      <c r="B93" s="149" t="s">
        <v>175</v>
      </c>
      <c r="C93" s="215">
        <v>83</v>
      </c>
      <c r="D93" s="215">
        <v>75</v>
      </c>
      <c r="E93" s="215">
        <v>79</v>
      </c>
      <c r="F93" s="215">
        <v>860</v>
      </c>
      <c r="G93" s="215">
        <v>929</v>
      </c>
      <c r="H93" s="215">
        <v>1789</v>
      </c>
      <c r="I93" s="215">
        <v>81</v>
      </c>
      <c r="J93" s="215">
        <v>70</v>
      </c>
      <c r="K93" s="215">
        <v>76</v>
      </c>
      <c r="L93" s="215">
        <v>81</v>
      </c>
      <c r="M93" s="215">
        <v>84</v>
      </c>
      <c r="N93" s="215">
        <v>165</v>
      </c>
      <c r="O93" s="215">
        <v>83</v>
      </c>
      <c r="P93" s="215">
        <v>74</v>
      </c>
      <c r="Q93" s="215">
        <v>78</v>
      </c>
      <c r="R93" s="215">
        <v>948</v>
      </c>
      <c r="S93" s="215">
        <v>1022</v>
      </c>
      <c r="T93" s="215">
        <v>1970</v>
      </c>
    </row>
    <row r="94" spans="1:20" x14ac:dyDescent="0.45">
      <c r="A94" s="149" t="s">
        <v>238</v>
      </c>
      <c r="B94" s="149" t="s">
        <v>239</v>
      </c>
      <c r="C94" s="215">
        <v>82</v>
      </c>
      <c r="D94" s="215">
        <v>70</v>
      </c>
      <c r="E94" s="215">
        <v>76</v>
      </c>
      <c r="F94" s="215">
        <v>735</v>
      </c>
      <c r="G94" s="215">
        <v>776</v>
      </c>
      <c r="H94" s="215">
        <v>1511</v>
      </c>
      <c r="I94" s="215">
        <v>78</v>
      </c>
      <c r="J94" s="215">
        <v>69</v>
      </c>
      <c r="K94" s="215">
        <v>73</v>
      </c>
      <c r="L94" s="215">
        <v>820</v>
      </c>
      <c r="M94" s="215">
        <v>883</v>
      </c>
      <c r="N94" s="215">
        <v>1703</v>
      </c>
      <c r="O94" s="215">
        <v>79</v>
      </c>
      <c r="P94" s="215">
        <v>69</v>
      </c>
      <c r="Q94" s="215">
        <v>74</v>
      </c>
      <c r="R94" s="215">
        <v>1582</v>
      </c>
      <c r="S94" s="215">
        <v>1683</v>
      </c>
      <c r="T94" s="215">
        <v>3265</v>
      </c>
    </row>
    <row r="95" spans="1:20" x14ac:dyDescent="0.45">
      <c r="A95" s="149" t="s">
        <v>228</v>
      </c>
      <c r="B95" s="149" t="s">
        <v>229</v>
      </c>
      <c r="C95" s="215">
        <v>81</v>
      </c>
      <c r="D95" s="215">
        <v>76</v>
      </c>
      <c r="E95" s="215">
        <v>78</v>
      </c>
      <c r="F95" s="215">
        <v>812</v>
      </c>
      <c r="G95" s="215">
        <v>770</v>
      </c>
      <c r="H95" s="215">
        <v>1582</v>
      </c>
      <c r="I95" s="215">
        <v>69</v>
      </c>
      <c r="J95" s="215">
        <v>66</v>
      </c>
      <c r="K95" s="215">
        <v>67</v>
      </c>
      <c r="L95" s="215">
        <v>312</v>
      </c>
      <c r="M95" s="215">
        <v>318</v>
      </c>
      <c r="N95" s="215">
        <v>630</v>
      </c>
      <c r="O95" s="215">
        <v>77</v>
      </c>
      <c r="P95" s="215">
        <v>73</v>
      </c>
      <c r="Q95" s="215">
        <v>75</v>
      </c>
      <c r="R95" s="215">
        <v>1131</v>
      </c>
      <c r="S95" s="215">
        <v>1092</v>
      </c>
      <c r="T95" s="215">
        <v>2223</v>
      </c>
    </row>
    <row r="96" spans="1:20" x14ac:dyDescent="0.45">
      <c r="A96" s="149" t="s">
        <v>230</v>
      </c>
      <c r="B96" s="149" t="s">
        <v>231</v>
      </c>
      <c r="C96" s="215">
        <v>81</v>
      </c>
      <c r="D96" s="215">
        <v>73</v>
      </c>
      <c r="E96" s="215">
        <v>77</v>
      </c>
      <c r="F96" s="215">
        <v>1527</v>
      </c>
      <c r="G96" s="215">
        <v>1603</v>
      </c>
      <c r="H96" s="215">
        <v>3130</v>
      </c>
      <c r="I96" s="215">
        <v>79</v>
      </c>
      <c r="J96" s="215">
        <v>69</v>
      </c>
      <c r="K96" s="215">
        <v>74</v>
      </c>
      <c r="L96" s="215">
        <v>102</v>
      </c>
      <c r="M96" s="215">
        <v>109</v>
      </c>
      <c r="N96" s="215">
        <v>211</v>
      </c>
      <c r="O96" s="215">
        <v>81</v>
      </c>
      <c r="P96" s="215">
        <v>73</v>
      </c>
      <c r="Q96" s="215">
        <v>77</v>
      </c>
      <c r="R96" s="215">
        <v>1639</v>
      </c>
      <c r="S96" s="215">
        <v>1723</v>
      </c>
      <c r="T96" s="215">
        <v>3362</v>
      </c>
    </row>
    <row r="97" spans="1:20" x14ac:dyDescent="0.45">
      <c r="A97" s="149" t="s">
        <v>327</v>
      </c>
      <c r="B97" s="149" t="s">
        <v>328</v>
      </c>
      <c r="C97" s="215">
        <v>82</v>
      </c>
      <c r="D97" s="215">
        <v>75</v>
      </c>
      <c r="E97" s="215">
        <v>79</v>
      </c>
      <c r="F97" s="215">
        <v>2519</v>
      </c>
      <c r="G97" s="215">
        <v>2588</v>
      </c>
      <c r="H97" s="215">
        <v>5107</v>
      </c>
      <c r="I97" s="215">
        <v>73</v>
      </c>
      <c r="J97" s="215">
        <v>70</v>
      </c>
      <c r="K97" s="215">
        <v>71</v>
      </c>
      <c r="L97" s="215">
        <v>482</v>
      </c>
      <c r="M97" s="215">
        <v>530</v>
      </c>
      <c r="N97" s="215">
        <v>1012</v>
      </c>
      <c r="O97" s="215">
        <v>81</v>
      </c>
      <c r="P97" s="215">
        <v>74</v>
      </c>
      <c r="Q97" s="215">
        <v>77</v>
      </c>
      <c r="R97" s="215">
        <v>3015</v>
      </c>
      <c r="S97" s="215">
        <v>3134</v>
      </c>
      <c r="T97" s="215">
        <v>6149</v>
      </c>
    </row>
    <row r="98" spans="1:20" x14ac:dyDescent="0.45">
      <c r="A98" s="149" t="s">
        <v>339</v>
      </c>
      <c r="B98" s="149" t="s">
        <v>340</v>
      </c>
      <c r="C98" s="215">
        <v>79</v>
      </c>
      <c r="D98" s="215">
        <v>73</v>
      </c>
      <c r="E98" s="215">
        <v>76</v>
      </c>
      <c r="F98" s="215">
        <v>1376</v>
      </c>
      <c r="G98" s="215">
        <v>1413</v>
      </c>
      <c r="H98" s="215">
        <v>2789</v>
      </c>
      <c r="I98" s="215">
        <v>84</v>
      </c>
      <c r="J98" s="215">
        <v>74</v>
      </c>
      <c r="K98" s="215">
        <v>79</v>
      </c>
      <c r="L98" s="215">
        <v>508</v>
      </c>
      <c r="M98" s="215">
        <v>489</v>
      </c>
      <c r="N98" s="215">
        <v>997</v>
      </c>
      <c r="O98" s="215">
        <v>80</v>
      </c>
      <c r="P98" s="215">
        <v>73</v>
      </c>
      <c r="Q98" s="215">
        <v>77</v>
      </c>
      <c r="R98" s="215">
        <v>1902</v>
      </c>
      <c r="S98" s="215">
        <v>1923</v>
      </c>
      <c r="T98" s="215">
        <v>3825</v>
      </c>
    </row>
    <row r="99" spans="1:20" x14ac:dyDescent="0.45">
      <c r="A99" s="149" t="s">
        <v>180</v>
      </c>
      <c r="B99" s="149" t="s">
        <v>181</v>
      </c>
      <c r="C99" s="215">
        <v>78</v>
      </c>
      <c r="D99" s="215">
        <v>71</v>
      </c>
      <c r="E99" s="215">
        <v>74</v>
      </c>
      <c r="F99" s="215">
        <v>3951</v>
      </c>
      <c r="G99" s="215">
        <v>4160</v>
      </c>
      <c r="H99" s="215">
        <v>8111</v>
      </c>
      <c r="I99" s="215">
        <v>69</v>
      </c>
      <c r="J99" s="215">
        <v>68</v>
      </c>
      <c r="K99" s="215">
        <v>69</v>
      </c>
      <c r="L99" s="215">
        <v>124</v>
      </c>
      <c r="M99" s="215">
        <v>103</v>
      </c>
      <c r="N99" s="215">
        <v>227</v>
      </c>
      <c r="O99" s="215">
        <v>78</v>
      </c>
      <c r="P99" s="215">
        <v>71</v>
      </c>
      <c r="Q99" s="215">
        <v>74</v>
      </c>
      <c r="R99" s="215">
        <v>4087</v>
      </c>
      <c r="S99" s="215">
        <v>4286</v>
      </c>
      <c r="T99" s="215">
        <v>8373</v>
      </c>
    </row>
    <row r="100" spans="1:20" x14ac:dyDescent="0.45">
      <c r="A100" s="149" t="s">
        <v>178</v>
      </c>
      <c r="B100" s="149" t="s">
        <v>179</v>
      </c>
      <c r="C100" s="215">
        <v>76</v>
      </c>
      <c r="D100" s="215">
        <v>70</v>
      </c>
      <c r="E100" s="215">
        <v>73</v>
      </c>
      <c r="F100" s="215">
        <v>1237</v>
      </c>
      <c r="G100" s="215">
        <v>1249</v>
      </c>
      <c r="H100" s="215">
        <v>2486</v>
      </c>
      <c r="I100" s="215">
        <v>69</v>
      </c>
      <c r="J100" s="215">
        <v>59</v>
      </c>
      <c r="K100" s="215">
        <v>63</v>
      </c>
      <c r="L100" s="215">
        <v>375</v>
      </c>
      <c r="M100" s="215">
        <v>437</v>
      </c>
      <c r="N100" s="215">
        <v>812</v>
      </c>
      <c r="O100" s="215">
        <v>74</v>
      </c>
      <c r="P100" s="215">
        <v>67</v>
      </c>
      <c r="Q100" s="215">
        <v>70</v>
      </c>
      <c r="R100" s="215">
        <v>1635</v>
      </c>
      <c r="S100" s="215">
        <v>1710</v>
      </c>
      <c r="T100" s="215">
        <v>3345</v>
      </c>
    </row>
    <row r="101" spans="1:20" x14ac:dyDescent="0.45">
      <c r="A101" s="149" t="s">
        <v>372</v>
      </c>
      <c r="B101" s="149" t="s">
        <v>373</v>
      </c>
      <c r="C101" s="215">
        <v>82</v>
      </c>
      <c r="D101" s="215">
        <v>74</v>
      </c>
      <c r="E101" s="215">
        <v>78</v>
      </c>
      <c r="F101" s="215">
        <v>1947</v>
      </c>
      <c r="G101" s="215">
        <v>1967</v>
      </c>
      <c r="H101" s="215">
        <v>3914</v>
      </c>
      <c r="I101" s="215">
        <v>74</v>
      </c>
      <c r="J101" s="215">
        <v>70</v>
      </c>
      <c r="K101" s="215">
        <v>72</v>
      </c>
      <c r="L101" s="215">
        <v>78</v>
      </c>
      <c r="M101" s="215">
        <v>66</v>
      </c>
      <c r="N101" s="215">
        <v>144</v>
      </c>
      <c r="O101" s="215">
        <v>81</v>
      </c>
      <c r="P101" s="215">
        <v>73</v>
      </c>
      <c r="Q101" s="215">
        <v>77</v>
      </c>
      <c r="R101" s="215">
        <v>2038</v>
      </c>
      <c r="S101" s="215">
        <v>2042</v>
      </c>
      <c r="T101" s="215">
        <v>4080</v>
      </c>
    </row>
    <row r="102" spans="1:20" x14ac:dyDescent="0.45">
      <c r="A102" s="149" t="s">
        <v>382</v>
      </c>
      <c r="B102" s="149" t="s">
        <v>383</v>
      </c>
      <c r="C102" s="215">
        <v>82</v>
      </c>
      <c r="D102" s="215">
        <v>74</v>
      </c>
      <c r="E102" s="215">
        <v>78</v>
      </c>
      <c r="F102" s="215">
        <v>638</v>
      </c>
      <c r="G102" s="215">
        <v>713</v>
      </c>
      <c r="H102" s="215">
        <v>1351</v>
      </c>
      <c r="I102" s="215">
        <v>76</v>
      </c>
      <c r="J102" s="215">
        <v>82</v>
      </c>
      <c r="K102" s="215">
        <v>79</v>
      </c>
      <c r="L102" s="215">
        <v>87</v>
      </c>
      <c r="M102" s="215">
        <v>84</v>
      </c>
      <c r="N102" s="215">
        <v>171</v>
      </c>
      <c r="O102" s="215">
        <v>81</v>
      </c>
      <c r="P102" s="215">
        <v>75</v>
      </c>
      <c r="Q102" s="215">
        <v>78</v>
      </c>
      <c r="R102" s="215">
        <v>732</v>
      </c>
      <c r="S102" s="215">
        <v>803</v>
      </c>
      <c r="T102" s="215">
        <v>1535</v>
      </c>
    </row>
    <row r="103" spans="1:20" x14ac:dyDescent="0.45">
      <c r="A103" s="149" t="s">
        <v>365</v>
      </c>
      <c r="B103" s="149" t="s">
        <v>366</v>
      </c>
      <c r="C103" s="215">
        <v>81</v>
      </c>
      <c r="D103" s="215">
        <v>75</v>
      </c>
      <c r="E103" s="215">
        <v>78</v>
      </c>
      <c r="F103" s="215">
        <v>760</v>
      </c>
      <c r="G103" s="215">
        <v>764</v>
      </c>
      <c r="H103" s="215">
        <v>1524</v>
      </c>
      <c r="I103" s="215">
        <v>78</v>
      </c>
      <c r="J103" s="215">
        <v>67</v>
      </c>
      <c r="K103" s="215">
        <v>73</v>
      </c>
      <c r="L103" s="215">
        <v>174</v>
      </c>
      <c r="M103" s="215">
        <v>184</v>
      </c>
      <c r="N103" s="215">
        <v>358</v>
      </c>
      <c r="O103" s="215">
        <v>80</v>
      </c>
      <c r="P103" s="215">
        <v>73</v>
      </c>
      <c r="Q103" s="215">
        <v>77</v>
      </c>
      <c r="R103" s="215">
        <v>956</v>
      </c>
      <c r="S103" s="215">
        <v>971</v>
      </c>
      <c r="T103" s="215">
        <v>1927</v>
      </c>
    </row>
    <row r="104" spans="1:20" x14ac:dyDescent="0.45">
      <c r="A104" s="149" t="s">
        <v>76</v>
      </c>
      <c r="B104" s="149" t="s">
        <v>77</v>
      </c>
      <c r="C104" s="215">
        <v>83</v>
      </c>
      <c r="D104" s="215">
        <v>73</v>
      </c>
      <c r="E104" s="215">
        <v>78</v>
      </c>
      <c r="F104" s="215">
        <v>2587</v>
      </c>
      <c r="G104" s="215">
        <v>2712</v>
      </c>
      <c r="H104" s="215">
        <v>5299</v>
      </c>
      <c r="I104" s="215">
        <v>79</v>
      </c>
      <c r="J104" s="215">
        <v>72</v>
      </c>
      <c r="K104" s="215">
        <v>76</v>
      </c>
      <c r="L104" s="215">
        <v>67</v>
      </c>
      <c r="M104" s="215">
        <v>65</v>
      </c>
      <c r="N104" s="215">
        <v>132</v>
      </c>
      <c r="O104" s="215">
        <v>82</v>
      </c>
      <c r="P104" s="215">
        <v>73</v>
      </c>
      <c r="Q104" s="215">
        <v>78</v>
      </c>
      <c r="R104" s="215">
        <v>2660</v>
      </c>
      <c r="S104" s="215">
        <v>2781</v>
      </c>
      <c r="T104" s="215">
        <v>5441</v>
      </c>
    </row>
    <row r="105" spans="1:20" x14ac:dyDescent="0.45">
      <c r="A105" s="149" t="s">
        <v>74</v>
      </c>
      <c r="B105" s="149" t="s">
        <v>75</v>
      </c>
      <c r="C105" s="215">
        <v>86</v>
      </c>
      <c r="D105" s="215">
        <v>80</v>
      </c>
      <c r="E105" s="215">
        <v>83</v>
      </c>
      <c r="F105" s="215">
        <v>580</v>
      </c>
      <c r="G105" s="215">
        <v>629</v>
      </c>
      <c r="H105" s="215">
        <v>1209</v>
      </c>
      <c r="I105" s="215">
        <v>79</v>
      </c>
      <c r="J105" s="215">
        <v>74</v>
      </c>
      <c r="K105" s="215">
        <v>77</v>
      </c>
      <c r="L105" s="215">
        <v>43</v>
      </c>
      <c r="M105" s="215">
        <v>35</v>
      </c>
      <c r="N105" s="215">
        <v>78</v>
      </c>
      <c r="O105" s="215">
        <v>85</v>
      </c>
      <c r="P105" s="215">
        <v>80</v>
      </c>
      <c r="Q105" s="215">
        <v>82</v>
      </c>
      <c r="R105" s="215">
        <v>626</v>
      </c>
      <c r="S105" s="215">
        <v>666</v>
      </c>
      <c r="T105" s="215">
        <v>1292</v>
      </c>
    </row>
    <row r="106" spans="1:20" x14ac:dyDescent="0.45">
      <c r="A106" s="149" t="s">
        <v>329</v>
      </c>
      <c r="B106" s="149" t="s">
        <v>330</v>
      </c>
      <c r="C106" s="215">
        <v>81</v>
      </c>
      <c r="D106" s="215">
        <v>73</v>
      </c>
      <c r="E106" s="215">
        <v>77</v>
      </c>
      <c r="F106" s="215">
        <v>2431</v>
      </c>
      <c r="G106" s="215">
        <v>2636</v>
      </c>
      <c r="H106" s="215">
        <v>5067</v>
      </c>
      <c r="I106" s="215">
        <v>72</v>
      </c>
      <c r="J106" s="215">
        <v>66</v>
      </c>
      <c r="K106" s="215">
        <v>69</v>
      </c>
      <c r="L106" s="215">
        <v>162</v>
      </c>
      <c r="M106" s="215">
        <v>182</v>
      </c>
      <c r="N106" s="215">
        <v>344</v>
      </c>
      <c r="O106" s="215">
        <v>80</v>
      </c>
      <c r="P106" s="215">
        <v>72</v>
      </c>
      <c r="Q106" s="215">
        <v>76</v>
      </c>
      <c r="R106" s="215">
        <v>2601</v>
      </c>
      <c r="S106" s="215">
        <v>2833</v>
      </c>
      <c r="T106" s="215">
        <v>5434</v>
      </c>
    </row>
    <row r="107" spans="1:20" x14ac:dyDescent="0.45">
      <c r="A107" s="149" t="s">
        <v>325</v>
      </c>
      <c r="B107" s="149" t="s">
        <v>326</v>
      </c>
      <c r="C107" s="215">
        <v>80</v>
      </c>
      <c r="D107" s="215">
        <v>73</v>
      </c>
      <c r="E107" s="215">
        <v>77</v>
      </c>
      <c r="F107" s="215">
        <v>1160</v>
      </c>
      <c r="G107" s="215">
        <v>1238</v>
      </c>
      <c r="H107" s="215">
        <v>2398</v>
      </c>
      <c r="I107" s="215">
        <v>75</v>
      </c>
      <c r="J107" s="215">
        <v>60</v>
      </c>
      <c r="K107" s="215">
        <v>67</v>
      </c>
      <c r="L107" s="215">
        <v>188</v>
      </c>
      <c r="M107" s="215">
        <v>186</v>
      </c>
      <c r="N107" s="215">
        <v>374</v>
      </c>
      <c r="O107" s="215">
        <v>79</v>
      </c>
      <c r="P107" s="215">
        <v>71</v>
      </c>
      <c r="Q107" s="215">
        <v>75</v>
      </c>
      <c r="R107" s="215">
        <v>1358</v>
      </c>
      <c r="S107" s="215">
        <v>1428</v>
      </c>
      <c r="T107" s="215">
        <v>2786</v>
      </c>
    </row>
    <row r="108" spans="1:20" x14ac:dyDescent="0.45">
      <c r="A108" s="149" t="s">
        <v>331</v>
      </c>
      <c r="B108" s="149" t="s">
        <v>332</v>
      </c>
      <c r="C108" s="215">
        <v>82</v>
      </c>
      <c r="D108" s="215">
        <v>74</v>
      </c>
      <c r="E108" s="215">
        <v>78</v>
      </c>
      <c r="F108" s="215">
        <v>6847</v>
      </c>
      <c r="G108" s="215">
        <v>7059</v>
      </c>
      <c r="H108" s="215">
        <v>13906</v>
      </c>
      <c r="I108" s="215">
        <v>84</v>
      </c>
      <c r="J108" s="215">
        <v>76</v>
      </c>
      <c r="K108" s="215">
        <v>80</v>
      </c>
      <c r="L108" s="215">
        <v>475</v>
      </c>
      <c r="M108" s="215">
        <v>498</v>
      </c>
      <c r="N108" s="215">
        <v>973</v>
      </c>
      <c r="O108" s="215">
        <v>82</v>
      </c>
      <c r="P108" s="215">
        <v>74</v>
      </c>
      <c r="Q108" s="215">
        <v>78</v>
      </c>
      <c r="R108" s="215">
        <v>7361</v>
      </c>
      <c r="S108" s="215">
        <v>7596</v>
      </c>
      <c r="T108" s="215">
        <v>14957</v>
      </c>
    </row>
    <row r="109" spans="1:20" x14ac:dyDescent="0.45">
      <c r="A109" s="149" t="s">
        <v>343</v>
      </c>
      <c r="B109" s="149" t="s">
        <v>344</v>
      </c>
      <c r="C109" s="215">
        <v>79</v>
      </c>
      <c r="D109" s="215">
        <v>71</v>
      </c>
      <c r="E109" s="215">
        <v>75</v>
      </c>
      <c r="F109" s="215">
        <v>914</v>
      </c>
      <c r="G109" s="215">
        <v>1020</v>
      </c>
      <c r="H109" s="215">
        <v>1934</v>
      </c>
      <c r="I109" s="215">
        <v>80</v>
      </c>
      <c r="J109" s="215">
        <v>66</v>
      </c>
      <c r="K109" s="215">
        <v>73</v>
      </c>
      <c r="L109" s="215">
        <v>208</v>
      </c>
      <c r="M109" s="215">
        <v>204</v>
      </c>
      <c r="N109" s="215">
        <v>412</v>
      </c>
      <c r="O109" s="215">
        <v>78</v>
      </c>
      <c r="P109" s="215">
        <v>70</v>
      </c>
      <c r="Q109" s="215">
        <v>74</v>
      </c>
      <c r="R109" s="215">
        <v>1134</v>
      </c>
      <c r="S109" s="215">
        <v>1233</v>
      </c>
      <c r="T109" s="215">
        <v>2367</v>
      </c>
    </row>
    <row r="110" spans="1:20" x14ac:dyDescent="0.45">
      <c r="A110" s="149" t="s">
        <v>349</v>
      </c>
      <c r="B110" s="149" t="s">
        <v>350</v>
      </c>
      <c r="C110" s="215">
        <v>80</v>
      </c>
      <c r="D110" s="215">
        <v>75</v>
      </c>
      <c r="E110" s="215">
        <v>77</v>
      </c>
      <c r="F110" s="215">
        <v>986</v>
      </c>
      <c r="G110" s="215">
        <v>1038</v>
      </c>
      <c r="H110" s="215">
        <v>2024</v>
      </c>
      <c r="I110" s="215">
        <v>85</v>
      </c>
      <c r="J110" s="215">
        <v>76</v>
      </c>
      <c r="K110" s="215">
        <v>80</v>
      </c>
      <c r="L110" s="215">
        <v>405</v>
      </c>
      <c r="M110" s="215">
        <v>399</v>
      </c>
      <c r="N110" s="215">
        <v>804</v>
      </c>
      <c r="O110" s="215">
        <v>81</v>
      </c>
      <c r="P110" s="215">
        <v>75</v>
      </c>
      <c r="Q110" s="215">
        <v>78</v>
      </c>
      <c r="R110" s="215">
        <v>1404</v>
      </c>
      <c r="S110" s="215">
        <v>1450</v>
      </c>
      <c r="T110" s="215">
        <v>2854</v>
      </c>
    </row>
    <row r="111" spans="1:20" x14ac:dyDescent="0.45">
      <c r="A111" s="149" t="s">
        <v>184</v>
      </c>
      <c r="B111" s="149" t="s">
        <v>185</v>
      </c>
      <c r="C111" s="215">
        <v>80</v>
      </c>
      <c r="D111" s="215">
        <v>72</v>
      </c>
      <c r="E111" s="215">
        <v>76</v>
      </c>
      <c r="F111" s="215">
        <v>3332</v>
      </c>
      <c r="G111" s="215">
        <v>3531</v>
      </c>
      <c r="H111" s="215">
        <v>6863</v>
      </c>
      <c r="I111" s="215">
        <v>81</v>
      </c>
      <c r="J111" s="215">
        <v>75</v>
      </c>
      <c r="K111" s="215">
        <v>78</v>
      </c>
      <c r="L111" s="215">
        <v>300</v>
      </c>
      <c r="M111" s="215">
        <v>321</v>
      </c>
      <c r="N111" s="215">
        <v>621</v>
      </c>
      <c r="O111" s="215">
        <v>80</v>
      </c>
      <c r="P111" s="215">
        <v>72</v>
      </c>
      <c r="Q111" s="215">
        <v>76</v>
      </c>
      <c r="R111" s="215">
        <v>3638</v>
      </c>
      <c r="S111" s="215">
        <v>3870</v>
      </c>
      <c r="T111" s="215">
        <v>7508</v>
      </c>
    </row>
    <row r="112" spans="1:20" x14ac:dyDescent="0.45">
      <c r="A112" s="149" t="s">
        <v>182</v>
      </c>
      <c r="B112" s="149" t="s">
        <v>183</v>
      </c>
      <c r="C112" s="215">
        <v>78</v>
      </c>
      <c r="D112" s="215">
        <v>67</v>
      </c>
      <c r="E112" s="215">
        <v>72</v>
      </c>
      <c r="F112" s="215">
        <v>1085</v>
      </c>
      <c r="G112" s="215">
        <v>1163</v>
      </c>
      <c r="H112" s="215">
        <v>2248</v>
      </c>
      <c r="I112" s="215">
        <v>76</v>
      </c>
      <c r="J112" s="215">
        <v>71</v>
      </c>
      <c r="K112" s="215">
        <v>73</v>
      </c>
      <c r="L112" s="215">
        <v>1088</v>
      </c>
      <c r="M112" s="215">
        <v>1139</v>
      </c>
      <c r="N112" s="215">
        <v>2227</v>
      </c>
      <c r="O112" s="215">
        <v>76</v>
      </c>
      <c r="P112" s="215">
        <v>68</v>
      </c>
      <c r="Q112" s="215">
        <v>72</v>
      </c>
      <c r="R112" s="215">
        <v>2220</v>
      </c>
      <c r="S112" s="215">
        <v>2352</v>
      </c>
      <c r="T112" s="215">
        <v>4572</v>
      </c>
    </row>
    <row r="113" spans="1:20" x14ac:dyDescent="0.45">
      <c r="A113" s="149" t="s">
        <v>194</v>
      </c>
      <c r="B113" s="149" t="s">
        <v>195</v>
      </c>
      <c r="C113" s="215">
        <v>85</v>
      </c>
      <c r="D113" s="215">
        <v>79</v>
      </c>
      <c r="E113" s="215">
        <v>82</v>
      </c>
      <c r="F113" s="215">
        <v>199</v>
      </c>
      <c r="G113" s="215">
        <v>181</v>
      </c>
      <c r="H113" s="215">
        <v>380</v>
      </c>
      <c r="I113" s="215" t="s">
        <v>414</v>
      </c>
      <c r="J113" s="215" t="s">
        <v>414</v>
      </c>
      <c r="K113" s="215">
        <v>69</v>
      </c>
      <c r="L113" s="215">
        <v>7</v>
      </c>
      <c r="M113" s="215">
        <v>6</v>
      </c>
      <c r="N113" s="215">
        <v>13</v>
      </c>
      <c r="O113" s="215">
        <v>85</v>
      </c>
      <c r="P113" s="215">
        <v>78</v>
      </c>
      <c r="Q113" s="215">
        <v>82</v>
      </c>
      <c r="R113" s="215">
        <v>207</v>
      </c>
      <c r="S113" s="215">
        <v>190</v>
      </c>
      <c r="T113" s="215">
        <v>397</v>
      </c>
    </row>
    <row r="114" spans="1:20" x14ac:dyDescent="0.45">
      <c r="A114" s="149" t="s">
        <v>212</v>
      </c>
      <c r="B114" s="149" t="s">
        <v>213</v>
      </c>
      <c r="C114" s="215">
        <v>86</v>
      </c>
      <c r="D114" s="215">
        <v>78</v>
      </c>
      <c r="E114" s="215">
        <v>82</v>
      </c>
      <c r="F114" s="215">
        <v>4233</v>
      </c>
      <c r="G114" s="215">
        <v>4440</v>
      </c>
      <c r="H114" s="215">
        <v>8673</v>
      </c>
      <c r="I114" s="215">
        <v>84</v>
      </c>
      <c r="J114" s="215">
        <v>75</v>
      </c>
      <c r="K114" s="215">
        <v>79</v>
      </c>
      <c r="L114" s="215">
        <v>282</v>
      </c>
      <c r="M114" s="215">
        <v>337</v>
      </c>
      <c r="N114" s="215">
        <v>619</v>
      </c>
      <c r="O114" s="215">
        <v>85</v>
      </c>
      <c r="P114" s="215">
        <v>78</v>
      </c>
      <c r="Q114" s="215">
        <v>81</v>
      </c>
      <c r="R114" s="215">
        <v>4529</v>
      </c>
      <c r="S114" s="215">
        <v>4792</v>
      </c>
      <c r="T114" s="215">
        <v>9321</v>
      </c>
    </row>
    <row r="115" spans="1:20" x14ac:dyDescent="0.45">
      <c r="A115" s="149" t="s">
        <v>214</v>
      </c>
      <c r="B115" s="149" t="s">
        <v>215</v>
      </c>
      <c r="C115" s="215">
        <v>82</v>
      </c>
      <c r="D115" s="215">
        <v>74</v>
      </c>
      <c r="E115" s="215">
        <v>78</v>
      </c>
      <c r="F115" s="215">
        <v>1273</v>
      </c>
      <c r="G115" s="215">
        <v>1266</v>
      </c>
      <c r="H115" s="215">
        <v>2539</v>
      </c>
      <c r="I115" s="215">
        <v>77</v>
      </c>
      <c r="J115" s="215">
        <v>69</v>
      </c>
      <c r="K115" s="215">
        <v>73</v>
      </c>
      <c r="L115" s="215">
        <v>328</v>
      </c>
      <c r="M115" s="215">
        <v>344</v>
      </c>
      <c r="N115" s="215">
        <v>672</v>
      </c>
      <c r="O115" s="215">
        <v>80</v>
      </c>
      <c r="P115" s="215">
        <v>72</v>
      </c>
      <c r="Q115" s="215">
        <v>76</v>
      </c>
      <c r="R115" s="215">
        <v>1613</v>
      </c>
      <c r="S115" s="215">
        <v>1625</v>
      </c>
      <c r="T115" s="215">
        <v>3238</v>
      </c>
    </row>
    <row r="116" spans="1:20" x14ac:dyDescent="0.45">
      <c r="A116" s="149" t="s">
        <v>392</v>
      </c>
      <c r="B116" s="149" t="s">
        <v>393</v>
      </c>
      <c r="C116" s="215">
        <v>78</v>
      </c>
      <c r="D116" s="215">
        <v>71</v>
      </c>
      <c r="E116" s="215">
        <v>74</v>
      </c>
      <c r="F116" s="215">
        <v>2419</v>
      </c>
      <c r="G116" s="215">
        <v>2526</v>
      </c>
      <c r="H116" s="215">
        <v>4945</v>
      </c>
      <c r="I116" s="215">
        <v>71</v>
      </c>
      <c r="J116" s="215">
        <v>64</v>
      </c>
      <c r="K116" s="215">
        <v>67</v>
      </c>
      <c r="L116" s="215">
        <v>156</v>
      </c>
      <c r="M116" s="215">
        <v>187</v>
      </c>
      <c r="N116" s="215">
        <v>343</v>
      </c>
      <c r="O116" s="215">
        <v>78</v>
      </c>
      <c r="P116" s="215">
        <v>70</v>
      </c>
      <c r="Q116" s="215">
        <v>74</v>
      </c>
      <c r="R116" s="215">
        <v>2594</v>
      </c>
      <c r="S116" s="215">
        <v>2739</v>
      </c>
      <c r="T116" s="215">
        <v>5333</v>
      </c>
    </row>
    <row r="117" spans="1:20" x14ac:dyDescent="0.45">
      <c r="A117" s="149" t="s">
        <v>388</v>
      </c>
      <c r="B117" s="149" t="s">
        <v>389</v>
      </c>
      <c r="C117" s="215">
        <v>80</v>
      </c>
      <c r="D117" s="215">
        <v>70</v>
      </c>
      <c r="E117" s="215">
        <v>75</v>
      </c>
      <c r="F117" s="215">
        <v>1131</v>
      </c>
      <c r="G117" s="215">
        <v>1191</v>
      </c>
      <c r="H117" s="215">
        <v>2322</v>
      </c>
      <c r="I117" s="215">
        <v>79</v>
      </c>
      <c r="J117" s="215">
        <v>73</v>
      </c>
      <c r="K117" s="215">
        <v>76</v>
      </c>
      <c r="L117" s="215">
        <v>237</v>
      </c>
      <c r="M117" s="215">
        <v>256</v>
      </c>
      <c r="N117" s="215">
        <v>493</v>
      </c>
      <c r="O117" s="215">
        <v>79</v>
      </c>
      <c r="P117" s="215">
        <v>71</v>
      </c>
      <c r="Q117" s="215">
        <v>75</v>
      </c>
      <c r="R117" s="215">
        <v>1377</v>
      </c>
      <c r="S117" s="215">
        <v>1459</v>
      </c>
      <c r="T117" s="215">
        <v>2836</v>
      </c>
    </row>
    <row r="118" spans="1:20" x14ac:dyDescent="0.45">
      <c r="A118" s="149" t="s">
        <v>323</v>
      </c>
      <c r="B118" s="149" t="s">
        <v>324</v>
      </c>
      <c r="C118" s="215">
        <v>83</v>
      </c>
      <c r="D118" s="215">
        <v>75</v>
      </c>
      <c r="E118" s="215">
        <v>79</v>
      </c>
      <c r="F118" s="215">
        <v>643</v>
      </c>
      <c r="G118" s="215">
        <v>632</v>
      </c>
      <c r="H118" s="215">
        <v>1275</v>
      </c>
      <c r="I118" s="215">
        <v>83</v>
      </c>
      <c r="J118" s="215">
        <v>76</v>
      </c>
      <c r="K118" s="215">
        <v>79</v>
      </c>
      <c r="L118" s="215">
        <v>96</v>
      </c>
      <c r="M118" s="215">
        <v>123</v>
      </c>
      <c r="N118" s="215">
        <v>219</v>
      </c>
      <c r="O118" s="215">
        <v>82</v>
      </c>
      <c r="P118" s="215">
        <v>75</v>
      </c>
      <c r="Q118" s="215">
        <v>79</v>
      </c>
      <c r="R118" s="215">
        <v>746</v>
      </c>
      <c r="S118" s="215">
        <v>761</v>
      </c>
      <c r="T118" s="215">
        <v>1507</v>
      </c>
    </row>
    <row r="119" spans="1:20" x14ac:dyDescent="0.45">
      <c r="A119" s="149" t="s">
        <v>357</v>
      </c>
      <c r="B119" s="149" t="s">
        <v>358</v>
      </c>
      <c r="C119" s="215">
        <v>83</v>
      </c>
      <c r="D119" s="215">
        <v>80</v>
      </c>
      <c r="E119" s="215">
        <v>82</v>
      </c>
      <c r="F119" s="215">
        <v>670</v>
      </c>
      <c r="G119" s="215">
        <v>708</v>
      </c>
      <c r="H119" s="215">
        <v>1378</v>
      </c>
      <c r="I119" s="215">
        <v>74</v>
      </c>
      <c r="J119" s="215">
        <v>75</v>
      </c>
      <c r="K119" s="215">
        <v>74</v>
      </c>
      <c r="L119" s="215">
        <v>123</v>
      </c>
      <c r="M119" s="215">
        <v>154</v>
      </c>
      <c r="N119" s="215">
        <v>277</v>
      </c>
      <c r="O119" s="215">
        <v>82</v>
      </c>
      <c r="P119" s="215">
        <v>79</v>
      </c>
      <c r="Q119" s="215">
        <v>80</v>
      </c>
      <c r="R119" s="215">
        <v>799</v>
      </c>
      <c r="S119" s="215">
        <v>873</v>
      </c>
      <c r="T119" s="215">
        <v>1672</v>
      </c>
    </row>
    <row r="120" spans="1:20" x14ac:dyDescent="0.45">
      <c r="A120" s="149" t="s">
        <v>353</v>
      </c>
      <c r="B120" s="149" t="s">
        <v>354</v>
      </c>
      <c r="C120" s="215">
        <v>79</v>
      </c>
      <c r="D120" s="215">
        <v>74</v>
      </c>
      <c r="E120" s="215">
        <v>77</v>
      </c>
      <c r="F120" s="215">
        <v>849</v>
      </c>
      <c r="G120" s="215">
        <v>905</v>
      </c>
      <c r="H120" s="215">
        <v>1754</v>
      </c>
      <c r="I120" s="215">
        <v>81</v>
      </c>
      <c r="J120" s="215">
        <v>77</v>
      </c>
      <c r="K120" s="215">
        <v>79</v>
      </c>
      <c r="L120" s="215">
        <v>73</v>
      </c>
      <c r="M120" s="215">
        <v>96</v>
      </c>
      <c r="N120" s="215">
        <v>169</v>
      </c>
      <c r="O120" s="215">
        <v>79</v>
      </c>
      <c r="P120" s="215">
        <v>75</v>
      </c>
      <c r="Q120" s="215">
        <v>77</v>
      </c>
      <c r="R120" s="215">
        <v>929</v>
      </c>
      <c r="S120" s="215">
        <v>1007</v>
      </c>
      <c r="T120" s="215">
        <v>1936</v>
      </c>
    </row>
    <row r="121" spans="1:20" x14ac:dyDescent="0.45">
      <c r="A121" s="149" t="s">
        <v>345</v>
      </c>
      <c r="B121" s="149" t="s">
        <v>346</v>
      </c>
      <c r="C121" s="215">
        <v>80</v>
      </c>
      <c r="D121" s="215">
        <v>70</v>
      </c>
      <c r="E121" s="215">
        <v>75</v>
      </c>
      <c r="F121" s="215">
        <v>590</v>
      </c>
      <c r="G121" s="215">
        <v>658</v>
      </c>
      <c r="H121" s="215">
        <v>1248</v>
      </c>
      <c r="I121" s="215">
        <v>80</v>
      </c>
      <c r="J121" s="215">
        <v>72</v>
      </c>
      <c r="K121" s="215">
        <v>76</v>
      </c>
      <c r="L121" s="215">
        <v>321</v>
      </c>
      <c r="M121" s="215">
        <v>316</v>
      </c>
      <c r="N121" s="215">
        <v>637</v>
      </c>
      <c r="O121" s="215">
        <v>79</v>
      </c>
      <c r="P121" s="215">
        <v>70</v>
      </c>
      <c r="Q121" s="215">
        <v>75</v>
      </c>
      <c r="R121" s="215">
        <v>930</v>
      </c>
      <c r="S121" s="215">
        <v>991</v>
      </c>
      <c r="T121" s="215">
        <v>1921</v>
      </c>
    </row>
    <row r="122" spans="1:20" x14ac:dyDescent="0.45">
      <c r="A122" s="149" t="s">
        <v>347</v>
      </c>
      <c r="B122" s="149" t="s">
        <v>348</v>
      </c>
      <c r="C122" s="215">
        <v>82</v>
      </c>
      <c r="D122" s="215">
        <v>73</v>
      </c>
      <c r="E122" s="215">
        <v>77</v>
      </c>
      <c r="F122" s="215">
        <v>459</v>
      </c>
      <c r="G122" s="215">
        <v>473</v>
      </c>
      <c r="H122" s="215">
        <v>932</v>
      </c>
      <c r="I122" s="215">
        <v>82</v>
      </c>
      <c r="J122" s="215">
        <v>76</v>
      </c>
      <c r="K122" s="215">
        <v>79</v>
      </c>
      <c r="L122" s="215">
        <v>688</v>
      </c>
      <c r="M122" s="215">
        <v>723</v>
      </c>
      <c r="N122" s="215">
        <v>1411</v>
      </c>
      <c r="O122" s="215">
        <v>81</v>
      </c>
      <c r="P122" s="215">
        <v>74</v>
      </c>
      <c r="Q122" s="215">
        <v>78</v>
      </c>
      <c r="R122" s="215">
        <v>1167</v>
      </c>
      <c r="S122" s="215">
        <v>1208</v>
      </c>
      <c r="T122" s="215">
        <v>2375</v>
      </c>
    </row>
    <row r="123" spans="1:20" x14ac:dyDescent="0.45">
      <c r="A123" s="149" t="s">
        <v>359</v>
      </c>
      <c r="B123" s="149" t="s">
        <v>360</v>
      </c>
      <c r="C123" s="215">
        <v>76</v>
      </c>
      <c r="D123" s="215">
        <v>71</v>
      </c>
      <c r="E123" s="215">
        <v>73</v>
      </c>
      <c r="F123" s="215">
        <v>819</v>
      </c>
      <c r="G123" s="215">
        <v>879</v>
      </c>
      <c r="H123" s="215">
        <v>1698</v>
      </c>
      <c r="I123" s="215">
        <v>84</v>
      </c>
      <c r="J123" s="215">
        <v>73</v>
      </c>
      <c r="K123" s="215">
        <v>78</v>
      </c>
      <c r="L123" s="215">
        <v>159</v>
      </c>
      <c r="M123" s="215">
        <v>157</v>
      </c>
      <c r="N123" s="215">
        <v>316</v>
      </c>
      <c r="O123" s="215">
        <v>77</v>
      </c>
      <c r="P123" s="215">
        <v>71</v>
      </c>
      <c r="Q123" s="215">
        <v>74</v>
      </c>
      <c r="R123" s="215">
        <v>988</v>
      </c>
      <c r="S123" s="215">
        <v>1044</v>
      </c>
      <c r="T123" s="215">
        <v>2032</v>
      </c>
    </row>
    <row r="124" spans="1:20" x14ac:dyDescent="0.45">
      <c r="A124" s="149" t="s">
        <v>232</v>
      </c>
      <c r="B124" s="149" t="s">
        <v>233</v>
      </c>
      <c r="C124" s="215">
        <v>80</v>
      </c>
      <c r="D124" s="215">
        <v>70</v>
      </c>
      <c r="E124" s="215">
        <v>75</v>
      </c>
      <c r="F124" s="215">
        <v>3075</v>
      </c>
      <c r="G124" s="215">
        <v>3039</v>
      </c>
      <c r="H124" s="215">
        <v>6114</v>
      </c>
      <c r="I124" s="215">
        <v>74</v>
      </c>
      <c r="J124" s="215">
        <v>73</v>
      </c>
      <c r="K124" s="215">
        <v>73</v>
      </c>
      <c r="L124" s="215">
        <v>511</v>
      </c>
      <c r="M124" s="215">
        <v>542</v>
      </c>
      <c r="N124" s="215">
        <v>1053</v>
      </c>
      <c r="O124" s="215">
        <v>79</v>
      </c>
      <c r="P124" s="215">
        <v>71</v>
      </c>
      <c r="Q124" s="215">
        <v>75</v>
      </c>
      <c r="R124" s="215">
        <v>3612</v>
      </c>
      <c r="S124" s="215">
        <v>3608</v>
      </c>
      <c r="T124" s="215">
        <v>7220</v>
      </c>
    </row>
    <row r="125" spans="1:20" x14ac:dyDescent="0.45">
      <c r="A125" s="149" t="s">
        <v>242</v>
      </c>
      <c r="B125" s="149" t="s">
        <v>243</v>
      </c>
      <c r="C125" s="215">
        <v>78</v>
      </c>
      <c r="D125" s="215">
        <v>70</v>
      </c>
      <c r="E125" s="215">
        <v>74</v>
      </c>
      <c r="F125" s="215">
        <v>888</v>
      </c>
      <c r="G125" s="215">
        <v>892</v>
      </c>
      <c r="H125" s="215">
        <v>1780</v>
      </c>
      <c r="I125" s="215">
        <v>72</v>
      </c>
      <c r="J125" s="215">
        <v>60</v>
      </c>
      <c r="K125" s="215">
        <v>66</v>
      </c>
      <c r="L125" s="215">
        <v>576</v>
      </c>
      <c r="M125" s="215">
        <v>602</v>
      </c>
      <c r="N125" s="215">
        <v>1178</v>
      </c>
      <c r="O125" s="215">
        <v>75</v>
      </c>
      <c r="P125" s="215">
        <v>65</v>
      </c>
      <c r="Q125" s="215">
        <v>70</v>
      </c>
      <c r="R125" s="215">
        <v>1486</v>
      </c>
      <c r="S125" s="215">
        <v>1515</v>
      </c>
      <c r="T125" s="215">
        <v>3001</v>
      </c>
    </row>
    <row r="126" spans="1:20" x14ac:dyDescent="0.45">
      <c r="A126" s="149" t="s">
        <v>114</v>
      </c>
      <c r="B126" s="149" t="s">
        <v>115</v>
      </c>
      <c r="C126" s="215">
        <v>75</v>
      </c>
      <c r="D126" s="215">
        <v>69</v>
      </c>
      <c r="E126" s="215">
        <v>72</v>
      </c>
      <c r="F126" s="215">
        <v>713</v>
      </c>
      <c r="G126" s="215">
        <v>704</v>
      </c>
      <c r="H126" s="215">
        <v>1417</v>
      </c>
      <c r="I126" s="215" t="s">
        <v>414</v>
      </c>
      <c r="J126" s="215" t="s">
        <v>414</v>
      </c>
      <c r="K126" s="215">
        <v>83</v>
      </c>
      <c r="L126" s="215">
        <v>15</v>
      </c>
      <c r="M126" s="215">
        <v>9</v>
      </c>
      <c r="N126" s="215">
        <v>24</v>
      </c>
      <c r="O126" s="215">
        <v>76</v>
      </c>
      <c r="P126" s="215">
        <v>69</v>
      </c>
      <c r="Q126" s="215">
        <v>73</v>
      </c>
      <c r="R126" s="215">
        <v>729</v>
      </c>
      <c r="S126" s="215">
        <v>715</v>
      </c>
      <c r="T126" s="215">
        <v>1444</v>
      </c>
    </row>
    <row r="127" spans="1:20" x14ac:dyDescent="0.45">
      <c r="A127" s="149" t="s">
        <v>139</v>
      </c>
      <c r="B127" s="149" t="s">
        <v>140</v>
      </c>
      <c r="C127" s="215">
        <v>82</v>
      </c>
      <c r="D127" s="215">
        <v>76</v>
      </c>
      <c r="E127" s="215">
        <v>79</v>
      </c>
      <c r="F127" s="215">
        <v>1111</v>
      </c>
      <c r="G127" s="215">
        <v>1216</v>
      </c>
      <c r="H127" s="215">
        <v>2327</v>
      </c>
      <c r="I127" s="215">
        <v>79</v>
      </c>
      <c r="J127" s="215">
        <v>73</v>
      </c>
      <c r="K127" s="215">
        <v>76</v>
      </c>
      <c r="L127" s="215">
        <v>99</v>
      </c>
      <c r="M127" s="215">
        <v>103</v>
      </c>
      <c r="N127" s="215">
        <v>202</v>
      </c>
      <c r="O127" s="215">
        <v>82</v>
      </c>
      <c r="P127" s="215">
        <v>75</v>
      </c>
      <c r="Q127" s="215">
        <v>78</v>
      </c>
      <c r="R127" s="215">
        <v>1217</v>
      </c>
      <c r="S127" s="215">
        <v>1329</v>
      </c>
      <c r="T127" s="215">
        <v>2546</v>
      </c>
    </row>
    <row r="128" spans="1:20" x14ac:dyDescent="0.45">
      <c r="A128" s="149" t="s">
        <v>370</v>
      </c>
      <c r="B128" s="149" t="s">
        <v>371</v>
      </c>
      <c r="C128" s="215">
        <v>85</v>
      </c>
      <c r="D128" s="215">
        <v>75</v>
      </c>
      <c r="E128" s="215">
        <v>80</v>
      </c>
      <c r="F128" s="215">
        <v>3611</v>
      </c>
      <c r="G128" s="215">
        <v>3836</v>
      </c>
      <c r="H128" s="215">
        <v>7447</v>
      </c>
      <c r="I128" s="215">
        <v>75</v>
      </c>
      <c r="J128" s="215">
        <v>74</v>
      </c>
      <c r="K128" s="215">
        <v>74</v>
      </c>
      <c r="L128" s="215">
        <v>143</v>
      </c>
      <c r="M128" s="215">
        <v>162</v>
      </c>
      <c r="N128" s="215">
        <v>305</v>
      </c>
      <c r="O128" s="215">
        <v>85</v>
      </c>
      <c r="P128" s="215">
        <v>75</v>
      </c>
      <c r="Q128" s="215">
        <v>80</v>
      </c>
      <c r="R128" s="215">
        <v>3778</v>
      </c>
      <c r="S128" s="215">
        <v>4016</v>
      </c>
      <c r="T128" s="215">
        <v>7794</v>
      </c>
    </row>
    <row r="129" spans="1:20" x14ac:dyDescent="0.45">
      <c r="A129" s="149" t="s">
        <v>380</v>
      </c>
      <c r="B129" s="149" t="s">
        <v>381</v>
      </c>
      <c r="C129" s="215">
        <v>82</v>
      </c>
      <c r="D129" s="215">
        <v>74</v>
      </c>
      <c r="E129" s="215">
        <v>78</v>
      </c>
      <c r="F129" s="215">
        <v>1319</v>
      </c>
      <c r="G129" s="215">
        <v>1430</v>
      </c>
      <c r="H129" s="215">
        <v>2749</v>
      </c>
      <c r="I129" s="215">
        <v>76</v>
      </c>
      <c r="J129" s="215">
        <v>73</v>
      </c>
      <c r="K129" s="215">
        <v>74</v>
      </c>
      <c r="L129" s="215">
        <v>93</v>
      </c>
      <c r="M129" s="215">
        <v>117</v>
      </c>
      <c r="N129" s="215">
        <v>210</v>
      </c>
      <c r="O129" s="215">
        <v>82</v>
      </c>
      <c r="P129" s="215">
        <v>73</v>
      </c>
      <c r="Q129" s="215">
        <v>77</v>
      </c>
      <c r="R129" s="215">
        <v>1425</v>
      </c>
      <c r="S129" s="215">
        <v>1554</v>
      </c>
      <c r="T129" s="215">
        <v>2979</v>
      </c>
    </row>
    <row r="130" spans="1:20" x14ac:dyDescent="0.45">
      <c r="A130" s="149" t="s">
        <v>390</v>
      </c>
      <c r="B130" s="149" t="s">
        <v>391</v>
      </c>
      <c r="C130" s="215">
        <v>84</v>
      </c>
      <c r="D130" s="215">
        <v>71</v>
      </c>
      <c r="E130" s="215">
        <v>78</v>
      </c>
      <c r="F130" s="215">
        <v>647</v>
      </c>
      <c r="G130" s="215">
        <v>664</v>
      </c>
      <c r="H130" s="215">
        <v>1311</v>
      </c>
      <c r="I130" s="215">
        <v>88</v>
      </c>
      <c r="J130" s="215">
        <v>73</v>
      </c>
      <c r="K130" s="215">
        <v>79</v>
      </c>
      <c r="L130" s="215">
        <v>42</v>
      </c>
      <c r="M130" s="215">
        <v>62</v>
      </c>
      <c r="N130" s="215">
        <v>104</v>
      </c>
      <c r="O130" s="215">
        <v>84</v>
      </c>
      <c r="P130" s="215">
        <v>71</v>
      </c>
      <c r="Q130" s="215">
        <v>78</v>
      </c>
      <c r="R130" s="215">
        <v>695</v>
      </c>
      <c r="S130" s="215">
        <v>729</v>
      </c>
      <c r="T130" s="215">
        <v>1424</v>
      </c>
    </row>
    <row r="131" spans="1:20" x14ac:dyDescent="0.45">
      <c r="A131" s="149" t="s">
        <v>234</v>
      </c>
      <c r="B131" s="149" t="s">
        <v>235</v>
      </c>
      <c r="C131" s="215">
        <v>82</v>
      </c>
      <c r="D131" s="215">
        <v>73</v>
      </c>
      <c r="E131" s="215">
        <v>77</v>
      </c>
      <c r="F131" s="215">
        <v>7319</v>
      </c>
      <c r="G131" s="215">
        <v>7727</v>
      </c>
      <c r="H131" s="215">
        <v>15046</v>
      </c>
      <c r="I131" s="215">
        <v>81</v>
      </c>
      <c r="J131" s="215">
        <v>75</v>
      </c>
      <c r="K131" s="215">
        <v>78</v>
      </c>
      <c r="L131" s="215">
        <v>536</v>
      </c>
      <c r="M131" s="215">
        <v>627</v>
      </c>
      <c r="N131" s="215">
        <v>1163</v>
      </c>
      <c r="O131" s="215">
        <v>82</v>
      </c>
      <c r="P131" s="215">
        <v>73</v>
      </c>
      <c r="Q131" s="215">
        <v>77</v>
      </c>
      <c r="R131" s="215">
        <v>7909</v>
      </c>
      <c r="S131" s="215">
        <v>8399</v>
      </c>
      <c r="T131" s="215">
        <v>16308</v>
      </c>
    </row>
    <row r="132" spans="1:20" x14ac:dyDescent="0.45">
      <c r="A132" s="149" t="s">
        <v>244</v>
      </c>
      <c r="B132" s="149" t="s">
        <v>427</v>
      </c>
      <c r="C132" s="215">
        <v>84</v>
      </c>
      <c r="D132" s="215">
        <v>73</v>
      </c>
      <c r="E132" s="215">
        <v>79</v>
      </c>
      <c r="F132" s="215">
        <v>921</v>
      </c>
      <c r="G132" s="215">
        <v>952</v>
      </c>
      <c r="H132" s="215">
        <v>1873</v>
      </c>
      <c r="I132" s="215">
        <v>76</v>
      </c>
      <c r="J132" s="215">
        <v>68</v>
      </c>
      <c r="K132" s="215">
        <v>72</v>
      </c>
      <c r="L132" s="215">
        <v>138</v>
      </c>
      <c r="M132" s="215">
        <v>162</v>
      </c>
      <c r="N132" s="215">
        <v>300</v>
      </c>
      <c r="O132" s="215">
        <v>83</v>
      </c>
      <c r="P132" s="215">
        <v>72</v>
      </c>
      <c r="Q132" s="215">
        <v>77</v>
      </c>
      <c r="R132" s="215">
        <v>1064</v>
      </c>
      <c r="S132" s="215">
        <v>1123</v>
      </c>
      <c r="T132" s="215">
        <v>2187</v>
      </c>
    </row>
    <row r="133" spans="1:20" x14ac:dyDescent="0.45">
      <c r="A133" s="149" t="s">
        <v>247</v>
      </c>
      <c r="B133" s="149" t="s">
        <v>248</v>
      </c>
      <c r="C133" s="215">
        <v>79</v>
      </c>
      <c r="D133" s="215">
        <v>72</v>
      </c>
      <c r="E133" s="215">
        <v>75</v>
      </c>
      <c r="F133" s="215">
        <v>916</v>
      </c>
      <c r="G133" s="215">
        <v>918</v>
      </c>
      <c r="H133" s="215">
        <v>1834</v>
      </c>
      <c r="I133" s="215">
        <v>82</v>
      </c>
      <c r="J133" s="215">
        <v>74</v>
      </c>
      <c r="K133" s="215">
        <v>78</v>
      </c>
      <c r="L133" s="215">
        <v>193</v>
      </c>
      <c r="M133" s="215">
        <v>226</v>
      </c>
      <c r="N133" s="215">
        <v>419</v>
      </c>
      <c r="O133" s="215">
        <v>79</v>
      </c>
      <c r="P133" s="215">
        <v>72</v>
      </c>
      <c r="Q133" s="215">
        <v>76</v>
      </c>
      <c r="R133" s="215">
        <v>1119</v>
      </c>
      <c r="S133" s="215">
        <v>1153</v>
      </c>
      <c r="T133" s="215">
        <v>2272</v>
      </c>
    </row>
    <row r="134" spans="1:20" x14ac:dyDescent="0.45">
      <c r="A134" s="149" t="s">
        <v>204</v>
      </c>
      <c r="B134" s="149" t="s">
        <v>205</v>
      </c>
      <c r="C134" s="215">
        <v>78</v>
      </c>
      <c r="D134" s="215">
        <v>72</v>
      </c>
      <c r="E134" s="215">
        <v>75</v>
      </c>
      <c r="F134" s="215">
        <v>806</v>
      </c>
      <c r="G134" s="215">
        <v>898</v>
      </c>
      <c r="H134" s="215">
        <v>1704</v>
      </c>
      <c r="I134" s="215">
        <v>68</v>
      </c>
      <c r="J134" s="215">
        <v>73</v>
      </c>
      <c r="K134" s="215">
        <v>71</v>
      </c>
      <c r="L134" s="215">
        <v>73</v>
      </c>
      <c r="M134" s="215">
        <v>84</v>
      </c>
      <c r="N134" s="215">
        <v>157</v>
      </c>
      <c r="O134" s="215">
        <v>78</v>
      </c>
      <c r="P134" s="215">
        <v>72</v>
      </c>
      <c r="Q134" s="215">
        <v>74</v>
      </c>
      <c r="R134" s="215">
        <v>886</v>
      </c>
      <c r="S134" s="215">
        <v>986</v>
      </c>
      <c r="T134" s="215">
        <v>1872</v>
      </c>
    </row>
    <row r="135" spans="1:20" x14ac:dyDescent="0.45">
      <c r="A135" s="149" t="s">
        <v>224</v>
      </c>
      <c r="B135" s="149" t="s">
        <v>225</v>
      </c>
      <c r="C135" s="215">
        <v>82</v>
      </c>
      <c r="D135" s="215">
        <v>74</v>
      </c>
      <c r="E135" s="215">
        <v>78</v>
      </c>
      <c r="F135" s="215">
        <v>2724</v>
      </c>
      <c r="G135" s="215">
        <v>2861</v>
      </c>
      <c r="H135" s="215">
        <v>5585</v>
      </c>
      <c r="I135" s="215">
        <v>80</v>
      </c>
      <c r="J135" s="215">
        <v>73</v>
      </c>
      <c r="K135" s="215">
        <v>76</v>
      </c>
      <c r="L135" s="215">
        <v>256</v>
      </c>
      <c r="M135" s="215">
        <v>314</v>
      </c>
      <c r="N135" s="215">
        <v>570</v>
      </c>
      <c r="O135" s="215">
        <v>82</v>
      </c>
      <c r="P135" s="215">
        <v>74</v>
      </c>
      <c r="Q135" s="215">
        <v>78</v>
      </c>
      <c r="R135" s="215">
        <v>2991</v>
      </c>
      <c r="S135" s="215">
        <v>3184</v>
      </c>
      <c r="T135" s="215">
        <v>6175</v>
      </c>
    </row>
    <row r="136" spans="1:20" x14ac:dyDescent="0.45">
      <c r="A136" s="149" t="s">
        <v>335</v>
      </c>
      <c r="B136" s="149" t="s">
        <v>336</v>
      </c>
      <c r="C136" s="215">
        <v>83</v>
      </c>
      <c r="D136" s="215">
        <v>75</v>
      </c>
      <c r="E136" s="215">
        <v>79</v>
      </c>
      <c r="F136" s="215">
        <v>7566</v>
      </c>
      <c r="G136" s="215">
        <v>7966</v>
      </c>
      <c r="H136" s="215">
        <v>15532</v>
      </c>
      <c r="I136" s="215">
        <v>79</v>
      </c>
      <c r="J136" s="215">
        <v>71</v>
      </c>
      <c r="K136" s="215">
        <v>75</v>
      </c>
      <c r="L136" s="215">
        <v>1004</v>
      </c>
      <c r="M136" s="215">
        <v>1033</v>
      </c>
      <c r="N136" s="215">
        <v>2037</v>
      </c>
      <c r="O136" s="215">
        <v>82</v>
      </c>
      <c r="P136" s="215">
        <v>74</v>
      </c>
      <c r="Q136" s="215">
        <v>78</v>
      </c>
      <c r="R136" s="215">
        <v>8609</v>
      </c>
      <c r="S136" s="215">
        <v>9057</v>
      </c>
      <c r="T136" s="215">
        <v>17666</v>
      </c>
    </row>
    <row r="137" spans="1:20" x14ac:dyDescent="0.45">
      <c r="A137" s="149" t="s">
        <v>337</v>
      </c>
      <c r="B137" s="149" t="s">
        <v>338</v>
      </c>
      <c r="C137" s="215">
        <v>78</v>
      </c>
      <c r="D137" s="215">
        <v>71</v>
      </c>
      <c r="E137" s="215">
        <v>75</v>
      </c>
      <c r="F137" s="215">
        <v>1477</v>
      </c>
      <c r="G137" s="215">
        <v>1509</v>
      </c>
      <c r="H137" s="215">
        <v>2986</v>
      </c>
      <c r="I137" s="215">
        <v>78</v>
      </c>
      <c r="J137" s="215">
        <v>72</v>
      </c>
      <c r="K137" s="215">
        <v>75</v>
      </c>
      <c r="L137" s="215">
        <v>229</v>
      </c>
      <c r="M137" s="215">
        <v>233</v>
      </c>
      <c r="N137" s="215">
        <v>462</v>
      </c>
      <c r="O137" s="215">
        <v>78</v>
      </c>
      <c r="P137" s="215">
        <v>71</v>
      </c>
      <c r="Q137" s="215">
        <v>75</v>
      </c>
      <c r="R137" s="215">
        <v>1720</v>
      </c>
      <c r="S137" s="215">
        <v>1748</v>
      </c>
      <c r="T137" s="215">
        <v>3468</v>
      </c>
    </row>
    <row r="138" spans="1:20" x14ac:dyDescent="0.45">
      <c r="A138" s="149" t="s">
        <v>118</v>
      </c>
      <c r="B138" s="149" t="s">
        <v>119</v>
      </c>
      <c r="C138" s="215">
        <v>83</v>
      </c>
      <c r="D138" s="215">
        <v>74</v>
      </c>
      <c r="E138" s="215">
        <v>78</v>
      </c>
      <c r="F138" s="215">
        <v>5958</v>
      </c>
      <c r="G138" s="215">
        <v>6166</v>
      </c>
      <c r="H138" s="215">
        <v>12124</v>
      </c>
      <c r="I138" s="215">
        <v>75</v>
      </c>
      <c r="J138" s="215">
        <v>69</v>
      </c>
      <c r="K138" s="215">
        <v>72</v>
      </c>
      <c r="L138" s="215">
        <v>848</v>
      </c>
      <c r="M138" s="215">
        <v>880</v>
      </c>
      <c r="N138" s="215">
        <v>1728</v>
      </c>
      <c r="O138" s="215">
        <v>82</v>
      </c>
      <c r="P138" s="215">
        <v>73</v>
      </c>
      <c r="Q138" s="215">
        <v>77</v>
      </c>
      <c r="R138" s="215">
        <v>6837</v>
      </c>
      <c r="S138" s="215">
        <v>7079</v>
      </c>
      <c r="T138" s="215">
        <v>13916</v>
      </c>
    </row>
    <row r="139" spans="1:20" x14ac:dyDescent="0.45">
      <c r="A139" s="149" t="s">
        <v>100</v>
      </c>
      <c r="B139" s="149" t="s">
        <v>101</v>
      </c>
      <c r="C139" s="215">
        <v>79</v>
      </c>
      <c r="D139" s="215">
        <v>72</v>
      </c>
      <c r="E139" s="215">
        <v>76</v>
      </c>
      <c r="F139" s="215">
        <v>627</v>
      </c>
      <c r="G139" s="215">
        <v>640</v>
      </c>
      <c r="H139" s="215">
        <v>1267</v>
      </c>
      <c r="I139" s="215">
        <v>83</v>
      </c>
      <c r="J139" s="215">
        <v>73</v>
      </c>
      <c r="K139" s="215">
        <v>78</v>
      </c>
      <c r="L139" s="215">
        <v>451</v>
      </c>
      <c r="M139" s="215">
        <v>487</v>
      </c>
      <c r="N139" s="215">
        <v>938</v>
      </c>
      <c r="O139" s="215">
        <v>80</v>
      </c>
      <c r="P139" s="215">
        <v>72</v>
      </c>
      <c r="Q139" s="215">
        <v>76</v>
      </c>
      <c r="R139" s="215">
        <v>1082</v>
      </c>
      <c r="S139" s="215">
        <v>1134</v>
      </c>
      <c r="T139" s="215">
        <v>2216</v>
      </c>
    </row>
    <row r="140" spans="1:20" x14ac:dyDescent="0.45">
      <c r="A140" s="149" t="s">
        <v>102</v>
      </c>
      <c r="B140" s="149" t="s">
        <v>103</v>
      </c>
      <c r="C140" s="215">
        <v>83</v>
      </c>
      <c r="D140" s="215">
        <v>73</v>
      </c>
      <c r="E140" s="215">
        <v>78</v>
      </c>
      <c r="F140" s="215">
        <v>734</v>
      </c>
      <c r="G140" s="215">
        <v>773</v>
      </c>
      <c r="H140" s="215">
        <v>1507</v>
      </c>
      <c r="I140" s="215">
        <v>75</v>
      </c>
      <c r="J140" s="215">
        <v>77</v>
      </c>
      <c r="K140" s="215">
        <v>76</v>
      </c>
      <c r="L140" s="215">
        <v>53</v>
      </c>
      <c r="M140" s="215">
        <v>65</v>
      </c>
      <c r="N140" s="215">
        <v>118</v>
      </c>
      <c r="O140" s="215">
        <v>83</v>
      </c>
      <c r="P140" s="215">
        <v>73</v>
      </c>
      <c r="Q140" s="215">
        <v>77</v>
      </c>
      <c r="R140" s="215">
        <v>788</v>
      </c>
      <c r="S140" s="215">
        <v>842</v>
      </c>
      <c r="T140" s="215">
        <v>1630</v>
      </c>
    </row>
    <row r="141" spans="1:20" x14ac:dyDescent="0.45">
      <c r="A141" s="149" t="s">
        <v>192</v>
      </c>
      <c r="B141" s="149" t="s">
        <v>193</v>
      </c>
      <c r="C141" s="215">
        <v>79</v>
      </c>
      <c r="D141" s="215">
        <v>70</v>
      </c>
      <c r="E141" s="215">
        <v>74</v>
      </c>
      <c r="F141" s="215">
        <v>4166</v>
      </c>
      <c r="G141" s="215">
        <v>4330</v>
      </c>
      <c r="H141" s="215">
        <v>8496</v>
      </c>
      <c r="I141" s="215">
        <v>74</v>
      </c>
      <c r="J141" s="215">
        <v>67</v>
      </c>
      <c r="K141" s="215">
        <v>71</v>
      </c>
      <c r="L141" s="215">
        <v>316</v>
      </c>
      <c r="M141" s="215">
        <v>311</v>
      </c>
      <c r="N141" s="215">
        <v>627</v>
      </c>
      <c r="O141" s="215">
        <v>79</v>
      </c>
      <c r="P141" s="215">
        <v>69</v>
      </c>
      <c r="Q141" s="215">
        <v>74</v>
      </c>
      <c r="R141" s="215">
        <v>4497</v>
      </c>
      <c r="S141" s="215">
        <v>4665</v>
      </c>
      <c r="T141" s="215">
        <v>9162</v>
      </c>
    </row>
    <row r="142" spans="1:20" x14ac:dyDescent="0.45">
      <c r="A142" s="149" t="s">
        <v>190</v>
      </c>
      <c r="B142" s="149" t="s">
        <v>191</v>
      </c>
      <c r="C142" s="215">
        <v>77</v>
      </c>
      <c r="D142" s="215">
        <v>65</v>
      </c>
      <c r="E142" s="215">
        <v>71</v>
      </c>
      <c r="F142" s="215">
        <v>1210</v>
      </c>
      <c r="G142" s="215">
        <v>1335</v>
      </c>
      <c r="H142" s="215">
        <v>2545</v>
      </c>
      <c r="I142" s="215">
        <v>71</v>
      </c>
      <c r="J142" s="215">
        <v>67</v>
      </c>
      <c r="K142" s="215">
        <v>69</v>
      </c>
      <c r="L142" s="215">
        <v>571</v>
      </c>
      <c r="M142" s="215">
        <v>608</v>
      </c>
      <c r="N142" s="215">
        <v>1179</v>
      </c>
      <c r="O142" s="215">
        <v>74</v>
      </c>
      <c r="P142" s="215">
        <v>65</v>
      </c>
      <c r="Q142" s="215">
        <v>69</v>
      </c>
      <c r="R142" s="215">
        <v>1808</v>
      </c>
      <c r="S142" s="215">
        <v>1965</v>
      </c>
      <c r="T142" s="215">
        <v>3773</v>
      </c>
    </row>
    <row r="143" spans="1:20" x14ac:dyDescent="0.45">
      <c r="A143" s="149" t="s">
        <v>208</v>
      </c>
      <c r="B143" s="149" t="s">
        <v>209</v>
      </c>
      <c r="C143" s="215">
        <v>85</v>
      </c>
      <c r="D143" s="215">
        <v>77</v>
      </c>
      <c r="E143" s="215">
        <v>81</v>
      </c>
      <c r="F143" s="215">
        <v>1335</v>
      </c>
      <c r="G143" s="215">
        <v>1450</v>
      </c>
      <c r="H143" s="215">
        <v>2785</v>
      </c>
      <c r="I143" s="215">
        <v>89</v>
      </c>
      <c r="J143" s="215">
        <v>61</v>
      </c>
      <c r="K143" s="215">
        <v>74</v>
      </c>
      <c r="L143" s="215">
        <v>56</v>
      </c>
      <c r="M143" s="215">
        <v>66</v>
      </c>
      <c r="N143" s="215">
        <v>122</v>
      </c>
      <c r="O143" s="215">
        <v>85</v>
      </c>
      <c r="P143" s="215">
        <v>76</v>
      </c>
      <c r="Q143" s="215">
        <v>80</v>
      </c>
      <c r="R143" s="215">
        <v>1401</v>
      </c>
      <c r="S143" s="215">
        <v>1525</v>
      </c>
      <c r="T143" s="215">
        <v>2926</v>
      </c>
    </row>
    <row r="144" spans="1:20" x14ac:dyDescent="0.45">
      <c r="A144" s="149" t="s">
        <v>216</v>
      </c>
      <c r="B144" s="149" t="s">
        <v>217</v>
      </c>
      <c r="C144" s="215">
        <v>86</v>
      </c>
      <c r="D144" s="215">
        <v>78</v>
      </c>
      <c r="E144" s="215">
        <v>82</v>
      </c>
      <c r="F144" s="215">
        <v>927</v>
      </c>
      <c r="G144" s="215">
        <v>1060</v>
      </c>
      <c r="H144" s="215">
        <v>1987</v>
      </c>
      <c r="I144" s="215">
        <v>85</v>
      </c>
      <c r="J144" s="215">
        <v>79</v>
      </c>
      <c r="K144" s="215">
        <v>82</v>
      </c>
      <c r="L144" s="215">
        <v>110</v>
      </c>
      <c r="M144" s="215">
        <v>113</v>
      </c>
      <c r="N144" s="215">
        <v>223</v>
      </c>
      <c r="O144" s="215">
        <v>86</v>
      </c>
      <c r="P144" s="215">
        <v>78</v>
      </c>
      <c r="Q144" s="215">
        <v>82</v>
      </c>
      <c r="R144" s="215">
        <v>1042</v>
      </c>
      <c r="S144" s="215">
        <v>1178</v>
      </c>
      <c r="T144" s="215">
        <v>2220</v>
      </c>
    </row>
    <row r="145" spans="1:20" x14ac:dyDescent="0.45">
      <c r="A145" s="149" t="s">
        <v>108</v>
      </c>
      <c r="B145" s="149" t="s">
        <v>109</v>
      </c>
      <c r="C145" s="215">
        <v>86</v>
      </c>
      <c r="D145" s="215">
        <v>78</v>
      </c>
      <c r="E145" s="215">
        <v>82</v>
      </c>
      <c r="F145" s="215">
        <v>1836</v>
      </c>
      <c r="G145" s="215">
        <v>1993</v>
      </c>
      <c r="H145" s="215">
        <v>3829</v>
      </c>
      <c r="I145" s="215">
        <v>75</v>
      </c>
      <c r="J145" s="215">
        <v>72</v>
      </c>
      <c r="K145" s="215">
        <v>73</v>
      </c>
      <c r="L145" s="215">
        <v>112</v>
      </c>
      <c r="M145" s="215">
        <v>123</v>
      </c>
      <c r="N145" s="215">
        <v>235</v>
      </c>
      <c r="O145" s="215">
        <v>85</v>
      </c>
      <c r="P145" s="215">
        <v>78</v>
      </c>
      <c r="Q145" s="215">
        <v>81</v>
      </c>
      <c r="R145" s="215">
        <v>1953</v>
      </c>
      <c r="S145" s="215">
        <v>2124</v>
      </c>
      <c r="T145" s="215">
        <v>4077</v>
      </c>
    </row>
    <row r="146" spans="1:20" x14ac:dyDescent="0.45">
      <c r="A146" s="149" t="s">
        <v>110</v>
      </c>
      <c r="B146" s="149" t="s">
        <v>428</v>
      </c>
      <c r="C146" s="215">
        <v>81</v>
      </c>
      <c r="D146" s="215">
        <v>74</v>
      </c>
      <c r="E146" s="215">
        <v>78</v>
      </c>
      <c r="F146" s="215">
        <v>1690</v>
      </c>
      <c r="G146" s="215">
        <v>1836</v>
      </c>
      <c r="H146" s="215">
        <v>3526</v>
      </c>
      <c r="I146" s="215">
        <v>86</v>
      </c>
      <c r="J146" s="215">
        <v>73</v>
      </c>
      <c r="K146" s="215">
        <v>78</v>
      </c>
      <c r="L146" s="215">
        <v>83</v>
      </c>
      <c r="M146" s="215">
        <v>124</v>
      </c>
      <c r="N146" s="215">
        <v>207</v>
      </c>
      <c r="O146" s="215">
        <v>81</v>
      </c>
      <c r="P146" s="215">
        <v>74</v>
      </c>
      <c r="Q146" s="215">
        <v>77</v>
      </c>
      <c r="R146" s="215">
        <v>1777</v>
      </c>
      <c r="S146" s="215">
        <v>1973</v>
      </c>
      <c r="T146" s="215">
        <v>3750</v>
      </c>
    </row>
    <row r="147" spans="1:20" x14ac:dyDescent="0.45">
      <c r="A147" s="149" t="s">
        <v>368</v>
      </c>
      <c r="B147" s="149" t="s">
        <v>369</v>
      </c>
      <c r="C147" s="215">
        <v>80</v>
      </c>
      <c r="D147" s="215">
        <v>72</v>
      </c>
      <c r="E147" s="215">
        <v>76</v>
      </c>
      <c r="F147" s="215">
        <v>2722</v>
      </c>
      <c r="G147" s="215">
        <v>2800</v>
      </c>
      <c r="H147" s="215">
        <v>5522</v>
      </c>
      <c r="I147" s="215">
        <v>71</v>
      </c>
      <c r="J147" s="215">
        <v>59</v>
      </c>
      <c r="K147" s="215">
        <v>65</v>
      </c>
      <c r="L147" s="215">
        <v>66</v>
      </c>
      <c r="M147" s="215">
        <v>79</v>
      </c>
      <c r="N147" s="215">
        <v>145</v>
      </c>
      <c r="O147" s="215">
        <v>79</v>
      </c>
      <c r="P147" s="215">
        <v>72</v>
      </c>
      <c r="Q147" s="215">
        <v>75</v>
      </c>
      <c r="R147" s="215">
        <v>2811</v>
      </c>
      <c r="S147" s="215">
        <v>2913</v>
      </c>
      <c r="T147" s="215">
        <v>5724</v>
      </c>
    </row>
    <row r="148" spans="1:20" x14ac:dyDescent="0.45">
      <c r="A148" s="149" t="s">
        <v>112</v>
      </c>
      <c r="B148" s="149" t="s">
        <v>113</v>
      </c>
      <c r="C148" s="215">
        <v>81</v>
      </c>
      <c r="D148" s="215">
        <v>72</v>
      </c>
      <c r="E148" s="215">
        <v>76</v>
      </c>
      <c r="F148" s="215">
        <v>2327</v>
      </c>
      <c r="G148" s="215">
        <v>2589</v>
      </c>
      <c r="H148" s="215">
        <v>4916</v>
      </c>
      <c r="I148" s="215">
        <v>71</v>
      </c>
      <c r="J148" s="215">
        <v>61</v>
      </c>
      <c r="K148" s="215">
        <v>66</v>
      </c>
      <c r="L148" s="215">
        <v>111</v>
      </c>
      <c r="M148" s="215">
        <v>105</v>
      </c>
      <c r="N148" s="215">
        <v>216</v>
      </c>
      <c r="O148" s="215">
        <v>80</v>
      </c>
      <c r="P148" s="215">
        <v>71</v>
      </c>
      <c r="Q148" s="215">
        <v>75</v>
      </c>
      <c r="R148" s="215">
        <v>2449</v>
      </c>
      <c r="S148" s="215">
        <v>2701</v>
      </c>
      <c r="T148" s="215">
        <v>5150</v>
      </c>
    </row>
    <row r="149" spans="1:20" x14ac:dyDescent="0.45">
      <c r="A149" s="149" t="s">
        <v>374</v>
      </c>
      <c r="B149" s="149" t="s">
        <v>375</v>
      </c>
      <c r="C149" s="215">
        <v>79</v>
      </c>
      <c r="D149" s="215">
        <v>74</v>
      </c>
      <c r="E149" s="215">
        <v>77</v>
      </c>
      <c r="F149" s="215">
        <v>2964</v>
      </c>
      <c r="G149" s="215">
        <v>3103</v>
      </c>
      <c r="H149" s="215">
        <v>6067</v>
      </c>
      <c r="I149" s="215">
        <v>69</v>
      </c>
      <c r="J149" s="215">
        <v>62</v>
      </c>
      <c r="K149" s="215">
        <v>65</v>
      </c>
      <c r="L149" s="215">
        <v>266</v>
      </c>
      <c r="M149" s="215">
        <v>271</v>
      </c>
      <c r="N149" s="215">
        <v>537</v>
      </c>
      <c r="O149" s="215">
        <v>78</v>
      </c>
      <c r="P149" s="215">
        <v>73</v>
      </c>
      <c r="Q149" s="215">
        <v>76</v>
      </c>
      <c r="R149" s="215">
        <v>3239</v>
      </c>
      <c r="S149" s="215">
        <v>3395</v>
      </c>
      <c r="T149" s="215">
        <v>6634</v>
      </c>
    </row>
    <row r="150" spans="1:20" x14ac:dyDescent="0.45">
      <c r="A150" s="149" t="s">
        <v>236</v>
      </c>
      <c r="B150" s="149" t="s">
        <v>237</v>
      </c>
      <c r="C150" s="215">
        <v>83</v>
      </c>
      <c r="D150" s="215">
        <v>76</v>
      </c>
      <c r="E150" s="215">
        <v>80</v>
      </c>
      <c r="F150" s="215">
        <v>5811</v>
      </c>
      <c r="G150" s="215">
        <v>6056</v>
      </c>
      <c r="H150" s="215">
        <v>11867</v>
      </c>
      <c r="I150" s="215">
        <v>84</v>
      </c>
      <c r="J150" s="215">
        <v>76</v>
      </c>
      <c r="K150" s="215">
        <v>80</v>
      </c>
      <c r="L150" s="215">
        <v>1149</v>
      </c>
      <c r="M150" s="215">
        <v>1203</v>
      </c>
      <c r="N150" s="215">
        <v>2352</v>
      </c>
      <c r="O150" s="215">
        <v>83</v>
      </c>
      <c r="P150" s="215">
        <v>76</v>
      </c>
      <c r="Q150" s="215">
        <v>79</v>
      </c>
      <c r="R150" s="215">
        <v>7009</v>
      </c>
      <c r="S150" s="215">
        <v>7304</v>
      </c>
      <c r="T150" s="215">
        <v>14313</v>
      </c>
    </row>
    <row r="151" spans="1:20" x14ac:dyDescent="0.45">
      <c r="A151" s="149" t="s">
        <v>333</v>
      </c>
      <c r="B151" s="149" t="s">
        <v>334</v>
      </c>
      <c r="C151" s="215">
        <v>81</v>
      </c>
      <c r="D151" s="215">
        <v>72</v>
      </c>
      <c r="E151" s="215">
        <v>77</v>
      </c>
      <c r="F151" s="215">
        <v>615</v>
      </c>
      <c r="G151" s="215">
        <v>614</v>
      </c>
      <c r="H151" s="215">
        <v>1229</v>
      </c>
      <c r="I151" s="215">
        <v>84</v>
      </c>
      <c r="J151" s="215">
        <v>82</v>
      </c>
      <c r="K151" s="215">
        <v>83</v>
      </c>
      <c r="L151" s="215">
        <v>25</v>
      </c>
      <c r="M151" s="215">
        <v>22</v>
      </c>
      <c r="N151" s="215">
        <v>47</v>
      </c>
      <c r="O151" s="215">
        <v>81</v>
      </c>
      <c r="P151" s="215">
        <v>72</v>
      </c>
      <c r="Q151" s="215">
        <v>77</v>
      </c>
      <c r="R151" s="215">
        <v>641</v>
      </c>
      <c r="S151" s="215">
        <v>636</v>
      </c>
      <c r="T151" s="215">
        <v>1277</v>
      </c>
    </row>
    <row r="152" spans="1:20" x14ac:dyDescent="0.45">
      <c r="A152" s="149" t="s">
        <v>186</v>
      </c>
      <c r="B152" s="149" t="s">
        <v>187</v>
      </c>
      <c r="C152" s="215">
        <v>83</v>
      </c>
      <c r="D152" s="215">
        <v>74</v>
      </c>
      <c r="E152" s="215">
        <v>79</v>
      </c>
      <c r="F152" s="215">
        <v>3440</v>
      </c>
      <c r="G152" s="215">
        <v>3560</v>
      </c>
      <c r="H152" s="215">
        <v>7000</v>
      </c>
      <c r="I152" s="215">
        <v>79</v>
      </c>
      <c r="J152" s="215">
        <v>70</v>
      </c>
      <c r="K152" s="215">
        <v>74</v>
      </c>
      <c r="L152" s="215">
        <v>399</v>
      </c>
      <c r="M152" s="215">
        <v>424</v>
      </c>
      <c r="N152" s="215">
        <v>823</v>
      </c>
      <c r="O152" s="215">
        <v>82</v>
      </c>
      <c r="P152" s="215">
        <v>73</v>
      </c>
      <c r="Q152" s="215">
        <v>78</v>
      </c>
      <c r="R152" s="215">
        <v>3858</v>
      </c>
      <c r="S152" s="215">
        <v>4011</v>
      </c>
      <c r="T152" s="215">
        <v>7869</v>
      </c>
    </row>
    <row r="153" spans="1:20" x14ac:dyDescent="0.45">
      <c r="A153" s="149" t="s">
        <v>240</v>
      </c>
      <c r="B153" s="149" t="s">
        <v>241</v>
      </c>
      <c r="C153" s="215">
        <v>79</v>
      </c>
      <c r="D153" s="215">
        <v>69</v>
      </c>
      <c r="E153" s="215">
        <v>74</v>
      </c>
      <c r="F153" s="215">
        <v>3884</v>
      </c>
      <c r="G153" s="215">
        <v>4114</v>
      </c>
      <c r="H153" s="215">
        <v>7998</v>
      </c>
      <c r="I153" s="215">
        <v>73</v>
      </c>
      <c r="J153" s="215">
        <v>63</v>
      </c>
      <c r="K153" s="215">
        <v>68</v>
      </c>
      <c r="L153" s="215">
        <v>451</v>
      </c>
      <c r="M153" s="215">
        <v>484</v>
      </c>
      <c r="N153" s="215">
        <v>935</v>
      </c>
      <c r="O153" s="215">
        <v>78</v>
      </c>
      <c r="P153" s="215">
        <v>69</v>
      </c>
      <c r="Q153" s="215">
        <v>73</v>
      </c>
      <c r="R153" s="215">
        <v>4369</v>
      </c>
      <c r="S153" s="215">
        <v>4621</v>
      </c>
      <c r="T153" s="215">
        <v>8990</v>
      </c>
    </row>
    <row r="154" spans="1:20" x14ac:dyDescent="0.45">
      <c r="A154" s="149" t="s">
        <v>188</v>
      </c>
      <c r="B154" s="149" t="s">
        <v>189</v>
      </c>
      <c r="C154" s="215">
        <v>81</v>
      </c>
      <c r="D154" s="215">
        <v>74</v>
      </c>
      <c r="E154" s="215">
        <v>77</v>
      </c>
      <c r="F154" s="215">
        <v>3812</v>
      </c>
      <c r="G154" s="215">
        <v>3957</v>
      </c>
      <c r="H154" s="215">
        <v>7769</v>
      </c>
      <c r="I154" s="215">
        <v>77</v>
      </c>
      <c r="J154" s="215">
        <v>70</v>
      </c>
      <c r="K154" s="215">
        <v>73</v>
      </c>
      <c r="L154" s="215">
        <v>679</v>
      </c>
      <c r="M154" s="215">
        <v>736</v>
      </c>
      <c r="N154" s="215">
        <v>1415</v>
      </c>
      <c r="O154" s="215">
        <v>80</v>
      </c>
      <c r="P154" s="215">
        <v>73</v>
      </c>
      <c r="Q154" s="215">
        <v>76</v>
      </c>
      <c r="R154" s="215">
        <v>4536</v>
      </c>
      <c r="S154" s="215">
        <v>4736</v>
      </c>
      <c r="T154" s="215">
        <v>9272</v>
      </c>
    </row>
    <row r="155" spans="1:20" x14ac:dyDescent="0.45">
      <c r="A155" s="551" t="s">
        <v>634</v>
      </c>
      <c r="B155" s="149" t="s">
        <v>89</v>
      </c>
      <c r="C155" s="215">
        <v>84</v>
      </c>
      <c r="D155" s="215">
        <v>76</v>
      </c>
      <c r="E155" s="215">
        <v>80</v>
      </c>
      <c r="F155" s="215">
        <v>1565</v>
      </c>
      <c r="G155" s="215">
        <v>1673</v>
      </c>
      <c r="H155" s="215">
        <v>3238</v>
      </c>
      <c r="I155" s="215">
        <v>82</v>
      </c>
      <c r="J155" s="215">
        <v>75</v>
      </c>
      <c r="K155" s="215">
        <v>79</v>
      </c>
      <c r="L155" s="215">
        <v>34</v>
      </c>
      <c r="M155" s="215">
        <v>24</v>
      </c>
      <c r="N155" s="215">
        <v>58</v>
      </c>
      <c r="O155" s="215">
        <v>84</v>
      </c>
      <c r="P155" s="215">
        <v>76</v>
      </c>
      <c r="Q155" s="215">
        <v>80</v>
      </c>
      <c r="R155" s="215">
        <v>1602</v>
      </c>
      <c r="S155" s="215">
        <v>1702</v>
      </c>
      <c r="T155" s="215">
        <v>3304</v>
      </c>
    </row>
    <row r="156" spans="1:20" x14ac:dyDescent="0.45">
      <c r="A156" s="149" t="s">
        <v>341</v>
      </c>
      <c r="B156" s="149" t="s">
        <v>342</v>
      </c>
      <c r="C156" s="215">
        <v>81</v>
      </c>
      <c r="D156" s="215">
        <v>74</v>
      </c>
      <c r="E156" s="215">
        <v>77</v>
      </c>
      <c r="F156" s="215">
        <v>2958</v>
      </c>
      <c r="G156" s="215">
        <v>3228</v>
      </c>
      <c r="H156" s="215">
        <v>6186</v>
      </c>
      <c r="I156" s="215">
        <v>72</v>
      </c>
      <c r="J156" s="215">
        <v>72</v>
      </c>
      <c r="K156" s="215">
        <v>72</v>
      </c>
      <c r="L156" s="215">
        <v>538</v>
      </c>
      <c r="M156" s="215">
        <v>525</v>
      </c>
      <c r="N156" s="215">
        <v>1063</v>
      </c>
      <c r="O156" s="215">
        <v>79</v>
      </c>
      <c r="P156" s="215">
        <v>73</v>
      </c>
      <c r="Q156" s="215">
        <v>76</v>
      </c>
      <c r="R156" s="215">
        <v>3544</v>
      </c>
      <c r="S156" s="215">
        <v>3806</v>
      </c>
      <c r="T156" s="215">
        <v>7350</v>
      </c>
    </row>
    <row r="157" spans="1:20" x14ac:dyDescent="0.45">
      <c r="A157" s="149" t="s">
        <v>384</v>
      </c>
      <c r="B157" s="149" t="s">
        <v>385</v>
      </c>
      <c r="C157" s="215">
        <v>81</v>
      </c>
      <c r="D157" s="215">
        <v>74</v>
      </c>
      <c r="E157" s="215">
        <v>77</v>
      </c>
      <c r="F157" s="215">
        <v>2661</v>
      </c>
      <c r="G157" s="215">
        <v>2748</v>
      </c>
      <c r="H157" s="215">
        <v>5409</v>
      </c>
      <c r="I157" s="215">
        <v>75</v>
      </c>
      <c r="J157" s="215">
        <v>64</v>
      </c>
      <c r="K157" s="215">
        <v>70</v>
      </c>
      <c r="L157" s="215">
        <v>197</v>
      </c>
      <c r="M157" s="215">
        <v>188</v>
      </c>
      <c r="N157" s="215">
        <v>385</v>
      </c>
      <c r="O157" s="215">
        <v>80</v>
      </c>
      <c r="P157" s="215">
        <v>73</v>
      </c>
      <c r="Q157" s="215">
        <v>77</v>
      </c>
      <c r="R157" s="215">
        <v>2868</v>
      </c>
      <c r="S157" s="215">
        <v>2951</v>
      </c>
      <c r="T157" s="215">
        <v>5819</v>
      </c>
    </row>
    <row r="158" spans="1:20" x14ac:dyDescent="0.45">
      <c r="A158" s="149" t="s">
        <v>245</v>
      </c>
      <c r="B158" s="149" t="s">
        <v>246</v>
      </c>
      <c r="C158" s="215">
        <v>81</v>
      </c>
      <c r="D158" s="215">
        <v>73</v>
      </c>
      <c r="E158" s="215">
        <v>77</v>
      </c>
      <c r="F158" s="215">
        <v>3570</v>
      </c>
      <c r="G158" s="215">
        <v>3614</v>
      </c>
      <c r="H158" s="215">
        <v>7184</v>
      </c>
      <c r="I158" s="215">
        <v>75</v>
      </c>
      <c r="J158" s="215">
        <v>73</v>
      </c>
      <c r="K158" s="215">
        <v>74</v>
      </c>
      <c r="L158" s="215">
        <v>352</v>
      </c>
      <c r="M158" s="215">
        <v>371</v>
      </c>
      <c r="N158" s="215">
        <v>723</v>
      </c>
      <c r="O158" s="215">
        <v>81</v>
      </c>
      <c r="P158" s="215">
        <v>73</v>
      </c>
      <c r="Q158" s="215">
        <v>77</v>
      </c>
      <c r="R158" s="215">
        <v>3940</v>
      </c>
      <c r="S158" s="215">
        <v>4012</v>
      </c>
      <c r="T158" s="215">
        <v>7952</v>
      </c>
    </row>
    <row r="159" spans="1:20" x14ac:dyDescent="0.45">
      <c r="A159" s="149" t="s">
        <v>351</v>
      </c>
      <c r="B159" s="149" t="s">
        <v>352</v>
      </c>
      <c r="C159" s="215">
        <v>82</v>
      </c>
      <c r="D159" s="215">
        <v>75</v>
      </c>
      <c r="E159" s="215">
        <v>79</v>
      </c>
      <c r="F159" s="215">
        <v>5392</v>
      </c>
      <c r="G159" s="215">
        <v>5680</v>
      </c>
      <c r="H159" s="215">
        <v>11072</v>
      </c>
      <c r="I159" s="215">
        <v>81</v>
      </c>
      <c r="J159" s="215">
        <v>75</v>
      </c>
      <c r="K159" s="215">
        <v>78</v>
      </c>
      <c r="L159" s="215">
        <v>761</v>
      </c>
      <c r="M159" s="215">
        <v>878</v>
      </c>
      <c r="N159" s="215">
        <v>1639</v>
      </c>
      <c r="O159" s="215">
        <v>82</v>
      </c>
      <c r="P159" s="215">
        <v>75</v>
      </c>
      <c r="Q159" s="215">
        <v>78</v>
      </c>
      <c r="R159" s="215">
        <v>6213</v>
      </c>
      <c r="S159" s="215">
        <v>6644</v>
      </c>
      <c r="T159" s="215">
        <v>12857</v>
      </c>
    </row>
    <row r="160" spans="1:20" x14ac:dyDescent="0.45">
      <c r="A160" s="149" t="s">
        <v>220</v>
      </c>
      <c r="B160" s="149" t="s">
        <v>221</v>
      </c>
      <c r="C160" s="215">
        <v>81</v>
      </c>
      <c r="D160" s="215">
        <v>74</v>
      </c>
      <c r="E160" s="215">
        <v>78</v>
      </c>
      <c r="F160" s="215">
        <v>2725</v>
      </c>
      <c r="G160" s="215">
        <v>2807</v>
      </c>
      <c r="H160" s="215">
        <v>5532</v>
      </c>
      <c r="I160" s="215">
        <v>79</v>
      </c>
      <c r="J160" s="215">
        <v>73</v>
      </c>
      <c r="K160" s="215">
        <v>76</v>
      </c>
      <c r="L160" s="215">
        <v>321</v>
      </c>
      <c r="M160" s="215">
        <v>321</v>
      </c>
      <c r="N160" s="215">
        <v>642</v>
      </c>
      <c r="O160" s="215">
        <v>81</v>
      </c>
      <c r="P160" s="215">
        <v>74</v>
      </c>
      <c r="Q160" s="215">
        <v>77</v>
      </c>
      <c r="R160" s="215">
        <v>3059</v>
      </c>
      <c r="S160" s="215">
        <v>3145</v>
      </c>
      <c r="T160" s="215">
        <v>6204</v>
      </c>
    </row>
    <row r="161" spans="1:20" x14ac:dyDescent="0.45">
      <c r="A161" s="149" t="s">
        <v>355</v>
      </c>
      <c r="B161" s="149" t="s">
        <v>356</v>
      </c>
      <c r="C161" s="215">
        <v>79</v>
      </c>
      <c r="D161" s="215">
        <v>67</v>
      </c>
      <c r="E161" s="215">
        <v>73</v>
      </c>
      <c r="F161" s="215">
        <v>3966</v>
      </c>
      <c r="G161" s="215">
        <v>4142</v>
      </c>
      <c r="H161" s="215">
        <v>8108</v>
      </c>
      <c r="I161" s="215">
        <v>75</v>
      </c>
      <c r="J161" s="215">
        <v>69</v>
      </c>
      <c r="K161" s="215">
        <v>72</v>
      </c>
      <c r="L161" s="215">
        <v>511</v>
      </c>
      <c r="M161" s="215">
        <v>520</v>
      </c>
      <c r="N161" s="215">
        <v>1031</v>
      </c>
      <c r="O161" s="215">
        <v>78</v>
      </c>
      <c r="P161" s="215">
        <v>67</v>
      </c>
      <c r="Q161" s="215">
        <v>73</v>
      </c>
      <c r="R161" s="215">
        <v>4497</v>
      </c>
      <c r="S161" s="215">
        <v>4690</v>
      </c>
      <c r="T161" s="215">
        <v>9187</v>
      </c>
    </row>
    <row r="162" spans="1:20" x14ac:dyDescent="0.45">
      <c r="C162" s="215"/>
      <c r="D162" s="215"/>
      <c r="E162" s="215"/>
      <c r="F162" s="215"/>
      <c r="G162" s="215"/>
      <c r="H162" s="215"/>
      <c r="I162" s="215"/>
      <c r="J162" s="215"/>
      <c r="K162" s="215"/>
      <c r="L162" s="215"/>
      <c r="M162" s="215"/>
      <c r="N162" s="215"/>
      <c r="O162" s="215"/>
      <c r="P162" s="215"/>
      <c r="Q162" s="215"/>
      <c r="R162" s="215"/>
      <c r="S162" s="215"/>
      <c r="T162" s="215"/>
    </row>
    <row r="163" spans="1:20" x14ac:dyDescent="0.45">
      <c r="C163" s="215"/>
      <c r="D163" s="215"/>
      <c r="E163" s="215"/>
      <c r="F163" s="215"/>
      <c r="G163" s="215"/>
      <c r="H163" s="215"/>
      <c r="I163" s="215"/>
      <c r="J163" s="215"/>
      <c r="K163" s="215"/>
      <c r="L163" s="215"/>
      <c r="M163" s="215"/>
      <c r="N163" s="215"/>
      <c r="O163" s="215"/>
      <c r="P163" s="215"/>
      <c r="Q163" s="215"/>
      <c r="R163" s="215"/>
      <c r="S163" s="215"/>
      <c r="T163" s="215"/>
    </row>
    <row r="164" spans="1:20" x14ac:dyDescent="0.45">
      <c r="C164" s="215"/>
      <c r="D164" s="215"/>
      <c r="E164" s="215"/>
      <c r="F164" s="215"/>
      <c r="G164" s="215"/>
      <c r="H164" s="215"/>
      <c r="I164" s="215"/>
      <c r="J164" s="215"/>
      <c r="K164" s="215"/>
      <c r="L164" s="215"/>
      <c r="M164" s="215"/>
      <c r="N164" s="215"/>
      <c r="O164" s="215"/>
      <c r="P164" s="215"/>
      <c r="Q164" s="215"/>
      <c r="R164" s="215"/>
      <c r="S164" s="215"/>
      <c r="T164" s="215"/>
    </row>
    <row r="165" spans="1:20" x14ac:dyDescent="0.45">
      <c r="A165" s="164" t="s">
        <v>72</v>
      </c>
      <c r="B165" s="149" t="s">
        <v>73</v>
      </c>
      <c r="C165" s="215">
        <v>82</v>
      </c>
      <c r="D165" s="215">
        <v>74</v>
      </c>
      <c r="E165" s="215">
        <v>78</v>
      </c>
      <c r="F165" s="215">
        <v>13190</v>
      </c>
      <c r="G165" s="215">
        <v>14000</v>
      </c>
      <c r="H165" s="215">
        <v>27190</v>
      </c>
      <c r="I165" s="215">
        <v>76</v>
      </c>
      <c r="J165" s="215">
        <v>67</v>
      </c>
      <c r="K165" s="215">
        <v>71</v>
      </c>
      <c r="L165" s="215">
        <v>1040</v>
      </c>
      <c r="M165" s="215">
        <v>1020</v>
      </c>
      <c r="N165" s="215">
        <v>2060</v>
      </c>
      <c r="O165" s="215">
        <v>81</v>
      </c>
      <c r="P165" s="215">
        <v>73</v>
      </c>
      <c r="Q165" s="215">
        <v>77</v>
      </c>
      <c r="R165" s="215">
        <v>14310</v>
      </c>
      <c r="S165" s="215">
        <v>15110</v>
      </c>
      <c r="T165" s="215">
        <v>29420</v>
      </c>
    </row>
    <row r="166" spans="1:20" x14ac:dyDescent="0.45">
      <c r="A166" s="164" t="s">
        <v>98</v>
      </c>
      <c r="B166" s="149" t="s">
        <v>99</v>
      </c>
      <c r="C166" s="215">
        <v>81</v>
      </c>
      <c r="D166" s="215">
        <v>73</v>
      </c>
      <c r="E166" s="215">
        <v>77</v>
      </c>
      <c r="F166" s="215">
        <v>35430</v>
      </c>
      <c r="G166" s="215">
        <v>37330</v>
      </c>
      <c r="H166" s="215">
        <v>72760</v>
      </c>
      <c r="I166" s="215">
        <v>77</v>
      </c>
      <c r="J166" s="215">
        <v>69</v>
      </c>
      <c r="K166" s="215">
        <v>73</v>
      </c>
      <c r="L166" s="215">
        <v>6390</v>
      </c>
      <c r="M166" s="215">
        <v>6580</v>
      </c>
      <c r="N166" s="215">
        <v>12980</v>
      </c>
      <c r="O166" s="215">
        <v>80</v>
      </c>
      <c r="P166" s="215">
        <v>72</v>
      </c>
      <c r="Q166" s="215">
        <v>76</v>
      </c>
      <c r="R166" s="215">
        <v>42080</v>
      </c>
      <c r="S166" s="215">
        <v>44180</v>
      </c>
      <c r="T166" s="215">
        <v>86260</v>
      </c>
    </row>
    <row r="167" spans="1:20" x14ac:dyDescent="0.45">
      <c r="A167" s="164" t="s">
        <v>145</v>
      </c>
      <c r="B167" s="149" t="s">
        <v>146</v>
      </c>
      <c r="C167" s="215">
        <v>80</v>
      </c>
      <c r="D167" s="215">
        <v>71</v>
      </c>
      <c r="E167" s="215">
        <v>75</v>
      </c>
      <c r="F167" s="215">
        <v>25840</v>
      </c>
      <c r="G167" s="215">
        <v>27160</v>
      </c>
      <c r="H167" s="215">
        <v>53000</v>
      </c>
      <c r="I167" s="215">
        <v>75</v>
      </c>
      <c r="J167" s="215">
        <v>66</v>
      </c>
      <c r="K167" s="215">
        <v>70</v>
      </c>
      <c r="L167" s="215">
        <v>5460</v>
      </c>
      <c r="M167" s="215">
        <v>5840</v>
      </c>
      <c r="N167" s="215">
        <v>11290</v>
      </c>
      <c r="O167" s="215">
        <v>79</v>
      </c>
      <c r="P167" s="215">
        <v>70</v>
      </c>
      <c r="Q167" s="215">
        <v>74</v>
      </c>
      <c r="R167" s="215">
        <v>31480</v>
      </c>
      <c r="S167" s="215">
        <v>33200</v>
      </c>
      <c r="T167" s="215">
        <v>64680</v>
      </c>
    </row>
    <row r="168" spans="1:20" x14ac:dyDescent="0.45">
      <c r="A168" s="164" t="s">
        <v>176</v>
      </c>
      <c r="B168" s="149" t="s">
        <v>177</v>
      </c>
      <c r="C168" s="215">
        <v>80</v>
      </c>
      <c r="D168" s="215">
        <v>71</v>
      </c>
      <c r="E168" s="215">
        <v>75</v>
      </c>
      <c r="F168" s="215">
        <v>22430</v>
      </c>
      <c r="G168" s="215">
        <v>23470</v>
      </c>
      <c r="H168" s="215">
        <v>45900</v>
      </c>
      <c r="I168" s="215">
        <v>75</v>
      </c>
      <c r="J168" s="215">
        <v>69</v>
      </c>
      <c r="K168" s="215">
        <v>72</v>
      </c>
      <c r="L168" s="215">
        <v>3860</v>
      </c>
      <c r="M168" s="215">
        <v>4090</v>
      </c>
      <c r="N168" s="215">
        <v>7940</v>
      </c>
      <c r="O168" s="215">
        <v>79</v>
      </c>
      <c r="P168" s="215">
        <v>71</v>
      </c>
      <c r="Q168" s="215">
        <v>75</v>
      </c>
      <c r="R168" s="215">
        <v>26490</v>
      </c>
      <c r="S168" s="215">
        <v>27790</v>
      </c>
      <c r="T168" s="215">
        <v>54270</v>
      </c>
    </row>
    <row r="169" spans="1:20" x14ac:dyDescent="0.45">
      <c r="A169" s="164" t="s">
        <v>196</v>
      </c>
      <c r="B169" s="149" t="s">
        <v>197</v>
      </c>
      <c r="C169" s="215">
        <v>83</v>
      </c>
      <c r="D169" s="215">
        <v>75</v>
      </c>
      <c r="E169" s="215">
        <v>79</v>
      </c>
      <c r="F169" s="215">
        <v>26610</v>
      </c>
      <c r="G169" s="215">
        <v>27990</v>
      </c>
      <c r="H169" s="215">
        <v>54600</v>
      </c>
      <c r="I169" s="215">
        <v>80</v>
      </c>
      <c r="J169" s="215">
        <v>72</v>
      </c>
      <c r="K169" s="215">
        <v>76</v>
      </c>
      <c r="L169" s="215">
        <v>7360</v>
      </c>
      <c r="M169" s="215">
        <v>7620</v>
      </c>
      <c r="N169" s="215">
        <v>14980</v>
      </c>
      <c r="O169" s="215">
        <v>82</v>
      </c>
      <c r="P169" s="215">
        <v>74</v>
      </c>
      <c r="Q169" s="215">
        <v>78</v>
      </c>
      <c r="R169" s="215">
        <v>34250</v>
      </c>
      <c r="S169" s="215">
        <v>35890</v>
      </c>
      <c r="T169" s="215">
        <v>70130</v>
      </c>
    </row>
    <row r="170" spans="1:20" x14ac:dyDescent="0.45">
      <c r="A170" s="164" t="s">
        <v>226</v>
      </c>
      <c r="B170" s="149" t="s">
        <v>227</v>
      </c>
      <c r="C170" s="215">
        <v>81</v>
      </c>
      <c r="D170" s="215">
        <v>73</v>
      </c>
      <c r="E170" s="215">
        <v>77</v>
      </c>
      <c r="F170" s="215">
        <v>29460</v>
      </c>
      <c r="G170" s="215">
        <v>30460</v>
      </c>
      <c r="H170" s="215">
        <v>59920</v>
      </c>
      <c r="I170" s="215">
        <v>77</v>
      </c>
      <c r="J170" s="215">
        <v>70</v>
      </c>
      <c r="K170" s="215">
        <v>74</v>
      </c>
      <c r="L170" s="215">
        <v>5140</v>
      </c>
      <c r="M170" s="215">
        <v>5530</v>
      </c>
      <c r="N170" s="215">
        <v>10670</v>
      </c>
      <c r="O170" s="215">
        <v>80</v>
      </c>
      <c r="P170" s="215">
        <v>72</v>
      </c>
      <c r="Q170" s="215">
        <v>76</v>
      </c>
      <c r="R170" s="215">
        <v>34860</v>
      </c>
      <c r="S170" s="215">
        <v>36230</v>
      </c>
      <c r="T170" s="215">
        <v>71090</v>
      </c>
    </row>
    <row r="171" spans="1:20" x14ac:dyDescent="0.45">
      <c r="A171" s="164" t="s">
        <v>249</v>
      </c>
      <c r="B171" s="149" t="s">
        <v>429</v>
      </c>
      <c r="C171" s="215">
        <v>84</v>
      </c>
      <c r="D171" s="215">
        <v>77</v>
      </c>
      <c r="E171" s="215">
        <v>80</v>
      </c>
      <c r="F171" s="215">
        <v>25500</v>
      </c>
      <c r="G171" s="215">
        <v>26580</v>
      </c>
      <c r="H171" s="215">
        <v>52080</v>
      </c>
      <c r="I171" s="215">
        <v>83</v>
      </c>
      <c r="J171" s="215">
        <v>77</v>
      </c>
      <c r="K171" s="215">
        <v>80</v>
      </c>
      <c r="L171" s="215">
        <v>23890</v>
      </c>
      <c r="M171" s="215">
        <v>24670</v>
      </c>
      <c r="N171" s="215">
        <v>48560</v>
      </c>
      <c r="O171" s="215">
        <v>83</v>
      </c>
      <c r="P171" s="215">
        <v>77</v>
      </c>
      <c r="Q171" s="215">
        <v>80</v>
      </c>
      <c r="R171" s="215">
        <v>50130</v>
      </c>
      <c r="S171" s="215">
        <v>52030</v>
      </c>
      <c r="T171" s="215">
        <v>102170</v>
      </c>
    </row>
    <row r="172" spans="1:20" x14ac:dyDescent="0.45">
      <c r="A172" s="165" t="s">
        <v>251</v>
      </c>
      <c r="B172" s="149" t="s">
        <v>252</v>
      </c>
      <c r="C172" s="215">
        <v>85</v>
      </c>
      <c r="D172" s="215">
        <v>78</v>
      </c>
      <c r="E172" s="215">
        <v>81</v>
      </c>
      <c r="F172" s="215">
        <v>7820</v>
      </c>
      <c r="G172" s="215">
        <v>8150</v>
      </c>
      <c r="H172" s="215">
        <v>15970</v>
      </c>
      <c r="I172" s="215">
        <v>84</v>
      </c>
      <c r="J172" s="215">
        <v>78</v>
      </c>
      <c r="K172" s="215">
        <v>81</v>
      </c>
      <c r="L172" s="215">
        <v>9060</v>
      </c>
      <c r="M172" s="215">
        <v>9420</v>
      </c>
      <c r="N172" s="215">
        <v>18480</v>
      </c>
      <c r="O172" s="215">
        <v>84</v>
      </c>
      <c r="P172" s="215">
        <v>78</v>
      </c>
      <c r="Q172" s="215">
        <v>81</v>
      </c>
      <c r="R172" s="215">
        <v>17150</v>
      </c>
      <c r="S172" s="215">
        <v>17830</v>
      </c>
      <c r="T172" s="215">
        <v>34970</v>
      </c>
    </row>
    <row r="173" spans="1:20" x14ac:dyDescent="0.45">
      <c r="A173" s="165" t="s">
        <v>281</v>
      </c>
      <c r="B173" s="149" t="s">
        <v>282</v>
      </c>
      <c r="C173" s="215">
        <v>83</v>
      </c>
      <c r="D173" s="215">
        <v>77</v>
      </c>
      <c r="E173" s="215">
        <v>80</v>
      </c>
      <c r="F173" s="215">
        <v>17680</v>
      </c>
      <c r="G173" s="215">
        <v>18430</v>
      </c>
      <c r="H173" s="215">
        <v>36110</v>
      </c>
      <c r="I173" s="215">
        <v>82</v>
      </c>
      <c r="J173" s="215">
        <v>76</v>
      </c>
      <c r="K173" s="215">
        <v>79</v>
      </c>
      <c r="L173" s="215">
        <v>14830</v>
      </c>
      <c r="M173" s="215">
        <v>15250</v>
      </c>
      <c r="N173" s="215">
        <v>30080</v>
      </c>
      <c r="O173" s="215">
        <v>82</v>
      </c>
      <c r="P173" s="215">
        <v>76</v>
      </c>
      <c r="Q173" s="215">
        <v>79</v>
      </c>
      <c r="R173" s="215">
        <v>32990</v>
      </c>
      <c r="S173" s="215">
        <v>34210</v>
      </c>
      <c r="T173" s="215">
        <v>67200</v>
      </c>
    </row>
    <row r="174" spans="1:20" x14ac:dyDescent="0.45">
      <c r="A174" s="164" t="s">
        <v>321</v>
      </c>
      <c r="B174" s="149" t="s">
        <v>322</v>
      </c>
      <c r="C174" s="215">
        <v>81</v>
      </c>
      <c r="D174" s="215">
        <v>73</v>
      </c>
      <c r="E174" s="215">
        <v>77</v>
      </c>
      <c r="F174" s="215">
        <v>42240</v>
      </c>
      <c r="G174" s="215">
        <v>44390</v>
      </c>
      <c r="H174" s="215">
        <v>86620</v>
      </c>
      <c r="I174" s="215">
        <v>79</v>
      </c>
      <c r="J174" s="215">
        <v>73</v>
      </c>
      <c r="K174" s="215">
        <v>76</v>
      </c>
      <c r="L174" s="215">
        <v>6960</v>
      </c>
      <c r="M174" s="215">
        <v>7270</v>
      </c>
      <c r="N174" s="215">
        <v>14220</v>
      </c>
      <c r="O174" s="215">
        <v>81</v>
      </c>
      <c r="P174" s="215">
        <v>73</v>
      </c>
      <c r="Q174" s="215">
        <v>77</v>
      </c>
      <c r="R174" s="215">
        <v>49560</v>
      </c>
      <c r="S174" s="215">
        <v>52060</v>
      </c>
      <c r="T174" s="215">
        <v>101620</v>
      </c>
    </row>
    <row r="175" spans="1:20" x14ac:dyDescent="0.45">
      <c r="A175" s="164" t="s">
        <v>361</v>
      </c>
      <c r="B175" s="149" t="s">
        <v>362</v>
      </c>
      <c r="C175" s="215">
        <v>82</v>
      </c>
      <c r="D175" s="215">
        <v>74</v>
      </c>
      <c r="E175" s="215">
        <v>78</v>
      </c>
      <c r="F175" s="215">
        <v>26170</v>
      </c>
      <c r="G175" s="215">
        <v>27400</v>
      </c>
      <c r="H175" s="215">
        <v>53570</v>
      </c>
      <c r="I175" s="215">
        <v>76</v>
      </c>
      <c r="J175" s="215">
        <v>70</v>
      </c>
      <c r="K175" s="215">
        <v>73</v>
      </c>
      <c r="L175" s="215">
        <v>2330</v>
      </c>
      <c r="M175" s="215">
        <v>2480</v>
      </c>
      <c r="N175" s="215">
        <v>4810</v>
      </c>
      <c r="O175" s="215">
        <v>81</v>
      </c>
      <c r="P175" s="215">
        <v>73</v>
      </c>
      <c r="Q175" s="215">
        <v>77</v>
      </c>
      <c r="R175" s="215">
        <v>28690</v>
      </c>
      <c r="S175" s="215">
        <v>30090</v>
      </c>
      <c r="T175" s="215">
        <v>58780</v>
      </c>
    </row>
    <row r="176" spans="1:20" x14ac:dyDescent="0.45">
      <c r="A176" s="166" t="s">
        <v>70</v>
      </c>
      <c r="B176" s="149" t="s">
        <v>48</v>
      </c>
      <c r="C176" s="215">
        <v>81</v>
      </c>
      <c r="D176" s="215">
        <v>73</v>
      </c>
      <c r="E176" s="215">
        <v>77</v>
      </c>
      <c r="F176" s="215">
        <v>246867</v>
      </c>
      <c r="G176" s="215">
        <v>258769</v>
      </c>
      <c r="H176" s="215">
        <v>505636</v>
      </c>
      <c r="I176" s="215">
        <v>80</v>
      </c>
      <c r="J176" s="215">
        <v>73</v>
      </c>
      <c r="K176" s="215">
        <v>76</v>
      </c>
      <c r="L176" s="215">
        <v>62420</v>
      </c>
      <c r="M176" s="215">
        <v>65095</v>
      </c>
      <c r="N176" s="215">
        <v>127515</v>
      </c>
      <c r="O176" s="215">
        <v>81</v>
      </c>
      <c r="P176" s="215">
        <v>73</v>
      </c>
      <c r="Q176" s="215">
        <v>77</v>
      </c>
      <c r="R176" s="215">
        <v>311845</v>
      </c>
      <c r="S176" s="215">
        <v>326570</v>
      </c>
      <c r="T176" s="215">
        <v>638415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CC"/>
  </sheetPr>
  <dimension ref="A1:AG99"/>
  <sheetViews>
    <sheetView showGridLines="0" workbookViewId="0">
      <pane ySplit="9" topLeftCell="A10" activePane="bottomLeft" state="frozen"/>
      <selection sqref="A1:M1"/>
      <selection pane="bottomLeft"/>
    </sheetView>
  </sheetViews>
  <sheetFormatPr defaultColWidth="9.1328125" defaultRowHeight="12.75" x14ac:dyDescent="0.35"/>
  <cols>
    <col min="1" max="1" width="9.1328125" style="90"/>
    <col min="2" max="2" width="29.73046875" style="90" customWidth="1"/>
    <col min="3" max="3" width="2.3984375" style="90" customWidth="1"/>
    <col min="4" max="4" width="15" style="90" customWidth="1"/>
    <col min="5" max="5" width="2.3984375" style="90" customWidth="1"/>
    <col min="6" max="6" width="15" style="90" customWidth="1"/>
    <col min="7" max="7" width="2.3984375" style="90" customWidth="1"/>
    <col min="8" max="8" width="15" style="90" customWidth="1"/>
    <col min="9" max="9" width="2.3984375" style="90" customWidth="1"/>
    <col min="10" max="10" width="15" style="90" customWidth="1"/>
    <col min="11" max="11" width="2.3984375" style="90" customWidth="1"/>
    <col min="12" max="12" width="15" style="90" customWidth="1"/>
    <col min="13" max="13" width="9.73046875" style="90" customWidth="1"/>
    <col min="14" max="20" width="9.1328125" style="90" hidden="1" customWidth="1"/>
    <col min="21" max="21" width="9.73046875" style="90" hidden="1" customWidth="1"/>
    <col min="22" max="22" width="9.1328125" style="90" hidden="1" customWidth="1"/>
    <col min="23" max="16384" width="9.1328125" style="90"/>
  </cols>
  <sheetData>
    <row r="1" spans="1:21" ht="14.25" customHeight="1" x14ac:dyDescent="0.4">
      <c r="A1" s="89" t="s">
        <v>576</v>
      </c>
    </row>
    <row r="2" spans="1:21" ht="14.25" customHeight="1" thickBot="1" x14ac:dyDescent="0.45">
      <c r="A2" s="324" t="s">
        <v>626</v>
      </c>
      <c r="B2" s="91"/>
      <c r="C2" s="91"/>
      <c r="D2" s="92"/>
      <c r="E2" s="92"/>
      <c r="H2" s="93"/>
      <c r="I2" s="93"/>
      <c r="J2" s="531"/>
    </row>
    <row r="3" spans="1:21" ht="14.25" customHeight="1" thickBot="1" x14ac:dyDescent="0.45">
      <c r="A3" s="464" t="s">
        <v>0</v>
      </c>
      <c r="B3" s="91"/>
      <c r="C3" s="91"/>
      <c r="D3" s="92"/>
      <c r="E3" s="92"/>
      <c r="J3" s="581" t="s">
        <v>24</v>
      </c>
      <c r="K3" s="582"/>
      <c r="L3" s="583"/>
    </row>
    <row r="4" spans="1:21" ht="14.25" customHeight="1" x14ac:dyDescent="0.35">
      <c r="A4" s="321" t="s">
        <v>521</v>
      </c>
      <c r="B4" s="91"/>
      <c r="C4" s="91"/>
      <c r="D4" s="92"/>
      <c r="E4" s="92"/>
      <c r="J4" s="219" t="s">
        <v>25</v>
      </c>
      <c r="K4" s="586" t="s">
        <v>26</v>
      </c>
      <c r="L4" s="587"/>
      <c r="P4" s="218" t="s">
        <v>5</v>
      </c>
      <c r="U4" s="90">
        <v>2012</v>
      </c>
    </row>
    <row r="5" spans="1:21" ht="14.25" customHeight="1" thickBot="1" x14ac:dyDescent="0.4">
      <c r="B5" s="94"/>
      <c r="C5" s="94"/>
      <c r="D5" s="94"/>
      <c r="E5" s="94"/>
      <c r="J5" s="81" t="s">
        <v>442</v>
      </c>
      <c r="K5" s="584">
        <v>2016</v>
      </c>
      <c r="L5" s="585"/>
      <c r="P5" s="140" t="s">
        <v>6</v>
      </c>
      <c r="U5" s="90">
        <v>2013</v>
      </c>
    </row>
    <row r="6" spans="1:21" ht="14.25" customHeight="1" x14ac:dyDescent="0.35">
      <c r="A6" s="92"/>
      <c r="B6" s="94"/>
      <c r="C6" s="94"/>
      <c r="D6" s="94"/>
      <c r="E6" s="94"/>
      <c r="P6" s="140" t="s">
        <v>26</v>
      </c>
      <c r="U6" s="90">
        <v>2014</v>
      </c>
    </row>
    <row r="7" spans="1:21" ht="14.25" customHeight="1" x14ac:dyDescent="0.35">
      <c r="M7" s="93"/>
      <c r="P7" s="103"/>
      <c r="U7" s="90">
        <v>2015</v>
      </c>
    </row>
    <row r="8" spans="1:21" ht="12.75" customHeight="1" x14ac:dyDescent="0.35">
      <c r="A8" s="588"/>
      <c r="B8" s="588"/>
      <c r="C8" s="96"/>
      <c r="D8" s="590" t="s">
        <v>518</v>
      </c>
      <c r="E8" s="97"/>
      <c r="F8" s="592" t="s">
        <v>504</v>
      </c>
      <c r="G8" s="592"/>
      <c r="H8" s="592"/>
      <c r="I8" s="592"/>
      <c r="J8" s="592"/>
      <c r="K8" s="592"/>
      <c r="L8" s="592"/>
      <c r="M8" s="95"/>
      <c r="P8" s="141"/>
      <c r="U8" s="90">
        <v>2016</v>
      </c>
    </row>
    <row r="9" spans="1:21" ht="45" customHeight="1" x14ac:dyDescent="0.35">
      <c r="A9" s="589"/>
      <c r="B9" s="589"/>
      <c r="C9" s="98"/>
      <c r="D9" s="591"/>
      <c r="E9" s="99"/>
      <c r="F9" s="101" t="s">
        <v>565</v>
      </c>
      <c r="G9" s="101"/>
      <c r="H9" s="304" t="s">
        <v>566</v>
      </c>
      <c r="I9" s="305"/>
      <c r="J9" s="101" t="s">
        <v>1</v>
      </c>
      <c r="K9" s="101"/>
      <c r="L9" s="101" t="s">
        <v>2</v>
      </c>
      <c r="M9" s="102"/>
      <c r="O9" s="108" t="str">
        <f>"Y1P_Table2_ETH_"&amp;$K$5</f>
        <v>Y1P_Table2_ETH_2016</v>
      </c>
      <c r="P9" s="108"/>
    </row>
    <row r="10" spans="1:21" x14ac:dyDescent="0.35">
      <c r="A10" s="106"/>
      <c r="B10" s="106" t="s">
        <v>3</v>
      </c>
      <c r="C10" s="106"/>
      <c r="D10" s="107">
        <f ca="1">VLOOKUP(TRIM($B10),INDIRECT($O$9),2+$O$23,0)</f>
        <v>652250</v>
      </c>
      <c r="F10" s="107">
        <f ca="1">VLOOKUP(TRIM($B10),INDIRECT($O$9),5+$O$23,0)</f>
        <v>81</v>
      </c>
      <c r="G10" s="107"/>
      <c r="H10" s="107">
        <f ca="1">VLOOKUP(TRIM($B10),INDIRECT($O$9),6+$O$23,0)</f>
        <v>18</v>
      </c>
      <c r="I10" s="108"/>
      <c r="J10" s="107">
        <f ca="1">VLOOKUP(TRIM($B10),INDIRECT($O$9),3+$O$23,0)</f>
        <v>0</v>
      </c>
      <c r="K10" s="108"/>
      <c r="L10" s="107">
        <f ca="1">VLOOKUP(TRIM($B10),INDIRECT($O$9),4+$O$23,0)</f>
        <v>2</v>
      </c>
      <c r="M10" s="108"/>
    </row>
    <row r="11" spans="1:21" x14ac:dyDescent="0.35">
      <c r="A11" s="525"/>
      <c r="B11" s="525"/>
      <c r="C11" s="525"/>
      <c r="D11" s="102"/>
      <c r="E11" s="103"/>
      <c r="F11" s="102"/>
      <c r="G11" s="102"/>
      <c r="H11" s="102"/>
      <c r="I11" s="529"/>
      <c r="J11" s="102"/>
      <c r="K11" s="102"/>
      <c r="L11" s="102"/>
      <c r="M11" s="102"/>
      <c r="O11" s="108"/>
      <c r="P11" s="108"/>
    </row>
    <row r="12" spans="1:21" x14ac:dyDescent="0.35">
      <c r="A12" s="104" t="s">
        <v>7</v>
      </c>
      <c r="B12" s="105"/>
      <c r="C12" s="105"/>
      <c r="D12" s="105"/>
      <c r="E12" s="105"/>
      <c r="F12" s="105"/>
      <c r="G12" s="105"/>
      <c r="H12" s="105"/>
      <c r="I12" s="105"/>
      <c r="J12" s="105"/>
      <c r="K12" s="105"/>
      <c r="L12" s="105"/>
      <c r="M12" s="105"/>
      <c r="O12" s="108" t="str">
        <f>"Y1P_Table2_EAL_"&amp;$K$5</f>
        <v>Y1P_Table2_EAL_2016</v>
      </c>
      <c r="P12" s="108"/>
    </row>
    <row r="13" spans="1:21" x14ac:dyDescent="0.35">
      <c r="A13" s="106"/>
      <c r="B13" s="106" t="s">
        <v>8</v>
      </c>
      <c r="C13" s="106"/>
      <c r="D13" s="107">
        <f ca="1">VLOOKUP(TRIM($B13),INDIRECT($O$9),2+$O$23,0)</f>
        <v>486225</v>
      </c>
      <c r="F13" s="107">
        <f t="shared" ref="F13:F35" ca="1" si="0">VLOOKUP(TRIM($B13),INDIRECT($O$9),5+$O$23,0)</f>
        <v>80</v>
      </c>
      <c r="G13" s="107"/>
      <c r="H13" s="107">
        <f t="shared" ref="H13:H35" ca="1" si="1">VLOOKUP(TRIM($B13),INDIRECT($O$9),6+$O$23,0)</f>
        <v>18</v>
      </c>
      <c r="I13" s="108"/>
      <c r="J13" s="107">
        <f t="shared" ref="J13:J35" ca="1" si="2">VLOOKUP(TRIM($B13),INDIRECT($O$9),3+$O$23,0)</f>
        <v>0</v>
      </c>
      <c r="K13" s="108"/>
      <c r="L13" s="107">
        <f t="shared" ref="L13:L35" ca="1" si="3">VLOOKUP(TRIM($B13),INDIRECT($O$9),4+$O$23,0)</f>
        <v>1</v>
      </c>
      <c r="M13" s="108"/>
      <c r="O13" s="108" t="str">
        <f>"Y1P_Table2_FSM_"&amp;$K$5</f>
        <v>Y1P_Table2_FSM_2016</v>
      </c>
      <c r="P13" s="108"/>
    </row>
    <row r="14" spans="1:21" x14ac:dyDescent="0.35">
      <c r="A14" s="106"/>
      <c r="B14" s="227" t="s">
        <v>453</v>
      </c>
      <c r="C14" s="109"/>
      <c r="D14" s="135">
        <f t="shared" ref="D14:D35" ca="1" si="4">VLOOKUP(TRIM($B14),INDIRECT($O$9),2+$O$23,0)</f>
        <v>435960</v>
      </c>
      <c r="F14" s="135">
        <f t="shared" ca="1" si="0"/>
        <v>81</v>
      </c>
      <c r="G14" s="135"/>
      <c r="H14" s="135">
        <f t="shared" ca="1" si="1"/>
        <v>18</v>
      </c>
      <c r="I14" s="136"/>
      <c r="J14" s="135">
        <f t="shared" ca="1" si="2"/>
        <v>0</v>
      </c>
      <c r="K14" s="136"/>
      <c r="L14" s="135">
        <f t="shared" ca="1" si="3"/>
        <v>1</v>
      </c>
      <c r="M14" s="110"/>
      <c r="O14" s="108" t="str">
        <f>"Y1P_Table2_SEN_"&amp;$K$5</f>
        <v>Y1P_Table2_SEN_2016</v>
      </c>
      <c r="P14" s="108"/>
    </row>
    <row r="15" spans="1:21" x14ac:dyDescent="0.35">
      <c r="A15" s="106"/>
      <c r="B15" s="109" t="s">
        <v>27</v>
      </c>
      <c r="C15" s="109"/>
      <c r="D15" s="135">
        <f t="shared" ca="1" si="4"/>
        <v>1670</v>
      </c>
      <c r="F15" s="135">
        <f t="shared" ca="1" si="0"/>
        <v>81</v>
      </c>
      <c r="G15" s="135"/>
      <c r="H15" s="135">
        <f t="shared" ca="1" si="1"/>
        <v>18</v>
      </c>
      <c r="I15" s="136"/>
      <c r="J15" s="135">
        <f t="shared" ca="1" si="2"/>
        <v>0</v>
      </c>
      <c r="K15" s="136"/>
      <c r="L15" s="135">
        <f t="shared" ca="1" si="3"/>
        <v>1</v>
      </c>
      <c r="M15" s="110"/>
      <c r="O15" s="108" t="str">
        <f>"Y1P_Table2_PRIMARY_"&amp;$K$5</f>
        <v>Y1P_Table2_PRIMARY_2016</v>
      </c>
      <c r="P15" s="108"/>
    </row>
    <row r="16" spans="1:21" x14ac:dyDescent="0.35">
      <c r="A16" s="106"/>
      <c r="B16" s="227" t="s">
        <v>454</v>
      </c>
      <c r="C16" s="109"/>
      <c r="D16" s="135">
        <f t="shared" ca="1" si="4"/>
        <v>675</v>
      </c>
      <c r="F16" s="135">
        <f t="shared" ca="1" si="0"/>
        <v>41</v>
      </c>
      <c r="G16" s="135"/>
      <c r="H16" s="135">
        <f t="shared" ca="1" si="1"/>
        <v>50</v>
      </c>
      <c r="I16" s="136"/>
      <c r="J16" s="135">
        <f t="shared" ca="1" si="2"/>
        <v>4</v>
      </c>
      <c r="K16" s="136"/>
      <c r="L16" s="135">
        <f t="shared" ca="1" si="3"/>
        <v>5</v>
      </c>
      <c r="M16" s="110"/>
      <c r="O16" s="108" t="str">
        <f>"Y1P_Table2_DISADVANTAGED_"&amp;$K$5</f>
        <v>Y1P_Table2_DISADVANTAGED_2016</v>
      </c>
      <c r="P16" s="108"/>
    </row>
    <row r="17" spans="1:15" x14ac:dyDescent="0.35">
      <c r="A17" s="106"/>
      <c r="B17" s="109" t="s">
        <v>28</v>
      </c>
      <c r="C17" s="109"/>
      <c r="D17" s="135">
        <f t="shared" ca="1" si="4"/>
        <v>2297</v>
      </c>
      <c r="F17" s="135">
        <f t="shared" ca="1" si="0"/>
        <v>37</v>
      </c>
      <c r="G17" s="135"/>
      <c r="H17" s="135">
        <f t="shared" ca="1" si="1"/>
        <v>52</v>
      </c>
      <c r="I17" s="136"/>
      <c r="J17" s="135">
        <f t="shared" ca="1" si="2"/>
        <v>3</v>
      </c>
      <c r="K17" s="136"/>
      <c r="L17" s="135">
        <f t="shared" ca="1" si="3"/>
        <v>8</v>
      </c>
      <c r="M17" s="110"/>
    </row>
    <row r="18" spans="1:15" x14ac:dyDescent="0.35">
      <c r="A18" s="106"/>
      <c r="B18" s="227" t="s">
        <v>455</v>
      </c>
      <c r="C18" s="109"/>
      <c r="D18" s="135">
        <f t="shared" ca="1" si="4"/>
        <v>45623</v>
      </c>
      <c r="F18" s="135">
        <f t="shared" ca="1" si="0"/>
        <v>78</v>
      </c>
      <c r="G18" s="135"/>
      <c r="H18" s="135">
        <f t="shared" ca="1" si="1"/>
        <v>20</v>
      </c>
      <c r="I18" s="136"/>
      <c r="J18" s="135">
        <f t="shared" ca="1" si="2"/>
        <v>0</v>
      </c>
      <c r="K18" s="136"/>
      <c r="L18" s="135">
        <f t="shared" ca="1" si="3"/>
        <v>2</v>
      </c>
      <c r="M18" s="110"/>
    </row>
    <row r="19" spans="1:15" x14ac:dyDescent="0.35">
      <c r="A19" s="106"/>
      <c r="B19" s="106" t="s">
        <v>9</v>
      </c>
      <c r="C19" s="106"/>
      <c r="D19" s="107">
        <f t="shared" ca="1" si="4"/>
        <v>39662</v>
      </c>
      <c r="F19" s="107">
        <f t="shared" ca="1" si="0"/>
        <v>82</v>
      </c>
      <c r="G19" s="107"/>
      <c r="H19" s="107">
        <f t="shared" ca="1" si="1"/>
        <v>16</v>
      </c>
      <c r="I19" s="108"/>
      <c r="J19" s="107">
        <f t="shared" ca="1" si="2"/>
        <v>0</v>
      </c>
      <c r="K19" s="108"/>
      <c r="L19" s="107">
        <f t="shared" ca="1" si="3"/>
        <v>1</v>
      </c>
      <c r="M19" s="108"/>
    </row>
    <row r="20" spans="1:15" x14ac:dyDescent="0.35">
      <c r="A20" s="106"/>
      <c r="B20" s="227" t="s">
        <v>456</v>
      </c>
      <c r="C20" s="109"/>
      <c r="D20" s="135">
        <f t="shared" ca="1" si="4"/>
        <v>10127</v>
      </c>
      <c r="F20" s="135">
        <f t="shared" ca="1" si="0"/>
        <v>78</v>
      </c>
      <c r="G20" s="135"/>
      <c r="H20" s="135">
        <f t="shared" ca="1" si="1"/>
        <v>20</v>
      </c>
      <c r="I20" s="136"/>
      <c r="J20" s="135">
        <f t="shared" ca="1" si="2"/>
        <v>0</v>
      </c>
      <c r="K20" s="136"/>
      <c r="L20" s="135">
        <f t="shared" ca="1" si="3"/>
        <v>1</v>
      </c>
      <c r="M20" s="110"/>
    </row>
    <row r="21" spans="1:15" x14ac:dyDescent="0.35">
      <c r="A21" s="106"/>
      <c r="B21" s="227" t="s">
        <v>457</v>
      </c>
      <c r="C21" s="109"/>
      <c r="D21" s="135">
        <f t="shared" ca="1" si="4"/>
        <v>5590</v>
      </c>
      <c r="F21" s="135">
        <f t="shared" ca="1" si="0"/>
        <v>82</v>
      </c>
      <c r="G21" s="135"/>
      <c r="H21" s="135">
        <f t="shared" ca="1" si="1"/>
        <v>16</v>
      </c>
      <c r="I21" s="136"/>
      <c r="J21" s="135">
        <f t="shared" ca="1" si="2"/>
        <v>0</v>
      </c>
      <c r="K21" s="136"/>
      <c r="L21" s="135">
        <f t="shared" ca="1" si="3"/>
        <v>2</v>
      </c>
      <c r="M21" s="110"/>
    </row>
    <row r="22" spans="1:15" x14ac:dyDescent="0.35">
      <c r="A22" s="106"/>
      <c r="B22" s="227" t="s">
        <v>458</v>
      </c>
      <c r="C22" s="109"/>
      <c r="D22" s="135">
        <f t="shared" ca="1" si="4"/>
        <v>9409</v>
      </c>
      <c r="F22" s="135">
        <f t="shared" ca="1" si="0"/>
        <v>85</v>
      </c>
      <c r="G22" s="135"/>
      <c r="H22" s="135">
        <f t="shared" ca="1" si="1"/>
        <v>13</v>
      </c>
      <c r="I22" s="136"/>
      <c r="J22" s="135">
        <f t="shared" ca="1" si="2"/>
        <v>0</v>
      </c>
      <c r="K22" s="136"/>
      <c r="L22" s="135">
        <f t="shared" ca="1" si="3"/>
        <v>1</v>
      </c>
      <c r="M22" s="110"/>
    </row>
    <row r="23" spans="1:15" x14ac:dyDescent="0.35">
      <c r="A23" s="106"/>
      <c r="B23" s="227" t="s">
        <v>462</v>
      </c>
      <c r="C23" s="109"/>
      <c r="D23" s="135">
        <f t="shared" ca="1" si="4"/>
        <v>14536</v>
      </c>
      <c r="F23" s="135">
        <f t="shared" ca="1" si="0"/>
        <v>83</v>
      </c>
      <c r="G23" s="135"/>
      <c r="H23" s="135">
        <f t="shared" ca="1" si="1"/>
        <v>15</v>
      </c>
      <c r="I23" s="136"/>
      <c r="J23" s="135">
        <f t="shared" ca="1" si="2"/>
        <v>0</v>
      </c>
      <c r="K23" s="136"/>
      <c r="L23" s="135">
        <f t="shared" ca="1" si="3"/>
        <v>2</v>
      </c>
      <c r="M23" s="110"/>
      <c r="O23" s="90">
        <f>IF($K$4="All",0,IF($K$4="Boys",5,IF($K$4="Girls",10)))</f>
        <v>0</v>
      </c>
    </row>
    <row r="24" spans="1:15" x14ac:dyDescent="0.35">
      <c r="A24" s="106"/>
      <c r="B24" s="106" t="s">
        <v>10</v>
      </c>
      <c r="C24" s="106"/>
      <c r="D24" s="107">
        <f t="shared" ca="1" si="4"/>
        <v>67049</v>
      </c>
      <c r="F24" s="107">
        <f t="shared" ca="1" si="0"/>
        <v>84</v>
      </c>
      <c r="G24" s="107"/>
      <c r="H24" s="107">
        <f t="shared" ca="1" si="1"/>
        <v>14</v>
      </c>
      <c r="I24" s="108"/>
      <c r="J24" s="107">
        <f t="shared" ca="1" si="2"/>
        <v>0</v>
      </c>
      <c r="K24" s="108"/>
      <c r="L24" s="107">
        <f t="shared" ca="1" si="3"/>
        <v>2</v>
      </c>
      <c r="M24" s="108"/>
    </row>
    <row r="25" spans="1:15" x14ac:dyDescent="0.35">
      <c r="A25" s="106"/>
      <c r="B25" s="109" t="s">
        <v>29</v>
      </c>
      <c r="C25" s="109"/>
      <c r="D25" s="135">
        <f t="shared" ca="1" si="4"/>
        <v>18763</v>
      </c>
      <c r="F25" s="135">
        <f t="shared" ca="1" si="0"/>
        <v>89</v>
      </c>
      <c r="G25" s="135"/>
      <c r="H25" s="135">
        <f t="shared" ca="1" si="1"/>
        <v>9</v>
      </c>
      <c r="I25" s="136"/>
      <c r="J25" s="135">
        <f t="shared" ca="1" si="2"/>
        <v>0</v>
      </c>
      <c r="K25" s="136"/>
      <c r="L25" s="135">
        <f t="shared" ca="1" si="3"/>
        <v>1</v>
      </c>
      <c r="M25" s="110"/>
    </row>
    <row r="26" spans="1:15" x14ac:dyDescent="0.35">
      <c r="A26" s="106"/>
      <c r="B26" s="109" t="s">
        <v>30</v>
      </c>
      <c r="C26" s="109"/>
      <c r="D26" s="135">
        <f t="shared" ca="1" si="4"/>
        <v>27062</v>
      </c>
      <c r="F26" s="135">
        <f t="shared" ca="1" si="0"/>
        <v>81</v>
      </c>
      <c r="G26" s="135"/>
      <c r="H26" s="135">
        <f t="shared" ca="1" si="1"/>
        <v>17</v>
      </c>
      <c r="I26" s="136"/>
      <c r="J26" s="135">
        <f t="shared" ca="1" si="2"/>
        <v>0</v>
      </c>
      <c r="K26" s="136"/>
      <c r="L26" s="135">
        <f t="shared" ca="1" si="3"/>
        <v>2</v>
      </c>
      <c r="M26" s="110"/>
    </row>
    <row r="27" spans="1:15" x14ac:dyDescent="0.35">
      <c r="A27" s="106"/>
      <c r="B27" s="109" t="s">
        <v>31</v>
      </c>
      <c r="C27" s="109"/>
      <c r="D27" s="135">
        <f t="shared" ca="1" si="4"/>
        <v>9966</v>
      </c>
      <c r="F27" s="135">
        <f t="shared" ca="1" si="0"/>
        <v>82</v>
      </c>
      <c r="G27" s="135"/>
      <c r="H27" s="135">
        <f t="shared" ca="1" si="1"/>
        <v>15</v>
      </c>
      <c r="I27" s="136"/>
      <c r="J27" s="135">
        <f t="shared" ca="1" si="2"/>
        <v>0</v>
      </c>
      <c r="K27" s="136"/>
      <c r="L27" s="135">
        <f t="shared" ca="1" si="3"/>
        <v>2</v>
      </c>
      <c r="M27" s="110"/>
    </row>
    <row r="28" spans="1:15" x14ac:dyDescent="0.35">
      <c r="A28" s="106"/>
      <c r="B28" s="227" t="s">
        <v>463</v>
      </c>
      <c r="C28" s="109"/>
      <c r="D28" s="135">
        <f t="shared" ca="1" si="4"/>
        <v>11258</v>
      </c>
      <c r="F28" s="135">
        <f t="shared" ca="1" si="0"/>
        <v>85</v>
      </c>
      <c r="G28" s="135"/>
      <c r="H28" s="135">
        <f t="shared" ca="1" si="1"/>
        <v>13</v>
      </c>
      <c r="I28" s="136"/>
      <c r="J28" s="135">
        <f t="shared" ca="1" si="2"/>
        <v>0</v>
      </c>
      <c r="K28" s="136"/>
      <c r="L28" s="135">
        <f t="shared" ca="1" si="3"/>
        <v>2</v>
      </c>
      <c r="M28" s="110"/>
    </row>
    <row r="29" spans="1:15" x14ac:dyDescent="0.35">
      <c r="A29" s="106"/>
      <c r="B29" s="106" t="s">
        <v>11</v>
      </c>
      <c r="C29" s="106"/>
      <c r="D29" s="107">
        <f t="shared" ca="1" si="4"/>
        <v>35227</v>
      </c>
      <c r="F29" s="107">
        <f t="shared" ca="1" si="0"/>
        <v>82</v>
      </c>
      <c r="G29" s="107"/>
      <c r="H29" s="107">
        <f t="shared" ca="1" si="1"/>
        <v>15</v>
      </c>
      <c r="I29" s="108"/>
      <c r="J29" s="107">
        <f t="shared" ca="1" si="2"/>
        <v>0</v>
      </c>
      <c r="K29" s="108"/>
      <c r="L29" s="107">
        <f t="shared" ca="1" si="3"/>
        <v>2</v>
      </c>
      <c r="M29" s="108"/>
    </row>
    <row r="30" spans="1:15" x14ac:dyDescent="0.35">
      <c r="A30" s="106"/>
      <c r="B30" s="227" t="s">
        <v>459</v>
      </c>
      <c r="C30" s="109"/>
      <c r="D30" s="135">
        <f t="shared" ca="1" si="4"/>
        <v>6400</v>
      </c>
      <c r="F30" s="135">
        <f t="shared" ca="1" si="0"/>
        <v>79</v>
      </c>
      <c r="G30" s="135"/>
      <c r="H30" s="135">
        <f t="shared" ca="1" si="1"/>
        <v>19</v>
      </c>
      <c r="I30" s="136"/>
      <c r="J30" s="135">
        <f t="shared" ca="1" si="2"/>
        <v>0</v>
      </c>
      <c r="K30" s="136"/>
      <c r="L30" s="135">
        <f t="shared" ca="1" si="3"/>
        <v>2</v>
      </c>
      <c r="M30" s="110"/>
    </row>
    <row r="31" spans="1:15" x14ac:dyDescent="0.35">
      <c r="A31" s="106"/>
      <c r="B31" s="227" t="s">
        <v>460</v>
      </c>
      <c r="C31" s="109"/>
      <c r="D31" s="135">
        <f t="shared" ca="1" si="4"/>
        <v>24070</v>
      </c>
      <c r="F31" s="135">
        <f t="shared" ca="1" si="0"/>
        <v>84</v>
      </c>
      <c r="G31" s="135"/>
      <c r="H31" s="135">
        <f t="shared" ca="1" si="1"/>
        <v>14</v>
      </c>
      <c r="I31" s="136"/>
      <c r="J31" s="135">
        <f t="shared" ca="1" si="2"/>
        <v>0</v>
      </c>
      <c r="K31" s="136"/>
      <c r="L31" s="135">
        <f t="shared" ca="1" si="3"/>
        <v>2</v>
      </c>
      <c r="M31" s="110"/>
    </row>
    <row r="32" spans="1:15" x14ac:dyDescent="0.35">
      <c r="A32" s="106"/>
      <c r="B32" s="227" t="s">
        <v>461</v>
      </c>
      <c r="C32" s="109"/>
      <c r="D32" s="135">
        <f t="shared" ca="1" si="4"/>
        <v>4757</v>
      </c>
      <c r="F32" s="135">
        <f t="shared" ca="1" si="0"/>
        <v>80</v>
      </c>
      <c r="G32" s="135"/>
      <c r="H32" s="135">
        <f t="shared" ca="1" si="1"/>
        <v>18</v>
      </c>
      <c r="I32" s="136"/>
      <c r="J32" s="135">
        <f t="shared" ca="1" si="2"/>
        <v>0</v>
      </c>
      <c r="K32" s="136"/>
      <c r="L32" s="135">
        <f t="shared" ca="1" si="3"/>
        <v>2</v>
      </c>
      <c r="M32" s="110"/>
    </row>
    <row r="33" spans="1:13" x14ac:dyDescent="0.35">
      <c r="A33" s="106"/>
      <c r="B33" s="106" t="s">
        <v>12</v>
      </c>
      <c r="C33" s="106"/>
      <c r="D33" s="107">
        <f t="shared" ca="1" si="4"/>
        <v>3155</v>
      </c>
      <c r="F33" s="107">
        <f t="shared" ca="1" si="0"/>
        <v>88</v>
      </c>
      <c r="G33" s="107"/>
      <c r="H33" s="107">
        <f t="shared" ca="1" si="1"/>
        <v>10</v>
      </c>
      <c r="I33" s="108"/>
      <c r="J33" s="107">
        <f t="shared" ca="1" si="2"/>
        <v>0</v>
      </c>
      <c r="K33" s="108"/>
      <c r="L33" s="107">
        <f t="shared" ca="1" si="3"/>
        <v>2</v>
      </c>
      <c r="M33" s="108"/>
    </row>
    <row r="34" spans="1:13" x14ac:dyDescent="0.35">
      <c r="A34" s="106"/>
      <c r="B34" s="227" t="s">
        <v>485</v>
      </c>
      <c r="C34" s="109"/>
      <c r="D34" s="135">
        <f t="shared" ca="1" si="4"/>
        <v>11845</v>
      </c>
      <c r="F34" s="135">
        <f t="shared" ca="1" si="0"/>
        <v>79</v>
      </c>
      <c r="G34" s="135"/>
      <c r="H34" s="135">
        <f t="shared" ca="1" si="1"/>
        <v>18</v>
      </c>
      <c r="I34" s="136"/>
      <c r="J34" s="135">
        <f t="shared" ca="1" si="2"/>
        <v>0</v>
      </c>
      <c r="K34" s="136"/>
      <c r="L34" s="135">
        <f t="shared" ca="1" si="3"/>
        <v>2</v>
      </c>
      <c r="M34" s="110"/>
    </row>
    <row r="35" spans="1:13" x14ac:dyDescent="0.35">
      <c r="A35" s="106"/>
      <c r="B35" s="227" t="s">
        <v>540</v>
      </c>
      <c r="C35" s="109"/>
      <c r="D35" s="135">
        <f t="shared" ca="1" si="4"/>
        <v>9087</v>
      </c>
      <c r="F35" s="135">
        <f t="shared" ca="1" si="0"/>
        <v>58</v>
      </c>
      <c r="G35" s="135"/>
      <c r="H35" s="135">
        <f t="shared" ca="1" si="1"/>
        <v>29</v>
      </c>
      <c r="I35" s="136"/>
      <c r="J35" s="135">
        <f t="shared" ca="1" si="2"/>
        <v>1</v>
      </c>
      <c r="K35" s="136"/>
      <c r="L35" s="135">
        <f t="shared" ca="1" si="3"/>
        <v>12</v>
      </c>
      <c r="M35" s="110"/>
    </row>
    <row r="37" spans="1:13" x14ac:dyDescent="0.35">
      <c r="A37" s="104"/>
      <c r="B37" s="105"/>
      <c r="C37" s="105"/>
      <c r="D37" s="107"/>
      <c r="E37" s="135"/>
      <c r="F37" s="137"/>
      <c r="G37" s="137"/>
      <c r="H37" s="137"/>
      <c r="I37" s="137"/>
      <c r="J37" s="137"/>
      <c r="K37" s="137"/>
      <c r="L37" s="137"/>
      <c r="M37" s="111"/>
    </row>
    <row r="38" spans="1:13" x14ac:dyDescent="0.35">
      <c r="A38" s="579" t="s">
        <v>464</v>
      </c>
      <c r="B38" s="579"/>
      <c r="C38" s="112"/>
      <c r="D38" s="107"/>
      <c r="E38" s="135"/>
      <c r="F38" s="137"/>
      <c r="G38" s="137"/>
      <c r="H38" s="137"/>
      <c r="I38" s="137"/>
      <c r="J38" s="137"/>
      <c r="K38" s="137"/>
      <c r="L38" s="137"/>
      <c r="M38" s="111"/>
    </row>
    <row r="39" spans="1:13" x14ac:dyDescent="0.35">
      <c r="A39" s="104"/>
      <c r="B39" s="141" t="s">
        <v>544</v>
      </c>
      <c r="C39" s="105"/>
      <c r="D39" s="135">
        <f ca="1">VLOOKUP(TRIM($B39),INDIRECT($O$12),2+$O$23,0)</f>
        <v>515769</v>
      </c>
      <c r="E39" s="135"/>
      <c r="F39" s="135">
        <f ca="1">VLOOKUP(TRIM($B39),INDIRECT($O$12),5+$O$23,0)</f>
        <v>81</v>
      </c>
      <c r="G39" s="135"/>
      <c r="H39" s="135">
        <f ca="1">VLOOKUP(TRIM($B39),INDIRECT($O$12),6+$O$23,0)</f>
        <v>18</v>
      </c>
      <c r="I39" s="136"/>
      <c r="J39" s="135">
        <f ca="1">VLOOKUP(TRIM($B39),INDIRECT($O$12),3+$O$23,0)</f>
        <v>0</v>
      </c>
      <c r="K39" s="136"/>
      <c r="L39" s="135">
        <f ca="1">VLOOKUP(TRIM($B39),INDIRECT($O$12),4+$O$23,0)</f>
        <v>1</v>
      </c>
      <c r="M39" s="110"/>
    </row>
    <row r="40" spans="1:13" x14ac:dyDescent="0.35">
      <c r="A40" s="104"/>
      <c r="B40" s="141" t="s">
        <v>543</v>
      </c>
      <c r="C40" s="105"/>
      <c r="D40" s="135">
        <f ca="1">VLOOKUP(TRIM($B40),INDIRECT($O$12),2+$O$23,0)</f>
        <v>131504</v>
      </c>
      <c r="E40" s="135"/>
      <c r="F40" s="135">
        <f ca="1">VLOOKUP(TRIM($B40),INDIRECT($O$12),5+$O$23,0)</f>
        <v>80</v>
      </c>
      <c r="G40" s="135"/>
      <c r="H40" s="135">
        <f ca="1">VLOOKUP(TRIM($B40),INDIRECT($O$12),6+$O$23,0)</f>
        <v>17</v>
      </c>
      <c r="I40" s="136"/>
      <c r="J40" s="135">
        <f ca="1">VLOOKUP(TRIM($B40),INDIRECT($O$12),3+$O$23,0)</f>
        <v>0</v>
      </c>
      <c r="K40" s="136"/>
      <c r="L40" s="135">
        <f ca="1">VLOOKUP(TRIM($B40),INDIRECT($O$12),4+$O$23,0)</f>
        <v>2</v>
      </c>
      <c r="M40" s="110"/>
    </row>
    <row r="41" spans="1:13" x14ac:dyDescent="0.35">
      <c r="A41" s="104"/>
      <c r="B41" s="227" t="s">
        <v>540</v>
      </c>
      <c r="C41" s="109"/>
      <c r="D41" s="135">
        <f ca="1">VLOOKUP(TRIM($B41),INDIRECT($O$12),2+$O$23,0)</f>
        <v>4977</v>
      </c>
      <c r="E41" s="135"/>
      <c r="F41" s="135">
        <f ca="1">VLOOKUP(TRIM($B41),INDIRECT($O$12),5+$O$23,0)</f>
        <v>41</v>
      </c>
      <c r="G41" s="135"/>
      <c r="H41" s="135">
        <f ca="1">VLOOKUP(TRIM($B41),INDIRECT($O$12),6+$O$23,0)</f>
        <v>37</v>
      </c>
      <c r="I41" s="136"/>
      <c r="J41" s="135">
        <f ca="1">VLOOKUP(TRIM($B41),INDIRECT($O$12),3+$O$23,0)</f>
        <v>1</v>
      </c>
      <c r="K41" s="136"/>
      <c r="L41" s="135">
        <f ca="1">VLOOKUP(TRIM($B41),INDIRECT($O$12),4+$O$23,0)</f>
        <v>20</v>
      </c>
      <c r="M41" s="110"/>
    </row>
    <row r="42" spans="1:13" x14ac:dyDescent="0.35">
      <c r="A42" s="104"/>
      <c r="B42" s="105"/>
      <c r="C42" s="105"/>
      <c r="D42" s="135"/>
      <c r="E42" s="135"/>
      <c r="F42" s="137"/>
      <c r="G42" s="137"/>
      <c r="H42" s="137"/>
      <c r="I42" s="137"/>
      <c r="J42" s="137"/>
      <c r="K42" s="137"/>
      <c r="L42" s="137"/>
      <c r="M42" s="111"/>
    </row>
    <row r="43" spans="1:13" x14ac:dyDescent="0.35">
      <c r="A43" s="579" t="s">
        <v>465</v>
      </c>
      <c r="B43" s="579"/>
      <c r="C43" s="112"/>
      <c r="D43" s="135"/>
      <c r="E43" s="135"/>
      <c r="F43" s="137"/>
      <c r="G43" s="137"/>
      <c r="H43" s="137"/>
      <c r="I43" s="137"/>
      <c r="J43" s="137"/>
      <c r="K43" s="137"/>
      <c r="L43" s="137"/>
      <c r="M43" s="111"/>
    </row>
    <row r="44" spans="1:13" x14ac:dyDescent="0.35">
      <c r="A44" s="104"/>
      <c r="B44" s="105" t="s">
        <v>13</v>
      </c>
      <c r="C44" s="105"/>
      <c r="D44" s="135">
        <f ca="1">VLOOKUP(TRIM($B44),INDIRECT($O$13),2+$O$23,0)</f>
        <v>93885</v>
      </c>
      <c r="E44" s="135"/>
      <c r="F44" s="135">
        <f ca="1">VLOOKUP(TRIM($B44),INDIRECT($O$13),5+$O$23,0)</f>
        <v>69</v>
      </c>
      <c r="G44" s="135"/>
      <c r="H44" s="135">
        <f ca="1">VLOOKUP(TRIM($B44),INDIRECT($O$13),6+$O$23,0)</f>
        <v>28</v>
      </c>
      <c r="I44" s="136"/>
      <c r="J44" s="135">
        <f ca="1">VLOOKUP(TRIM($B44),INDIRECT($O$13),3+$O$23,0)</f>
        <v>0</v>
      </c>
      <c r="K44" s="136"/>
      <c r="L44" s="135">
        <f ca="1">VLOOKUP(TRIM($B44),INDIRECT($O$13),4+$O$23,0)</f>
        <v>3</v>
      </c>
      <c r="M44" s="110"/>
    </row>
    <row r="45" spans="1:13" x14ac:dyDescent="0.35">
      <c r="A45" s="104"/>
      <c r="B45" s="141" t="s">
        <v>548</v>
      </c>
      <c r="C45" s="105"/>
      <c r="D45" s="135">
        <f ca="1">VLOOKUP(TRIM($B45),INDIRECT($O$13),2+$O$23,0)</f>
        <v>558365</v>
      </c>
      <c r="E45" s="135"/>
      <c r="F45" s="135">
        <f ca="1">VLOOKUP(TRIM($B45),INDIRECT($O$13),5+$O$23,0)</f>
        <v>83</v>
      </c>
      <c r="G45" s="135"/>
      <c r="H45" s="135">
        <f ca="1">VLOOKUP(TRIM($B45),INDIRECT($O$13),6+$O$23,0)</f>
        <v>16</v>
      </c>
      <c r="I45" s="136"/>
      <c r="J45" s="135">
        <f ca="1">VLOOKUP(TRIM($B45),INDIRECT($O$13),3+$O$23,0)</f>
        <v>0</v>
      </c>
      <c r="K45" s="136"/>
      <c r="L45" s="135">
        <f ca="1">VLOOKUP(TRIM($B45),INDIRECT($O$13),4+$O$23,0)</f>
        <v>1</v>
      </c>
      <c r="M45" s="110"/>
    </row>
    <row r="46" spans="1:13" x14ac:dyDescent="0.35">
      <c r="A46" s="104"/>
      <c r="B46" s="105"/>
      <c r="C46" s="105"/>
      <c r="D46" s="135"/>
      <c r="E46" s="135"/>
      <c r="F46" s="137"/>
      <c r="G46" s="137"/>
      <c r="H46" s="137"/>
      <c r="I46" s="137"/>
      <c r="J46" s="137"/>
      <c r="K46" s="137"/>
      <c r="L46" s="137"/>
      <c r="M46" s="111"/>
    </row>
    <row r="47" spans="1:13" x14ac:dyDescent="0.35">
      <c r="A47" s="106" t="s">
        <v>603</v>
      </c>
      <c r="B47" s="105"/>
      <c r="C47" s="105"/>
      <c r="D47" s="135"/>
      <c r="E47" s="135"/>
      <c r="F47" s="136"/>
      <c r="G47" s="136"/>
      <c r="H47" s="136"/>
      <c r="I47" s="136"/>
      <c r="J47" s="136"/>
      <c r="K47" s="136"/>
      <c r="L47" s="136"/>
      <c r="M47" s="111"/>
    </row>
    <row r="48" spans="1:13" x14ac:dyDescent="0.35">
      <c r="A48" s="106"/>
      <c r="B48" s="227" t="s">
        <v>466</v>
      </c>
      <c r="C48" s="105"/>
      <c r="D48" s="135">
        <f ca="1">VLOOKUP(TRIM($B48),INDIRECT($O$16),2+$O$23,0)</f>
        <v>133796</v>
      </c>
      <c r="E48" s="135"/>
      <c r="F48" s="135">
        <f ca="1">VLOOKUP(TRIM($B48),INDIRECT($O$16),5+$O$23,0)</f>
        <v>70</v>
      </c>
      <c r="G48" s="135"/>
      <c r="H48" s="135">
        <f ca="1">VLOOKUP(TRIM($B48),INDIRECT($O$16),6+$O$23,0)</f>
        <v>27</v>
      </c>
      <c r="I48" s="136"/>
      <c r="J48" s="135">
        <f ca="1">VLOOKUP(TRIM($B48),INDIRECT($O$16),3+$O$23,0)</f>
        <v>0</v>
      </c>
      <c r="K48" s="136"/>
      <c r="L48" s="135">
        <f ca="1">VLOOKUP(TRIM($B48),INDIRECT($O$16),4+$O$23,0)</f>
        <v>3</v>
      </c>
      <c r="M48" s="111"/>
    </row>
    <row r="49" spans="1:13" x14ac:dyDescent="0.35">
      <c r="A49" s="106"/>
      <c r="B49" s="227" t="s">
        <v>467</v>
      </c>
      <c r="C49" s="105"/>
      <c r="D49" s="135">
        <f ca="1">VLOOKUP(TRIM($B49),INDIRECT($O$16),2+$O$23,0)</f>
        <v>518454</v>
      </c>
      <c r="E49" s="135"/>
      <c r="F49" s="136">
        <f ca="1">VLOOKUP(TRIM($B49),INDIRECT($O$16),5+$O$23,0)</f>
        <v>83</v>
      </c>
      <c r="G49" s="136"/>
      <c r="H49" s="136">
        <f ca="1">VLOOKUP(TRIM($B49),INDIRECT($O$16),6+$O$23,0)</f>
        <v>15</v>
      </c>
      <c r="I49" s="136"/>
      <c r="J49" s="136">
        <f ca="1">VLOOKUP(TRIM($B49),INDIRECT($O$16),3+$O$23,0)</f>
        <v>0</v>
      </c>
      <c r="K49" s="136"/>
      <c r="L49" s="136">
        <f ca="1">VLOOKUP(TRIM($B49),INDIRECT($O$16),4+$O$23,0)</f>
        <v>1</v>
      </c>
      <c r="M49" s="111"/>
    </row>
    <row r="50" spans="1:13" x14ac:dyDescent="0.35">
      <c r="A50" s="104"/>
      <c r="B50" s="105"/>
      <c r="C50" s="105"/>
      <c r="D50" s="135"/>
      <c r="E50" s="135"/>
      <c r="F50" s="137"/>
      <c r="G50" s="137"/>
      <c r="H50" s="137"/>
      <c r="I50" s="137"/>
      <c r="J50" s="137"/>
      <c r="K50" s="137"/>
      <c r="L50" s="137"/>
      <c r="M50" s="111"/>
    </row>
    <row r="51" spans="1:13" x14ac:dyDescent="0.35">
      <c r="A51" s="579" t="s">
        <v>468</v>
      </c>
      <c r="B51" s="579"/>
      <c r="C51" s="112"/>
      <c r="D51" s="135"/>
      <c r="E51" s="135"/>
      <c r="F51" s="137"/>
      <c r="G51" s="137"/>
      <c r="H51" s="137"/>
      <c r="I51" s="137"/>
      <c r="J51" s="137"/>
      <c r="K51" s="137"/>
      <c r="L51" s="137"/>
      <c r="M51" s="111"/>
    </row>
    <row r="52" spans="1:13" x14ac:dyDescent="0.35">
      <c r="A52" s="112"/>
      <c r="B52" s="113"/>
      <c r="C52" s="113"/>
      <c r="D52" s="135"/>
      <c r="E52" s="135"/>
      <c r="F52" s="137"/>
      <c r="G52" s="137"/>
      <c r="H52" s="137"/>
      <c r="I52" s="137"/>
      <c r="J52" s="137"/>
      <c r="K52" s="137"/>
      <c r="L52" s="137"/>
      <c r="M52" s="111"/>
    </row>
    <row r="53" spans="1:13" x14ac:dyDescent="0.35">
      <c r="A53" s="112" t="s">
        <v>592</v>
      </c>
      <c r="B53" s="113"/>
      <c r="C53" s="113"/>
      <c r="D53" s="135"/>
      <c r="E53" s="135"/>
      <c r="F53" s="137"/>
      <c r="G53" s="137"/>
      <c r="H53" s="137"/>
      <c r="I53" s="137"/>
      <c r="J53" s="137"/>
      <c r="K53" s="137"/>
      <c r="L53" s="137"/>
      <c r="M53" s="111"/>
    </row>
    <row r="54" spans="1:13" x14ac:dyDescent="0.35">
      <c r="A54" s="104"/>
      <c r="B54" s="104" t="s">
        <v>16</v>
      </c>
      <c r="C54" s="104"/>
      <c r="D54" s="135">
        <f t="shared" ref="D54:D60" ca="1" si="5">VLOOKUP(TRIM($B54),INDIRECT($O$14),2+$O$23,0)</f>
        <v>565290</v>
      </c>
      <c r="E54" s="135"/>
      <c r="F54" s="135">
        <f t="shared" ref="F54:F60" ca="1" si="6">VLOOKUP(TRIM($B54),INDIRECT($O$14),5+$O$23,0)</f>
        <v>86</v>
      </c>
      <c r="G54" s="135"/>
      <c r="H54" s="135">
        <f t="shared" ref="H54:H60" ca="1" si="7">VLOOKUP(TRIM($B54),INDIRECT($O$14),6+$O$23,0)</f>
        <v>13</v>
      </c>
      <c r="I54" s="136"/>
      <c r="J54" s="135">
        <f t="shared" ref="J54:J60" ca="1" si="8">VLOOKUP(TRIM($B54),INDIRECT($O$14),3+$O$23,0)</f>
        <v>0</v>
      </c>
      <c r="K54" s="136"/>
      <c r="L54" s="135">
        <f t="shared" ref="L54:L60" ca="1" si="9">VLOOKUP(TRIM($B54),INDIRECT($O$14),4+$O$23,0)</f>
        <v>0</v>
      </c>
      <c r="M54" s="108"/>
    </row>
    <row r="55" spans="1:13" x14ac:dyDescent="0.35">
      <c r="A55" s="104"/>
      <c r="B55" s="104" t="s">
        <v>17</v>
      </c>
      <c r="C55" s="104"/>
      <c r="D55" s="135">
        <f t="shared" ca="1" si="5"/>
        <v>82943</v>
      </c>
      <c r="E55" s="135"/>
      <c r="F55" s="135">
        <f t="shared" ca="1" si="6"/>
        <v>42</v>
      </c>
      <c r="G55" s="135"/>
      <c r="H55" s="135">
        <f t="shared" ca="1" si="7"/>
        <v>47</v>
      </c>
      <c r="I55" s="136"/>
      <c r="J55" s="135">
        <f t="shared" ca="1" si="8"/>
        <v>0</v>
      </c>
      <c r="K55" s="136"/>
      <c r="L55" s="135">
        <f t="shared" ca="1" si="9"/>
        <v>10</v>
      </c>
      <c r="M55" s="108"/>
    </row>
    <row r="56" spans="1:13" x14ac:dyDescent="0.35">
      <c r="A56" s="104"/>
      <c r="B56" s="114" t="str">
        <f>IF(OR(K5=2015,K5=2016),"SEN support","SEN without a statement")</f>
        <v>SEN support</v>
      </c>
      <c r="C56" s="114"/>
      <c r="D56" s="135">
        <f t="shared" ca="1" si="5"/>
        <v>71562</v>
      </c>
      <c r="E56" s="135"/>
      <c r="F56" s="135">
        <f t="shared" ca="1" si="6"/>
        <v>46</v>
      </c>
      <c r="G56" s="135"/>
      <c r="H56" s="135">
        <f t="shared" ca="1" si="7"/>
        <v>49</v>
      </c>
      <c r="I56" s="136"/>
      <c r="J56" s="135">
        <f t="shared" ca="1" si="8"/>
        <v>0</v>
      </c>
      <c r="K56" s="136"/>
      <c r="L56" s="135">
        <f t="shared" ca="1" si="9"/>
        <v>4</v>
      </c>
      <c r="M56" s="110"/>
    </row>
    <row r="57" spans="1:13" x14ac:dyDescent="0.35">
      <c r="A57" s="104"/>
      <c r="B57" s="242" t="s">
        <v>481</v>
      </c>
      <c r="C57" s="115"/>
      <c r="D57" s="135" t="str">
        <f ca="1">IF(ISNA(VLOOKUP(TRIM($B57),INDIRECT($O$14),2+$O$23,0)),".",VLOOKUP(TRIM($B57),INDIRECT($O$14),2+$O$23,0))</f>
        <v>.</v>
      </c>
      <c r="E57" s="135"/>
      <c r="F57" s="135" t="str">
        <f ca="1">IF(ISNA(VLOOKUP(TRIM($B57),INDIRECT($O$14),5+$O$23,0)),".",VLOOKUP(TRIM($B57),INDIRECT($O$14),5+$O$23,0))</f>
        <v>.</v>
      </c>
      <c r="G57" s="135"/>
      <c r="H57" s="135" t="str">
        <f ca="1">IF(ISNA(VLOOKUP(TRIM($B57),INDIRECT($O$14),6+$O$23,0)),".",VLOOKUP(TRIM($B57),INDIRECT($O$14),6+$O$23,0))</f>
        <v>.</v>
      </c>
      <c r="I57" s="136"/>
      <c r="J57" s="135" t="str">
        <f ca="1">IF(ISNA(VLOOKUP(TRIM($B57),INDIRECT($O$14),3+$O$23,0)),".",VLOOKUP(TRIM($B57),INDIRECT($O$14),3+$O$23,0))</f>
        <v>.</v>
      </c>
      <c r="K57" s="136"/>
      <c r="L57" s="135" t="str">
        <f ca="1">IF(ISNA(VLOOKUP(TRIM($B57),INDIRECT($O$14),4+$O$23,0)),".",VLOOKUP(TRIM($B57),INDIRECT($O$14),4+$O$23,0))</f>
        <v>.</v>
      </c>
      <c r="M57" s="110"/>
    </row>
    <row r="58" spans="1:13" x14ac:dyDescent="0.35">
      <c r="A58" s="104"/>
      <c r="B58" s="242" t="s">
        <v>482</v>
      </c>
      <c r="C58" s="115"/>
      <c r="D58" s="135" t="str">
        <f ca="1">IF(ISNA(VLOOKUP(TRIM($B58),INDIRECT($O$14),2+$O$23,0)),".",VLOOKUP(TRIM($B58),INDIRECT($O$14),2+$O$23,0))</f>
        <v>.</v>
      </c>
      <c r="E58" s="135"/>
      <c r="F58" s="135" t="str">
        <f ca="1">IF(ISNA(VLOOKUP(TRIM($B58),INDIRECT($O$14),5+$O$23,0)),".",VLOOKUP(TRIM($B58),INDIRECT($O$14),5+$O$23,0))</f>
        <v>.</v>
      </c>
      <c r="G58" s="135"/>
      <c r="H58" s="135" t="str">
        <f ca="1">IF(ISNA(VLOOKUP(TRIM($B58),INDIRECT($O$14),6+$O$23,0)),".",VLOOKUP(TRIM($B58),INDIRECT($O$14),6+$O$23,0))</f>
        <v>.</v>
      </c>
      <c r="I58" s="136"/>
      <c r="J58" s="135" t="str">
        <f ca="1">IF(ISNA(VLOOKUP(TRIM($B58),INDIRECT($O$14),3+$O$23,0)),".",VLOOKUP(TRIM($B58),INDIRECT($O$14),3+$O$23,0))</f>
        <v>.</v>
      </c>
      <c r="K58" s="136"/>
      <c r="L58" s="135" t="str">
        <f ca="1">IF(ISNA(VLOOKUP(TRIM($B58),INDIRECT($O$14),4+$O$23,0)),".",VLOOKUP(TRIM($B58),INDIRECT($O$14),4+$O$23,0))</f>
        <v>.</v>
      </c>
      <c r="M58" s="110"/>
    </row>
    <row r="59" spans="1:13" x14ac:dyDescent="0.35">
      <c r="A59" s="104"/>
      <c r="B59" s="114" t="str">
        <f>IF(OR(K5=2015, K5=2016),"SEN with a statement or EHC plan","SEN with a statement")</f>
        <v>SEN with a statement or EHC plan</v>
      </c>
      <c r="C59" s="114"/>
      <c r="D59" s="135">
        <f ca="1">IF(ISNA(VLOOKUP(TRIM($B59),INDIRECT($O$14),2+$O$23,0)),"-",VLOOKUP(TRIM($B59),INDIRECT($O$14),2+$O$23,0))</f>
        <v>11381</v>
      </c>
      <c r="E59" s="135"/>
      <c r="F59" s="135">
        <f ca="1">IF(ISNA(VLOOKUP(TRIM($B59),INDIRECT($O$14),5+$O$23,0)),"-",VLOOKUP(TRIM($B59),INDIRECT($O$14),5+$O$23,0))</f>
        <v>18</v>
      </c>
      <c r="G59" s="135"/>
      <c r="H59" s="135">
        <f ca="1">IF(ISNA(VLOOKUP(TRIM($B59),INDIRECT($O$14),6+$O$23,0)),"-",VLOOKUP(TRIM($B59),INDIRECT($O$14),6+$O$23,0))</f>
        <v>35</v>
      </c>
      <c r="I59" s="136"/>
      <c r="J59" s="135">
        <f ca="1">IF(ISNA(VLOOKUP(TRIM($B59),INDIRECT($O$14),3+$O$23,0)),"-",VLOOKUP(TRIM($B59),INDIRECT($O$14),3+$O$23,0))</f>
        <v>0</v>
      </c>
      <c r="K59" s="136"/>
      <c r="L59" s="135">
        <f ca="1">IF(ISNA(VLOOKUP(TRIM($B59),INDIRECT($O$14),4+$O$23,0)),"-",VLOOKUP(TRIM($B59),INDIRECT($O$14),4+$O$23,0))</f>
        <v>47</v>
      </c>
      <c r="M59" s="110"/>
    </row>
    <row r="60" spans="1:13" x14ac:dyDescent="0.35">
      <c r="A60" s="104"/>
      <c r="B60" s="227" t="s">
        <v>513</v>
      </c>
      <c r="C60" s="109"/>
      <c r="D60" s="135">
        <f t="shared" ca="1" si="5"/>
        <v>4017</v>
      </c>
      <c r="E60" s="135"/>
      <c r="F60" s="135">
        <f t="shared" ca="1" si="6"/>
        <v>28</v>
      </c>
      <c r="G60" s="135"/>
      <c r="H60" s="135">
        <f t="shared" ca="1" si="7"/>
        <v>45</v>
      </c>
      <c r="I60" s="136"/>
      <c r="J60" s="135">
        <f t="shared" ca="1" si="8"/>
        <v>1</v>
      </c>
      <c r="K60" s="136"/>
      <c r="L60" s="135">
        <f t="shared" ca="1" si="9"/>
        <v>26</v>
      </c>
      <c r="M60" s="110"/>
    </row>
    <row r="61" spans="1:13" x14ac:dyDescent="0.35">
      <c r="A61" s="106"/>
      <c r="B61" s="109"/>
      <c r="C61" s="109"/>
      <c r="D61" s="138"/>
      <c r="E61" s="138"/>
      <c r="F61" s="139"/>
      <c r="G61" s="139"/>
      <c r="H61" s="139"/>
      <c r="I61" s="139"/>
      <c r="J61" s="139"/>
      <c r="K61" s="139"/>
      <c r="L61" s="139"/>
      <c r="M61" s="116"/>
    </row>
    <row r="62" spans="1:13" x14ac:dyDescent="0.35">
      <c r="A62" s="117" t="s">
        <v>561</v>
      </c>
      <c r="B62" s="109"/>
      <c r="C62" s="109"/>
      <c r="D62" s="138"/>
      <c r="E62" s="138"/>
      <c r="F62" s="139"/>
      <c r="G62" s="139"/>
      <c r="H62" s="139"/>
      <c r="I62" s="139"/>
      <c r="J62" s="139"/>
      <c r="K62" s="139"/>
      <c r="L62" s="139"/>
      <c r="M62" s="116"/>
    </row>
    <row r="63" spans="1:13" x14ac:dyDescent="0.35">
      <c r="A63" s="106"/>
      <c r="B63" s="243" t="s">
        <v>472</v>
      </c>
      <c r="C63" s="118"/>
      <c r="D63" s="135">
        <f t="shared" ref="D63:D77" ca="1" si="10">VLOOKUP(TRIM($B63),INDIRECT($O$15),2+$O$23,0)</f>
        <v>3561</v>
      </c>
      <c r="E63" s="135"/>
      <c r="F63" s="135">
        <f t="shared" ref="F63:F77" ca="1" si="11">VLOOKUP(TRIM($B63),INDIRECT($O$15),5+$O$23,0)</f>
        <v>36</v>
      </c>
      <c r="G63" s="135"/>
      <c r="H63" s="135">
        <f t="shared" ref="H63:H77" ca="1" si="12">VLOOKUP(TRIM($B63),INDIRECT($O$15),6+$O$23,0)</f>
        <v>58</v>
      </c>
      <c r="I63" s="136"/>
      <c r="J63" s="135">
        <f t="shared" ref="J63:J77" ca="1" si="13">VLOOKUP(TRIM($B63),INDIRECT($O$15),3+$O$23,0)</f>
        <v>0</v>
      </c>
      <c r="K63" s="136"/>
      <c r="L63" s="135">
        <f t="shared" ref="L63:L77" ca="1" si="14">VLOOKUP(TRIM($B63),INDIRECT($O$15),4+$O$23,0)</f>
        <v>6</v>
      </c>
      <c r="M63" s="116"/>
    </row>
    <row r="64" spans="1:13" x14ac:dyDescent="0.35">
      <c r="A64" s="106"/>
      <c r="B64" s="243" t="s">
        <v>471</v>
      </c>
      <c r="C64" s="118"/>
      <c r="D64" s="135">
        <f t="shared" ca="1" si="10"/>
        <v>13796</v>
      </c>
      <c r="E64" s="135"/>
      <c r="F64" s="135">
        <f t="shared" ca="1" si="11"/>
        <v>33</v>
      </c>
      <c r="G64" s="135"/>
      <c r="H64" s="135">
        <f t="shared" ca="1" si="12"/>
        <v>61</v>
      </c>
      <c r="I64" s="136"/>
      <c r="J64" s="135">
        <f t="shared" ca="1" si="13"/>
        <v>0</v>
      </c>
      <c r="K64" s="136"/>
      <c r="L64" s="135">
        <f t="shared" ca="1" si="14"/>
        <v>6</v>
      </c>
      <c r="M64" s="116"/>
    </row>
    <row r="65" spans="1:13" x14ac:dyDescent="0.35">
      <c r="A65" s="106"/>
      <c r="B65" s="243" t="s">
        <v>470</v>
      </c>
      <c r="C65" s="118"/>
      <c r="D65" s="135">
        <f t="shared" ca="1" si="10"/>
        <v>1933</v>
      </c>
      <c r="E65" s="135"/>
      <c r="F65" s="135">
        <f t="shared" ca="1" si="11"/>
        <v>4</v>
      </c>
      <c r="G65" s="135"/>
      <c r="H65" s="135">
        <f t="shared" ca="1" si="12"/>
        <v>22</v>
      </c>
      <c r="I65" s="136"/>
      <c r="J65" s="135">
        <f t="shared" ca="1" si="13"/>
        <v>0</v>
      </c>
      <c r="K65" s="136"/>
      <c r="L65" s="135">
        <f t="shared" ca="1" si="14"/>
        <v>74</v>
      </c>
      <c r="M65" s="116"/>
    </row>
    <row r="66" spans="1:13" x14ac:dyDescent="0.35">
      <c r="A66" s="106"/>
      <c r="B66" s="421" t="s">
        <v>469</v>
      </c>
      <c r="C66" s="118"/>
      <c r="D66" s="135">
        <f t="shared" ca="1" si="10"/>
        <v>876</v>
      </c>
      <c r="E66" s="135"/>
      <c r="F66" s="135">
        <f t="shared" ca="1" si="11"/>
        <v>4</v>
      </c>
      <c r="G66" s="135"/>
      <c r="H66" s="135">
        <f t="shared" ca="1" si="12"/>
        <v>19</v>
      </c>
      <c r="I66" s="136"/>
      <c r="J66" s="135">
        <f t="shared" ca="1" si="13"/>
        <v>0</v>
      </c>
      <c r="K66" s="136"/>
      <c r="L66" s="135">
        <f t="shared" ca="1" si="14"/>
        <v>77</v>
      </c>
      <c r="M66" s="116"/>
    </row>
    <row r="67" spans="1:13" hidden="1" x14ac:dyDescent="0.35">
      <c r="A67" s="106"/>
      <c r="B67" s="421" t="s">
        <v>473</v>
      </c>
      <c r="C67" s="118"/>
      <c r="D67" s="135" t="str">
        <f t="shared" ca="1" si="10"/>
        <v>.</v>
      </c>
      <c r="E67" s="135"/>
      <c r="F67" s="135" t="str">
        <f t="shared" ca="1" si="11"/>
        <v>.</v>
      </c>
      <c r="G67" s="135"/>
      <c r="H67" s="135" t="str">
        <f t="shared" ca="1" si="12"/>
        <v>.</v>
      </c>
      <c r="I67" s="136"/>
      <c r="J67" s="135" t="str">
        <f t="shared" ca="1" si="13"/>
        <v>.</v>
      </c>
      <c r="K67" s="136"/>
      <c r="L67" s="135" t="str">
        <f t="shared" ca="1" si="14"/>
        <v>.</v>
      </c>
      <c r="M67" s="116"/>
    </row>
    <row r="68" spans="1:13" x14ac:dyDescent="0.35">
      <c r="A68" s="106"/>
      <c r="B68" s="421" t="s">
        <v>593</v>
      </c>
      <c r="C68" s="118"/>
      <c r="D68" s="135">
        <f ca="1">IF(ISNA(VLOOKUP(TRIM($B68),INDIRECT($O$15),2+$O$23,0)),".", VLOOKUP(TRIM($B68),INDIRECT($O$15),2+$O$23,0))</f>
        <v>10842</v>
      </c>
      <c r="E68" s="135"/>
      <c r="F68" s="135">
        <f ca="1">IF(ISNA(VLOOKUP(TRIM($B68),INDIRECT($O$15),5+$O$23,0)),".", VLOOKUP(TRIM($B68),INDIRECT($O$15),5+$O$23,0))</f>
        <v>52</v>
      </c>
      <c r="G68" s="135"/>
      <c r="H68" s="135">
        <f ca="1">IF(ISNA(VLOOKUP(TRIM($B68),INDIRECT($O$15),6+$O$23,0)),".",VLOOKUP(TRIM($B68),INDIRECT($O$15),6+$O$23,0))</f>
        <v>43</v>
      </c>
      <c r="I68" s="136"/>
      <c r="J68" s="135">
        <f ca="1">IF(ISNA(VLOOKUP(TRIM($B68),INDIRECT($O$15),3+$O$23,0)),".",VLOOKUP(TRIM($B68),INDIRECT($O$15),3+$O$23,0))</f>
        <v>0</v>
      </c>
      <c r="K68" s="136"/>
      <c r="L68" s="135">
        <f ca="1">IF(ISNA(VLOOKUP(TRIM($B68),INDIRECT($O$15),4+$O$23,0)),".",VLOOKUP(TRIM($B68),INDIRECT($O$15),4+$O$23,0))</f>
        <v>4</v>
      </c>
      <c r="M68" s="116"/>
    </row>
    <row r="69" spans="1:13" x14ac:dyDescent="0.35">
      <c r="A69" s="106"/>
      <c r="B69" s="422" t="s">
        <v>474</v>
      </c>
      <c r="C69" s="119"/>
      <c r="D69" s="135">
        <f t="shared" ca="1" si="10"/>
        <v>33828</v>
      </c>
      <c r="E69" s="135"/>
      <c r="F69" s="135">
        <f t="shared" ca="1" si="11"/>
        <v>46</v>
      </c>
      <c r="G69" s="135"/>
      <c r="H69" s="135">
        <f t="shared" ca="1" si="12"/>
        <v>48</v>
      </c>
      <c r="I69" s="136"/>
      <c r="J69" s="135">
        <f t="shared" ca="1" si="13"/>
        <v>0</v>
      </c>
      <c r="K69" s="136"/>
      <c r="L69" s="135">
        <f t="shared" ca="1" si="14"/>
        <v>6</v>
      </c>
      <c r="M69" s="116"/>
    </row>
    <row r="70" spans="1:13" x14ac:dyDescent="0.35">
      <c r="A70" s="106"/>
      <c r="B70" s="243" t="s">
        <v>475</v>
      </c>
      <c r="C70" s="118"/>
      <c r="D70" s="135">
        <f t="shared" ca="1" si="10"/>
        <v>1342</v>
      </c>
      <c r="E70" s="135"/>
      <c r="F70" s="135">
        <f t="shared" ca="1" si="11"/>
        <v>55</v>
      </c>
      <c r="G70" s="135"/>
      <c r="H70" s="135">
        <f t="shared" ca="1" si="12"/>
        <v>32</v>
      </c>
      <c r="I70" s="136"/>
      <c r="J70" s="135">
        <f t="shared" ca="1" si="13"/>
        <v>0</v>
      </c>
      <c r="K70" s="136"/>
      <c r="L70" s="135">
        <f t="shared" ca="1" si="14"/>
        <v>13</v>
      </c>
      <c r="M70" s="116"/>
    </row>
    <row r="71" spans="1:13" x14ac:dyDescent="0.35">
      <c r="A71" s="106"/>
      <c r="B71" s="244" t="s">
        <v>476</v>
      </c>
      <c r="C71" s="119"/>
      <c r="D71" s="135">
        <f t="shared" ca="1" si="10"/>
        <v>749</v>
      </c>
      <c r="E71" s="135"/>
      <c r="F71" s="135">
        <f t="shared" ca="1" si="11"/>
        <v>59</v>
      </c>
      <c r="G71" s="135"/>
      <c r="H71" s="135">
        <f t="shared" ca="1" si="12"/>
        <v>34</v>
      </c>
      <c r="I71" s="136"/>
      <c r="J71" s="135">
        <f t="shared" ca="1" si="13"/>
        <v>1</v>
      </c>
      <c r="K71" s="136"/>
      <c r="L71" s="135">
        <f t="shared" ca="1" si="14"/>
        <v>6</v>
      </c>
      <c r="M71" s="116"/>
    </row>
    <row r="72" spans="1:13" x14ac:dyDescent="0.35">
      <c r="A72" s="106"/>
      <c r="B72" s="243" t="s">
        <v>477</v>
      </c>
      <c r="C72" s="118"/>
      <c r="D72" s="135">
        <f t="shared" ca="1" si="10"/>
        <v>250</v>
      </c>
      <c r="E72" s="135"/>
      <c r="F72" s="135">
        <f t="shared" ca="1" si="11"/>
        <v>52</v>
      </c>
      <c r="G72" s="135"/>
      <c r="H72" s="135">
        <f t="shared" ca="1" si="12"/>
        <v>43</v>
      </c>
      <c r="I72" s="136"/>
      <c r="J72" s="135">
        <f t="shared" ca="1" si="13"/>
        <v>0</v>
      </c>
      <c r="K72" s="136"/>
      <c r="L72" s="135">
        <f t="shared" ca="1" si="14"/>
        <v>6</v>
      </c>
      <c r="M72" s="116"/>
    </row>
    <row r="73" spans="1:13" x14ac:dyDescent="0.35">
      <c r="A73" s="106"/>
      <c r="B73" s="243" t="s">
        <v>478</v>
      </c>
      <c r="C73" s="118"/>
      <c r="D73" s="135">
        <f t="shared" ca="1" si="10"/>
        <v>2594</v>
      </c>
      <c r="E73" s="135"/>
      <c r="F73" s="135">
        <f t="shared" ca="1" si="11"/>
        <v>49</v>
      </c>
      <c r="G73" s="135"/>
      <c r="H73" s="135">
        <f t="shared" ca="1" si="12"/>
        <v>37</v>
      </c>
      <c r="I73" s="136"/>
      <c r="J73" s="135">
        <f t="shared" ca="1" si="13"/>
        <v>1</v>
      </c>
      <c r="K73" s="136"/>
      <c r="L73" s="135">
        <f t="shared" ca="1" si="14"/>
        <v>13</v>
      </c>
      <c r="M73" s="116"/>
    </row>
    <row r="74" spans="1:13" x14ac:dyDescent="0.35">
      <c r="A74" s="106"/>
      <c r="B74" s="243" t="s">
        <v>479</v>
      </c>
      <c r="C74" s="118"/>
      <c r="D74" s="135">
        <f t="shared" ca="1" si="10"/>
        <v>6542</v>
      </c>
      <c r="E74" s="135"/>
      <c r="F74" s="135">
        <f t="shared" ca="1" si="11"/>
        <v>36</v>
      </c>
      <c r="G74" s="135"/>
      <c r="H74" s="135">
        <f t="shared" ca="1" si="12"/>
        <v>34</v>
      </c>
      <c r="I74" s="136"/>
      <c r="J74" s="135">
        <f t="shared" ca="1" si="13"/>
        <v>0</v>
      </c>
      <c r="K74" s="136"/>
      <c r="L74" s="135">
        <f t="shared" ca="1" si="14"/>
        <v>30</v>
      </c>
      <c r="M74" s="116"/>
    </row>
    <row r="75" spans="1:13" x14ac:dyDescent="0.35">
      <c r="A75" s="106"/>
      <c r="B75" s="243" t="s">
        <v>480</v>
      </c>
      <c r="C75" s="118"/>
      <c r="D75" s="135">
        <f t="shared" ca="1" si="10"/>
        <v>3161</v>
      </c>
      <c r="E75" s="135"/>
      <c r="F75" s="135">
        <f t="shared" ca="1" si="11"/>
        <v>49</v>
      </c>
      <c r="G75" s="135"/>
      <c r="H75" s="135">
        <f t="shared" ca="1" si="12"/>
        <v>43</v>
      </c>
      <c r="I75" s="136"/>
      <c r="J75" s="135">
        <f t="shared" ca="1" si="13"/>
        <v>0</v>
      </c>
      <c r="K75" s="136"/>
      <c r="L75" s="135">
        <f t="shared" ca="1" si="14"/>
        <v>8</v>
      </c>
      <c r="M75" s="116"/>
    </row>
    <row r="76" spans="1:13" x14ac:dyDescent="0.35">
      <c r="A76" s="106"/>
      <c r="B76" s="216" t="s">
        <v>680</v>
      </c>
      <c r="C76" s="118"/>
      <c r="D76" s="135">
        <f ca="1">IF(ISNA(VLOOKUP(TRIM($B76),INDIRECT($O$15),2+$O$23,0)),".", VLOOKUP(TRIM($B76),INDIRECT($O$15),2+$O$23,0))</f>
        <v>3469</v>
      </c>
      <c r="E76" s="135"/>
      <c r="F76" s="135">
        <f ca="1">IF(ISNA(VLOOKUP(TRIM($B76),INDIRECT($O$15),5+$O$23,0)),".", VLOOKUP(TRIM($B76),INDIRECT($O$15),5+$O$23,0))</f>
        <v>44</v>
      </c>
      <c r="G76" s="135"/>
      <c r="H76" s="135">
        <f ca="1">IF(ISNA(VLOOKUP(TRIM($B76),INDIRECT($O$15),6+$O$23,0)),".",VLOOKUP(TRIM($B76),INDIRECT($O$15),6+$O$23,0))</f>
        <v>53</v>
      </c>
      <c r="I76" s="136"/>
      <c r="J76" s="135">
        <f ca="1">IF(ISNA(VLOOKUP(TRIM($B76),INDIRECT($O$15),3+$O$23,0)),".",VLOOKUP(TRIM($B76),INDIRECT($O$15),3+$O$23,0))</f>
        <v>0</v>
      </c>
      <c r="K76" s="136"/>
      <c r="L76" s="135">
        <f ca="1">IF(ISNA(VLOOKUP(TRIM($B76),INDIRECT($O$15),4+$O$23,0)),".",VLOOKUP(TRIM($B76),INDIRECT($O$15),4+$O$23,0))</f>
        <v>3</v>
      </c>
      <c r="M76" s="116"/>
    </row>
    <row r="77" spans="1:13" x14ac:dyDescent="0.35">
      <c r="A77" s="106"/>
      <c r="B77" s="120" t="s">
        <v>550</v>
      </c>
      <c r="C77" s="120"/>
      <c r="D77" s="107">
        <f t="shared" ca="1" si="10"/>
        <v>82943</v>
      </c>
      <c r="E77" s="107"/>
      <c r="F77" s="107">
        <f t="shared" ca="1" si="11"/>
        <v>42</v>
      </c>
      <c r="G77" s="107"/>
      <c r="H77" s="107">
        <f t="shared" ca="1" si="12"/>
        <v>47</v>
      </c>
      <c r="I77" s="108"/>
      <c r="J77" s="107">
        <f t="shared" ca="1" si="13"/>
        <v>0</v>
      </c>
      <c r="K77" s="108"/>
      <c r="L77" s="107">
        <f t="shared" ca="1" si="14"/>
        <v>10</v>
      </c>
      <c r="M77" s="121"/>
    </row>
    <row r="78" spans="1:13" x14ac:dyDescent="0.35">
      <c r="A78" s="122"/>
      <c r="B78" s="123"/>
      <c r="C78" s="123"/>
      <c r="D78" s="124"/>
      <c r="E78" s="124"/>
      <c r="F78" s="125"/>
      <c r="G78" s="125"/>
      <c r="H78" s="125"/>
      <c r="I78" s="125"/>
      <c r="J78" s="125"/>
      <c r="K78" s="125"/>
      <c r="L78" s="125"/>
      <c r="M78" s="121"/>
    </row>
    <row r="79" spans="1:13" ht="14.25" customHeight="1" x14ac:dyDescent="0.35">
      <c r="A79" s="94"/>
      <c r="B79" s="94"/>
      <c r="C79" s="94"/>
      <c r="D79" s="94"/>
      <c r="E79" s="94"/>
      <c r="F79" s="94"/>
      <c r="G79" s="94"/>
      <c r="H79" s="94"/>
      <c r="I79" s="94"/>
      <c r="J79" s="94"/>
      <c r="K79" s="94"/>
      <c r="L79" s="126" t="s">
        <v>564</v>
      </c>
      <c r="M79" s="93"/>
    </row>
    <row r="80" spans="1:13" ht="14.25" customHeight="1" x14ac:dyDescent="0.35">
      <c r="A80" s="94"/>
      <c r="B80" s="94"/>
      <c r="C80" s="94"/>
      <c r="D80" s="94"/>
      <c r="E80" s="94"/>
      <c r="F80" s="94"/>
      <c r="G80" s="94"/>
      <c r="H80" s="94"/>
      <c r="I80" s="94"/>
      <c r="J80" s="94"/>
      <c r="K80" s="94"/>
      <c r="L80" s="126"/>
      <c r="M80" s="93"/>
    </row>
    <row r="81" spans="1:33" x14ac:dyDescent="0.35">
      <c r="A81" s="575" t="s">
        <v>667</v>
      </c>
      <c r="B81" s="576"/>
      <c r="C81" s="576"/>
      <c r="D81" s="576"/>
      <c r="E81" s="576"/>
      <c r="F81" s="576"/>
      <c r="G81" s="576"/>
      <c r="H81" s="576"/>
      <c r="I81" s="576"/>
      <c r="J81" s="576"/>
      <c r="K81" s="576"/>
      <c r="L81" s="576"/>
      <c r="M81" s="127"/>
    </row>
    <row r="82" spans="1:33" ht="35.25" customHeight="1" x14ac:dyDescent="0.35">
      <c r="A82" s="577" t="s">
        <v>554</v>
      </c>
      <c r="B82" s="578"/>
      <c r="C82" s="578"/>
      <c r="D82" s="578"/>
      <c r="E82" s="578"/>
      <c r="F82" s="578"/>
      <c r="G82" s="578"/>
      <c r="H82" s="578"/>
      <c r="I82" s="578"/>
      <c r="J82" s="578"/>
      <c r="K82" s="578"/>
      <c r="L82" s="578"/>
      <c r="M82" s="128"/>
    </row>
    <row r="83" spans="1:33" x14ac:dyDescent="0.35">
      <c r="A83" s="184" t="s">
        <v>538</v>
      </c>
      <c r="B83" s="113"/>
      <c r="C83" s="113"/>
      <c r="D83" s="113"/>
      <c r="E83" s="113"/>
      <c r="F83" s="113"/>
      <c r="G83" s="113"/>
      <c r="H83" s="113"/>
      <c r="I83" s="113"/>
      <c r="J83" s="113"/>
      <c r="K83" s="113"/>
      <c r="L83" s="113"/>
      <c r="M83" s="113"/>
    </row>
    <row r="84" spans="1:33" x14ac:dyDescent="0.35">
      <c r="A84" s="184" t="s">
        <v>545</v>
      </c>
      <c r="B84" s="113"/>
      <c r="C84" s="113"/>
      <c r="D84" s="113"/>
      <c r="E84" s="113"/>
      <c r="F84" s="113"/>
      <c r="G84" s="113"/>
      <c r="H84" s="113"/>
      <c r="I84" s="113"/>
      <c r="J84" s="113"/>
      <c r="K84" s="113"/>
      <c r="L84" s="113"/>
      <c r="M84" s="113"/>
    </row>
    <row r="85" spans="1:33" x14ac:dyDescent="0.35">
      <c r="A85" s="184" t="s">
        <v>546</v>
      </c>
      <c r="B85" s="129"/>
      <c r="C85" s="129"/>
      <c r="D85" s="129"/>
      <c r="E85" s="129"/>
      <c r="F85" s="129"/>
      <c r="G85" s="129"/>
      <c r="H85" s="129"/>
      <c r="I85" s="129"/>
      <c r="J85" s="129"/>
      <c r="K85" s="129"/>
      <c r="L85" s="129"/>
      <c r="M85" s="129"/>
    </row>
    <row r="86" spans="1:33" x14ac:dyDescent="0.35">
      <c r="A86" s="184" t="s">
        <v>547</v>
      </c>
      <c r="B86" s="129"/>
      <c r="C86" s="129"/>
      <c r="D86" s="129"/>
      <c r="E86" s="129"/>
      <c r="F86" s="129"/>
      <c r="G86" s="129"/>
      <c r="H86" s="129"/>
      <c r="I86" s="129"/>
      <c r="J86" s="129"/>
      <c r="K86" s="129"/>
      <c r="L86" s="129"/>
      <c r="M86" s="129"/>
    </row>
    <row r="87" spans="1:33" ht="33.75" customHeight="1" x14ac:dyDescent="0.35">
      <c r="A87" s="580" t="s">
        <v>693</v>
      </c>
      <c r="B87" s="593"/>
      <c r="C87" s="593"/>
      <c r="D87" s="593"/>
      <c r="E87" s="593"/>
      <c r="F87" s="593"/>
      <c r="G87" s="593"/>
      <c r="H87" s="593"/>
      <c r="I87" s="593"/>
      <c r="J87" s="593"/>
      <c r="K87" s="593"/>
      <c r="L87" s="593"/>
      <c r="M87" s="129"/>
    </row>
    <row r="88" spans="1:33" s="168" customFormat="1" ht="22.5" customHeight="1" x14ac:dyDescent="0.3">
      <c r="A88" s="580" t="s">
        <v>690</v>
      </c>
      <c r="B88" s="580"/>
      <c r="C88" s="580"/>
      <c r="D88" s="580"/>
      <c r="E88" s="580"/>
      <c r="F88" s="580"/>
      <c r="G88" s="580"/>
      <c r="H88" s="580"/>
      <c r="I88" s="580"/>
      <c r="J88" s="580"/>
      <c r="K88" s="580"/>
      <c r="L88" s="580"/>
      <c r="M88" s="580"/>
      <c r="N88" s="580"/>
    </row>
    <row r="89" spans="1:33" s="168" customFormat="1" ht="12.75" customHeight="1" x14ac:dyDescent="0.35">
      <c r="A89" s="414" t="s">
        <v>590</v>
      </c>
      <c r="B89" s="415"/>
      <c r="C89" s="415"/>
      <c r="D89" s="415"/>
      <c r="E89" s="415"/>
      <c r="F89" s="415"/>
      <c r="G89" s="415"/>
      <c r="H89" s="415"/>
      <c r="I89" s="415"/>
      <c r="J89" s="415"/>
      <c r="K89" s="415"/>
      <c r="L89" s="415"/>
      <c r="M89" s="415"/>
      <c r="N89" s="217"/>
      <c r="O89" s="217"/>
      <c r="P89" s="217"/>
      <c r="Q89" s="217"/>
      <c r="R89" s="217"/>
      <c r="AB89" s="416"/>
      <c r="AC89" s="416"/>
      <c r="AD89" s="416"/>
      <c r="AE89" s="416"/>
      <c r="AF89" s="416"/>
      <c r="AG89" s="416"/>
    </row>
    <row r="90" spans="1:33" x14ac:dyDescent="0.35">
      <c r="A90" s="184" t="s">
        <v>691</v>
      </c>
      <c r="B90" s="129"/>
      <c r="C90" s="129"/>
      <c r="D90" s="129"/>
      <c r="E90" s="129"/>
      <c r="F90" s="129"/>
      <c r="G90" s="129"/>
      <c r="H90" s="129"/>
      <c r="I90" s="129"/>
      <c r="J90" s="129"/>
      <c r="K90" s="129"/>
      <c r="L90" s="129"/>
      <c r="M90" s="129"/>
    </row>
    <row r="91" spans="1:33" s="168" customFormat="1" ht="10.15" x14ac:dyDescent="0.3">
      <c r="A91" s="418" t="s">
        <v>595</v>
      </c>
      <c r="B91" s="419"/>
      <c r="C91" s="419"/>
      <c r="D91" s="419"/>
      <c r="E91" s="419"/>
      <c r="F91" s="419"/>
      <c r="G91" s="419"/>
      <c r="H91" s="419"/>
      <c r="I91" s="419"/>
      <c r="J91" s="419"/>
      <c r="K91" s="419"/>
      <c r="L91" s="419"/>
      <c r="M91" s="419"/>
      <c r="N91" s="413"/>
    </row>
    <row r="92" spans="1:33" s="178" customFormat="1" ht="10.15" x14ac:dyDescent="0.3">
      <c r="A92" s="418" t="s">
        <v>594</v>
      </c>
      <c r="B92" s="419"/>
      <c r="C92" s="419"/>
      <c r="D92" s="419"/>
      <c r="E92" s="419"/>
      <c r="F92" s="419"/>
      <c r="G92" s="419"/>
      <c r="H92" s="419"/>
      <c r="I92" s="419"/>
      <c r="J92" s="419"/>
      <c r="K92" s="419"/>
      <c r="L92" s="419"/>
      <c r="M92" s="419"/>
    </row>
    <row r="93" spans="1:33" s="178" customFormat="1" ht="10.15" x14ac:dyDescent="0.3">
      <c r="A93" s="418"/>
      <c r="B93" s="419"/>
      <c r="C93" s="419"/>
      <c r="D93" s="419"/>
      <c r="E93" s="419"/>
      <c r="F93" s="419"/>
      <c r="G93" s="419"/>
      <c r="H93" s="419"/>
      <c r="I93" s="419"/>
      <c r="J93" s="419"/>
      <c r="K93" s="419"/>
      <c r="L93" s="419"/>
      <c r="M93" s="419"/>
    </row>
    <row r="94" spans="1:33" s="168" customFormat="1" ht="10.15" x14ac:dyDescent="0.3">
      <c r="A94" s="418" t="s">
        <v>22</v>
      </c>
      <c r="B94" s="419"/>
      <c r="C94" s="419"/>
      <c r="D94" s="419"/>
      <c r="E94" s="419"/>
      <c r="F94" s="419"/>
      <c r="G94" s="419"/>
      <c r="H94" s="419"/>
      <c r="I94" s="419"/>
      <c r="J94" s="419"/>
      <c r="K94" s="419"/>
      <c r="L94" s="419"/>
      <c r="M94" s="419"/>
      <c r="N94" s="413"/>
    </row>
    <row r="95" spans="1:33" s="168" customFormat="1" ht="10.15" x14ac:dyDescent="0.3">
      <c r="A95" s="185" t="s">
        <v>551</v>
      </c>
      <c r="B95" s="129"/>
      <c r="C95" s="129"/>
      <c r="D95" s="129"/>
      <c r="E95" s="129"/>
      <c r="F95" s="129"/>
      <c r="G95" s="129"/>
      <c r="H95" s="129"/>
      <c r="I95" s="129"/>
      <c r="J95" s="129"/>
      <c r="K95" s="129"/>
      <c r="L95" s="129"/>
      <c r="M95" s="94"/>
    </row>
    <row r="96" spans="1:33" s="168" customFormat="1" ht="10.15" x14ac:dyDescent="0.3">
      <c r="A96" s="129" t="s">
        <v>23</v>
      </c>
      <c r="B96" s="129"/>
      <c r="C96" s="129"/>
      <c r="D96" s="94"/>
      <c r="E96" s="94"/>
      <c r="F96" s="94"/>
      <c r="G96" s="94"/>
      <c r="H96" s="94"/>
      <c r="I96" s="94"/>
      <c r="J96" s="94"/>
      <c r="K96" s="94"/>
      <c r="L96" s="94"/>
      <c r="M96" s="94"/>
    </row>
    <row r="97" spans="1:13" s="168" customFormat="1" ht="10.15" x14ac:dyDescent="0.3">
      <c r="A97" s="94" t="s">
        <v>46</v>
      </c>
      <c r="B97" s="94"/>
      <c r="C97" s="94"/>
      <c r="D97" s="94"/>
      <c r="E97" s="94"/>
      <c r="F97" s="94"/>
      <c r="G97" s="94"/>
      <c r="H97" s="94"/>
      <c r="I97" s="94"/>
      <c r="J97" s="94"/>
      <c r="K97" s="94"/>
      <c r="L97" s="94"/>
      <c r="M97" s="94"/>
    </row>
    <row r="98" spans="1:13" s="168" customFormat="1" x14ac:dyDescent="0.35">
      <c r="A98" s="94"/>
      <c r="B98" s="94"/>
      <c r="C98" s="94"/>
      <c r="D98" s="94"/>
      <c r="E98" s="94"/>
      <c r="F98" s="94"/>
      <c r="G98" s="94"/>
      <c r="H98" s="94"/>
      <c r="I98" s="94"/>
      <c r="J98" s="94"/>
      <c r="K98" s="94"/>
      <c r="L98" s="94"/>
      <c r="M98" s="90"/>
    </row>
    <row r="99" spans="1:13" s="168" customFormat="1" x14ac:dyDescent="0.35">
      <c r="A99" s="94"/>
      <c r="B99" s="94"/>
      <c r="C99" s="94"/>
      <c r="D99" s="94"/>
      <c r="E99" s="94"/>
      <c r="F99" s="94"/>
      <c r="G99" s="94"/>
      <c r="H99" s="94"/>
      <c r="I99" s="94"/>
      <c r="J99" s="94"/>
      <c r="K99" s="94"/>
      <c r="L99" s="94"/>
      <c r="M99" s="90"/>
    </row>
  </sheetData>
  <mergeCells count="13">
    <mergeCell ref="A81:L81"/>
    <mergeCell ref="A82:L82"/>
    <mergeCell ref="A38:B38"/>
    <mergeCell ref="A88:N88"/>
    <mergeCell ref="J3:L3"/>
    <mergeCell ref="K5:L5"/>
    <mergeCell ref="K4:L4"/>
    <mergeCell ref="A8:B9"/>
    <mergeCell ref="D8:D9"/>
    <mergeCell ref="F8:L8"/>
    <mergeCell ref="A87:L87"/>
    <mergeCell ref="A43:B43"/>
    <mergeCell ref="A51:B51"/>
  </mergeCells>
  <dataValidations count="2">
    <dataValidation type="list" allowBlank="1" showInputMessage="1" showErrorMessage="1" sqref="K4:L4">
      <formula1>$P$4:$P$6</formula1>
    </dataValidation>
    <dataValidation type="list" allowBlank="1" showInputMessage="1" showErrorMessage="1" sqref="K5:L5">
      <formula1>$U$4:$U$8</formula1>
    </dataValidation>
  </dataValidations>
  <hyperlinks>
    <hyperlink ref="A89" r:id="rId1"/>
  </hyperlinks>
  <pageMargins left="0.74803149606299213" right="0.74803149606299213" top="0.98425196850393704" bottom="0.98425196850393704" header="0.51181102362204722" footer="0.51181102362204722"/>
  <pageSetup paperSize="9" scale="50"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176"/>
  <sheetViews>
    <sheetView workbookViewId="0">
      <selection activeCell="U19" sqref="U19"/>
    </sheetView>
  </sheetViews>
  <sheetFormatPr defaultColWidth="9.1328125" defaultRowHeight="14.25" x14ac:dyDescent="0.45"/>
  <cols>
    <col min="1" max="1" width="9.1328125" style="149"/>
    <col min="2" max="2" width="27.73046875" style="149" bestFit="1" customWidth="1"/>
    <col min="3" max="16384" width="9.1328125" style="149"/>
  </cols>
  <sheetData>
    <row r="1" spans="1:20" ht="15.4" x14ac:dyDescent="0.45">
      <c r="A1" s="145" t="s">
        <v>421</v>
      </c>
    </row>
    <row r="2" spans="1:20" x14ac:dyDescent="0.45">
      <c r="C2" s="149" t="s">
        <v>430</v>
      </c>
      <c r="I2" s="149" t="s">
        <v>431</v>
      </c>
      <c r="O2" s="149" t="s">
        <v>48</v>
      </c>
    </row>
    <row r="3" spans="1:20" x14ac:dyDescent="0.45">
      <c r="C3" s="149" t="s">
        <v>398</v>
      </c>
      <c r="I3" s="149" t="s">
        <v>398</v>
      </c>
      <c r="O3" s="149" t="s">
        <v>398</v>
      </c>
    </row>
    <row r="4" spans="1:20" x14ac:dyDescent="0.45">
      <c r="C4" s="149">
        <v>1</v>
      </c>
      <c r="I4" s="149">
        <v>1</v>
      </c>
      <c r="O4" s="149">
        <v>1</v>
      </c>
    </row>
    <row r="5" spans="1:20" x14ac:dyDescent="0.45">
      <c r="C5" s="149" t="s">
        <v>418</v>
      </c>
      <c r="I5" s="149" t="s">
        <v>418</v>
      </c>
      <c r="O5" s="149" t="s">
        <v>418</v>
      </c>
    </row>
    <row r="6" spans="1:20" x14ac:dyDescent="0.45">
      <c r="C6" s="149">
        <v>1</v>
      </c>
      <c r="F6" s="149" t="s">
        <v>48</v>
      </c>
      <c r="I6" s="149">
        <v>1</v>
      </c>
      <c r="L6" s="149" t="s">
        <v>48</v>
      </c>
      <c r="O6" s="149">
        <v>1</v>
      </c>
      <c r="R6" s="149" t="s">
        <v>48</v>
      </c>
    </row>
    <row r="7" spans="1:20" x14ac:dyDescent="0.45">
      <c r="C7" s="149" t="s">
        <v>399</v>
      </c>
      <c r="F7" s="149" t="s">
        <v>399</v>
      </c>
      <c r="I7" s="149" t="s">
        <v>399</v>
      </c>
      <c r="L7" s="149" t="s">
        <v>399</v>
      </c>
      <c r="O7" s="149" t="s">
        <v>399</v>
      </c>
      <c r="R7" s="149" t="s">
        <v>399</v>
      </c>
    </row>
    <row r="8" spans="1:20" x14ac:dyDescent="0.45">
      <c r="C8" s="149" t="s">
        <v>401</v>
      </c>
      <c r="D8" s="149" t="s">
        <v>400</v>
      </c>
      <c r="E8" s="149" t="s">
        <v>48</v>
      </c>
      <c r="F8" s="149" t="s">
        <v>401</v>
      </c>
      <c r="G8" s="149" t="s">
        <v>400</v>
      </c>
      <c r="H8" s="149" t="s">
        <v>48</v>
      </c>
      <c r="I8" s="149" t="s">
        <v>401</v>
      </c>
      <c r="J8" s="149" t="s">
        <v>400</v>
      </c>
      <c r="K8" s="149" t="s">
        <v>48</v>
      </c>
      <c r="L8" s="149" t="s">
        <v>401</v>
      </c>
      <c r="M8" s="149" t="s">
        <v>400</v>
      </c>
      <c r="N8" s="149" t="s">
        <v>48</v>
      </c>
      <c r="O8" s="149" t="s">
        <v>401</v>
      </c>
      <c r="P8" s="149" t="s">
        <v>400</v>
      </c>
      <c r="Q8" s="149" t="s">
        <v>48</v>
      </c>
      <c r="R8" s="149" t="s">
        <v>401</v>
      </c>
      <c r="S8" s="149" t="s">
        <v>400</v>
      </c>
      <c r="T8" s="149" t="s">
        <v>48</v>
      </c>
    </row>
    <row r="9" spans="1:20" x14ac:dyDescent="0.45">
      <c r="C9" s="149" t="s">
        <v>407</v>
      </c>
      <c r="D9" s="149" t="s">
        <v>407</v>
      </c>
      <c r="E9" s="149" t="s">
        <v>407</v>
      </c>
      <c r="F9" s="149" t="s">
        <v>407</v>
      </c>
      <c r="G9" s="149" t="s">
        <v>407</v>
      </c>
      <c r="H9" s="149" t="s">
        <v>407</v>
      </c>
      <c r="I9" s="149" t="s">
        <v>407</v>
      </c>
      <c r="J9" s="149" t="s">
        <v>407</v>
      </c>
      <c r="K9" s="149" t="s">
        <v>407</v>
      </c>
      <c r="L9" s="149" t="s">
        <v>407</v>
      </c>
      <c r="M9" s="149" t="s">
        <v>407</v>
      </c>
      <c r="N9" s="149" t="s">
        <v>407</v>
      </c>
      <c r="O9" s="149" t="s">
        <v>407</v>
      </c>
      <c r="P9" s="149" t="s">
        <v>407</v>
      </c>
      <c r="Q9" s="149" t="s">
        <v>407</v>
      </c>
      <c r="R9" s="149" t="s">
        <v>407</v>
      </c>
      <c r="S9" s="149" t="s">
        <v>407</v>
      </c>
      <c r="T9" s="149" t="s">
        <v>407</v>
      </c>
    </row>
    <row r="10" spans="1:20" x14ac:dyDescent="0.45">
      <c r="A10" s="149" t="s">
        <v>255</v>
      </c>
      <c r="B10" s="149" t="s">
        <v>256</v>
      </c>
      <c r="C10" s="215" t="s">
        <v>441</v>
      </c>
      <c r="D10" s="215" t="s">
        <v>441</v>
      </c>
      <c r="E10" s="215" t="s">
        <v>441</v>
      </c>
      <c r="F10" s="215" t="s">
        <v>441</v>
      </c>
      <c r="G10" s="215" t="s">
        <v>441</v>
      </c>
      <c r="H10" s="215" t="s">
        <v>441</v>
      </c>
      <c r="I10" s="215" t="s">
        <v>441</v>
      </c>
      <c r="J10" s="215" t="s">
        <v>441</v>
      </c>
      <c r="K10" s="215" t="s">
        <v>441</v>
      </c>
      <c r="L10" s="215" t="s">
        <v>441</v>
      </c>
      <c r="M10" s="215" t="s">
        <v>441</v>
      </c>
      <c r="N10" s="215" t="s">
        <v>441</v>
      </c>
      <c r="O10" s="215" t="s">
        <v>441</v>
      </c>
      <c r="P10" s="215" t="s">
        <v>441</v>
      </c>
      <c r="Q10" s="215" t="s">
        <v>441</v>
      </c>
      <c r="R10" s="215" t="s">
        <v>441</v>
      </c>
      <c r="S10" s="215" t="s">
        <v>441</v>
      </c>
      <c r="T10" s="215" t="s">
        <v>441</v>
      </c>
    </row>
    <row r="11" spans="1:20" x14ac:dyDescent="0.45">
      <c r="A11" s="149" t="s">
        <v>253</v>
      </c>
      <c r="B11" s="149" t="s">
        <v>254</v>
      </c>
      <c r="C11" s="215">
        <v>74</v>
      </c>
      <c r="D11" s="215">
        <v>70</v>
      </c>
      <c r="E11" s="215">
        <v>72</v>
      </c>
      <c r="F11" s="215">
        <v>332</v>
      </c>
      <c r="G11" s="215">
        <v>352</v>
      </c>
      <c r="H11" s="215">
        <v>684</v>
      </c>
      <c r="I11" s="215">
        <v>77</v>
      </c>
      <c r="J11" s="215">
        <v>72</v>
      </c>
      <c r="K11" s="215">
        <v>74</v>
      </c>
      <c r="L11" s="215">
        <v>432</v>
      </c>
      <c r="M11" s="215">
        <v>513</v>
      </c>
      <c r="N11" s="215">
        <v>945</v>
      </c>
      <c r="O11" s="215">
        <v>76</v>
      </c>
      <c r="P11" s="215">
        <v>71</v>
      </c>
      <c r="Q11" s="215">
        <v>73</v>
      </c>
      <c r="R11" s="215">
        <v>770</v>
      </c>
      <c r="S11" s="215">
        <v>871</v>
      </c>
      <c r="T11" s="215">
        <v>1641</v>
      </c>
    </row>
    <row r="12" spans="1:20" x14ac:dyDescent="0.45">
      <c r="A12" s="149" t="s">
        <v>299</v>
      </c>
      <c r="B12" s="149" t="s">
        <v>300</v>
      </c>
      <c r="C12" s="215">
        <v>82</v>
      </c>
      <c r="D12" s="215">
        <v>75</v>
      </c>
      <c r="E12" s="215">
        <v>79</v>
      </c>
      <c r="F12" s="215">
        <v>966</v>
      </c>
      <c r="G12" s="215">
        <v>1070</v>
      </c>
      <c r="H12" s="215">
        <v>2036</v>
      </c>
      <c r="I12" s="215">
        <v>89</v>
      </c>
      <c r="J12" s="215">
        <v>81</v>
      </c>
      <c r="K12" s="215">
        <v>85</v>
      </c>
      <c r="L12" s="215">
        <v>680</v>
      </c>
      <c r="M12" s="215">
        <v>741</v>
      </c>
      <c r="N12" s="215">
        <v>1421</v>
      </c>
      <c r="O12" s="215">
        <v>85</v>
      </c>
      <c r="P12" s="215">
        <v>78</v>
      </c>
      <c r="Q12" s="215">
        <v>81</v>
      </c>
      <c r="R12" s="215">
        <v>1664</v>
      </c>
      <c r="S12" s="215">
        <v>1823</v>
      </c>
      <c r="T12" s="215">
        <v>3487</v>
      </c>
    </row>
    <row r="13" spans="1:20" x14ac:dyDescent="0.45">
      <c r="A13" s="149" t="s">
        <v>257</v>
      </c>
      <c r="B13" s="149" t="s">
        <v>258</v>
      </c>
      <c r="C13" s="215">
        <v>82</v>
      </c>
      <c r="D13" s="215">
        <v>78</v>
      </c>
      <c r="E13" s="215">
        <v>80</v>
      </c>
      <c r="F13" s="215">
        <v>656</v>
      </c>
      <c r="G13" s="215">
        <v>605</v>
      </c>
      <c r="H13" s="215">
        <v>1261</v>
      </c>
      <c r="I13" s="215">
        <v>84</v>
      </c>
      <c r="J13" s="215">
        <v>75</v>
      </c>
      <c r="K13" s="215">
        <v>79</v>
      </c>
      <c r="L13" s="215">
        <v>656</v>
      </c>
      <c r="M13" s="215">
        <v>775</v>
      </c>
      <c r="N13" s="215">
        <v>1431</v>
      </c>
      <c r="O13" s="215">
        <v>83</v>
      </c>
      <c r="P13" s="215">
        <v>76</v>
      </c>
      <c r="Q13" s="215">
        <v>80</v>
      </c>
      <c r="R13" s="215">
        <v>1365</v>
      </c>
      <c r="S13" s="215">
        <v>1436</v>
      </c>
      <c r="T13" s="215">
        <v>2801</v>
      </c>
    </row>
    <row r="14" spans="1:20" x14ac:dyDescent="0.45">
      <c r="A14" s="149" t="s">
        <v>259</v>
      </c>
      <c r="B14" s="149" t="s">
        <v>260</v>
      </c>
      <c r="C14" s="215">
        <v>82</v>
      </c>
      <c r="D14" s="215">
        <v>74</v>
      </c>
      <c r="E14" s="215">
        <v>78</v>
      </c>
      <c r="F14" s="215">
        <v>346</v>
      </c>
      <c r="G14" s="215">
        <v>385</v>
      </c>
      <c r="H14" s="215">
        <v>731</v>
      </c>
      <c r="I14" s="215">
        <v>89</v>
      </c>
      <c r="J14" s="215">
        <v>81</v>
      </c>
      <c r="K14" s="215">
        <v>85</v>
      </c>
      <c r="L14" s="215">
        <v>353</v>
      </c>
      <c r="M14" s="215">
        <v>318</v>
      </c>
      <c r="N14" s="215">
        <v>671</v>
      </c>
      <c r="O14" s="215">
        <v>85</v>
      </c>
      <c r="P14" s="215">
        <v>77</v>
      </c>
      <c r="Q14" s="215">
        <v>81</v>
      </c>
      <c r="R14" s="215">
        <v>710</v>
      </c>
      <c r="S14" s="215">
        <v>708</v>
      </c>
      <c r="T14" s="215">
        <v>1418</v>
      </c>
    </row>
    <row r="15" spans="1:20" x14ac:dyDescent="0.45">
      <c r="A15" s="149" t="s">
        <v>263</v>
      </c>
      <c r="B15" s="149" t="s">
        <v>264</v>
      </c>
      <c r="C15" s="215">
        <v>81</v>
      </c>
      <c r="D15" s="215">
        <v>66</v>
      </c>
      <c r="E15" s="215">
        <v>73</v>
      </c>
      <c r="F15" s="215">
        <v>560</v>
      </c>
      <c r="G15" s="215">
        <v>587</v>
      </c>
      <c r="H15" s="215">
        <v>1147</v>
      </c>
      <c r="I15" s="215">
        <v>80</v>
      </c>
      <c r="J15" s="215">
        <v>71</v>
      </c>
      <c r="K15" s="215">
        <v>75</v>
      </c>
      <c r="L15" s="215">
        <v>416</v>
      </c>
      <c r="M15" s="215">
        <v>445</v>
      </c>
      <c r="N15" s="215">
        <v>861</v>
      </c>
      <c r="O15" s="215">
        <v>80</v>
      </c>
      <c r="P15" s="215">
        <v>68</v>
      </c>
      <c r="Q15" s="215">
        <v>74</v>
      </c>
      <c r="R15" s="215">
        <v>981</v>
      </c>
      <c r="S15" s="215">
        <v>1043</v>
      </c>
      <c r="T15" s="215">
        <v>2024</v>
      </c>
    </row>
    <row r="16" spans="1:20" x14ac:dyDescent="0.45">
      <c r="A16" s="149" t="s">
        <v>265</v>
      </c>
      <c r="B16" s="149" t="s">
        <v>266</v>
      </c>
      <c r="C16" s="215">
        <v>83</v>
      </c>
      <c r="D16" s="215">
        <v>75</v>
      </c>
      <c r="E16" s="215">
        <v>80</v>
      </c>
      <c r="F16" s="215">
        <v>241</v>
      </c>
      <c r="G16" s="215">
        <v>224</v>
      </c>
      <c r="H16" s="215">
        <v>465</v>
      </c>
      <c r="I16" s="215">
        <v>83</v>
      </c>
      <c r="J16" s="215">
        <v>81</v>
      </c>
      <c r="K16" s="215">
        <v>82</v>
      </c>
      <c r="L16" s="215">
        <v>247</v>
      </c>
      <c r="M16" s="215">
        <v>269</v>
      </c>
      <c r="N16" s="215">
        <v>516</v>
      </c>
      <c r="O16" s="215">
        <v>82</v>
      </c>
      <c r="P16" s="215">
        <v>78</v>
      </c>
      <c r="Q16" s="215">
        <v>80</v>
      </c>
      <c r="R16" s="215">
        <v>494</v>
      </c>
      <c r="S16" s="215">
        <v>498</v>
      </c>
      <c r="T16" s="215">
        <v>992</v>
      </c>
    </row>
    <row r="17" spans="1:20" x14ac:dyDescent="0.45">
      <c r="A17" s="149" t="s">
        <v>267</v>
      </c>
      <c r="B17" s="149" t="s">
        <v>268</v>
      </c>
      <c r="C17" s="215">
        <v>82</v>
      </c>
      <c r="D17" s="215">
        <v>78</v>
      </c>
      <c r="E17" s="215">
        <v>80</v>
      </c>
      <c r="F17" s="215">
        <v>817</v>
      </c>
      <c r="G17" s="215">
        <v>833</v>
      </c>
      <c r="H17" s="215">
        <v>1650</v>
      </c>
      <c r="I17" s="215">
        <v>82</v>
      </c>
      <c r="J17" s="215">
        <v>75</v>
      </c>
      <c r="K17" s="215">
        <v>78</v>
      </c>
      <c r="L17" s="215">
        <v>755</v>
      </c>
      <c r="M17" s="215">
        <v>788</v>
      </c>
      <c r="N17" s="215">
        <v>1543</v>
      </c>
      <c r="O17" s="215">
        <v>82</v>
      </c>
      <c r="P17" s="215">
        <v>76</v>
      </c>
      <c r="Q17" s="215">
        <v>79</v>
      </c>
      <c r="R17" s="215">
        <v>1587</v>
      </c>
      <c r="S17" s="215">
        <v>1639</v>
      </c>
      <c r="T17" s="215">
        <v>3226</v>
      </c>
    </row>
    <row r="18" spans="1:20" x14ac:dyDescent="0.45">
      <c r="A18" s="149" t="s">
        <v>269</v>
      </c>
      <c r="B18" s="149" t="s">
        <v>270</v>
      </c>
      <c r="C18" s="215">
        <v>85</v>
      </c>
      <c r="D18" s="215">
        <v>75</v>
      </c>
      <c r="E18" s="215">
        <v>80</v>
      </c>
      <c r="F18" s="215">
        <v>1262</v>
      </c>
      <c r="G18" s="215">
        <v>1240</v>
      </c>
      <c r="H18" s="215">
        <v>2502</v>
      </c>
      <c r="I18" s="215">
        <v>84</v>
      </c>
      <c r="J18" s="215">
        <v>76</v>
      </c>
      <c r="K18" s="215">
        <v>80</v>
      </c>
      <c r="L18" s="215">
        <v>609</v>
      </c>
      <c r="M18" s="215">
        <v>585</v>
      </c>
      <c r="N18" s="215">
        <v>1194</v>
      </c>
      <c r="O18" s="215">
        <v>85</v>
      </c>
      <c r="P18" s="215">
        <v>75</v>
      </c>
      <c r="Q18" s="215">
        <v>80</v>
      </c>
      <c r="R18" s="215">
        <v>1906</v>
      </c>
      <c r="S18" s="215">
        <v>1862</v>
      </c>
      <c r="T18" s="215">
        <v>3768</v>
      </c>
    </row>
    <row r="19" spans="1:20" x14ac:dyDescent="0.45">
      <c r="A19" s="149" t="s">
        <v>273</v>
      </c>
      <c r="B19" s="149" t="s">
        <v>274</v>
      </c>
      <c r="C19" s="215">
        <v>80</v>
      </c>
      <c r="D19" s="215">
        <v>73</v>
      </c>
      <c r="E19" s="215">
        <v>77</v>
      </c>
      <c r="F19" s="215">
        <v>979</v>
      </c>
      <c r="G19" s="215">
        <v>943</v>
      </c>
      <c r="H19" s="215">
        <v>1922</v>
      </c>
      <c r="I19" s="215">
        <v>82</v>
      </c>
      <c r="J19" s="215">
        <v>74</v>
      </c>
      <c r="K19" s="215">
        <v>78</v>
      </c>
      <c r="L19" s="215">
        <v>762</v>
      </c>
      <c r="M19" s="215">
        <v>833</v>
      </c>
      <c r="N19" s="215">
        <v>1595</v>
      </c>
      <c r="O19" s="215">
        <v>81</v>
      </c>
      <c r="P19" s="215">
        <v>73</v>
      </c>
      <c r="Q19" s="215">
        <v>77</v>
      </c>
      <c r="R19" s="215">
        <v>1766</v>
      </c>
      <c r="S19" s="215">
        <v>1805</v>
      </c>
      <c r="T19" s="215">
        <v>3571</v>
      </c>
    </row>
    <row r="20" spans="1:20" x14ac:dyDescent="0.45">
      <c r="A20" s="149" t="s">
        <v>275</v>
      </c>
      <c r="B20" s="149" t="s">
        <v>276</v>
      </c>
      <c r="C20" s="215">
        <v>78</v>
      </c>
      <c r="D20" s="215">
        <v>71</v>
      </c>
      <c r="E20" s="215">
        <v>75</v>
      </c>
      <c r="F20" s="215">
        <v>447</v>
      </c>
      <c r="G20" s="215">
        <v>409</v>
      </c>
      <c r="H20" s="215">
        <v>856</v>
      </c>
      <c r="I20" s="215">
        <v>80</v>
      </c>
      <c r="J20" s="215">
        <v>72</v>
      </c>
      <c r="K20" s="215">
        <v>76</v>
      </c>
      <c r="L20" s="215">
        <v>1253</v>
      </c>
      <c r="M20" s="215">
        <v>1268</v>
      </c>
      <c r="N20" s="215">
        <v>2521</v>
      </c>
      <c r="O20" s="215">
        <v>79</v>
      </c>
      <c r="P20" s="215">
        <v>72</v>
      </c>
      <c r="Q20" s="215">
        <v>76</v>
      </c>
      <c r="R20" s="215">
        <v>1716</v>
      </c>
      <c r="S20" s="215">
        <v>1699</v>
      </c>
      <c r="T20" s="215">
        <v>3415</v>
      </c>
    </row>
    <row r="21" spans="1:20" x14ac:dyDescent="0.45">
      <c r="A21" s="149" t="s">
        <v>277</v>
      </c>
      <c r="B21" s="149" t="s">
        <v>278</v>
      </c>
      <c r="C21" s="215">
        <v>84</v>
      </c>
      <c r="D21" s="215">
        <v>77</v>
      </c>
      <c r="E21" s="215">
        <v>80</v>
      </c>
      <c r="F21" s="215">
        <v>716</v>
      </c>
      <c r="G21" s="215">
        <v>754</v>
      </c>
      <c r="H21" s="215">
        <v>1470</v>
      </c>
      <c r="I21" s="215">
        <v>85</v>
      </c>
      <c r="J21" s="215">
        <v>78</v>
      </c>
      <c r="K21" s="215">
        <v>81</v>
      </c>
      <c r="L21" s="215">
        <v>630</v>
      </c>
      <c r="M21" s="215">
        <v>599</v>
      </c>
      <c r="N21" s="215">
        <v>1229</v>
      </c>
      <c r="O21" s="215">
        <v>84</v>
      </c>
      <c r="P21" s="215">
        <v>77</v>
      </c>
      <c r="Q21" s="215">
        <v>80</v>
      </c>
      <c r="R21" s="215">
        <v>1356</v>
      </c>
      <c r="S21" s="215">
        <v>1366</v>
      </c>
      <c r="T21" s="215">
        <v>2722</v>
      </c>
    </row>
    <row r="22" spans="1:20" x14ac:dyDescent="0.45">
      <c r="A22" s="149" t="s">
        <v>279</v>
      </c>
      <c r="B22" s="149" t="s">
        <v>280</v>
      </c>
      <c r="C22" s="215">
        <v>82</v>
      </c>
      <c r="D22" s="215">
        <v>74</v>
      </c>
      <c r="E22" s="215">
        <v>78</v>
      </c>
      <c r="F22" s="215">
        <v>234</v>
      </c>
      <c r="G22" s="215">
        <v>245</v>
      </c>
      <c r="H22" s="215">
        <v>479</v>
      </c>
      <c r="I22" s="215">
        <v>81</v>
      </c>
      <c r="J22" s="215">
        <v>81</v>
      </c>
      <c r="K22" s="215">
        <v>81</v>
      </c>
      <c r="L22" s="215">
        <v>498</v>
      </c>
      <c r="M22" s="215">
        <v>613</v>
      </c>
      <c r="N22" s="215">
        <v>1111</v>
      </c>
      <c r="O22" s="215">
        <v>81</v>
      </c>
      <c r="P22" s="215">
        <v>78</v>
      </c>
      <c r="Q22" s="215">
        <v>80</v>
      </c>
      <c r="R22" s="215">
        <v>740</v>
      </c>
      <c r="S22" s="215">
        <v>871</v>
      </c>
      <c r="T22" s="215">
        <v>1611</v>
      </c>
    </row>
    <row r="23" spans="1:20" x14ac:dyDescent="0.45">
      <c r="A23" s="149" t="s">
        <v>283</v>
      </c>
      <c r="B23" s="149" t="s">
        <v>284</v>
      </c>
      <c r="C23" s="215">
        <v>74</v>
      </c>
      <c r="D23" s="215">
        <v>63</v>
      </c>
      <c r="E23" s="215">
        <v>68</v>
      </c>
      <c r="F23" s="215">
        <v>818</v>
      </c>
      <c r="G23" s="215">
        <v>834</v>
      </c>
      <c r="H23" s="215">
        <v>1652</v>
      </c>
      <c r="I23" s="215">
        <v>79</v>
      </c>
      <c r="J23" s="215">
        <v>70</v>
      </c>
      <c r="K23" s="215">
        <v>75</v>
      </c>
      <c r="L23" s="215">
        <v>955</v>
      </c>
      <c r="M23" s="215">
        <v>962</v>
      </c>
      <c r="N23" s="215">
        <v>1917</v>
      </c>
      <c r="O23" s="215">
        <v>76</v>
      </c>
      <c r="P23" s="215">
        <v>66</v>
      </c>
      <c r="Q23" s="215">
        <v>71</v>
      </c>
      <c r="R23" s="215">
        <v>1803</v>
      </c>
      <c r="S23" s="215">
        <v>1824</v>
      </c>
      <c r="T23" s="215">
        <v>3627</v>
      </c>
    </row>
    <row r="24" spans="1:20" x14ac:dyDescent="0.45">
      <c r="A24" s="149" t="s">
        <v>285</v>
      </c>
      <c r="B24" s="149" t="s">
        <v>286</v>
      </c>
      <c r="C24" s="215">
        <v>82</v>
      </c>
      <c r="D24" s="215">
        <v>76</v>
      </c>
      <c r="E24" s="215">
        <v>79</v>
      </c>
      <c r="F24" s="215">
        <v>1098</v>
      </c>
      <c r="G24" s="215">
        <v>1116</v>
      </c>
      <c r="H24" s="215">
        <v>2214</v>
      </c>
      <c r="I24" s="215">
        <v>79</v>
      </c>
      <c r="J24" s="215">
        <v>70</v>
      </c>
      <c r="K24" s="215">
        <v>74</v>
      </c>
      <c r="L24" s="215">
        <v>993</v>
      </c>
      <c r="M24" s="215">
        <v>1061</v>
      </c>
      <c r="N24" s="215">
        <v>2054</v>
      </c>
      <c r="O24" s="215">
        <v>79</v>
      </c>
      <c r="P24" s="215">
        <v>73</v>
      </c>
      <c r="Q24" s="215">
        <v>76</v>
      </c>
      <c r="R24" s="215">
        <v>2134</v>
      </c>
      <c r="S24" s="215">
        <v>2229</v>
      </c>
      <c r="T24" s="215">
        <v>4363</v>
      </c>
    </row>
    <row r="25" spans="1:20" x14ac:dyDescent="0.45">
      <c r="A25" s="149" t="s">
        <v>287</v>
      </c>
      <c r="B25" s="149" t="s">
        <v>288</v>
      </c>
      <c r="C25" s="215">
        <v>83</v>
      </c>
      <c r="D25" s="215">
        <v>77</v>
      </c>
      <c r="E25" s="215">
        <v>80</v>
      </c>
      <c r="F25" s="215">
        <v>1358</v>
      </c>
      <c r="G25" s="215">
        <v>1322</v>
      </c>
      <c r="H25" s="215">
        <v>2680</v>
      </c>
      <c r="I25" s="215">
        <v>91</v>
      </c>
      <c r="J25" s="215">
        <v>81</v>
      </c>
      <c r="K25" s="215">
        <v>86</v>
      </c>
      <c r="L25" s="215">
        <v>318</v>
      </c>
      <c r="M25" s="215">
        <v>309</v>
      </c>
      <c r="N25" s="215">
        <v>627</v>
      </c>
      <c r="O25" s="215">
        <v>85</v>
      </c>
      <c r="P25" s="215">
        <v>77</v>
      </c>
      <c r="Q25" s="215">
        <v>81</v>
      </c>
      <c r="R25" s="215">
        <v>1681</v>
      </c>
      <c r="S25" s="215">
        <v>1639</v>
      </c>
      <c r="T25" s="215">
        <v>3320</v>
      </c>
    </row>
    <row r="26" spans="1:20" x14ac:dyDescent="0.45">
      <c r="A26" s="149" t="s">
        <v>289</v>
      </c>
      <c r="B26" s="149" t="s">
        <v>290</v>
      </c>
      <c r="C26" s="215">
        <v>82</v>
      </c>
      <c r="D26" s="215">
        <v>75</v>
      </c>
      <c r="E26" s="215">
        <v>79</v>
      </c>
      <c r="F26" s="215">
        <v>578</v>
      </c>
      <c r="G26" s="215">
        <v>599</v>
      </c>
      <c r="H26" s="215">
        <v>1177</v>
      </c>
      <c r="I26" s="215">
        <v>79</v>
      </c>
      <c r="J26" s="215">
        <v>75</v>
      </c>
      <c r="K26" s="215">
        <v>77</v>
      </c>
      <c r="L26" s="215">
        <v>1244</v>
      </c>
      <c r="M26" s="215">
        <v>1327</v>
      </c>
      <c r="N26" s="215">
        <v>2571</v>
      </c>
      <c r="O26" s="215">
        <v>79</v>
      </c>
      <c r="P26" s="215">
        <v>74</v>
      </c>
      <c r="Q26" s="215">
        <v>76</v>
      </c>
      <c r="R26" s="215">
        <v>1856</v>
      </c>
      <c r="S26" s="215">
        <v>1966</v>
      </c>
      <c r="T26" s="215">
        <v>3822</v>
      </c>
    </row>
    <row r="27" spans="1:20" x14ac:dyDescent="0.45">
      <c r="A27" s="149" t="s">
        <v>291</v>
      </c>
      <c r="B27" s="149" t="s">
        <v>292</v>
      </c>
      <c r="C27" s="215">
        <v>84</v>
      </c>
      <c r="D27" s="215">
        <v>80</v>
      </c>
      <c r="E27" s="215">
        <v>82</v>
      </c>
      <c r="F27" s="215">
        <v>1641</v>
      </c>
      <c r="G27" s="215">
        <v>1696</v>
      </c>
      <c r="H27" s="215">
        <v>3337</v>
      </c>
      <c r="I27" s="215">
        <v>88</v>
      </c>
      <c r="J27" s="215">
        <v>80</v>
      </c>
      <c r="K27" s="215">
        <v>84</v>
      </c>
      <c r="L27" s="215">
        <v>257</v>
      </c>
      <c r="M27" s="215">
        <v>269</v>
      </c>
      <c r="N27" s="215">
        <v>526</v>
      </c>
      <c r="O27" s="215">
        <v>85</v>
      </c>
      <c r="P27" s="215">
        <v>79</v>
      </c>
      <c r="Q27" s="215">
        <v>82</v>
      </c>
      <c r="R27" s="215">
        <v>1918</v>
      </c>
      <c r="S27" s="215">
        <v>1985</v>
      </c>
      <c r="T27" s="215">
        <v>3903</v>
      </c>
    </row>
    <row r="28" spans="1:20" x14ac:dyDescent="0.45">
      <c r="A28" s="149" t="s">
        <v>293</v>
      </c>
      <c r="B28" s="149" t="s">
        <v>294</v>
      </c>
      <c r="C28" s="215">
        <v>79</v>
      </c>
      <c r="D28" s="215">
        <v>70</v>
      </c>
      <c r="E28" s="215">
        <v>74</v>
      </c>
      <c r="F28" s="215">
        <v>1570</v>
      </c>
      <c r="G28" s="215">
        <v>1629</v>
      </c>
      <c r="H28" s="215">
        <v>3199</v>
      </c>
      <c r="I28" s="215">
        <v>83</v>
      </c>
      <c r="J28" s="215">
        <v>74</v>
      </c>
      <c r="K28" s="215">
        <v>78</v>
      </c>
      <c r="L28" s="215">
        <v>813</v>
      </c>
      <c r="M28" s="215">
        <v>819</v>
      </c>
      <c r="N28" s="215">
        <v>1632</v>
      </c>
      <c r="O28" s="215">
        <v>80</v>
      </c>
      <c r="P28" s="215">
        <v>71</v>
      </c>
      <c r="Q28" s="215">
        <v>75</v>
      </c>
      <c r="R28" s="215">
        <v>2402</v>
      </c>
      <c r="S28" s="215">
        <v>2484</v>
      </c>
      <c r="T28" s="215">
        <v>4886</v>
      </c>
    </row>
    <row r="29" spans="1:20" x14ac:dyDescent="0.45">
      <c r="A29" s="149" t="s">
        <v>295</v>
      </c>
      <c r="B29" s="149" t="s">
        <v>296</v>
      </c>
      <c r="C29" s="215">
        <v>82</v>
      </c>
      <c r="D29" s="215">
        <v>77</v>
      </c>
      <c r="E29" s="215">
        <v>79</v>
      </c>
      <c r="F29" s="215">
        <v>755</v>
      </c>
      <c r="G29" s="215">
        <v>845</v>
      </c>
      <c r="H29" s="215">
        <v>1600</v>
      </c>
      <c r="I29" s="215">
        <v>82</v>
      </c>
      <c r="J29" s="215">
        <v>74</v>
      </c>
      <c r="K29" s="215">
        <v>78</v>
      </c>
      <c r="L29" s="215">
        <v>1491</v>
      </c>
      <c r="M29" s="215">
        <v>1493</v>
      </c>
      <c r="N29" s="215">
        <v>2984</v>
      </c>
      <c r="O29" s="215">
        <v>81</v>
      </c>
      <c r="P29" s="215">
        <v>74</v>
      </c>
      <c r="Q29" s="215">
        <v>78</v>
      </c>
      <c r="R29" s="215">
        <v>2276</v>
      </c>
      <c r="S29" s="215">
        <v>2365</v>
      </c>
      <c r="T29" s="215">
        <v>4641</v>
      </c>
    </row>
    <row r="30" spans="1:20" x14ac:dyDescent="0.45">
      <c r="A30" s="149" t="s">
        <v>297</v>
      </c>
      <c r="B30" s="149" t="s">
        <v>298</v>
      </c>
      <c r="C30" s="215">
        <v>81</v>
      </c>
      <c r="D30" s="215">
        <v>72</v>
      </c>
      <c r="E30" s="215">
        <v>77</v>
      </c>
      <c r="F30" s="215">
        <v>1222</v>
      </c>
      <c r="G30" s="215">
        <v>1270</v>
      </c>
      <c r="H30" s="215">
        <v>2492</v>
      </c>
      <c r="I30" s="215">
        <v>75</v>
      </c>
      <c r="J30" s="215">
        <v>66</v>
      </c>
      <c r="K30" s="215">
        <v>70</v>
      </c>
      <c r="L30" s="215">
        <v>1041</v>
      </c>
      <c r="M30" s="215">
        <v>1155</v>
      </c>
      <c r="N30" s="215">
        <v>2196</v>
      </c>
      <c r="O30" s="215">
        <v>77</v>
      </c>
      <c r="P30" s="215">
        <v>69</v>
      </c>
      <c r="Q30" s="215">
        <v>73</v>
      </c>
      <c r="R30" s="215">
        <v>2297</v>
      </c>
      <c r="S30" s="215">
        <v>2457</v>
      </c>
      <c r="T30" s="215">
        <v>4754</v>
      </c>
    </row>
    <row r="31" spans="1:20" x14ac:dyDescent="0.45">
      <c r="A31" s="149" t="s">
        <v>261</v>
      </c>
      <c r="B31" s="149" t="s">
        <v>262</v>
      </c>
      <c r="C31" s="215">
        <v>81</v>
      </c>
      <c r="D31" s="215">
        <v>74</v>
      </c>
      <c r="E31" s="215">
        <v>77</v>
      </c>
      <c r="F31" s="215">
        <v>738</v>
      </c>
      <c r="G31" s="215">
        <v>688</v>
      </c>
      <c r="H31" s="215">
        <v>1426</v>
      </c>
      <c r="I31" s="215">
        <v>77</v>
      </c>
      <c r="J31" s="215">
        <v>67</v>
      </c>
      <c r="K31" s="215">
        <v>72</v>
      </c>
      <c r="L31" s="215">
        <v>845</v>
      </c>
      <c r="M31" s="215">
        <v>905</v>
      </c>
      <c r="N31" s="215">
        <v>1750</v>
      </c>
      <c r="O31" s="215">
        <v>78</v>
      </c>
      <c r="P31" s="215">
        <v>69</v>
      </c>
      <c r="Q31" s="215">
        <v>74</v>
      </c>
      <c r="R31" s="215">
        <v>1610</v>
      </c>
      <c r="S31" s="215">
        <v>1625</v>
      </c>
      <c r="T31" s="215">
        <v>3235</v>
      </c>
    </row>
    <row r="32" spans="1:20" x14ac:dyDescent="0.45">
      <c r="A32" s="149" t="s">
        <v>301</v>
      </c>
      <c r="B32" s="149" t="s">
        <v>302</v>
      </c>
      <c r="C32" s="215">
        <v>87</v>
      </c>
      <c r="D32" s="215">
        <v>81</v>
      </c>
      <c r="E32" s="215">
        <v>83</v>
      </c>
      <c r="F32" s="215">
        <v>472</v>
      </c>
      <c r="G32" s="215">
        <v>558</v>
      </c>
      <c r="H32" s="215">
        <v>1030</v>
      </c>
      <c r="I32" s="215">
        <v>85</v>
      </c>
      <c r="J32" s="215">
        <v>78</v>
      </c>
      <c r="K32" s="215">
        <v>82</v>
      </c>
      <c r="L32" s="215">
        <v>944</v>
      </c>
      <c r="M32" s="215">
        <v>942</v>
      </c>
      <c r="N32" s="215">
        <v>1886</v>
      </c>
      <c r="O32" s="215">
        <v>85</v>
      </c>
      <c r="P32" s="215">
        <v>78</v>
      </c>
      <c r="Q32" s="215">
        <v>82</v>
      </c>
      <c r="R32" s="215">
        <v>1430</v>
      </c>
      <c r="S32" s="215">
        <v>1527</v>
      </c>
      <c r="T32" s="215">
        <v>2957</v>
      </c>
    </row>
    <row r="33" spans="1:20" x14ac:dyDescent="0.45">
      <c r="A33" s="149" t="s">
        <v>303</v>
      </c>
      <c r="B33" s="149" t="s">
        <v>304</v>
      </c>
      <c r="C33" s="215">
        <v>79</v>
      </c>
      <c r="D33" s="215">
        <v>72</v>
      </c>
      <c r="E33" s="215">
        <v>76</v>
      </c>
      <c r="F33" s="215">
        <v>1234</v>
      </c>
      <c r="G33" s="215">
        <v>1273</v>
      </c>
      <c r="H33" s="215">
        <v>2507</v>
      </c>
      <c r="I33" s="215">
        <v>85</v>
      </c>
      <c r="J33" s="215">
        <v>79</v>
      </c>
      <c r="K33" s="215">
        <v>82</v>
      </c>
      <c r="L33" s="215">
        <v>259</v>
      </c>
      <c r="M33" s="215">
        <v>210</v>
      </c>
      <c r="N33" s="215">
        <v>469</v>
      </c>
      <c r="O33" s="215">
        <v>80</v>
      </c>
      <c r="P33" s="215">
        <v>73</v>
      </c>
      <c r="Q33" s="215">
        <v>76</v>
      </c>
      <c r="R33" s="215">
        <v>1509</v>
      </c>
      <c r="S33" s="215">
        <v>1503</v>
      </c>
      <c r="T33" s="215">
        <v>3012</v>
      </c>
    </row>
    <row r="34" spans="1:20" x14ac:dyDescent="0.45">
      <c r="A34" s="149" t="s">
        <v>305</v>
      </c>
      <c r="B34" s="149" t="s">
        <v>306</v>
      </c>
      <c r="C34" s="215">
        <v>79</v>
      </c>
      <c r="D34" s="215">
        <v>70</v>
      </c>
      <c r="E34" s="215">
        <v>75</v>
      </c>
      <c r="F34" s="215">
        <v>1039</v>
      </c>
      <c r="G34" s="215">
        <v>1051</v>
      </c>
      <c r="H34" s="215">
        <v>2090</v>
      </c>
      <c r="I34" s="215">
        <v>84</v>
      </c>
      <c r="J34" s="215">
        <v>76</v>
      </c>
      <c r="K34" s="215">
        <v>80</v>
      </c>
      <c r="L34" s="215">
        <v>961</v>
      </c>
      <c r="M34" s="215">
        <v>961</v>
      </c>
      <c r="N34" s="215">
        <v>1922</v>
      </c>
      <c r="O34" s="215">
        <v>81</v>
      </c>
      <c r="P34" s="215">
        <v>72</v>
      </c>
      <c r="Q34" s="215">
        <v>77</v>
      </c>
      <c r="R34" s="215">
        <v>2023</v>
      </c>
      <c r="S34" s="215">
        <v>2051</v>
      </c>
      <c r="T34" s="215">
        <v>4074</v>
      </c>
    </row>
    <row r="35" spans="1:20" x14ac:dyDescent="0.45">
      <c r="A35" s="149" t="s">
        <v>307</v>
      </c>
      <c r="B35" s="149" t="s">
        <v>308</v>
      </c>
      <c r="C35" s="215">
        <v>81</v>
      </c>
      <c r="D35" s="215">
        <v>75</v>
      </c>
      <c r="E35" s="215">
        <v>78</v>
      </c>
      <c r="F35" s="215">
        <v>620</v>
      </c>
      <c r="G35" s="215">
        <v>648</v>
      </c>
      <c r="H35" s="215">
        <v>1268</v>
      </c>
      <c r="I35" s="215">
        <v>86</v>
      </c>
      <c r="J35" s="215">
        <v>77</v>
      </c>
      <c r="K35" s="215">
        <v>82</v>
      </c>
      <c r="L35" s="215">
        <v>1098</v>
      </c>
      <c r="M35" s="215">
        <v>1073</v>
      </c>
      <c r="N35" s="215">
        <v>2171</v>
      </c>
      <c r="O35" s="215">
        <v>83</v>
      </c>
      <c r="P35" s="215">
        <v>76</v>
      </c>
      <c r="Q35" s="215">
        <v>80</v>
      </c>
      <c r="R35" s="215">
        <v>1757</v>
      </c>
      <c r="S35" s="215">
        <v>1746</v>
      </c>
      <c r="T35" s="215">
        <v>3503</v>
      </c>
    </row>
    <row r="36" spans="1:20" x14ac:dyDescent="0.45">
      <c r="A36" s="149" t="s">
        <v>309</v>
      </c>
      <c r="B36" s="149" t="s">
        <v>310</v>
      </c>
      <c r="C36" s="215">
        <v>83</v>
      </c>
      <c r="D36" s="215">
        <v>76</v>
      </c>
      <c r="E36" s="215">
        <v>79</v>
      </c>
      <c r="F36" s="215">
        <v>631</v>
      </c>
      <c r="G36" s="215">
        <v>691</v>
      </c>
      <c r="H36" s="215">
        <v>1322</v>
      </c>
      <c r="I36" s="215">
        <v>80</v>
      </c>
      <c r="J36" s="215">
        <v>79</v>
      </c>
      <c r="K36" s="215">
        <v>80</v>
      </c>
      <c r="L36" s="215">
        <v>357</v>
      </c>
      <c r="M36" s="215">
        <v>321</v>
      </c>
      <c r="N36" s="215">
        <v>678</v>
      </c>
      <c r="O36" s="215">
        <v>81</v>
      </c>
      <c r="P36" s="215">
        <v>76</v>
      </c>
      <c r="Q36" s="215">
        <v>79</v>
      </c>
      <c r="R36" s="215">
        <v>994</v>
      </c>
      <c r="S36" s="215">
        <v>1022</v>
      </c>
      <c r="T36" s="215">
        <v>2016</v>
      </c>
    </row>
    <row r="37" spans="1:20" x14ac:dyDescent="0.45">
      <c r="A37" s="149" t="s">
        <v>311</v>
      </c>
      <c r="B37" s="149" t="s">
        <v>312</v>
      </c>
      <c r="C37" s="215">
        <v>79</v>
      </c>
      <c r="D37" s="215">
        <v>71</v>
      </c>
      <c r="E37" s="215">
        <v>75</v>
      </c>
      <c r="F37" s="215">
        <v>674</v>
      </c>
      <c r="G37" s="215">
        <v>701</v>
      </c>
      <c r="H37" s="215">
        <v>1375</v>
      </c>
      <c r="I37" s="215">
        <v>81</v>
      </c>
      <c r="J37" s="215">
        <v>75</v>
      </c>
      <c r="K37" s="215">
        <v>78</v>
      </c>
      <c r="L37" s="215">
        <v>573</v>
      </c>
      <c r="M37" s="215">
        <v>593</v>
      </c>
      <c r="N37" s="215">
        <v>1166</v>
      </c>
      <c r="O37" s="215">
        <v>79</v>
      </c>
      <c r="P37" s="215">
        <v>73</v>
      </c>
      <c r="Q37" s="215">
        <v>76</v>
      </c>
      <c r="R37" s="215">
        <v>1267</v>
      </c>
      <c r="S37" s="215">
        <v>1304</v>
      </c>
      <c r="T37" s="215">
        <v>2571</v>
      </c>
    </row>
    <row r="38" spans="1:20" x14ac:dyDescent="0.45">
      <c r="A38" s="149" t="s">
        <v>271</v>
      </c>
      <c r="B38" s="149" t="s">
        <v>272</v>
      </c>
      <c r="C38" s="215">
        <v>84</v>
      </c>
      <c r="D38" s="215">
        <v>78</v>
      </c>
      <c r="E38" s="215">
        <v>81</v>
      </c>
      <c r="F38" s="215">
        <v>643</v>
      </c>
      <c r="G38" s="215">
        <v>658</v>
      </c>
      <c r="H38" s="215">
        <v>1301</v>
      </c>
      <c r="I38" s="215">
        <v>84</v>
      </c>
      <c r="J38" s="215">
        <v>79</v>
      </c>
      <c r="K38" s="215">
        <v>81</v>
      </c>
      <c r="L38" s="215">
        <v>1787</v>
      </c>
      <c r="M38" s="215">
        <v>1835</v>
      </c>
      <c r="N38" s="215">
        <v>3622</v>
      </c>
      <c r="O38" s="215">
        <v>83</v>
      </c>
      <c r="P38" s="215">
        <v>78</v>
      </c>
      <c r="Q38" s="215">
        <v>80</v>
      </c>
      <c r="R38" s="215">
        <v>2477</v>
      </c>
      <c r="S38" s="215">
        <v>2542</v>
      </c>
      <c r="T38" s="215">
        <v>5019</v>
      </c>
    </row>
    <row r="39" spans="1:20" x14ac:dyDescent="0.45">
      <c r="A39" s="149" t="s">
        <v>313</v>
      </c>
      <c r="B39" s="149" t="s">
        <v>314</v>
      </c>
      <c r="C39" s="215">
        <v>77</v>
      </c>
      <c r="D39" s="215">
        <v>67</v>
      </c>
      <c r="E39" s="215">
        <v>72</v>
      </c>
      <c r="F39" s="215">
        <v>707</v>
      </c>
      <c r="G39" s="215">
        <v>731</v>
      </c>
      <c r="H39" s="215">
        <v>1438</v>
      </c>
      <c r="I39" s="215">
        <v>79</v>
      </c>
      <c r="J39" s="215">
        <v>71</v>
      </c>
      <c r="K39" s="215">
        <v>75</v>
      </c>
      <c r="L39" s="215">
        <v>1249</v>
      </c>
      <c r="M39" s="215">
        <v>1315</v>
      </c>
      <c r="N39" s="215">
        <v>2564</v>
      </c>
      <c r="O39" s="215">
        <v>78</v>
      </c>
      <c r="P39" s="215">
        <v>69</v>
      </c>
      <c r="Q39" s="215">
        <v>73</v>
      </c>
      <c r="R39" s="215">
        <v>1996</v>
      </c>
      <c r="S39" s="215">
        <v>2082</v>
      </c>
      <c r="T39" s="215">
        <v>4078</v>
      </c>
    </row>
    <row r="40" spans="1:20" x14ac:dyDescent="0.45">
      <c r="A40" s="149" t="s">
        <v>315</v>
      </c>
      <c r="B40" s="149" t="s">
        <v>316</v>
      </c>
      <c r="C40" s="215">
        <v>86</v>
      </c>
      <c r="D40" s="215">
        <v>79</v>
      </c>
      <c r="E40" s="215">
        <v>82</v>
      </c>
      <c r="F40" s="215">
        <v>910</v>
      </c>
      <c r="G40" s="215">
        <v>966</v>
      </c>
      <c r="H40" s="215">
        <v>1876</v>
      </c>
      <c r="I40" s="215">
        <v>85</v>
      </c>
      <c r="J40" s="215">
        <v>84</v>
      </c>
      <c r="K40" s="215">
        <v>85</v>
      </c>
      <c r="L40" s="215">
        <v>248</v>
      </c>
      <c r="M40" s="215">
        <v>245</v>
      </c>
      <c r="N40" s="215">
        <v>493</v>
      </c>
      <c r="O40" s="215">
        <v>86</v>
      </c>
      <c r="P40" s="215">
        <v>79</v>
      </c>
      <c r="Q40" s="215">
        <v>82</v>
      </c>
      <c r="R40" s="215">
        <v>1186</v>
      </c>
      <c r="S40" s="215">
        <v>1229</v>
      </c>
      <c r="T40" s="215">
        <v>2415</v>
      </c>
    </row>
    <row r="41" spans="1:20" x14ac:dyDescent="0.45">
      <c r="A41" s="149" t="s">
        <v>317</v>
      </c>
      <c r="B41" s="149" t="s">
        <v>318</v>
      </c>
      <c r="C41" s="215">
        <v>80</v>
      </c>
      <c r="D41" s="215">
        <v>74</v>
      </c>
      <c r="E41" s="215">
        <v>77</v>
      </c>
      <c r="F41" s="215">
        <v>845</v>
      </c>
      <c r="G41" s="215">
        <v>927</v>
      </c>
      <c r="H41" s="215">
        <v>1772</v>
      </c>
      <c r="I41" s="215">
        <v>88</v>
      </c>
      <c r="J41" s="215">
        <v>81</v>
      </c>
      <c r="K41" s="215">
        <v>84</v>
      </c>
      <c r="L41" s="215">
        <v>278</v>
      </c>
      <c r="M41" s="215">
        <v>322</v>
      </c>
      <c r="N41" s="215">
        <v>600</v>
      </c>
      <c r="O41" s="215">
        <v>82</v>
      </c>
      <c r="P41" s="215">
        <v>76</v>
      </c>
      <c r="Q41" s="215">
        <v>79</v>
      </c>
      <c r="R41" s="215">
        <v>1131</v>
      </c>
      <c r="S41" s="215">
        <v>1252</v>
      </c>
      <c r="T41" s="215">
        <v>2383</v>
      </c>
    </row>
    <row r="42" spans="1:20" x14ac:dyDescent="0.45">
      <c r="A42" s="149" t="s">
        <v>319</v>
      </c>
      <c r="B42" s="149" t="s">
        <v>320</v>
      </c>
      <c r="C42" s="215">
        <v>79</v>
      </c>
      <c r="D42" s="215">
        <v>73</v>
      </c>
      <c r="E42" s="215">
        <v>76</v>
      </c>
      <c r="F42" s="215">
        <v>813</v>
      </c>
      <c r="G42" s="215">
        <v>815</v>
      </c>
      <c r="H42" s="215">
        <v>1628</v>
      </c>
      <c r="I42" s="215">
        <v>75</v>
      </c>
      <c r="J42" s="215">
        <v>68</v>
      </c>
      <c r="K42" s="215">
        <v>72</v>
      </c>
      <c r="L42" s="215">
        <v>976</v>
      </c>
      <c r="M42" s="215">
        <v>1022</v>
      </c>
      <c r="N42" s="215">
        <v>1998</v>
      </c>
      <c r="O42" s="215">
        <v>77</v>
      </c>
      <c r="P42" s="215">
        <v>70</v>
      </c>
      <c r="Q42" s="215">
        <v>73</v>
      </c>
      <c r="R42" s="215">
        <v>1816</v>
      </c>
      <c r="S42" s="215">
        <v>1863</v>
      </c>
      <c r="T42" s="215">
        <v>3679</v>
      </c>
    </row>
    <row r="43" spans="1:20" x14ac:dyDescent="0.45">
      <c r="A43" s="149" t="s">
        <v>198</v>
      </c>
      <c r="B43" s="149" t="s">
        <v>199</v>
      </c>
      <c r="C43" s="215">
        <v>78</v>
      </c>
      <c r="D43" s="215">
        <v>70</v>
      </c>
      <c r="E43" s="215">
        <v>74</v>
      </c>
      <c r="F43" s="215">
        <v>4427</v>
      </c>
      <c r="G43" s="215">
        <v>4599</v>
      </c>
      <c r="H43" s="215">
        <v>9026</v>
      </c>
      <c r="I43" s="215">
        <v>77</v>
      </c>
      <c r="J43" s="215">
        <v>69</v>
      </c>
      <c r="K43" s="215">
        <v>73</v>
      </c>
      <c r="L43" s="215">
        <v>3177</v>
      </c>
      <c r="M43" s="215">
        <v>3411</v>
      </c>
      <c r="N43" s="215">
        <v>6588</v>
      </c>
      <c r="O43" s="215">
        <v>77</v>
      </c>
      <c r="P43" s="215">
        <v>69</v>
      </c>
      <c r="Q43" s="215">
        <v>73</v>
      </c>
      <c r="R43" s="215">
        <v>7700</v>
      </c>
      <c r="S43" s="215">
        <v>8125</v>
      </c>
      <c r="T43" s="215">
        <v>15825</v>
      </c>
    </row>
    <row r="44" spans="1:20" x14ac:dyDescent="0.45">
      <c r="A44" s="149" t="s">
        <v>200</v>
      </c>
      <c r="B44" s="149" t="s">
        <v>201</v>
      </c>
      <c r="C44" s="215">
        <v>77</v>
      </c>
      <c r="D44" s="215">
        <v>71</v>
      </c>
      <c r="E44" s="215">
        <v>74</v>
      </c>
      <c r="F44" s="215">
        <v>1430</v>
      </c>
      <c r="G44" s="215">
        <v>1470</v>
      </c>
      <c r="H44" s="215">
        <v>2900</v>
      </c>
      <c r="I44" s="215">
        <v>76</v>
      </c>
      <c r="J44" s="215">
        <v>70</v>
      </c>
      <c r="K44" s="215">
        <v>73</v>
      </c>
      <c r="L44" s="215">
        <v>707</v>
      </c>
      <c r="M44" s="215">
        <v>750</v>
      </c>
      <c r="N44" s="215">
        <v>1457</v>
      </c>
      <c r="O44" s="215">
        <v>76</v>
      </c>
      <c r="P44" s="215">
        <v>71</v>
      </c>
      <c r="Q44" s="215">
        <v>73</v>
      </c>
      <c r="R44" s="215">
        <v>2171</v>
      </c>
      <c r="S44" s="215">
        <v>2252</v>
      </c>
      <c r="T44" s="215">
        <v>4423</v>
      </c>
    </row>
    <row r="45" spans="1:20" x14ac:dyDescent="0.45">
      <c r="A45" s="149" t="s">
        <v>202</v>
      </c>
      <c r="B45" s="149" t="s">
        <v>203</v>
      </c>
      <c r="C45" s="215">
        <v>78</v>
      </c>
      <c r="D45" s="215">
        <v>71</v>
      </c>
      <c r="E45" s="215">
        <v>74</v>
      </c>
      <c r="F45" s="215">
        <v>1556</v>
      </c>
      <c r="G45" s="215">
        <v>1717</v>
      </c>
      <c r="H45" s="215">
        <v>3273</v>
      </c>
      <c r="I45" s="215">
        <v>81</v>
      </c>
      <c r="J45" s="215">
        <v>68</v>
      </c>
      <c r="K45" s="215">
        <v>74</v>
      </c>
      <c r="L45" s="215">
        <v>224</v>
      </c>
      <c r="M45" s="215">
        <v>258</v>
      </c>
      <c r="N45" s="215">
        <v>482</v>
      </c>
      <c r="O45" s="215">
        <v>78</v>
      </c>
      <c r="P45" s="215">
        <v>70</v>
      </c>
      <c r="Q45" s="215">
        <v>74</v>
      </c>
      <c r="R45" s="215">
        <v>1805</v>
      </c>
      <c r="S45" s="215">
        <v>2001</v>
      </c>
      <c r="T45" s="215">
        <v>3806</v>
      </c>
    </row>
    <row r="46" spans="1:20" x14ac:dyDescent="0.45">
      <c r="A46" s="149" t="s">
        <v>206</v>
      </c>
      <c r="B46" s="149" t="s">
        <v>207</v>
      </c>
      <c r="C46" s="215">
        <v>78</v>
      </c>
      <c r="D46" s="215">
        <v>69</v>
      </c>
      <c r="E46" s="215">
        <v>73</v>
      </c>
      <c r="F46" s="215">
        <v>1605</v>
      </c>
      <c r="G46" s="215">
        <v>1622</v>
      </c>
      <c r="H46" s="215">
        <v>3227</v>
      </c>
      <c r="I46" s="215">
        <v>77</v>
      </c>
      <c r="J46" s="215">
        <v>66</v>
      </c>
      <c r="K46" s="215">
        <v>71</v>
      </c>
      <c r="L46" s="215">
        <v>678</v>
      </c>
      <c r="M46" s="215">
        <v>721</v>
      </c>
      <c r="N46" s="215">
        <v>1399</v>
      </c>
      <c r="O46" s="215">
        <v>77</v>
      </c>
      <c r="P46" s="215">
        <v>67</v>
      </c>
      <c r="Q46" s="215">
        <v>72</v>
      </c>
      <c r="R46" s="215">
        <v>2297</v>
      </c>
      <c r="S46" s="215">
        <v>2360</v>
      </c>
      <c r="T46" s="215">
        <v>4657</v>
      </c>
    </row>
    <row r="47" spans="1:20" x14ac:dyDescent="0.45">
      <c r="A47" s="149" t="s">
        <v>210</v>
      </c>
      <c r="B47" s="149" t="s">
        <v>211</v>
      </c>
      <c r="C47" s="215">
        <v>87</v>
      </c>
      <c r="D47" s="215">
        <v>78</v>
      </c>
      <c r="E47" s="215">
        <v>82</v>
      </c>
      <c r="F47" s="215">
        <v>1180</v>
      </c>
      <c r="G47" s="215">
        <v>1267</v>
      </c>
      <c r="H47" s="215">
        <v>2447</v>
      </c>
      <c r="I47" s="215">
        <v>77</v>
      </c>
      <c r="J47" s="215">
        <v>80</v>
      </c>
      <c r="K47" s="215">
        <v>78</v>
      </c>
      <c r="L47" s="215">
        <v>91</v>
      </c>
      <c r="M47" s="215">
        <v>94</v>
      </c>
      <c r="N47" s="215">
        <v>185</v>
      </c>
      <c r="O47" s="215">
        <v>86</v>
      </c>
      <c r="P47" s="215">
        <v>78</v>
      </c>
      <c r="Q47" s="215">
        <v>82</v>
      </c>
      <c r="R47" s="215">
        <v>1286</v>
      </c>
      <c r="S47" s="215">
        <v>1379</v>
      </c>
      <c r="T47" s="215">
        <v>2665</v>
      </c>
    </row>
    <row r="48" spans="1:20" x14ac:dyDescent="0.45">
      <c r="A48" s="149" t="s">
        <v>218</v>
      </c>
      <c r="B48" s="149" t="s">
        <v>219</v>
      </c>
      <c r="C48" s="215">
        <v>79</v>
      </c>
      <c r="D48" s="215">
        <v>72</v>
      </c>
      <c r="E48" s="215">
        <v>75</v>
      </c>
      <c r="F48" s="215">
        <v>1346</v>
      </c>
      <c r="G48" s="215">
        <v>1420</v>
      </c>
      <c r="H48" s="215">
        <v>2766</v>
      </c>
      <c r="I48" s="215">
        <v>81</v>
      </c>
      <c r="J48" s="215">
        <v>73</v>
      </c>
      <c r="K48" s="215">
        <v>77</v>
      </c>
      <c r="L48" s="215">
        <v>398</v>
      </c>
      <c r="M48" s="215">
        <v>442</v>
      </c>
      <c r="N48" s="215">
        <v>840</v>
      </c>
      <c r="O48" s="215">
        <v>79</v>
      </c>
      <c r="P48" s="215">
        <v>72</v>
      </c>
      <c r="Q48" s="215">
        <v>75</v>
      </c>
      <c r="R48" s="215">
        <v>1753</v>
      </c>
      <c r="S48" s="215">
        <v>1873</v>
      </c>
      <c r="T48" s="215">
        <v>3626</v>
      </c>
    </row>
    <row r="49" spans="1:20" x14ac:dyDescent="0.45">
      <c r="A49" s="149" t="s">
        <v>222</v>
      </c>
      <c r="B49" s="149" t="s">
        <v>223</v>
      </c>
      <c r="C49" s="215">
        <v>79</v>
      </c>
      <c r="D49" s="215">
        <v>70</v>
      </c>
      <c r="E49" s="215">
        <v>75</v>
      </c>
      <c r="F49" s="215">
        <v>1153</v>
      </c>
      <c r="G49" s="215">
        <v>1209</v>
      </c>
      <c r="H49" s="215">
        <v>2362</v>
      </c>
      <c r="I49" s="215">
        <v>77</v>
      </c>
      <c r="J49" s="215">
        <v>68</v>
      </c>
      <c r="K49" s="215">
        <v>72</v>
      </c>
      <c r="L49" s="215">
        <v>381</v>
      </c>
      <c r="M49" s="215">
        <v>446</v>
      </c>
      <c r="N49" s="215">
        <v>827</v>
      </c>
      <c r="O49" s="215">
        <v>78</v>
      </c>
      <c r="P49" s="215">
        <v>69</v>
      </c>
      <c r="Q49" s="215">
        <v>74</v>
      </c>
      <c r="R49" s="215">
        <v>1547</v>
      </c>
      <c r="S49" s="215">
        <v>1670</v>
      </c>
      <c r="T49" s="215">
        <v>3217</v>
      </c>
    </row>
    <row r="50" spans="1:20" x14ac:dyDescent="0.45">
      <c r="A50" s="149" t="s">
        <v>116</v>
      </c>
      <c r="B50" s="149" t="s">
        <v>117</v>
      </c>
      <c r="C50" s="215">
        <v>72</v>
      </c>
      <c r="D50" s="215">
        <v>65</v>
      </c>
      <c r="E50" s="215">
        <v>69</v>
      </c>
      <c r="F50" s="215">
        <v>876</v>
      </c>
      <c r="G50" s="215">
        <v>927</v>
      </c>
      <c r="H50" s="215">
        <v>1803</v>
      </c>
      <c r="I50" s="215">
        <v>79</v>
      </c>
      <c r="J50" s="215">
        <v>79</v>
      </c>
      <c r="K50" s="215">
        <v>79</v>
      </c>
      <c r="L50" s="215">
        <v>28</v>
      </c>
      <c r="M50" s="215">
        <v>24</v>
      </c>
      <c r="N50" s="215">
        <v>52</v>
      </c>
      <c r="O50" s="215">
        <v>73</v>
      </c>
      <c r="P50" s="215">
        <v>66</v>
      </c>
      <c r="Q50" s="215">
        <v>69</v>
      </c>
      <c r="R50" s="215">
        <v>906</v>
      </c>
      <c r="S50" s="215">
        <v>952</v>
      </c>
      <c r="T50" s="215">
        <v>1858</v>
      </c>
    </row>
    <row r="51" spans="1:20" x14ac:dyDescent="0.45">
      <c r="A51" s="149" t="s">
        <v>120</v>
      </c>
      <c r="B51" s="149" t="s">
        <v>121</v>
      </c>
      <c r="C51" s="215">
        <v>71</v>
      </c>
      <c r="D51" s="215">
        <v>66</v>
      </c>
      <c r="E51" s="215">
        <v>68</v>
      </c>
      <c r="F51" s="215">
        <v>2233</v>
      </c>
      <c r="G51" s="215">
        <v>2202</v>
      </c>
      <c r="H51" s="215">
        <v>4435</v>
      </c>
      <c r="I51" s="215">
        <v>67</v>
      </c>
      <c r="J51" s="215">
        <v>55</v>
      </c>
      <c r="K51" s="215">
        <v>61</v>
      </c>
      <c r="L51" s="215">
        <v>309</v>
      </c>
      <c r="M51" s="215">
        <v>357</v>
      </c>
      <c r="N51" s="215">
        <v>666</v>
      </c>
      <c r="O51" s="215">
        <v>70</v>
      </c>
      <c r="P51" s="215">
        <v>64</v>
      </c>
      <c r="Q51" s="215">
        <v>67</v>
      </c>
      <c r="R51" s="215">
        <v>2563</v>
      </c>
      <c r="S51" s="215">
        <v>2577</v>
      </c>
      <c r="T51" s="215">
        <v>5140</v>
      </c>
    </row>
    <row r="52" spans="1:20" x14ac:dyDescent="0.45">
      <c r="A52" s="149" t="s">
        <v>132</v>
      </c>
      <c r="B52" s="149" t="s">
        <v>424</v>
      </c>
      <c r="C52" s="215">
        <v>81</v>
      </c>
      <c r="D52" s="215">
        <v>74</v>
      </c>
      <c r="E52" s="215">
        <v>78</v>
      </c>
      <c r="F52" s="215">
        <v>1032</v>
      </c>
      <c r="G52" s="215">
        <v>1083</v>
      </c>
      <c r="H52" s="215">
        <v>2115</v>
      </c>
      <c r="I52" s="215">
        <v>90</v>
      </c>
      <c r="J52" s="215">
        <v>65</v>
      </c>
      <c r="K52" s="215">
        <v>78</v>
      </c>
      <c r="L52" s="215">
        <v>29</v>
      </c>
      <c r="M52" s="215">
        <v>26</v>
      </c>
      <c r="N52" s="215">
        <v>55</v>
      </c>
      <c r="O52" s="215">
        <v>81</v>
      </c>
      <c r="P52" s="215">
        <v>74</v>
      </c>
      <c r="Q52" s="215">
        <v>78</v>
      </c>
      <c r="R52" s="215">
        <v>1064</v>
      </c>
      <c r="S52" s="215">
        <v>1112</v>
      </c>
      <c r="T52" s="215">
        <v>2176</v>
      </c>
    </row>
    <row r="53" spans="1:20" x14ac:dyDescent="0.45">
      <c r="A53" s="149" t="s">
        <v>130</v>
      </c>
      <c r="B53" s="149" t="s">
        <v>131</v>
      </c>
      <c r="C53" s="215">
        <v>77</v>
      </c>
      <c r="D53" s="215">
        <v>69</v>
      </c>
      <c r="E53" s="215">
        <v>73</v>
      </c>
      <c r="F53" s="215">
        <v>1344</v>
      </c>
      <c r="G53" s="215">
        <v>1418</v>
      </c>
      <c r="H53" s="215">
        <v>2762</v>
      </c>
      <c r="I53" s="215">
        <v>71</v>
      </c>
      <c r="J53" s="215">
        <v>56</v>
      </c>
      <c r="K53" s="215">
        <v>63</v>
      </c>
      <c r="L53" s="215">
        <v>59</v>
      </c>
      <c r="M53" s="215">
        <v>61</v>
      </c>
      <c r="N53" s="215">
        <v>120</v>
      </c>
      <c r="O53" s="215">
        <v>77</v>
      </c>
      <c r="P53" s="215">
        <v>68</v>
      </c>
      <c r="Q53" s="215">
        <v>72</v>
      </c>
      <c r="R53" s="215">
        <v>1409</v>
      </c>
      <c r="S53" s="215">
        <v>1482</v>
      </c>
      <c r="T53" s="215">
        <v>2891</v>
      </c>
    </row>
    <row r="54" spans="1:20" x14ac:dyDescent="0.45">
      <c r="A54" s="149" t="s">
        <v>143</v>
      </c>
      <c r="B54" s="149" t="s">
        <v>144</v>
      </c>
      <c r="C54" s="215">
        <v>79</v>
      </c>
      <c r="D54" s="215">
        <v>72</v>
      </c>
      <c r="E54" s="215">
        <v>75</v>
      </c>
      <c r="F54" s="215">
        <v>1818</v>
      </c>
      <c r="G54" s="215">
        <v>1788</v>
      </c>
      <c r="H54" s="215">
        <v>3606</v>
      </c>
      <c r="I54" s="215">
        <v>90</v>
      </c>
      <c r="J54" s="215">
        <v>82</v>
      </c>
      <c r="K54" s="215">
        <v>86</v>
      </c>
      <c r="L54" s="215">
        <v>59</v>
      </c>
      <c r="M54" s="215">
        <v>56</v>
      </c>
      <c r="N54" s="215">
        <v>115</v>
      </c>
      <c r="O54" s="215">
        <v>79</v>
      </c>
      <c r="P54" s="215">
        <v>72</v>
      </c>
      <c r="Q54" s="215">
        <v>76</v>
      </c>
      <c r="R54" s="215">
        <v>1882</v>
      </c>
      <c r="S54" s="215">
        <v>1849</v>
      </c>
      <c r="T54" s="215">
        <v>3731</v>
      </c>
    </row>
    <row r="55" spans="1:20" x14ac:dyDescent="0.45">
      <c r="A55" s="149" t="s">
        <v>104</v>
      </c>
      <c r="B55" s="149" t="s">
        <v>105</v>
      </c>
      <c r="C55" s="215">
        <v>78</v>
      </c>
      <c r="D55" s="215">
        <v>73</v>
      </c>
      <c r="E55" s="215">
        <v>76</v>
      </c>
      <c r="F55" s="215">
        <v>1305</v>
      </c>
      <c r="G55" s="215">
        <v>1446</v>
      </c>
      <c r="H55" s="215">
        <v>2751</v>
      </c>
      <c r="I55" s="215">
        <v>78</v>
      </c>
      <c r="J55" s="215">
        <v>71</v>
      </c>
      <c r="K55" s="215">
        <v>75</v>
      </c>
      <c r="L55" s="215">
        <v>496</v>
      </c>
      <c r="M55" s="215">
        <v>512</v>
      </c>
      <c r="N55" s="215">
        <v>1008</v>
      </c>
      <c r="O55" s="215">
        <v>78</v>
      </c>
      <c r="P55" s="215">
        <v>72</v>
      </c>
      <c r="Q55" s="215">
        <v>75</v>
      </c>
      <c r="R55" s="215">
        <v>1809</v>
      </c>
      <c r="S55" s="215">
        <v>1976</v>
      </c>
      <c r="T55" s="215">
        <v>3785</v>
      </c>
    </row>
    <row r="56" spans="1:20" x14ac:dyDescent="0.45">
      <c r="A56" s="149" t="s">
        <v>106</v>
      </c>
      <c r="B56" s="149" t="s">
        <v>107</v>
      </c>
      <c r="C56" s="215">
        <v>72</v>
      </c>
      <c r="D56" s="215">
        <v>65</v>
      </c>
      <c r="E56" s="215">
        <v>69</v>
      </c>
      <c r="F56" s="215">
        <v>939</v>
      </c>
      <c r="G56" s="215">
        <v>959</v>
      </c>
      <c r="H56" s="215">
        <v>1898</v>
      </c>
      <c r="I56" s="215">
        <v>64</v>
      </c>
      <c r="J56" s="215">
        <v>53</v>
      </c>
      <c r="K56" s="215">
        <v>58</v>
      </c>
      <c r="L56" s="215">
        <v>199</v>
      </c>
      <c r="M56" s="215">
        <v>220</v>
      </c>
      <c r="N56" s="215">
        <v>419</v>
      </c>
      <c r="O56" s="215">
        <v>71</v>
      </c>
      <c r="P56" s="215">
        <v>62</v>
      </c>
      <c r="Q56" s="215">
        <v>66</v>
      </c>
      <c r="R56" s="215">
        <v>1144</v>
      </c>
      <c r="S56" s="215">
        <v>1185</v>
      </c>
      <c r="T56" s="215">
        <v>2329</v>
      </c>
    </row>
    <row r="57" spans="1:20" x14ac:dyDescent="0.45">
      <c r="A57" s="149" t="s">
        <v>122</v>
      </c>
      <c r="B57" s="149" t="s">
        <v>123</v>
      </c>
      <c r="C57" s="215">
        <v>80</v>
      </c>
      <c r="D57" s="215">
        <v>69</v>
      </c>
      <c r="E57" s="215">
        <v>75</v>
      </c>
      <c r="F57" s="215">
        <v>1966</v>
      </c>
      <c r="G57" s="215">
        <v>2037</v>
      </c>
      <c r="H57" s="215">
        <v>4003</v>
      </c>
      <c r="I57" s="215">
        <v>75</v>
      </c>
      <c r="J57" s="215">
        <v>67</v>
      </c>
      <c r="K57" s="215">
        <v>71</v>
      </c>
      <c r="L57" s="215">
        <v>1209</v>
      </c>
      <c r="M57" s="215">
        <v>1315</v>
      </c>
      <c r="N57" s="215">
        <v>2524</v>
      </c>
      <c r="O57" s="215">
        <v>77</v>
      </c>
      <c r="P57" s="215">
        <v>67</v>
      </c>
      <c r="Q57" s="215">
        <v>72</v>
      </c>
      <c r="R57" s="215">
        <v>3236</v>
      </c>
      <c r="S57" s="215">
        <v>3411</v>
      </c>
      <c r="T57" s="215">
        <v>6647</v>
      </c>
    </row>
    <row r="58" spans="1:20" x14ac:dyDescent="0.45">
      <c r="A58" s="149" t="s">
        <v>124</v>
      </c>
      <c r="B58" s="149" t="s">
        <v>125</v>
      </c>
      <c r="C58" s="215">
        <v>77</v>
      </c>
      <c r="D58" s="215">
        <v>69</v>
      </c>
      <c r="E58" s="215">
        <v>73</v>
      </c>
      <c r="F58" s="215">
        <v>1119</v>
      </c>
      <c r="G58" s="215">
        <v>1162</v>
      </c>
      <c r="H58" s="215">
        <v>2281</v>
      </c>
      <c r="I58" s="215">
        <v>74</v>
      </c>
      <c r="J58" s="215">
        <v>59</v>
      </c>
      <c r="K58" s="215">
        <v>66</v>
      </c>
      <c r="L58" s="215">
        <v>525</v>
      </c>
      <c r="M58" s="215">
        <v>588</v>
      </c>
      <c r="N58" s="215">
        <v>1113</v>
      </c>
      <c r="O58" s="215">
        <v>76</v>
      </c>
      <c r="P58" s="215">
        <v>65</v>
      </c>
      <c r="Q58" s="215">
        <v>70</v>
      </c>
      <c r="R58" s="215">
        <v>1655</v>
      </c>
      <c r="S58" s="215">
        <v>1760</v>
      </c>
      <c r="T58" s="215">
        <v>3415</v>
      </c>
    </row>
    <row r="59" spans="1:20" x14ac:dyDescent="0.45">
      <c r="A59" s="149" t="s">
        <v>126</v>
      </c>
      <c r="B59" s="149" t="s">
        <v>127</v>
      </c>
      <c r="C59" s="215">
        <v>85</v>
      </c>
      <c r="D59" s="215">
        <v>77</v>
      </c>
      <c r="E59" s="215">
        <v>81</v>
      </c>
      <c r="F59" s="215">
        <v>1017</v>
      </c>
      <c r="G59" s="215">
        <v>1110</v>
      </c>
      <c r="H59" s="215">
        <v>2127</v>
      </c>
      <c r="I59" s="215">
        <v>82</v>
      </c>
      <c r="J59" s="215">
        <v>71</v>
      </c>
      <c r="K59" s="215">
        <v>77</v>
      </c>
      <c r="L59" s="215">
        <v>381</v>
      </c>
      <c r="M59" s="215">
        <v>403</v>
      </c>
      <c r="N59" s="215">
        <v>784</v>
      </c>
      <c r="O59" s="215">
        <v>84</v>
      </c>
      <c r="P59" s="215">
        <v>75</v>
      </c>
      <c r="Q59" s="215">
        <v>79</v>
      </c>
      <c r="R59" s="215">
        <v>1402</v>
      </c>
      <c r="S59" s="215">
        <v>1528</v>
      </c>
      <c r="T59" s="215">
        <v>2930</v>
      </c>
    </row>
    <row r="60" spans="1:20" x14ac:dyDescent="0.45">
      <c r="A60" s="149" t="s">
        <v>128</v>
      </c>
      <c r="B60" s="149" t="s">
        <v>129</v>
      </c>
      <c r="C60" s="215">
        <v>80</v>
      </c>
      <c r="D60" s="215">
        <v>74</v>
      </c>
      <c r="E60" s="215">
        <v>77</v>
      </c>
      <c r="F60" s="215">
        <v>1207</v>
      </c>
      <c r="G60" s="215">
        <v>1316</v>
      </c>
      <c r="H60" s="215">
        <v>2523</v>
      </c>
      <c r="I60" s="215">
        <v>77</v>
      </c>
      <c r="J60" s="215">
        <v>70</v>
      </c>
      <c r="K60" s="215">
        <v>73</v>
      </c>
      <c r="L60" s="215">
        <v>244</v>
      </c>
      <c r="M60" s="215">
        <v>242</v>
      </c>
      <c r="N60" s="215">
        <v>486</v>
      </c>
      <c r="O60" s="215">
        <v>79</v>
      </c>
      <c r="P60" s="215">
        <v>73</v>
      </c>
      <c r="Q60" s="215">
        <v>76</v>
      </c>
      <c r="R60" s="215">
        <v>1461</v>
      </c>
      <c r="S60" s="215">
        <v>1573</v>
      </c>
      <c r="T60" s="215">
        <v>3034</v>
      </c>
    </row>
    <row r="61" spans="1:20" x14ac:dyDescent="0.45">
      <c r="A61" s="149" t="s">
        <v>133</v>
      </c>
      <c r="B61" s="149" t="s">
        <v>134</v>
      </c>
      <c r="C61" s="215">
        <v>81</v>
      </c>
      <c r="D61" s="215">
        <v>71</v>
      </c>
      <c r="E61" s="215">
        <v>76</v>
      </c>
      <c r="F61" s="215">
        <v>1580</v>
      </c>
      <c r="G61" s="215">
        <v>1620</v>
      </c>
      <c r="H61" s="215">
        <v>3200</v>
      </c>
      <c r="I61" s="215">
        <v>75</v>
      </c>
      <c r="J61" s="215">
        <v>70</v>
      </c>
      <c r="K61" s="215">
        <v>72</v>
      </c>
      <c r="L61" s="215">
        <v>136</v>
      </c>
      <c r="M61" s="215">
        <v>147</v>
      </c>
      <c r="N61" s="215">
        <v>283</v>
      </c>
      <c r="O61" s="215">
        <v>80</v>
      </c>
      <c r="P61" s="215">
        <v>71</v>
      </c>
      <c r="Q61" s="215">
        <v>75</v>
      </c>
      <c r="R61" s="215">
        <v>1725</v>
      </c>
      <c r="S61" s="215">
        <v>1773</v>
      </c>
      <c r="T61" s="215">
        <v>3498</v>
      </c>
    </row>
    <row r="62" spans="1:20" x14ac:dyDescent="0.45">
      <c r="A62" s="149" t="s">
        <v>135</v>
      </c>
      <c r="B62" s="149" t="s">
        <v>136</v>
      </c>
      <c r="C62" s="215">
        <v>74</v>
      </c>
      <c r="D62" s="215">
        <v>65</v>
      </c>
      <c r="E62" s="215">
        <v>69</v>
      </c>
      <c r="F62" s="215">
        <v>1235</v>
      </c>
      <c r="G62" s="215">
        <v>1327</v>
      </c>
      <c r="H62" s="215">
        <v>2562</v>
      </c>
      <c r="I62" s="215">
        <v>72</v>
      </c>
      <c r="J62" s="215">
        <v>67</v>
      </c>
      <c r="K62" s="215">
        <v>69</v>
      </c>
      <c r="L62" s="215">
        <v>194</v>
      </c>
      <c r="M62" s="215">
        <v>189</v>
      </c>
      <c r="N62" s="215">
        <v>383</v>
      </c>
      <c r="O62" s="215">
        <v>74</v>
      </c>
      <c r="P62" s="215">
        <v>65</v>
      </c>
      <c r="Q62" s="215">
        <v>69</v>
      </c>
      <c r="R62" s="215">
        <v>1432</v>
      </c>
      <c r="S62" s="215">
        <v>1521</v>
      </c>
      <c r="T62" s="215">
        <v>2953</v>
      </c>
    </row>
    <row r="63" spans="1:20" x14ac:dyDescent="0.45">
      <c r="A63" s="149" t="s">
        <v>137</v>
      </c>
      <c r="B63" s="149" t="s">
        <v>138</v>
      </c>
      <c r="C63" s="215">
        <v>85</v>
      </c>
      <c r="D63" s="215">
        <v>78</v>
      </c>
      <c r="E63" s="215">
        <v>81</v>
      </c>
      <c r="F63" s="215">
        <v>1176</v>
      </c>
      <c r="G63" s="215">
        <v>1221</v>
      </c>
      <c r="H63" s="215">
        <v>2397</v>
      </c>
      <c r="I63" s="215">
        <v>81</v>
      </c>
      <c r="J63" s="215">
        <v>75</v>
      </c>
      <c r="K63" s="215">
        <v>78</v>
      </c>
      <c r="L63" s="215">
        <v>242</v>
      </c>
      <c r="M63" s="215">
        <v>220</v>
      </c>
      <c r="N63" s="215">
        <v>462</v>
      </c>
      <c r="O63" s="215">
        <v>84</v>
      </c>
      <c r="P63" s="215">
        <v>78</v>
      </c>
      <c r="Q63" s="215">
        <v>81</v>
      </c>
      <c r="R63" s="215">
        <v>1423</v>
      </c>
      <c r="S63" s="215">
        <v>1445</v>
      </c>
      <c r="T63" s="215">
        <v>2868</v>
      </c>
    </row>
    <row r="64" spans="1:20" x14ac:dyDescent="0.45">
      <c r="A64" s="149" t="s">
        <v>141</v>
      </c>
      <c r="B64" s="149" t="s">
        <v>142</v>
      </c>
      <c r="C64" s="215">
        <v>83</v>
      </c>
      <c r="D64" s="215">
        <v>71</v>
      </c>
      <c r="E64" s="215">
        <v>77</v>
      </c>
      <c r="F64" s="215">
        <v>1743</v>
      </c>
      <c r="G64" s="215">
        <v>1909</v>
      </c>
      <c r="H64" s="215">
        <v>3652</v>
      </c>
      <c r="I64" s="215">
        <v>79</v>
      </c>
      <c r="J64" s="215">
        <v>62</v>
      </c>
      <c r="K64" s="215">
        <v>70</v>
      </c>
      <c r="L64" s="215">
        <v>72</v>
      </c>
      <c r="M64" s="215">
        <v>81</v>
      </c>
      <c r="N64" s="215">
        <v>153</v>
      </c>
      <c r="O64" s="215">
        <v>83</v>
      </c>
      <c r="P64" s="215">
        <v>70</v>
      </c>
      <c r="Q64" s="215">
        <v>76</v>
      </c>
      <c r="R64" s="215">
        <v>1822</v>
      </c>
      <c r="S64" s="215">
        <v>1996</v>
      </c>
      <c r="T64" s="215">
        <v>3818</v>
      </c>
    </row>
    <row r="65" spans="1:20" x14ac:dyDescent="0.45">
      <c r="A65" s="149" t="s">
        <v>147</v>
      </c>
      <c r="B65" s="149" t="s">
        <v>148</v>
      </c>
      <c r="C65" s="215">
        <v>75</v>
      </c>
      <c r="D65" s="215">
        <v>67</v>
      </c>
      <c r="E65" s="215">
        <v>71</v>
      </c>
      <c r="F65" s="215">
        <v>1282</v>
      </c>
      <c r="G65" s="215">
        <v>1355</v>
      </c>
      <c r="H65" s="215">
        <v>2637</v>
      </c>
      <c r="I65" s="215">
        <v>77</v>
      </c>
      <c r="J65" s="215">
        <v>65</v>
      </c>
      <c r="K65" s="215">
        <v>71</v>
      </c>
      <c r="L65" s="215">
        <v>62</v>
      </c>
      <c r="M65" s="215">
        <v>63</v>
      </c>
      <c r="N65" s="215">
        <v>125</v>
      </c>
      <c r="O65" s="215">
        <v>75</v>
      </c>
      <c r="P65" s="215">
        <v>67</v>
      </c>
      <c r="Q65" s="215">
        <v>70</v>
      </c>
      <c r="R65" s="215">
        <v>1349</v>
      </c>
      <c r="S65" s="215">
        <v>1422</v>
      </c>
      <c r="T65" s="215">
        <v>2771</v>
      </c>
    </row>
    <row r="66" spans="1:20" x14ac:dyDescent="0.45">
      <c r="A66" s="149" t="s">
        <v>153</v>
      </c>
      <c r="B66" s="149" t="s">
        <v>154</v>
      </c>
      <c r="C66" s="215">
        <v>76</v>
      </c>
      <c r="D66" s="215">
        <v>68</v>
      </c>
      <c r="E66" s="215">
        <v>72</v>
      </c>
      <c r="F66" s="215">
        <v>1700</v>
      </c>
      <c r="G66" s="215">
        <v>1763</v>
      </c>
      <c r="H66" s="215">
        <v>3463</v>
      </c>
      <c r="I66" s="215">
        <v>69</v>
      </c>
      <c r="J66" s="215">
        <v>60</v>
      </c>
      <c r="K66" s="215">
        <v>64</v>
      </c>
      <c r="L66" s="215">
        <v>162</v>
      </c>
      <c r="M66" s="215">
        <v>171</v>
      </c>
      <c r="N66" s="215">
        <v>333</v>
      </c>
      <c r="O66" s="215">
        <v>75</v>
      </c>
      <c r="P66" s="215">
        <v>67</v>
      </c>
      <c r="Q66" s="215">
        <v>71</v>
      </c>
      <c r="R66" s="215">
        <v>1866</v>
      </c>
      <c r="S66" s="215">
        <v>1939</v>
      </c>
      <c r="T66" s="215">
        <v>3805</v>
      </c>
    </row>
    <row r="67" spans="1:20" x14ac:dyDescent="0.45">
      <c r="A67" s="149" t="s">
        <v>168</v>
      </c>
      <c r="B67" s="149" t="s">
        <v>169</v>
      </c>
      <c r="C67" s="215">
        <v>75</v>
      </c>
      <c r="D67" s="215">
        <v>67</v>
      </c>
      <c r="E67" s="215">
        <v>71</v>
      </c>
      <c r="F67" s="215">
        <v>1426</v>
      </c>
      <c r="G67" s="215">
        <v>1535</v>
      </c>
      <c r="H67" s="215">
        <v>2961</v>
      </c>
      <c r="I67" s="215">
        <v>56</v>
      </c>
      <c r="J67" s="215">
        <v>52</v>
      </c>
      <c r="K67" s="215">
        <v>54</v>
      </c>
      <c r="L67" s="215">
        <v>160</v>
      </c>
      <c r="M67" s="215">
        <v>202</v>
      </c>
      <c r="N67" s="215">
        <v>362</v>
      </c>
      <c r="O67" s="215">
        <v>73</v>
      </c>
      <c r="P67" s="215">
        <v>65</v>
      </c>
      <c r="Q67" s="215">
        <v>69</v>
      </c>
      <c r="R67" s="215">
        <v>1596</v>
      </c>
      <c r="S67" s="215">
        <v>1751</v>
      </c>
      <c r="T67" s="215">
        <v>3347</v>
      </c>
    </row>
    <row r="68" spans="1:20" x14ac:dyDescent="0.45">
      <c r="A68" s="149" t="s">
        <v>170</v>
      </c>
      <c r="B68" s="149" t="s">
        <v>171</v>
      </c>
      <c r="C68" s="215">
        <v>78</v>
      </c>
      <c r="D68" s="215">
        <v>69</v>
      </c>
      <c r="E68" s="215">
        <v>73</v>
      </c>
      <c r="F68" s="215">
        <v>2340</v>
      </c>
      <c r="G68" s="215">
        <v>2529</v>
      </c>
      <c r="H68" s="215">
        <v>4869</v>
      </c>
      <c r="I68" s="215">
        <v>66</v>
      </c>
      <c r="J68" s="215">
        <v>59</v>
      </c>
      <c r="K68" s="215">
        <v>62</v>
      </c>
      <c r="L68" s="215">
        <v>691</v>
      </c>
      <c r="M68" s="215">
        <v>735</v>
      </c>
      <c r="N68" s="215">
        <v>1426</v>
      </c>
      <c r="O68" s="215">
        <v>74</v>
      </c>
      <c r="P68" s="215">
        <v>66</v>
      </c>
      <c r="Q68" s="215">
        <v>70</v>
      </c>
      <c r="R68" s="215">
        <v>3073</v>
      </c>
      <c r="S68" s="215">
        <v>3318</v>
      </c>
      <c r="T68" s="215">
        <v>6391</v>
      </c>
    </row>
    <row r="69" spans="1:20" x14ac:dyDescent="0.45">
      <c r="A69" s="149" t="s">
        <v>149</v>
      </c>
      <c r="B69" s="149" t="s">
        <v>150</v>
      </c>
      <c r="C69" s="215">
        <v>78</v>
      </c>
      <c r="D69" s="215">
        <v>68</v>
      </c>
      <c r="E69" s="215">
        <v>73</v>
      </c>
      <c r="F69" s="215">
        <v>2265</v>
      </c>
      <c r="G69" s="215">
        <v>2397</v>
      </c>
      <c r="H69" s="215">
        <v>4662</v>
      </c>
      <c r="I69" s="215">
        <v>71</v>
      </c>
      <c r="J69" s="215">
        <v>66</v>
      </c>
      <c r="K69" s="215">
        <v>68</v>
      </c>
      <c r="L69" s="215">
        <v>1571</v>
      </c>
      <c r="M69" s="215">
        <v>1648</v>
      </c>
      <c r="N69" s="215">
        <v>3219</v>
      </c>
      <c r="O69" s="215">
        <v>75</v>
      </c>
      <c r="P69" s="215">
        <v>67</v>
      </c>
      <c r="Q69" s="215">
        <v>71</v>
      </c>
      <c r="R69" s="215">
        <v>3854</v>
      </c>
      <c r="S69" s="215">
        <v>4078</v>
      </c>
      <c r="T69" s="215">
        <v>7932</v>
      </c>
    </row>
    <row r="70" spans="1:20" x14ac:dyDescent="0.45">
      <c r="A70" s="149" t="s">
        <v>151</v>
      </c>
      <c r="B70" s="149" t="s">
        <v>152</v>
      </c>
      <c r="C70" s="215">
        <v>84</v>
      </c>
      <c r="D70" s="215">
        <v>76</v>
      </c>
      <c r="E70" s="215">
        <v>80</v>
      </c>
      <c r="F70" s="215">
        <v>1086</v>
      </c>
      <c r="G70" s="215">
        <v>1113</v>
      </c>
      <c r="H70" s="215">
        <v>2199</v>
      </c>
      <c r="I70" s="215">
        <v>76</v>
      </c>
      <c r="J70" s="215">
        <v>74</v>
      </c>
      <c r="K70" s="215">
        <v>75</v>
      </c>
      <c r="L70" s="215">
        <v>237</v>
      </c>
      <c r="M70" s="215">
        <v>264</v>
      </c>
      <c r="N70" s="215">
        <v>501</v>
      </c>
      <c r="O70" s="215">
        <v>83</v>
      </c>
      <c r="P70" s="215">
        <v>76</v>
      </c>
      <c r="Q70" s="215">
        <v>79</v>
      </c>
      <c r="R70" s="215">
        <v>1329</v>
      </c>
      <c r="S70" s="215">
        <v>1378</v>
      </c>
      <c r="T70" s="215">
        <v>2707</v>
      </c>
    </row>
    <row r="71" spans="1:20" x14ac:dyDescent="0.45">
      <c r="A71" s="149" t="s">
        <v>158</v>
      </c>
      <c r="B71" s="149" t="s">
        <v>159</v>
      </c>
      <c r="C71" s="215">
        <v>81</v>
      </c>
      <c r="D71" s="215">
        <v>73</v>
      </c>
      <c r="E71" s="215">
        <v>77</v>
      </c>
      <c r="F71" s="215">
        <v>2000</v>
      </c>
      <c r="G71" s="215">
        <v>2051</v>
      </c>
      <c r="H71" s="215">
        <v>4051</v>
      </c>
      <c r="I71" s="215">
        <v>76</v>
      </c>
      <c r="J71" s="215">
        <v>72</v>
      </c>
      <c r="K71" s="215">
        <v>74</v>
      </c>
      <c r="L71" s="215">
        <v>735</v>
      </c>
      <c r="M71" s="215">
        <v>733</v>
      </c>
      <c r="N71" s="215">
        <v>1468</v>
      </c>
      <c r="O71" s="215">
        <v>79</v>
      </c>
      <c r="P71" s="215">
        <v>72</v>
      </c>
      <c r="Q71" s="215">
        <v>76</v>
      </c>
      <c r="R71" s="215">
        <v>2752</v>
      </c>
      <c r="S71" s="215">
        <v>2805</v>
      </c>
      <c r="T71" s="215">
        <v>5557</v>
      </c>
    </row>
    <row r="72" spans="1:20" x14ac:dyDescent="0.45">
      <c r="A72" s="149" t="s">
        <v>160</v>
      </c>
      <c r="B72" s="149" t="s">
        <v>161</v>
      </c>
      <c r="C72" s="215">
        <v>80</v>
      </c>
      <c r="D72" s="215">
        <v>72</v>
      </c>
      <c r="E72" s="215">
        <v>76</v>
      </c>
      <c r="F72" s="215">
        <v>3615</v>
      </c>
      <c r="G72" s="215">
        <v>3794</v>
      </c>
      <c r="H72" s="215">
        <v>7409</v>
      </c>
      <c r="I72" s="215">
        <v>71</v>
      </c>
      <c r="J72" s="215">
        <v>65</v>
      </c>
      <c r="K72" s="215">
        <v>68</v>
      </c>
      <c r="L72" s="215">
        <v>856</v>
      </c>
      <c r="M72" s="215">
        <v>935</v>
      </c>
      <c r="N72" s="215">
        <v>1791</v>
      </c>
      <c r="O72" s="215">
        <v>78</v>
      </c>
      <c r="P72" s="215">
        <v>70</v>
      </c>
      <c r="Q72" s="215">
        <v>74</v>
      </c>
      <c r="R72" s="215">
        <v>4511</v>
      </c>
      <c r="S72" s="215">
        <v>4777</v>
      </c>
      <c r="T72" s="215">
        <v>9288</v>
      </c>
    </row>
    <row r="73" spans="1:20" x14ac:dyDescent="0.45">
      <c r="A73" s="149" t="s">
        <v>172</v>
      </c>
      <c r="B73" s="149" t="s">
        <v>173</v>
      </c>
      <c r="C73" s="215">
        <v>77</v>
      </c>
      <c r="D73" s="215">
        <v>65</v>
      </c>
      <c r="E73" s="215">
        <v>71</v>
      </c>
      <c r="F73" s="215">
        <v>1760</v>
      </c>
      <c r="G73" s="215">
        <v>1837</v>
      </c>
      <c r="H73" s="215">
        <v>3597</v>
      </c>
      <c r="I73" s="215">
        <v>72</v>
      </c>
      <c r="J73" s="215">
        <v>59</v>
      </c>
      <c r="K73" s="215">
        <v>66</v>
      </c>
      <c r="L73" s="215">
        <v>200</v>
      </c>
      <c r="M73" s="215">
        <v>173</v>
      </c>
      <c r="N73" s="215">
        <v>373</v>
      </c>
      <c r="O73" s="215">
        <v>76</v>
      </c>
      <c r="P73" s="215">
        <v>65</v>
      </c>
      <c r="Q73" s="215">
        <v>70</v>
      </c>
      <c r="R73" s="215">
        <v>1967</v>
      </c>
      <c r="S73" s="215">
        <v>2016</v>
      </c>
      <c r="T73" s="215">
        <v>3983</v>
      </c>
    </row>
    <row r="74" spans="1:20" x14ac:dyDescent="0.45">
      <c r="A74" s="149" t="s">
        <v>78</v>
      </c>
      <c r="B74" s="149" t="s">
        <v>79</v>
      </c>
      <c r="C74" s="215">
        <v>79</v>
      </c>
      <c r="D74" s="215">
        <v>69</v>
      </c>
      <c r="E74" s="215">
        <v>74</v>
      </c>
      <c r="F74" s="215">
        <v>960</v>
      </c>
      <c r="G74" s="215">
        <v>1011</v>
      </c>
      <c r="H74" s="215">
        <v>1971</v>
      </c>
      <c r="I74" s="215">
        <v>73</v>
      </c>
      <c r="J74" s="215">
        <v>75</v>
      </c>
      <c r="K74" s="215">
        <v>74</v>
      </c>
      <c r="L74" s="215">
        <v>60</v>
      </c>
      <c r="M74" s="215">
        <v>71</v>
      </c>
      <c r="N74" s="215">
        <v>131</v>
      </c>
      <c r="O74" s="215">
        <v>79</v>
      </c>
      <c r="P74" s="215">
        <v>70</v>
      </c>
      <c r="Q74" s="215">
        <v>74</v>
      </c>
      <c r="R74" s="215">
        <v>1022</v>
      </c>
      <c r="S74" s="215">
        <v>1085</v>
      </c>
      <c r="T74" s="215">
        <v>2107</v>
      </c>
    </row>
    <row r="75" spans="1:20" x14ac:dyDescent="0.45">
      <c r="A75" s="149" t="s">
        <v>84</v>
      </c>
      <c r="B75" s="149" t="s">
        <v>85</v>
      </c>
      <c r="C75" s="215">
        <v>79</v>
      </c>
      <c r="D75" s="215">
        <v>67</v>
      </c>
      <c r="E75" s="215">
        <v>73</v>
      </c>
      <c r="F75" s="215">
        <v>1091</v>
      </c>
      <c r="G75" s="215">
        <v>1207</v>
      </c>
      <c r="H75" s="215">
        <v>2298</v>
      </c>
      <c r="I75" s="215">
        <v>76</v>
      </c>
      <c r="J75" s="215">
        <v>65</v>
      </c>
      <c r="K75" s="215">
        <v>71</v>
      </c>
      <c r="L75" s="215">
        <v>373</v>
      </c>
      <c r="M75" s="215">
        <v>362</v>
      </c>
      <c r="N75" s="215">
        <v>735</v>
      </c>
      <c r="O75" s="215">
        <v>77</v>
      </c>
      <c r="P75" s="215">
        <v>66</v>
      </c>
      <c r="Q75" s="215">
        <v>72</v>
      </c>
      <c r="R75" s="215">
        <v>1488</v>
      </c>
      <c r="S75" s="215">
        <v>1585</v>
      </c>
      <c r="T75" s="215">
        <v>3073</v>
      </c>
    </row>
    <row r="76" spans="1:20" x14ac:dyDescent="0.45">
      <c r="A76" s="149" t="s">
        <v>86</v>
      </c>
      <c r="B76" s="149" t="s">
        <v>87</v>
      </c>
      <c r="C76" s="215">
        <v>79</v>
      </c>
      <c r="D76" s="215">
        <v>71</v>
      </c>
      <c r="E76" s="215">
        <v>75</v>
      </c>
      <c r="F76" s="215">
        <v>1130</v>
      </c>
      <c r="G76" s="215">
        <v>1167</v>
      </c>
      <c r="H76" s="215">
        <v>2297</v>
      </c>
      <c r="I76" s="215">
        <v>75</v>
      </c>
      <c r="J76" s="215">
        <v>65</v>
      </c>
      <c r="K76" s="215">
        <v>70</v>
      </c>
      <c r="L76" s="215">
        <v>59</v>
      </c>
      <c r="M76" s="215">
        <v>49</v>
      </c>
      <c r="N76" s="215">
        <v>108</v>
      </c>
      <c r="O76" s="215">
        <v>79</v>
      </c>
      <c r="P76" s="215">
        <v>70</v>
      </c>
      <c r="Q76" s="215">
        <v>75</v>
      </c>
      <c r="R76" s="215">
        <v>1209</v>
      </c>
      <c r="S76" s="215">
        <v>1230</v>
      </c>
      <c r="T76" s="215">
        <v>2439</v>
      </c>
    </row>
    <row r="77" spans="1:20" x14ac:dyDescent="0.45">
      <c r="A77" s="149" t="s">
        <v>92</v>
      </c>
      <c r="B77" s="149" t="s">
        <v>93</v>
      </c>
      <c r="C77" s="215">
        <v>77</v>
      </c>
      <c r="D77" s="215">
        <v>71</v>
      </c>
      <c r="E77" s="215">
        <v>74</v>
      </c>
      <c r="F77" s="215">
        <v>766</v>
      </c>
      <c r="G77" s="215">
        <v>752</v>
      </c>
      <c r="H77" s="215">
        <v>1518</v>
      </c>
      <c r="I77" s="215">
        <v>86</v>
      </c>
      <c r="J77" s="215">
        <v>71</v>
      </c>
      <c r="K77" s="215">
        <v>79</v>
      </c>
      <c r="L77" s="215">
        <v>36</v>
      </c>
      <c r="M77" s="215">
        <v>34</v>
      </c>
      <c r="N77" s="215">
        <v>70</v>
      </c>
      <c r="O77" s="215">
        <v>78</v>
      </c>
      <c r="P77" s="215">
        <v>71</v>
      </c>
      <c r="Q77" s="215">
        <v>74</v>
      </c>
      <c r="R77" s="215">
        <v>814</v>
      </c>
      <c r="S77" s="215">
        <v>795</v>
      </c>
      <c r="T77" s="215">
        <v>1609</v>
      </c>
    </row>
    <row r="78" spans="1:20" x14ac:dyDescent="0.45">
      <c r="A78" s="149" t="s">
        <v>96</v>
      </c>
      <c r="B78" s="149" t="s">
        <v>97</v>
      </c>
      <c r="C78" s="215">
        <v>80</v>
      </c>
      <c r="D78" s="215">
        <v>73</v>
      </c>
      <c r="E78" s="215">
        <v>76</v>
      </c>
      <c r="F78" s="215">
        <v>1507</v>
      </c>
      <c r="G78" s="215">
        <v>1574</v>
      </c>
      <c r="H78" s="215">
        <v>3081</v>
      </c>
      <c r="I78" s="215">
        <v>83</v>
      </c>
      <c r="J78" s="215">
        <v>77</v>
      </c>
      <c r="K78" s="215">
        <v>80</v>
      </c>
      <c r="L78" s="215">
        <v>87</v>
      </c>
      <c r="M78" s="215">
        <v>77</v>
      </c>
      <c r="N78" s="215">
        <v>164</v>
      </c>
      <c r="O78" s="215">
        <v>81</v>
      </c>
      <c r="P78" s="215">
        <v>73</v>
      </c>
      <c r="Q78" s="215">
        <v>77</v>
      </c>
      <c r="R78" s="215">
        <v>1597</v>
      </c>
      <c r="S78" s="215">
        <v>1661</v>
      </c>
      <c r="T78" s="215">
        <v>3258</v>
      </c>
    </row>
    <row r="79" spans="1:20" x14ac:dyDescent="0.45">
      <c r="A79" s="149" t="s">
        <v>376</v>
      </c>
      <c r="B79" s="149" t="s">
        <v>377</v>
      </c>
      <c r="C79" s="215" t="s">
        <v>441</v>
      </c>
      <c r="D79" s="215" t="s">
        <v>441</v>
      </c>
      <c r="E79" s="215" t="s">
        <v>441</v>
      </c>
      <c r="F79" s="215" t="s">
        <v>441</v>
      </c>
      <c r="G79" s="215" t="s">
        <v>441</v>
      </c>
      <c r="H79" s="215" t="s">
        <v>441</v>
      </c>
      <c r="I79" s="215" t="s">
        <v>441</v>
      </c>
      <c r="J79" s="215" t="s">
        <v>441</v>
      </c>
      <c r="K79" s="215" t="s">
        <v>441</v>
      </c>
      <c r="L79" s="215" t="s">
        <v>441</v>
      </c>
      <c r="M79" s="215" t="s">
        <v>441</v>
      </c>
      <c r="N79" s="215" t="s">
        <v>441</v>
      </c>
      <c r="O79" s="215" t="s">
        <v>441</v>
      </c>
      <c r="P79" s="215" t="s">
        <v>441</v>
      </c>
      <c r="Q79" s="215" t="s">
        <v>441</v>
      </c>
      <c r="R79" s="215" t="s">
        <v>441</v>
      </c>
      <c r="S79" s="215" t="s">
        <v>441</v>
      </c>
      <c r="T79" s="215" t="s">
        <v>441</v>
      </c>
    </row>
    <row r="80" spans="1:20" x14ac:dyDescent="0.45">
      <c r="A80" s="149" t="s">
        <v>363</v>
      </c>
      <c r="B80" s="149" t="s">
        <v>364</v>
      </c>
      <c r="C80" s="215">
        <v>78</v>
      </c>
      <c r="D80" s="215">
        <v>70</v>
      </c>
      <c r="E80" s="215">
        <v>74</v>
      </c>
      <c r="F80" s="215">
        <v>836</v>
      </c>
      <c r="G80" s="215">
        <v>871</v>
      </c>
      <c r="H80" s="215">
        <v>1707</v>
      </c>
      <c r="I80" s="215">
        <v>89</v>
      </c>
      <c r="J80" s="215">
        <v>66</v>
      </c>
      <c r="K80" s="215">
        <v>77</v>
      </c>
      <c r="L80" s="215">
        <v>35</v>
      </c>
      <c r="M80" s="215">
        <v>35</v>
      </c>
      <c r="N80" s="215">
        <v>70</v>
      </c>
      <c r="O80" s="215">
        <v>78</v>
      </c>
      <c r="P80" s="215">
        <v>70</v>
      </c>
      <c r="Q80" s="215">
        <v>74</v>
      </c>
      <c r="R80" s="215">
        <v>874</v>
      </c>
      <c r="S80" s="215">
        <v>906</v>
      </c>
      <c r="T80" s="215">
        <v>1780</v>
      </c>
    </row>
    <row r="81" spans="1:20" x14ac:dyDescent="0.45">
      <c r="A81" s="149" t="s">
        <v>367</v>
      </c>
      <c r="B81" s="149" t="s">
        <v>425</v>
      </c>
      <c r="C81" s="215">
        <v>78</v>
      </c>
      <c r="D81" s="215">
        <v>71</v>
      </c>
      <c r="E81" s="215">
        <v>75</v>
      </c>
      <c r="F81" s="215">
        <v>2013</v>
      </c>
      <c r="G81" s="215">
        <v>1984</v>
      </c>
      <c r="H81" s="215">
        <v>3997</v>
      </c>
      <c r="I81" s="215">
        <v>75</v>
      </c>
      <c r="J81" s="215">
        <v>69</v>
      </c>
      <c r="K81" s="215">
        <v>72</v>
      </c>
      <c r="L81" s="215">
        <v>493</v>
      </c>
      <c r="M81" s="215">
        <v>553</v>
      </c>
      <c r="N81" s="215">
        <v>1046</v>
      </c>
      <c r="O81" s="215">
        <v>77</v>
      </c>
      <c r="P81" s="215">
        <v>70</v>
      </c>
      <c r="Q81" s="215">
        <v>74</v>
      </c>
      <c r="R81" s="215">
        <v>2526</v>
      </c>
      <c r="S81" s="215">
        <v>2554</v>
      </c>
      <c r="T81" s="215">
        <v>5080</v>
      </c>
    </row>
    <row r="82" spans="1:20" x14ac:dyDescent="0.45">
      <c r="A82" s="149" t="s">
        <v>378</v>
      </c>
      <c r="B82" s="149" t="s">
        <v>379</v>
      </c>
      <c r="C82" s="215">
        <v>83</v>
      </c>
      <c r="D82" s="215">
        <v>79</v>
      </c>
      <c r="E82" s="215">
        <v>81</v>
      </c>
      <c r="F82" s="215">
        <v>1031</v>
      </c>
      <c r="G82" s="215">
        <v>1223</v>
      </c>
      <c r="H82" s="215">
        <v>2254</v>
      </c>
      <c r="I82" s="215">
        <v>88</v>
      </c>
      <c r="J82" s="215">
        <v>79</v>
      </c>
      <c r="K82" s="215">
        <v>83</v>
      </c>
      <c r="L82" s="215">
        <v>57</v>
      </c>
      <c r="M82" s="215">
        <v>56</v>
      </c>
      <c r="N82" s="215">
        <v>113</v>
      </c>
      <c r="O82" s="215">
        <v>84</v>
      </c>
      <c r="P82" s="215">
        <v>79</v>
      </c>
      <c r="Q82" s="215">
        <v>81</v>
      </c>
      <c r="R82" s="215">
        <v>1091</v>
      </c>
      <c r="S82" s="215">
        <v>1285</v>
      </c>
      <c r="T82" s="215">
        <v>2376</v>
      </c>
    </row>
    <row r="83" spans="1:20" x14ac:dyDescent="0.45">
      <c r="A83" s="149" t="s">
        <v>386</v>
      </c>
      <c r="B83" s="149" t="s">
        <v>387</v>
      </c>
      <c r="C83" s="215">
        <v>78</v>
      </c>
      <c r="D83" s="215">
        <v>71</v>
      </c>
      <c r="E83" s="215">
        <v>74</v>
      </c>
      <c r="F83" s="215">
        <v>1533</v>
      </c>
      <c r="G83" s="215">
        <v>1615</v>
      </c>
      <c r="H83" s="215">
        <v>3148</v>
      </c>
      <c r="I83" s="215">
        <v>81</v>
      </c>
      <c r="J83" s="215">
        <v>70</v>
      </c>
      <c r="K83" s="215">
        <v>75</v>
      </c>
      <c r="L83" s="215">
        <v>112</v>
      </c>
      <c r="M83" s="215">
        <v>124</v>
      </c>
      <c r="N83" s="215">
        <v>236</v>
      </c>
      <c r="O83" s="215">
        <v>79</v>
      </c>
      <c r="P83" s="215">
        <v>70</v>
      </c>
      <c r="Q83" s="215">
        <v>74</v>
      </c>
      <c r="R83" s="215">
        <v>1657</v>
      </c>
      <c r="S83" s="215">
        <v>1749</v>
      </c>
      <c r="T83" s="215">
        <v>3406</v>
      </c>
    </row>
    <row r="84" spans="1:20" x14ac:dyDescent="0.45">
      <c r="A84" s="149" t="s">
        <v>80</v>
      </c>
      <c r="B84" s="149" t="s">
        <v>81</v>
      </c>
      <c r="C84" s="215" t="s">
        <v>414</v>
      </c>
      <c r="D84" s="215" t="s">
        <v>414</v>
      </c>
      <c r="E84" s="215">
        <v>80</v>
      </c>
      <c r="F84" s="215">
        <v>545</v>
      </c>
      <c r="G84" s="215">
        <v>577</v>
      </c>
      <c r="H84" s="215">
        <v>1122</v>
      </c>
      <c r="I84" s="215" t="s">
        <v>414</v>
      </c>
      <c r="J84" s="215" t="s">
        <v>414</v>
      </c>
      <c r="K84" s="215">
        <v>84</v>
      </c>
      <c r="L84" s="215">
        <v>20</v>
      </c>
      <c r="M84" s="215">
        <v>18</v>
      </c>
      <c r="N84" s="215">
        <v>38</v>
      </c>
      <c r="O84" s="215">
        <v>82</v>
      </c>
      <c r="P84" s="215">
        <v>78</v>
      </c>
      <c r="Q84" s="215">
        <v>80</v>
      </c>
      <c r="R84" s="215">
        <v>565</v>
      </c>
      <c r="S84" s="215">
        <v>597</v>
      </c>
      <c r="T84" s="215">
        <v>1162</v>
      </c>
    </row>
    <row r="85" spans="1:20" x14ac:dyDescent="0.45">
      <c r="A85" s="149" t="s">
        <v>82</v>
      </c>
      <c r="B85" s="149" t="s">
        <v>83</v>
      </c>
      <c r="C85" s="215">
        <v>76</v>
      </c>
      <c r="D85" s="215">
        <v>64</v>
      </c>
      <c r="E85" s="215">
        <v>69</v>
      </c>
      <c r="F85" s="215">
        <v>777</v>
      </c>
      <c r="G85" s="215">
        <v>840</v>
      </c>
      <c r="H85" s="215">
        <v>1617</v>
      </c>
      <c r="I85" s="215">
        <v>72</v>
      </c>
      <c r="J85" s="215">
        <v>66</v>
      </c>
      <c r="K85" s="215">
        <v>69</v>
      </c>
      <c r="L85" s="215">
        <v>129</v>
      </c>
      <c r="M85" s="215">
        <v>123</v>
      </c>
      <c r="N85" s="215">
        <v>252</v>
      </c>
      <c r="O85" s="215">
        <v>75</v>
      </c>
      <c r="P85" s="215">
        <v>64</v>
      </c>
      <c r="Q85" s="215">
        <v>69</v>
      </c>
      <c r="R85" s="215">
        <v>914</v>
      </c>
      <c r="S85" s="215">
        <v>966</v>
      </c>
      <c r="T85" s="215">
        <v>1880</v>
      </c>
    </row>
    <row r="86" spans="1:20" x14ac:dyDescent="0.45">
      <c r="A86" s="149" t="s">
        <v>90</v>
      </c>
      <c r="B86" s="149" t="s">
        <v>91</v>
      </c>
      <c r="C86" s="215" t="s">
        <v>414</v>
      </c>
      <c r="D86" s="215" t="s">
        <v>414</v>
      </c>
      <c r="E86" s="215">
        <v>74</v>
      </c>
      <c r="F86" s="215">
        <v>759</v>
      </c>
      <c r="G86" s="215">
        <v>803</v>
      </c>
      <c r="H86" s="215">
        <v>1562</v>
      </c>
      <c r="I86" s="215" t="s">
        <v>414</v>
      </c>
      <c r="J86" s="215" t="s">
        <v>414</v>
      </c>
      <c r="K86" s="215">
        <v>76</v>
      </c>
      <c r="L86" s="215">
        <v>11</v>
      </c>
      <c r="M86" s="215">
        <v>10</v>
      </c>
      <c r="N86" s="215">
        <v>21</v>
      </c>
      <c r="O86" s="215">
        <v>80</v>
      </c>
      <c r="P86" s="215">
        <v>68</v>
      </c>
      <c r="Q86" s="215">
        <v>74</v>
      </c>
      <c r="R86" s="215">
        <v>772</v>
      </c>
      <c r="S86" s="215">
        <v>813</v>
      </c>
      <c r="T86" s="215">
        <v>1585</v>
      </c>
    </row>
    <row r="87" spans="1:20" x14ac:dyDescent="0.45">
      <c r="A87" s="149" t="s">
        <v>94</v>
      </c>
      <c r="B87" s="149" t="s">
        <v>95</v>
      </c>
      <c r="C87" s="215">
        <v>80</v>
      </c>
      <c r="D87" s="215">
        <v>69</v>
      </c>
      <c r="E87" s="215">
        <v>75</v>
      </c>
      <c r="F87" s="215">
        <v>1202</v>
      </c>
      <c r="G87" s="215">
        <v>1134</v>
      </c>
      <c r="H87" s="215">
        <v>2336</v>
      </c>
      <c r="I87" s="215">
        <v>86</v>
      </c>
      <c r="J87" s="215">
        <v>74</v>
      </c>
      <c r="K87" s="215">
        <v>80</v>
      </c>
      <c r="L87" s="215">
        <v>59</v>
      </c>
      <c r="M87" s="215">
        <v>61</v>
      </c>
      <c r="N87" s="215">
        <v>120</v>
      </c>
      <c r="O87" s="215">
        <v>80</v>
      </c>
      <c r="P87" s="215">
        <v>70</v>
      </c>
      <c r="Q87" s="215">
        <v>75</v>
      </c>
      <c r="R87" s="215">
        <v>1262</v>
      </c>
      <c r="S87" s="215">
        <v>1195</v>
      </c>
      <c r="T87" s="215">
        <v>2457</v>
      </c>
    </row>
    <row r="88" spans="1:20" x14ac:dyDescent="0.45">
      <c r="A88" s="149" t="s">
        <v>157</v>
      </c>
      <c r="B88" s="149" t="s">
        <v>426</v>
      </c>
      <c r="C88" s="215">
        <v>70</v>
      </c>
      <c r="D88" s="215">
        <v>63</v>
      </c>
      <c r="E88" s="215">
        <v>66</v>
      </c>
      <c r="F88" s="215">
        <v>1372</v>
      </c>
      <c r="G88" s="215">
        <v>1427</v>
      </c>
      <c r="H88" s="215">
        <v>2799</v>
      </c>
      <c r="I88" s="215">
        <v>69</v>
      </c>
      <c r="J88" s="215">
        <v>59</v>
      </c>
      <c r="K88" s="215">
        <v>64</v>
      </c>
      <c r="L88" s="215">
        <v>231</v>
      </c>
      <c r="M88" s="215">
        <v>238</v>
      </c>
      <c r="N88" s="215">
        <v>469</v>
      </c>
      <c r="O88" s="215">
        <v>70</v>
      </c>
      <c r="P88" s="215">
        <v>62</v>
      </c>
      <c r="Q88" s="215">
        <v>66</v>
      </c>
      <c r="R88" s="215">
        <v>1609</v>
      </c>
      <c r="S88" s="215">
        <v>1669</v>
      </c>
      <c r="T88" s="215">
        <v>3278</v>
      </c>
    </row>
    <row r="89" spans="1:20" x14ac:dyDescent="0.45">
      <c r="A89" s="149" t="s">
        <v>155</v>
      </c>
      <c r="B89" s="149" t="s">
        <v>156</v>
      </c>
      <c r="C89" s="215">
        <v>81</v>
      </c>
      <c r="D89" s="215">
        <v>72</v>
      </c>
      <c r="E89" s="215">
        <v>76</v>
      </c>
      <c r="F89" s="215">
        <v>1685</v>
      </c>
      <c r="G89" s="215">
        <v>1730</v>
      </c>
      <c r="H89" s="215">
        <v>3415</v>
      </c>
      <c r="I89" s="215">
        <v>76</v>
      </c>
      <c r="J89" s="215">
        <v>69</v>
      </c>
      <c r="K89" s="215">
        <v>72</v>
      </c>
      <c r="L89" s="215">
        <v>58</v>
      </c>
      <c r="M89" s="215">
        <v>77</v>
      </c>
      <c r="N89" s="215">
        <v>135</v>
      </c>
      <c r="O89" s="215">
        <v>80</v>
      </c>
      <c r="P89" s="215">
        <v>71</v>
      </c>
      <c r="Q89" s="215">
        <v>76</v>
      </c>
      <c r="R89" s="215">
        <v>1747</v>
      </c>
      <c r="S89" s="215">
        <v>1810</v>
      </c>
      <c r="T89" s="215">
        <v>3557</v>
      </c>
    </row>
    <row r="90" spans="1:20" x14ac:dyDescent="0.45">
      <c r="A90" s="149" t="s">
        <v>162</v>
      </c>
      <c r="B90" s="149" t="s">
        <v>163</v>
      </c>
      <c r="C90" s="215">
        <v>78</v>
      </c>
      <c r="D90" s="215">
        <v>72</v>
      </c>
      <c r="E90" s="215">
        <v>75</v>
      </c>
      <c r="F90" s="215">
        <v>871</v>
      </c>
      <c r="G90" s="215">
        <v>930</v>
      </c>
      <c r="H90" s="215">
        <v>1801</v>
      </c>
      <c r="I90" s="215">
        <v>82</v>
      </c>
      <c r="J90" s="215">
        <v>77</v>
      </c>
      <c r="K90" s="215">
        <v>79</v>
      </c>
      <c r="L90" s="215">
        <v>50</v>
      </c>
      <c r="M90" s="215">
        <v>57</v>
      </c>
      <c r="N90" s="215">
        <v>107</v>
      </c>
      <c r="O90" s="215">
        <v>78</v>
      </c>
      <c r="P90" s="215">
        <v>72</v>
      </c>
      <c r="Q90" s="215">
        <v>75</v>
      </c>
      <c r="R90" s="215">
        <v>923</v>
      </c>
      <c r="S90" s="215">
        <v>994</v>
      </c>
      <c r="T90" s="215">
        <v>1917</v>
      </c>
    </row>
    <row r="91" spans="1:20" x14ac:dyDescent="0.45">
      <c r="A91" s="149" t="s">
        <v>164</v>
      </c>
      <c r="B91" s="149" t="s">
        <v>165</v>
      </c>
      <c r="C91" s="215">
        <v>81</v>
      </c>
      <c r="D91" s="215">
        <v>75</v>
      </c>
      <c r="E91" s="215">
        <v>78</v>
      </c>
      <c r="F91" s="215">
        <v>861</v>
      </c>
      <c r="G91" s="215">
        <v>887</v>
      </c>
      <c r="H91" s="215">
        <v>1748</v>
      </c>
      <c r="I91" s="215">
        <v>80</v>
      </c>
      <c r="J91" s="215">
        <v>65</v>
      </c>
      <c r="K91" s="215">
        <v>73</v>
      </c>
      <c r="L91" s="215">
        <v>95</v>
      </c>
      <c r="M91" s="215">
        <v>92</v>
      </c>
      <c r="N91" s="215">
        <v>187</v>
      </c>
      <c r="O91" s="215">
        <v>81</v>
      </c>
      <c r="P91" s="215">
        <v>74</v>
      </c>
      <c r="Q91" s="215">
        <v>77</v>
      </c>
      <c r="R91" s="215">
        <v>960</v>
      </c>
      <c r="S91" s="215">
        <v>983</v>
      </c>
      <c r="T91" s="215">
        <v>1943</v>
      </c>
    </row>
    <row r="92" spans="1:20" x14ac:dyDescent="0.45">
      <c r="A92" s="149" t="s">
        <v>166</v>
      </c>
      <c r="B92" s="149" t="s">
        <v>167</v>
      </c>
      <c r="C92" s="215">
        <v>76</v>
      </c>
      <c r="D92" s="215">
        <v>68</v>
      </c>
      <c r="E92" s="215">
        <v>72</v>
      </c>
      <c r="F92" s="215">
        <v>2922</v>
      </c>
      <c r="G92" s="215">
        <v>3022</v>
      </c>
      <c r="H92" s="215">
        <v>5944</v>
      </c>
      <c r="I92" s="215">
        <v>72</v>
      </c>
      <c r="J92" s="215">
        <v>66</v>
      </c>
      <c r="K92" s="215">
        <v>69</v>
      </c>
      <c r="L92" s="215">
        <v>106</v>
      </c>
      <c r="M92" s="215">
        <v>142</v>
      </c>
      <c r="N92" s="215">
        <v>248</v>
      </c>
      <c r="O92" s="215">
        <v>75</v>
      </c>
      <c r="P92" s="215">
        <v>68</v>
      </c>
      <c r="Q92" s="215">
        <v>71</v>
      </c>
      <c r="R92" s="215">
        <v>3038</v>
      </c>
      <c r="S92" s="215">
        <v>3176</v>
      </c>
      <c r="T92" s="215">
        <v>6214</v>
      </c>
    </row>
    <row r="93" spans="1:20" x14ac:dyDescent="0.45">
      <c r="A93" s="149" t="s">
        <v>174</v>
      </c>
      <c r="B93" s="149" t="s">
        <v>175</v>
      </c>
      <c r="C93" s="215">
        <v>81</v>
      </c>
      <c r="D93" s="215">
        <v>73</v>
      </c>
      <c r="E93" s="215">
        <v>77</v>
      </c>
      <c r="F93" s="215">
        <v>886</v>
      </c>
      <c r="G93" s="215">
        <v>962</v>
      </c>
      <c r="H93" s="215">
        <v>1848</v>
      </c>
      <c r="I93" s="215">
        <v>89</v>
      </c>
      <c r="J93" s="215">
        <v>79</v>
      </c>
      <c r="K93" s="215">
        <v>84</v>
      </c>
      <c r="L93" s="215">
        <v>70</v>
      </c>
      <c r="M93" s="215">
        <v>61</v>
      </c>
      <c r="N93" s="215">
        <v>131</v>
      </c>
      <c r="O93" s="215">
        <v>81</v>
      </c>
      <c r="P93" s="215">
        <v>74</v>
      </c>
      <c r="Q93" s="215">
        <v>77</v>
      </c>
      <c r="R93" s="215">
        <v>967</v>
      </c>
      <c r="S93" s="215">
        <v>1031</v>
      </c>
      <c r="T93" s="215">
        <v>1998</v>
      </c>
    </row>
    <row r="94" spans="1:20" x14ac:dyDescent="0.45">
      <c r="A94" s="149" t="s">
        <v>238</v>
      </c>
      <c r="B94" s="149" t="s">
        <v>239</v>
      </c>
      <c r="C94" s="215">
        <v>71</v>
      </c>
      <c r="D94" s="215">
        <v>64</v>
      </c>
      <c r="E94" s="215">
        <v>67</v>
      </c>
      <c r="F94" s="215">
        <v>748</v>
      </c>
      <c r="G94" s="215">
        <v>861</v>
      </c>
      <c r="H94" s="215">
        <v>1609</v>
      </c>
      <c r="I94" s="215">
        <v>73</v>
      </c>
      <c r="J94" s="215">
        <v>66</v>
      </c>
      <c r="K94" s="215">
        <v>70</v>
      </c>
      <c r="L94" s="215">
        <v>839</v>
      </c>
      <c r="M94" s="215">
        <v>835</v>
      </c>
      <c r="N94" s="215">
        <v>1674</v>
      </c>
      <c r="O94" s="215">
        <v>71</v>
      </c>
      <c r="P94" s="215">
        <v>64</v>
      </c>
      <c r="Q94" s="215">
        <v>68</v>
      </c>
      <c r="R94" s="215">
        <v>1604</v>
      </c>
      <c r="S94" s="215">
        <v>1723</v>
      </c>
      <c r="T94" s="215">
        <v>3327</v>
      </c>
    </row>
    <row r="95" spans="1:20" x14ac:dyDescent="0.45">
      <c r="A95" s="149" t="s">
        <v>228</v>
      </c>
      <c r="B95" s="149" t="s">
        <v>229</v>
      </c>
      <c r="C95" s="215">
        <v>77</v>
      </c>
      <c r="D95" s="215">
        <v>73</v>
      </c>
      <c r="E95" s="215">
        <v>75</v>
      </c>
      <c r="F95" s="215">
        <v>745</v>
      </c>
      <c r="G95" s="215">
        <v>778</v>
      </c>
      <c r="H95" s="215">
        <v>1523</v>
      </c>
      <c r="I95" s="215">
        <v>69</v>
      </c>
      <c r="J95" s="215">
        <v>64</v>
      </c>
      <c r="K95" s="215">
        <v>67</v>
      </c>
      <c r="L95" s="215">
        <v>321</v>
      </c>
      <c r="M95" s="215">
        <v>267</v>
      </c>
      <c r="N95" s="215">
        <v>588</v>
      </c>
      <c r="O95" s="215">
        <v>74</v>
      </c>
      <c r="P95" s="215">
        <v>71</v>
      </c>
      <c r="Q95" s="215">
        <v>72</v>
      </c>
      <c r="R95" s="215">
        <v>1072</v>
      </c>
      <c r="S95" s="215">
        <v>1057</v>
      </c>
      <c r="T95" s="215">
        <v>2129</v>
      </c>
    </row>
    <row r="96" spans="1:20" x14ac:dyDescent="0.45">
      <c r="A96" s="149" t="s">
        <v>230</v>
      </c>
      <c r="B96" s="149" t="s">
        <v>231</v>
      </c>
      <c r="C96" s="215">
        <v>75</v>
      </c>
      <c r="D96" s="215">
        <v>68</v>
      </c>
      <c r="E96" s="215">
        <v>71</v>
      </c>
      <c r="F96" s="215">
        <v>1615</v>
      </c>
      <c r="G96" s="215">
        <v>1677</v>
      </c>
      <c r="H96" s="215">
        <v>3292</v>
      </c>
      <c r="I96" s="215">
        <v>75</v>
      </c>
      <c r="J96" s="215">
        <v>83</v>
      </c>
      <c r="K96" s="215">
        <v>79</v>
      </c>
      <c r="L96" s="215">
        <v>83</v>
      </c>
      <c r="M96" s="215">
        <v>96</v>
      </c>
      <c r="N96" s="215">
        <v>179</v>
      </c>
      <c r="O96" s="215">
        <v>75</v>
      </c>
      <c r="P96" s="215">
        <v>68</v>
      </c>
      <c r="Q96" s="215">
        <v>72</v>
      </c>
      <c r="R96" s="215">
        <v>1707</v>
      </c>
      <c r="S96" s="215">
        <v>1783</v>
      </c>
      <c r="T96" s="215">
        <v>3490</v>
      </c>
    </row>
    <row r="97" spans="1:20" x14ac:dyDescent="0.45">
      <c r="A97" s="149" t="s">
        <v>327</v>
      </c>
      <c r="B97" s="149" t="s">
        <v>328</v>
      </c>
      <c r="C97" s="215">
        <v>76</v>
      </c>
      <c r="D97" s="215">
        <v>70</v>
      </c>
      <c r="E97" s="215">
        <v>73</v>
      </c>
      <c r="F97" s="215">
        <v>2537</v>
      </c>
      <c r="G97" s="215">
        <v>2700</v>
      </c>
      <c r="H97" s="215">
        <v>5237</v>
      </c>
      <c r="I97" s="215">
        <v>71</v>
      </c>
      <c r="J97" s="215">
        <v>66</v>
      </c>
      <c r="K97" s="215">
        <v>69</v>
      </c>
      <c r="L97" s="215">
        <v>485</v>
      </c>
      <c r="M97" s="215">
        <v>498</v>
      </c>
      <c r="N97" s="215">
        <v>983</v>
      </c>
      <c r="O97" s="215">
        <v>75</v>
      </c>
      <c r="P97" s="215">
        <v>69</v>
      </c>
      <c r="Q97" s="215">
        <v>72</v>
      </c>
      <c r="R97" s="215">
        <v>3040</v>
      </c>
      <c r="S97" s="215">
        <v>3219</v>
      </c>
      <c r="T97" s="215">
        <v>6259</v>
      </c>
    </row>
    <row r="98" spans="1:20" x14ac:dyDescent="0.45">
      <c r="A98" s="149" t="s">
        <v>339</v>
      </c>
      <c r="B98" s="149" t="s">
        <v>340</v>
      </c>
      <c r="C98" s="215">
        <v>81</v>
      </c>
      <c r="D98" s="215">
        <v>71</v>
      </c>
      <c r="E98" s="215">
        <v>76</v>
      </c>
      <c r="F98" s="215">
        <v>1268</v>
      </c>
      <c r="G98" s="215">
        <v>1407</v>
      </c>
      <c r="H98" s="215">
        <v>2675</v>
      </c>
      <c r="I98" s="215">
        <v>81</v>
      </c>
      <c r="J98" s="215">
        <v>76</v>
      </c>
      <c r="K98" s="215">
        <v>78</v>
      </c>
      <c r="L98" s="215">
        <v>447</v>
      </c>
      <c r="M98" s="215">
        <v>483</v>
      </c>
      <c r="N98" s="215">
        <v>930</v>
      </c>
      <c r="O98" s="215">
        <v>80</v>
      </c>
      <c r="P98" s="215">
        <v>72</v>
      </c>
      <c r="Q98" s="215">
        <v>76</v>
      </c>
      <c r="R98" s="215">
        <v>1730</v>
      </c>
      <c r="S98" s="215">
        <v>1910</v>
      </c>
      <c r="T98" s="215">
        <v>3640</v>
      </c>
    </row>
    <row r="99" spans="1:20" x14ac:dyDescent="0.45">
      <c r="A99" s="149" t="s">
        <v>180</v>
      </c>
      <c r="B99" s="149" t="s">
        <v>181</v>
      </c>
      <c r="C99" s="215">
        <v>76</v>
      </c>
      <c r="D99" s="215">
        <v>69</v>
      </c>
      <c r="E99" s="215">
        <v>72</v>
      </c>
      <c r="F99" s="215">
        <v>4119</v>
      </c>
      <c r="G99" s="215">
        <v>4323</v>
      </c>
      <c r="H99" s="215">
        <v>8442</v>
      </c>
      <c r="I99" s="215">
        <v>81</v>
      </c>
      <c r="J99" s="215">
        <v>67</v>
      </c>
      <c r="K99" s="215">
        <v>74</v>
      </c>
      <c r="L99" s="215">
        <v>91</v>
      </c>
      <c r="M99" s="215">
        <v>99</v>
      </c>
      <c r="N99" s="215">
        <v>190</v>
      </c>
      <c r="O99" s="215">
        <v>76</v>
      </c>
      <c r="P99" s="215">
        <v>69</v>
      </c>
      <c r="Q99" s="215">
        <v>72</v>
      </c>
      <c r="R99" s="215">
        <v>4224</v>
      </c>
      <c r="S99" s="215">
        <v>4431</v>
      </c>
      <c r="T99" s="215">
        <v>8655</v>
      </c>
    </row>
    <row r="100" spans="1:20" x14ac:dyDescent="0.45">
      <c r="A100" s="149" t="s">
        <v>178</v>
      </c>
      <c r="B100" s="149" t="s">
        <v>179</v>
      </c>
      <c r="C100" s="215">
        <v>70</v>
      </c>
      <c r="D100" s="215">
        <v>63</v>
      </c>
      <c r="E100" s="215">
        <v>66</v>
      </c>
      <c r="F100" s="215">
        <v>1196</v>
      </c>
      <c r="G100" s="215">
        <v>1320</v>
      </c>
      <c r="H100" s="215">
        <v>2516</v>
      </c>
      <c r="I100" s="215">
        <v>63</v>
      </c>
      <c r="J100" s="215">
        <v>57</v>
      </c>
      <c r="K100" s="215">
        <v>60</v>
      </c>
      <c r="L100" s="215">
        <v>374</v>
      </c>
      <c r="M100" s="215">
        <v>361</v>
      </c>
      <c r="N100" s="215">
        <v>735</v>
      </c>
      <c r="O100" s="215">
        <v>68</v>
      </c>
      <c r="P100" s="215">
        <v>61</v>
      </c>
      <c r="Q100" s="215">
        <v>64</v>
      </c>
      <c r="R100" s="215">
        <v>1598</v>
      </c>
      <c r="S100" s="215">
        <v>1710</v>
      </c>
      <c r="T100" s="215">
        <v>3308</v>
      </c>
    </row>
    <row r="101" spans="1:20" x14ac:dyDescent="0.45">
      <c r="A101" s="149" t="s">
        <v>372</v>
      </c>
      <c r="B101" s="149" t="s">
        <v>373</v>
      </c>
      <c r="C101" s="215">
        <v>79</v>
      </c>
      <c r="D101" s="215">
        <v>73</v>
      </c>
      <c r="E101" s="215">
        <v>76</v>
      </c>
      <c r="F101" s="215">
        <v>1971</v>
      </c>
      <c r="G101" s="215">
        <v>1987</v>
      </c>
      <c r="H101" s="215">
        <v>3958</v>
      </c>
      <c r="I101" s="215">
        <v>79</v>
      </c>
      <c r="J101" s="215">
        <v>68</v>
      </c>
      <c r="K101" s="215">
        <v>73</v>
      </c>
      <c r="L101" s="215">
        <v>58</v>
      </c>
      <c r="M101" s="215">
        <v>62</v>
      </c>
      <c r="N101" s="215">
        <v>120</v>
      </c>
      <c r="O101" s="215">
        <v>79</v>
      </c>
      <c r="P101" s="215">
        <v>72</v>
      </c>
      <c r="Q101" s="215">
        <v>76</v>
      </c>
      <c r="R101" s="215">
        <v>2039</v>
      </c>
      <c r="S101" s="215">
        <v>2058</v>
      </c>
      <c r="T101" s="215">
        <v>4097</v>
      </c>
    </row>
    <row r="102" spans="1:20" x14ac:dyDescent="0.45">
      <c r="A102" s="149" t="s">
        <v>382</v>
      </c>
      <c r="B102" s="149" t="s">
        <v>383</v>
      </c>
      <c r="C102" s="215">
        <v>73</v>
      </c>
      <c r="D102" s="215">
        <v>68</v>
      </c>
      <c r="E102" s="215">
        <v>71</v>
      </c>
      <c r="F102" s="215">
        <v>691</v>
      </c>
      <c r="G102" s="215">
        <v>752</v>
      </c>
      <c r="H102" s="215">
        <v>1443</v>
      </c>
      <c r="I102" s="215">
        <v>76</v>
      </c>
      <c r="J102" s="215">
        <v>77</v>
      </c>
      <c r="K102" s="215">
        <v>76</v>
      </c>
      <c r="L102" s="215">
        <v>67</v>
      </c>
      <c r="M102" s="215">
        <v>60</v>
      </c>
      <c r="N102" s="215">
        <v>127</v>
      </c>
      <c r="O102" s="215">
        <v>74</v>
      </c>
      <c r="P102" s="215">
        <v>69</v>
      </c>
      <c r="Q102" s="215">
        <v>71</v>
      </c>
      <c r="R102" s="215">
        <v>765</v>
      </c>
      <c r="S102" s="215">
        <v>815</v>
      </c>
      <c r="T102" s="215">
        <v>1580</v>
      </c>
    </row>
    <row r="103" spans="1:20" x14ac:dyDescent="0.45">
      <c r="A103" s="149" t="s">
        <v>365</v>
      </c>
      <c r="B103" s="149" t="s">
        <v>366</v>
      </c>
      <c r="C103" s="215">
        <v>80</v>
      </c>
      <c r="D103" s="215">
        <v>71</v>
      </c>
      <c r="E103" s="215">
        <v>75</v>
      </c>
      <c r="F103" s="215">
        <v>735</v>
      </c>
      <c r="G103" s="215">
        <v>774</v>
      </c>
      <c r="H103" s="215">
        <v>1509</v>
      </c>
      <c r="I103" s="215">
        <v>68</v>
      </c>
      <c r="J103" s="215">
        <v>67</v>
      </c>
      <c r="K103" s="215">
        <v>68</v>
      </c>
      <c r="L103" s="215">
        <v>165</v>
      </c>
      <c r="M103" s="215">
        <v>190</v>
      </c>
      <c r="N103" s="215">
        <v>355</v>
      </c>
      <c r="O103" s="215">
        <v>77</v>
      </c>
      <c r="P103" s="215">
        <v>70</v>
      </c>
      <c r="Q103" s="215">
        <v>73</v>
      </c>
      <c r="R103" s="215">
        <v>914</v>
      </c>
      <c r="S103" s="215">
        <v>976</v>
      </c>
      <c r="T103" s="215">
        <v>1890</v>
      </c>
    </row>
    <row r="104" spans="1:20" x14ac:dyDescent="0.45">
      <c r="A104" s="149" t="s">
        <v>76</v>
      </c>
      <c r="B104" s="149" t="s">
        <v>77</v>
      </c>
      <c r="C104" s="215">
        <v>79</v>
      </c>
      <c r="D104" s="215">
        <v>72</v>
      </c>
      <c r="E104" s="215">
        <v>75</v>
      </c>
      <c r="F104" s="215">
        <v>2739</v>
      </c>
      <c r="G104" s="215">
        <v>2817</v>
      </c>
      <c r="H104" s="215">
        <v>5556</v>
      </c>
      <c r="I104" s="215">
        <v>85</v>
      </c>
      <c r="J104" s="215">
        <v>82</v>
      </c>
      <c r="K104" s="215">
        <v>83</v>
      </c>
      <c r="L104" s="215">
        <v>66</v>
      </c>
      <c r="M104" s="215">
        <v>65</v>
      </c>
      <c r="N104" s="215">
        <v>131</v>
      </c>
      <c r="O104" s="215">
        <v>79</v>
      </c>
      <c r="P104" s="215">
        <v>72</v>
      </c>
      <c r="Q104" s="215">
        <v>75</v>
      </c>
      <c r="R104" s="215">
        <v>2811</v>
      </c>
      <c r="S104" s="215">
        <v>2887</v>
      </c>
      <c r="T104" s="215">
        <v>5698</v>
      </c>
    </row>
    <row r="105" spans="1:20" x14ac:dyDescent="0.45">
      <c r="A105" s="149" t="s">
        <v>74</v>
      </c>
      <c r="B105" s="149" t="s">
        <v>75</v>
      </c>
      <c r="C105" s="215">
        <v>87</v>
      </c>
      <c r="D105" s="215">
        <v>77</v>
      </c>
      <c r="E105" s="215">
        <v>82</v>
      </c>
      <c r="F105" s="215">
        <v>592</v>
      </c>
      <c r="G105" s="215">
        <v>575</v>
      </c>
      <c r="H105" s="215">
        <v>1167</v>
      </c>
      <c r="I105" s="215">
        <v>85</v>
      </c>
      <c r="J105" s="215">
        <v>59</v>
      </c>
      <c r="K105" s="215">
        <v>74</v>
      </c>
      <c r="L105" s="215">
        <v>34</v>
      </c>
      <c r="M105" s="215">
        <v>27</v>
      </c>
      <c r="N105" s="215">
        <v>61</v>
      </c>
      <c r="O105" s="215">
        <v>87</v>
      </c>
      <c r="P105" s="215">
        <v>76</v>
      </c>
      <c r="Q105" s="215">
        <v>82</v>
      </c>
      <c r="R105" s="215">
        <v>630</v>
      </c>
      <c r="S105" s="215">
        <v>606</v>
      </c>
      <c r="T105" s="215">
        <v>1236</v>
      </c>
    </row>
    <row r="106" spans="1:20" x14ac:dyDescent="0.45">
      <c r="A106" s="149" t="s">
        <v>329</v>
      </c>
      <c r="B106" s="149" t="s">
        <v>330</v>
      </c>
      <c r="C106" s="215">
        <v>74</v>
      </c>
      <c r="D106" s="215">
        <v>66</v>
      </c>
      <c r="E106" s="215">
        <v>70</v>
      </c>
      <c r="F106" s="215">
        <v>2448</v>
      </c>
      <c r="G106" s="215">
        <v>2636</v>
      </c>
      <c r="H106" s="215">
        <v>5084</v>
      </c>
      <c r="I106" s="215">
        <v>74</v>
      </c>
      <c r="J106" s="215">
        <v>58</v>
      </c>
      <c r="K106" s="215">
        <v>66</v>
      </c>
      <c r="L106" s="215">
        <v>146</v>
      </c>
      <c r="M106" s="215">
        <v>159</v>
      </c>
      <c r="N106" s="215">
        <v>305</v>
      </c>
      <c r="O106" s="215">
        <v>74</v>
      </c>
      <c r="P106" s="215">
        <v>65</v>
      </c>
      <c r="Q106" s="215">
        <v>69</v>
      </c>
      <c r="R106" s="215">
        <v>2604</v>
      </c>
      <c r="S106" s="215">
        <v>2806</v>
      </c>
      <c r="T106" s="215">
        <v>5410</v>
      </c>
    </row>
    <row r="107" spans="1:20" x14ac:dyDescent="0.45">
      <c r="A107" s="149" t="s">
        <v>325</v>
      </c>
      <c r="B107" s="149" t="s">
        <v>326</v>
      </c>
      <c r="C107" s="215">
        <v>71</v>
      </c>
      <c r="D107" s="215">
        <v>68</v>
      </c>
      <c r="E107" s="215">
        <v>70</v>
      </c>
      <c r="F107" s="215">
        <v>1160</v>
      </c>
      <c r="G107" s="215">
        <v>1278</v>
      </c>
      <c r="H107" s="215">
        <v>2438</v>
      </c>
      <c r="I107" s="215">
        <v>68</v>
      </c>
      <c r="J107" s="215">
        <v>70</v>
      </c>
      <c r="K107" s="215">
        <v>69</v>
      </c>
      <c r="L107" s="215">
        <v>181</v>
      </c>
      <c r="M107" s="215">
        <v>185</v>
      </c>
      <c r="N107" s="215">
        <v>366</v>
      </c>
      <c r="O107" s="215">
        <v>70</v>
      </c>
      <c r="P107" s="215">
        <v>68</v>
      </c>
      <c r="Q107" s="215">
        <v>69</v>
      </c>
      <c r="R107" s="215">
        <v>1356</v>
      </c>
      <c r="S107" s="215">
        <v>1471</v>
      </c>
      <c r="T107" s="215">
        <v>2827</v>
      </c>
    </row>
    <row r="108" spans="1:20" x14ac:dyDescent="0.45">
      <c r="A108" s="149" t="s">
        <v>331</v>
      </c>
      <c r="B108" s="149" t="s">
        <v>332</v>
      </c>
      <c r="C108" s="215">
        <v>79</v>
      </c>
      <c r="D108" s="215">
        <v>72</v>
      </c>
      <c r="E108" s="215">
        <v>75</v>
      </c>
      <c r="F108" s="215">
        <v>6854</v>
      </c>
      <c r="G108" s="215">
        <v>7113</v>
      </c>
      <c r="H108" s="215">
        <v>13967</v>
      </c>
      <c r="I108" s="215">
        <v>82</v>
      </c>
      <c r="J108" s="215">
        <v>74</v>
      </c>
      <c r="K108" s="215">
        <v>78</v>
      </c>
      <c r="L108" s="215">
        <v>459</v>
      </c>
      <c r="M108" s="215">
        <v>494</v>
      </c>
      <c r="N108" s="215">
        <v>953</v>
      </c>
      <c r="O108" s="215">
        <v>79</v>
      </c>
      <c r="P108" s="215">
        <v>72</v>
      </c>
      <c r="Q108" s="215">
        <v>75</v>
      </c>
      <c r="R108" s="215">
        <v>7344</v>
      </c>
      <c r="S108" s="215">
        <v>7635</v>
      </c>
      <c r="T108" s="215">
        <v>14979</v>
      </c>
    </row>
    <row r="109" spans="1:20" x14ac:dyDescent="0.45">
      <c r="A109" s="149" t="s">
        <v>343</v>
      </c>
      <c r="B109" s="149" t="s">
        <v>344</v>
      </c>
      <c r="C109" s="215">
        <v>76</v>
      </c>
      <c r="D109" s="215">
        <v>68</v>
      </c>
      <c r="E109" s="215">
        <v>72</v>
      </c>
      <c r="F109" s="215">
        <v>957</v>
      </c>
      <c r="G109" s="215">
        <v>972</v>
      </c>
      <c r="H109" s="215">
        <v>1929</v>
      </c>
      <c r="I109" s="215">
        <v>84</v>
      </c>
      <c r="J109" s="215">
        <v>70</v>
      </c>
      <c r="K109" s="215">
        <v>77</v>
      </c>
      <c r="L109" s="215">
        <v>176</v>
      </c>
      <c r="M109" s="215">
        <v>185</v>
      </c>
      <c r="N109" s="215">
        <v>361</v>
      </c>
      <c r="O109" s="215">
        <v>77</v>
      </c>
      <c r="P109" s="215">
        <v>68</v>
      </c>
      <c r="Q109" s="215">
        <v>72</v>
      </c>
      <c r="R109" s="215">
        <v>1140</v>
      </c>
      <c r="S109" s="215">
        <v>1162</v>
      </c>
      <c r="T109" s="215">
        <v>2302</v>
      </c>
    </row>
    <row r="110" spans="1:20" x14ac:dyDescent="0.45">
      <c r="A110" s="149" t="s">
        <v>349</v>
      </c>
      <c r="B110" s="149" t="s">
        <v>350</v>
      </c>
      <c r="C110" s="215">
        <v>77</v>
      </c>
      <c r="D110" s="215">
        <v>68</v>
      </c>
      <c r="E110" s="215">
        <v>72</v>
      </c>
      <c r="F110" s="215">
        <v>1016</v>
      </c>
      <c r="G110" s="215">
        <v>1149</v>
      </c>
      <c r="H110" s="215">
        <v>2165</v>
      </c>
      <c r="I110" s="215">
        <v>82</v>
      </c>
      <c r="J110" s="215">
        <v>73</v>
      </c>
      <c r="K110" s="215">
        <v>78</v>
      </c>
      <c r="L110" s="215">
        <v>378</v>
      </c>
      <c r="M110" s="215">
        <v>387</v>
      </c>
      <c r="N110" s="215">
        <v>765</v>
      </c>
      <c r="O110" s="215">
        <v>78</v>
      </c>
      <c r="P110" s="215">
        <v>69</v>
      </c>
      <c r="Q110" s="215">
        <v>73</v>
      </c>
      <c r="R110" s="215">
        <v>1408</v>
      </c>
      <c r="S110" s="215">
        <v>1550</v>
      </c>
      <c r="T110" s="215">
        <v>2958</v>
      </c>
    </row>
    <row r="111" spans="1:20" x14ac:dyDescent="0.45">
      <c r="A111" s="149" t="s">
        <v>184</v>
      </c>
      <c r="B111" s="149" t="s">
        <v>185</v>
      </c>
      <c r="C111" s="215">
        <v>81</v>
      </c>
      <c r="D111" s="215">
        <v>72</v>
      </c>
      <c r="E111" s="215">
        <v>76</v>
      </c>
      <c r="F111" s="215">
        <v>3333</v>
      </c>
      <c r="G111" s="215">
        <v>3568</v>
      </c>
      <c r="H111" s="215">
        <v>6901</v>
      </c>
      <c r="I111" s="215">
        <v>77</v>
      </c>
      <c r="J111" s="215">
        <v>77</v>
      </c>
      <c r="K111" s="215">
        <v>77</v>
      </c>
      <c r="L111" s="215">
        <v>291</v>
      </c>
      <c r="M111" s="215">
        <v>302</v>
      </c>
      <c r="N111" s="215">
        <v>593</v>
      </c>
      <c r="O111" s="215">
        <v>80</v>
      </c>
      <c r="P111" s="215">
        <v>73</v>
      </c>
      <c r="Q111" s="215">
        <v>76</v>
      </c>
      <c r="R111" s="215">
        <v>3638</v>
      </c>
      <c r="S111" s="215">
        <v>3888</v>
      </c>
      <c r="T111" s="215">
        <v>7526</v>
      </c>
    </row>
    <row r="112" spans="1:20" x14ac:dyDescent="0.45">
      <c r="A112" s="149" t="s">
        <v>182</v>
      </c>
      <c r="B112" s="149" t="s">
        <v>183</v>
      </c>
      <c r="C112" s="215">
        <v>72</v>
      </c>
      <c r="D112" s="215">
        <v>65</v>
      </c>
      <c r="E112" s="215">
        <v>69</v>
      </c>
      <c r="F112" s="215">
        <v>1138</v>
      </c>
      <c r="G112" s="215">
        <v>1187</v>
      </c>
      <c r="H112" s="215">
        <v>2325</v>
      </c>
      <c r="I112" s="215">
        <v>74</v>
      </c>
      <c r="J112" s="215">
        <v>67</v>
      </c>
      <c r="K112" s="215">
        <v>70</v>
      </c>
      <c r="L112" s="215">
        <v>968</v>
      </c>
      <c r="M112" s="215">
        <v>1117</v>
      </c>
      <c r="N112" s="215">
        <v>2085</v>
      </c>
      <c r="O112" s="215">
        <v>72</v>
      </c>
      <c r="P112" s="215">
        <v>65</v>
      </c>
      <c r="Q112" s="215">
        <v>68</v>
      </c>
      <c r="R112" s="215">
        <v>2143</v>
      </c>
      <c r="S112" s="215">
        <v>2350</v>
      </c>
      <c r="T112" s="215">
        <v>4493</v>
      </c>
    </row>
    <row r="113" spans="1:20" x14ac:dyDescent="0.45">
      <c r="A113" s="149" t="s">
        <v>194</v>
      </c>
      <c r="B113" s="149" t="s">
        <v>195</v>
      </c>
      <c r="C113" s="215">
        <v>75</v>
      </c>
      <c r="D113" s="215">
        <v>70</v>
      </c>
      <c r="E113" s="215">
        <v>73</v>
      </c>
      <c r="F113" s="215">
        <v>197</v>
      </c>
      <c r="G113" s="215">
        <v>186</v>
      </c>
      <c r="H113" s="215">
        <v>383</v>
      </c>
      <c r="I113" s="215">
        <v>100</v>
      </c>
      <c r="J113" s="215" t="s">
        <v>414</v>
      </c>
      <c r="K113" s="215" t="s">
        <v>414</v>
      </c>
      <c r="L113" s="215">
        <v>7</v>
      </c>
      <c r="M113" s="215">
        <v>8</v>
      </c>
      <c r="N113" s="215">
        <v>15</v>
      </c>
      <c r="O113" s="215">
        <v>76</v>
      </c>
      <c r="P113" s="215">
        <v>70</v>
      </c>
      <c r="Q113" s="215">
        <v>73</v>
      </c>
      <c r="R113" s="215">
        <v>205</v>
      </c>
      <c r="S113" s="215">
        <v>196</v>
      </c>
      <c r="T113" s="215">
        <v>401</v>
      </c>
    </row>
    <row r="114" spans="1:20" x14ac:dyDescent="0.45">
      <c r="A114" s="149" t="s">
        <v>212</v>
      </c>
      <c r="B114" s="149" t="s">
        <v>213</v>
      </c>
      <c r="C114" s="215">
        <v>82</v>
      </c>
      <c r="D114" s="215">
        <v>74</v>
      </c>
      <c r="E114" s="215">
        <v>78</v>
      </c>
      <c r="F114" s="215">
        <v>4369</v>
      </c>
      <c r="G114" s="215">
        <v>4548</v>
      </c>
      <c r="H114" s="215">
        <v>8917</v>
      </c>
      <c r="I114" s="215">
        <v>80</v>
      </c>
      <c r="J114" s="215">
        <v>69</v>
      </c>
      <c r="K114" s="215">
        <v>75</v>
      </c>
      <c r="L114" s="215">
        <v>313</v>
      </c>
      <c r="M114" s="215">
        <v>319</v>
      </c>
      <c r="N114" s="215">
        <v>632</v>
      </c>
      <c r="O114" s="215">
        <v>82</v>
      </c>
      <c r="P114" s="215">
        <v>74</v>
      </c>
      <c r="Q114" s="215">
        <v>78</v>
      </c>
      <c r="R114" s="215">
        <v>4693</v>
      </c>
      <c r="S114" s="215">
        <v>4883</v>
      </c>
      <c r="T114" s="215">
        <v>9576</v>
      </c>
    </row>
    <row r="115" spans="1:20" x14ac:dyDescent="0.45">
      <c r="A115" s="149" t="s">
        <v>214</v>
      </c>
      <c r="B115" s="149" t="s">
        <v>215</v>
      </c>
      <c r="C115" s="215">
        <v>77</v>
      </c>
      <c r="D115" s="215">
        <v>69</v>
      </c>
      <c r="E115" s="215">
        <v>73</v>
      </c>
      <c r="F115" s="215">
        <v>1343</v>
      </c>
      <c r="G115" s="215">
        <v>1340</v>
      </c>
      <c r="H115" s="215">
        <v>2683</v>
      </c>
      <c r="I115" s="215">
        <v>69</v>
      </c>
      <c r="J115" s="215">
        <v>64</v>
      </c>
      <c r="K115" s="215">
        <v>67</v>
      </c>
      <c r="L115" s="215">
        <v>304</v>
      </c>
      <c r="M115" s="215">
        <v>330</v>
      </c>
      <c r="N115" s="215">
        <v>634</v>
      </c>
      <c r="O115" s="215">
        <v>75</v>
      </c>
      <c r="P115" s="215">
        <v>68</v>
      </c>
      <c r="Q115" s="215">
        <v>71</v>
      </c>
      <c r="R115" s="215">
        <v>1659</v>
      </c>
      <c r="S115" s="215">
        <v>1684</v>
      </c>
      <c r="T115" s="215">
        <v>3343</v>
      </c>
    </row>
    <row r="116" spans="1:20" x14ac:dyDescent="0.45">
      <c r="A116" s="149" t="s">
        <v>392</v>
      </c>
      <c r="B116" s="149" t="s">
        <v>393</v>
      </c>
      <c r="C116" s="215">
        <v>75</v>
      </c>
      <c r="D116" s="215">
        <v>67</v>
      </c>
      <c r="E116" s="215">
        <v>71</v>
      </c>
      <c r="F116" s="215">
        <v>2469</v>
      </c>
      <c r="G116" s="215">
        <v>2559</v>
      </c>
      <c r="H116" s="215">
        <v>5028</v>
      </c>
      <c r="I116" s="215">
        <v>80</v>
      </c>
      <c r="J116" s="215">
        <v>62</v>
      </c>
      <c r="K116" s="215">
        <v>71</v>
      </c>
      <c r="L116" s="215">
        <v>125</v>
      </c>
      <c r="M116" s="215">
        <v>133</v>
      </c>
      <c r="N116" s="215">
        <v>258</v>
      </c>
      <c r="O116" s="215">
        <v>75</v>
      </c>
      <c r="P116" s="215">
        <v>67</v>
      </c>
      <c r="Q116" s="215">
        <v>71</v>
      </c>
      <c r="R116" s="215">
        <v>2614</v>
      </c>
      <c r="S116" s="215">
        <v>2710</v>
      </c>
      <c r="T116" s="215">
        <v>5324</v>
      </c>
    </row>
    <row r="117" spans="1:20" x14ac:dyDescent="0.45">
      <c r="A117" s="149" t="s">
        <v>388</v>
      </c>
      <c r="B117" s="149" t="s">
        <v>389</v>
      </c>
      <c r="C117" s="215">
        <v>78</v>
      </c>
      <c r="D117" s="215">
        <v>68</v>
      </c>
      <c r="E117" s="215">
        <v>73</v>
      </c>
      <c r="F117" s="215">
        <v>1221</v>
      </c>
      <c r="G117" s="215">
        <v>1203</v>
      </c>
      <c r="H117" s="215">
        <v>2424</v>
      </c>
      <c r="I117" s="215">
        <v>74</v>
      </c>
      <c r="J117" s="215">
        <v>71</v>
      </c>
      <c r="K117" s="215">
        <v>73</v>
      </c>
      <c r="L117" s="215">
        <v>210</v>
      </c>
      <c r="M117" s="215">
        <v>224</v>
      </c>
      <c r="N117" s="215">
        <v>434</v>
      </c>
      <c r="O117" s="215">
        <v>77</v>
      </c>
      <c r="P117" s="215">
        <v>69</v>
      </c>
      <c r="Q117" s="215">
        <v>73</v>
      </c>
      <c r="R117" s="215">
        <v>1440</v>
      </c>
      <c r="S117" s="215">
        <v>1435</v>
      </c>
      <c r="T117" s="215">
        <v>2875</v>
      </c>
    </row>
    <row r="118" spans="1:20" x14ac:dyDescent="0.45">
      <c r="A118" s="149" t="s">
        <v>323</v>
      </c>
      <c r="B118" s="149" t="s">
        <v>324</v>
      </c>
      <c r="C118" s="215">
        <v>79</v>
      </c>
      <c r="D118" s="215">
        <v>72</v>
      </c>
      <c r="E118" s="215">
        <v>76</v>
      </c>
      <c r="F118" s="215">
        <v>626</v>
      </c>
      <c r="G118" s="215">
        <v>632</v>
      </c>
      <c r="H118" s="215">
        <v>1258</v>
      </c>
      <c r="I118" s="215">
        <v>71</v>
      </c>
      <c r="J118" s="215">
        <v>77</v>
      </c>
      <c r="K118" s="215">
        <v>74</v>
      </c>
      <c r="L118" s="215">
        <v>96</v>
      </c>
      <c r="M118" s="215">
        <v>102</v>
      </c>
      <c r="N118" s="215">
        <v>198</v>
      </c>
      <c r="O118" s="215">
        <v>78</v>
      </c>
      <c r="P118" s="215">
        <v>73</v>
      </c>
      <c r="Q118" s="215">
        <v>75</v>
      </c>
      <c r="R118" s="215">
        <v>729</v>
      </c>
      <c r="S118" s="215">
        <v>739</v>
      </c>
      <c r="T118" s="215">
        <v>1468</v>
      </c>
    </row>
    <row r="119" spans="1:20" x14ac:dyDescent="0.45">
      <c r="A119" s="149" t="s">
        <v>357</v>
      </c>
      <c r="B119" s="149" t="s">
        <v>358</v>
      </c>
      <c r="C119" s="215">
        <v>82</v>
      </c>
      <c r="D119" s="215">
        <v>71</v>
      </c>
      <c r="E119" s="215">
        <v>77</v>
      </c>
      <c r="F119" s="215">
        <v>651</v>
      </c>
      <c r="G119" s="215">
        <v>693</v>
      </c>
      <c r="H119" s="215">
        <v>1344</v>
      </c>
      <c r="I119" s="215">
        <v>72</v>
      </c>
      <c r="J119" s="215">
        <v>65</v>
      </c>
      <c r="K119" s="215">
        <v>68</v>
      </c>
      <c r="L119" s="215">
        <v>120</v>
      </c>
      <c r="M119" s="215">
        <v>156</v>
      </c>
      <c r="N119" s="215">
        <v>276</v>
      </c>
      <c r="O119" s="215">
        <v>80</v>
      </c>
      <c r="P119" s="215">
        <v>70</v>
      </c>
      <c r="Q119" s="215">
        <v>75</v>
      </c>
      <c r="R119" s="215">
        <v>780</v>
      </c>
      <c r="S119" s="215">
        <v>857</v>
      </c>
      <c r="T119" s="215">
        <v>1637</v>
      </c>
    </row>
    <row r="120" spans="1:20" x14ac:dyDescent="0.45">
      <c r="A120" s="149" t="s">
        <v>353</v>
      </c>
      <c r="B120" s="149" t="s">
        <v>354</v>
      </c>
      <c r="C120" s="215">
        <v>79</v>
      </c>
      <c r="D120" s="215">
        <v>71</v>
      </c>
      <c r="E120" s="215">
        <v>75</v>
      </c>
      <c r="F120" s="215">
        <v>880</v>
      </c>
      <c r="G120" s="215">
        <v>990</v>
      </c>
      <c r="H120" s="215">
        <v>1870</v>
      </c>
      <c r="I120" s="215">
        <v>76</v>
      </c>
      <c r="J120" s="215">
        <v>71</v>
      </c>
      <c r="K120" s="215">
        <v>73</v>
      </c>
      <c r="L120" s="215">
        <v>82</v>
      </c>
      <c r="M120" s="215">
        <v>82</v>
      </c>
      <c r="N120" s="215">
        <v>164</v>
      </c>
      <c r="O120" s="215">
        <v>79</v>
      </c>
      <c r="P120" s="215">
        <v>71</v>
      </c>
      <c r="Q120" s="215">
        <v>75</v>
      </c>
      <c r="R120" s="215">
        <v>965</v>
      </c>
      <c r="S120" s="215">
        <v>1073</v>
      </c>
      <c r="T120" s="215">
        <v>2038</v>
      </c>
    </row>
    <row r="121" spans="1:20" x14ac:dyDescent="0.45">
      <c r="A121" s="149" t="s">
        <v>345</v>
      </c>
      <c r="B121" s="149" t="s">
        <v>346</v>
      </c>
      <c r="C121" s="215">
        <v>70</v>
      </c>
      <c r="D121" s="215">
        <v>65</v>
      </c>
      <c r="E121" s="215">
        <v>67</v>
      </c>
      <c r="F121" s="215">
        <v>620</v>
      </c>
      <c r="G121" s="215">
        <v>641</v>
      </c>
      <c r="H121" s="215">
        <v>1261</v>
      </c>
      <c r="I121" s="215">
        <v>73</v>
      </c>
      <c r="J121" s="215">
        <v>72</v>
      </c>
      <c r="K121" s="215">
        <v>73</v>
      </c>
      <c r="L121" s="215">
        <v>324</v>
      </c>
      <c r="M121" s="215">
        <v>341</v>
      </c>
      <c r="N121" s="215">
        <v>665</v>
      </c>
      <c r="O121" s="215">
        <v>71</v>
      </c>
      <c r="P121" s="215">
        <v>67</v>
      </c>
      <c r="Q121" s="215">
        <v>69</v>
      </c>
      <c r="R121" s="215">
        <v>955</v>
      </c>
      <c r="S121" s="215">
        <v>995</v>
      </c>
      <c r="T121" s="215">
        <v>1950</v>
      </c>
    </row>
    <row r="122" spans="1:20" x14ac:dyDescent="0.45">
      <c r="A122" s="149" t="s">
        <v>347</v>
      </c>
      <c r="B122" s="149" t="s">
        <v>348</v>
      </c>
      <c r="C122" s="215">
        <v>78</v>
      </c>
      <c r="D122" s="215">
        <v>70</v>
      </c>
      <c r="E122" s="215">
        <v>74</v>
      </c>
      <c r="F122" s="215">
        <v>514</v>
      </c>
      <c r="G122" s="215">
        <v>476</v>
      </c>
      <c r="H122" s="215">
        <v>990</v>
      </c>
      <c r="I122" s="215">
        <v>81</v>
      </c>
      <c r="J122" s="215">
        <v>77</v>
      </c>
      <c r="K122" s="215">
        <v>79</v>
      </c>
      <c r="L122" s="215">
        <v>643</v>
      </c>
      <c r="M122" s="215">
        <v>658</v>
      </c>
      <c r="N122" s="215">
        <v>1301</v>
      </c>
      <c r="O122" s="215">
        <v>79</v>
      </c>
      <c r="P122" s="215">
        <v>74</v>
      </c>
      <c r="Q122" s="215">
        <v>77</v>
      </c>
      <c r="R122" s="215">
        <v>1167</v>
      </c>
      <c r="S122" s="215">
        <v>1142</v>
      </c>
      <c r="T122" s="215">
        <v>2309</v>
      </c>
    </row>
    <row r="123" spans="1:20" x14ac:dyDescent="0.45">
      <c r="A123" s="149" t="s">
        <v>359</v>
      </c>
      <c r="B123" s="149" t="s">
        <v>360</v>
      </c>
      <c r="C123" s="215">
        <v>73</v>
      </c>
      <c r="D123" s="215">
        <v>65</v>
      </c>
      <c r="E123" s="215">
        <v>69</v>
      </c>
      <c r="F123" s="215">
        <v>833</v>
      </c>
      <c r="G123" s="215">
        <v>926</v>
      </c>
      <c r="H123" s="215">
        <v>1759</v>
      </c>
      <c r="I123" s="215">
        <v>85</v>
      </c>
      <c r="J123" s="215">
        <v>80</v>
      </c>
      <c r="K123" s="215">
        <v>82</v>
      </c>
      <c r="L123" s="215">
        <v>145</v>
      </c>
      <c r="M123" s="215">
        <v>147</v>
      </c>
      <c r="N123" s="215">
        <v>292</v>
      </c>
      <c r="O123" s="215">
        <v>74</v>
      </c>
      <c r="P123" s="215">
        <v>67</v>
      </c>
      <c r="Q123" s="215">
        <v>70</v>
      </c>
      <c r="R123" s="215">
        <v>986</v>
      </c>
      <c r="S123" s="215">
        <v>1081</v>
      </c>
      <c r="T123" s="215">
        <v>2067</v>
      </c>
    </row>
    <row r="124" spans="1:20" x14ac:dyDescent="0.45">
      <c r="A124" s="149" t="s">
        <v>232</v>
      </c>
      <c r="B124" s="149" t="s">
        <v>233</v>
      </c>
      <c r="C124" s="215">
        <v>78</v>
      </c>
      <c r="D124" s="215">
        <v>71</v>
      </c>
      <c r="E124" s="215">
        <v>74</v>
      </c>
      <c r="F124" s="215">
        <v>2956</v>
      </c>
      <c r="G124" s="215">
        <v>3224</v>
      </c>
      <c r="H124" s="215">
        <v>6180</v>
      </c>
      <c r="I124" s="215">
        <v>79</v>
      </c>
      <c r="J124" s="215">
        <v>67</v>
      </c>
      <c r="K124" s="215">
        <v>73</v>
      </c>
      <c r="L124" s="215">
        <v>453</v>
      </c>
      <c r="M124" s="215">
        <v>486</v>
      </c>
      <c r="N124" s="215">
        <v>939</v>
      </c>
      <c r="O124" s="215">
        <v>78</v>
      </c>
      <c r="P124" s="215">
        <v>70</v>
      </c>
      <c r="Q124" s="215">
        <v>74</v>
      </c>
      <c r="R124" s="215">
        <v>3433</v>
      </c>
      <c r="S124" s="215">
        <v>3734</v>
      </c>
      <c r="T124" s="215">
        <v>7167</v>
      </c>
    </row>
    <row r="125" spans="1:20" x14ac:dyDescent="0.45">
      <c r="A125" s="149" t="s">
        <v>242</v>
      </c>
      <c r="B125" s="149" t="s">
        <v>243</v>
      </c>
      <c r="C125" s="215">
        <v>74</v>
      </c>
      <c r="D125" s="215">
        <v>65</v>
      </c>
      <c r="E125" s="215">
        <v>69</v>
      </c>
      <c r="F125" s="215">
        <v>865</v>
      </c>
      <c r="G125" s="215">
        <v>920</v>
      </c>
      <c r="H125" s="215">
        <v>1785</v>
      </c>
      <c r="I125" s="215">
        <v>67</v>
      </c>
      <c r="J125" s="215">
        <v>58</v>
      </c>
      <c r="K125" s="215">
        <v>62</v>
      </c>
      <c r="L125" s="215">
        <v>518</v>
      </c>
      <c r="M125" s="215">
        <v>583</v>
      </c>
      <c r="N125" s="215">
        <v>1101</v>
      </c>
      <c r="O125" s="215">
        <v>71</v>
      </c>
      <c r="P125" s="215">
        <v>61</v>
      </c>
      <c r="Q125" s="215">
        <v>66</v>
      </c>
      <c r="R125" s="215">
        <v>1417</v>
      </c>
      <c r="S125" s="215">
        <v>1536</v>
      </c>
      <c r="T125" s="215">
        <v>2953</v>
      </c>
    </row>
    <row r="126" spans="1:20" x14ac:dyDescent="0.45">
      <c r="A126" s="149" t="s">
        <v>114</v>
      </c>
      <c r="B126" s="149" t="s">
        <v>115</v>
      </c>
      <c r="C126" s="215">
        <v>70</v>
      </c>
      <c r="D126" s="215">
        <v>62</v>
      </c>
      <c r="E126" s="215">
        <v>66</v>
      </c>
      <c r="F126" s="215">
        <v>763</v>
      </c>
      <c r="G126" s="215">
        <v>795</v>
      </c>
      <c r="H126" s="215">
        <v>1558</v>
      </c>
      <c r="I126" s="215" t="s">
        <v>414</v>
      </c>
      <c r="J126" s="215" t="s">
        <v>414</v>
      </c>
      <c r="K126" s="215">
        <v>81</v>
      </c>
      <c r="L126" s="215">
        <v>16</v>
      </c>
      <c r="M126" s="215">
        <v>11</v>
      </c>
      <c r="N126" s="215">
        <v>27</v>
      </c>
      <c r="O126" s="215">
        <v>70</v>
      </c>
      <c r="P126" s="215">
        <v>62</v>
      </c>
      <c r="Q126" s="215">
        <v>66</v>
      </c>
      <c r="R126" s="215">
        <v>781</v>
      </c>
      <c r="S126" s="215">
        <v>810</v>
      </c>
      <c r="T126" s="215">
        <v>1591</v>
      </c>
    </row>
    <row r="127" spans="1:20" x14ac:dyDescent="0.45">
      <c r="A127" s="149" t="s">
        <v>139</v>
      </c>
      <c r="B127" s="149" t="s">
        <v>140</v>
      </c>
      <c r="C127" s="215">
        <v>80</v>
      </c>
      <c r="D127" s="215">
        <v>72</v>
      </c>
      <c r="E127" s="215">
        <v>76</v>
      </c>
      <c r="F127" s="215">
        <v>1178</v>
      </c>
      <c r="G127" s="215">
        <v>1222</v>
      </c>
      <c r="H127" s="215">
        <v>2400</v>
      </c>
      <c r="I127" s="215">
        <v>80</v>
      </c>
      <c r="J127" s="215">
        <v>71</v>
      </c>
      <c r="K127" s="215">
        <v>76</v>
      </c>
      <c r="L127" s="215">
        <v>108</v>
      </c>
      <c r="M127" s="215">
        <v>89</v>
      </c>
      <c r="N127" s="215">
        <v>197</v>
      </c>
      <c r="O127" s="215">
        <v>79</v>
      </c>
      <c r="P127" s="215">
        <v>72</v>
      </c>
      <c r="Q127" s="215">
        <v>76</v>
      </c>
      <c r="R127" s="215">
        <v>1296</v>
      </c>
      <c r="S127" s="215">
        <v>1315</v>
      </c>
      <c r="T127" s="215">
        <v>2611</v>
      </c>
    </row>
    <row r="128" spans="1:20" x14ac:dyDescent="0.45">
      <c r="A128" s="149" t="s">
        <v>370</v>
      </c>
      <c r="B128" s="149" t="s">
        <v>371</v>
      </c>
      <c r="C128" s="215">
        <v>82</v>
      </c>
      <c r="D128" s="215">
        <v>76</v>
      </c>
      <c r="E128" s="215">
        <v>79</v>
      </c>
      <c r="F128" s="215">
        <v>3498</v>
      </c>
      <c r="G128" s="215">
        <v>3736</v>
      </c>
      <c r="H128" s="215">
        <v>7234</v>
      </c>
      <c r="I128" s="215">
        <v>79</v>
      </c>
      <c r="J128" s="215">
        <v>73</v>
      </c>
      <c r="K128" s="215">
        <v>76</v>
      </c>
      <c r="L128" s="215">
        <v>155</v>
      </c>
      <c r="M128" s="215">
        <v>150</v>
      </c>
      <c r="N128" s="215">
        <v>305</v>
      </c>
      <c r="O128" s="215">
        <v>82</v>
      </c>
      <c r="P128" s="215">
        <v>75</v>
      </c>
      <c r="Q128" s="215">
        <v>79</v>
      </c>
      <c r="R128" s="215">
        <v>3670</v>
      </c>
      <c r="S128" s="215">
        <v>3908</v>
      </c>
      <c r="T128" s="215">
        <v>7578</v>
      </c>
    </row>
    <row r="129" spans="1:20" x14ac:dyDescent="0.45">
      <c r="A129" s="149" t="s">
        <v>380</v>
      </c>
      <c r="B129" s="149" t="s">
        <v>381</v>
      </c>
      <c r="C129" s="215">
        <v>78</v>
      </c>
      <c r="D129" s="215">
        <v>71</v>
      </c>
      <c r="E129" s="215">
        <v>75</v>
      </c>
      <c r="F129" s="215">
        <v>1356</v>
      </c>
      <c r="G129" s="215">
        <v>1388</v>
      </c>
      <c r="H129" s="215">
        <v>2744</v>
      </c>
      <c r="I129" s="215">
        <v>76</v>
      </c>
      <c r="J129" s="215">
        <v>62</v>
      </c>
      <c r="K129" s="215">
        <v>68</v>
      </c>
      <c r="L129" s="215">
        <v>96</v>
      </c>
      <c r="M129" s="215">
        <v>115</v>
      </c>
      <c r="N129" s="215">
        <v>211</v>
      </c>
      <c r="O129" s="215">
        <v>78</v>
      </c>
      <c r="P129" s="215">
        <v>70</v>
      </c>
      <c r="Q129" s="215">
        <v>74</v>
      </c>
      <c r="R129" s="215">
        <v>1458</v>
      </c>
      <c r="S129" s="215">
        <v>1511</v>
      </c>
      <c r="T129" s="215">
        <v>2969</v>
      </c>
    </row>
    <row r="130" spans="1:20" x14ac:dyDescent="0.45">
      <c r="A130" s="149" t="s">
        <v>390</v>
      </c>
      <c r="B130" s="149" t="s">
        <v>391</v>
      </c>
      <c r="C130" s="215">
        <v>78</v>
      </c>
      <c r="D130" s="215">
        <v>73</v>
      </c>
      <c r="E130" s="215">
        <v>75</v>
      </c>
      <c r="F130" s="215">
        <v>644</v>
      </c>
      <c r="G130" s="215">
        <v>659</v>
      </c>
      <c r="H130" s="215">
        <v>1303</v>
      </c>
      <c r="I130" s="215">
        <v>79</v>
      </c>
      <c r="J130" s="215">
        <v>71</v>
      </c>
      <c r="K130" s="215">
        <v>75</v>
      </c>
      <c r="L130" s="215">
        <v>38</v>
      </c>
      <c r="M130" s="215">
        <v>34</v>
      </c>
      <c r="N130" s="215">
        <v>72</v>
      </c>
      <c r="O130" s="215">
        <v>78</v>
      </c>
      <c r="P130" s="215">
        <v>73</v>
      </c>
      <c r="Q130" s="215">
        <v>75</v>
      </c>
      <c r="R130" s="215">
        <v>684</v>
      </c>
      <c r="S130" s="215">
        <v>697</v>
      </c>
      <c r="T130" s="215">
        <v>1381</v>
      </c>
    </row>
    <row r="131" spans="1:20" x14ac:dyDescent="0.45">
      <c r="A131" s="149" t="s">
        <v>234</v>
      </c>
      <c r="B131" s="149" t="s">
        <v>235</v>
      </c>
      <c r="C131" s="215">
        <v>78</v>
      </c>
      <c r="D131" s="215">
        <v>70</v>
      </c>
      <c r="E131" s="215">
        <v>74</v>
      </c>
      <c r="F131" s="215">
        <v>7383</v>
      </c>
      <c r="G131" s="215">
        <v>7719</v>
      </c>
      <c r="H131" s="215">
        <v>15102</v>
      </c>
      <c r="I131" s="215">
        <v>81</v>
      </c>
      <c r="J131" s="215">
        <v>73</v>
      </c>
      <c r="K131" s="215">
        <v>77</v>
      </c>
      <c r="L131" s="215">
        <v>517</v>
      </c>
      <c r="M131" s="215">
        <v>566</v>
      </c>
      <c r="N131" s="215">
        <v>1083</v>
      </c>
      <c r="O131" s="215">
        <v>78</v>
      </c>
      <c r="P131" s="215">
        <v>70</v>
      </c>
      <c r="Q131" s="215">
        <v>74</v>
      </c>
      <c r="R131" s="215">
        <v>7949</v>
      </c>
      <c r="S131" s="215">
        <v>8326</v>
      </c>
      <c r="T131" s="215">
        <v>16275</v>
      </c>
    </row>
    <row r="132" spans="1:20" x14ac:dyDescent="0.45">
      <c r="A132" s="149" t="s">
        <v>244</v>
      </c>
      <c r="B132" s="149" t="s">
        <v>427</v>
      </c>
      <c r="C132" s="215">
        <v>78</v>
      </c>
      <c r="D132" s="215">
        <v>73</v>
      </c>
      <c r="E132" s="215">
        <v>75</v>
      </c>
      <c r="F132" s="215">
        <v>887</v>
      </c>
      <c r="G132" s="215">
        <v>951</v>
      </c>
      <c r="H132" s="215">
        <v>1838</v>
      </c>
      <c r="I132" s="215">
        <v>69</v>
      </c>
      <c r="J132" s="215">
        <v>61</v>
      </c>
      <c r="K132" s="215">
        <v>65</v>
      </c>
      <c r="L132" s="215">
        <v>135</v>
      </c>
      <c r="M132" s="215">
        <v>148</v>
      </c>
      <c r="N132" s="215">
        <v>283</v>
      </c>
      <c r="O132" s="215">
        <v>77</v>
      </c>
      <c r="P132" s="215">
        <v>71</v>
      </c>
      <c r="Q132" s="215">
        <v>74</v>
      </c>
      <c r="R132" s="215">
        <v>1040</v>
      </c>
      <c r="S132" s="215">
        <v>1120</v>
      </c>
      <c r="T132" s="215">
        <v>2160</v>
      </c>
    </row>
    <row r="133" spans="1:20" x14ac:dyDescent="0.45">
      <c r="A133" s="149" t="s">
        <v>247</v>
      </c>
      <c r="B133" s="149" t="s">
        <v>248</v>
      </c>
      <c r="C133" s="215">
        <v>81</v>
      </c>
      <c r="D133" s="215">
        <v>69</v>
      </c>
      <c r="E133" s="215">
        <v>75</v>
      </c>
      <c r="F133" s="215">
        <v>926</v>
      </c>
      <c r="G133" s="215">
        <v>1000</v>
      </c>
      <c r="H133" s="215">
        <v>1926</v>
      </c>
      <c r="I133" s="215">
        <v>84</v>
      </c>
      <c r="J133" s="215">
        <v>75</v>
      </c>
      <c r="K133" s="215">
        <v>79</v>
      </c>
      <c r="L133" s="215">
        <v>189</v>
      </c>
      <c r="M133" s="215">
        <v>190</v>
      </c>
      <c r="N133" s="215">
        <v>379</v>
      </c>
      <c r="O133" s="215">
        <v>81</v>
      </c>
      <c r="P133" s="215">
        <v>70</v>
      </c>
      <c r="Q133" s="215">
        <v>76</v>
      </c>
      <c r="R133" s="215">
        <v>1121</v>
      </c>
      <c r="S133" s="215">
        <v>1196</v>
      </c>
      <c r="T133" s="215">
        <v>2317</v>
      </c>
    </row>
    <row r="134" spans="1:20" x14ac:dyDescent="0.45">
      <c r="A134" s="149" t="s">
        <v>204</v>
      </c>
      <c r="B134" s="149" t="s">
        <v>205</v>
      </c>
      <c r="C134" s="215">
        <v>75</v>
      </c>
      <c r="D134" s="215">
        <v>67</v>
      </c>
      <c r="E134" s="215">
        <v>70</v>
      </c>
      <c r="F134" s="215">
        <v>811</v>
      </c>
      <c r="G134" s="215">
        <v>917</v>
      </c>
      <c r="H134" s="215">
        <v>1728</v>
      </c>
      <c r="I134" s="215">
        <v>74</v>
      </c>
      <c r="J134" s="215">
        <v>59</v>
      </c>
      <c r="K134" s="215">
        <v>66</v>
      </c>
      <c r="L134" s="215">
        <v>65</v>
      </c>
      <c r="M134" s="215">
        <v>74</v>
      </c>
      <c r="N134" s="215">
        <v>139</v>
      </c>
      <c r="O134" s="215">
        <v>75</v>
      </c>
      <c r="P134" s="215">
        <v>66</v>
      </c>
      <c r="Q134" s="215">
        <v>70</v>
      </c>
      <c r="R134" s="215">
        <v>880</v>
      </c>
      <c r="S134" s="215">
        <v>995</v>
      </c>
      <c r="T134" s="215">
        <v>1875</v>
      </c>
    </row>
    <row r="135" spans="1:20" x14ac:dyDescent="0.45">
      <c r="A135" s="149" t="s">
        <v>224</v>
      </c>
      <c r="B135" s="149" t="s">
        <v>225</v>
      </c>
      <c r="C135" s="215">
        <v>79</v>
      </c>
      <c r="D135" s="215">
        <v>71</v>
      </c>
      <c r="E135" s="215">
        <v>75</v>
      </c>
      <c r="F135" s="215">
        <v>2672</v>
      </c>
      <c r="G135" s="215">
        <v>2896</v>
      </c>
      <c r="H135" s="215">
        <v>5568</v>
      </c>
      <c r="I135" s="215">
        <v>81</v>
      </c>
      <c r="J135" s="215">
        <v>70</v>
      </c>
      <c r="K135" s="215">
        <v>75</v>
      </c>
      <c r="L135" s="215">
        <v>251</v>
      </c>
      <c r="M135" s="215">
        <v>295</v>
      </c>
      <c r="N135" s="215">
        <v>546</v>
      </c>
      <c r="O135" s="215">
        <v>79</v>
      </c>
      <c r="P135" s="215">
        <v>71</v>
      </c>
      <c r="Q135" s="215">
        <v>75</v>
      </c>
      <c r="R135" s="215">
        <v>2930</v>
      </c>
      <c r="S135" s="215">
        <v>3195</v>
      </c>
      <c r="T135" s="215">
        <v>6125</v>
      </c>
    </row>
    <row r="136" spans="1:20" x14ac:dyDescent="0.45">
      <c r="A136" s="149" t="s">
        <v>335</v>
      </c>
      <c r="B136" s="149" t="s">
        <v>336</v>
      </c>
      <c r="C136" s="215">
        <v>78</v>
      </c>
      <c r="D136" s="215">
        <v>71</v>
      </c>
      <c r="E136" s="215">
        <v>75</v>
      </c>
      <c r="F136" s="215">
        <v>7529</v>
      </c>
      <c r="G136" s="215">
        <v>7843</v>
      </c>
      <c r="H136" s="215">
        <v>15372</v>
      </c>
      <c r="I136" s="215">
        <v>78</v>
      </c>
      <c r="J136" s="215">
        <v>69</v>
      </c>
      <c r="K136" s="215">
        <v>74</v>
      </c>
      <c r="L136" s="215">
        <v>976</v>
      </c>
      <c r="M136" s="215">
        <v>905</v>
      </c>
      <c r="N136" s="215">
        <v>1881</v>
      </c>
      <c r="O136" s="215">
        <v>78</v>
      </c>
      <c r="P136" s="215">
        <v>71</v>
      </c>
      <c r="Q136" s="215">
        <v>74</v>
      </c>
      <c r="R136" s="215">
        <v>8559</v>
      </c>
      <c r="S136" s="215">
        <v>8797</v>
      </c>
      <c r="T136" s="215">
        <v>17356</v>
      </c>
    </row>
    <row r="137" spans="1:20" x14ac:dyDescent="0.45">
      <c r="A137" s="149" t="s">
        <v>337</v>
      </c>
      <c r="B137" s="149" t="s">
        <v>338</v>
      </c>
      <c r="C137" s="215">
        <v>75</v>
      </c>
      <c r="D137" s="215">
        <v>68</v>
      </c>
      <c r="E137" s="215">
        <v>71</v>
      </c>
      <c r="F137" s="215">
        <v>1416</v>
      </c>
      <c r="G137" s="215">
        <v>1471</v>
      </c>
      <c r="H137" s="215">
        <v>2887</v>
      </c>
      <c r="I137" s="215">
        <v>74</v>
      </c>
      <c r="J137" s="215">
        <v>67</v>
      </c>
      <c r="K137" s="215">
        <v>71</v>
      </c>
      <c r="L137" s="215">
        <v>218</v>
      </c>
      <c r="M137" s="215">
        <v>239</v>
      </c>
      <c r="N137" s="215">
        <v>457</v>
      </c>
      <c r="O137" s="215">
        <v>75</v>
      </c>
      <c r="P137" s="215">
        <v>67</v>
      </c>
      <c r="Q137" s="215">
        <v>71</v>
      </c>
      <c r="R137" s="215">
        <v>1640</v>
      </c>
      <c r="S137" s="215">
        <v>1722</v>
      </c>
      <c r="T137" s="215">
        <v>3362</v>
      </c>
    </row>
    <row r="138" spans="1:20" x14ac:dyDescent="0.45">
      <c r="A138" s="149" t="s">
        <v>118</v>
      </c>
      <c r="B138" s="149" t="s">
        <v>119</v>
      </c>
      <c r="C138" s="215">
        <v>81</v>
      </c>
      <c r="D138" s="215">
        <v>73</v>
      </c>
      <c r="E138" s="215">
        <v>77</v>
      </c>
      <c r="F138" s="215">
        <v>5864</v>
      </c>
      <c r="G138" s="215">
        <v>6333</v>
      </c>
      <c r="H138" s="215">
        <v>12197</v>
      </c>
      <c r="I138" s="215">
        <v>73</v>
      </c>
      <c r="J138" s="215">
        <v>67</v>
      </c>
      <c r="K138" s="215">
        <v>70</v>
      </c>
      <c r="L138" s="215">
        <v>827</v>
      </c>
      <c r="M138" s="215">
        <v>833</v>
      </c>
      <c r="N138" s="215">
        <v>1660</v>
      </c>
      <c r="O138" s="215">
        <v>80</v>
      </c>
      <c r="P138" s="215">
        <v>72</v>
      </c>
      <c r="Q138" s="215">
        <v>76</v>
      </c>
      <c r="R138" s="215">
        <v>6720</v>
      </c>
      <c r="S138" s="215">
        <v>7187</v>
      </c>
      <c r="T138" s="215">
        <v>13907</v>
      </c>
    </row>
    <row r="139" spans="1:20" x14ac:dyDescent="0.45">
      <c r="A139" s="149" t="s">
        <v>100</v>
      </c>
      <c r="B139" s="149" t="s">
        <v>101</v>
      </c>
      <c r="C139" s="215">
        <v>82</v>
      </c>
      <c r="D139" s="215">
        <v>67</v>
      </c>
      <c r="E139" s="215">
        <v>74</v>
      </c>
      <c r="F139" s="215">
        <v>591</v>
      </c>
      <c r="G139" s="215">
        <v>655</v>
      </c>
      <c r="H139" s="215">
        <v>1246</v>
      </c>
      <c r="I139" s="215">
        <v>81</v>
      </c>
      <c r="J139" s="215">
        <v>72</v>
      </c>
      <c r="K139" s="215">
        <v>77</v>
      </c>
      <c r="L139" s="215">
        <v>413</v>
      </c>
      <c r="M139" s="215">
        <v>416</v>
      </c>
      <c r="N139" s="215">
        <v>829</v>
      </c>
      <c r="O139" s="215">
        <v>81</v>
      </c>
      <c r="P139" s="215">
        <v>69</v>
      </c>
      <c r="Q139" s="215">
        <v>75</v>
      </c>
      <c r="R139" s="215">
        <v>1012</v>
      </c>
      <c r="S139" s="215">
        <v>1073</v>
      </c>
      <c r="T139" s="215">
        <v>2085</v>
      </c>
    </row>
    <row r="140" spans="1:20" x14ac:dyDescent="0.45">
      <c r="A140" s="149" t="s">
        <v>102</v>
      </c>
      <c r="B140" s="149" t="s">
        <v>103</v>
      </c>
      <c r="C140" s="215">
        <v>77</v>
      </c>
      <c r="D140" s="215">
        <v>68</v>
      </c>
      <c r="E140" s="215">
        <v>73</v>
      </c>
      <c r="F140" s="215">
        <v>786</v>
      </c>
      <c r="G140" s="215">
        <v>796</v>
      </c>
      <c r="H140" s="215">
        <v>1582</v>
      </c>
      <c r="I140" s="215">
        <v>84</v>
      </c>
      <c r="J140" s="215">
        <v>73</v>
      </c>
      <c r="K140" s="215">
        <v>78</v>
      </c>
      <c r="L140" s="215">
        <v>49</v>
      </c>
      <c r="M140" s="215">
        <v>52</v>
      </c>
      <c r="N140" s="215">
        <v>101</v>
      </c>
      <c r="O140" s="215">
        <v>78</v>
      </c>
      <c r="P140" s="215">
        <v>68</v>
      </c>
      <c r="Q140" s="215">
        <v>73</v>
      </c>
      <c r="R140" s="215">
        <v>842</v>
      </c>
      <c r="S140" s="215">
        <v>852</v>
      </c>
      <c r="T140" s="215">
        <v>1694</v>
      </c>
    </row>
    <row r="141" spans="1:20" x14ac:dyDescent="0.45">
      <c r="A141" s="149" t="s">
        <v>192</v>
      </c>
      <c r="B141" s="149" t="s">
        <v>193</v>
      </c>
      <c r="C141" s="215">
        <v>75</v>
      </c>
      <c r="D141" s="215">
        <v>67</v>
      </c>
      <c r="E141" s="215">
        <v>71</v>
      </c>
      <c r="F141" s="215">
        <v>4146</v>
      </c>
      <c r="G141" s="215">
        <v>4311</v>
      </c>
      <c r="H141" s="215">
        <v>8457</v>
      </c>
      <c r="I141" s="215">
        <v>71</v>
      </c>
      <c r="J141" s="215">
        <v>60</v>
      </c>
      <c r="K141" s="215">
        <v>66</v>
      </c>
      <c r="L141" s="215">
        <v>310</v>
      </c>
      <c r="M141" s="215">
        <v>308</v>
      </c>
      <c r="N141" s="215">
        <v>618</v>
      </c>
      <c r="O141" s="215">
        <v>75</v>
      </c>
      <c r="P141" s="215">
        <v>67</v>
      </c>
      <c r="Q141" s="215">
        <v>71</v>
      </c>
      <c r="R141" s="215">
        <v>4483</v>
      </c>
      <c r="S141" s="215">
        <v>4644</v>
      </c>
      <c r="T141" s="215">
        <v>9127</v>
      </c>
    </row>
    <row r="142" spans="1:20" x14ac:dyDescent="0.45">
      <c r="A142" s="149" t="s">
        <v>190</v>
      </c>
      <c r="B142" s="149" t="s">
        <v>191</v>
      </c>
      <c r="C142" s="215">
        <v>71</v>
      </c>
      <c r="D142" s="215">
        <v>63</v>
      </c>
      <c r="E142" s="215">
        <v>67</v>
      </c>
      <c r="F142" s="215">
        <v>1224</v>
      </c>
      <c r="G142" s="215">
        <v>1239</v>
      </c>
      <c r="H142" s="215">
        <v>2463</v>
      </c>
      <c r="I142" s="215">
        <v>74</v>
      </c>
      <c r="J142" s="215">
        <v>64</v>
      </c>
      <c r="K142" s="215">
        <v>69</v>
      </c>
      <c r="L142" s="215">
        <v>475</v>
      </c>
      <c r="M142" s="215">
        <v>486</v>
      </c>
      <c r="N142" s="215">
        <v>961</v>
      </c>
      <c r="O142" s="215">
        <v>71</v>
      </c>
      <c r="P142" s="215">
        <v>62</v>
      </c>
      <c r="Q142" s="215">
        <v>67</v>
      </c>
      <c r="R142" s="215">
        <v>1723</v>
      </c>
      <c r="S142" s="215">
        <v>1757</v>
      </c>
      <c r="T142" s="215">
        <v>3480</v>
      </c>
    </row>
    <row r="143" spans="1:20" x14ac:dyDescent="0.45">
      <c r="A143" s="149" t="s">
        <v>208</v>
      </c>
      <c r="B143" s="149" t="s">
        <v>209</v>
      </c>
      <c r="C143" s="215">
        <v>81</v>
      </c>
      <c r="D143" s="215">
        <v>71</v>
      </c>
      <c r="E143" s="215">
        <v>76</v>
      </c>
      <c r="F143" s="215">
        <v>1478</v>
      </c>
      <c r="G143" s="215">
        <v>1405</v>
      </c>
      <c r="H143" s="215">
        <v>2883</v>
      </c>
      <c r="I143" s="215">
        <v>67</v>
      </c>
      <c r="J143" s="215">
        <v>69</v>
      </c>
      <c r="K143" s="215">
        <v>68</v>
      </c>
      <c r="L143" s="215">
        <v>36</v>
      </c>
      <c r="M143" s="215">
        <v>59</v>
      </c>
      <c r="N143" s="215">
        <v>95</v>
      </c>
      <c r="O143" s="215">
        <v>80</v>
      </c>
      <c r="P143" s="215">
        <v>71</v>
      </c>
      <c r="Q143" s="215">
        <v>76</v>
      </c>
      <c r="R143" s="215">
        <v>1524</v>
      </c>
      <c r="S143" s="215">
        <v>1470</v>
      </c>
      <c r="T143" s="215">
        <v>2994</v>
      </c>
    </row>
    <row r="144" spans="1:20" x14ac:dyDescent="0.45">
      <c r="A144" s="149" t="s">
        <v>216</v>
      </c>
      <c r="B144" s="149" t="s">
        <v>217</v>
      </c>
      <c r="C144" s="215">
        <v>82</v>
      </c>
      <c r="D144" s="215">
        <v>74</v>
      </c>
      <c r="E144" s="215">
        <v>78</v>
      </c>
      <c r="F144" s="215">
        <v>936</v>
      </c>
      <c r="G144" s="215">
        <v>1006</v>
      </c>
      <c r="H144" s="215">
        <v>1942</v>
      </c>
      <c r="I144" s="215">
        <v>82</v>
      </c>
      <c r="J144" s="215">
        <v>72</v>
      </c>
      <c r="K144" s="215">
        <v>77</v>
      </c>
      <c r="L144" s="215">
        <v>102</v>
      </c>
      <c r="M144" s="215">
        <v>93</v>
      </c>
      <c r="N144" s="215">
        <v>195</v>
      </c>
      <c r="O144" s="215">
        <v>81</v>
      </c>
      <c r="P144" s="215">
        <v>74</v>
      </c>
      <c r="Q144" s="215">
        <v>77</v>
      </c>
      <c r="R144" s="215">
        <v>1041</v>
      </c>
      <c r="S144" s="215">
        <v>1105</v>
      </c>
      <c r="T144" s="215">
        <v>2146</v>
      </c>
    </row>
    <row r="145" spans="1:20" x14ac:dyDescent="0.45">
      <c r="A145" s="149" t="s">
        <v>108</v>
      </c>
      <c r="B145" s="149" t="s">
        <v>109</v>
      </c>
      <c r="C145" s="215">
        <v>84</v>
      </c>
      <c r="D145" s="215">
        <v>76</v>
      </c>
      <c r="E145" s="215">
        <v>80</v>
      </c>
      <c r="F145" s="215">
        <v>1845</v>
      </c>
      <c r="G145" s="215">
        <v>2043</v>
      </c>
      <c r="H145" s="215">
        <v>3888</v>
      </c>
      <c r="I145" s="215">
        <v>77</v>
      </c>
      <c r="J145" s="215">
        <v>76</v>
      </c>
      <c r="K145" s="215">
        <v>76</v>
      </c>
      <c r="L145" s="215">
        <v>119</v>
      </c>
      <c r="M145" s="215">
        <v>131</v>
      </c>
      <c r="N145" s="215">
        <v>250</v>
      </c>
      <c r="O145" s="215">
        <v>83</v>
      </c>
      <c r="P145" s="215">
        <v>76</v>
      </c>
      <c r="Q145" s="215">
        <v>79</v>
      </c>
      <c r="R145" s="215">
        <v>1982</v>
      </c>
      <c r="S145" s="215">
        <v>2189</v>
      </c>
      <c r="T145" s="215">
        <v>4171</v>
      </c>
    </row>
    <row r="146" spans="1:20" x14ac:dyDescent="0.45">
      <c r="A146" s="149" t="s">
        <v>110</v>
      </c>
      <c r="B146" s="149" t="s">
        <v>428</v>
      </c>
      <c r="C146" s="215">
        <v>78</v>
      </c>
      <c r="D146" s="215">
        <v>71</v>
      </c>
      <c r="E146" s="215">
        <v>74</v>
      </c>
      <c r="F146" s="215">
        <v>1818</v>
      </c>
      <c r="G146" s="215">
        <v>1898</v>
      </c>
      <c r="H146" s="215">
        <v>3716</v>
      </c>
      <c r="I146" s="215">
        <v>79</v>
      </c>
      <c r="J146" s="215">
        <v>68</v>
      </c>
      <c r="K146" s="215">
        <v>73</v>
      </c>
      <c r="L146" s="215">
        <v>66</v>
      </c>
      <c r="M146" s="215">
        <v>79</v>
      </c>
      <c r="N146" s="215">
        <v>145</v>
      </c>
      <c r="O146" s="215">
        <v>78</v>
      </c>
      <c r="P146" s="215">
        <v>71</v>
      </c>
      <c r="Q146" s="215">
        <v>74</v>
      </c>
      <c r="R146" s="215">
        <v>1895</v>
      </c>
      <c r="S146" s="215">
        <v>1993</v>
      </c>
      <c r="T146" s="215">
        <v>3888</v>
      </c>
    </row>
    <row r="147" spans="1:20" x14ac:dyDescent="0.45">
      <c r="A147" s="149" t="s">
        <v>368</v>
      </c>
      <c r="B147" s="149" t="s">
        <v>369</v>
      </c>
      <c r="C147" s="215">
        <v>77</v>
      </c>
      <c r="D147" s="215">
        <v>68</v>
      </c>
      <c r="E147" s="215">
        <v>72</v>
      </c>
      <c r="F147" s="215">
        <v>2619</v>
      </c>
      <c r="G147" s="215">
        <v>2768</v>
      </c>
      <c r="H147" s="215">
        <v>5387</v>
      </c>
      <c r="I147" s="215">
        <v>79</v>
      </c>
      <c r="J147" s="215">
        <v>55</v>
      </c>
      <c r="K147" s="215">
        <v>66</v>
      </c>
      <c r="L147" s="215">
        <v>66</v>
      </c>
      <c r="M147" s="215">
        <v>71</v>
      </c>
      <c r="N147" s="215">
        <v>137</v>
      </c>
      <c r="O147" s="215">
        <v>77</v>
      </c>
      <c r="P147" s="215">
        <v>68</v>
      </c>
      <c r="Q147" s="215">
        <v>72</v>
      </c>
      <c r="R147" s="215">
        <v>2694</v>
      </c>
      <c r="S147" s="215">
        <v>2846</v>
      </c>
      <c r="T147" s="215">
        <v>5540</v>
      </c>
    </row>
    <row r="148" spans="1:20" x14ac:dyDescent="0.45">
      <c r="A148" s="149" t="s">
        <v>112</v>
      </c>
      <c r="B148" s="149" t="s">
        <v>113</v>
      </c>
      <c r="C148" s="215">
        <v>78</v>
      </c>
      <c r="D148" s="215">
        <v>71</v>
      </c>
      <c r="E148" s="215">
        <v>74</v>
      </c>
      <c r="F148" s="215">
        <v>2280</v>
      </c>
      <c r="G148" s="215">
        <v>2542</v>
      </c>
      <c r="H148" s="215">
        <v>4822</v>
      </c>
      <c r="I148" s="215">
        <v>78</v>
      </c>
      <c r="J148" s="215">
        <v>72</v>
      </c>
      <c r="K148" s="215">
        <v>75</v>
      </c>
      <c r="L148" s="215">
        <v>81</v>
      </c>
      <c r="M148" s="215">
        <v>61</v>
      </c>
      <c r="N148" s="215">
        <v>142</v>
      </c>
      <c r="O148" s="215">
        <v>78</v>
      </c>
      <c r="P148" s="215">
        <v>71</v>
      </c>
      <c r="Q148" s="215">
        <v>74</v>
      </c>
      <c r="R148" s="215">
        <v>2365</v>
      </c>
      <c r="S148" s="215">
        <v>2614</v>
      </c>
      <c r="T148" s="215">
        <v>4979</v>
      </c>
    </row>
    <row r="149" spans="1:20" x14ac:dyDescent="0.45">
      <c r="A149" s="149" t="s">
        <v>374</v>
      </c>
      <c r="B149" s="149" t="s">
        <v>375</v>
      </c>
      <c r="C149" s="215">
        <v>79</v>
      </c>
      <c r="D149" s="215">
        <v>72</v>
      </c>
      <c r="E149" s="215">
        <v>75</v>
      </c>
      <c r="F149" s="215">
        <v>3100</v>
      </c>
      <c r="G149" s="215">
        <v>3094</v>
      </c>
      <c r="H149" s="215">
        <v>6194</v>
      </c>
      <c r="I149" s="215">
        <v>73</v>
      </c>
      <c r="J149" s="215">
        <v>66</v>
      </c>
      <c r="K149" s="215">
        <v>70</v>
      </c>
      <c r="L149" s="215">
        <v>230</v>
      </c>
      <c r="M149" s="215">
        <v>249</v>
      </c>
      <c r="N149" s="215">
        <v>479</v>
      </c>
      <c r="O149" s="215">
        <v>78</v>
      </c>
      <c r="P149" s="215">
        <v>72</v>
      </c>
      <c r="Q149" s="215">
        <v>75</v>
      </c>
      <c r="R149" s="215">
        <v>3343</v>
      </c>
      <c r="S149" s="215">
        <v>3358</v>
      </c>
      <c r="T149" s="215">
        <v>6701</v>
      </c>
    </row>
    <row r="150" spans="1:20" x14ac:dyDescent="0.45">
      <c r="A150" s="149" t="s">
        <v>236</v>
      </c>
      <c r="B150" s="149" t="s">
        <v>237</v>
      </c>
      <c r="C150" s="215">
        <v>80</v>
      </c>
      <c r="D150" s="215">
        <v>74</v>
      </c>
      <c r="E150" s="215">
        <v>77</v>
      </c>
      <c r="F150" s="215">
        <v>5873</v>
      </c>
      <c r="G150" s="215">
        <v>6168</v>
      </c>
      <c r="H150" s="215">
        <v>12041</v>
      </c>
      <c r="I150" s="215">
        <v>78</v>
      </c>
      <c r="J150" s="215">
        <v>75</v>
      </c>
      <c r="K150" s="215">
        <v>76</v>
      </c>
      <c r="L150" s="215">
        <v>1106</v>
      </c>
      <c r="M150" s="215">
        <v>1172</v>
      </c>
      <c r="N150" s="215">
        <v>2278</v>
      </c>
      <c r="O150" s="215">
        <v>80</v>
      </c>
      <c r="P150" s="215">
        <v>74</v>
      </c>
      <c r="Q150" s="215">
        <v>77</v>
      </c>
      <c r="R150" s="215">
        <v>7021</v>
      </c>
      <c r="S150" s="215">
        <v>7384</v>
      </c>
      <c r="T150" s="215">
        <v>14405</v>
      </c>
    </row>
    <row r="151" spans="1:20" x14ac:dyDescent="0.45">
      <c r="A151" s="149" t="s">
        <v>333</v>
      </c>
      <c r="B151" s="149" t="s">
        <v>334</v>
      </c>
      <c r="C151" s="215">
        <v>78</v>
      </c>
      <c r="D151" s="215">
        <v>63</v>
      </c>
      <c r="E151" s="215">
        <v>70</v>
      </c>
      <c r="F151" s="215">
        <v>585</v>
      </c>
      <c r="G151" s="215">
        <v>670</v>
      </c>
      <c r="H151" s="215">
        <v>1255</v>
      </c>
      <c r="I151" s="215">
        <v>100</v>
      </c>
      <c r="J151" s="215">
        <v>71</v>
      </c>
      <c r="K151" s="215">
        <v>81</v>
      </c>
      <c r="L151" s="215">
        <v>13</v>
      </c>
      <c r="M151" s="215">
        <v>24</v>
      </c>
      <c r="N151" s="215">
        <v>37</v>
      </c>
      <c r="O151" s="215">
        <v>78</v>
      </c>
      <c r="P151" s="215">
        <v>63</v>
      </c>
      <c r="Q151" s="215">
        <v>70</v>
      </c>
      <c r="R151" s="215">
        <v>600</v>
      </c>
      <c r="S151" s="215">
        <v>695</v>
      </c>
      <c r="T151" s="215">
        <v>1295</v>
      </c>
    </row>
    <row r="152" spans="1:20" x14ac:dyDescent="0.45">
      <c r="A152" s="149" t="s">
        <v>186</v>
      </c>
      <c r="B152" s="149" t="s">
        <v>187</v>
      </c>
      <c r="C152" s="215">
        <v>85</v>
      </c>
      <c r="D152" s="215">
        <v>76</v>
      </c>
      <c r="E152" s="215">
        <v>80</v>
      </c>
      <c r="F152" s="215">
        <v>3487</v>
      </c>
      <c r="G152" s="215">
        <v>3746</v>
      </c>
      <c r="H152" s="215">
        <v>7233</v>
      </c>
      <c r="I152" s="215">
        <v>77</v>
      </c>
      <c r="J152" s="215">
        <v>67</v>
      </c>
      <c r="K152" s="215">
        <v>72</v>
      </c>
      <c r="L152" s="215">
        <v>384</v>
      </c>
      <c r="M152" s="215">
        <v>406</v>
      </c>
      <c r="N152" s="215">
        <v>790</v>
      </c>
      <c r="O152" s="215">
        <v>84</v>
      </c>
      <c r="P152" s="215">
        <v>75</v>
      </c>
      <c r="Q152" s="215">
        <v>79</v>
      </c>
      <c r="R152" s="215">
        <v>3886</v>
      </c>
      <c r="S152" s="215">
        <v>4173</v>
      </c>
      <c r="T152" s="215">
        <v>8059</v>
      </c>
    </row>
    <row r="153" spans="1:20" x14ac:dyDescent="0.45">
      <c r="A153" s="149" t="s">
        <v>240</v>
      </c>
      <c r="B153" s="149" t="s">
        <v>241</v>
      </c>
      <c r="C153" s="215">
        <v>74</v>
      </c>
      <c r="D153" s="215">
        <v>65</v>
      </c>
      <c r="E153" s="215">
        <v>69</v>
      </c>
      <c r="F153" s="215">
        <v>3993</v>
      </c>
      <c r="G153" s="215">
        <v>4214</v>
      </c>
      <c r="H153" s="215">
        <v>8207</v>
      </c>
      <c r="I153" s="215">
        <v>69</v>
      </c>
      <c r="J153" s="215">
        <v>67</v>
      </c>
      <c r="K153" s="215">
        <v>68</v>
      </c>
      <c r="L153" s="215">
        <v>403</v>
      </c>
      <c r="M153" s="215">
        <v>451</v>
      </c>
      <c r="N153" s="215">
        <v>854</v>
      </c>
      <c r="O153" s="215">
        <v>73</v>
      </c>
      <c r="P153" s="215">
        <v>65</v>
      </c>
      <c r="Q153" s="215">
        <v>69</v>
      </c>
      <c r="R153" s="215">
        <v>4444</v>
      </c>
      <c r="S153" s="215">
        <v>4709</v>
      </c>
      <c r="T153" s="215">
        <v>9153</v>
      </c>
    </row>
    <row r="154" spans="1:20" x14ac:dyDescent="0.45">
      <c r="A154" s="149" t="s">
        <v>188</v>
      </c>
      <c r="B154" s="149" t="s">
        <v>189</v>
      </c>
      <c r="C154" s="215">
        <v>77</v>
      </c>
      <c r="D154" s="215">
        <v>69</v>
      </c>
      <c r="E154" s="215">
        <v>73</v>
      </c>
      <c r="F154" s="215">
        <v>3792</v>
      </c>
      <c r="G154" s="215">
        <v>3997</v>
      </c>
      <c r="H154" s="215">
        <v>7789</v>
      </c>
      <c r="I154" s="215">
        <v>71</v>
      </c>
      <c r="J154" s="215">
        <v>65</v>
      </c>
      <c r="K154" s="215">
        <v>68</v>
      </c>
      <c r="L154" s="215">
        <v>625</v>
      </c>
      <c r="M154" s="215">
        <v>691</v>
      </c>
      <c r="N154" s="215">
        <v>1316</v>
      </c>
      <c r="O154" s="215">
        <v>76</v>
      </c>
      <c r="P154" s="215">
        <v>69</v>
      </c>
      <c r="Q154" s="215">
        <v>72</v>
      </c>
      <c r="R154" s="215">
        <v>4463</v>
      </c>
      <c r="S154" s="215">
        <v>4721</v>
      </c>
      <c r="T154" s="215">
        <v>9184</v>
      </c>
    </row>
    <row r="155" spans="1:20" x14ac:dyDescent="0.45">
      <c r="A155" s="149" t="s">
        <v>88</v>
      </c>
      <c r="B155" s="149" t="s">
        <v>89</v>
      </c>
      <c r="C155" s="215">
        <v>80</v>
      </c>
      <c r="D155" s="215">
        <v>72</v>
      </c>
      <c r="E155" s="215">
        <v>76</v>
      </c>
      <c r="F155" s="215">
        <v>1652</v>
      </c>
      <c r="G155" s="215">
        <v>1705</v>
      </c>
      <c r="H155" s="215">
        <v>3357</v>
      </c>
      <c r="I155" s="215">
        <v>64</v>
      </c>
      <c r="J155" s="215">
        <v>68</v>
      </c>
      <c r="K155" s="215">
        <v>67</v>
      </c>
      <c r="L155" s="215">
        <v>22</v>
      </c>
      <c r="M155" s="215">
        <v>41</v>
      </c>
      <c r="N155" s="215">
        <v>63</v>
      </c>
      <c r="O155" s="215">
        <v>79</v>
      </c>
      <c r="P155" s="215">
        <v>72</v>
      </c>
      <c r="Q155" s="215">
        <v>75</v>
      </c>
      <c r="R155" s="215">
        <v>1678</v>
      </c>
      <c r="S155" s="215">
        <v>1751</v>
      </c>
      <c r="T155" s="215">
        <v>3429</v>
      </c>
    </row>
    <row r="156" spans="1:20" x14ac:dyDescent="0.45">
      <c r="A156" s="149" t="s">
        <v>341</v>
      </c>
      <c r="B156" s="149" t="s">
        <v>342</v>
      </c>
      <c r="C156" s="215">
        <v>78</v>
      </c>
      <c r="D156" s="215">
        <v>71</v>
      </c>
      <c r="E156" s="215">
        <v>74</v>
      </c>
      <c r="F156" s="215">
        <v>3249</v>
      </c>
      <c r="G156" s="215">
        <v>3342</v>
      </c>
      <c r="H156" s="215">
        <v>6591</v>
      </c>
      <c r="I156" s="215">
        <v>74</v>
      </c>
      <c r="J156" s="215">
        <v>65</v>
      </c>
      <c r="K156" s="215">
        <v>69</v>
      </c>
      <c r="L156" s="215">
        <v>539</v>
      </c>
      <c r="M156" s="215">
        <v>513</v>
      </c>
      <c r="N156" s="215">
        <v>1052</v>
      </c>
      <c r="O156" s="215">
        <v>77</v>
      </c>
      <c r="P156" s="215">
        <v>69</v>
      </c>
      <c r="Q156" s="215">
        <v>73</v>
      </c>
      <c r="R156" s="215">
        <v>3824</v>
      </c>
      <c r="S156" s="215">
        <v>3900</v>
      </c>
      <c r="T156" s="215">
        <v>7724</v>
      </c>
    </row>
    <row r="157" spans="1:20" x14ac:dyDescent="0.45">
      <c r="A157" s="149" t="s">
        <v>384</v>
      </c>
      <c r="B157" s="149" t="s">
        <v>385</v>
      </c>
      <c r="C157" s="215">
        <v>78</v>
      </c>
      <c r="D157" s="215">
        <v>69</v>
      </c>
      <c r="E157" s="215">
        <v>73</v>
      </c>
      <c r="F157" s="215">
        <v>2658</v>
      </c>
      <c r="G157" s="215">
        <v>2793</v>
      </c>
      <c r="H157" s="215">
        <v>5451</v>
      </c>
      <c r="I157" s="215">
        <v>78</v>
      </c>
      <c r="J157" s="215">
        <v>72</v>
      </c>
      <c r="K157" s="215">
        <v>74</v>
      </c>
      <c r="L157" s="215">
        <v>160</v>
      </c>
      <c r="M157" s="215">
        <v>186</v>
      </c>
      <c r="N157" s="215">
        <v>346</v>
      </c>
      <c r="O157" s="215">
        <v>78</v>
      </c>
      <c r="P157" s="215">
        <v>69</v>
      </c>
      <c r="Q157" s="215">
        <v>73</v>
      </c>
      <c r="R157" s="215">
        <v>2826</v>
      </c>
      <c r="S157" s="215">
        <v>2987</v>
      </c>
      <c r="T157" s="215">
        <v>5813</v>
      </c>
    </row>
    <row r="158" spans="1:20" x14ac:dyDescent="0.45">
      <c r="A158" s="149" t="s">
        <v>245</v>
      </c>
      <c r="B158" s="149" t="s">
        <v>246</v>
      </c>
      <c r="C158" s="215">
        <v>78</v>
      </c>
      <c r="D158" s="215">
        <v>70</v>
      </c>
      <c r="E158" s="215">
        <v>74</v>
      </c>
      <c r="F158" s="215">
        <v>3537</v>
      </c>
      <c r="G158" s="215">
        <v>3702</v>
      </c>
      <c r="H158" s="215">
        <v>7239</v>
      </c>
      <c r="I158" s="215">
        <v>70</v>
      </c>
      <c r="J158" s="215">
        <v>66</v>
      </c>
      <c r="K158" s="215">
        <v>68</v>
      </c>
      <c r="L158" s="215">
        <v>353</v>
      </c>
      <c r="M158" s="215">
        <v>320</v>
      </c>
      <c r="N158" s="215">
        <v>673</v>
      </c>
      <c r="O158" s="215">
        <v>77</v>
      </c>
      <c r="P158" s="215">
        <v>70</v>
      </c>
      <c r="Q158" s="215">
        <v>73</v>
      </c>
      <c r="R158" s="215">
        <v>3901</v>
      </c>
      <c r="S158" s="215">
        <v>4045</v>
      </c>
      <c r="T158" s="215">
        <v>7946</v>
      </c>
    </row>
    <row r="159" spans="1:20" x14ac:dyDescent="0.45">
      <c r="A159" s="149" t="s">
        <v>351</v>
      </c>
      <c r="B159" s="149" t="s">
        <v>352</v>
      </c>
      <c r="C159" s="215">
        <v>78</v>
      </c>
      <c r="D159" s="215">
        <v>72</v>
      </c>
      <c r="E159" s="215">
        <v>75</v>
      </c>
      <c r="F159" s="215">
        <v>5551</v>
      </c>
      <c r="G159" s="215">
        <v>5844</v>
      </c>
      <c r="H159" s="215">
        <v>11395</v>
      </c>
      <c r="I159" s="215">
        <v>77</v>
      </c>
      <c r="J159" s="215">
        <v>69</v>
      </c>
      <c r="K159" s="215">
        <v>73</v>
      </c>
      <c r="L159" s="215">
        <v>781</v>
      </c>
      <c r="M159" s="215">
        <v>857</v>
      </c>
      <c r="N159" s="215">
        <v>1638</v>
      </c>
      <c r="O159" s="215">
        <v>78</v>
      </c>
      <c r="P159" s="215">
        <v>71</v>
      </c>
      <c r="Q159" s="215">
        <v>75</v>
      </c>
      <c r="R159" s="215">
        <v>6358</v>
      </c>
      <c r="S159" s="215">
        <v>6736</v>
      </c>
      <c r="T159" s="215">
        <v>13094</v>
      </c>
    </row>
    <row r="160" spans="1:20" x14ac:dyDescent="0.45">
      <c r="A160" s="149" t="s">
        <v>220</v>
      </c>
      <c r="B160" s="149" t="s">
        <v>221</v>
      </c>
      <c r="C160" s="215">
        <v>81</v>
      </c>
      <c r="D160" s="215">
        <v>71</v>
      </c>
      <c r="E160" s="215">
        <v>76</v>
      </c>
      <c r="F160" s="215">
        <v>2749</v>
      </c>
      <c r="G160" s="215">
        <v>2905</v>
      </c>
      <c r="H160" s="215">
        <v>5654</v>
      </c>
      <c r="I160" s="215">
        <v>83</v>
      </c>
      <c r="J160" s="215">
        <v>72</v>
      </c>
      <c r="K160" s="215">
        <v>77</v>
      </c>
      <c r="L160" s="215">
        <v>297</v>
      </c>
      <c r="M160" s="215">
        <v>288</v>
      </c>
      <c r="N160" s="215">
        <v>585</v>
      </c>
      <c r="O160" s="215">
        <v>81</v>
      </c>
      <c r="P160" s="215">
        <v>71</v>
      </c>
      <c r="Q160" s="215">
        <v>76</v>
      </c>
      <c r="R160" s="215">
        <v>3058</v>
      </c>
      <c r="S160" s="215">
        <v>3207</v>
      </c>
      <c r="T160" s="215">
        <v>6265</v>
      </c>
    </row>
    <row r="161" spans="1:20" x14ac:dyDescent="0.45">
      <c r="A161" s="149" t="s">
        <v>355</v>
      </c>
      <c r="B161" s="149" t="s">
        <v>356</v>
      </c>
      <c r="C161" s="215">
        <v>75</v>
      </c>
      <c r="D161" s="215">
        <v>65</v>
      </c>
      <c r="E161" s="215">
        <v>70</v>
      </c>
      <c r="F161" s="215">
        <v>3946</v>
      </c>
      <c r="G161" s="215">
        <v>4209</v>
      </c>
      <c r="H161" s="215">
        <v>8155</v>
      </c>
      <c r="I161" s="215">
        <v>76</v>
      </c>
      <c r="J161" s="215">
        <v>63</v>
      </c>
      <c r="K161" s="215">
        <v>69</v>
      </c>
      <c r="L161" s="215">
        <v>465</v>
      </c>
      <c r="M161" s="215">
        <v>494</v>
      </c>
      <c r="N161" s="215">
        <v>959</v>
      </c>
      <c r="O161" s="215">
        <v>75</v>
      </c>
      <c r="P161" s="215">
        <v>65</v>
      </c>
      <c r="Q161" s="215">
        <v>70</v>
      </c>
      <c r="R161" s="215">
        <v>4433</v>
      </c>
      <c r="S161" s="215">
        <v>4731</v>
      </c>
      <c r="T161" s="215">
        <v>9164</v>
      </c>
    </row>
    <row r="162" spans="1:20" x14ac:dyDescent="0.45">
      <c r="C162" s="215"/>
      <c r="D162" s="215"/>
      <c r="E162" s="215"/>
      <c r="F162" s="215"/>
      <c r="G162" s="215"/>
      <c r="H162" s="215"/>
      <c r="I162" s="215"/>
      <c r="J162" s="215"/>
      <c r="K162" s="215"/>
      <c r="L162" s="215"/>
      <c r="M162" s="215"/>
      <c r="N162" s="215"/>
      <c r="O162" s="215"/>
      <c r="P162" s="215"/>
      <c r="Q162" s="215"/>
      <c r="R162" s="215"/>
      <c r="S162" s="215"/>
      <c r="T162" s="215"/>
    </row>
    <row r="163" spans="1:20" x14ac:dyDescent="0.45">
      <c r="C163" s="215"/>
      <c r="D163" s="215"/>
      <c r="E163" s="215"/>
      <c r="F163" s="215"/>
      <c r="G163" s="215"/>
      <c r="H163" s="215"/>
      <c r="I163" s="215"/>
      <c r="J163" s="215"/>
      <c r="K163" s="215"/>
      <c r="L163" s="215"/>
      <c r="M163" s="215"/>
      <c r="N163" s="215"/>
      <c r="O163" s="215"/>
      <c r="P163" s="215"/>
      <c r="Q163" s="215"/>
      <c r="R163" s="215"/>
      <c r="S163" s="215"/>
      <c r="T163" s="215"/>
    </row>
    <row r="164" spans="1:20" x14ac:dyDescent="0.45">
      <c r="C164" s="215"/>
      <c r="D164" s="215"/>
      <c r="E164" s="215"/>
      <c r="F164" s="215"/>
      <c r="G164" s="215"/>
      <c r="H164" s="215"/>
      <c r="I164" s="215"/>
      <c r="J164" s="215"/>
      <c r="K164" s="215"/>
      <c r="L164" s="215"/>
      <c r="M164" s="215"/>
      <c r="N164" s="215"/>
      <c r="O164" s="215"/>
      <c r="P164" s="215"/>
      <c r="Q164" s="215"/>
      <c r="R164" s="215"/>
      <c r="S164" s="215"/>
      <c r="T164" s="215"/>
    </row>
    <row r="165" spans="1:20" x14ac:dyDescent="0.45">
      <c r="A165" s="164" t="s">
        <v>72</v>
      </c>
      <c r="B165" s="149" t="s">
        <v>73</v>
      </c>
      <c r="C165" s="215">
        <v>79</v>
      </c>
      <c r="D165" s="215">
        <v>71</v>
      </c>
      <c r="E165" s="215">
        <v>75</v>
      </c>
      <c r="F165" s="215">
        <v>13720</v>
      </c>
      <c r="G165" s="215">
        <v>14160</v>
      </c>
      <c r="H165" s="215">
        <v>27880</v>
      </c>
      <c r="I165" s="215">
        <v>78</v>
      </c>
      <c r="J165" s="215">
        <v>69</v>
      </c>
      <c r="K165" s="215">
        <v>74</v>
      </c>
      <c r="L165" s="215">
        <v>960</v>
      </c>
      <c r="M165" s="215">
        <v>940</v>
      </c>
      <c r="N165" s="215">
        <v>1890</v>
      </c>
      <c r="O165" s="215">
        <v>79</v>
      </c>
      <c r="P165" s="215">
        <v>71</v>
      </c>
      <c r="Q165" s="215">
        <v>75</v>
      </c>
      <c r="R165" s="215">
        <v>14760</v>
      </c>
      <c r="S165" s="215">
        <v>15170</v>
      </c>
      <c r="T165" s="215">
        <v>29930</v>
      </c>
    </row>
    <row r="166" spans="1:20" x14ac:dyDescent="0.45">
      <c r="A166" s="164" t="s">
        <v>98</v>
      </c>
      <c r="B166" s="149" t="s">
        <v>99</v>
      </c>
      <c r="C166" s="215">
        <v>79</v>
      </c>
      <c r="D166" s="215">
        <v>71</v>
      </c>
      <c r="E166" s="215">
        <v>75</v>
      </c>
      <c r="F166" s="215">
        <v>35720</v>
      </c>
      <c r="G166" s="215">
        <v>37810</v>
      </c>
      <c r="H166" s="215">
        <v>73520</v>
      </c>
      <c r="I166" s="215">
        <v>76</v>
      </c>
      <c r="J166" s="215">
        <v>67</v>
      </c>
      <c r="K166" s="215">
        <v>71</v>
      </c>
      <c r="L166" s="215">
        <v>5860</v>
      </c>
      <c r="M166" s="215">
        <v>6110</v>
      </c>
      <c r="N166" s="215">
        <v>11970</v>
      </c>
      <c r="O166" s="215">
        <v>78</v>
      </c>
      <c r="P166" s="215">
        <v>70</v>
      </c>
      <c r="Q166" s="215">
        <v>74</v>
      </c>
      <c r="R166" s="215">
        <v>41830</v>
      </c>
      <c r="S166" s="215">
        <v>44170</v>
      </c>
      <c r="T166" s="215">
        <v>86000</v>
      </c>
    </row>
    <row r="167" spans="1:20" x14ac:dyDescent="0.45">
      <c r="A167" s="164" t="s">
        <v>145</v>
      </c>
      <c r="B167" s="149" t="s">
        <v>146</v>
      </c>
      <c r="C167" s="215">
        <v>78</v>
      </c>
      <c r="D167" s="215">
        <v>69</v>
      </c>
      <c r="E167" s="215">
        <v>74</v>
      </c>
      <c r="F167" s="215">
        <v>26070</v>
      </c>
      <c r="G167" s="215">
        <v>27330</v>
      </c>
      <c r="H167" s="215">
        <v>53400</v>
      </c>
      <c r="I167" s="215">
        <v>71</v>
      </c>
      <c r="J167" s="215">
        <v>65</v>
      </c>
      <c r="K167" s="215">
        <v>68</v>
      </c>
      <c r="L167" s="215">
        <v>5280</v>
      </c>
      <c r="M167" s="215">
        <v>5590</v>
      </c>
      <c r="N167" s="215">
        <v>10880</v>
      </c>
      <c r="O167" s="215">
        <v>76</v>
      </c>
      <c r="P167" s="215">
        <v>68</v>
      </c>
      <c r="Q167" s="215">
        <v>72</v>
      </c>
      <c r="R167" s="215">
        <v>31540</v>
      </c>
      <c r="S167" s="215">
        <v>33150</v>
      </c>
      <c r="T167" s="215">
        <v>64690</v>
      </c>
    </row>
    <row r="168" spans="1:20" x14ac:dyDescent="0.45">
      <c r="A168" s="164" t="s">
        <v>176</v>
      </c>
      <c r="B168" s="149" t="s">
        <v>177</v>
      </c>
      <c r="C168" s="215">
        <v>77</v>
      </c>
      <c r="D168" s="215">
        <v>69</v>
      </c>
      <c r="E168" s="215">
        <v>73</v>
      </c>
      <c r="F168" s="215">
        <v>22630</v>
      </c>
      <c r="G168" s="215">
        <v>23880</v>
      </c>
      <c r="H168" s="215">
        <v>46510</v>
      </c>
      <c r="I168" s="215">
        <v>73</v>
      </c>
      <c r="J168" s="215">
        <v>65</v>
      </c>
      <c r="K168" s="215">
        <v>69</v>
      </c>
      <c r="L168" s="215">
        <v>3530</v>
      </c>
      <c r="M168" s="215">
        <v>3780</v>
      </c>
      <c r="N168" s="215">
        <v>7300</v>
      </c>
      <c r="O168" s="215">
        <v>76</v>
      </c>
      <c r="P168" s="215">
        <v>69</v>
      </c>
      <c r="Q168" s="215">
        <v>72</v>
      </c>
      <c r="R168" s="215">
        <v>26360</v>
      </c>
      <c r="S168" s="215">
        <v>27870</v>
      </c>
      <c r="T168" s="215">
        <v>54230</v>
      </c>
    </row>
    <row r="169" spans="1:20" x14ac:dyDescent="0.45">
      <c r="A169" s="164" t="s">
        <v>196</v>
      </c>
      <c r="B169" s="149" t="s">
        <v>197</v>
      </c>
      <c r="C169" s="215">
        <v>80</v>
      </c>
      <c r="D169" s="215">
        <v>71</v>
      </c>
      <c r="E169" s="215">
        <v>75</v>
      </c>
      <c r="F169" s="215">
        <v>27060</v>
      </c>
      <c r="G169" s="215">
        <v>28320</v>
      </c>
      <c r="H169" s="215">
        <v>55380</v>
      </c>
      <c r="I169" s="215">
        <v>78</v>
      </c>
      <c r="J169" s="215">
        <v>69</v>
      </c>
      <c r="K169" s="215">
        <v>73</v>
      </c>
      <c r="L169" s="215">
        <v>7020</v>
      </c>
      <c r="M169" s="215">
        <v>7580</v>
      </c>
      <c r="N169" s="215">
        <v>14600</v>
      </c>
      <c r="O169" s="215">
        <v>79</v>
      </c>
      <c r="P169" s="215">
        <v>71</v>
      </c>
      <c r="Q169" s="215">
        <v>75</v>
      </c>
      <c r="R169" s="215">
        <v>34340</v>
      </c>
      <c r="S169" s="215">
        <v>36200</v>
      </c>
      <c r="T169" s="215">
        <v>70540</v>
      </c>
    </row>
    <row r="170" spans="1:20" x14ac:dyDescent="0.45">
      <c r="A170" s="164" t="s">
        <v>226</v>
      </c>
      <c r="B170" s="149" t="s">
        <v>227</v>
      </c>
      <c r="C170" s="215">
        <v>77</v>
      </c>
      <c r="D170" s="215">
        <v>70</v>
      </c>
      <c r="E170" s="215">
        <v>74</v>
      </c>
      <c r="F170" s="215">
        <v>29530</v>
      </c>
      <c r="G170" s="215">
        <v>31210</v>
      </c>
      <c r="H170" s="215">
        <v>60740</v>
      </c>
      <c r="I170" s="215">
        <v>74</v>
      </c>
      <c r="J170" s="215">
        <v>68</v>
      </c>
      <c r="K170" s="215">
        <v>71</v>
      </c>
      <c r="L170" s="215">
        <v>4920</v>
      </c>
      <c r="M170" s="215">
        <v>5110</v>
      </c>
      <c r="N170" s="215">
        <v>10030</v>
      </c>
      <c r="O170" s="215">
        <v>77</v>
      </c>
      <c r="P170" s="215">
        <v>69</v>
      </c>
      <c r="Q170" s="215">
        <v>73</v>
      </c>
      <c r="R170" s="215">
        <v>34710</v>
      </c>
      <c r="S170" s="215">
        <v>36610</v>
      </c>
      <c r="T170" s="215">
        <v>71320</v>
      </c>
    </row>
    <row r="171" spans="1:20" x14ac:dyDescent="0.45">
      <c r="A171" s="164" t="s">
        <v>249</v>
      </c>
      <c r="B171" s="149" t="s">
        <v>429</v>
      </c>
      <c r="C171" s="215">
        <v>81</v>
      </c>
      <c r="D171" s="215">
        <v>74</v>
      </c>
      <c r="E171" s="215">
        <v>78</v>
      </c>
      <c r="F171" s="215">
        <v>25930</v>
      </c>
      <c r="G171" s="215">
        <v>26670</v>
      </c>
      <c r="H171" s="215">
        <v>52600</v>
      </c>
      <c r="I171" s="215">
        <v>82</v>
      </c>
      <c r="J171" s="215">
        <v>74</v>
      </c>
      <c r="K171" s="215">
        <v>78</v>
      </c>
      <c r="L171" s="215">
        <v>23990</v>
      </c>
      <c r="M171" s="215">
        <v>24900</v>
      </c>
      <c r="N171" s="215">
        <v>48880</v>
      </c>
      <c r="O171" s="215">
        <v>81</v>
      </c>
      <c r="P171" s="215">
        <v>74</v>
      </c>
      <c r="Q171" s="215">
        <v>77</v>
      </c>
      <c r="R171" s="215">
        <v>50630</v>
      </c>
      <c r="S171" s="215">
        <v>52340</v>
      </c>
      <c r="T171" s="215">
        <v>102960</v>
      </c>
    </row>
    <row r="172" spans="1:20" x14ac:dyDescent="0.45">
      <c r="A172" s="165" t="s">
        <v>251</v>
      </c>
      <c r="B172" s="149" t="s">
        <v>252</v>
      </c>
      <c r="C172" s="215">
        <v>82</v>
      </c>
      <c r="D172" s="215">
        <v>74</v>
      </c>
      <c r="E172" s="215">
        <v>78</v>
      </c>
      <c r="F172" s="215">
        <v>7970</v>
      </c>
      <c r="G172" s="215">
        <v>7930</v>
      </c>
      <c r="H172" s="215">
        <v>15900</v>
      </c>
      <c r="I172" s="215">
        <v>82</v>
      </c>
      <c r="J172" s="215">
        <v>75</v>
      </c>
      <c r="K172" s="215">
        <v>78</v>
      </c>
      <c r="L172" s="215">
        <v>9250</v>
      </c>
      <c r="M172" s="215">
        <v>9760</v>
      </c>
      <c r="N172" s="215">
        <v>19010</v>
      </c>
      <c r="O172" s="215">
        <v>82</v>
      </c>
      <c r="P172" s="215">
        <v>74</v>
      </c>
      <c r="Q172" s="215">
        <v>78</v>
      </c>
      <c r="R172" s="215">
        <v>17490</v>
      </c>
      <c r="S172" s="215">
        <v>17980</v>
      </c>
      <c r="T172" s="215">
        <v>35470</v>
      </c>
    </row>
    <row r="173" spans="1:20" x14ac:dyDescent="0.45">
      <c r="A173" s="165" t="s">
        <v>281</v>
      </c>
      <c r="B173" s="149" t="s">
        <v>282</v>
      </c>
      <c r="C173" s="215">
        <v>81</v>
      </c>
      <c r="D173" s="215">
        <v>74</v>
      </c>
      <c r="E173" s="215">
        <v>77</v>
      </c>
      <c r="F173" s="215">
        <v>17950</v>
      </c>
      <c r="G173" s="215">
        <v>18740</v>
      </c>
      <c r="H173" s="215">
        <v>36690</v>
      </c>
      <c r="I173" s="215">
        <v>82</v>
      </c>
      <c r="J173" s="215">
        <v>74</v>
      </c>
      <c r="K173" s="215">
        <v>78</v>
      </c>
      <c r="L173" s="215">
        <v>14740</v>
      </c>
      <c r="M173" s="215">
        <v>15140</v>
      </c>
      <c r="N173" s="215">
        <v>29880</v>
      </c>
      <c r="O173" s="215">
        <v>81</v>
      </c>
      <c r="P173" s="215">
        <v>73</v>
      </c>
      <c r="Q173" s="215">
        <v>77</v>
      </c>
      <c r="R173" s="215">
        <v>33140</v>
      </c>
      <c r="S173" s="215">
        <v>34350</v>
      </c>
      <c r="T173" s="215">
        <v>67490</v>
      </c>
    </row>
    <row r="174" spans="1:20" x14ac:dyDescent="0.45">
      <c r="A174" s="164" t="s">
        <v>321</v>
      </c>
      <c r="B174" s="149" t="s">
        <v>322</v>
      </c>
      <c r="C174" s="215">
        <v>77</v>
      </c>
      <c r="D174" s="215">
        <v>70</v>
      </c>
      <c r="E174" s="215">
        <v>73</v>
      </c>
      <c r="F174" s="215">
        <v>42640</v>
      </c>
      <c r="G174" s="215">
        <v>44990</v>
      </c>
      <c r="H174" s="215">
        <v>87630</v>
      </c>
      <c r="I174" s="215">
        <v>77</v>
      </c>
      <c r="J174" s="215">
        <v>70</v>
      </c>
      <c r="K174" s="215">
        <v>74</v>
      </c>
      <c r="L174" s="215">
        <v>6670</v>
      </c>
      <c r="M174" s="215">
        <v>6910</v>
      </c>
      <c r="N174" s="215">
        <v>13580</v>
      </c>
      <c r="O174" s="215">
        <v>77</v>
      </c>
      <c r="P174" s="215">
        <v>70</v>
      </c>
      <c r="Q174" s="215">
        <v>73</v>
      </c>
      <c r="R174" s="215">
        <v>49620</v>
      </c>
      <c r="S174" s="215">
        <v>52220</v>
      </c>
      <c r="T174" s="215">
        <v>101840</v>
      </c>
    </row>
    <row r="175" spans="1:20" x14ac:dyDescent="0.45">
      <c r="A175" s="164" t="s">
        <v>361</v>
      </c>
      <c r="B175" s="149" t="s">
        <v>362</v>
      </c>
      <c r="C175" s="215">
        <v>78</v>
      </c>
      <c r="D175" s="215">
        <v>71</v>
      </c>
      <c r="E175" s="215">
        <v>75</v>
      </c>
      <c r="F175" s="215">
        <v>26380</v>
      </c>
      <c r="G175" s="215">
        <v>27420</v>
      </c>
      <c r="H175" s="215">
        <v>53800</v>
      </c>
      <c r="I175" s="215">
        <v>76</v>
      </c>
      <c r="J175" s="215">
        <v>68</v>
      </c>
      <c r="K175" s="215">
        <v>72</v>
      </c>
      <c r="L175" s="215">
        <v>2070</v>
      </c>
      <c r="M175" s="215">
        <v>2240</v>
      </c>
      <c r="N175" s="215">
        <v>4310</v>
      </c>
      <c r="O175" s="215">
        <v>78</v>
      </c>
      <c r="P175" s="215">
        <v>71</v>
      </c>
      <c r="Q175" s="215">
        <v>74</v>
      </c>
      <c r="R175" s="215">
        <v>28600</v>
      </c>
      <c r="S175" s="215">
        <v>29810</v>
      </c>
      <c r="T175" s="215">
        <v>58410</v>
      </c>
    </row>
    <row r="176" spans="1:20" x14ac:dyDescent="0.45">
      <c r="A176" s="166" t="s">
        <v>70</v>
      </c>
      <c r="B176" s="149" t="s">
        <v>48</v>
      </c>
      <c r="C176" s="215">
        <v>78</v>
      </c>
      <c r="D176" s="215">
        <v>71</v>
      </c>
      <c r="E176" s="215">
        <v>75</v>
      </c>
      <c r="F176" s="215">
        <v>249668</v>
      </c>
      <c r="G176" s="215">
        <v>261794</v>
      </c>
      <c r="H176" s="215">
        <v>511462</v>
      </c>
      <c r="I176" s="215">
        <v>78</v>
      </c>
      <c r="J176" s="215">
        <v>70</v>
      </c>
      <c r="K176" s="215">
        <v>74</v>
      </c>
      <c r="L176" s="215">
        <v>60294</v>
      </c>
      <c r="M176" s="215">
        <v>63163</v>
      </c>
      <c r="N176" s="215">
        <v>123457</v>
      </c>
      <c r="O176" s="215">
        <v>78</v>
      </c>
      <c r="P176" s="215">
        <v>70</v>
      </c>
      <c r="Q176" s="215">
        <v>74</v>
      </c>
      <c r="R176" s="215">
        <v>312394</v>
      </c>
      <c r="S176" s="215">
        <v>327534</v>
      </c>
      <c r="T176" s="215">
        <v>639928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99CC"/>
    <pageSetUpPr fitToPage="1"/>
  </sheetPr>
  <dimension ref="A1:X188"/>
  <sheetViews>
    <sheetView workbookViewId="0">
      <pane ySplit="9" topLeftCell="A10" activePane="bottomLeft" state="frozen"/>
      <selection sqref="A1:M1"/>
      <selection pane="bottomLeft"/>
    </sheetView>
  </sheetViews>
  <sheetFormatPr defaultColWidth="9.1328125" defaultRowHeight="12.75" x14ac:dyDescent="0.35"/>
  <cols>
    <col min="1" max="1" width="9.1328125" style="11"/>
    <col min="2" max="2" width="22.19921875" style="11" bestFit="1" customWidth="1"/>
    <col min="3" max="3" width="22.19921875" style="11" customWidth="1"/>
    <col min="4" max="4" width="11" style="11" customWidth="1"/>
    <col min="5" max="5" width="16.73046875" style="11" customWidth="1"/>
    <col min="6" max="6" width="3" style="11" customWidth="1"/>
    <col min="7" max="7" width="12.19921875" style="11" customWidth="1"/>
    <col min="8" max="8" width="16.59765625" style="11" customWidth="1"/>
    <col min="9" max="9" width="3.19921875" style="11" customWidth="1"/>
    <col min="10" max="10" width="11.73046875" style="11" customWidth="1"/>
    <col min="11" max="11" width="16.19921875" style="11" customWidth="1"/>
    <col min="12" max="12" width="15.19921875" style="11" customWidth="1"/>
    <col min="13" max="13" width="10.59765625" style="11" customWidth="1"/>
    <col min="14" max="14" width="16.59765625" style="11" customWidth="1"/>
    <col min="15" max="20" width="9.1328125" style="11"/>
    <col min="21" max="21" width="9.1328125" style="11" customWidth="1"/>
    <col min="22" max="24" width="9.1328125" style="11" hidden="1" customWidth="1"/>
    <col min="25" max="26" width="9.1328125" style="11" customWidth="1"/>
    <col min="27" max="16384" width="9.1328125" style="11"/>
  </cols>
  <sheetData>
    <row r="1" spans="1:23" ht="13.15" x14ac:dyDescent="0.4">
      <c r="A1" s="33" t="s">
        <v>652</v>
      </c>
    </row>
    <row r="2" spans="1:23" ht="15" thickBot="1" x14ac:dyDescent="0.45">
      <c r="A2" s="324" t="s">
        <v>678</v>
      </c>
      <c r="J2" s="531"/>
      <c r="L2" s="34"/>
      <c r="M2" s="34"/>
      <c r="N2" s="34"/>
    </row>
    <row r="3" spans="1:23" ht="13.5" thickBot="1" x14ac:dyDescent="0.45">
      <c r="A3" s="2" t="s">
        <v>483</v>
      </c>
      <c r="J3" s="581" t="s">
        <v>24</v>
      </c>
      <c r="K3" s="583"/>
      <c r="M3" s="32"/>
      <c r="N3" s="34"/>
    </row>
    <row r="4" spans="1:23" x14ac:dyDescent="0.35">
      <c r="A4" s="320" t="s">
        <v>521</v>
      </c>
      <c r="J4" s="223" t="s">
        <v>25</v>
      </c>
      <c r="K4" s="234" t="s">
        <v>26</v>
      </c>
      <c r="L4" s="232"/>
      <c r="M4" s="32"/>
      <c r="N4" s="34"/>
      <c r="W4" s="46" t="s">
        <v>5</v>
      </c>
    </row>
    <row r="5" spans="1:23" ht="13.15" thickBot="1" x14ac:dyDescent="0.4">
      <c r="A5" s="1"/>
      <c r="J5" s="81" t="s">
        <v>442</v>
      </c>
      <c r="K5" s="82">
        <v>2016</v>
      </c>
      <c r="L5" s="233"/>
      <c r="M5" s="32"/>
      <c r="N5" s="34"/>
      <c r="W5" s="46" t="s">
        <v>6</v>
      </c>
    </row>
    <row r="6" spans="1:23" x14ac:dyDescent="0.35">
      <c r="A6" s="1"/>
      <c r="K6" s="43"/>
      <c r="L6" s="222"/>
      <c r="M6" s="45"/>
      <c r="V6" s="11">
        <v>2015</v>
      </c>
      <c r="W6" s="46" t="s">
        <v>26</v>
      </c>
    </row>
    <row r="7" spans="1:23" x14ac:dyDescent="0.35">
      <c r="V7" s="11">
        <v>2016</v>
      </c>
    </row>
    <row r="8" spans="1:23" ht="28.5" customHeight="1" x14ac:dyDescent="0.35">
      <c r="A8" s="482"/>
      <c r="B8" s="482"/>
      <c r="C8" s="466"/>
      <c r="D8" s="635" t="s">
        <v>47</v>
      </c>
      <c r="E8" s="635"/>
      <c r="F8" s="633"/>
      <c r="G8" s="635" t="s">
        <v>522</v>
      </c>
      <c r="H8" s="635"/>
      <c r="I8" s="57"/>
      <c r="J8" s="596" t="s">
        <v>3</v>
      </c>
      <c r="K8" s="596"/>
    </row>
    <row r="9" spans="1:23" ht="42.75" customHeight="1" x14ac:dyDescent="0.35">
      <c r="A9" s="483" t="s">
        <v>637</v>
      </c>
      <c r="B9" s="483" t="s">
        <v>636</v>
      </c>
      <c r="C9" s="467" t="s">
        <v>640</v>
      </c>
      <c r="D9" s="230" t="s">
        <v>523</v>
      </c>
      <c r="E9" s="230" t="s">
        <v>567</v>
      </c>
      <c r="F9" s="634"/>
      <c r="G9" s="230" t="s">
        <v>523</v>
      </c>
      <c r="H9" s="230" t="s">
        <v>567</v>
      </c>
      <c r="I9" s="58"/>
      <c r="J9" s="230" t="s">
        <v>523</v>
      </c>
      <c r="K9" s="230" t="s">
        <v>567</v>
      </c>
    </row>
    <row r="10" spans="1:23" x14ac:dyDescent="0.35">
      <c r="A10" s="65" t="s">
        <v>70</v>
      </c>
      <c r="B10" s="66" t="s">
        <v>669</v>
      </c>
      <c r="C10" s="66"/>
      <c r="D10" s="67">
        <f ca="1">VLOOKUP(TRIM($A10),INDIRECT($W$10),6+$W$11,0)</f>
        <v>93885</v>
      </c>
      <c r="E10" s="67">
        <f ca="1">VLOOKUP(TRIM($A10),INDIRECT($W$10),3+$W$11,0)</f>
        <v>69</v>
      </c>
      <c r="F10" s="25"/>
      <c r="G10" s="67">
        <f ca="1">VLOOKUP(TRIM($A10),INDIRECT($W$10),12+$W$11,0)</f>
        <v>558365</v>
      </c>
      <c r="H10" s="67">
        <f ca="1">VLOOKUP(TRIM($A10),INDIRECT($W$10),9+$W$11,0)</f>
        <v>83</v>
      </c>
      <c r="I10" s="25"/>
      <c r="J10" s="67">
        <f ca="1">VLOOKUP(TRIM($A10),INDIRECT($W$10),18+$W$11,0)</f>
        <v>652250</v>
      </c>
      <c r="K10" s="67">
        <f ca="1">VLOOKUP(TRIM($A10),INDIRECT($W$10),15+$W$11,0)</f>
        <v>81</v>
      </c>
      <c r="W10" s="11" t="str">
        <f>"Y1P_Table5c_"&amp;$K$5</f>
        <v>Y1P_Table5c_2016</v>
      </c>
    </row>
    <row r="11" spans="1:23" x14ac:dyDescent="0.35">
      <c r="A11" s="65"/>
      <c r="B11" s="66"/>
      <c r="C11" s="66"/>
      <c r="D11" s="67"/>
      <c r="E11" s="68"/>
      <c r="F11" s="25"/>
      <c r="G11" s="67"/>
      <c r="H11" s="25"/>
      <c r="I11" s="25"/>
      <c r="J11" s="67"/>
      <c r="K11" s="68"/>
      <c r="W11" s="11">
        <f>IF(K4="All",2,IF(K4="Boys",1,IF(K4="Girls",0)))</f>
        <v>2</v>
      </c>
    </row>
    <row r="12" spans="1:23" x14ac:dyDescent="0.35">
      <c r="A12" s="65"/>
      <c r="B12" s="486"/>
      <c r="C12" s="487"/>
      <c r="D12" s="67"/>
      <c r="E12" s="67"/>
      <c r="F12" s="25"/>
      <c r="G12" s="67"/>
      <c r="H12" s="67"/>
      <c r="I12" s="25"/>
      <c r="J12" s="67"/>
      <c r="K12" s="67"/>
    </row>
    <row r="13" spans="1:23" s="33" customFormat="1" ht="13.15" x14ac:dyDescent="0.4">
      <c r="A13" s="65" t="s">
        <v>72</v>
      </c>
      <c r="B13" s="493" t="s">
        <v>73</v>
      </c>
      <c r="C13" s="493"/>
      <c r="D13" s="67">
        <f t="shared" ref="D13:D78" ca="1" si="0">VLOOKUP(TRIM($A13),INDIRECT($W$10),6+$W$11,0)</f>
        <v>6250</v>
      </c>
      <c r="E13" s="67">
        <f t="shared" ref="E13:E78" ca="1" si="1">VLOOKUP(TRIM($A13),INDIRECT($W$10),3+$W$11,0)</f>
        <v>71</v>
      </c>
      <c r="F13" s="25"/>
      <c r="G13" s="67">
        <f t="shared" ref="G13:G78" ca="1" si="2">VLOOKUP(TRIM($A13),INDIRECT($W$10),12+$W$11,0)</f>
        <v>23930</v>
      </c>
      <c r="H13" s="67">
        <f t="shared" ref="H13:H78" ca="1" si="3">VLOOKUP(TRIM($A13),INDIRECT($W$10),9+$W$11,0)</f>
        <v>84</v>
      </c>
      <c r="I13" s="25"/>
      <c r="J13" s="67">
        <f t="shared" ref="J13:J78" ca="1" si="4">VLOOKUP(TRIM($A13),INDIRECT($W$10),18+$W$11,0)</f>
        <v>30170</v>
      </c>
      <c r="K13" s="67">
        <f t="shared" ref="K13:K78" ca="1" si="5">VLOOKUP(TRIM($A13),INDIRECT($W$10),15+$W$11,0)</f>
        <v>82</v>
      </c>
    </row>
    <row r="14" spans="1:23" s="33" customFormat="1" ht="13.15" x14ac:dyDescent="0.4">
      <c r="A14" s="65" t="s">
        <v>98</v>
      </c>
      <c r="B14" s="493" t="s">
        <v>99</v>
      </c>
      <c r="C14" s="493"/>
      <c r="D14" s="67">
        <f t="shared" ca="1" si="0"/>
        <v>14850</v>
      </c>
      <c r="E14" s="67">
        <f t="shared" ca="1" si="1"/>
        <v>68</v>
      </c>
      <c r="F14" s="25"/>
      <c r="G14" s="67">
        <f t="shared" ca="1" si="2"/>
        <v>72810</v>
      </c>
      <c r="H14" s="67">
        <f t="shared" ca="1" si="3"/>
        <v>82</v>
      </c>
      <c r="I14" s="25"/>
      <c r="J14" s="67">
        <f t="shared" ca="1" si="4"/>
        <v>87660</v>
      </c>
      <c r="K14" s="67">
        <f t="shared" ca="1" si="5"/>
        <v>80</v>
      </c>
    </row>
    <row r="15" spans="1:23" s="33" customFormat="1" ht="13.15" x14ac:dyDescent="0.4">
      <c r="A15" s="65" t="s">
        <v>145</v>
      </c>
      <c r="B15" s="493" t="s">
        <v>633</v>
      </c>
      <c r="C15" s="493"/>
      <c r="D15" s="67">
        <f t="shared" ca="1" si="0"/>
        <v>10680</v>
      </c>
      <c r="E15" s="67">
        <f t="shared" ca="1" si="1"/>
        <v>66</v>
      </c>
      <c r="F15" s="25"/>
      <c r="G15" s="67">
        <f t="shared" ca="1" si="2"/>
        <v>55610</v>
      </c>
      <c r="H15" s="67">
        <f t="shared" ca="1" si="3"/>
        <v>81</v>
      </c>
      <c r="I15" s="25"/>
      <c r="J15" s="67">
        <f t="shared" ca="1" si="4"/>
        <v>66290</v>
      </c>
      <c r="K15" s="67">
        <f t="shared" ca="1" si="5"/>
        <v>78</v>
      </c>
    </row>
    <row r="16" spans="1:23" s="33" customFormat="1" ht="13.15" x14ac:dyDescent="0.4">
      <c r="A16" s="65" t="s">
        <v>176</v>
      </c>
      <c r="B16" s="493" t="s">
        <v>177</v>
      </c>
      <c r="C16" s="493"/>
      <c r="D16" s="67">
        <f t="shared" ca="1" si="0"/>
        <v>7410</v>
      </c>
      <c r="E16" s="67">
        <f t="shared" ca="1" si="1"/>
        <v>66</v>
      </c>
      <c r="F16" s="25"/>
      <c r="G16" s="67">
        <f t="shared" ca="1" si="2"/>
        <v>48330</v>
      </c>
      <c r="H16" s="67">
        <f t="shared" ca="1" si="3"/>
        <v>81</v>
      </c>
      <c r="I16" s="25"/>
      <c r="J16" s="67">
        <f t="shared" ca="1" si="4"/>
        <v>55740</v>
      </c>
      <c r="K16" s="67">
        <f t="shared" ca="1" si="5"/>
        <v>79</v>
      </c>
    </row>
    <row r="17" spans="1:11" s="33" customFormat="1" ht="13.15" x14ac:dyDescent="0.4">
      <c r="A17" s="65" t="s">
        <v>196</v>
      </c>
      <c r="B17" s="493" t="s">
        <v>197</v>
      </c>
      <c r="C17" s="493"/>
      <c r="D17" s="67">
        <f t="shared" ca="1" si="0"/>
        <v>12440</v>
      </c>
      <c r="E17" s="67">
        <f t="shared" ca="1" si="1"/>
        <v>70</v>
      </c>
      <c r="F17" s="25"/>
      <c r="G17" s="67">
        <f t="shared" ca="1" si="2"/>
        <v>58840</v>
      </c>
      <c r="H17" s="67">
        <f t="shared" ca="1" si="3"/>
        <v>83</v>
      </c>
      <c r="I17" s="25"/>
      <c r="J17" s="67">
        <f t="shared" ca="1" si="4"/>
        <v>71280</v>
      </c>
      <c r="K17" s="67">
        <f t="shared" ca="1" si="5"/>
        <v>81</v>
      </c>
    </row>
    <row r="18" spans="1:11" s="33" customFormat="1" ht="13.15" x14ac:dyDescent="0.4">
      <c r="A18" s="65" t="s">
        <v>226</v>
      </c>
      <c r="B18" s="493" t="s">
        <v>444</v>
      </c>
      <c r="C18" s="493"/>
      <c r="D18" s="67">
        <f t="shared" ca="1" si="0"/>
        <v>8280</v>
      </c>
      <c r="E18" s="67">
        <f t="shared" ca="1" si="1"/>
        <v>66</v>
      </c>
      <c r="F18" s="25"/>
      <c r="G18" s="67">
        <f t="shared" ca="1" si="2"/>
        <v>64370</v>
      </c>
      <c r="H18" s="67">
        <f t="shared" ca="1" si="3"/>
        <v>82</v>
      </c>
      <c r="I18" s="25"/>
      <c r="J18" s="67">
        <f t="shared" ca="1" si="4"/>
        <v>72650</v>
      </c>
      <c r="K18" s="67">
        <f t="shared" ca="1" si="5"/>
        <v>80</v>
      </c>
    </row>
    <row r="19" spans="1:11" s="33" customFormat="1" ht="13.15" x14ac:dyDescent="0.4">
      <c r="A19" s="65" t="s">
        <v>249</v>
      </c>
      <c r="B19" s="494" t="s">
        <v>250</v>
      </c>
      <c r="C19" s="494"/>
      <c r="D19" s="67">
        <f t="shared" ca="1" si="0"/>
        <v>16740</v>
      </c>
      <c r="E19" s="67">
        <f t="shared" ca="1" si="1"/>
        <v>75</v>
      </c>
      <c r="F19" s="25"/>
      <c r="G19" s="67">
        <f t="shared" ca="1" si="2"/>
        <v>87680</v>
      </c>
      <c r="H19" s="67">
        <f t="shared" ca="1" si="3"/>
        <v>85</v>
      </c>
      <c r="I19" s="25"/>
      <c r="J19" s="67">
        <f t="shared" ca="1" si="4"/>
        <v>104420</v>
      </c>
      <c r="K19" s="67">
        <f t="shared" ca="1" si="5"/>
        <v>83</v>
      </c>
    </row>
    <row r="20" spans="1:11" s="33" customFormat="1" ht="13.15" x14ac:dyDescent="0.4">
      <c r="A20" s="65" t="s">
        <v>251</v>
      </c>
      <c r="B20" s="494" t="s">
        <v>252</v>
      </c>
      <c r="C20" s="494"/>
      <c r="D20" s="67">
        <f t="shared" ca="1" si="0"/>
        <v>7760</v>
      </c>
      <c r="E20" s="67">
        <f t="shared" ca="1" si="1"/>
        <v>78</v>
      </c>
      <c r="F20" s="25"/>
      <c r="G20" s="67">
        <f t="shared" ca="1" si="2"/>
        <v>27940</v>
      </c>
      <c r="H20" s="67">
        <f t="shared" ca="1" si="3"/>
        <v>85</v>
      </c>
      <c r="I20" s="25"/>
      <c r="J20" s="67">
        <f t="shared" ca="1" si="4"/>
        <v>35690</v>
      </c>
      <c r="K20" s="67">
        <f t="shared" ca="1" si="5"/>
        <v>84</v>
      </c>
    </row>
    <row r="21" spans="1:11" s="33" customFormat="1" ht="13.15" x14ac:dyDescent="0.4">
      <c r="A21" s="65" t="s">
        <v>281</v>
      </c>
      <c r="B21" s="494" t="s">
        <v>282</v>
      </c>
      <c r="C21" s="494"/>
      <c r="D21" s="67">
        <f t="shared" ca="1" si="0"/>
        <v>8990</v>
      </c>
      <c r="E21" s="67">
        <f t="shared" ca="1" si="1"/>
        <v>73</v>
      </c>
      <c r="F21" s="25"/>
      <c r="G21" s="67">
        <f t="shared" ca="1" si="2"/>
        <v>59740</v>
      </c>
      <c r="H21" s="67">
        <f t="shared" ca="1" si="3"/>
        <v>84</v>
      </c>
      <c r="I21" s="25"/>
      <c r="J21" s="67">
        <f t="shared" ca="1" si="4"/>
        <v>68730</v>
      </c>
      <c r="K21" s="67">
        <f t="shared" ca="1" si="5"/>
        <v>83</v>
      </c>
    </row>
    <row r="22" spans="1:11" s="33" customFormat="1" ht="13.15" x14ac:dyDescent="0.4">
      <c r="A22" s="65" t="s">
        <v>321</v>
      </c>
      <c r="B22" s="493" t="s">
        <v>322</v>
      </c>
      <c r="C22" s="493"/>
      <c r="D22" s="67">
        <f t="shared" ca="1" si="0"/>
        <v>10160</v>
      </c>
      <c r="E22" s="67">
        <f t="shared" ca="1" si="1"/>
        <v>65</v>
      </c>
      <c r="F22" s="25"/>
      <c r="G22" s="67">
        <f t="shared" ca="1" si="2"/>
        <v>93810</v>
      </c>
      <c r="H22" s="67">
        <f t="shared" ca="1" si="3"/>
        <v>83</v>
      </c>
      <c r="I22" s="25"/>
      <c r="J22" s="67">
        <f t="shared" ca="1" si="4"/>
        <v>103970</v>
      </c>
      <c r="K22" s="67">
        <f t="shared" ca="1" si="5"/>
        <v>81</v>
      </c>
    </row>
    <row r="23" spans="1:11" s="33" customFormat="1" ht="13.15" x14ac:dyDescent="0.4">
      <c r="A23" s="65" t="s">
        <v>361</v>
      </c>
      <c r="B23" s="493" t="s">
        <v>362</v>
      </c>
      <c r="C23" s="493"/>
      <c r="D23" s="67">
        <f t="shared" ca="1" si="0"/>
        <v>7070</v>
      </c>
      <c r="E23" s="67">
        <f t="shared" ca="1" si="1"/>
        <v>65</v>
      </c>
      <c r="F23" s="25"/>
      <c r="G23" s="67">
        <f t="shared" ca="1" si="2"/>
        <v>53000</v>
      </c>
      <c r="H23" s="67">
        <f t="shared" ca="1" si="3"/>
        <v>82</v>
      </c>
      <c r="I23" s="25"/>
      <c r="J23" s="67">
        <f t="shared" ca="1" si="4"/>
        <v>60080</v>
      </c>
      <c r="K23" s="67">
        <f t="shared" ca="1" si="5"/>
        <v>80</v>
      </c>
    </row>
    <row r="24" spans="1:11" x14ac:dyDescent="0.35">
      <c r="A24" s="26"/>
      <c r="B24" s="488"/>
      <c r="C24" s="70"/>
      <c r="D24" s="161"/>
      <c r="E24" s="161"/>
      <c r="F24" s="167"/>
      <c r="G24" s="161"/>
      <c r="H24" s="161"/>
      <c r="I24" s="167"/>
      <c r="J24" s="161"/>
      <c r="K24" s="161"/>
    </row>
    <row r="25" spans="1:11" x14ac:dyDescent="0.35">
      <c r="A25" s="471" t="s">
        <v>76</v>
      </c>
      <c r="B25" s="474" t="s">
        <v>73</v>
      </c>
      <c r="C25" s="470" t="s">
        <v>484</v>
      </c>
      <c r="D25" s="161">
        <f t="shared" ca="1" si="0"/>
        <v>1220</v>
      </c>
      <c r="E25" s="161">
        <f t="shared" ca="1" si="1"/>
        <v>69</v>
      </c>
      <c r="F25" s="167"/>
      <c r="G25" s="161">
        <f t="shared" ca="1" si="2"/>
        <v>4529</v>
      </c>
      <c r="H25" s="161">
        <f t="shared" ca="1" si="3"/>
        <v>86</v>
      </c>
      <c r="I25" s="167"/>
      <c r="J25" s="161">
        <f t="shared" ca="1" si="4"/>
        <v>5749</v>
      </c>
      <c r="K25" s="161">
        <f t="shared" ca="1" si="5"/>
        <v>82</v>
      </c>
    </row>
    <row r="26" spans="1:11" x14ac:dyDescent="0.35">
      <c r="A26" s="471" t="s">
        <v>74</v>
      </c>
      <c r="B26" s="474" t="s">
        <v>73</v>
      </c>
      <c r="C26" s="470" t="s">
        <v>75</v>
      </c>
      <c r="D26" s="161">
        <f t="shared" ca="1" si="0"/>
        <v>247</v>
      </c>
      <c r="E26" s="161">
        <f t="shared" ca="1" si="1"/>
        <v>76</v>
      </c>
      <c r="F26" s="167"/>
      <c r="G26" s="161">
        <f t="shared" ca="1" si="2"/>
        <v>1067</v>
      </c>
      <c r="H26" s="161">
        <f t="shared" ca="1" si="3"/>
        <v>88</v>
      </c>
      <c r="I26" s="167"/>
      <c r="J26" s="161">
        <f t="shared" ca="1" si="4"/>
        <v>1314</v>
      </c>
      <c r="K26" s="161">
        <f t="shared" ca="1" si="5"/>
        <v>86</v>
      </c>
    </row>
    <row r="27" spans="1:11" x14ac:dyDescent="0.35">
      <c r="A27" s="471" t="s">
        <v>635</v>
      </c>
      <c r="B27" s="474" t="s">
        <v>73</v>
      </c>
      <c r="C27" s="470" t="s">
        <v>79</v>
      </c>
      <c r="D27" s="161">
        <f t="shared" ca="1" si="0"/>
        <v>366</v>
      </c>
      <c r="E27" s="161">
        <f t="shared" ca="1" si="1"/>
        <v>66</v>
      </c>
      <c r="F27" s="167"/>
      <c r="G27" s="161">
        <f t="shared" ca="1" si="2"/>
        <v>1792</v>
      </c>
      <c r="H27" s="161">
        <f t="shared" ca="1" si="3"/>
        <v>83</v>
      </c>
      <c r="I27" s="167"/>
      <c r="J27" s="161">
        <f t="shared" ca="1" si="4"/>
        <v>2158</v>
      </c>
      <c r="K27" s="161">
        <f t="shared" ca="1" si="5"/>
        <v>80</v>
      </c>
    </row>
    <row r="28" spans="1:11" x14ac:dyDescent="0.35">
      <c r="A28" s="471" t="s">
        <v>80</v>
      </c>
      <c r="B28" s="474" t="s">
        <v>73</v>
      </c>
      <c r="C28" s="470" t="s">
        <v>81</v>
      </c>
      <c r="D28" s="161">
        <f t="shared" ca="1" si="0"/>
        <v>316</v>
      </c>
      <c r="E28" s="161">
        <f t="shared" ca="1" si="1"/>
        <v>75</v>
      </c>
      <c r="F28" s="167"/>
      <c r="G28" s="161">
        <f t="shared" ca="1" si="2"/>
        <v>853</v>
      </c>
      <c r="H28" s="161">
        <f t="shared" ca="1" si="3"/>
        <v>88</v>
      </c>
      <c r="I28" s="167"/>
      <c r="J28" s="161">
        <f t="shared" ca="1" si="4"/>
        <v>1169</v>
      </c>
      <c r="K28" s="161">
        <f t="shared" ca="1" si="5"/>
        <v>85</v>
      </c>
    </row>
    <row r="29" spans="1:11" x14ac:dyDescent="0.35">
      <c r="A29" s="471" t="s">
        <v>82</v>
      </c>
      <c r="B29" s="474" t="s">
        <v>73</v>
      </c>
      <c r="C29" s="470" t="s">
        <v>83</v>
      </c>
      <c r="D29" s="161">
        <f t="shared" ca="1" si="0"/>
        <v>628</v>
      </c>
      <c r="E29" s="161">
        <f t="shared" ca="1" si="1"/>
        <v>67</v>
      </c>
      <c r="F29" s="167"/>
      <c r="G29" s="161">
        <f t="shared" ca="1" si="2"/>
        <v>1312</v>
      </c>
      <c r="H29" s="161">
        <f t="shared" ca="1" si="3"/>
        <v>78</v>
      </c>
      <c r="I29" s="167"/>
      <c r="J29" s="161">
        <f t="shared" ca="1" si="4"/>
        <v>1940</v>
      </c>
      <c r="K29" s="161">
        <f t="shared" ca="1" si="5"/>
        <v>74</v>
      </c>
    </row>
    <row r="30" spans="1:11" x14ac:dyDescent="0.35">
      <c r="A30" s="471" t="s">
        <v>84</v>
      </c>
      <c r="B30" s="474" t="s">
        <v>73</v>
      </c>
      <c r="C30" s="470" t="s">
        <v>85</v>
      </c>
      <c r="D30" s="161">
        <f t="shared" ca="1" si="0"/>
        <v>806</v>
      </c>
      <c r="E30" s="161">
        <f t="shared" ca="1" si="1"/>
        <v>75</v>
      </c>
      <c r="F30" s="167"/>
      <c r="G30" s="161">
        <f t="shared" ca="1" si="2"/>
        <v>2397</v>
      </c>
      <c r="H30" s="161">
        <f t="shared" ca="1" si="3"/>
        <v>82</v>
      </c>
      <c r="I30" s="167"/>
      <c r="J30" s="161">
        <f t="shared" ca="1" si="4"/>
        <v>3203</v>
      </c>
      <c r="K30" s="161">
        <f t="shared" ca="1" si="5"/>
        <v>81</v>
      </c>
    </row>
    <row r="31" spans="1:11" x14ac:dyDescent="0.35">
      <c r="A31" s="471" t="s">
        <v>86</v>
      </c>
      <c r="B31" s="474" t="s">
        <v>73</v>
      </c>
      <c r="C31" s="470" t="s">
        <v>87</v>
      </c>
      <c r="D31" s="161">
        <f t="shared" ca="1" si="0"/>
        <v>352</v>
      </c>
      <c r="E31" s="161">
        <f t="shared" ca="1" si="1"/>
        <v>67</v>
      </c>
      <c r="F31" s="167"/>
      <c r="G31" s="161">
        <f t="shared" ca="1" si="2"/>
        <v>2016</v>
      </c>
      <c r="H31" s="161">
        <f t="shared" ca="1" si="3"/>
        <v>83</v>
      </c>
      <c r="I31" s="167"/>
      <c r="J31" s="161">
        <f t="shared" ca="1" si="4"/>
        <v>2368</v>
      </c>
      <c r="K31" s="161">
        <f t="shared" ca="1" si="5"/>
        <v>81</v>
      </c>
    </row>
    <row r="32" spans="1:11" x14ac:dyDescent="0.35">
      <c r="A32" s="471" t="s">
        <v>634</v>
      </c>
      <c r="B32" s="474" t="s">
        <v>73</v>
      </c>
      <c r="C32" s="470" t="s">
        <v>89</v>
      </c>
      <c r="D32" s="161">
        <f t="shared" ca="1" si="0"/>
        <v>440</v>
      </c>
      <c r="E32" s="161">
        <f t="shared" ca="1" si="1"/>
        <v>70</v>
      </c>
      <c r="F32" s="167"/>
      <c r="G32" s="161">
        <f t="shared" ca="1" si="2"/>
        <v>2862</v>
      </c>
      <c r="H32" s="161">
        <f t="shared" ca="1" si="3"/>
        <v>86</v>
      </c>
      <c r="I32" s="167"/>
      <c r="J32" s="161">
        <f t="shared" ca="1" si="4"/>
        <v>3302</v>
      </c>
      <c r="K32" s="161">
        <f t="shared" ca="1" si="5"/>
        <v>84</v>
      </c>
    </row>
    <row r="33" spans="1:11" x14ac:dyDescent="0.35">
      <c r="A33" s="168" t="s">
        <v>90</v>
      </c>
      <c r="B33" s="205" t="s">
        <v>73</v>
      </c>
      <c r="C33" s="205" t="s">
        <v>91</v>
      </c>
      <c r="D33" s="161">
        <f t="shared" ca="1" si="0"/>
        <v>386</v>
      </c>
      <c r="E33" s="161">
        <f t="shared" ca="1" si="1"/>
        <v>72</v>
      </c>
      <c r="F33" s="167"/>
      <c r="G33" s="161">
        <f t="shared" ca="1" si="2"/>
        <v>1220</v>
      </c>
      <c r="H33" s="161">
        <f t="shared" ca="1" si="3"/>
        <v>86</v>
      </c>
      <c r="I33" s="167"/>
      <c r="J33" s="161">
        <f t="shared" ca="1" si="4"/>
        <v>1606</v>
      </c>
      <c r="K33" s="161">
        <f t="shared" ca="1" si="5"/>
        <v>82</v>
      </c>
    </row>
    <row r="34" spans="1:11" x14ac:dyDescent="0.35">
      <c r="A34" s="168" t="s">
        <v>92</v>
      </c>
      <c r="B34" s="205" t="s">
        <v>73</v>
      </c>
      <c r="C34" s="205" t="s">
        <v>93</v>
      </c>
      <c r="D34" s="161">
        <f t="shared" ca="1" si="0"/>
        <v>359</v>
      </c>
      <c r="E34" s="161">
        <f t="shared" ca="1" si="1"/>
        <v>69</v>
      </c>
      <c r="F34" s="167"/>
      <c r="G34" s="161">
        <f t="shared" ca="1" si="2"/>
        <v>1319</v>
      </c>
      <c r="H34" s="161">
        <f t="shared" ca="1" si="3"/>
        <v>85</v>
      </c>
      <c r="I34" s="167"/>
      <c r="J34" s="161">
        <f t="shared" ca="1" si="4"/>
        <v>1678</v>
      </c>
      <c r="K34" s="161">
        <f t="shared" ca="1" si="5"/>
        <v>81</v>
      </c>
    </row>
    <row r="35" spans="1:11" x14ac:dyDescent="0.35">
      <c r="A35" s="168" t="s">
        <v>94</v>
      </c>
      <c r="B35" s="205" t="s">
        <v>73</v>
      </c>
      <c r="C35" s="205" t="s">
        <v>95</v>
      </c>
      <c r="D35" s="161">
        <f t="shared" ca="1" si="0"/>
        <v>493</v>
      </c>
      <c r="E35" s="161">
        <f t="shared" ca="1" si="1"/>
        <v>72</v>
      </c>
      <c r="F35" s="167"/>
      <c r="G35" s="161">
        <f t="shared" ca="1" si="2"/>
        <v>2046</v>
      </c>
      <c r="H35" s="161">
        <f t="shared" ca="1" si="3"/>
        <v>86</v>
      </c>
      <c r="I35" s="167"/>
      <c r="J35" s="161">
        <f t="shared" ca="1" si="4"/>
        <v>2539</v>
      </c>
      <c r="K35" s="161">
        <f t="shared" ca="1" si="5"/>
        <v>83</v>
      </c>
    </row>
    <row r="36" spans="1:11" x14ac:dyDescent="0.35">
      <c r="A36" s="168" t="s">
        <v>96</v>
      </c>
      <c r="B36" s="205" t="s">
        <v>73</v>
      </c>
      <c r="C36" s="205" t="s">
        <v>97</v>
      </c>
      <c r="D36" s="161">
        <f t="shared" ca="1" si="0"/>
        <v>632</v>
      </c>
      <c r="E36" s="161">
        <f t="shared" ca="1" si="1"/>
        <v>73</v>
      </c>
      <c r="F36" s="167"/>
      <c r="G36" s="161">
        <f t="shared" ca="1" si="2"/>
        <v>2516</v>
      </c>
      <c r="H36" s="161">
        <f t="shared" ca="1" si="3"/>
        <v>83</v>
      </c>
      <c r="I36" s="167"/>
      <c r="J36" s="161">
        <f t="shared" ca="1" si="4"/>
        <v>3148</v>
      </c>
      <c r="K36" s="161">
        <f t="shared" ca="1" si="5"/>
        <v>81</v>
      </c>
    </row>
    <row r="37" spans="1:11" x14ac:dyDescent="0.35">
      <c r="A37" s="168" t="s">
        <v>100</v>
      </c>
      <c r="B37" s="205" t="s">
        <v>99</v>
      </c>
      <c r="C37" s="205" t="s">
        <v>101</v>
      </c>
      <c r="D37" s="161">
        <f t="shared" ca="1" si="0"/>
        <v>335</v>
      </c>
      <c r="E37" s="161">
        <f t="shared" ca="1" si="1"/>
        <v>68</v>
      </c>
      <c r="F37" s="167"/>
      <c r="G37" s="161">
        <f t="shared" ca="1" si="2"/>
        <v>1790</v>
      </c>
      <c r="H37" s="161">
        <f t="shared" ca="1" si="3"/>
        <v>83</v>
      </c>
      <c r="I37" s="167"/>
      <c r="J37" s="161">
        <f t="shared" ca="1" si="4"/>
        <v>2125</v>
      </c>
      <c r="K37" s="161">
        <f t="shared" ca="1" si="5"/>
        <v>81</v>
      </c>
    </row>
    <row r="38" spans="1:11" x14ac:dyDescent="0.35">
      <c r="A38" s="168" t="s">
        <v>102</v>
      </c>
      <c r="B38" s="205" t="s">
        <v>99</v>
      </c>
      <c r="C38" s="205" t="s">
        <v>103</v>
      </c>
      <c r="D38" s="161">
        <f t="shared" ca="1" si="0"/>
        <v>413</v>
      </c>
      <c r="E38" s="161">
        <f t="shared" ca="1" si="1"/>
        <v>70</v>
      </c>
      <c r="F38" s="167"/>
      <c r="G38" s="161">
        <f t="shared" ca="1" si="2"/>
        <v>1279</v>
      </c>
      <c r="H38" s="161">
        <f t="shared" ca="1" si="3"/>
        <v>84</v>
      </c>
      <c r="I38" s="167"/>
      <c r="J38" s="161">
        <f t="shared" ca="1" si="4"/>
        <v>1692</v>
      </c>
      <c r="K38" s="161">
        <f t="shared" ca="1" si="5"/>
        <v>80</v>
      </c>
    </row>
    <row r="39" spans="1:11" x14ac:dyDescent="0.35">
      <c r="A39" s="168" t="s">
        <v>104</v>
      </c>
      <c r="B39" s="205" t="s">
        <v>99</v>
      </c>
      <c r="C39" s="205" t="s">
        <v>105</v>
      </c>
      <c r="D39" s="161">
        <f t="shared" ca="1" si="0"/>
        <v>686</v>
      </c>
      <c r="E39" s="161">
        <f t="shared" ca="1" si="1"/>
        <v>71</v>
      </c>
      <c r="F39" s="167"/>
      <c r="G39" s="161">
        <f t="shared" ca="1" si="2"/>
        <v>3275</v>
      </c>
      <c r="H39" s="161">
        <f t="shared" ca="1" si="3"/>
        <v>82</v>
      </c>
      <c r="I39" s="167"/>
      <c r="J39" s="161">
        <f t="shared" ca="1" si="4"/>
        <v>3961</v>
      </c>
      <c r="K39" s="161">
        <f t="shared" ca="1" si="5"/>
        <v>80</v>
      </c>
    </row>
    <row r="40" spans="1:11" x14ac:dyDescent="0.35">
      <c r="A40" s="168" t="s">
        <v>106</v>
      </c>
      <c r="B40" s="205" t="s">
        <v>99</v>
      </c>
      <c r="C40" s="205" t="s">
        <v>107</v>
      </c>
      <c r="D40" s="161">
        <f t="shared" ca="1" si="0"/>
        <v>312</v>
      </c>
      <c r="E40" s="161">
        <f t="shared" ca="1" si="1"/>
        <v>68</v>
      </c>
      <c r="F40" s="167"/>
      <c r="G40" s="161">
        <f t="shared" ca="1" si="2"/>
        <v>2057</v>
      </c>
      <c r="H40" s="161">
        <f t="shared" ca="1" si="3"/>
        <v>84</v>
      </c>
      <c r="I40" s="167"/>
      <c r="J40" s="161">
        <f t="shared" ca="1" si="4"/>
        <v>2369</v>
      </c>
      <c r="K40" s="161">
        <f t="shared" ca="1" si="5"/>
        <v>82</v>
      </c>
    </row>
    <row r="41" spans="1:11" x14ac:dyDescent="0.35">
      <c r="A41" s="168" t="s">
        <v>108</v>
      </c>
      <c r="B41" s="205" t="s">
        <v>99</v>
      </c>
      <c r="C41" s="205" t="s">
        <v>109</v>
      </c>
      <c r="D41" s="161">
        <f t="shared" ca="1" si="0"/>
        <v>298</v>
      </c>
      <c r="E41" s="161">
        <f t="shared" ca="1" si="1"/>
        <v>65</v>
      </c>
      <c r="F41" s="167"/>
      <c r="G41" s="161">
        <f t="shared" ca="1" si="2"/>
        <v>3884</v>
      </c>
      <c r="H41" s="161">
        <f t="shared" ca="1" si="3"/>
        <v>84</v>
      </c>
      <c r="I41" s="167"/>
      <c r="J41" s="161">
        <f t="shared" ca="1" si="4"/>
        <v>4182</v>
      </c>
      <c r="K41" s="161">
        <f t="shared" ca="1" si="5"/>
        <v>82</v>
      </c>
    </row>
    <row r="42" spans="1:11" x14ac:dyDescent="0.35">
      <c r="A42" s="168" t="s">
        <v>110</v>
      </c>
      <c r="B42" s="205" t="s">
        <v>99</v>
      </c>
      <c r="C42" s="205" t="s">
        <v>111</v>
      </c>
      <c r="D42" s="161">
        <f t="shared" ca="1" si="0"/>
        <v>422</v>
      </c>
      <c r="E42" s="161">
        <f t="shared" ca="1" si="1"/>
        <v>64</v>
      </c>
      <c r="F42" s="167"/>
      <c r="G42" s="161">
        <f t="shared" ca="1" si="2"/>
        <v>3490</v>
      </c>
      <c r="H42" s="161">
        <f t="shared" ca="1" si="3"/>
        <v>81</v>
      </c>
      <c r="I42" s="167"/>
      <c r="J42" s="161">
        <f t="shared" ca="1" si="4"/>
        <v>3912</v>
      </c>
      <c r="K42" s="161">
        <f t="shared" ca="1" si="5"/>
        <v>79</v>
      </c>
    </row>
    <row r="43" spans="1:11" x14ac:dyDescent="0.35">
      <c r="A43" s="168" t="s">
        <v>112</v>
      </c>
      <c r="B43" s="205" t="s">
        <v>99</v>
      </c>
      <c r="C43" s="205" t="s">
        <v>113</v>
      </c>
      <c r="D43" s="161">
        <f t="shared" ca="1" si="0"/>
        <v>565</v>
      </c>
      <c r="E43" s="161">
        <f t="shared" ca="1" si="1"/>
        <v>58</v>
      </c>
      <c r="F43" s="167"/>
      <c r="G43" s="161">
        <f t="shared" ca="1" si="2"/>
        <v>4568</v>
      </c>
      <c r="H43" s="161">
        <f t="shared" ca="1" si="3"/>
        <v>79</v>
      </c>
      <c r="I43" s="167"/>
      <c r="J43" s="161">
        <f t="shared" ca="1" si="4"/>
        <v>5133</v>
      </c>
      <c r="K43" s="161">
        <f t="shared" ca="1" si="5"/>
        <v>77</v>
      </c>
    </row>
    <row r="44" spans="1:11" x14ac:dyDescent="0.35">
      <c r="A44" s="168" t="s">
        <v>114</v>
      </c>
      <c r="B44" s="205" t="s">
        <v>99</v>
      </c>
      <c r="C44" s="205" t="s">
        <v>115</v>
      </c>
      <c r="D44" s="161">
        <f t="shared" ca="1" si="0"/>
        <v>455</v>
      </c>
      <c r="E44" s="161">
        <f t="shared" ca="1" si="1"/>
        <v>65</v>
      </c>
      <c r="F44" s="167"/>
      <c r="G44" s="161">
        <f t="shared" ca="1" si="2"/>
        <v>1142</v>
      </c>
      <c r="H44" s="161">
        <f t="shared" ca="1" si="3"/>
        <v>80</v>
      </c>
      <c r="I44" s="167"/>
      <c r="J44" s="161">
        <f t="shared" ca="1" si="4"/>
        <v>1597</v>
      </c>
      <c r="K44" s="161">
        <f t="shared" ca="1" si="5"/>
        <v>76</v>
      </c>
    </row>
    <row r="45" spans="1:11" x14ac:dyDescent="0.35">
      <c r="A45" s="168" t="s">
        <v>116</v>
      </c>
      <c r="B45" s="205" t="s">
        <v>99</v>
      </c>
      <c r="C45" s="205" t="s">
        <v>117</v>
      </c>
      <c r="D45" s="161">
        <f t="shared" ca="1" si="0"/>
        <v>566</v>
      </c>
      <c r="E45" s="161">
        <f t="shared" ca="1" si="1"/>
        <v>69</v>
      </c>
      <c r="F45" s="167"/>
      <c r="G45" s="161">
        <f t="shared" ca="1" si="2"/>
        <v>1253</v>
      </c>
      <c r="H45" s="161">
        <f t="shared" ca="1" si="3"/>
        <v>82</v>
      </c>
      <c r="I45" s="167"/>
      <c r="J45" s="161">
        <f t="shared" ca="1" si="4"/>
        <v>1819</v>
      </c>
      <c r="K45" s="161">
        <f t="shared" ca="1" si="5"/>
        <v>78</v>
      </c>
    </row>
    <row r="46" spans="1:11" x14ac:dyDescent="0.35">
      <c r="A46" s="168" t="s">
        <v>118</v>
      </c>
      <c r="B46" s="205" t="s">
        <v>99</v>
      </c>
      <c r="C46" s="205" t="s">
        <v>119</v>
      </c>
      <c r="D46" s="161">
        <f t="shared" ca="1" si="0"/>
        <v>1906</v>
      </c>
      <c r="E46" s="161">
        <f t="shared" ca="1" si="1"/>
        <v>68</v>
      </c>
      <c r="F46" s="167"/>
      <c r="G46" s="161">
        <f t="shared" ca="1" si="2"/>
        <v>12041</v>
      </c>
      <c r="H46" s="161">
        <f t="shared" ca="1" si="3"/>
        <v>83</v>
      </c>
      <c r="I46" s="167"/>
      <c r="J46" s="161">
        <f t="shared" ca="1" si="4"/>
        <v>13947</v>
      </c>
      <c r="K46" s="161">
        <f t="shared" ca="1" si="5"/>
        <v>81</v>
      </c>
    </row>
    <row r="47" spans="1:11" x14ac:dyDescent="0.35">
      <c r="A47" s="168" t="s">
        <v>120</v>
      </c>
      <c r="B47" s="205" t="s">
        <v>99</v>
      </c>
      <c r="C47" s="205" t="s">
        <v>121</v>
      </c>
      <c r="D47" s="161">
        <f t="shared" ca="1" si="0"/>
        <v>1362</v>
      </c>
      <c r="E47" s="161">
        <f t="shared" ca="1" si="1"/>
        <v>65</v>
      </c>
      <c r="F47" s="167"/>
      <c r="G47" s="161">
        <f t="shared" ca="1" si="2"/>
        <v>3843</v>
      </c>
      <c r="H47" s="161">
        <f t="shared" ca="1" si="3"/>
        <v>79</v>
      </c>
      <c r="I47" s="167"/>
      <c r="J47" s="161">
        <f t="shared" ca="1" si="4"/>
        <v>5205</v>
      </c>
      <c r="K47" s="161">
        <f t="shared" ca="1" si="5"/>
        <v>75</v>
      </c>
    </row>
    <row r="48" spans="1:11" x14ac:dyDescent="0.35">
      <c r="A48" s="168" t="s">
        <v>122</v>
      </c>
      <c r="B48" s="205" t="s">
        <v>99</v>
      </c>
      <c r="C48" s="205" t="s">
        <v>123</v>
      </c>
      <c r="D48" s="161">
        <f t="shared" ca="1" si="0"/>
        <v>1832</v>
      </c>
      <c r="E48" s="161">
        <f t="shared" ca="1" si="1"/>
        <v>74</v>
      </c>
      <c r="F48" s="167"/>
      <c r="G48" s="161">
        <f t="shared" ca="1" si="2"/>
        <v>5272</v>
      </c>
      <c r="H48" s="161">
        <f t="shared" ca="1" si="3"/>
        <v>80</v>
      </c>
      <c r="I48" s="167"/>
      <c r="J48" s="161">
        <f t="shared" ca="1" si="4"/>
        <v>7104</v>
      </c>
      <c r="K48" s="161">
        <f t="shared" ca="1" si="5"/>
        <v>78</v>
      </c>
    </row>
    <row r="49" spans="1:11" x14ac:dyDescent="0.35">
      <c r="A49" s="168" t="s">
        <v>124</v>
      </c>
      <c r="B49" s="205" t="s">
        <v>99</v>
      </c>
      <c r="C49" s="205" t="s">
        <v>125</v>
      </c>
      <c r="D49" s="161">
        <f t="shared" ca="1" si="0"/>
        <v>661</v>
      </c>
      <c r="E49" s="161">
        <f t="shared" ca="1" si="1"/>
        <v>62</v>
      </c>
      <c r="F49" s="167"/>
      <c r="G49" s="161">
        <f t="shared" ca="1" si="2"/>
        <v>2865</v>
      </c>
      <c r="H49" s="161">
        <f t="shared" ca="1" si="3"/>
        <v>79</v>
      </c>
      <c r="I49" s="167"/>
      <c r="J49" s="161">
        <f t="shared" ca="1" si="4"/>
        <v>3526</v>
      </c>
      <c r="K49" s="161">
        <f t="shared" ca="1" si="5"/>
        <v>76</v>
      </c>
    </row>
    <row r="50" spans="1:11" x14ac:dyDescent="0.35">
      <c r="A50" s="168" t="s">
        <v>126</v>
      </c>
      <c r="B50" s="205" t="s">
        <v>99</v>
      </c>
      <c r="C50" s="205" t="s">
        <v>127</v>
      </c>
      <c r="D50" s="161">
        <f t="shared" ca="1" si="0"/>
        <v>544</v>
      </c>
      <c r="E50" s="161">
        <f t="shared" ca="1" si="1"/>
        <v>74</v>
      </c>
      <c r="F50" s="167"/>
      <c r="G50" s="161">
        <f t="shared" ca="1" si="2"/>
        <v>2408</v>
      </c>
      <c r="H50" s="161">
        <f t="shared" ca="1" si="3"/>
        <v>84</v>
      </c>
      <c r="I50" s="167"/>
      <c r="J50" s="161">
        <f t="shared" ca="1" si="4"/>
        <v>2952</v>
      </c>
      <c r="K50" s="161">
        <f t="shared" ca="1" si="5"/>
        <v>82</v>
      </c>
    </row>
    <row r="51" spans="1:11" x14ac:dyDescent="0.35">
      <c r="A51" s="168" t="s">
        <v>128</v>
      </c>
      <c r="B51" s="205" t="s">
        <v>99</v>
      </c>
      <c r="C51" s="205" t="s">
        <v>129</v>
      </c>
      <c r="D51" s="161">
        <f t="shared" ca="1" si="0"/>
        <v>645</v>
      </c>
      <c r="E51" s="161">
        <f t="shared" ca="1" si="1"/>
        <v>70</v>
      </c>
      <c r="F51" s="167"/>
      <c r="G51" s="161">
        <f t="shared" ca="1" si="2"/>
        <v>2525</v>
      </c>
      <c r="H51" s="161">
        <f t="shared" ca="1" si="3"/>
        <v>82</v>
      </c>
      <c r="I51" s="167"/>
      <c r="J51" s="161">
        <f t="shared" ca="1" si="4"/>
        <v>3170</v>
      </c>
      <c r="K51" s="161">
        <f t="shared" ca="1" si="5"/>
        <v>79</v>
      </c>
    </row>
    <row r="52" spans="1:11" x14ac:dyDescent="0.35">
      <c r="A52" s="168" t="s">
        <v>130</v>
      </c>
      <c r="B52" s="496" t="s">
        <v>99</v>
      </c>
      <c r="C52" s="496" t="s">
        <v>131</v>
      </c>
      <c r="D52" s="161">
        <f t="shared" ca="1" si="0"/>
        <v>444</v>
      </c>
      <c r="E52" s="161">
        <f t="shared" ca="1" si="1"/>
        <v>62</v>
      </c>
      <c r="F52" s="167"/>
      <c r="G52" s="161">
        <f t="shared" ca="1" si="2"/>
        <v>2562</v>
      </c>
      <c r="H52" s="161">
        <f t="shared" ca="1" si="3"/>
        <v>81</v>
      </c>
      <c r="I52" s="167"/>
      <c r="J52" s="161">
        <f t="shared" ca="1" si="4"/>
        <v>3006</v>
      </c>
      <c r="K52" s="161">
        <f t="shared" ca="1" si="5"/>
        <v>78</v>
      </c>
    </row>
    <row r="53" spans="1:11" x14ac:dyDescent="0.35">
      <c r="A53" s="168" t="s">
        <v>132</v>
      </c>
      <c r="B53" s="495" t="s">
        <v>99</v>
      </c>
      <c r="C53" s="495" t="s">
        <v>424</v>
      </c>
      <c r="D53" s="161">
        <f t="shared" ca="1" si="0"/>
        <v>371</v>
      </c>
      <c r="E53" s="161">
        <f t="shared" ca="1" si="1"/>
        <v>64</v>
      </c>
      <c r="F53" s="167"/>
      <c r="G53" s="161">
        <f t="shared" ca="1" si="2"/>
        <v>1727</v>
      </c>
      <c r="H53" s="161">
        <f t="shared" ca="1" si="3"/>
        <v>81</v>
      </c>
      <c r="I53" s="167"/>
      <c r="J53" s="161">
        <f t="shared" ca="1" si="4"/>
        <v>2098</v>
      </c>
      <c r="K53" s="161">
        <f t="shared" ca="1" si="5"/>
        <v>78</v>
      </c>
    </row>
    <row r="54" spans="1:11" x14ac:dyDescent="0.35">
      <c r="A54" s="168" t="s">
        <v>133</v>
      </c>
      <c r="B54" s="205" t="s">
        <v>99</v>
      </c>
      <c r="C54" s="205" t="s">
        <v>134</v>
      </c>
      <c r="D54" s="161">
        <f t="shared" ca="1" si="0"/>
        <v>453</v>
      </c>
      <c r="E54" s="161">
        <f t="shared" ca="1" si="1"/>
        <v>66</v>
      </c>
      <c r="F54" s="167"/>
      <c r="G54" s="161">
        <f t="shared" ca="1" si="2"/>
        <v>3026</v>
      </c>
      <c r="H54" s="161">
        <f t="shared" ca="1" si="3"/>
        <v>84</v>
      </c>
      <c r="I54" s="167"/>
      <c r="J54" s="161">
        <f t="shared" ca="1" si="4"/>
        <v>3479</v>
      </c>
      <c r="K54" s="161">
        <f t="shared" ca="1" si="5"/>
        <v>82</v>
      </c>
    </row>
    <row r="55" spans="1:11" x14ac:dyDescent="0.35">
      <c r="A55" s="168" t="s">
        <v>135</v>
      </c>
      <c r="B55" s="205" t="s">
        <v>99</v>
      </c>
      <c r="C55" s="205" t="s">
        <v>136</v>
      </c>
      <c r="D55" s="161">
        <f t="shared" ca="1" si="0"/>
        <v>614</v>
      </c>
      <c r="E55" s="161">
        <f t="shared" ca="1" si="1"/>
        <v>66</v>
      </c>
      <c r="F55" s="167"/>
      <c r="G55" s="161">
        <f t="shared" ca="1" si="2"/>
        <v>2533</v>
      </c>
      <c r="H55" s="161">
        <f t="shared" ca="1" si="3"/>
        <v>80</v>
      </c>
      <c r="I55" s="167"/>
      <c r="J55" s="161">
        <f t="shared" ca="1" si="4"/>
        <v>3147</v>
      </c>
      <c r="K55" s="161">
        <f t="shared" ca="1" si="5"/>
        <v>77</v>
      </c>
    </row>
    <row r="56" spans="1:11" x14ac:dyDescent="0.35">
      <c r="A56" s="168" t="s">
        <v>137</v>
      </c>
      <c r="B56" s="205" t="s">
        <v>99</v>
      </c>
      <c r="C56" s="205" t="s">
        <v>138</v>
      </c>
      <c r="D56" s="161">
        <f t="shared" ca="1" si="0"/>
        <v>247</v>
      </c>
      <c r="E56" s="161">
        <f t="shared" ca="1" si="1"/>
        <v>67</v>
      </c>
      <c r="F56" s="167"/>
      <c r="G56" s="161">
        <f t="shared" ca="1" si="2"/>
        <v>2738</v>
      </c>
      <c r="H56" s="161">
        <f t="shared" ca="1" si="3"/>
        <v>87</v>
      </c>
      <c r="I56" s="167"/>
      <c r="J56" s="161">
        <f t="shared" ca="1" si="4"/>
        <v>2985</v>
      </c>
      <c r="K56" s="161">
        <f t="shared" ca="1" si="5"/>
        <v>85</v>
      </c>
    </row>
    <row r="57" spans="1:11" x14ac:dyDescent="0.35">
      <c r="A57" s="168" t="s">
        <v>139</v>
      </c>
      <c r="B57" s="205" t="s">
        <v>99</v>
      </c>
      <c r="C57" s="205" t="s">
        <v>140</v>
      </c>
      <c r="D57" s="161">
        <f t="shared" ca="1" si="0"/>
        <v>322</v>
      </c>
      <c r="E57" s="161">
        <f t="shared" ca="1" si="1"/>
        <v>75</v>
      </c>
      <c r="F57" s="167"/>
      <c r="G57" s="161">
        <f t="shared" ca="1" si="2"/>
        <v>2312</v>
      </c>
      <c r="H57" s="161">
        <f t="shared" ca="1" si="3"/>
        <v>84</v>
      </c>
      <c r="I57" s="167"/>
      <c r="J57" s="161">
        <f t="shared" ca="1" si="4"/>
        <v>2634</v>
      </c>
      <c r="K57" s="161">
        <f t="shared" ca="1" si="5"/>
        <v>83</v>
      </c>
    </row>
    <row r="58" spans="1:11" x14ac:dyDescent="0.35">
      <c r="A58" s="168" t="s">
        <v>141</v>
      </c>
      <c r="B58" s="205" t="s">
        <v>99</v>
      </c>
      <c r="C58" s="205" t="s">
        <v>142</v>
      </c>
      <c r="D58" s="161">
        <f t="shared" ca="1" si="0"/>
        <v>620</v>
      </c>
      <c r="E58" s="161">
        <f t="shared" ca="1" si="1"/>
        <v>68</v>
      </c>
      <c r="F58" s="167"/>
      <c r="G58" s="161">
        <f t="shared" ca="1" si="2"/>
        <v>3243</v>
      </c>
      <c r="H58" s="161">
        <f t="shared" ca="1" si="3"/>
        <v>85</v>
      </c>
      <c r="I58" s="167"/>
      <c r="J58" s="161">
        <f t="shared" ca="1" si="4"/>
        <v>3863</v>
      </c>
      <c r="K58" s="161">
        <f t="shared" ca="1" si="5"/>
        <v>83</v>
      </c>
    </row>
    <row r="59" spans="1:11" x14ac:dyDescent="0.35">
      <c r="A59" s="168" t="s">
        <v>143</v>
      </c>
      <c r="B59" s="205" t="s">
        <v>99</v>
      </c>
      <c r="C59" s="205" t="s">
        <v>144</v>
      </c>
      <c r="D59" s="161">
        <f t="shared" ca="1" si="0"/>
        <v>779</v>
      </c>
      <c r="E59" s="161">
        <f t="shared" ca="1" si="1"/>
        <v>67</v>
      </c>
      <c r="F59" s="167"/>
      <c r="G59" s="161">
        <f t="shared" ca="1" si="2"/>
        <v>2972</v>
      </c>
      <c r="H59" s="161">
        <f t="shared" ca="1" si="3"/>
        <v>83</v>
      </c>
      <c r="I59" s="167"/>
      <c r="J59" s="161">
        <f t="shared" ca="1" si="4"/>
        <v>3751</v>
      </c>
      <c r="K59" s="161">
        <f t="shared" ca="1" si="5"/>
        <v>80</v>
      </c>
    </row>
    <row r="60" spans="1:11" x14ac:dyDescent="0.35">
      <c r="A60" s="168" t="s">
        <v>147</v>
      </c>
      <c r="B60" s="205" t="s">
        <v>633</v>
      </c>
      <c r="C60" s="205" t="s">
        <v>148</v>
      </c>
      <c r="D60" s="161">
        <f t="shared" ca="1" si="0"/>
        <v>635</v>
      </c>
      <c r="E60" s="161">
        <f t="shared" ca="1" si="1"/>
        <v>66</v>
      </c>
      <c r="F60" s="167"/>
      <c r="G60" s="161">
        <f t="shared" ca="1" si="2"/>
        <v>2265</v>
      </c>
      <c r="H60" s="161">
        <f t="shared" ca="1" si="3"/>
        <v>82</v>
      </c>
      <c r="I60" s="167"/>
      <c r="J60" s="161">
        <f t="shared" ca="1" si="4"/>
        <v>2900</v>
      </c>
      <c r="K60" s="161">
        <f t="shared" ca="1" si="5"/>
        <v>79</v>
      </c>
    </row>
    <row r="61" spans="1:11" x14ac:dyDescent="0.35">
      <c r="A61" s="168" t="s">
        <v>149</v>
      </c>
      <c r="B61" s="205" t="s">
        <v>633</v>
      </c>
      <c r="C61" s="205" t="s">
        <v>150</v>
      </c>
      <c r="D61" s="161">
        <f t="shared" ca="1" si="0"/>
        <v>1443</v>
      </c>
      <c r="E61" s="161">
        <f t="shared" ca="1" si="1"/>
        <v>70</v>
      </c>
      <c r="F61" s="167"/>
      <c r="G61" s="161">
        <f t="shared" ca="1" si="2"/>
        <v>6662</v>
      </c>
      <c r="H61" s="161">
        <f t="shared" ca="1" si="3"/>
        <v>81</v>
      </c>
      <c r="I61" s="167"/>
      <c r="J61" s="161">
        <f t="shared" ca="1" si="4"/>
        <v>8105</v>
      </c>
      <c r="K61" s="161">
        <f t="shared" ca="1" si="5"/>
        <v>79</v>
      </c>
    </row>
    <row r="62" spans="1:11" x14ac:dyDescent="0.35">
      <c r="A62" s="168" t="s">
        <v>151</v>
      </c>
      <c r="B62" s="205" t="s">
        <v>633</v>
      </c>
      <c r="C62" s="205" t="s">
        <v>152</v>
      </c>
      <c r="D62" s="161">
        <f t="shared" ca="1" si="0"/>
        <v>378</v>
      </c>
      <c r="E62" s="161">
        <f t="shared" ca="1" si="1"/>
        <v>65</v>
      </c>
      <c r="F62" s="167"/>
      <c r="G62" s="161">
        <f t="shared" ca="1" si="2"/>
        <v>2465</v>
      </c>
      <c r="H62" s="161">
        <f t="shared" ca="1" si="3"/>
        <v>84</v>
      </c>
      <c r="I62" s="167"/>
      <c r="J62" s="161">
        <f t="shared" ca="1" si="4"/>
        <v>2843</v>
      </c>
      <c r="K62" s="161">
        <f t="shared" ca="1" si="5"/>
        <v>82</v>
      </c>
    </row>
    <row r="63" spans="1:11" x14ac:dyDescent="0.35">
      <c r="A63" s="168" t="s">
        <v>153</v>
      </c>
      <c r="B63" s="205" t="s">
        <v>633</v>
      </c>
      <c r="C63" s="205" t="s">
        <v>154</v>
      </c>
      <c r="D63" s="161">
        <f t="shared" ca="1" si="0"/>
        <v>573</v>
      </c>
      <c r="E63" s="161">
        <f t="shared" ca="1" si="1"/>
        <v>64</v>
      </c>
      <c r="F63" s="167"/>
      <c r="G63" s="161">
        <f t="shared" ca="1" si="2"/>
        <v>3187</v>
      </c>
      <c r="H63" s="161">
        <f t="shared" ca="1" si="3"/>
        <v>80</v>
      </c>
      <c r="I63" s="167"/>
      <c r="J63" s="161">
        <f t="shared" ca="1" si="4"/>
        <v>3760</v>
      </c>
      <c r="K63" s="161">
        <f t="shared" ca="1" si="5"/>
        <v>78</v>
      </c>
    </row>
    <row r="64" spans="1:11" x14ac:dyDescent="0.35">
      <c r="A64" s="168" t="s">
        <v>155</v>
      </c>
      <c r="B64" s="205" t="s">
        <v>633</v>
      </c>
      <c r="C64" s="205" t="s">
        <v>156</v>
      </c>
      <c r="D64" s="161">
        <f t="shared" ca="1" si="0"/>
        <v>423</v>
      </c>
      <c r="E64" s="161">
        <f t="shared" ca="1" si="1"/>
        <v>70</v>
      </c>
      <c r="F64" s="167"/>
      <c r="G64" s="161">
        <f t="shared" ca="1" si="2"/>
        <v>3120</v>
      </c>
      <c r="H64" s="161">
        <f t="shared" ca="1" si="3"/>
        <v>83</v>
      </c>
      <c r="I64" s="167"/>
      <c r="J64" s="161">
        <f t="shared" ca="1" si="4"/>
        <v>3543</v>
      </c>
      <c r="K64" s="161">
        <f t="shared" ca="1" si="5"/>
        <v>81</v>
      </c>
    </row>
    <row r="65" spans="1:11" x14ac:dyDescent="0.35">
      <c r="A65" s="168" t="s">
        <v>157</v>
      </c>
      <c r="B65" s="205" t="s">
        <v>633</v>
      </c>
      <c r="C65" s="490" t="s">
        <v>519</v>
      </c>
      <c r="D65" s="161">
        <f t="shared" ca="1" si="0"/>
        <v>794</v>
      </c>
      <c r="E65" s="161">
        <f t="shared" ca="1" si="1"/>
        <v>69</v>
      </c>
      <c r="F65" s="167"/>
      <c r="G65" s="161">
        <f t="shared" ca="1" si="2"/>
        <v>2569</v>
      </c>
      <c r="H65" s="161">
        <f t="shared" ca="1" si="3"/>
        <v>79</v>
      </c>
      <c r="I65" s="167"/>
      <c r="J65" s="161">
        <f t="shared" ca="1" si="4"/>
        <v>3363</v>
      </c>
      <c r="K65" s="161">
        <f t="shared" ca="1" si="5"/>
        <v>77</v>
      </c>
    </row>
    <row r="66" spans="1:11" x14ac:dyDescent="0.35">
      <c r="A66" s="168" t="s">
        <v>158</v>
      </c>
      <c r="B66" s="205" t="s">
        <v>633</v>
      </c>
      <c r="C66" s="205" t="s">
        <v>159</v>
      </c>
      <c r="D66" s="161">
        <f t="shared" ca="1" si="0"/>
        <v>1018</v>
      </c>
      <c r="E66" s="161">
        <f t="shared" ca="1" si="1"/>
        <v>65</v>
      </c>
      <c r="F66" s="167"/>
      <c r="G66" s="161">
        <f t="shared" ca="1" si="2"/>
        <v>4467</v>
      </c>
      <c r="H66" s="161">
        <f t="shared" ca="1" si="3"/>
        <v>81</v>
      </c>
      <c r="I66" s="167"/>
      <c r="J66" s="161">
        <f t="shared" ca="1" si="4"/>
        <v>5485</v>
      </c>
      <c r="K66" s="161">
        <f t="shared" ca="1" si="5"/>
        <v>78</v>
      </c>
    </row>
    <row r="67" spans="1:11" x14ac:dyDescent="0.35">
      <c r="A67" s="168" t="s">
        <v>160</v>
      </c>
      <c r="B67" s="205" t="s">
        <v>633</v>
      </c>
      <c r="C67" s="205" t="s">
        <v>161</v>
      </c>
      <c r="D67" s="161">
        <f t="shared" ca="1" si="0"/>
        <v>1841</v>
      </c>
      <c r="E67" s="161">
        <f t="shared" ca="1" si="1"/>
        <v>63</v>
      </c>
      <c r="F67" s="167"/>
      <c r="G67" s="161">
        <f t="shared" ca="1" si="2"/>
        <v>8270</v>
      </c>
      <c r="H67" s="161">
        <f t="shared" ca="1" si="3"/>
        <v>80</v>
      </c>
      <c r="I67" s="167"/>
      <c r="J67" s="161">
        <f t="shared" ca="1" si="4"/>
        <v>10111</v>
      </c>
      <c r="K67" s="161">
        <f t="shared" ca="1" si="5"/>
        <v>77</v>
      </c>
    </row>
    <row r="68" spans="1:11" x14ac:dyDescent="0.35">
      <c r="A68" s="168" t="s">
        <v>162</v>
      </c>
      <c r="B68" s="205" t="s">
        <v>633</v>
      </c>
      <c r="C68" s="205" t="s">
        <v>163</v>
      </c>
      <c r="D68" s="161">
        <f t="shared" ca="1" si="0"/>
        <v>325</v>
      </c>
      <c r="E68" s="161">
        <f t="shared" ca="1" si="1"/>
        <v>70</v>
      </c>
      <c r="F68" s="167"/>
      <c r="G68" s="161">
        <f t="shared" ca="1" si="2"/>
        <v>1644</v>
      </c>
      <c r="H68" s="161">
        <f t="shared" ca="1" si="3"/>
        <v>82</v>
      </c>
      <c r="I68" s="167"/>
      <c r="J68" s="161">
        <f t="shared" ca="1" si="4"/>
        <v>1969</v>
      </c>
      <c r="K68" s="161">
        <f t="shared" ca="1" si="5"/>
        <v>80</v>
      </c>
    </row>
    <row r="69" spans="1:11" x14ac:dyDescent="0.35">
      <c r="A69" s="168" t="s">
        <v>164</v>
      </c>
      <c r="B69" s="205" t="s">
        <v>633</v>
      </c>
      <c r="C69" s="205" t="s">
        <v>165</v>
      </c>
      <c r="D69" s="161">
        <f t="shared" ca="1" si="0"/>
        <v>276</v>
      </c>
      <c r="E69" s="161">
        <f t="shared" ca="1" si="1"/>
        <v>70</v>
      </c>
      <c r="F69" s="167"/>
      <c r="G69" s="161">
        <f t="shared" ca="1" si="2"/>
        <v>1675</v>
      </c>
      <c r="H69" s="161">
        <f t="shared" ca="1" si="3"/>
        <v>85</v>
      </c>
      <c r="I69" s="167"/>
      <c r="J69" s="161">
        <f t="shared" ca="1" si="4"/>
        <v>1951</v>
      </c>
      <c r="K69" s="161">
        <f t="shared" ca="1" si="5"/>
        <v>83</v>
      </c>
    </row>
    <row r="70" spans="1:11" x14ac:dyDescent="0.35">
      <c r="A70" s="168" t="s">
        <v>166</v>
      </c>
      <c r="B70" s="496" t="s">
        <v>633</v>
      </c>
      <c r="C70" s="496" t="s">
        <v>167</v>
      </c>
      <c r="D70" s="161">
        <f t="shared" ca="1" si="0"/>
        <v>449</v>
      </c>
      <c r="E70" s="161">
        <f t="shared" ca="1" si="1"/>
        <v>63</v>
      </c>
      <c r="F70" s="167"/>
      <c r="G70" s="161">
        <f t="shared" ca="1" si="2"/>
        <v>5747</v>
      </c>
      <c r="H70" s="161">
        <f t="shared" ca="1" si="3"/>
        <v>80</v>
      </c>
      <c r="I70" s="167"/>
      <c r="J70" s="161">
        <f t="shared" ca="1" si="4"/>
        <v>6196</v>
      </c>
      <c r="K70" s="161">
        <f t="shared" ca="1" si="5"/>
        <v>78</v>
      </c>
    </row>
    <row r="71" spans="1:11" x14ac:dyDescent="0.35">
      <c r="A71" s="168" t="s">
        <v>168</v>
      </c>
      <c r="B71" s="495" t="s">
        <v>633</v>
      </c>
      <c r="C71" s="495" t="s">
        <v>169</v>
      </c>
      <c r="D71" s="161">
        <f t="shared" ca="1" si="0"/>
        <v>606</v>
      </c>
      <c r="E71" s="161">
        <f t="shared" ca="1" si="1"/>
        <v>67</v>
      </c>
      <c r="F71" s="167"/>
      <c r="G71" s="161">
        <f t="shared" ca="1" si="2"/>
        <v>2818</v>
      </c>
      <c r="H71" s="161">
        <f t="shared" ca="1" si="3"/>
        <v>81</v>
      </c>
      <c r="I71" s="167"/>
      <c r="J71" s="161">
        <f t="shared" ca="1" si="4"/>
        <v>3424</v>
      </c>
      <c r="K71" s="161">
        <f t="shared" ca="1" si="5"/>
        <v>79</v>
      </c>
    </row>
    <row r="72" spans="1:11" x14ac:dyDescent="0.35">
      <c r="A72" s="168" t="s">
        <v>170</v>
      </c>
      <c r="B72" s="205" t="s">
        <v>633</v>
      </c>
      <c r="C72" s="205" t="s">
        <v>171</v>
      </c>
      <c r="D72" s="161">
        <f t="shared" ca="1" si="0"/>
        <v>1152</v>
      </c>
      <c r="E72" s="161">
        <f t="shared" ca="1" si="1"/>
        <v>64</v>
      </c>
      <c r="F72" s="167"/>
      <c r="G72" s="161">
        <f t="shared" ca="1" si="2"/>
        <v>5297</v>
      </c>
      <c r="H72" s="161">
        <f t="shared" ca="1" si="3"/>
        <v>80</v>
      </c>
      <c r="I72" s="167"/>
      <c r="J72" s="161">
        <f t="shared" ca="1" si="4"/>
        <v>6449</v>
      </c>
      <c r="K72" s="161">
        <f t="shared" ca="1" si="5"/>
        <v>77</v>
      </c>
    </row>
    <row r="73" spans="1:11" x14ac:dyDescent="0.35">
      <c r="A73" s="168" t="s">
        <v>172</v>
      </c>
      <c r="B73" s="205" t="s">
        <v>633</v>
      </c>
      <c r="C73" s="205" t="s">
        <v>173</v>
      </c>
      <c r="D73" s="161">
        <f t="shared" ca="1" si="0"/>
        <v>594</v>
      </c>
      <c r="E73" s="161">
        <f t="shared" ca="1" si="1"/>
        <v>61</v>
      </c>
      <c r="F73" s="167"/>
      <c r="G73" s="161">
        <f t="shared" ca="1" si="2"/>
        <v>3584</v>
      </c>
      <c r="H73" s="161">
        <f t="shared" ca="1" si="3"/>
        <v>80</v>
      </c>
      <c r="I73" s="167"/>
      <c r="J73" s="161">
        <f t="shared" ca="1" si="4"/>
        <v>4178</v>
      </c>
      <c r="K73" s="161">
        <f t="shared" ca="1" si="5"/>
        <v>77</v>
      </c>
    </row>
    <row r="74" spans="1:11" x14ac:dyDescent="0.35">
      <c r="A74" s="168" t="s">
        <v>174</v>
      </c>
      <c r="B74" s="205" t="s">
        <v>633</v>
      </c>
      <c r="C74" s="205" t="s">
        <v>175</v>
      </c>
      <c r="D74" s="161">
        <f t="shared" ca="1" si="0"/>
        <v>171</v>
      </c>
      <c r="E74" s="161">
        <f t="shared" ca="1" si="1"/>
        <v>69</v>
      </c>
      <c r="F74" s="167"/>
      <c r="G74" s="161">
        <f t="shared" ca="1" si="2"/>
        <v>1840</v>
      </c>
      <c r="H74" s="161">
        <f t="shared" ca="1" si="3"/>
        <v>83</v>
      </c>
      <c r="I74" s="167"/>
      <c r="J74" s="161">
        <f t="shared" ca="1" si="4"/>
        <v>2011</v>
      </c>
      <c r="K74" s="161">
        <f t="shared" ca="1" si="5"/>
        <v>82</v>
      </c>
    </row>
    <row r="75" spans="1:11" x14ac:dyDescent="0.35">
      <c r="A75" s="168" t="s">
        <v>178</v>
      </c>
      <c r="B75" s="205" t="s">
        <v>177</v>
      </c>
      <c r="C75" s="205" t="s">
        <v>179</v>
      </c>
      <c r="D75" s="161">
        <f t="shared" ca="1" si="0"/>
        <v>517</v>
      </c>
      <c r="E75" s="161">
        <f t="shared" ca="1" si="1"/>
        <v>68</v>
      </c>
      <c r="F75" s="167"/>
      <c r="G75" s="161">
        <f t="shared" ca="1" si="2"/>
        <v>2880</v>
      </c>
      <c r="H75" s="161">
        <f t="shared" ca="1" si="3"/>
        <v>80</v>
      </c>
      <c r="I75" s="167"/>
      <c r="J75" s="161">
        <f t="shared" ca="1" si="4"/>
        <v>3397</v>
      </c>
      <c r="K75" s="161">
        <f t="shared" ca="1" si="5"/>
        <v>78</v>
      </c>
    </row>
    <row r="76" spans="1:11" x14ac:dyDescent="0.35">
      <c r="A76" s="168" t="s">
        <v>180</v>
      </c>
      <c r="B76" s="205" t="s">
        <v>177</v>
      </c>
      <c r="C76" s="205" t="s">
        <v>181</v>
      </c>
      <c r="D76" s="161">
        <f t="shared" ca="1" si="0"/>
        <v>1123</v>
      </c>
      <c r="E76" s="161">
        <f t="shared" ca="1" si="1"/>
        <v>67</v>
      </c>
      <c r="F76" s="167"/>
      <c r="G76" s="161">
        <f t="shared" ca="1" si="2"/>
        <v>7446</v>
      </c>
      <c r="H76" s="161">
        <f t="shared" ca="1" si="3"/>
        <v>81</v>
      </c>
      <c r="I76" s="167"/>
      <c r="J76" s="161">
        <f t="shared" ca="1" si="4"/>
        <v>8569</v>
      </c>
      <c r="K76" s="161">
        <f t="shared" ca="1" si="5"/>
        <v>79</v>
      </c>
    </row>
    <row r="77" spans="1:11" x14ac:dyDescent="0.35">
      <c r="A77" s="168" t="s">
        <v>182</v>
      </c>
      <c r="B77" s="205" t="s">
        <v>177</v>
      </c>
      <c r="C77" s="205" t="s">
        <v>183</v>
      </c>
      <c r="D77" s="161">
        <f t="shared" ca="1" si="0"/>
        <v>834</v>
      </c>
      <c r="E77" s="161">
        <f t="shared" ca="1" si="1"/>
        <v>67</v>
      </c>
      <c r="F77" s="167"/>
      <c r="G77" s="161">
        <f t="shared" ca="1" si="2"/>
        <v>3848</v>
      </c>
      <c r="H77" s="161">
        <f t="shared" ca="1" si="3"/>
        <v>79</v>
      </c>
      <c r="I77" s="167"/>
      <c r="J77" s="161">
        <f t="shared" ca="1" si="4"/>
        <v>4682</v>
      </c>
      <c r="K77" s="161">
        <f t="shared" ca="1" si="5"/>
        <v>77</v>
      </c>
    </row>
    <row r="78" spans="1:11" x14ac:dyDescent="0.35">
      <c r="A78" s="168" t="s">
        <v>184</v>
      </c>
      <c r="B78" s="205" t="s">
        <v>177</v>
      </c>
      <c r="C78" s="205" t="s">
        <v>185</v>
      </c>
      <c r="D78" s="161">
        <f t="shared" ca="1" si="0"/>
        <v>539</v>
      </c>
      <c r="E78" s="161">
        <f t="shared" ca="1" si="1"/>
        <v>60</v>
      </c>
      <c r="F78" s="167"/>
      <c r="G78" s="161">
        <f t="shared" ca="1" si="2"/>
        <v>7212</v>
      </c>
      <c r="H78" s="161">
        <f t="shared" ca="1" si="3"/>
        <v>82</v>
      </c>
      <c r="I78" s="167"/>
      <c r="J78" s="161">
        <f t="shared" ca="1" si="4"/>
        <v>7751</v>
      </c>
      <c r="K78" s="161">
        <f t="shared" ca="1" si="5"/>
        <v>80</v>
      </c>
    </row>
    <row r="79" spans="1:11" x14ac:dyDescent="0.35">
      <c r="A79" s="168" t="s">
        <v>186</v>
      </c>
      <c r="B79" s="205" t="s">
        <v>177</v>
      </c>
      <c r="C79" s="205" t="s">
        <v>187</v>
      </c>
      <c r="D79" s="161">
        <f t="shared" ref="D79:D142" ca="1" si="6">VLOOKUP(TRIM($A79),INDIRECT($W$10),6+$W$11,0)</f>
        <v>1163</v>
      </c>
      <c r="E79" s="161">
        <f t="shared" ref="E79:E142" ca="1" si="7">VLOOKUP(TRIM($A79),INDIRECT($W$10),3+$W$11,0)</f>
        <v>72</v>
      </c>
      <c r="F79" s="167"/>
      <c r="G79" s="161">
        <f t="shared" ref="G79:G142" ca="1" si="8">VLOOKUP(TRIM($A79),INDIRECT($W$10),12+$W$11,0)</f>
        <v>6970</v>
      </c>
      <c r="H79" s="161">
        <f t="shared" ref="H79:H142" ca="1" si="9">VLOOKUP(TRIM($A79),INDIRECT($W$10),9+$W$11,0)</f>
        <v>85</v>
      </c>
      <c r="I79" s="167"/>
      <c r="J79" s="161">
        <f t="shared" ref="J79:J142" ca="1" si="10">VLOOKUP(TRIM($A79),INDIRECT($W$10),18+$W$11,0)</f>
        <v>8133</v>
      </c>
      <c r="K79" s="161">
        <f t="shared" ref="K79:K142" ca="1" si="11">VLOOKUP(TRIM($A79),INDIRECT($W$10),15+$W$11,0)</f>
        <v>83</v>
      </c>
    </row>
    <row r="80" spans="1:11" x14ac:dyDescent="0.35">
      <c r="A80" s="168" t="s">
        <v>188</v>
      </c>
      <c r="B80" s="205" t="s">
        <v>177</v>
      </c>
      <c r="C80" s="205" t="s">
        <v>189</v>
      </c>
      <c r="D80" s="161">
        <f t="shared" ca="1" si="6"/>
        <v>1138</v>
      </c>
      <c r="E80" s="161">
        <f t="shared" ca="1" si="7"/>
        <v>68</v>
      </c>
      <c r="F80" s="167"/>
      <c r="G80" s="161">
        <f t="shared" ca="1" si="8"/>
        <v>8349</v>
      </c>
      <c r="H80" s="161">
        <f t="shared" ca="1" si="9"/>
        <v>83</v>
      </c>
      <c r="I80" s="167"/>
      <c r="J80" s="161">
        <f t="shared" ca="1" si="10"/>
        <v>9487</v>
      </c>
      <c r="K80" s="161">
        <f t="shared" ca="1" si="11"/>
        <v>81</v>
      </c>
    </row>
    <row r="81" spans="1:11" x14ac:dyDescent="0.35">
      <c r="A81" s="168" t="s">
        <v>190</v>
      </c>
      <c r="B81" s="205" t="s">
        <v>177</v>
      </c>
      <c r="C81" s="205" t="s">
        <v>191</v>
      </c>
      <c r="D81" s="161">
        <f t="shared" ca="1" si="6"/>
        <v>965</v>
      </c>
      <c r="E81" s="161">
        <f t="shared" ca="1" si="7"/>
        <v>68</v>
      </c>
      <c r="F81" s="167"/>
      <c r="G81" s="161">
        <f t="shared" ca="1" si="8"/>
        <v>2847</v>
      </c>
      <c r="H81" s="161">
        <f t="shared" ca="1" si="9"/>
        <v>77</v>
      </c>
      <c r="I81" s="167"/>
      <c r="J81" s="161">
        <f t="shared" ca="1" si="10"/>
        <v>3812</v>
      </c>
      <c r="K81" s="161">
        <f t="shared" ca="1" si="11"/>
        <v>75</v>
      </c>
    </row>
    <row r="82" spans="1:11" x14ac:dyDescent="0.35">
      <c r="A82" s="168" t="s">
        <v>192</v>
      </c>
      <c r="B82" s="496" t="s">
        <v>177</v>
      </c>
      <c r="C82" s="496" t="s">
        <v>193</v>
      </c>
      <c r="D82" s="161">
        <f t="shared" ca="1" si="6"/>
        <v>1118</v>
      </c>
      <c r="E82" s="161">
        <f t="shared" ca="1" si="7"/>
        <v>59</v>
      </c>
      <c r="F82" s="167"/>
      <c r="G82" s="161">
        <f t="shared" ca="1" si="8"/>
        <v>8386</v>
      </c>
      <c r="H82" s="161">
        <f t="shared" ca="1" si="9"/>
        <v>80</v>
      </c>
      <c r="I82" s="167"/>
      <c r="J82" s="161">
        <f t="shared" ca="1" si="10"/>
        <v>9504</v>
      </c>
      <c r="K82" s="161">
        <f t="shared" ca="1" si="11"/>
        <v>77</v>
      </c>
    </row>
    <row r="83" spans="1:11" x14ac:dyDescent="0.35">
      <c r="A83" s="168" t="s">
        <v>194</v>
      </c>
      <c r="B83" s="495" t="s">
        <v>177</v>
      </c>
      <c r="C83" s="495" t="s">
        <v>195</v>
      </c>
      <c r="D83" s="161">
        <f t="shared" ca="1" si="6"/>
        <v>15</v>
      </c>
      <c r="E83" s="161">
        <f t="shared" ca="1" si="7"/>
        <v>80</v>
      </c>
      <c r="F83" s="167"/>
      <c r="G83" s="161">
        <f t="shared" ca="1" si="8"/>
        <v>387</v>
      </c>
      <c r="H83" s="161">
        <f t="shared" ca="1" si="9"/>
        <v>86</v>
      </c>
      <c r="I83" s="167"/>
      <c r="J83" s="161">
        <f t="shared" ca="1" si="10"/>
        <v>402</v>
      </c>
      <c r="K83" s="161">
        <f t="shared" ca="1" si="11"/>
        <v>86</v>
      </c>
    </row>
    <row r="84" spans="1:11" x14ac:dyDescent="0.35">
      <c r="A84" s="168" t="s">
        <v>198</v>
      </c>
      <c r="B84" s="205" t="s">
        <v>197</v>
      </c>
      <c r="C84" s="205" t="s">
        <v>199</v>
      </c>
      <c r="D84" s="161">
        <f t="shared" ca="1" si="6"/>
        <v>4218</v>
      </c>
      <c r="E84" s="161">
        <f t="shared" ca="1" si="7"/>
        <v>73</v>
      </c>
      <c r="F84" s="167"/>
      <c r="G84" s="161">
        <f t="shared" ca="1" si="8"/>
        <v>11726</v>
      </c>
      <c r="H84" s="161">
        <f t="shared" ca="1" si="9"/>
        <v>82</v>
      </c>
      <c r="I84" s="167"/>
      <c r="J84" s="161">
        <f t="shared" ca="1" si="10"/>
        <v>15944</v>
      </c>
      <c r="K84" s="161">
        <f t="shared" ca="1" si="11"/>
        <v>79</v>
      </c>
    </row>
    <row r="85" spans="1:11" x14ac:dyDescent="0.35">
      <c r="A85" s="168" t="s">
        <v>200</v>
      </c>
      <c r="B85" s="205" t="s">
        <v>197</v>
      </c>
      <c r="C85" s="205" t="s">
        <v>201</v>
      </c>
      <c r="D85" s="161">
        <f t="shared" ca="1" si="6"/>
        <v>867</v>
      </c>
      <c r="E85" s="161">
        <f t="shared" ca="1" si="7"/>
        <v>70</v>
      </c>
      <c r="F85" s="167"/>
      <c r="G85" s="161">
        <f t="shared" ca="1" si="8"/>
        <v>3715</v>
      </c>
      <c r="H85" s="161">
        <f t="shared" ca="1" si="9"/>
        <v>81</v>
      </c>
      <c r="I85" s="167"/>
      <c r="J85" s="161">
        <f t="shared" ca="1" si="10"/>
        <v>4582</v>
      </c>
      <c r="K85" s="161">
        <f t="shared" ca="1" si="11"/>
        <v>79</v>
      </c>
    </row>
    <row r="86" spans="1:11" x14ac:dyDescent="0.35">
      <c r="A86" s="168" t="s">
        <v>202</v>
      </c>
      <c r="B86" s="205" t="s">
        <v>197</v>
      </c>
      <c r="C86" s="205" t="s">
        <v>203</v>
      </c>
      <c r="D86" s="161">
        <f t="shared" ca="1" si="6"/>
        <v>574</v>
      </c>
      <c r="E86" s="161">
        <f t="shared" ca="1" si="7"/>
        <v>64</v>
      </c>
      <c r="F86" s="167"/>
      <c r="G86" s="161">
        <f t="shared" ca="1" si="8"/>
        <v>3308</v>
      </c>
      <c r="H86" s="161">
        <f t="shared" ca="1" si="9"/>
        <v>81</v>
      </c>
      <c r="I86" s="167"/>
      <c r="J86" s="161">
        <f t="shared" ca="1" si="10"/>
        <v>3882</v>
      </c>
      <c r="K86" s="161">
        <f t="shared" ca="1" si="11"/>
        <v>79</v>
      </c>
    </row>
    <row r="87" spans="1:11" x14ac:dyDescent="0.35">
      <c r="A87" s="168" t="s">
        <v>204</v>
      </c>
      <c r="B87" s="205" t="s">
        <v>197</v>
      </c>
      <c r="C87" s="489" t="s">
        <v>496</v>
      </c>
      <c r="D87" s="161">
        <f t="shared" ca="1" si="6"/>
        <v>184</v>
      </c>
      <c r="E87" s="161">
        <f t="shared" ca="1" si="7"/>
        <v>61</v>
      </c>
      <c r="F87" s="167"/>
      <c r="G87" s="161">
        <f t="shared" ca="1" si="8"/>
        <v>1753</v>
      </c>
      <c r="H87" s="161">
        <f t="shared" ca="1" si="9"/>
        <v>83</v>
      </c>
      <c r="I87" s="167"/>
      <c r="J87" s="161">
        <f t="shared" ca="1" si="10"/>
        <v>1937</v>
      </c>
      <c r="K87" s="161">
        <f t="shared" ca="1" si="11"/>
        <v>81</v>
      </c>
    </row>
    <row r="88" spans="1:11" x14ac:dyDescent="0.35">
      <c r="A88" s="168" t="s">
        <v>206</v>
      </c>
      <c r="B88" s="205" t="s">
        <v>197</v>
      </c>
      <c r="C88" s="205" t="s">
        <v>207</v>
      </c>
      <c r="D88" s="161">
        <f t="shared" ca="1" si="6"/>
        <v>964</v>
      </c>
      <c r="E88" s="161">
        <f t="shared" ca="1" si="7"/>
        <v>71</v>
      </c>
      <c r="F88" s="167"/>
      <c r="G88" s="161">
        <f t="shared" ca="1" si="8"/>
        <v>3679</v>
      </c>
      <c r="H88" s="161">
        <f t="shared" ca="1" si="9"/>
        <v>81</v>
      </c>
      <c r="I88" s="167"/>
      <c r="J88" s="161">
        <f t="shared" ca="1" si="10"/>
        <v>4643</v>
      </c>
      <c r="K88" s="161">
        <f t="shared" ca="1" si="11"/>
        <v>79</v>
      </c>
    </row>
    <row r="89" spans="1:11" x14ac:dyDescent="0.35">
      <c r="A89" s="168" t="s">
        <v>208</v>
      </c>
      <c r="B89" s="205" t="s">
        <v>197</v>
      </c>
      <c r="C89" s="205" t="s">
        <v>209</v>
      </c>
      <c r="D89" s="161">
        <f t="shared" ca="1" si="6"/>
        <v>247</v>
      </c>
      <c r="E89" s="161">
        <f t="shared" ca="1" si="7"/>
        <v>66</v>
      </c>
      <c r="F89" s="167"/>
      <c r="G89" s="161">
        <f t="shared" ca="1" si="8"/>
        <v>2676</v>
      </c>
      <c r="H89" s="161">
        <f t="shared" ca="1" si="9"/>
        <v>83</v>
      </c>
      <c r="I89" s="167"/>
      <c r="J89" s="161">
        <f t="shared" ca="1" si="10"/>
        <v>2923</v>
      </c>
      <c r="K89" s="161">
        <f t="shared" ca="1" si="11"/>
        <v>81</v>
      </c>
    </row>
    <row r="90" spans="1:11" x14ac:dyDescent="0.35">
      <c r="A90" s="168" t="s">
        <v>210</v>
      </c>
      <c r="B90" s="205" t="s">
        <v>197</v>
      </c>
      <c r="C90" s="205" t="s">
        <v>211</v>
      </c>
      <c r="D90" s="161">
        <f t="shared" ca="1" si="6"/>
        <v>433</v>
      </c>
      <c r="E90" s="161">
        <f t="shared" ca="1" si="7"/>
        <v>73</v>
      </c>
      <c r="F90" s="167"/>
      <c r="G90" s="161">
        <f t="shared" ca="1" si="8"/>
        <v>2261</v>
      </c>
      <c r="H90" s="161">
        <f t="shared" ca="1" si="9"/>
        <v>86</v>
      </c>
      <c r="I90" s="167"/>
      <c r="J90" s="161">
        <f t="shared" ca="1" si="10"/>
        <v>2694</v>
      </c>
      <c r="K90" s="161">
        <f t="shared" ca="1" si="11"/>
        <v>84</v>
      </c>
    </row>
    <row r="91" spans="1:11" x14ac:dyDescent="0.35">
      <c r="A91" s="168" t="s">
        <v>212</v>
      </c>
      <c r="B91" s="205" t="s">
        <v>197</v>
      </c>
      <c r="C91" s="205" t="s">
        <v>213</v>
      </c>
      <c r="D91" s="161">
        <f t="shared" ca="1" si="6"/>
        <v>922</v>
      </c>
      <c r="E91" s="161">
        <f t="shared" ca="1" si="7"/>
        <v>68</v>
      </c>
      <c r="F91" s="167"/>
      <c r="G91" s="161">
        <f t="shared" ca="1" si="8"/>
        <v>8543</v>
      </c>
      <c r="H91" s="161">
        <f t="shared" ca="1" si="9"/>
        <v>85</v>
      </c>
      <c r="I91" s="167"/>
      <c r="J91" s="161">
        <f t="shared" ca="1" si="10"/>
        <v>9465</v>
      </c>
      <c r="K91" s="161">
        <f t="shared" ca="1" si="11"/>
        <v>83</v>
      </c>
    </row>
    <row r="92" spans="1:11" x14ac:dyDescent="0.35">
      <c r="A92" s="168" t="s">
        <v>214</v>
      </c>
      <c r="B92" s="205" t="s">
        <v>197</v>
      </c>
      <c r="C92" s="205" t="s">
        <v>215</v>
      </c>
      <c r="D92" s="161">
        <f t="shared" ca="1" si="6"/>
        <v>753</v>
      </c>
      <c r="E92" s="161">
        <f t="shared" ca="1" si="7"/>
        <v>71</v>
      </c>
      <c r="F92" s="167"/>
      <c r="G92" s="161">
        <f t="shared" ca="1" si="8"/>
        <v>2499</v>
      </c>
      <c r="H92" s="161">
        <f t="shared" ca="1" si="9"/>
        <v>83</v>
      </c>
      <c r="I92" s="167"/>
      <c r="J92" s="161">
        <f t="shared" ca="1" si="10"/>
        <v>3252</v>
      </c>
      <c r="K92" s="161">
        <f t="shared" ca="1" si="11"/>
        <v>80</v>
      </c>
    </row>
    <row r="93" spans="1:11" x14ac:dyDescent="0.35">
      <c r="A93" s="168" t="s">
        <v>216</v>
      </c>
      <c r="B93" s="205" t="s">
        <v>197</v>
      </c>
      <c r="C93" s="205" t="s">
        <v>217</v>
      </c>
      <c r="D93" s="161">
        <f t="shared" ca="1" si="6"/>
        <v>349</v>
      </c>
      <c r="E93" s="161">
        <f t="shared" ca="1" si="7"/>
        <v>72</v>
      </c>
      <c r="F93" s="167"/>
      <c r="G93" s="161">
        <f t="shared" ca="1" si="8"/>
        <v>1891</v>
      </c>
      <c r="H93" s="161">
        <f t="shared" ca="1" si="9"/>
        <v>86</v>
      </c>
      <c r="I93" s="167"/>
      <c r="J93" s="161">
        <f t="shared" ca="1" si="10"/>
        <v>2240</v>
      </c>
      <c r="K93" s="161">
        <f t="shared" ca="1" si="11"/>
        <v>84</v>
      </c>
    </row>
    <row r="94" spans="1:11" x14ac:dyDescent="0.35">
      <c r="A94" s="168" t="s">
        <v>218</v>
      </c>
      <c r="B94" s="205" t="s">
        <v>197</v>
      </c>
      <c r="C94" s="205" t="s">
        <v>219</v>
      </c>
      <c r="D94" s="161">
        <f t="shared" ca="1" si="6"/>
        <v>834</v>
      </c>
      <c r="E94" s="161">
        <f t="shared" ca="1" si="7"/>
        <v>74</v>
      </c>
      <c r="F94" s="167"/>
      <c r="G94" s="161">
        <f t="shared" ca="1" si="8"/>
        <v>2862</v>
      </c>
      <c r="H94" s="161">
        <f t="shared" ca="1" si="9"/>
        <v>85</v>
      </c>
      <c r="I94" s="167"/>
      <c r="J94" s="161">
        <f t="shared" ca="1" si="10"/>
        <v>3696</v>
      </c>
      <c r="K94" s="161">
        <f t="shared" ca="1" si="11"/>
        <v>82</v>
      </c>
    </row>
    <row r="95" spans="1:11" x14ac:dyDescent="0.35">
      <c r="A95" s="168" t="s">
        <v>220</v>
      </c>
      <c r="B95" s="205" t="s">
        <v>197</v>
      </c>
      <c r="C95" s="205" t="s">
        <v>221</v>
      </c>
      <c r="D95" s="161">
        <f t="shared" ca="1" si="6"/>
        <v>580</v>
      </c>
      <c r="E95" s="161">
        <f t="shared" ca="1" si="7"/>
        <v>66</v>
      </c>
      <c r="F95" s="167"/>
      <c r="G95" s="161">
        <f t="shared" ca="1" si="8"/>
        <v>5712</v>
      </c>
      <c r="H95" s="161">
        <f t="shared" ca="1" si="9"/>
        <v>83</v>
      </c>
      <c r="I95" s="167"/>
      <c r="J95" s="161">
        <f t="shared" ca="1" si="10"/>
        <v>6292</v>
      </c>
      <c r="K95" s="161">
        <f t="shared" ca="1" si="11"/>
        <v>82</v>
      </c>
    </row>
    <row r="96" spans="1:11" x14ac:dyDescent="0.35">
      <c r="A96" s="168" t="s">
        <v>222</v>
      </c>
      <c r="B96" s="205" t="s">
        <v>197</v>
      </c>
      <c r="C96" s="205" t="s">
        <v>223</v>
      </c>
      <c r="D96" s="161">
        <f t="shared" ca="1" si="6"/>
        <v>752</v>
      </c>
      <c r="E96" s="161">
        <f t="shared" ca="1" si="7"/>
        <v>70</v>
      </c>
      <c r="F96" s="167"/>
      <c r="G96" s="161">
        <f t="shared" ca="1" si="8"/>
        <v>2585</v>
      </c>
      <c r="H96" s="161">
        <f t="shared" ca="1" si="9"/>
        <v>82</v>
      </c>
      <c r="I96" s="167"/>
      <c r="J96" s="161">
        <f t="shared" ca="1" si="10"/>
        <v>3337</v>
      </c>
      <c r="K96" s="161">
        <f t="shared" ca="1" si="11"/>
        <v>79</v>
      </c>
    </row>
    <row r="97" spans="1:11" x14ac:dyDescent="0.35">
      <c r="A97" s="168" t="s">
        <v>224</v>
      </c>
      <c r="B97" s="205" t="s">
        <v>197</v>
      </c>
      <c r="C97" s="205" t="s">
        <v>225</v>
      </c>
      <c r="D97" s="161">
        <f t="shared" ca="1" si="6"/>
        <v>764</v>
      </c>
      <c r="E97" s="161">
        <f t="shared" ca="1" si="7"/>
        <v>64</v>
      </c>
      <c r="F97" s="167"/>
      <c r="G97" s="161">
        <f t="shared" ca="1" si="8"/>
        <v>5626</v>
      </c>
      <c r="H97" s="161">
        <f t="shared" ca="1" si="9"/>
        <v>83</v>
      </c>
      <c r="I97" s="167"/>
      <c r="J97" s="161">
        <f t="shared" ca="1" si="10"/>
        <v>6390</v>
      </c>
      <c r="K97" s="161">
        <f t="shared" ca="1" si="11"/>
        <v>81</v>
      </c>
    </row>
    <row r="98" spans="1:11" x14ac:dyDescent="0.35">
      <c r="A98" s="168" t="s">
        <v>228</v>
      </c>
      <c r="B98" s="489" t="s">
        <v>444</v>
      </c>
      <c r="C98" s="205" t="s">
        <v>229</v>
      </c>
      <c r="D98" s="161">
        <f t="shared" ca="1" si="6"/>
        <v>257</v>
      </c>
      <c r="E98" s="161">
        <f t="shared" ca="1" si="7"/>
        <v>65</v>
      </c>
      <c r="F98" s="167"/>
      <c r="G98" s="161">
        <f t="shared" ca="1" si="8"/>
        <v>2027</v>
      </c>
      <c r="H98" s="161">
        <f t="shared" ca="1" si="9"/>
        <v>76</v>
      </c>
      <c r="I98" s="167"/>
      <c r="J98" s="161">
        <f t="shared" ca="1" si="10"/>
        <v>2284</v>
      </c>
      <c r="K98" s="161">
        <f t="shared" ca="1" si="11"/>
        <v>75</v>
      </c>
    </row>
    <row r="99" spans="1:11" x14ac:dyDescent="0.35">
      <c r="A99" s="168" t="s">
        <v>232</v>
      </c>
      <c r="B99" s="497" t="s">
        <v>444</v>
      </c>
      <c r="C99" s="496" t="s">
        <v>233</v>
      </c>
      <c r="D99" s="161">
        <f t="shared" ca="1" si="6"/>
        <v>679</v>
      </c>
      <c r="E99" s="161">
        <f t="shared" ca="1" si="7"/>
        <v>58</v>
      </c>
      <c r="F99" s="167"/>
      <c r="G99" s="161">
        <f t="shared" ca="1" si="8"/>
        <v>6630</v>
      </c>
      <c r="H99" s="161">
        <f t="shared" ca="1" si="9"/>
        <v>80</v>
      </c>
      <c r="I99" s="167"/>
      <c r="J99" s="161">
        <f t="shared" ca="1" si="10"/>
        <v>7309</v>
      </c>
      <c r="K99" s="161">
        <f t="shared" ca="1" si="11"/>
        <v>78</v>
      </c>
    </row>
    <row r="100" spans="1:11" x14ac:dyDescent="0.35">
      <c r="A100" s="168" t="s">
        <v>230</v>
      </c>
      <c r="B100" s="498" t="s">
        <v>444</v>
      </c>
      <c r="C100" s="495" t="s">
        <v>231</v>
      </c>
      <c r="D100" s="161">
        <f t="shared" ca="1" si="6"/>
        <v>260</v>
      </c>
      <c r="E100" s="161">
        <f t="shared" ca="1" si="7"/>
        <v>66</v>
      </c>
      <c r="F100" s="167"/>
      <c r="G100" s="161">
        <f t="shared" ca="1" si="8"/>
        <v>3270</v>
      </c>
      <c r="H100" s="161">
        <f t="shared" ca="1" si="9"/>
        <v>82</v>
      </c>
      <c r="I100" s="167"/>
      <c r="J100" s="161">
        <f t="shared" ca="1" si="10"/>
        <v>3530</v>
      </c>
      <c r="K100" s="161">
        <f t="shared" ca="1" si="11"/>
        <v>81</v>
      </c>
    </row>
    <row r="101" spans="1:11" x14ac:dyDescent="0.35">
      <c r="A101" s="168" t="s">
        <v>234</v>
      </c>
      <c r="B101" s="498" t="s">
        <v>444</v>
      </c>
      <c r="C101" s="495" t="s">
        <v>235</v>
      </c>
      <c r="D101" s="161">
        <f t="shared" ca="1" si="6"/>
        <v>2114</v>
      </c>
      <c r="E101" s="161">
        <f t="shared" ca="1" si="7"/>
        <v>67</v>
      </c>
      <c r="F101" s="167"/>
      <c r="G101" s="161">
        <f t="shared" ca="1" si="8"/>
        <v>14647</v>
      </c>
      <c r="H101" s="161">
        <f t="shared" ca="1" si="9"/>
        <v>83</v>
      </c>
      <c r="I101" s="167"/>
      <c r="J101" s="161">
        <f t="shared" ca="1" si="10"/>
        <v>16761</v>
      </c>
      <c r="K101" s="161">
        <f t="shared" ca="1" si="11"/>
        <v>81</v>
      </c>
    </row>
    <row r="102" spans="1:11" x14ac:dyDescent="0.35">
      <c r="A102" s="168" t="s">
        <v>236</v>
      </c>
      <c r="B102" s="489" t="s">
        <v>444</v>
      </c>
      <c r="C102" s="205" t="s">
        <v>237</v>
      </c>
      <c r="D102" s="161">
        <f t="shared" ca="1" si="6"/>
        <v>1130</v>
      </c>
      <c r="E102" s="161">
        <f t="shared" ca="1" si="7"/>
        <v>64</v>
      </c>
      <c r="F102" s="167"/>
      <c r="G102" s="161">
        <f t="shared" ca="1" si="8"/>
        <v>13559</v>
      </c>
      <c r="H102" s="161">
        <f t="shared" ca="1" si="9"/>
        <v>84</v>
      </c>
      <c r="I102" s="167"/>
      <c r="J102" s="161">
        <f t="shared" ca="1" si="10"/>
        <v>14689</v>
      </c>
      <c r="K102" s="161">
        <f t="shared" ca="1" si="11"/>
        <v>83</v>
      </c>
    </row>
    <row r="103" spans="1:11" x14ac:dyDescent="0.35">
      <c r="A103" s="168" t="s">
        <v>238</v>
      </c>
      <c r="B103" s="489" t="s">
        <v>444</v>
      </c>
      <c r="C103" s="205" t="s">
        <v>239</v>
      </c>
      <c r="D103" s="161">
        <f t="shared" ca="1" si="6"/>
        <v>495</v>
      </c>
      <c r="E103" s="161">
        <f t="shared" ca="1" si="7"/>
        <v>75</v>
      </c>
      <c r="F103" s="167"/>
      <c r="G103" s="161">
        <f t="shared" ca="1" si="8"/>
        <v>2779</v>
      </c>
      <c r="H103" s="161">
        <f t="shared" ca="1" si="9"/>
        <v>79</v>
      </c>
      <c r="I103" s="167"/>
      <c r="J103" s="161">
        <f t="shared" ca="1" si="10"/>
        <v>3274</v>
      </c>
      <c r="K103" s="161">
        <f t="shared" ca="1" si="11"/>
        <v>78</v>
      </c>
    </row>
    <row r="104" spans="1:11" x14ac:dyDescent="0.35">
      <c r="A104" s="168" t="s">
        <v>240</v>
      </c>
      <c r="B104" s="489" t="s">
        <v>444</v>
      </c>
      <c r="C104" s="205" t="s">
        <v>241</v>
      </c>
      <c r="D104" s="161">
        <f t="shared" ca="1" si="6"/>
        <v>1200</v>
      </c>
      <c r="E104" s="161">
        <f t="shared" ca="1" si="7"/>
        <v>63</v>
      </c>
      <c r="F104" s="167"/>
      <c r="G104" s="161">
        <f t="shared" ca="1" si="8"/>
        <v>7953</v>
      </c>
      <c r="H104" s="161">
        <f t="shared" ca="1" si="9"/>
        <v>80</v>
      </c>
      <c r="I104" s="167"/>
      <c r="J104" s="161">
        <f t="shared" ca="1" si="10"/>
        <v>9153</v>
      </c>
      <c r="K104" s="161">
        <f t="shared" ca="1" si="11"/>
        <v>78</v>
      </c>
    </row>
    <row r="105" spans="1:11" x14ac:dyDescent="0.35">
      <c r="A105" s="168" t="s">
        <v>242</v>
      </c>
      <c r="B105" s="489" t="s">
        <v>444</v>
      </c>
      <c r="C105" s="205" t="s">
        <v>243</v>
      </c>
      <c r="D105" s="161">
        <f t="shared" ca="1" si="6"/>
        <v>485</v>
      </c>
      <c r="E105" s="161">
        <f t="shared" ca="1" si="7"/>
        <v>69</v>
      </c>
      <c r="F105" s="167"/>
      <c r="G105" s="161">
        <f t="shared" ca="1" si="8"/>
        <v>2632</v>
      </c>
      <c r="H105" s="161">
        <f t="shared" ca="1" si="9"/>
        <v>78</v>
      </c>
      <c r="I105" s="167"/>
      <c r="J105" s="161">
        <f t="shared" ca="1" si="10"/>
        <v>3117</v>
      </c>
      <c r="K105" s="161">
        <f t="shared" ca="1" si="11"/>
        <v>77</v>
      </c>
    </row>
    <row r="106" spans="1:11" x14ac:dyDescent="0.35">
      <c r="A106" s="168" t="s">
        <v>244</v>
      </c>
      <c r="B106" s="489" t="s">
        <v>444</v>
      </c>
      <c r="C106" s="205" t="s">
        <v>427</v>
      </c>
      <c r="D106" s="161">
        <f t="shared" ca="1" si="6"/>
        <v>323</v>
      </c>
      <c r="E106" s="161">
        <f t="shared" ca="1" si="7"/>
        <v>62</v>
      </c>
      <c r="F106" s="167"/>
      <c r="G106" s="161">
        <f t="shared" ca="1" si="8"/>
        <v>1885</v>
      </c>
      <c r="H106" s="161">
        <f t="shared" ca="1" si="9"/>
        <v>83</v>
      </c>
      <c r="I106" s="167"/>
      <c r="J106" s="161">
        <f t="shared" ca="1" si="10"/>
        <v>2208</v>
      </c>
      <c r="K106" s="161">
        <f t="shared" ca="1" si="11"/>
        <v>80</v>
      </c>
    </row>
    <row r="107" spans="1:11" x14ac:dyDescent="0.35">
      <c r="A107" s="168" t="s">
        <v>245</v>
      </c>
      <c r="B107" s="489" t="s">
        <v>444</v>
      </c>
      <c r="C107" s="205" t="s">
        <v>246</v>
      </c>
      <c r="D107" s="161">
        <f t="shared" ca="1" si="6"/>
        <v>1025</v>
      </c>
      <c r="E107" s="161">
        <f t="shared" ca="1" si="7"/>
        <v>65</v>
      </c>
      <c r="F107" s="167"/>
      <c r="G107" s="161">
        <f t="shared" ca="1" si="8"/>
        <v>6957</v>
      </c>
      <c r="H107" s="161">
        <f t="shared" ca="1" si="9"/>
        <v>81</v>
      </c>
      <c r="I107" s="167"/>
      <c r="J107" s="161">
        <f t="shared" ca="1" si="10"/>
        <v>7982</v>
      </c>
      <c r="K107" s="161">
        <f t="shared" ca="1" si="11"/>
        <v>79</v>
      </c>
    </row>
    <row r="108" spans="1:11" x14ac:dyDescent="0.35">
      <c r="A108" s="168" t="s">
        <v>247</v>
      </c>
      <c r="B108" s="489" t="s">
        <v>444</v>
      </c>
      <c r="C108" s="205" t="s">
        <v>248</v>
      </c>
      <c r="D108" s="161">
        <f t="shared" ca="1" si="6"/>
        <v>314</v>
      </c>
      <c r="E108" s="161">
        <f t="shared" ca="1" si="7"/>
        <v>71</v>
      </c>
      <c r="F108" s="167"/>
      <c r="G108" s="161">
        <f t="shared" ca="1" si="8"/>
        <v>2033</v>
      </c>
      <c r="H108" s="161">
        <f t="shared" ca="1" si="9"/>
        <v>84</v>
      </c>
      <c r="I108" s="167"/>
      <c r="J108" s="161">
        <f t="shared" ca="1" si="10"/>
        <v>2347</v>
      </c>
      <c r="K108" s="161">
        <f t="shared" ca="1" si="11"/>
        <v>83</v>
      </c>
    </row>
    <row r="109" spans="1:11" x14ac:dyDescent="0.35">
      <c r="A109" s="168" t="s">
        <v>253</v>
      </c>
      <c r="B109" s="489" t="s">
        <v>250</v>
      </c>
      <c r="C109" s="489" t="s">
        <v>254</v>
      </c>
      <c r="D109" s="161">
        <f t="shared" ca="1" si="6"/>
        <v>397</v>
      </c>
      <c r="E109" s="161">
        <f t="shared" ca="1" si="7"/>
        <v>74</v>
      </c>
      <c r="F109" s="167"/>
      <c r="G109" s="161">
        <f t="shared" ca="1" si="8"/>
        <v>1257</v>
      </c>
      <c r="H109" s="161">
        <f t="shared" ca="1" si="9"/>
        <v>82</v>
      </c>
      <c r="I109" s="167"/>
      <c r="J109" s="161">
        <f t="shared" ca="1" si="10"/>
        <v>1654</v>
      </c>
      <c r="K109" s="161">
        <f t="shared" ca="1" si="11"/>
        <v>80</v>
      </c>
    </row>
    <row r="110" spans="1:11" x14ac:dyDescent="0.35">
      <c r="A110" s="168" t="s">
        <v>255</v>
      </c>
      <c r="B110" s="489" t="s">
        <v>250</v>
      </c>
      <c r="C110" s="490" t="s">
        <v>256</v>
      </c>
      <c r="D110" s="161" t="str">
        <f t="shared" ca="1" si="6"/>
        <v>*</v>
      </c>
      <c r="E110" s="161" t="str">
        <f t="shared" ca="1" si="7"/>
        <v>*</v>
      </c>
      <c r="F110" s="167"/>
      <c r="G110" s="161" t="str">
        <f t="shared" ca="1" si="8"/>
        <v>*</v>
      </c>
      <c r="H110" s="161" t="str">
        <f t="shared" ca="1" si="9"/>
        <v>*</v>
      </c>
      <c r="I110" s="167"/>
      <c r="J110" s="161" t="str">
        <f t="shared" ca="1" si="10"/>
        <v>*</v>
      </c>
      <c r="K110" s="161" t="str">
        <f t="shared" ca="1" si="11"/>
        <v>*</v>
      </c>
    </row>
    <row r="111" spans="1:11" x14ac:dyDescent="0.35">
      <c r="A111" s="168" t="s">
        <v>257</v>
      </c>
      <c r="B111" s="489" t="s">
        <v>250</v>
      </c>
      <c r="C111" s="490" t="s">
        <v>258</v>
      </c>
      <c r="D111" s="161">
        <f t="shared" ca="1" si="6"/>
        <v>829</v>
      </c>
      <c r="E111" s="161">
        <f t="shared" ca="1" si="7"/>
        <v>82</v>
      </c>
      <c r="F111" s="167"/>
      <c r="G111" s="161">
        <f t="shared" ca="1" si="8"/>
        <v>1992</v>
      </c>
      <c r="H111" s="161">
        <f t="shared" ca="1" si="9"/>
        <v>86</v>
      </c>
      <c r="I111" s="167"/>
      <c r="J111" s="161">
        <f t="shared" ca="1" si="10"/>
        <v>2821</v>
      </c>
      <c r="K111" s="161">
        <f t="shared" ca="1" si="11"/>
        <v>85</v>
      </c>
    </row>
    <row r="112" spans="1:11" x14ac:dyDescent="0.35">
      <c r="A112" s="168" t="s">
        <v>259</v>
      </c>
      <c r="B112" s="489" t="s">
        <v>250</v>
      </c>
      <c r="C112" s="489" t="s">
        <v>260</v>
      </c>
      <c r="D112" s="161">
        <f t="shared" ca="1" si="6"/>
        <v>298</v>
      </c>
      <c r="E112" s="161">
        <f t="shared" ca="1" si="7"/>
        <v>77</v>
      </c>
      <c r="F112" s="167"/>
      <c r="G112" s="161">
        <f t="shared" ca="1" si="8"/>
        <v>1186</v>
      </c>
      <c r="H112" s="161">
        <f t="shared" ca="1" si="9"/>
        <v>87</v>
      </c>
      <c r="I112" s="167"/>
      <c r="J112" s="161">
        <f t="shared" ca="1" si="10"/>
        <v>1484</v>
      </c>
      <c r="K112" s="161">
        <f t="shared" ca="1" si="11"/>
        <v>85</v>
      </c>
    </row>
    <row r="113" spans="1:11" x14ac:dyDescent="0.35">
      <c r="A113" s="168" t="s">
        <v>261</v>
      </c>
      <c r="B113" s="497" t="s">
        <v>250</v>
      </c>
      <c r="C113" s="499" t="s">
        <v>262</v>
      </c>
      <c r="D113" s="161">
        <f t="shared" ca="1" si="6"/>
        <v>474</v>
      </c>
      <c r="E113" s="161">
        <f t="shared" ca="1" si="7"/>
        <v>80</v>
      </c>
      <c r="F113" s="167"/>
      <c r="G113" s="161">
        <f t="shared" ca="1" si="8"/>
        <v>2749</v>
      </c>
      <c r="H113" s="161">
        <f t="shared" ca="1" si="9"/>
        <v>83</v>
      </c>
      <c r="I113" s="167"/>
      <c r="J113" s="161">
        <f t="shared" ca="1" si="10"/>
        <v>3223</v>
      </c>
      <c r="K113" s="161">
        <f t="shared" ca="1" si="11"/>
        <v>82</v>
      </c>
    </row>
    <row r="114" spans="1:11" x14ac:dyDescent="0.35">
      <c r="A114" s="168" t="s">
        <v>263</v>
      </c>
      <c r="B114" s="500" t="s">
        <v>250</v>
      </c>
      <c r="C114" s="501" t="s">
        <v>264</v>
      </c>
      <c r="D114" s="161">
        <f t="shared" ca="1" si="6"/>
        <v>605</v>
      </c>
      <c r="E114" s="161">
        <f t="shared" ca="1" si="7"/>
        <v>73</v>
      </c>
      <c r="F114" s="167"/>
      <c r="G114" s="161">
        <f t="shared" ca="1" si="8"/>
        <v>1503</v>
      </c>
      <c r="H114" s="161">
        <f t="shared" ca="1" si="9"/>
        <v>83</v>
      </c>
      <c r="I114" s="167"/>
      <c r="J114" s="161">
        <f t="shared" ca="1" si="10"/>
        <v>2108</v>
      </c>
      <c r="K114" s="161">
        <f t="shared" ca="1" si="11"/>
        <v>80</v>
      </c>
    </row>
    <row r="115" spans="1:11" x14ac:dyDescent="0.35">
      <c r="A115" s="168" t="s">
        <v>265</v>
      </c>
      <c r="B115" s="500" t="s">
        <v>250</v>
      </c>
      <c r="C115" s="501" t="s">
        <v>266</v>
      </c>
      <c r="D115" s="161">
        <f t="shared" ca="1" si="6"/>
        <v>244</v>
      </c>
      <c r="E115" s="161">
        <f t="shared" ca="1" si="7"/>
        <v>78</v>
      </c>
      <c r="F115" s="167"/>
      <c r="G115" s="161">
        <f t="shared" ca="1" si="8"/>
        <v>759</v>
      </c>
      <c r="H115" s="161">
        <f t="shared" ca="1" si="9"/>
        <v>89</v>
      </c>
      <c r="I115" s="167"/>
      <c r="J115" s="161">
        <f t="shared" ca="1" si="10"/>
        <v>1003</v>
      </c>
      <c r="K115" s="161">
        <f t="shared" ca="1" si="11"/>
        <v>87</v>
      </c>
    </row>
    <row r="116" spans="1:11" x14ac:dyDescent="0.35">
      <c r="A116" s="216" t="s">
        <v>267</v>
      </c>
      <c r="B116" s="502" t="s">
        <v>250</v>
      </c>
      <c r="C116" s="503" t="s">
        <v>268</v>
      </c>
      <c r="D116" s="161">
        <f t="shared" ca="1" si="6"/>
        <v>764</v>
      </c>
      <c r="E116" s="161">
        <f t="shared" ca="1" si="7"/>
        <v>76</v>
      </c>
      <c r="F116" s="167"/>
      <c r="G116" s="161">
        <f t="shared" ca="1" si="8"/>
        <v>2438</v>
      </c>
      <c r="H116" s="161">
        <f t="shared" ca="1" si="9"/>
        <v>86</v>
      </c>
      <c r="I116" s="167"/>
      <c r="J116" s="161">
        <f t="shared" ca="1" si="10"/>
        <v>3202</v>
      </c>
      <c r="K116" s="161">
        <f t="shared" ca="1" si="11"/>
        <v>84</v>
      </c>
    </row>
    <row r="117" spans="1:11" x14ac:dyDescent="0.35">
      <c r="A117" s="168" t="s">
        <v>269</v>
      </c>
      <c r="B117" s="504" t="s">
        <v>250</v>
      </c>
      <c r="C117" s="505" t="s">
        <v>270</v>
      </c>
      <c r="D117" s="161">
        <f t="shared" ca="1" si="6"/>
        <v>627</v>
      </c>
      <c r="E117" s="161">
        <f t="shared" ca="1" si="7"/>
        <v>74</v>
      </c>
      <c r="F117" s="167"/>
      <c r="G117" s="161">
        <f t="shared" ca="1" si="8"/>
        <v>3183</v>
      </c>
      <c r="H117" s="161">
        <f t="shared" ca="1" si="9"/>
        <v>85</v>
      </c>
      <c r="I117" s="167"/>
      <c r="J117" s="161">
        <f t="shared" ca="1" si="10"/>
        <v>3810</v>
      </c>
      <c r="K117" s="161">
        <f t="shared" ca="1" si="11"/>
        <v>83</v>
      </c>
    </row>
    <row r="118" spans="1:11" x14ac:dyDescent="0.35">
      <c r="A118" s="168" t="s">
        <v>271</v>
      </c>
      <c r="B118" s="506" t="s">
        <v>250</v>
      </c>
      <c r="C118" s="507" t="s">
        <v>272</v>
      </c>
      <c r="D118" s="161">
        <f t="shared" ca="1" si="6"/>
        <v>828</v>
      </c>
      <c r="E118" s="161">
        <f t="shared" ca="1" si="7"/>
        <v>84</v>
      </c>
      <c r="F118" s="167"/>
      <c r="G118" s="161">
        <f t="shared" ca="1" si="8"/>
        <v>4120</v>
      </c>
      <c r="H118" s="161">
        <f t="shared" ca="1" si="9"/>
        <v>88</v>
      </c>
      <c r="I118" s="167"/>
      <c r="J118" s="161">
        <f t="shared" ca="1" si="10"/>
        <v>4948</v>
      </c>
      <c r="K118" s="161">
        <f t="shared" ca="1" si="11"/>
        <v>87</v>
      </c>
    </row>
    <row r="119" spans="1:11" x14ac:dyDescent="0.35">
      <c r="A119" s="168" t="s">
        <v>273</v>
      </c>
      <c r="B119" s="508" t="s">
        <v>250</v>
      </c>
      <c r="C119" s="298" t="s">
        <v>274</v>
      </c>
      <c r="D119" s="161">
        <f t="shared" ca="1" si="6"/>
        <v>816</v>
      </c>
      <c r="E119" s="161">
        <f t="shared" ca="1" si="7"/>
        <v>80</v>
      </c>
      <c r="F119" s="167"/>
      <c r="G119" s="161">
        <f t="shared" ca="1" si="8"/>
        <v>2663</v>
      </c>
      <c r="H119" s="161">
        <f t="shared" ca="1" si="9"/>
        <v>83</v>
      </c>
      <c r="I119" s="167"/>
      <c r="J119" s="161">
        <f t="shared" ca="1" si="10"/>
        <v>3479</v>
      </c>
      <c r="K119" s="161">
        <f t="shared" ca="1" si="11"/>
        <v>82</v>
      </c>
    </row>
    <row r="120" spans="1:11" x14ac:dyDescent="0.35">
      <c r="A120" s="168" t="s">
        <v>275</v>
      </c>
      <c r="B120" s="504" t="s">
        <v>250</v>
      </c>
      <c r="C120" s="505" t="s">
        <v>276</v>
      </c>
      <c r="D120" s="161">
        <f t="shared" ca="1" si="6"/>
        <v>1083</v>
      </c>
      <c r="E120" s="161">
        <f t="shared" ca="1" si="7"/>
        <v>76</v>
      </c>
      <c r="F120" s="167"/>
      <c r="G120" s="161">
        <f t="shared" ca="1" si="8"/>
        <v>2389</v>
      </c>
      <c r="H120" s="161">
        <f t="shared" ca="1" si="9"/>
        <v>83</v>
      </c>
      <c r="I120" s="167"/>
      <c r="J120" s="161">
        <f t="shared" ca="1" si="10"/>
        <v>3472</v>
      </c>
      <c r="K120" s="161">
        <f t="shared" ca="1" si="11"/>
        <v>81</v>
      </c>
    </row>
    <row r="121" spans="1:11" x14ac:dyDescent="0.35">
      <c r="A121" s="168" t="s">
        <v>277</v>
      </c>
      <c r="B121" s="508" t="s">
        <v>250</v>
      </c>
      <c r="C121" s="298" t="s">
        <v>278</v>
      </c>
      <c r="D121" s="161">
        <f t="shared" ca="1" si="6"/>
        <v>458</v>
      </c>
      <c r="E121" s="161">
        <f t="shared" ca="1" si="7"/>
        <v>76</v>
      </c>
      <c r="F121" s="167"/>
      <c r="G121" s="161">
        <f t="shared" ca="1" si="8"/>
        <v>2454</v>
      </c>
      <c r="H121" s="161">
        <f t="shared" ca="1" si="9"/>
        <v>87</v>
      </c>
      <c r="I121" s="167"/>
      <c r="J121" s="161">
        <f t="shared" ca="1" si="10"/>
        <v>2912</v>
      </c>
      <c r="K121" s="161">
        <f t="shared" ca="1" si="11"/>
        <v>85</v>
      </c>
    </row>
    <row r="122" spans="1:11" x14ac:dyDescent="0.35">
      <c r="A122" s="168" t="s">
        <v>279</v>
      </c>
      <c r="B122" s="508" t="s">
        <v>250</v>
      </c>
      <c r="C122" s="298" t="s">
        <v>280</v>
      </c>
      <c r="D122" s="161">
        <f t="shared" ca="1" si="6"/>
        <v>326</v>
      </c>
      <c r="E122" s="161">
        <f t="shared" ca="1" si="7"/>
        <v>82</v>
      </c>
      <c r="F122" s="167"/>
      <c r="G122" s="161">
        <f t="shared" ca="1" si="8"/>
        <v>1222</v>
      </c>
      <c r="H122" s="161">
        <f t="shared" ca="1" si="9"/>
        <v>90</v>
      </c>
      <c r="I122" s="167"/>
      <c r="J122" s="161">
        <f t="shared" ca="1" si="10"/>
        <v>1548</v>
      </c>
      <c r="K122" s="161">
        <f t="shared" ca="1" si="11"/>
        <v>88</v>
      </c>
    </row>
    <row r="123" spans="1:11" x14ac:dyDescent="0.35">
      <c r="A123" s="168" t="s">
        <v>283</v>
      </c>
      <c r="B123" s="508" t="s">
        <v>250</v>
      </c>
      <c r="C123" s="298" t="s">
        <v>284</v>
      </c>
      <c r="D123" s="161">
        <f t="shared" ca="1" si="6"/>
        <v>575</v>
      </c>
      <c r="E123" s="161">
        <f t="shared" ca="1" si="7"/>
        <v>74</v>
      </c>
      <c r="F123" s="167"/>
      <c r="G123" s="161">
        <f t="shared" ca="1" si="8"/>
        <v>3135</v>
      </c>
      <c r="H123" s="161">
        <f t="shared" ca="1" si="9"/>
        <v>82</v>
      </c>
      <c r="I123" s="167"/>
      <c r="J123" s="161">
        <f t="shared" ca="1" si="10"/>
        <v>3710</v>
      </c>
      <c r="K123" s="161">
        <f t="shared" ca="1" si="11"/>
        <v>81</v>
      </c>
    </row>
    <row r="124" spans="1:11" x14ac:dyDescent="0.35">
      <c r="A124" s="168" t="s">
        <v>285</v>
      </c>
      <c r="B124" s="508" t="s">
        <v>250</v>
      </c>
      <c r="C124" s="298" t="s">
        <v>286</v>
      </c>
      <c r="D124" s="161">
        <f t="shared" ca="1" si="6"/>
        <v>745</v>
      </c>
      <c r="E124" s="161">
        <f t="shared" ca="1" si="7"/>
        <v>72</v>
      </c>
      <c r="F124" s="167"/>
      <c r="G124" s="161">
        <f t="shared" ca="1" si="8"/>
        <v>3651</v>
      </c>
      <c r="H124" s="161">
        <f t="shared" ca="1" si="9"/>
        <v>83</v>
      </c>
      <c r="I124" s="167"/>
      <c r="J124" s="161">
        <f t="shared" ca="1" si="10"/>
        <v>4396</v>
      </c>
      <c r="K124" s="161">
        <f t="shared" ca="1" si="11"/>
        <v>81</v>
      </c>
    </row>
    <row r="125" spans="1:11" x14ac:dyDescent="0.35">
      <c r="A125" s="168" t="s">
        <v>287</v>
      </c>
      <c r="B125" s="508" t="s">
        <v>250</v>
      </c>
      <c r="C125" s="298" t="s">
        <v>288</v>
      </c>
      <c r="D125" s="161">
        <f t="shared" ca="1" si="6"/>
        <v>370</v>
      </c>
      <c r="E125" s="161">
        <f t="shared" ca="1" si="7"/>
        <v>74</v>
      </c>
      <c r="F125" s="167"/>
      <c r="G125" s="161">
        <f t="shared" ca="1" si="8"/>
        <v>2902</v>
      </c>
      <c r="H125" s="161">
        <f t="shared" ca="1" si="9"/>
        <v>86</v>
      </c>
      <c r="I125" s="167"/>
      <c r="J125" s="161">
        <f t="shared" ca="1" si="10"/>
        <v>3272</v>
      </c>
      <c r="K125" s="161">
        <f t="shared" ca="1" si="11"/>
        <v>85</v>
      </c>
    </row>
    <row r="126" spans="1:11" x14ac:dyDescent="0.35">
      <c r="A126" s="168" t="s">
        <v>289</v>
      </c>
      <c r="B126" s="508" t="s">
        <v>250</v>
      </c>
      <c r="C126" s="298" t="s">
        <v>290</v>
      </c>
      <c r="D126" s="161">
        <f t="shared" ca="1" si="6"/>
        <v>440</v>
      </c>
      <c r="E126" s="161">
        <f t="shared" ca="1" si="7"/>
        <v>73</v>
      </c>
      <c r="F126" s="167"/>
      <c r="G126" s="161">
        <f t="shared" ca="1" si="8"/>
        <v>3537</v>
      </c>
      <c r="H126" s="161">
        <f t="shared" ca="1" si="9"/>
        <v>83</v>
      </c>
      <c r="I126" s="167"/>
      <c r="J126" s="161">
        <f t="shared" ca="1" si="10"/>
        <v>3977</v>
      </c>
      <c r="K126" s="161">
        <f t="shared" ca="1" si="11"/>
        <v>82</v>
      </c>
    </row>
    <row r="127" spans="1:11" x14ac:dyDescent="0.35">
      <c r="A127" s="168" t="s">
        <v>291</v>
      </c>
      <c r="B127" s="508" t="s">
        <v>250</v>
      </c>
      <c r="C127" s="298" t="s">
        <v>292</v>
      </c>
      <c r="D127" s="161">
        <f t="shared" ca="1" si="6"/>
        <v>366</v>
      </c>
      <c r="E127" s="161">
        <f t="shared" ca="1" si="7"/>
        <v>67</v>
      </c>
      <c r="F127" s="167"/>
      <c r="G127" s="161">
        <f t="shared" ca="1" si="8"/>
        <v>3688</v>
      </c>
      <c r="H127" s="161">
        <f t="shared" ca="1" si="9"/>
        <v>87</v>
      </c>
      <c r="I127" s="167"/>
      <c r="J127" s="161">
        <f t="shared" ca="1" si="10"/>
        <v>4054</v>
      </c>
      <c r="K127" s="161">
        <f t="shared" ca="1" si="11"/>
        <v>86</v>
      </c>
    </row>
    <row r="128" spans="1:11" x14ac:dyDescent="0.35">
      <c r="A128" s="168" t="s">
        <v>293</v>
      </c>
      <c r="B128" s="508" t="s">
        <v>250</v>
      </c>
      <c r="C128" s="298" t="s">
        <v>294</v>
      </c>
      <c r="D128" s="161">
        <f t="shared" ca="1" si="6"/>
        <v>919</v>
      </c>
      <c r="E128" s="161">
        <f t="shared" ca="1" si="7"/>
        <v>71</v>
      </c>
      <c r="F128" s="167"/>
      <c r="G128" s="161">
        <f t="shared" ca="1" si="8"/>
        <v>3997</v>
      </c>
      <c r="H128" s="161">
        <f t="shared" ca="1" si="9"/>
        <v>81</v>
      </c>
      <c r="I128" s="167"/>
      <c r="J128" s="161">
        <f t="shared" ca="1" si="10"/>
        <v>4916</v>
      </c>
      <c r="K128" s="161">
        <f t="shared" ca="1" si="11"/>
        <v>79</v>
      </c>
    </row>
    <row r="129" spans="1:11" x14ac:dyDescent="0.35">
      <c r="A129" s="168" t="s">
        <v>295</v>
      </c>
      <c r="B129" s="508" t="s">
        <v>250</v>
      </c>
      <c r="C129" s="298" t="s">
        <v>296</v>
      </c>
      <c r="D129" s="161">
        <f t="shared" ca="1" si="6"/>
        <v>583</v>
      </c>
      <c r="E129" s="161">
        <f t="shared" ca="1" si="7"/>
        <v>75</v>
      </c>
      <c r="F129" s="167"/>
      <c r="G129" s="161">
        <f t="shared" ca="1" si="8"/>
        <v>4070</v>
      </c>
      <c r="H129" s="161">
        <f t="shared" ca="1" si="9"/>
        <v>83</v>
      </c>
      <c r="I129" s="167"/>
      <c r="J129" s="161">
        <f t="shared" ca="1" si="10"/>
        <v>4653</v>
      </c>
      <c r="K129" s="161">
        <f t="shared" ca="1" si="11"/>
        <v>82</v>
      </c>
    </row>
    <row r="130" spans="1:11" x14ac:dyDescent="0.35">
      <c r="A130" s="168" t="s">
        <v>297</v>
      </c>
      <c r="B130" s="508" t="s">
        <v>250</v>
      </c>
      <c r="C130" s="298" t="s">
        <v>298</v>
      </c>
      <c r="D130" s="161">
        <f t="shared" ca="1" si="6"/>
        <v>790</v>
      </c>
      <c r="E130" s="161">
        <f t="shared" ca="1" si="7"/>
        <v>69</v>
      </c>
      <c r="F130" s="167"/>
      <c r="G130" s="161">
        <f t="shared" ca="1" si="8"/>
        <v>3867</v>
      </c>
      <c r="H130" s="161">
        <f t="shared" ca="1" si="9"/>
        <v>81</v>
      </c>
      <c r="I130" s="167"/>
      <c r="J130" s="161">
        <f t="shared" ca="1" si="10"/>
        <v>4657</v>
      </c>
      <c r="K130" s="161">
        <f t="shared" ca="1" si="11"/>
        <v>79</v>
      </c>
    </row>
    <row r="131" spans="1:11" x14ac:dyDescent="0.35">
      <c r="A131" s="168" t="s">
        <v>299</v>
      </c>
      <c r="B131" s="508" t="s">
        <v>250</v>
      </c>
      <c r="C131" s="298" t="s">
        <v>300</v>
      </c>
      <c r="D131" s="161">
        <f t="shared" ca="1" si="6"/>
        <v>641</v>
      </c>
      <c r="E131" s="161">
        <f t="shared" ca="1" si="7"/>
        <v>76</v>
      </c>
      <c r="F131" s="167"/>
      <c r="G131" s="161">
        <f t="shared" ca="1" si="8"/>
        <v>2985</v>
      </c>
      <c r="H131" s="161">
        <f t="shared" ca="1" si="9"/>
        <v>86</v>
      </c>
      <c r="I131" s="167"/>
      <c r="J131" s="161">
        <f t="shared" ca="1" si="10"/>
        <v>3626</v>
      </c>
      <c r="K131" s="161">
        <f t="shared" ca="1" si="11"/>
        <v>84</v>
      </c>
    </row>
    <row r="132" spans="1:11" x14ac:dyDescent="0.35">
      <c r="A132" s="216" t="s">
        <v>301</v>
      </c>
      <c r="B132" s="502" t="s">
        <v>250</v>
      </c>
      <c r="C132" s="502" t="s">
        <v>302</v>
      </c>
      <c r="D132" s="161">
        <f t="shared" ca="1" si="6"/>
        <v>241</v>
      </c>
      <c r="E132" s="161">
        <f t="shared" ca="1" si="7"/>
        <v>72</v>
      </c>
      <c r="F132" s="167"/>
      <c r="G132" s="161">
        <f t="shared" ca="1" si="8"/>
        <v>3045</v>
      </c>
      <c r="H132" s="161">
        <f t="shared" ca="1" si="9"/>
        <v>84</v>
      </c>
      <c r="I132" s="167"/>
      <c r="J132" s="161">
        <f t="shared" ca="1" si="10"/>
        <v>3286</v>
      </c>
      <c r="K132" s="161">
        <f t="shared" ca="1" si="11"/>
        <v>84</v>
      </c>
    </row>
    <row r="133" spans="1:11" x14ac:dyDescent="0.35">
      <c r="A133" s="168" t="s">
        <v>303</v>
      </c>
      <c r="B133" s="508" t="s">
        <v>250</v>
      </c>
      <c r="C133" s="298" t="s">
        <v>304</v>
      </c>
      <c r="D133" s="161">
        <f t="shared" ca="1" si="6"/>
        <v>375</v>
      </c>
      <c r="E133" s="161">
        <f t="shared" ca="1" si="7"/>
        <v>74</v>
      </c>
      <c r="F133" s="167"/>
      <c r="G133" s="161">
        <f t="shared" ca="1" si="8"/>
        <v>2688</v>
      </c>
      <c r="H133" s="161">
        <f t="shared" ca="1" si="9"/>
        <v>86</v>
      </c>
      <c r="I133" s="167"/>
      <c r="J133" s="161">
        <f t="shared" ca="1" si="10"/>
        <v>3063</v>
      </c>
      <c r="K133" s="161">
        <f t="shared" ca="1" si="11"/>
        <v>85</v>
      </c>
    </row>
    <row r="134" spans="1:11" x14ac:dyDescent="0.35">
      <c r="A134" s="168" t="s">
        <v>305</v>
      </c>
      <c r="B134" s="508" t="s">
        <v>250</v>
      </c>
      <c r="C134" s="298" t="s">
        <v>306</v>
      </c>
      <c r="D134" s="161">
        <f t="shared" ca="1" si="6"/>
        <v>572</v>
      </c>
      <c r="E134" s="161">
        <f t="shared" ca="1" si="7"/>
        <v>72</v>
      </c>
      <c r="F134" s="167"/>
      <c r="G134" s="161">
        <f t="shared" ca="1" si="8"/>
        <v>3509</v>
      </c>
      <c r="H134" s="161">
        <f t="shared" ca="1" si="9"/>
        <v>85</v>
      </c>
      <c r="I134" s="167"/>
      <c r="J134" s="161">
        <f t="shared" ca="1" si="10"/>
        <v>4081</v>
      </c>
      <c r="K134" s="161">
        <f t="shared" ca="1" si="11"/>
        <v>83</v>
      </c>
    </row>
    <row r="135" spans="1:11" x14ac:dyDescent="0.35">
      <c r="A135" s="168" t="s">
        <v>307</v>
      </c>
      <c r="B135" s="508" t="s">
        <v>250</v>
      </c>
      <c r="C135" s="298" t="s">
        <v>308</v>
      </c>
      <c r="D135" s="161">
        <f t="shared" ca="1" si="6"/>
        <v>496</v>
      </c>
      <c r="E135" s="161">
        <f t="shared" ca="1" si="7"/>
        <v>74</v>
      </c>
      <c r="F135" s="167"/>
      <c r="G135" s="161">
        <f t="shared" ca="1" si="8"/>
        <v>2952</v>
      </c>
      <c r="H135" s="161">
        <f t="shared" ca="1" si="9"/>
        <v>85</v>
      </c>
      <c r="I135" s="167"/>
      <c r="J135" s="161">
        <f t="shared" ca="1" si="10"/>
        <v>3448</v>
      </c>
      <c r="K135" s="161">
        <f t="shared" ca="1" si="11"/>
        <v>84</v>
      </c>
    </row>
    <row r="136" spans="1:11" x14ac:dyDescent="0.35">
      <c r="A136" s="168" t="s">
        <v>309</v>
      </c>
      <c r="B136" s="508" t="s">
        <v>250</v>
      </c>
      <c r="C136" s="298" t="s">
        <v>310</v>
      </c>
      <c r="D136" s="161">
        <f t="shared" ca="1" si="6"/>
        <v>175</v>
      </c>
      <c r="E136" s="161">
        <f t="shared" ca="1" si="7"/>
        <v>74</v>
      </c>
      <c r="F136" s="167"/>
      <c r="G136" s="161">
        <f t="shared" ca="1" si="8"/>
        <v>1790</v>
      </c>
      <c r="H136" s="161">
        <f t="shared" ca="1" si="9"/>
        <v>88</v>
      </c>
      <c r="I136" s="167"/>
      <c r="J136" s="161">
        <f t="shared" ca="1" si="10"/>
        <v>1965</v>
      </c>
      <c r="K136" s="161">
        <f t="shared" ca="1" si="11"/>
        <v>87</v>
      </c>
    </row>
    <row r="137" spans="1:11" x14ac:dyDescent="0.35">
      <c r="A137" s="168" t="s">
        <v>311</v>
      </c>
      <c r="B137" s="508" t="s">
        <v>250</v>
      </c>
      <c r="C137" s="298" t="s">
        <v>312</v>
      </c>
      <c r="D137" s="161">
        <f t="shared" ca="1" si="6"/>
        <v>356</v>
      </c>
      <c r="E137" s="161">
        <f t="shared" ca="1" si="7"/>
        <v>71</v>
      </c>
      <c r="F137" s="167"/>
      <c r="G137" s="161">
        <f t="shared" ca="1" si="8"/>
        <v>2228</v>
      </c>
      <c r="H137" s="161">
        <f t="shared" ca="1" si="9"/>
        <v>81</v>
      </c>
      <c r="I137" s="167"/>
      <c r="J137" s="161">
        <f t="shared" ca="1" si="10"/>
        <v>2584</v>
      </c>
      <c r="K137" s="161">
        <f t="shared" ca="1" si="11"/>
        <v>80</v>
      </c>
    </row>
    <row r="138" spans="1:11" x14ac:dyDescent="0.35">
      <c r="A138" s="168" t="s">
        <v>313</v>
      </c>
      <c r="B138" s="508" t="s">
        <v>250</v>
      </c>
      <c r="C138" s="298" t="s">
        <v>314</v>
      </c>
      <c r="D138" s="161">
        <f t="shared" ca="1" si="6"/>
        <v>401</v>
      </c>
      <c r="E138" s="161">
        <f t="shared" ca="1" si="7"/>
        <v>72</v>
      </c>
      <c r="F138" s="167"/>
      <c r="G138" s="161">
        <f t="shared" ca="1" si="8"/>
        <v>3868</v>
      </c>
      <c r="H138" s="161">
        <f t="shared" ca="1" si="9"/>
        <v>81</v>
      </c>
      <c r="I138" s="167"/>
      <c r="J138" s="161">
        <f t="shared" ca="1" si="10"/>
        <v>4269</v>
      </c>
      <c r="K138" s="161">
        <f t="shared" ca="1" si="11"/>
        <v>80</v>
      </c>
    </row>
    <row r="139" spans="1:11" x14ac:dyDescent="0.35">
      <c r="A139" s="168" t="s">
        <v>315</v>
      </c>
      <c r="B139" s="508" t="s">
        <v>250</v>
      </c>
      <c r="C139" s="298" t="s">
        <v>316</v>
      </c>
      <c r="D139" s="161">
        <f t="shared" ca="1" si="6"/>
        <v>181</v>
      </c>
      <c r="E139" s="161">
        <f t="shared" ca="1" si="7"/>
        <v>72</v>
      </c>
      <c r="F139" s="167"/>
      <c r="G139" s="161">
        <f t="shared" ca="1" si="8"/>
        <v>2379</v>
      </c>
      <c r="H139" s="161">
        <f t="shared" ca="1" si="9"/>
        <v>90</v>
      </c>
      <c r="I139" s="167"/>
      <c r="J139" s="161">
        <f t="shared" ca="1" si="10"/>
        <v>2560</v>
      </c>
      <c r="K139" s="161">
        <f t="shared" ca="1" si="11"/>
        <v>89</v>
      </c>
    </row>
    <row r="140" spans="1:11" x14ac:dyDescent="0.35">
      <c r="A140" s="168" t="s">
        <v>317</v>
      </c>
      <c r="B140" s="508" t="s">
        <v>250</v>
      </c>
      <c r="C140" s="298" t="s">
        <v>318</v>
      </c>
      <c r="D140" s="161">
        <f t="shared" ca="1" si="6"/>
        <v>228</v>
      </c>
      <c r="E140" s="161">
        <f t="shared" ca="1" si="7"/>
        <v>66</v>
      </c>
      <c r="F140" s="167"/>
      <c r="G140" s="161">
        <f t="shared" ca="1" si="8"/>
        <v>2301</v>
      </c>
      <c r="H140" s="161">
        <f t="shared" ca="1" si="9"/>
        <v>84</v>
      </c>
      <c r="I140" s="167"/>
      <c r="J140" s="161">
        <f t="shared" ca="1" si="10"/>
        <v>2529</v>
      </c>
      <c r="K140" s="161">
        <f t="shared" ca="1" si="11"/>
        <v>82</v>
      </c>
    </row>
    <row r="141" spans="1:11" x14ac:dyDescent="0.35">
      <c r="A141" s="168" t="s">
        <v>319</v>
      </c>
      <c r="B141" s="508" t="s">
        <v>250</v>
      </c>
      <c r="C141" s="298" t="s">
        <v>320</v>
      </c>
      <c r="D141" s="161">
        <f t="shared" ca="1" si="6"/>
        <v>534</v>
      </c>
      <c r="E141" s="161">
        <f t="shared" ca="1" si="7"/>
        <v>81</v>
      </c>
      <c r="F141" s="167"/>
      <c r="G141" s="161">
        <f t="shared" ca="1" si="8"/>
        <v>3148</v>
      </c>
      <c r="H141" s="161">
        <f t="shared" ca="1" si="9"/>
        <v>83</v>
      </c>
      <c r="I141" s="167"/>
      <c r="J141" s="161">
        <f t="shared" ca="1" si="10"/>
        <v>3682</v>
      </c>
      <c r="K141" s="161">
        <f t="shared" ca="1" si="11"/>
        <v>83</v>
      </c>
    </row>
    <row r="142" spans="1:11" x14ac:dyDescent="0.35">
      <c r="A142" s="168" t="s">
        <v>323</v>
      </c>
      <c r="B142" s="504" t="s">
        <v>322</v>
      </c>
      <c r="C142" s="509" t="s">
        <v>324</v>
      </c>
      <c r="D142" s="161">
        <f t="shared" ca="1" si="6"/>
        <v>121</v>
      </c>
      <c r="E142" s="161">
        <f t="shared" ca="1" si="7"/>
        <v>68</v>
      </c>
      <c r="F142" s="167"/>
      <c r="G142" s="161">
        <f t="shared" ca="1" si="8"/>
        <v>1370</v>
      </c>
      <c r="H142" s="161">
        <f t="shared" ca="1" si="9"/>
        <v>85</v>
      </c>
      <c r="I142" s="167"/>
      <c r="J142" s="161">
        <f t="shared" ca="1" si="10"/>
        <v>1491</v>
      </c>
      <c r="K142" s="161">
        <f t="shared" ca="1" si="11"/>
        <v>84</v>
      </c>
    </row>
    <row r="143" spans="1:11" x14ac:dyDescent="0.35">
      <c r="A143" s="168" t="s">
        <v>325</v>
      </c>
      <c r="B143" s="508" t="s">
        <v>322</v>
      </c>
      <c r="C143" s="510" t="s">
        <v>326</v>
      </c>
      <c r="D143" s="161">
        <f t="shared" ref="D143:D176" ca="1" si="12">VLOOKUP(TRIM($A143),INDIRECT($W$10),6+$W$11,0)</f>
        <v>372</v>
      </c>
      <c r="E143" s="161">
        <f t="shared" ref="E143:E176" ca="1" si="13">VLOOKUP(TRIM($A143),INDIRECT($W$10),3+$W$11,0)</f>
        <v>67</v>
      </c>
      <c r="F143" s="167"/>
      <c r="G143" s="161">
        <f t="shared" ref="G143:G176" ca="1" si="14">VLOOKUP(TRIM($A143),INDIRECT($W$10),12+$W$11,0)</f>
        <v>2501</v>
      </c>
      <c r="H143" s="161">
        <f t="shared" ref="H143:H176" ca="1" si="15">VLOOKUP(TRIM($A143),INDIRECT($W$10),9+$W$11,0)</f>
        <v>81</v>
      </c>
      <c r="I143" s="167"/>
      <c r="J143" s="161">
        <f t="shared" ref="J143:J176" ca="1" si="16">VLOOKUP(TRIM($A143),INDIRECT($W$10),18+$W$11,0)</f>
        <v>2873</v>
      </c>
      <c r="K143" s="161">
        <f t="shared" ref="K143:K176" ca="1" si="17">VLOOKUP(TRIM($A143),INDIRECT($W$10),15+$W$11,0)</f>
        <v>79</v>
      </c>
    </row>
    <row r="144" spans="1:11" x14ac:dyDescent="0.35">
      <c r="A144" s="168" t="s">
        <v>327</v>
      </c>
      <c r="B144" s="508" t="s">
        <v>322</v>
      </c>
      <c r="C144" s="510" t="s">
        <v>328</v>
      </c>
      <c r="D144" s="161">
        <f t="shared" ca="1" si="12"/>
        <v>416</v>
      </c>
      <c r="E144" s="161">
        <f t="shared" ca="1" si="13"/>
        <v>63</v>
      </c>
      <c r="F144" s="167"/>
      <c r="G144" s="161">
        <f t="shared" ca="1" si="14"/>
        <v>6063</v>
      </c>
      <c r="H144" s="161">
        <f t="shared" ca="1" si="15"/>
        <v>82</v>
      </c>
      <c r="I144" s="167"/>
      <c r="J144" s="161">
        <f t="shared" ca="1" si="16"/>
        <v>6479</v>
      </c>
      <c r="K144" s="161">
        <f t="shared" ca="1" si="17"/>
        <v>81</v>
      </c>
    </row>
    <row r="145" spans="1:11" x14ac:dyDescent="0.35">
      <c r="A145" s="168" t="s">
        <v>329</v>
      </c>
      <c r="B145" s="508" t="s">
        <v>322</v>
      </c>
      <c r="C145" s="510" t="s">
        <v>330</v>
      </c>
      <c r="D145" s="161">
        <f t="shared" ca="1" si="12"/>
        <v>680</v>
      </c>
      <c r="E145" s="161">
        <f t="shared" ca="1" si="13"/>
        <v>64</v>
      </c>
      <c r="F145" s="167"/>
      <c r="G145" s="161">
        <f t="shared" ca="1" si="14"/>
        <v>4905</v>
      </c>
      <c r="H145" s="161">
        <f t="shared" ca="1" si="15"/>
        <v>83</v>
      </c>
      <c r="I145" s="167"/>
      <c r="J145" s="161">
        <f t="shared" ca="1" si="16"/>
        <v>5585</v>
      </c>
      <c r="K145" s="161">
        <f t="shared" ca="1" si="17"/>
        <v>81</v>
      </c>
    </row>
    <row r="146" spans="1:11" x14ac:dyDescent="0.35">
      <c r="A146" s="168" t="s">
        <v>331</v>
      </c>
      <c r="B146" s="508" t="s">
        <v>322</v>
      </c>
      <c r="C146" s="510" t="s">
        <v>332</v>
      </c>
      <c r="D146" s="161">
        <f t="shared" ca="1" si="12"/>
        <v>1191</v>
      </c>
      <c r="E146" s="161">
        <f t="shared" ca="1" si="13"/>
        <v>60</v>
      </c>
      <c r="F146" s="167"/>
      <c r="G146" s="161">
        <f t="shared" ca="1" si="14"/>
        <v>14106</v>
      </c>
      <c r="H146" s="161">
        <f t="shared" ca="1" si="15"/>
        <v>83</v>
      </c>
      <c r="I146" s="167"/>
      <c r="J146" s="161">
        <f t="shared" ca="1" si="16"/>
        <v>15297</v>
      </c>
      <c r="K146" s="161">
        <f t="shared" ca="1" si="17"/>
        <v>81</v>
      </c>
    </row>
    <row r="147" spans="1:11" x14ac:dyDescent="0.35">
      <c r="A147" s="168" t="s">
        <v>333</v>
      </c>
      <c r="B147" s="508" t="s">
        <v>322</v>
      </c>
      <c r="C147" s="510" t="s">
        <v>334</v>
      </c>
      <c r="D147" s="161">
        <f t="shared" ca="1" si="12"/>
        <v>181</v>
      </c>
      <c r="E147" s="161">
        <f t="shared" ca="1" si="13"/>
        <v>59</v>
      </c>
      <c r="F147" s="167"/>
      <c r="G147" s="161">
        <f t="shared" ca="1" si="14"/>
        <v>1169</v>
      </c>
      <c r="H147" s="161">
        <f t="shared" ca="1" si="15"/>
        <v>79</v>
      </c>
      <c r="I147" s="167"/>
      <c r="J147" s="161">
        <f t="shared" ca="1" si="16"/>
        <v>1350</v>
      </c>
      <c r="K147" s="161">
        <f t="shared" ca="1" si="17"/>
        <v>76</v>
      </c>
    </row>
    <row r="148" spans="1:11" x14ac:dyDescent="0.35">
      <c r="A148" s="168" t="s">
        <v>335</v>
      </c>
      <c r="B148" s="508" t="s">
        <v>322</v>
      </c>
      <c r="C148" s="510" t="s">
        <v>336</v>
      </c>
      <c r="D148" s="161">
        <f t="shared" ca="1" si="12"/>
        <v>2043</v>
      </c>
      <c r="E148" s="161">
        <f t="shared" ca="1" si="13"/>
        <v>67</v>
      </c>
      <c r="F148" s="167"/>
      <c r="G148" s="161">
        <f t="shared" ca="1" si="14"/>
        <v>15886</v>
      </c>
      <c r="H148" s="161">
        <f t="shared" ca="1" si="15"/>
        <v>83</v>
      </c>
      <c r="I148" s="167"/>
      <c r="J148" s="161">
        <f t="shared" ca="1" si="16"/>
        <v>17929</v>
      </c>
      <c r="K148" s="161">
        <f t="shared" ca="1" si="17"/>
        <v>82</v>
      </c>
    </row>
    <row r="149" spans="1:11" x14ac:dyDescent="0.35">
      <c r="A149" s="168" t="s">
        <v>337</v>
      </c>
      <c r="B149" s="508" t="s">
        <v>322</v>
      </c>
      <c r="C149" s="510" t="s">
        <v>338</v>
      </c>
      <c r="D149" s="161">
        <f t="shared" ca="1" si="12"/>
        <v>459</v>
      </c>
      <c r="E149" s="161">
        <f t="shared" ca="1" si="13"/>
        <v>70</v>
      </c>
      <c r="F149" s="167"/>
      <c r="G149" s="161">
        <f t="shared" ca="1" si="14"/>
        <v>3031</v>
      </c>
      <c r="H149" s="161">
        <f t="shared" ca="1" si="15"/>
        <v>83</v>
      </c>
      <c r="I149" s="167"/>
      <c r="J149" s="161">
        <f t="shared" ca="1" si="16"/>
        <v>3490</v>
      </c>
      <c r="K149" s="161">
        <f t="shared" ca="1" si="17"/>
        <v>82</v>
      </c>
    </row>
    <row r="150" spans="1:11" x14ac:dyDescent="0.35">
      <c r="A150" s="168" t="s">
        <v>339</v>
      </c>
      <c r="B150" s="508" t="s">
        <v>322</v>
      </c>
      <c r="C150" s="510" t="s">
        <v>340</v>
      </c>
      <c r="D150" s="161">
        <f t="shared" ca="1" si="12"/>
        <v>511</v>
      </c>
      <c r="E150" s="161">
        <f t="shared" ca="1" si="13"/>
        <v>71</v>
      </c>
      <c r="F150" s="167"/>
      <c r="G150" s="161">
        <f t="shared" ca="1" si="14"/>
        <v>3320</v>
      </c>
      <c r="H150" s="161">
        <f t="shared" ca="1" si="15"/>
        <v>82</v>
      </c>
      <c r="I150" s="167"/>
      <c r="J150" s="161">
        <f t="shared" ca="1" si="16"/>
        <v>3831</v>
      </c>
      <c r="K150" s="161">
        <f t="shared" ca="1" si="17"/>
        <v>81</v>
      </c>
    </row>
    <row r="151" spans="1:11" x14ac:dyDescent="0.35">
      <c r="A151" s="168" t="s">
        <v>341</v>
      </c>
      <c r="B151" s="508" t="s">
        <v>322</v>
      </c>
      <c r="C151" s="510" t="s">
        <v>342</v>
      </c>
      <c r="D151" s="161">
        <f t="shared" ca="1" si="12"/>
        <v>660</v>
      </c>
      <c r="E151" s="161">
        <f t="shared" ca="1" si="13"/>
        <v>63</v>
      </c>
      <c r="F151" s="167"/>
      <c r="G151" s="161">
        <f t="shared" ca="1" si="14"/>
        <v>6914</v>
      </c>
      <c r="H151" s="161">
        <f t="shared" ca="1" si="15"/>
        <v>82</v>
      </c>
      <c r="I151" s="167"/>
      <c r="J151" s="161">
        <f t="shared" ca="1" si="16"/>
        <v>7574</v>
      </c>
      <c r="K151" s="161">
        <f t="shared" ca="1" si="17"/>
        <v>80</v>
      </c>
    </row>
    <row r="152" spans="1:11" x14ac:dyDescent="0.35">
      <c r="A152" s="168" t="s">
        <v>343</v>
      </c>
      <c r="B152" s="508" t="s">
        <v>322</v>
      </c>
      <c r="C152" s="510" t="s">
        <v>344</v>
      </c>
      <c r="D152" s="161">
        <f t="shared" ca="1" si="12"/>
        <v>448</v>
      </c>
      <c r="E152" s="161">
        <f t="shared" ca="1" si="13"/>
        <v>73</v>
      </c>
      <c r="F152" s="167"/>
      <c r="G152" s="161">
        <f t="shared" ca="1" si="14"/>
        <v>1960</v>
      </c>
      <c r="H152" s="161">
        <f t="shared" ca="1" si="15"/>
        <v>83</v>
      </c>
      <c r="I152" s="167"/>
      <c r="J152" s="161">
        <f t="shared" ca="1" si="16"/>
        <v>2408</v>
      </c>
      <c r="K152" s="161">
        <f t="shared" ca="1" si="17"/>
        <v>81</v>
      </c>
    </row>
    <row r="153" spans="1:11" x14ac:dyDescent="0.35">
      <c r="A153" s="168" t="s">
        <v>345</v>
      </c>
      <c r="B153" s="498" t="s">
        <v>322</v>
      </c>
      <c r="C153" s="495" t="s">
        <v>346</v>
      </c>
      <c r="D153" s="161">
        <f t="shared" ca="1" si="12"/>
        <v>292</v>
      </c>
      <c r="E153" s="161">
        <f t="shared" ca="1" si="13"/>
        <v>61</v>
      </c>
      <c r="F153" s="167"/>
      <c r="G153" s="161">
        <f t="shared" ca="1" si="14"/>
        <v>1694</v>
      </c>
      <c r="H153" s="161">
        <f t="shared" ca="1" si="15"/>
        <v>82</v>
      </c>
      <c r="I153" s="167"/>
      <c r="J153" s="161">
        <f t="shared" ca="1" si="16"/>
        <v>1986</v>
      </c>
      <c r="K153" s="161">
        <f t="shared" ca="1" si="17"/>
        <v>79</v>
      </c>
    </row>
    <row r="154" spans="1:11" x14ac:dyDescent="0.35">
      <c r="A154" s="168" t="s">
        <v>347</v>
      </c>
      <c r="B154" s="489" t="s">
        <v>322</v>
      </c>
      <c r="C154" s="205" t="s">
        <v>348</v>
      </c>
      <c r="D154" s="161">
        <f t="shared" ca="1" si="12"/>
        <v>269</v>
      </c>
      <c r="E154" s="161">
        <f t="shared" ca="1" si="13"/>
        <v>69</v>
      </c>
      <c r="F154" s="167"/>
      <c r="G154" s="161">
        <f t="shared" ca="1" si="14"/>
        <v>2153</v>
      </c>
      <c r="H154" s="161">
        <f t="shared" ca="1" si="15"/>
        <v>82</v>
      </c>
      <c r="I154" s="167"/>
      <c r="J154" s="161">
        <f t="shared" ca="1" si="16"/>
        <v>2422</v>
      </c>
      <c r="K154" s="161">
        <f t="shared" ca="1" si="17"/>
        <v>81</v>
      </c>
    </row>
    <row r="155" spans="1:11" x14ac:dyDescent="0.35">
      <c r="A155" s="168" t="s">
        <v>349</v>
      </c>
      <c r="B155" s="489" t="s">
        <v>322</v>
      </c>
      <c r="C155" s="205" t="s">
        <v>350</v>
      </c>
      <c r="D155" s="161">
        <f t="shared" ca="1" si="12"/>
        <v>553</v>
      </c>
      <c r="E155" s="161">
        <f t="shared" ca="1" si="13"/>
        <v>71</v>
      </c>
      <c r="F155" s="167"/>
      <c r="G155" s="161">
        <f t="shared" ca="1" si="14"/>
        <v>2403</v>
      </c>
      <c r="H155" s="161">
        <f t="shared" ca="1" si="15"/>
        <v>84</v>
      </c>
      <c r="I155" s="167"/>
      <c r="J155" s="161">
        <f t="shared" ca="1" si="16"/>
        <v>2956</v>
      </c>
      <c r="K155" s="161">
        <f t="shared" ca="1" si="17"/>
        <v>82</v>
      </c>
    </row>
    <row r="156" spans="1:11" x14ac:dyDescent="0.35">
      <c r="A156" s="168" t="s">
        <v>351</v>
      </c>
      <c r="B156" s="489" t="s">
        <v>322</v>
      </c>
      <c r="C156" s="205" t="s">
        <v>352</v>
      </c>
      <c r="D156" s="161">
        <f t="shared" ca="1" si="12"/>
        <v>924</v>
      </c>
      <c r="E156" s="161">
        <f t="shared" ca="1" si="13"/>
        <v>64</v>
      </c>
      <c r="F156" s="167"/>
      <c r="G156" s="161">
        <f t="shared" ca="1" si="14"/>
        <v>12100</v>
      </c>
      <c r="H156" s="161">
        <f t="shared" ca="1" si="15"/>
        <v>84</v>
      </c>
      <c r="I156" s="167"/>
      <c r="J156" s="161">
        <f t="shared" ca="1" si="16"/>
        <v>13024</v>
      </c>
      <c r="K156" s="161">
        <f t="shared" ca="1" si="17"/>
        <v>82</v>
      </c>
    </row>
    <row r="157" spans="1:11" x14ac:dyDescent="0.35">
      <c r="A157" s="168" t="s">
        <v>353</v>
      </c>
      <c r="B157" s="489" t="s">
        <v>322</v>
      </c>
      <c r="C157" s="205" t="s">
        <v>354</v>
      </c>
      <c r="D157" s="161">
        <f t="shared" ca="1" si="12"/>
        <v>134</v>
      </c>
      <c r="E157" s="161">
        <f t="shared" ca="1" si="13"/>
        <v>54</v>
      </c>
      <c r="F157" s="167"/>
      <c r="G157" s="161">
        <f t="shared" ca="1" si="14"/>
        <v>1850</v>
      </c>
      <c r="H157" s="161">
        <f t="shared" ca="1" si="15"/>
        <v>81</v>
      </c>
      <c r="I157" s="167"/>
      <c r="J157" s="161">
        <f t="shared" ca="1" si="16"/>
        <v>1984</v>
      </c>
      <c r="K157" s="161">
        <f t="shared" ca="1" si="17"/>
        <v>80</v>
      </c>
    </row>
    <row r="158" spans="1:11" x14ac:dyDescent="0.35">
      <c r="A158" s="168" t="s">
        <v>355</v>
      </c>
      <c r="B158" s="489" t="s">
        <v>322</v>
      </c>
      <c r="C158" s="205" t="s">
        <v>356</v>
      </c>
      <c r="D158" s="161">
        <f t="shared" ca="1" si="12"/>
        <v>710</v>
      </c>
      <c r="E158" s="161">
        <f t="shared" ca="1" si="13"/>
        <v>62</v>
      </c>
      <c r="F158" s="167"/>
      <c r="G158" s="161">
        <f t="shared" ca="1" si="14"/>
        <v>8677</v>
      </c>
      <c r="H158" s="161">
        <f t="shared" ca="1" si="15"/>
        <v>79</v>
      </c>
      <c r="I158" s="167"/>
      <c r="J158" s="161">
        <f t="shared" ca="1" si="16"/>
        <v>9387</v>
      </c>
      <c r="K158" s="161">
        <f t="shared" ca="1" si="17"/>
        <v>77</v>
      </c>
    </row>
    <row r="159" spans="1:11" x14ac:dyDescent="0.35">
      <c r="A159" s="168" t="s">
        <v>357</v>
      </c>
      <c r="B159" s="489" t="s">
        <v>322</v>
      </c>
      <c r="C159" s="205" t="s">
        <v>358</v>
      </c>
      <c r="D159" s="161">
        <f t="shared" ca="1" si="12"/>
        <v>91</v>
      </c>
      <c r="E159" s="161">
        <f t="shared" ca="1" si="13"/>
        <v>56</v>
      </c>
      <c r="F159" s="167"/>
      <c r="G159" s="161">
        <f t="shared" ca="1" si="14"/>
        <v>1626</v>
      </c>
      <c r="H159" s="161">
        <f t="shared" ca="1" si="15"/>
        <v>82</v>
      </c>
      <c r="I159" s="167"/>
      <c r="J159" s="161">
        <f t="shared" ca="1" si="16"/>
        <v>1717</v>
      </c>
      <c r="K159" s="161">
        <f t="shared" ca="1" si="17"/>
        <v>81</v>
      </c>
    </row>
    <row r="160" spans="1:11" x14ac:dyDescent="0.35">
      <c r="A160" s="168" t="s">
        <v>359</v>
      </c>
      <c r="B160" s="489" t="s">
        <v>322</v>
      </c>
      <c r="C160" s="205" t="s">
        <v>360</v>
      </c>
      <c r="D160" s="161">
        <f t="shared" ca="1" si="12"/>
        <v>105</v>
      </c>
      <c r="E160" s="161">
        <f t="shared" ca="1" si="13"/>
        <v>62</v>
      </c>
      <c r="F160" s="167"/>
      <c r="G160" s="161">
        <f t="shared" ca="1" si="14"/>
        <v>2077</v>
      </c>
      <c r="H160" s="161">
        <f t="shared" ca="1" si="15"/>
        <v>84</v>
      </c>
      <c r="I160" s="167"/>
      <c r="J160" s="161">
        <f t="shared" ca="1" si="16"/>
        <v>2182</v>
      </c>
      <c r="K160" s="161">
        <f t="shared" ca="1" si="17"/>
        <v>83</v>
      </c>
    </row>
    <row r="161" spans="1:11" x14ac:dyDescent="0.35">
      <c r="A161" s="168" t="s">
        <v>363</v>
      </c>
      <c r="B161" s="489" t="s">
        <v>362</v>
      </c>
      <c r="C161" s="205" t="s">
        <v>364</v>
      </c>
      <c r="D161" s="161">
        <f t="shared" ca="1" si="12"/>
        <v>165</v>
      </c>
      <c r="E161" s="161">
        <f t="shared" ca="1" si="13"/>
        <v>65</v>
      </c>
      <c r="F161" s="167"/>
      <c r="G161" s="161">
        <f t="shared" ca="1" si="14"/>
        <v>1725</v>
      </c>
      <c r="H161" s="161">
        <f t="shared" ca="1" si="15"/>
        <v>80</v>
      </c>
      <c r="I161" s="167"/>
      <c r="J161" s="161">
        <f t="shared" ca="1" si="16"/>
        <v>1890</v>
      </c>
      <c r="K161" s="161">
        <f t="shared" ca="1" si="17"/>
        <v>79</v>
      </c>
    </row>
    <row r="162" spans="1:11" x14ac:dyDescent="0.35">
      <c r="A162" s="168" t="s">
        <v>365</v>
      </c>
      <c r="B162" s="489" t="s">
        <v>362</v>
      </c>
      <c r="C162" s="205" t="s">
        <v>366</v>
      </c>
      <c r="D162" s="161">
        <f t="shared" ca="1" si="12"/>
        <v>226</v>
      </c>
      <c r="E162" s="161">
        <f t="shared" ca="1" si="13"/>
        <v>67</v>
      </c>
      <c r="F162" s="167"/>
      <c r="G162" s="161">
        <f t="shared" ca="1" si="14"/>
        <v>1675</v>
      </c>
      <c r="H162" s="161">
        <f t="shared" ca="1" si="15"/>
        <v>83</v>
      </c>
      <c r="I162" s="167"/>
      <c r="J162" s="161">
        <f t="shared" ca="1" si="16"/>
        <v>1901</v>
      </c>
      <c r="K162" s="161">
        <f t="shared" ca="1" si="17"/>
        <v>81</v>
      </c>
    </row>
    <row r="163" spans="1:11" x14ac:dyDescent="0.35">
      <c r="A163" s="168" t="s">
        <v>367</v>
      </c>
      <c r="B163" s="489" t="s">
        <v>362</v>
      </c>
      <c r="C163" s="489" t="s">
        <v>425</v>
      </c>
      <c r="D163" s="161">
        <f t="shared" ca="1" si="12"/>
        <v>967</v>
      </c>
      <c r="E163" s="161">
        <f t="shared" ca="1" si="13"/>
        <v>65</v>
      </c>
      <c r="F163" s="167"/>
      <c r="G163" s="161">
        <f t="shared" ca="1" si="14"/>
        <v>4295</v>
      </c>
      <c r="H163" s="161">
        <f t="shared" ca="1" si="15"/>
        <v>81</v>
      </c>
      <c r="I163" s="167"/>
      <c r="J163" s="161">
        <f t="shared" ca="1" si="16"/>
        <v>5262</v>
      </c>
      <c r="K163" s="161">
        <f t="shared" ca="1" si="17"/>
        <v>78</v>
      </c>
    </row>
    <row r="164" spans="1:11" x14ac:dyDescent="0.35">
      <c r="A164" s="168" t="s">
        <v>368</v>
      </c>
      <c r="B164" s="489" t="s">
        <v>362</v>
      </c>
      <c r="C164" s="205" t="s">
        <v>369</v>
      </c>
      <c r="D164" s="161">
        <f t="shared" ca="1" si="12"/>
        <v>592</v>
      </c>
      <c r="E164" s="161">
        <f t="shared" ca="1" si="13"/>
        <v>67</v>
      </c>
      <c r="F164" s="167"/>
      <c r="G164" s="161">
        <f t="shared" ca="1" si="14"/>
        <v>5173</v>
      </c>
      <c r="H164" s="161">
        <f t="shared" ca="1" si="15"/>
        <v>82</v>
      </c>
      <c r="I164" s="167"/>
      <c r="J164" s="161">
        <f t="shared" ca="1" si="16"/>
        <v>5765</v>
      </c>
      <c r="K164" s="161">
        <f t="shared" ca="1" si="17"/>
        <v>80</v>
      </c>
    </row>
    <row r="165" spans="1:11" x14ac:dyDescent="0.35">
      <c r="A165" s="168" t="s">
        <v>370</v>
      </c>
      <c r="B165" s="489" t="s">
        <v>362</v>
      </c>
      <c r="C165" s="205" t="s">
        <v>371</v>
      </c>
      <c r="D165" s="161">
        <f t="shared" ca="1" si="12"/>
        <v>989</v>
      </c>
      <c r="E165" s="161">
        <f t="shared" ca="1" si="13"/>
        <v>69</v>
      </c>
      <c r="F165" s="167"/>
      <c r="G165" s="161">
        <f t="shared" ca="1" si="14"/>
        <v>6782</v>
      </c>
      <c r="H165" s="161">
        <f t="shared" ca="1" si="15"/>
        <v>84</v>
      </c>
      <c r="I165" s="167"/>
      <c r="J165" s="161">
        <f t="shared" ca="1" si="16"/>
        <v>7771</v>
      </c>
      <c r="K165" s="161">
        <f t="shared" ca="1" si="17"/>
        <v>82</v>
      </c>
    </row>
    <row r="166" spans="1:11" x14ac:dyDescent="0.35">
      <c r="A166" s="168" t="s">
        <v>372</v>
      </c>
      <c r="B166" s="489" t="s">
        <v>362</v>
      </c>
      <c r="C166" s="205" t="s">
        <v>373</v>
      </c>
      <c r="D166" s="161">
        <f t="shared" ca="1" si="12"/>
        <v>437</v>
      </c>
      <c r="E166" s="161">
        <f t="shared" ca="1" si="13"/>
        <v>62</v>
      </c>
      <c r="F166" s="167"/>
      <c r="G166" s="161">
        <f t="shared" ca="1" si="14"/>
        <v>3672</v>
      </c>
      <c r="H166" s="161">
        <f t="shared" ca="1" si="15"/>
        <v>82</v>
      </c>
      <c r="I166" s="167"/>
      <c r="J166" s="161">
        <f t="shared" ca="1" si="16"/>
        <v>4109</v>
      </c>
      <c r="K166" s="161">
        <f t="shared" ca="1" si="17"/>
        <v>80</v>
      </c>
    </row>
    <row r="167" spans="1:11" x14ac:dyDescent="0.35">
      <c r="A167" s="168" t="s">
        <v>374</v>
      </c>
      <c r="B167" s="489" t="s">
        <v>362</v>
      </c>
      <c r="C167" s="205" t="s">
        <v>375</v>
      </c>
      <c r="D167" s="161">
        <f t="shared" ca="1" si="12"/>
        <v>771</v>
      </c>
      <c r="E167" s="161">
        <f t="shared" ca="1" si="13"/>
        <v>63</v>
      </c>
      <c r="F167" s="167"/>
      <c r="G167" s="161">
        <f t="shared" ca="1" si="14"/>
        <v>6092</v>
      </c>
      <c r="H167" s="161">
        <f t="shared" ca="1" si="15"/>
        <v>82</v>
      </c>
      <c r="I167" s="167"/>
      <c r="J167" s="161">
        <f t="shared" ca="1" si="16"/>
        <v>6863</v>
      </c>
      <c r="K167" s="161">
        <f t="shared" ca="1" si="17"/>
        <v>80</v>
      </c>
    </row>
    <row r="168" spans="1:11" x14ac:dyDescent="0.35">
      <c r="A168" s="168" t="s">
        <v>376</v>
      </c>
      <c r="B168" s="489" t="s">
        <v>362</v>
      </c>
      <c r="C168" s="205" t="s">
        <v>377</v>
      </c>
      <c r="D168" s="161" t="str">
        <f t="shared" ca="1" si="12"/>
        <v>*</v>
      </c>
      <c r="E168" s="161" t="str">
        <f t="shared" ca="1" si="13"/>
        <v>*</v>
      </c>
      <c r="F168" s="167"/>
      <c r="G168" s="161" t="str">
        <f t="shared" ca="1" si="14"/>
        <v>*</v>
      </c>
      <c r="H168" s="161" t="str">
        <f t="shared" ca="1" si="15"/>
        <v>*</v>
      </c>
      <c r="I168" s="167"/>
      <c r="J168" s="161" t="str">
        <f t="shared" ca="1" si="16"/>
        <v>*</v>
      </c>
      <c r="K168" s="161" t="str">
        <f t="shared" ca="1" si="17"/>
        <v>*</v>
      </c>
    </row>
    <row r="169" spans="1:11" x14ac:dyDescent="0.35">
      <c r="A169" s="168" t="s">
        <v>378</v>
      </c>
      <c r="B169" s="489" t="s">
        <v>362</v>
      </c>
      <c r="C169" s="205" t="s">
        <v>379</v>
      </c>
      <c r="D169" s="161">
        <f t="shared" ca="1" si="12"/>
        <v>221</v>
      </c>
      <c r="E169" s="161">
        <f t="shared" ca="1" si="13"/>
        <v>58</v>
      </c>
      <c r="F169" s="167"/>
      <c r="G169" s="161">
        <f t="shared" ca="1" si="14"/>
        <v>2219</v>
      </c>
      <c r="H169" s="161">
        <f t="shared" ca="1" si="15"/>
        <v>85</v>
      </c>
      <c r="I169" s="167"/>
      <c r="J169" s="161">
        <f t="shared" ca="1" si="16"/>
        <v>2440</v>
      </c>
      <c r="K169" s="161">
        <f t="shared" ca="1" si="17"/>
        <v>83</v>
      </c>
    </row>
    <row r="170" spans="1:11" x14ac:dyDescent="0.35">
      <c r="A170" s="168" t="s">
        <v>380</v>
      </c>
      <c r="B170" s="489" t="s">
        <v>362</v>
      </c>
      <c r="C170" s="205" t="s">
        <v>381</v>
      </c>
      <c r="D170" s="161">
        <f t="shared" ca="1" si="12"/>
        <v>578</v>
      </c>
      <c r="E170" s="161">
        <f t="shared" ca="1" si="13"/>
        <v>72</v>
      </c>
      <c r="F170" s="167"/>
      <c r="G170" s="161">
        <f t="shared" ca="1" si="14"/>
        <v>2435</v>
      </c>
      <c r="H170" s="161">
        <f t="shared" ca="1" si="15"/>
        <v>82</v>
      </c>
      <c r="I170" s="167"/>
      <c r="J170" s="161">
        <f t="shared" ca="1" si="16"/>
        <v>3013</v>
      </c>
      <c r="K170" s="161">
        <f t="shared" ca="1" si="17"/>
        <v>80</v>
      </c>
    </row>
    <row r="171" spans="1:11" x14ac:dyDescent="0.35">
      <c r="A171" s="168" t="s">
        <v>382</v>
      </c>
      <c r="B171" s="489" t="s">
        <v>362</v>
      </c>
      <c r="C171" s="205" t="s">
        <v>383</v>
      </c>
      <c r="D171" s="161">
        <f t="shared" ca="1" si="12"/>
        <v>201</v>
      </c>
      <c r="E171" s="161">
        <f t="shared" ca="1" si="13"/>
        <v>74</v>
      </c>
      <c r="F171" s="167"/>
      <c r="G171" s="161">
        <f t="shared" ca="1" si="14"/>
        <v>1523</v>
      </c>
      <c r="H171" s="161">
        <f t="shared" ca="1" si="15"/>
        <v>84</v>
      </c>
      <c r="I171" s="167"/>
      <c r="J171" s="161">
        <f t="shared" ca="1" si="16"/>
        <v>1724</v>
      </c>
      <c r="K171" s="161">
        <f t="shared" ca="1" si="17"/>
        <v>83</v>
      </c>
    </row>
    <row r="172" spans="1:11" x14ac:dyDescent="0.35">
      <c r="A172" s="168" t="s">
        <v>384</v>
      </c>
      <c r="B172" s="489" t="s">
        <v>362</v>
      </c>
      <c r="C172" s="205" t="s">
        <v>385</v>
      </c>
      <c r="D172" s="161">
        <f t="shared" ca="1" si="12"/>
        <v>620</v>
      </c>
      <c r="E172" s="161">
        <f t="shared" ca="1" si="13"/>
        <v>61</v>
      </c>
      <c r="F172" s="167"/>
      <c r="G172" s="161">
        <f t="shared" ca="1" si="14"/>
        <v>5394</v>
      </c>
      <c r="H172" s="161">
        <f t="shared" ca="1" si="15"/>
        <v>80</v>
      </c>
      <c r="I172" s="167"/>
      <c r="J172" s="161">
        <f t="shared" ca="1" si="16"/>
        <v>6014</v>
      </c>
      <c r="K172" s="161">
        <f t="shared" ca="1" si="17"/>
        <v>78</v>
      </c>
    </row>
    <row r="173" spans="1:11" x14ac:dyDescent="0.35">
      <c r="A173" s="168" t="s">
        <v>386</v>
      </c>
      <c r="B173" s="489" t="s">
        <v>362</v>
      </c>
      <c r="C173" s="205" t="s">
        <v>387</v>
      </c>
      <c r="D173" s="161">
        <f t="shared" ca="1" si="12"/>
        <v>268</v>
      </c>
      <c r="E173" s="161">
        <f t="shared" ca="1" si="13"/>
        <v>65</v>
      </c>
      <c r="F173" s="167"/>
      <c r="G173" s="161">
        <f t="shared" ca="1" si="14"/>
        <v>3152</v>
      </c>
      <c r="H173" s="161">
        <f t="shared" ca="1" si="15"/>
        <v>83</v>
      </c>
      <c r="I173" s="167"/>
      <c r="J173" s="161">
        <f t="shared" ca="1" si="16"/>
        <v>3420</v>
      </c>
      <c r="K173" s="161">
        <f t="shared" ca="1" si="17"/>
        <v>81</v>
      </c>
    </row>
    <row r="174" spans="1:11" x14ac:dyDescent="0.35">
      <c r="A174" s="168" t="s">
        <v>388</v>
      </c>
      <c r="B174" s="497" t="s">
        <v>362</v>
      </c>
      <c r="C174" s="496" t="s">
        <v>389</v>
      </c>
      <c r="D174" s="161">
        <f t="shared" ca="1" si="12"/>
        <v>353</v>
      </c>
      <c r="E174" s="161">
        <f t="shared" ca="1" si="13"/>
        <v>64</v>
      </c>
      <c r="F174" s="167"/>
      <c r="G174" s="161">
        <f t="shared" ca="1" si="14"/>
        <v>2581</v>
      </c>
      <c r="H174" s="161">
        <f t="shared" ca="1" si="15"/>
        <v>78</v>
      </c>
      <c r="I174" s="167"/>
      <c r="J174" s="161">
        <f t="shared" ca="1" si="16"/>
        <v>2934</v>
      </c>
      <c r="K174" s="161">
        <f t="shared" ca="1" si="17"/>
        <v>76</v>
      </c>
    </row>
    <row r="175" spans="1:11" x14ac:dyDescent="0.35">
      <c r="A175" s="168" t="s">
        <v>390</v>
      </c>
      <c r="B175" s="498" t="s">
        <v>362</v>
      </c>
      <c r="C175" s="495" t="s">
        <v>391</v>
      </c>
      <c r="D175" s="161">
        <f t="shared" ca="1" si="12"/>
        <v>263</v>
      </c>
      <c r="E175" s="161">
        <f t="shared" ca="1" si="13"/>
        <v>71</v>
      </c>
      <c r="F175" s="167"/>
      <c r="G175" s="161">
        <f t="shared" ca="1" si="14"/>
        <v>1137</v>
      </c>
      <c r="H175" s="161">
        <f t="shared" ca="1" si="15"/>
        <v>84</v>
      </c>
      <c r="I175" s="167"/>
      <c r="J175" s="161">
        <f t="shared" ca="1" si="16"/>
        <v>1400</v>
      </c>
      <c r="K175" s="161">
        <f t="shared" ca="1" si="17"/>
        <v>81</v>
      </c>
    </row>
    <row r="176" spans="1:11" x14ac:dyDescent="0.35">
      <c r="A176" s="168" t="s">
        <v>392</v>
      </c>
      <c r="B176" s="489" t="s">
        <v>362</v>
      </c>
      <c r="C176" s="205" t="s">
        <v>393</v>
      </c>
      <c r="D176" s="161">
        <f t="shared" ca="1" si="12"/>
        <v>421</v>
      </c>
      <c r="E176" s="161">
        <f t="shared" ca="1" si="13"/>
        <v>53</v>
      </c>
      <c r="F176" s="167"/>
      <c r="G176" s="161">
        <f t="shared" ca="1" si="14"/>
        <v>5130</v>
      </c>
      <c r="H176" s="161">
        <f t="shared" ca="1" si="15"/>
        <v>80</v>
      </c>
      <c r="I176" s="167"/>
      <c r="J176" s="161">
        <f t="shared" ca="1" si="16"/>
        <v>5551</v>
      </c>
      <c r="K176" s="161">
        <f t="shared" ca="1" si="17"/>
        <v>78</v>
      </c>
    </row>
    <row r="177" spans="1:19" x14ac:dyDescent="0.35">
      <c r="A177" s="169"/>
      <c r="B177" s="511"/>
      <c r="C177" s="512"/>
      <c r="D177" s="163"/>
      <c r="E177" s="492"/>
      <c r="F177" s="169"/>
      <c r="G177" s="163"/>
      <c r="H177" s="492"/>
      <c r="I177" s="169"/>
      <c r="J177" s="163"/>
      <c r="K177" s="27"/>
    </row>
    <row r="178" spans="1:19" x14ac:dyDescent="0.35">
      <c r="A178" s="26"/>
      <c r="B178" s="16"/>
      <c r="C178" s="16"/>
      <c r="D178" s="16"/>
      <c r="E178" s="16"/>
      <c r="F178" s="16"/>
      <c r="G178" s="16"/>
      <c r="H178" s="21"/>
      <c r="I178" s="16"/>
      <c r="K178" s="78" t="s">
        <v>564</v>
      </c>
      <c r="L178" s="26"/>
      <c r="M178" s="83"/>
    </row>
    <row r="179" spans="1:19" x14ac:dyDescent="0.35">
      <c r="A179" s="26"/>
      <c r="B179" s="16"/>
      <c r="C179" s="16"/>
      <c r="D179" s="16"/>
      <c r="E179" s="16"/>
      <c r="F179" s="16"/>
      <c r="G179" s="16"/>
      <c r="H179" s="21"/>
      <c r="I179" s="16"/>
      <c r="J179" s="26"/>
      <c r="K179" s="76"/>
      <c r="L179" s="235"/>
      <c r="M179" s="236"/>
      <c r="N179" s="237"/>
      <c r="O179" s="224"/>
      <c r="P179" s="224"/>
      <c r="Q179" s="224"/>
      <c r="R179" s="224"/>
    </row>
    <row r="180" spans="1:19" ht="13.25" customHeight="1" x14ac:dyDescent="0.35">
      <c r="A180" s="612" t="s">
        <v>668</v>
      </c>
      <c r="B180" s="622"/>
      <c r="C180" s="622"/>
      <c r="D180" s="622"/>
      <c r="E180" s="622"/>
      <c r="F180" s="622"/>
      <c r="G180" s="622"/>
      <c r="H180" s="622"/>
      <c r="I180" s="622"/>
      <c r="J180" s="622"/>
      <c r="K180" s="622"/>
      <c r="L180" s="622"/>
      <c r="M180" s="622"/>
      <c r="N180" s="622"/>
      <c r="O180" s="622"/>
      <c r="P180" s="622"/>
      <c r="Q180" s="622"/>
      <c r="R180" s="622"/>
    </row>
    <row r="181" spans="1:19" x14ac:dyDescent="0.35">
      <c r="A181" s="189" t="s">
        <v>556</v>
      </c>
      <c r="B181" s="21"/>
      <c r="C181" s="21"/>
      <c r="D181" s="21"/>
      <c r="E181" s="21"/>
      <c r="F181" s="21"/>
      <c r="G181" s="16"/>
      <c r="H181" s="16"/>
      <c r="I181" s="21"/>
      <c r="J181" s="16"/>
      <c r="K181" s="16"/>
      <c r="L181" s="238"/>
      <c r="M181" s="235"/>
      <c r="N181" s="236"/>
      <c r="O181" s="224"/>
      <c r="P181" s="224"/>
      <c r="Q181" s="224"/>
      <c r="R181" s="224"/>
      <c r="S181" s="224"/>
    </row>
    <row r="182" spans="1:19" ht="33" customHeight="1" x14ac:dyDescent="0.35">
      <c r="A182" s="594" t="s">
        <v>526</v>
      </c>
      <c r="B182" s="593"/>
      <c r="C182" s="593"/>
      <c r="D182" s="593"/>
      <c r="E182" s="593"/>
      <c r="F182" s="593"/>
      <c r="G182" s="593"/>
      <c r="H182" s="593"/>
      <c r="I182" s="593"/>
      <c r="J182" s="593"/>
      <c r="K182" s="593"/>
      <c r="L182" s="296"/>
      <c r="M182" s="296"/>
      <c r="N182" s="296"/>
      <c r="O182" s="296"/>
      <c r="P182" s="296"/>
      <c r="Q182" s="296"/>
      <c r="R182" s="224"/>
      <c r="S182" s="224"/>
    </row>
    <row r="183" spans="1:19" ht="46.5" customHeight="1" x14ac:dyDescent="0.35">
      <c r="A183" s="594" t="s">
        <v>557</v>
      </c>
      <c r="B183" s="576"/>
      <c r="C183" s="576"/>
      <c r="D183" s="576"/>
      <c r="E183" s="576"/>
      <c r="F183" s="576"/>
      <c r="G183" s="576"/>
      <c r="H183" s="576"/>
      <c r="I183" s="576"/>
      <c r="J183" s="576"/>
      <c r="K183" s="576"/>
      <c r="L183" s="297"/>
      <c r="M183" s="297"/>
      <c r="N183" s="297"/>
      <c r="O183" s="297"/>
      <c r="P183" s="224"/>
      <c r="Q183" s="224"/>
      <c r="R183" s="224"/>
      <c r="S183" s="224"/>
    </row>
    <row r="184" spans="1:19" x14ac:dyDescent="0.35">
      <c r="A184" s="206" t="s">
        <v>579</v>
      </c>
      <c r="B184" s="21"/>
      <c r="C184" s="21"/>
      <c r="D184" s="21"/>
      <c r="E184" s="21"/>
      <c r="F184" s="21"/>
      <c r="G184" s="16"/>
      <c r="H184" s="16"/>
      <c r="I184" s="21"/>
      <c r="J184" s="16"/>
      <c r="K184" s="16"/>
      <c r="L184" s="238"/>
      <c r="M184" s="235"/>
      <c r="N184" s="236"/>
      <c r="O184" s="224"/>
      <c r="P184" s="224"/>
      <c r="Q184" s="224"/>
      <c r="R184" s="224"/>
      <c r="S184" s="224"/>
    </row>
    <row r="185" spans="1:19" x14ac:dyDescent="0.35">
      <c r="B185" s="21"/>
      <c r="C185" s="21"/>
      <c r="D185" s="21"/>
      <c r="E185" s="21"/>
      <c r="F185" s="21"/>
      <c r="G185" s="16"/>
      <c r="H185" s="16"/>
      <c r="I185" s="21"/>
      <c r="J185" s="16"/>
      <c r="K185" s="16"/>
      <c r="L185" s="21"/>
      <c r="M185" s="26"/>
      <c r="N185" s="83"/>
    </row>
    <row r="186" spans="1:19" x14ac:dyDescent="0.35">
      <c r="A186" s="189" t="s">
        <v>515</v>
      </c>
    </row>
    <row r="187" spans="1:19" x14ac:dyDescent="0.35">
      <c r="A187" s="216" t="s">
        <v>589</v>
      </c>
    </row>
    <row r="188" spans="1:19" x14ac:dyDescent="0.35">
      <c r="A188" s="189" t="s">
        <v>22</v>
      </c>
    </row>
  </sheetData>
  <sheetProtection selectLockedCells="1" selectUnlockedCells="1"/>
  <mergeCells count="8">
    <mergeCell ref="A183:K183"/>
    <mergeCell ref="A182:K182"/>
    <mergeCell ref="J3:K3"/>
    <mergeCell ref="G8:H8"/>
    <mergeCell ref="J8:K8"/>
    <mergeCell ref="D8:E8"/>
    <mergeCell ref="F8:F9"/>
    <mergeCell ref="A180:R180"/>
  </mergeCells>
  <phoneticPr fontId="26" type="noConversion"/>
  <conditionalFormatting sqref="M178:M179 N180:N185">
    <cfRule type="cellIs" dxfId="1" priority="1" stopIfTrue="1" operator="between">
      <formula>-1</formula>
      <formula>1</formula>
    </cfRule>
  </conditionalFormatting>
  <dataValidations count="2">
    <dataValidation type="list" allowBlank="1" showInputMessage="1" showErrorMessage="1" sqref="K4">
      <formula1>$W$4:$W$6</formula1>
    </dataValidation>
    <dataValidation type="list" allowBlank="1" showInputMessage="1" showErrorMessage="1" sqref="K5">
      <formula1>$V$6:$V$7</formula1>
    </dataValidation>
  </dataValidations>
  <pageMargins left="0.74803149606299213" right="0.74803149606299213" top="0.98425196850393704" bottom="0.98425196850393704" header="0.51181102362204722" footer="0.51181102362204722"/>
  <pageSetup paperSize="9" scale="50" fitToHeight="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T332"/>
  <sheetViews>
    <sheetView workbookViewId="0">
      <pane xSplit="2" ySplit="9" topLeftCell="C161" activePane="bottomRight" state="frozen"/>
      <selection pane="topRight" activeCell="C1" sqref="C1"/>
      <selection pane="bottomLeft" activeCell="A10" sqref="A10"/>
      <selection pane="bottomRight" activeCell="H172" sqref="H172"/>
    </sheetView>
  </sheetViews>
  <sheetFormatPr defaultColWidth="9.1328125" defaultRowHeight="12.75" x14ac:dyDescent="0.35"/>
  <cols>
    <col min="1" max="1" width="20.86328125" style="133" customWidth="1"/>
    <col min="2" max="2" width="26.1328125" style="133" customWidth="1"/>
    <col min="3" max="16384" width="9.1328125" style="133"/>
  </cols>
  <sheetData>
    <row r="1" spans="1:20" ht="15" x14ac:dyDescent="0.4">
      <c r="A1" s="145" t="s">
        <v>421</v>
      </c>
    </row>
    <row r="2" spans="1:20" x14ac:dyDescent="0.35">
      <c r="A2" s="175"/>
      <c r="B2" s="175"/>
      <c r="C2" s="133" t="s">
        <v>416</v>
      </c>
      <c r="I2" s="133" t="s">
        <v>417</v>
      </c>
      <c r="O2" s="133" t="s">
        <v>48</v>
      </c>
    </row>
    <row r="3" spans="1:20" x14ac:dyDescent="0.35">
      <c r="A3" s="175"/>
      <c r="B3" s="175"/>
      <c r="C3" s="133" t="s">
        <v>398</v>
      </c>
      <c r="I3" s="133" t="s">
        <v>398</v>
      </c>
      <c r="O3" s="133" t="s">
        <v>398</v>
      </c>
    </row>
    <row r="4" spans="1:20" x14ac:dyDescent="0.35">
      <c r="A4" s="175"/>
      <c r="B4" s="175"/>
      <c r="C4" s="133">
        <v>1</v>
      </c>
      <c r="I4" s="133">
        <v>1</v>
      </c>
      <c r="O4" s="133">
        <v>1</v>
      </c>
    </row>
    <row r="5" spans="1:20" x14ac:dyDescent="0.35">
      <c r="A5" s="175"/>
      <c r="B5" s="175"/>
      <c r="C5" s="133" t="s">
        <v>418</v>
      </c>
      <c r="I5" s="133" t="s">
        <v>418</v>
      </c>
      <c r="O5" s="133" t="s">
        <v>418</v>
      </c>
    </row>
    <row r="6" spans="1:20" x14ac:dyDescent="0.35">
      <c r="C6" s="133">
        <v>1</v>
      </c>
      <c r="F6" s="133" t="s">
        <v>48</v>
      </c>
      <c r="I6" s="133">
        <v>1</v>
      </c>
      <c r="L6" s="133" t="s">
        <v>48</v>
      </c>
      <c r="O6" s="133">
        <v>1</v>
      </c>
      <c r="R6" s="133" t="s">
        <v>48</v>
      </c>
    </row>
    <row r="7" spans="1:20" x14ac:dyDescent="0.35">
      <c r="C7" s="133" t="s">
        <v>399</v>
      </c>
      <c r="F7" s="133" t="s">
        <v>399</v>
      </c>
      <c r="I7" s="133" t="s">
        <v>399</v>
      </c>
      <c r="L7" s="133" t="s">
        <v>399</v>
      </c>
      <c r="O7" s="133" t="s">
        <v>399</v>
      </c>
      <c r="R7" s="133" t="s">
        <v>399</v>
      </c>
    </row>
    <row r="8" spans="1:20" x14ac:dyDescent="0.35">
      <c r="C8" s="133" t="s">
        <v>401</v>
      </c>
      <c r="D8" s="133" t="s">
        <v>400</v>
      </c>
      <c r="E8" s="133" t="s">
        <v>48</v>
      </c>
      <c r="F8" s="133" t="s">
        <v>401</v>
      </c>
      <c r="G8" s="133" t="s">
        <v>400</v>
      </c>
      <c r="H8" s="133" t="s">
        <v>48</v>
      </c>
      <c r="I8" s="133" t="s">
        <v>401</v>
      </c>
      <c r="J8" s="133" t="s">
        <v>400</v>
      </c>
      <c r="K8" s="133" t="s">
        <v>48</v>
      </c>
      <c r="L8" s="133" t="s">
        <v>401</v>
      </c>
      <c r="M8" s="133" t="s">
        <v>400</v>
      </c>
      <c r="N8" s="133" t="s">
        <v>48</v>
      </c>
      <c r="O8" s="133" t="s">
        <v>401</v>
      </c>
      <c r="P8" s="133" t="s">
        <v>400</v>
      </c>
      <c r="Q8" s="133" t="s">
        <v>48</v>
      </c>
      <c r="R8" s="133" t="s">
        <v>401</v>
      </c>
      <c r="S8" s="133" t="s">
        <v>400</v>
      </c>
      <c r="T8" s="133" t="s">
        <v>48</v>
      </c>
    </row>
    <row r="9" spans="1:20" x14ac:dyDescent="0.35">
      <c r="C9" s="133" t="s">
        <v>407</v>
      </c>
      <c r="D9" s="133" t="s">
        <v>407</v>
      </c>
      <c r="E9" s="133" t="s">
        <v>407</v>
      </c>
      <c r="F9" s="133" t="s">
        <v>407</v>
      </c>
      <c r="G9" s="133" t="s">
        <v>407</v>
      </c>
      <c r="H9" s="133" t="s">
        <v>407</v>
      </c>
      <c r="I9" s="133" t="s">
        <v>407</v>
      </c>
      <c r="J9" s="133" t="s">
        <v>407</v>
      </c>
      <c r="K9" s="133" t="s">
        <v>407</v>
      </c>
      <c r="L9" s="133" t="s">
        <v>407</v>
      </c>
      <c r="M9" s="133" t="s">
        <v>407</v>
      </c>
      <c r="N9" s="133" t="s">
        <v>407</v>
      </c>
      <c r="O9" s="133" t="s">
        <v>407</v>
      </c>
      <c r="P9" s="133" t="s">
        <v>407</v>
      </c>
      <c r="Q9" s="133" t="s">
        <v>407</v>
      </c>
      <c r="R9" s="133" t="s">
        <v>407</v>
      </c>
      <c r="S9" s="133" t="s">
        <v>407</v>
      </c>
      <c r="T9" s="133" t="s">
        <v>407</v>
      </c>
    </row>
    <row r="10" spans="1:20" x14ac:dyDescent="0.35">
      <c r="A10" s="133" t="s">
        <v>255</v>
      </c>
      <c r="B10" s="170" t="s">
        <v>256</v>
      </c>
      <c r="C10" s="147" t="s">
        <v>441</v>
      </c>
      <c r="D10" s="147" t="s">
        <v>441</v>
      </c>
      <c r="E10" s="147" t="s">
        <v>441</v>
      </c>
      <c r="F10" s="147" t="s">
        <v>441</v>
      </c>
      <c r="G10" s="147" t="s">
        <v>441</v>
      </c>
      <c r="H10" s="147" t="s">
        <v>441</v>
      </c>
      <c r="I10" s="147" t="s">
        <v>441</v>
      </c>
      <c r="J10" s="147" t="s">
        <v>441</v>
      </c>
      <c r="K10" s="147" t="s">
        <v>441</v>
      </c>
      <c r="L10" s="147" t="s">
        <v>441</v>
      </c>
      <c r="M10" s="147" t="s">
        <v>441</v>
      </c>
      <c r="N10" s="147" t="s">
        <v>441</v>
      </c>
      <c r="O10" s="147" t="s">
        <v>441</v>
      </c>
      <c r="P10" s="147" t="s">
        <v>441</v>
      </c>
      <c r="Q10" s="147" t="s">
        <v>441</v>
      </c>
      <c r="R10" s="147" t="s">
        <v>441</v>
      </c>
      <c r="S10" s="147" t="s">
        <v>441</v>
      </c>
      <c r="T10" s="147" t="s">
        <v>441</v>
      </c>
    </row>
    <row r="11" spans="1:20" x14ac:dyDescent="0.35">
      <c r="A11" s="133" t="s">
        <v>253</v>
      </c>
      <c r="B11" s="170" t="s">
        <v>254</v>
      </c>
      <c r="C11" s="133">
        <v>51</v>
      </c>
      <c r="D11" s="133">
        <v>48</v>
      </c>
      <c r="E11" s="133">
        <v>49</v>
      </c>
      <c r="F11" s="133">
        <v>297</v>
      </c>
      <c r="G11" s="133">
        <v>293</v>
      </c>
      <c r="H11" s="133">
        <v>590</v>
      </c>
      <c r="I11" s="133">
        <v>69</v>
      </c>
      <c r="J11" s="133">
        <v>61</v>
      </c>
      <c r="K11" s="133">
        <v>64</v>
      </c>
      <c r="L11" s="133">
        <v>445</v>
      </c>
      <c r="M11" s="133">
        <v>527</v>
      </c>
      <c r="N11" s="133">
        <v>972</v>
      </c>
      <c r="O11" s="133">
        <v>61</v>
      </c>
      <c r="P11" s="133">
        <v>56</v>
      </c>
      <c r="Q11" s="133">
        <v>59</v>
      </c>
      <c r="R11" s="133">
        <v>742</v>
      </c>
      <c r="S11" s="133">
        <v>820</v>
      </c>
      <c r="T11" s="133">
        <v>1562</v>
      </c>
    </row>
    <row r="12" spans="1:20" x14ac:dyDescent="0.35">
      <c r="A12" s="133" t="s">
        <v>299</v>
      </c>
      <c r="B12" s="170" t="s">
        <v>300</v>
      </c>
      <c r="C12" s="133">
        <v>58</v>
      </c>
      <c r="D12" s="133">
        <v>48</v>
      </c>
      <c r="E12" s="133">
        <v>53</v>
      </c>
      <c r="F12" s="133">
        <v>431</v>
      </c>
      <c r="G12" s="133">
        <v>482</v>
      </c>
      <c r="H12" s="133">
        <v>913</v>
      </c>
      <c r="I12" s="133">
        <v>72</v>
      </c>
      <c r="J12" s="133">
        <v>68</v>
      </c>
      <c r="K12" s="133">
        <v>70</v>
      </c>
      <c r="L12" s="133">
        <v>1152</v>
      </c>
      <c r="M12" s="133">
        <v>1092</v>
      </c>
      <c r="N12" s="133">
        <v>2244</v>
      </c>
      <c r="O12" s="133">
        <v>68</v>
      </c>
      <c r="P12" s="133">
        <v>62</v>
      </c>
      <c r="Q12" s="133">
        <v>65</v>
      </c>
      <c r="R12" s="133">
        <v>1583</v>
      </c>
      <c r="S12" s="133">
        <v>1574</v>
      </c>
      <c r="T12" s="133">
        <v>3157</v>
      </c>
    </row>
    <row r="13" spans="1:20" x14ac:dyDescent="0.35">
      <c r="A13" s="133" t="s">
        <v>257</v>
      </c>
      <c r="B13" s="170" t="s">
        <v>258</v>
      </c>
      <c r="C13" s="133">
        <v>49</v>
      </c>
      <c r="D13" s="133">
        <v>41</v>
      </c>
      <c r="E13" s="133">
        <v>45</v>
      </c>
      <c r="F13" s="133">
        <v>482</v>
      </c>
      <c r="G13" s="133">
        <v>509</v>
      </c>
      <c r="H13" s="133">
        <v>991</v>
      </c>
      <c r="I13" s="133">
        <v>60</v>
      </c>
      <c r="J13" s="133">
        <v>53</v>
      </c>
      <c r="K13" s="133">
        <v>56</v>
      </c>
      <c r="L13" s="133">
        <v>816</v>
      </c>
      <c r="M13" s="133">
        <v>807</v>
      </c>
      <c r="N13" s="133">
        <v>1623</v>
      </c>
      <c r="O13" s="133">
        <v>56</v>
      </c>
      <c r="P13" s="133">
        <v>48</v>
      </c>
      <c r="Q13" s="133">
        <v>52</v>
      </c>
      <c r="R13" s="133">
        <v>1298</v>
      </c>
      <c r="S13" s="133">
        <v>1316</v>
      </c>
      <c r="T13" s="133">
        <v>2614</v>
      </c>
    </row>
    <row r="14" spans="1:20" x14ac:dyDescent="0.35">
      <c r="A14" s="133" t="s">
        <v>259</v>
      </c>
      <c r="B14" s="170" t="s">
        <v>260</v>
      </c>
      <c r="C14" s="133">
        <v>58</v>
      </c>
      <c r="D14" s="133">
        <v>56</v>
      </c>
      <c r="E14" s="133">
        <v>57</v>
      </c>
      <c r="F14" s="133">
        <v>265</v>
      </c>
      <c r="G14" s="133">
        <v>260</v>
      </c>
      <c r="H14" s="133">
        <v>525</v>
      </c>
      <c r="I14" s="133">
        <v>74</v>
      </c>
      <c r="J14" s="133">
        <v>67</v>
      </c>
      <c r="K14" s="133">
        <v>70</v>
      </c>
      <c r="L14" s="133">
        <v>426</v>
      </c>
      <c r="M14" s="133">
        <v>470</v>
      </c>
      <c r="N14" s="133">
        <v>896</v>
      </c>
      <c r="O14" s="133">
        <v>68</v>
      </c>
      <c r="P14" s="133">
        <v>63</v>
      </c>
      <c r="Q14" s="133">
        <v>65</v>
      </c>
      <c r="R14" s="133">
        <v>691</v>
      </c>
      <c r="S14" s="133">
        <v>730</v>
      </c>
      <c r="T14" s="133">
        <v>1421</v>
      </c>
    </row>
    <row r="15" spans="1:20" x14ac:dyDescent="0.35">
      <c r="A15" s="133" t="s">
        <v>263</v>
      </c>
      <c r="B15" s="170" t="s">
        <v>264</v>
      </c>
      <c r="C15" s="133">
        <v>55</v>
      </c>
      <c r="D15" s="133">
        <v>42</v>
      </c>
      <c r="E15" s="133">
        <v>48</v>
      </c>
      <c r="F15" s="133">
        <v>441</v>
      </c>
      <c r="G15" s="133">
        <v>496</v>
      </c>
      <c r="H15" s="133">
        <v>937</v>
      </c>
      <c r="I15" s="133">
        <v>68</v>
      </c>
      <c r="J15" s="133">
        <v>58</v>
      </c>
      <c r="K15" s="133">
        <v>63</v>
      </c>
      <c r="L15" s="133">
        <v>458</v>
      </c>
      <c r="M15" s="133">
        <v>503</v>
      </c>
      <c r="N15" s="133">
        <v>961</v>
      </c>
      <c r="O15" s="133">
        <v>61</v>
      </c>
      <c r="P15" s="133">
        <v>50</v>
      </c>
      <c r="Q15" s="133">
        <v>55</v>
      </c>
      <c r="R15" s="133">
        <v>899</v>
      </c>
      <c r="S15" s="133">
        <v>999</v>
      </c>
      <c r="T15" s="133">
        <v>1898</v>
      </c>
    </row>
    <row r="16" spans="1:20" x14ac:dyDescent="0.35">
      <c r="A16" s="133" t="s">
        <v>265</v>
      </c>
      <c r="B16" s="170" t="s">
        <v>266</v>
      </c>
      <c r="C16" s="133" t="s">
        <v>414</v>
      </c>
      <c r="D16" s="133" t="s">
        <v>414</v>
      </c>
      <c r="E16" s="133" t="s">
        <v>414</v>
      </c>
      <c r="F16" s="133" t="s">
        <v>414</v>
      </c>
      <c r="G16" s="133" t="s">
        <v>414</v>
      </c>
      <c r="H16" s="133" t="s">
        <v>414</v>
      </c>
      <c r="I16" s="133" t="s">
        <v>414</v>
      </c>
      <c r="J16" s="133" t="s">
        <v>414</v>
      </c>
      <c r="K16" s="133" t="s">
        <v>414</v>
      </c>
      <c r="L16" s="133" t="s">
        <v>414</v>
      </c>
      <c r="M16" s="133" t="s">
        <v>414</v>
      </c>
      <c r="N16" s="133" t="s">
        <v>414</v>
      </c>
      <c r="O16" s="133" t="s">
        <v>414</v>
      </c>
      <c r="P16" s="133" t="s">
        <v>414</v>
      </c>
      <c r="Q16" s="133" t="s">
        <v>414</v>
      </c>
      <c r="R16" s="133" t="s">
        <v>414</v>
      </c>
      <c r="S16" s="133" t="s">
        <v>414</v>
      </c>
      <c r="T16" s="133" t="s">
        <v>414</v>
      </c>
    </row>
    <row r="17" spans="1:20" x14ac:dyDescent="0.35">
      <c r="A17" s="133" t="s">
        <v>267</v>
      </c>
      <c r="B17" s="170" t="s">
        <v>268</v>
      </c>
      <c r="C17" s="133">
        <v>64</v>
      </c>
      <c r="D17" s="133">
        <v>54</v>
      </c>
      <c r="E17" s="133">
        <v>59</v>
      </c>
      <c r="F17" s="133">
        <v>548</v>
      </c>
      <c r="G17" s="133">
        <v>568</v>
      </c>
      <c r="H17" s="133">
        <v>1116</v>
      </c>
      <c r="I17" s="133">
        <v>73</v>
      </c>
      <c r="J17" s="133">
        <v>66</v>
      </c>
      <c r="K17" s="133">
        <v>70</v>
      </c>
      <c r="L17" s="133">
        <v>968</v>
      </c>
      <c r="M17" s="133">
        <v>988</v>
      </c>
      <c r="N17" s="133">
        <v>1956</v>
      </c>
      <c r="O17" s="133">
        <v>70</v>
      </c>
      <c r="P17" s="133">
        <v>62</v>
      </c>
      <c r="Q17" s="133">
        <v>66</v>
      </c>
      <c r="R17" s="133">
        <v>1516</v>
      </c>
      <c r="S17" s="133">
        <v>1556</v>
      </c>
      <c r="T17" s="133">
        <v>3072</v>
      </c>
    </row>
    <row r="18" spans="1:20" x14ac:dyDescent="0.35">
      <c r="A18" s="133" t="s">
        <v>269</v>
      </c>
      <c r="B18" s="170" t="s">
        <v>270</v>
      </c>
      <c r="C18" s="133">
        <v>50</v>
      </c>
      <c r="D18" s="133">
        <v>41</v>
      </c>
      <c r="E18" s="133">
        <v>45</v>
      </c>
      <c r="F18" s="133">
        <v>498</v>
      </c>
      <c r="G18" s="133">
        <v>503</v>
      </c>
      <c r="H18" s="133">
        <v>1001</v>
      </c>
      <c r="I18" s="133">
        <v>68</v>
      </c>
      <c r="J18" s="133">
        <v>64</v>
      </c>
      <c r="K18" s="133">
        <v>66</v>
      </c>
      <c r="L18" s="133">
        <v>1298</v>
      </c>
      <c r="M18" s="133">
        <v>1225</v>
      </c>
      <c r="N18" s="133">
        <v>2523</v>
      </c>
      <c r="O18" s="133">
        <v>63</v>
      </c>
      <c r="P18" s="133">
        <v>57</v>
      </c>
      <c r="Q18" s="133">
        <v>60</v>
      </c>
      <c r="R18" s="133">
        <v>1796</v>
      </c>
      <c r="S18" s="133">
        <v>1728</v>
      </c>
      <c r="T18" s="133">
        <v>3524</v>
      </c>
    </row>
    <row r="19" spans="1:20" x14ac:dyDescent="0.35">
      <c r="A19" s="133" t="s">
        <v>273</v>
      </c>
      <c r="B19" s="170" t="s">
        <v>274</v>
      </c>
      <c r="C19" s="133">
        <v>49</v>
      </c>
      <c r="D19" s="133">
        <v>44</v>
      </c>
      <c r="E19" s="133">
        <v>46</v>
      </c>
      <c r="F19" s="133">
        <v>475</v>
      </c>
      <c r="G19" s="133">
        <v>579</v>
      </c>
      <c r="H19" s="133">
        <v>1054</v>
      </c>
      <c r="I19" s="133">
        <v>60</v>
      </c>
      <c r="J19" s="133">
        <v>56</v>
      </c>
      <c r="K19" s="133">
        <v>58</v>
      </c>
      <c r="L19" s="133">
        <v>1085</v>
      </c>
      <c r="M19" s="133">
        <v>1076</v>
      </c>
      <c r="N19" s="133">
        <v>2161</v>
      </c>
      <c r="O19" s="133">
        <v>57</v>
      </c>
      <c r="P19" s="133">
        <v>52</v>
      </c>
      <c r="Q19" s="133">
        <v>54</v>
      </c>
      <c r="R19" s="133">
        <v>1560</v>
      </c>
      <c r="S19" s="133">
        <v>1655</v>
      </c>
      <c r="T19" s="133">
        <v>3215</v>
      </c>
    </row>
    <row r="20" spans="1:20" x14ac:dyDescent="0.35">
      <c r="A20" s="133" t="s">
        <v>275</v>
      </c>
      <c r="B20" s="170" t="s">
        <v>276</v>
      </c>
      <c r="C20" s="133">
        <v>54</v>
      </c>
      <c r="D20" s="133">
        <v>50</v>
      </c>
      <c r="E20" s="133">
        <v>52</v>
      </c>
      <c r="F20" s="133">
        <v>732</v>
      </c>
      <c r="G20" s="133">
        <v>715</v>
      </c>
      <c r="H20" s="133">
        <v>1447</v>
      </c>
      <c r="I20" s="133">
        <v>66</v>
      </c>
      <c r="J20" s="133">
        <v>59</v>
      </c>
      <c r="K20" s="133">
        <v>62</v>
      </c>
      <c r="L20" s="133">
        <v>932</v>
      </c>
      <c r="M20" s="133">
        <v>911</v>
      </c>
      <c r="N20" s="133">
        <v>1843</v>
      </c>
      <c r="O20" s="133">
        <v>60</v>
      </c>
      <c r="P20" s="133">
        <v>55</v>
      </c>
      <c r="Q20" s="133">
        <v>58</v>
      </c>
      <c r="R20" s="133">
        <v>1664</v>
      </c>
      <c r="S20" s="133">
        <v>1626</v>
      </c>
      <c r="T20" s="133">
        <v>3290</v>
      </c>
    </row>
    <row r="21" spans="1:20" x14ac:dyDescent="0.35">
      <c r="A21" s="133" t="s">
        <v>277</v>
      </c>
      <c r="B21" s="170" t="s">
        <v>278</v>
      </c>
      <c r="C21" s="133">
        <v>57</v>
      </c>
      <c r="D21" s="133">
        <v>56</v>
      </c>
      <c r="E21" s="133">
        <v>57</v>
      </c>
      <c r="F21" s="133">
        <v>288</v>
      </c>
      <c r="G21" s="133">
        <v>342</v>
      </c>
      <c r="H21" s="133">
        <v>630</v>
      </c>
      <c r="I21" s="133">
        <v>72</v>
      </c>
      <c r="J21" s="133">
        <v>66</v>
      </c>
      <c r="K21" s="133">
        <v>69</v>
      </c>
      <c r="L21" s="133">
        <v>907</v>
      </c>
      <c r="M21" s="133">
        <v>957</v>
      </c>
      <c r="N21" s="133">
        <v>1864</v>
      </c>
      <c r="O21" s="133">
        <v>69</v>
      </c>
      <c r="P21" s="133">
        <v>63</v>
      </c>
      <c r="Q21" s="133">
        <v>66</v>
      </c>
      <c r="R21" s="133">
        <v>1195</v>
      </c>
      <c r="S21" s="133">
        <v>1299</v>
      </c>
      <c r="T21" s="133">
        <v>2494</v>
      </c>
    </row>
    <row r="22" spans="1:20" x14ac:dyDescent="0.35">
      <c r="A22" s="133" t="s">
        <v>279</v>
      </c>
      <c r="B22" s="170" t="s">
        <v>280</v>
      </c>
      <c r="C22" s="133">
        <v>54</v>
      </c>
      <c r="D22" s="133">
        <v>59</v>
      </c>
      <c r="E22" s="133">
        <v>57</v>
      </c>
      <c r="F22" s="133">
        <v>298</v>
      </c>
      <c r="G22" s="133">
        <v>316</v>
      </c>
      <c r="H22" s="133">
        <v>614</v>
      </c>
      <c r="I22" s="133">
        <v>66</v>
      </c>
      <c r="J22" s="133">
        <v>60</v>
      </c>
      <c r="K22" s="133">
        <v>63</v>
      </c>
      <c r="L22" s="133">
        <v>491</v>
      </c>
      <c r="M22" s="133">
        <v>502</v>
      </c>
      <c r="N22" s="133">
        <v>993</v>
      </c>
      <c r="O22" s="133">
        <v>61</v>
      </c>
      <c r="P22" s="133">
        <v>60</v>
      </c>
      <c r="Q22" s="133">
        <v>61</v>
      </c>
      <c r="R22" s="133">
        <v>789</v>
      </c>
      <c r="S22" s="133">
        <v>818</v>
      </c>
      <c r="T22" s="133">
        <v>1607</v>
      </c>
    </row>
    <row r="23" spans="1:20" x14ac:dyDescent="0.35">
      <c r="A23" s="133" t="s">
        <v>283</v>
      </c>
      <c r="B23" s="170" t="s">
        <v>284</v>
      </c>
      <c r="C23" s="133">
        <v>47</v>
      </c>
      <c r="D23" s="133">
        <v>43</v>
      </c>
      <c r="E23" s="133">
        <v>45</v>
      </c>
      <c r="F23" s="133">
        <v>510</v>
      </c>
      <c r="G23" s="133">
        <v>551</v>
      </c>
      <c r="H23" s="133">
        <v>1061</v>
      </c>
      <c r="I23" s="133">
        <v>67</v>
      </c>
      <c r="J23" s="133">
        <v>55</v>
      </c>
      <c r="K23" s="133">
        <v>61</v>
      </c>
      <c r="L23" s="133">
        <v>1006</v>
      </c>
      <c r="M23" s="133">
        <v>1155</v>
      </c>
      <c r="N23" s="133">
        <v>2161</v>
      </c>
      <c r="O23" s="133">
        <v>60</v>
      </c>
      <c r="P23" s="133">
        <v>51</v>
      </c>
      <c r="Q23" s="133">
        <v>56</v>
      </c>
      <c r="R23" s="133">
        <v>1516</v>
      </c>
      <c r="S23" s="133">
        <v>1706</v>
      </c>
      <c r="T23" s="133">
        <v>3222</v>
      </c>
    </row>
    <row r="24" spans="1:20" x14ac:dyDescent="0.35">
      <c r="A24" s="133" t="s">
        <v>285</v>
      </c>
      <c r="B24" s="170" t="s">
        <v>286</v>
      </c>
      <c r="C24" s="133">
        <v>54</v>
      </c>
      <c r="D24" s="133">
        <v>45</v>
      </c>
      <c r="E24" s="133">
        <v>49</v>
      </c>
      <c r="F24" s="133">
        <v>414</v>
      </c>
      <c r="G24" s="133">
        <v>426</v>
      </c>
      <c r="H24" s="133">
        <v>840</v>
      </c>
      <c r="I24" s="133">
        <v>70</v>
      </c>
      <c r="J24" s="133">
        <v>65</v>
      </c>
      <c r="K24" s="133">
        <v>67</v>
      </c>
      <c r="L24" s="133">
        <v>1488</v>
      </c>
      <c r="M24" s="133">
        <v>1562</v>
      </c>
      <c r="N24" s="133">
        <v>3050</v>
      </c>
      <c r="O24" s="133">
        <v>66</v>
      </c>
      <c r="P24" s="133">
        <v>61</v>
      </c>
      <c r="Q24" s="133">
        <v>64</v>
      </c>
      <c r="R24" s="133">
        <v>1902</v>
      </c>
      <c r="S24" s="133">
        <v>1988</v>
      </c>
      <c r="T24" s="133">
        <v>3890</v>
      </c>
    </row>
    <row r="25" spans="1:20" x14ac:dyDescent="0.35">
      <c r="A25" s="133" t="s">
        <v>287</v>
      </c>
      <c r="B25" s="170" t="s">
        <v>288</v>
      </c>
      <c r="C25" s="133">
        <v>50</v>
      </c>
      <c r="D25" s="133">
        <v>43</v>
      </c>
      <c r="E25" s="133">
        <v>47</v>
      </c>
      <c r="F25" s="133">
        <v>242</v>
      </c>
      <c r="G25" s="133">
        <v>244</v>
      </c>
      <c r="H25" s="133">
        <v>486</v>
      </c>
      <c r="I25" s="133">
        <v>70</v>
      </c>
      <c r="J25" s="133">
        <v>63</v>
      </c>
      <c r="K25" s="133">
        <v>66</v>
      </c>
      <c r="L25" s="133">
        <v>1184</v>
      </c>
      <c r="M25" s="133">
        <v>1241</v>
      </c>
      <c r="N25" s="133">
        <v>2425</v>
      </c>
      <c r="O25" s="133">
        <v>67</v>
      </c>
      <c r="P25" s="133">
        <v>59</v>
      </c>
      <c r="Q25" s="133">
        <v>63</v>
      </c>
      <c r="R25" s="133">
        <v>1426</v>
      </c>
      <c r="S25" s="133">
        <v>1485</v>
      </c>
      <c r="T25" s="133">
        <v>2911</v>
      </c>
    </row>
    <row r="26" spans="1:20" x14ac:dyDescent="0.35">
      <c r="A26" s="133" t="s">
        <v>289</v>
      </c>
      <c r="B26" s="170" t="s">
        <v>290</v>
      </c>
      <c r="C26" s="133">
        <v>64</v>
      </c>
      <c r="D26" s="133">
        <v>53</v>
      </c>
      <c r="E26" s="133">
        <v>59</v>
      </c>
      <c r="F26" s="133">
        <v>483</v>
      </c>
      <c r="G26" s="133">
        <v>488</v>
      </c>
      <c r="H26" s="133">
        <v>971</v>
      </c>
      <c r="I26" s="133">
        <v>69</v>
      </c>
      <c r="J26" s="133">
        <v>63</v>
      </c>
      <c r="K26" s="133">
        <v>66</v>
      </c>
      <c r="L26" s="133">
        <v>1301</v>
      </c>
      <c r="M26" s="133">
        <v>1388</v>
      </c>
      <c r="N26" s="133">
        <v>2689</v>
      </c>
      <c r="O26" s="133">
        <v>67</v>
      </c>
      <c r="P26" s="133">
        <v>60</v>
      </c>
      <c r="Q26" s="133">
        <v>64</v>
      </c>
      <c r="R26" s="133">
        <v>1784</v>
      </c>
      <c r="S26" s="133">
        <v>1876</v>
      </c>
      <c r="T26" s="133">
        <v>3660</v>
      </c>
    </row>
    <row r="27" spans="1:20" x14ac:dyDescent="0.35">
      <c r="A27" s="133" t="s">
        <v>291</v>
      </c>
      <c r="B27" s="170" t="s">
        <v>292</v>
      </c>
      <c r="C27" s="133">
        <v>50</v>
      </c>
      <c r="D27" s="133">
        <v>37</v>
      </c>
      <c r="E27" s="133">
        <v>43</v>
      </c>
      <c r="F27" s="133">
        <v>257</v>
      </c>
      <c r="G27" s="133">
        <v>282</v>
      </c>
      <c r="H27" s="133">
        <v>539</v>
      </c>
      <c r="I27" s="133">
        <v>66</v>
      </c>
      <c r="J27" s="133">
        <v>62</v>
      </c>
      <c r="K27" s="133">
        <v>64</v>
      </c>
      <c r="L27" s="133">
        <v>1412</v>
      </c>
      <c r="M27" s="133">
        <v>1541</v>
      </c>
      <c r="N27" s="133">
        <v>2953</v>
      </c>
      <c r="O27" s="133">
        <v>64</v>
      </c>
      <c r="P27" s="133">
        <v>58</v>
      </c>
      <c r="Q27" s="133">
        <v>61</v>
      </c>
      <c r="R27" s="133">
        <v>1669</v>
      </c>
      <c r="S27" s="133">
        <v>1823</v>
      </c>
      <c r="T27" s="133">
        <v>3492</v>
      </c>
    </row>
    <row r="28" spans="1:20" x14ac:dyDescent="0.35">
      <c r="A28" s="133" t="s">
        <v>293</v>
      </c>
      <c r="B28" s="170" t="s">
        <v>294</v>
      </c>
      <c r="C28" s="133">
        <v>59</v>
      </c>
      <c r="D28" s="133">
        <v>45</v>
      </c>
      <c r="E28" s="133">
        <v>52</v>
      </c>
      <c r="F28" s="133">
        <v>545</v>
      </c>
      <c r="G28" s="133">
        <v>551</v>
      </c>
      <c r="H28" s="133">
        <v>1096</v>
      </c>
      <c r="I28" s="133">
        <v>68</v>
      </c>
      <c r="J28" s="133">
        <v>65</v>
      </c>
      <c r="K28" s="133">
        <v>67</v>
      </c>
      <c r="L28" s="133">
        <v>1581</v>
      </c>
      <c r="M28" s="133">
        <v>1661</v>
      </c>
      <c r="N28" s="133">
        <v>3242</v>
      </c>
      <c r="O28" s="133">
        <v>66</v>
      </c>
      <c r="P28" s="133">
        <v>60</v>
      </c>
      <c r="Q28" s="133">
        <v>63</v>
      </c>
      <c r="R28" s="133">
        <v>2126</v>
      </c>
      <c r="S28" s="133">
        <v>2212</v>
      </c>
      <c r="T28" s="133">
        <v>4338</v>
      </c>
    </row>
    <row r="29" spans="1:20" x14ac:dyDescent="0.35">
      <c r="A29" s="133" t="s">
        <v>295</v>
      </c>
      <c r="B29" s="170" t="s">
        <v>296</v>
      </c>
      <c r="C29" s="133">
        <v>60</v>
      </c>
      <c r="D29" s="133">
        <v>53</v>
      </c>
      <c r="E29" s="133">
        <v>56</v>
      </c>
      <c r="F29" s="133">
        <v>444</v>
      </c>
      <c r="G29" s="133">
        <v>506</v>
      </c>
      <c r="H29" s="133">
        <v>950</v>
      </c>
      <c r="I29" s="133">
        <v>69</v>
      </c>
      <c r="J29" s="133">
        <v>61</v>
      </c>
      <c r="K29" s="133">
        <v>65</v>
      </c>
      <c r="L29" s="133">
        <v>1515</v>
      </c>
      <c r="M29" s="133">
        <v>1672</v>
      </c>
      <c r="N29" s="133">
        <v>3187</v>
      </c>
      <c r="O29" s="133">
        <v>67</v>
      </c>
      <c r="P29" s="133">
        <v>59</v>
      </c>
      <c r="Q29" s="133">
        <v>63</v>
      </c>
      <c r="R29" s="133">
        <v>1959</v>
      </c>
      <c r="S29" s="133">
        <v>2178</v>
      </c>
      <c r="T29" s="133">
        <v>4137</v>
      </c>
    </row>
    <row r="30" spans="1:20" x14ac:dyDescent="0.35">
      <c r="A30" s="133" t="s">
        <v>297</v>
      </c>
      <c r="B30" s="170" t="s">
        <v>298</v>
      </c>
      <c r="C30" s="133">
        <v>53</v>
      </c>
      <c r="D30" s="133">
        <v>42</v>
      </c>
      <c r="E30" s="133">
        <v>48</v>
      </c>
      <c r="F30" s="133">
        <v>651</v>
      </c>
      <c r="G30" s="133">
        <v>607</v>
      </c>
      <c r="H30" s="133">
        <v>1258</v>
      </c>
      <c r="I30" s="133">
        <v>64</v>
      </c>
      <c r="J30" s="133">
        <v>57</v>
      </c>
      <c r="K30" s="133">
        <v>60</v>
      </c>
      <c r="L30" s="133">
        <v>1488</v>
      </c>
      <c r="M30" s="133">
        <v>1562</v>
      </c>
      <c r="N30" s="133">
        <v>3050</v>
      </c>
      <c r="O30" s="133">
        <v>61</v>
      </c>
      <c r="P30" s="133">
        <v>53</v>
      </c>
      <c r="Q30" s="133">
        <v>57</v>
      </c>
      <c r="R30" s="133">
        <v>2139</v>
      </c>
      <c r="S30" s="133">
        <v>2169</v>
      </c>
      <c r="T30" s="133">
        <v>4308</v>
      </c>
    </row>
    <row r="31" spans="1:20" x14ac:dyDescent="0.35">
      <c r="A31" s="133" t="s">
        <v>261</v>
      </c>
      <c r="B31" s="170" t="s">
        <v>262</v>
      </c>
      <c r="C31" s="133">
        <v>49</v>
      </c>
      <c r="D31" s="133">
        <v>46</v>
      </c>
      <c r="E31" s="133">
        <v>47</v>
      </c>
      <c r="F31" s="133">
        <v>425</v>
      </c>
      <c r="G31" s="133">
        <v>450</v>
      </c>
      <c r="H31" s="133">
        <v>875</v>
      </c>
      <c r="I31" s="133">
        <v>65</v>
      </c>
      <c r="J31" s="133">
        <v>56</v>
      </c>
      <c r="K31" s="133">
        <v>60</v>
      </c>
      <c r="L31" s="133">
        <v>1030</v>
      </c>
      <c r="M31" s="133">
        <v>1076</v>
      </c>
      <c r="N31" s="133">
        <v>2106</v>
      </c>
      <c r="O31" s="133">
        <v>60</v>
      </c>
      <c r="P31" s="133">
        <v>53</v>
      </c>
      <c r="Q31" s="133">
        <v>56</v>
      </c>
      <c r="R31" s="133">
        <v>1455</v>
      </c>
      <c r="S31" s="133">
        <v>1526</v>
      </c>
      <c r="T31" s="133">
        <v>2981</v>
      </c>
    </row>
    <row r="32" spans="1:20" x14ac:dyDescent="0.35">
      <c r="A32" s="133" t="s">
        <v>301</v>
      </c>
      <c r="B32" s="170" t="s">
        <v>302</v>
      </c>
      <c r="C32" s="133">
        <v>46</v>
      </c>
      <c r="D32" s="133">
        <v>40</v>
      </c>
      <c r="E32" s="133">
        <v>42</v>
      </c>
      <c r="F32" s="133">
        <v>206</v>
      </c>
      <c r="G32" s="133">
        <v>232</v>
      </c>
      <c r="H32" s="133">
        <v>438</v>
      </c>
      <c r="I32" s="133">
        <v>70</v>
      </c>
      <c r="J32" s="133">
        <v>64</v>
      </c>
      <c r="K32" s="133">
        <v>67</v>
      </c>
      <c r="L32" s="133">
        <v>1115</v>
      </c>
      <c r="M32" s="133">
        <v>1180</v>
      </c>
      <c r="N32" s="133">
        <v>2295</v>
      </c>
      <c r="O32" s="133">
        <v>66</v>
      </c>
      <c r="P32" s="133">
        <v>60</v>
      </c>
      <c r="Q32" s="133">
        <v>63</v>
      </c>
      <c r="R32" s="133">
        <v>1321</v>
      </c>
      <c r="S32" s="133">
        <v>1412</v>
      </c>
      <c r="T32" s="133">
        <v>2733</v>
      </c>
    </row>
    <row r="33" spans="1:20" x14ac:dyDescent="0.35">
      <c r="A33" s="133" t="s">
        <v>303</v>
      </c>
      <c r="B33" s="170" t="s">
        <v>304</v>
      </c>
      <c r="C33" s="133">
        <v>51</v>
      </c>
      <c r="D33" s="133">
        <v>38</v>
      </c>
      <c r="E33" s="133">
        <v>44</v>
      </c>
      <c r="F33" s="133">
        <v>217</v>
      </c>
      <c r="G33" s="133">
        <v>243</v>
      </c>
      <c r="H33" s="133">
        <v>460</v>
      </c>
      <c r="I33" s="133">
        <v>66</v>
      </c>
      <c r="J33" s="133">
        <v>56</v>
      </c>
      <c r="K33" s="133">
        <v>61</v>
      </c>
      <c r="L33" s="133">
        <v>1107</v>
      </c>
      <c r="M33" s="133">
        <v>1135</v>
      </c>
      <c r="N33" s="133">
        <v>2242</v>
      </c>
      <c r="O33" s="133">
        <v>63</v>
      </c>
      <c r="P33" s="133">
        <v>53</v>
      </c>
      <c r="Q33" s="133">
        <v>58</v>
      </c>
      <c r="R33" s="133">
        <v>1324</v>
      </c>
      <c r="S33" s="133">
        <v>1378</v>
      </c>
      <c r="T33" s="133">
        <v>2702</v>
      </c>
    </row>
    <row r="34" spans="1:20" x14ac:dyDescent="0.35">
      <c r="A34" s="133" t="s">
        <v>305</v>
      </c>
      <c r="B34" s="170" t="s">
        <v>306</v>
      </c>
      <c r="C34" s="133">
        <v>45</v>
      </c>
      <c r="D34" s="133">
        <v>43</v>
      </c>
      <c r="E34" s="133">
        <v>44</v>
      </c>
      <c r="F34" s="133">
        <v>304</v>
      </c>
      <c r="G34" s="133">
        <v>370</v>
      </c>
      <c r="H34" s="133">
        <v>674</v>
      </c>
      <c r="I34" s="133">
        <v>63</v>
      </c>
      <c r="J34" s="133">
        <v>57</v>
      </c>
      <c r="K34" s="133">
        <v>60</v>
      </c>
      <c r="L34" s="133">
        <v>1475</v>
      </c>
      <c r="M34" s="133">
        <v>1493</v>
      </c>
      <c r="N34" s="133">
        <v>2968</v>
      </c>
      <c r="O34" s="133">
        <v>60</v>
      </c>
      <c r="P34" s="133">
        <v>54</v>
      </c>
      <c r="Q34" s="133">
        <v>57</v>
      </c>
      <c r="R34" s="133">
        <v>1779</v>
      </c>
      <c r="S34" s="133">
        <v>1863</v>
      </c>
      <c r="T34" s="133">
        <v>3642</v>
      </c>
    </row>
    <row r="35" spans="1:20" x14ac:dyDescent="0.35">
      <c r="A35" s="133" t="s">
        <v>307</v>
      </c>
      <c r="B35" s="170" t="s">
        <v>308</v>
      </c>
      <c r="C35" s="133">
        <v>48</v>
      </c>
      <c r="D35" s="133">
        <v>50</v>
      </c>
      <c r="E35" s="133">
        <v>49</v>
      </c>
      <c r="F35" s="133">
        <v>292</v>
      </c>
      <c r="G35" s="133">
        <v>335</v>
      </c>
      <c r="H35" s="133">
        <v>627</v>
      </c>
      <c r="I35" s="133">
        <v>66</v>
      </c>
      <c r="J35" s="133">
        <v>56</v>
      </c>
      <c r="K35" s="133">
        <v>61</v>
      </c>
      <c r="L35" s="133">
        <v>1151</v>
      </c>
      <c r="M35" s="133">
        <v>1216</v>
      </c>
      <c r="N35" s="133">
        <v>2367</v>
      </c>
      <c r="O35" s="133">
        <v>62</v>
      </c>
      <c r="P35" s="133">
        <v>55</v>
      </c>
      <c r="Q35" s="133">
        <v>59</v>
      </c>
      <c r="R35" s="133">
        <v>1443</v>
      </c>
      <c r="S35" s="133">
        <v>1551</v>
      </c>
      <c r="T35" s="133">
        <v>2994</v>
      </c>
    </row>
    <row r="36" spans="1:20" x14ac:dyDescent="0.35">
      <c r="A36" s="133" t="s">
        <v>309</v>
      </c>
      <c r="B36" s="170" t="s">
        <v>310</v>
      </c>
      <c r="C36" s="133">
        <v>53</v>
      </c>
      <c r="D36" s="133">
        <v>37</v>
      </c>
      <c r="E36" s="133">
        <v>45</v>
      </c>
      <c r="F36" s="133">
        <v>94</v>
      </c>
      <c r="G36" s="133">
        <v>101</v>
      </c>
      <c r="H36" s="133">
        <v>195</v>
      </c>
      <c r="I36" s="133">
        <v>68</v>
      </c>
      <c r="J36" s="133">
        <v>63</v>
      </c>
      <c r="K36" s="133">
        <v>66</v>
      </c>
      <c r="L36" s="133">
        <v>700</v>
      </c>
      <c r="M36" s="133">
        <v>803</v>
      </c>
      <c r="N36" s="133">
        <v>1503</v>
      </c>
      <c r="O36" s="133">
        <v>66</v>
      </c>
      <c r="P36" s="133">
        <v>60</v>
      </c>
      <c r="Q36" s="133">
        <v>63</v>
      </c>
      <c r="R36" s="133">
        <v>794</v>
      </c>
      <c r="S36" s="133">
        <v>904</v>
      </c>
      <c r="T36" s="133">
        <v>1698</v>
      </c>
    </row>
    <row r="37" spans="1:20" x14ac:dyDescent="0.35">
      <c r="A37" s="133" t="s">
        <v>311</v>
      </c>
      <c r="B37" s="170" t="s">
        <v>312</v>
      </c>
      <c r="C37" s="133">
        <v>46</v>
      </c>
      <c r="D37" s="133">
        <v>38</v>
      </c>
      <c r="E37" s="133">
        <v>42</v>
      </c>
      <c r="F37" s="133">
        <v>187</v>
      </c>
      <c r="G37" s="133">
        <v>176</v>
      </c>
      <c r="H37" s="133">
        <v>363</v>
      </c>
      <c r="I37" s="133">
        <v>62</v>
      </c>
      <c r="J37" s="133">
        <v>56</v>
      </c>
      <c r="K37" s="133">
        <v>59</v>
      </c>
      <c r="L37" s="133">
        <v>976</v>
      </c>
      <c r="M37" s="133">
        <v>981</v>
      </c>
      <c r="N37" s="133">
        <v>1957</v>
      </c>
      <c r="O37" s="133">
        <v>60</v>
      </c>
      <c r="P37" s="133">
        <v>54</v>
      </c>
      <c r="Q37" s="133">
        <v>57</v>
      </c>
      <c r="R37" s="133">
        <v>1163</v>
      </c>
      <c r="S37" s="133">
        <v>1157</v>
      </c>
      <c r="T37" s="133">
        <v>2320</v>
      </c>
    </row>
    <row r="38" spans="1:20" x14ac:dyDescent="0.35">
      <c r="A38" s="133" t="s">
        <v>271</v>
      </c>
      <c r="B38" s="170" t="s">
        <v>272</v>
      </c>
      <c r="C38" s="133">
        <v>60</v>
      </c>
      <c r="D38" s="133">
        <v>58</v>
      </c>
      <c r="E38" s="133">
        <v>59</v>
      </c>
      <c r="F38" s="133">
        <v>571</v>
      </c>
      <c r="G38" s="133">
        <v>592</v>
      </c>
      <c r="H38" s="133">
        <v>1163</v>
      </c>
      <c r="I38" s="133">
        <v>67</v>
      </c>
      <c r="J38" s="133">
        <v>60</v>
      </c>
      <c r="K38" s="133">
        <v>63</v>
      </c>
      <c r="L38" s="133">
        <v>1662</v>
      </c>
      <c r="M38" s="133">
        <v>1646</v>
      </c>
      <c r="N38" s="133">
        <v>3308</v>
      </c>
      <c r="O38" s="133">
        <v>65</v>
      </c>
      <c r="P38" s="133">
        <v>60</v>
      </c>
      <c r="Q38" s="133">
        <v>62</v>
      </c>
      <c r="R38" s="133">
        <v>2233</v>
      </c>
      <c r="S38" s="133">
        <v>2238</v>
      </c>
      <c r="T38" s="133">
        <v>4471</v>
      </c>
    </row>
    <row r="39" spans="1:20" x14ac:dyDescent="0.35">
      <c r="A39" s="133" t="s">
        <v>313</v>
      </c>
      <c r="B39" s="170" t="s">
        <v>314</v>
      </c>
      <c r="C39" s="133">
        <v>48</v>
      </c>
      <c r="D39" s="133">
        <v>37</v>
      </c>
      <c r="E39" s="133">
        <v>42</v>
      </c>
      <c r="F39" s="133">
        <v>369</v>
      </c>
      <c r="G39" s="133">
        <v>380</v>
      </c>
      <c r="H39" s="133">
        <v>749</v>
      </c>
      <c r="I39" s="133">
        <v>62</v>
      </c>
      <c r="J39" s="133">
        <v>54</v>
      </c>
      <c r="K39" s="133">
        <v>58</v>
      </c>
      <c r="L39" s="133">
        <v>1477</v>
      </c>
      <c r="M39" s="133">
        <v>1547</v>
      </c>
      <c r="N39" s="133">
        <v>3024</v>
      </c>
      <c r="O39" s="133">
        <v>59</v>
      </c>
      <c r="P39" s="133">
        <v>51</v>
      </c>
      <c r="Q39" s="133">
        <v>55</v>
      </c>
      <c r="R39" s="133">
        <v>1846</v>
      </c>
      <c r="S39" s="133">
        <v>1927</v>
      </c>
      <c r="T39" s="133">
        <v>3773</v>
      </c>
    </row>
    <row r="40" spans="1:20" x14ac:dyDescent="0.35">
      <c r="A40" s="133" t="s">
        <v>315</v>
      </c>
      <c r="B40" s="170" t="s">
        <v>316</v>
      </c>
      <c r="C40" s="133">
        <v>39</v>
      </c>
      <c r="D40" s="133">
        <v>31</v>
      </c>
      <c r="E40" s="133">
        <v>35</v>
      </c>
      <c r="F40" s="133">
        <v>103</v>
      </c>
      <c r="G40" s="133">
        <v>102</v>
      </c>
      <c r="H40" s="133">
        <v>205</v>
      </c>
      <c r="I40" s="133">
        <v>73</v>
      </c>
      <c r="J40" s="133">
        <v>64</v>
      </c>
      <c r="K40" s="133">
        <v>68</v>
      </c>
      <c r="L40" s="133">
        <v>971</v>
      </c>
      <c r="M40" s="133">
        <v>992</v>
      </c>
      <c r="N40" s="133">
        <v>1963</v>
      </c>
      <c r="O40" s="133">
        <v>69</v>
      </c>
      <c r="P40" s="133">
        <v>61</v>
      </c>
      <c r="Q40" s="133">
        <v>65</v>
      </c>
      <c r="R40" s="133">
        <v>1074</v>
      </c>
      <c r="S40" s="133">
        <v>1094</v>
      </c>
      <c r="T40" s="133">
        <v>2168</v>
      </c>
    </row>
    <row r="41" spans="1:20" x14ac:dyDescent="0.35">
      <c r="A41" s="133" t="s">
        <v>317</v>
      </c>
      <c r="B41" s="170" t="s">
        <v>318</v>
      </c>
      <c r="C41" s="133">
        <v>54</v>
      </c>
      <c r="D41" s="133">
        <v>44</v>
      </c>
      <c r="E41" s="133">
        <v>49</v>
      </c>
      <c r="F41" s="133">
        <v>178</v>
      </c>
      <c r="G41" s="133">
        <v>190</v>
      </c>
      <c r="H41" s="133">
        <v>368</v>
      </c>
      <c r="I41" s="133">
        <v>72</v>
      </c>
      <c r="J41" s="133">
        <v>65</v>
      </c>
      <c r="K41" s="133">
        <v>69</v>
      </c>
      <c r="L41" s="133">
        <v>842</v>
      </c>
      <c r="M41" s="133">
        <v>873</v>
      </c>
      <c r="N41" s="133">
        <v>1715</v>
      </c>
      <c r="O41" s="133">
        <v>69</v>
      </c>
      <c r="P41" s="133">
        <v>61</v>
      </c>
      <c r="Q41" s="133">
        <v>65</v>
      </c>
      <c r="R41" s="133">
        <v>1020</v>
      </c>
      <c r="S41" s="133">
        <v>1063</v>
      </c>
      <c r="T41" s="133">
        <v>2083</v>
      </c>
    </row>
    <row r="42" spans="1:20" x14ac:dyDescent="0.35">
      <c r="A42" s="133" t="s">
        <v>319</v>
      </c>
      <c r="B42" s="170" t="s">
        <v>320</v>
      </c>
      <c r="C42" s="133">
        <v>57</v>
      </c>
      <c r="D42" s="133">
        <v>50</v>
      </c>
      <c r="E42" s="133">
        <v>54</v>
      </c>
      <c r="F42" s="133">
        <v>457</v>
      </c>
      <c r="G42" s="133">
        <v>442</v>
      </c>
      <c r="H42" s="133">
        <v>899</v>
      </c>
      <c r="I42" s="133">
        <v>68</v>
      </c>
      <c r="J42" s="133">
        <v>58</v>
      </c>
      <c r="K42" s="133">
        <v>63</v>
      </c>
      <c r="L42" s="133">
        <v>1237</v>
      </c>
      <c r="M42" s="133">
        <v>1278</v>
      </c>
      <c r="N42" s="133">
        <v>2515</v>
      </c>
      <c r="O42" s="133">
        <v>65</v>
      </c>
      <c r="P42" s="133">
        <v>56</v>
      </c>
      <c r="Q42" s="133">
        <v>61</v>
      </c>
      <c r="R42" s="133">
        <v>1694</v>
      </c>
      <c r="S42" s="133">
        <v>1720</v>
      </c>
      <c r="T42" s="133">
        <v>3414</v>
      </c>
    </row>
    <row r="43" spans="1:20" x14ac:dyDescent="0.35">
      <c r="A43" s="133" t="s">
        <v>198</v>
      </c>
      <c r="B43" s="170" t="s">
        <v>199</v>
      </c>
      <c r="C43" s="133">
        <v>55</v>
      </c>
      <c r="D43" s="133">
        <v>46</v>
      </c>
      <c r="E43" s="133">
        <v>51</v>
      </c>
      <c r="F43" s="133">
        <v>2510</v>
      </c>
      <c r="G43" s="133">
        <v>2540</v>
      </c>
      <c r="H43" s="133">
        <v>5050</v>
      </c>
      <c r="I43" s="133">
        <v>67</v>
      </c>
      <c r="J43" s="133">
        <v>59</v>
      </c>
      <c r="K43" s="133">
        <v>63</v>
      </c>
      <c r="L43" s="133">
        <v>4662</v>
      </c>
      <c r="M43" s="133">
        <v>4969</v>
      </c>
      <c r="N43" s="133">
        <v>9631</v>
      </c>
      <c r="O43" s="133">
        <v>63</v>
      </c>
      <c r="P43" s="133">
        <v>55</v>
      </c>
      <c r="Q43" s="133">
        <v>59</v>
      </c>
      <c r="R43" s="133">
        <v>7172</v>
      </c>
      <c r="S43" s="133">
        <v>7509</v>
      </c>
      <c r="T43" s="133">
        <v>14681</v>
      </c>
    </row>
    <row r="44" spans="1:20" x14ac:dyDescent="0.35">
      <c r="A44" s="133" t="s">
        <v>200</v>
      </c>
      <c r="B44" s="170" t="s">
        <v>201</v>
      </c>
      <c r="C44" s="133">
        <v>51</v>
      </c>
      <c r="D44" s="133">
        <v>43</v>
      </c>
      <c r="E44" s="133">
        <v>47</v>
      </c>
      <c r="F44" s="133">
        <v>510</v>
      </c>
      <c r="G44" s="133">
        <v>532</v>
      </c>
      <c r="H44" s="133">
        <v>1042</v>
      </c>
      <c r="I44" s="133">
        <v>68</v>
      </c>
      <c r="J44" s="133">
        <v>57</v>
      </c>
      <c r="K44" s="133">
        <v>63</v>
      </c>
      <c r="L44" s="133">
        <v>1402</v>
      </c>
      <c r="M44" s="133">
        <v>1489</v>
      </c>
      <c r="N44" s="133">
        <v>2891</v>
      </c>
      <c r="O44" s="133">
        <v>63</v>
      </c>
      <c r="P44" s="133">
        <v>53</v>
      </c>
      <c r="Q44" s="133">
        <v>58</v>
      </c>
      <c r="R44" s="133">
        <v>1912</v>
      </c>
      <c r="S44" s="133">
        <v>2021</v>
      </c>
      <c r="T44" s="133">
        <v>3933</v>
      </c>
    </row>
    <row r="45" spans="1:20" x14ac:dyDescent="0.35">
      <c r="A45" s="133" t="s">
        <v>202</v>
      </c>
      <c r="B45" s="170" t="s">
        <v>203</v>
      </c>
      <c r="C45" s="133">
        <v>50</v>
      </c>
      <c r="D45" s="133">
        <v>44</v>
      </c>
      <c r="E45" s="133">
        <v>46</v>
      </c>
      <c r="F45" s="133">
        <v>321</v>
      </c>
      <c r="G45" s="133">
        <v>342</v>
      </c>
      <c r="H45" s="133">
        <v>663</v>
      </c>
      <c r="I45" s="133">
        <v>69</v>
      </c>
      <c r="J45" s="133">
        <v>61</v>
      </c>
      <c r="K45" s="133">
        <v>65</v>
      </c>
      <c r="L45" s="133">
        <v>1485</v>
      </c>
      <c r="M45" s="133">
        <v>1494</v>
      </c>
      <c r="N45" s="133">
        <v>2979</v>
      </c>
      <c r="O45" s="133">
        <v>66</v>
      </c>
      <c r="P45" s="133">
        <v>57</v>
      </c>
      <c r="Q45" s="133">
        <v>62</v>
      </c>
      <c r="R45" s="133">
        <v>1806</v>
      </c>
      <c r="S45" s="133">
        <v>1836</v>
      </c>
      <c r="T45" s="133">
        <v>3642</v>
      </c>
    </row>
    <row r="46" spans="1:20" x14ac:dyDescent="0.35">
      <c r="A46" s="133" t="s">
        <v>206</v>
      </c>
      <c r="B46" s="170" t="s">
        <v>207</v>
      </c>
      <c r="C46" s="133">
        <v>53</v>
      </c>
      <c r="D46" s="133">
        <v>44</v>
      </c>
      <c r="E46" s="133">
        <v>48</v>
      </c>
      <c r="F46" s="133">
        <v>560</v>
      </c>
      <c r="G46" s="133">
        <v>596</v>
      </c>
      <c r="H46" s="133">
        <v>1156</v>
      </c>
      <c r="I46" s="133">
        <v>65</v>
      </c>
      <c r="J46" s="133">
        <v>57</v>
      </c>
      <c r="K46" s="133">
        <v>61</v>
      </c>
      <c r="L46" s="133">
        <v>1459</v>
      </c>
      <c r="M46" s="133">
        <v>1490</v>
      </c>
      <c r="N46" s="133">
        <v>2949</v>
      </c>
      <c r="O46" s="133">
        <v>62</v>
      </c>
      <c r="P46" s="133">
        <v>53</v>
      </c>
      <c r="Q46" s="133">
        <v>58</v>
      </c>
      <c r="R46" s="133">
        <v>2019</v>
      </c>
      <c r="S46" s="133">
        <v>2086</v>
      </c>
      <c r="T46" s="133">
        <v>4105</v>
      </c>
    </row>
    <row r="47" spans="1:20" x14ac:dyDescent="0.35">
      <c r="A47" s="133" t="s">
        <v>210</v>
      </c>
      <c r="B47" s="170" t="s">
        <v>211</v>
      </c>
      <c r="C47" s="133">
        <v>66</v>
      </c>
      <c r="D47" s="133">
        <v>57</v>
      </c>
      <c r="E47" s="133">
        <v>61</v>
      </c>
      <c r="F47" s="133">
        <v>180</v>
      </c>
      <c r="G47" s="133">
        <v>228</v>
      </c>
      <c r="H47" s="133">
        <v>408</v>
      </c>
      <c r="I47" s="133">
        <v>77</v>
      </c>
      <c r="J47" s="133">
        <v>71</v>
      </c>
      <c r="K47" s="133">
        <v>74</v>
      </c>
      <c r="L47" s="133">
        <v>1070</v>
      </c>
      <c r="M47" s="133">
        <v>1088</v>
      </c>
      <c r="N47" s="133">
        <v>2158</v>
      </c>
      <c r="O47" s="133">
        <v>75</v>
      </c>
      <c r="P47" s="133">
        <v>69</v>
      </c>
      <c r="Q47" s="133">
        <v>72</v>
      </c>
      <c r="R47" s="133">
        <v>1250</v>
      </c>
      <c r="S47" s="133">
        <v>1316</v>
      </c>
      <c r="T47" s="133">
        <v>2566</v>
      </c>
    </row>
    <row r="48" spans="1:20" x14ac:dyDescent="0.35">
      <c r="A48" s="133" t="s">
        <v>218</v>
      </c>
      <c r="B48" s="170" t="s">
        <v>219</v>
      </c>
      <c r="C48" s="133">
        <v>52</v>
      </c>
      <c r="D48" s="133">
        <v>46</v>
      </c>
      <c r="E48" s="133">
        <v>49</v>
      </c>
      <c r="F48" s="133">
        <v>523</v>
      </c>
      <c r="G48" s="133">
        <v>511</v>
      </c>
      <c r="H48" s="133">
        <v>1034</v>
      </c>
      <c r="I48" s="133">
        <v>70</v>
      </c>
      <c r="J48" s="133">
        <v>63</v>
      </c>
      <c r="K48" s="133">
        <v>66</v>
      </c>
      <c r="L48" s="133">
        <v>1238</v>
      </c>
      <c r="M48" s="133">
        <v>1269</v>
      </c>
      <c r="N48" s="133">
        <v>2507</v>
      </c>
      <c r="O48" s="133">
        <v>64</v>
      </c>
      <c r="P48" s="133">
        <v>58</v>
      </c>
      <c r="Q48" s="133">
        <v>61</v>
      </c>
      <c r="R48" s="133">
        <v>1761</v>
      </c>
      <c r="S48" s="133">
        <v>1780</v>
      </c>
      <c r="T48" s="133">
        <v>3541</v>
      </c>
    </row>
    <row r="49" spans="1:20" x14ac:dyDescent="0.35">
      <c r="A49" s="133" t="s">
        <v>222</v>
      </c>
      <c r="B49" s="170" t="s">
        <v>223</v>
      </c>
      <c r="C49" s="133">
        <v>50</v>
      </c>
      <c r="D49" s="133">
        <v>44</v>
      </c>
      <c r="E49" s="133">
        <v>47</v>
      </c>
      <c r="F49" s="133">
        <v>439</v>
      </c>
      <c r="G49" s="133">
        <v>455</v>
      </c>
      <c r="H49" s="133">
        <v>894</v>
      </c>
      <c r="I49" s="133">
        <v>64</v>
      </c>
      <c r="J49" s="133">
        <v>53</v>
      </c>
      <c r="K49" s="133">
        <v>58</v>
      </c>
      <c r="L49" s="133">
        <v>988</v>
      </c>
      <c r="M49" s="133">
        <v>1038</v>
      </c>
      <c r="N49" s="133">
        <v>2026</v>
      </c>
      <c r="O49" s="133">
        <v>59</v>
      </c>
      <c r="P49" s="133">
        <v>50</v>
      </c>
      <c r="Q49" s="133">
        <v>55</v>
      </c>
      <c r="R49" s="133">
        <v>1427</v>
      </c>
      <c r="S49" s="133">
        <v>1493</v>
      </c>
      <c r="T49" s="133">
        <v>2920</v>
      </c>
    </row>
    <row r="50" spans="1:20" x14ac:dyDescent="0.35">
      <c r="A50" s="133" t="s">
        <v>116</v>
      </c>
      <c r="B50" s="170" t="s">
        <v>117</v>
      </c>
      <c r="C50" s="133">
        <v>47</v>
      </c>
      <c r="D50" s="133">
        <v>36</v>
      </c>
      <c r="E50" s="133">
        <v>41</v>
      </c>
      <c r="F50" s="133">
        <v>300</v>
      </c>
      <c r="G50" s="133">
        <v>315</v>
      </c>
      <c r="H50" s="133">
        <v>615</v>
      </c>
      <c r="I50" s="133">
        <v>62</v>
      </c>
      <c r="J50" s="133">
        <v>55</v>
      </c>
      <c r="K50" s="133">
        <v>58</v>
      </c>
      <c r="L50" s="133">
        <v>575</v>
      </c>
      <c r="M50" s="133">
        <v>649</v>
      </c>
      <c r="N50" s="133">
        <v>1224</v>
      </c>
      <c r="O50" s="133">
        <v>57</v>
      </c>
      <c r="P50" s="133">
        <v>49</v>
      </c>
      <c r="Q50" s="133">
        <v>52</v>
      </c>
      <c r="R50" s="133">
        <v>875</v>
      </c>
      <c r="S50" s="133">
        <v>964</v>
      </c>
      <c r="T50" s="133">
        <v>1839</v>
      </c>
    </row>
    <row r="51" spans="1:20" x14ac:dyDescent="0.35">
      <c r="A51" s="133" t="s">
        <v>120</v>
      </c>
      <c r="B51" s="170" t="s">
        <v>121</v>
      </c>
      <c r="C51" s="133">
        <v>41</v>
      </c>
      <c r="D51" s="133">
        <v>32</v>
      </c>
      <c r="E51" s="133">
        <v>36</v>
      </c>
      <c r="F51" s="133">
        <v>782</v>
      </c>
      <c r="G51" s="133">
        <v>761</v>
      </c>
      <c r="H51" s="133">
        <v>1543</v>
      </c>
      <c r="I51" s="133">
        <v>60</v>
      </c>
      <c r="J51" s="133">
        <v>51</v>
      </c>
      <c r="K51" s="133">
        <v>55</v>
      </c>
      <c r="L51" s="133">
        <v>1501</v>
      </c>
      <c r="M51" s="133">
        <v>1665</v>
      </c>
      <c r="N51" s="133">
        <v>3166</v>
      </c>
      <c r="O51" s="133">
        <v>53</v>
      </c>
      <c r="P51" s="133">
        <v>45</v>
      </c>
      <c r="Q51" s="133">
        <v>49</v>
      </c>
      <c r="R51" s="133">
        <v>2283</v>
      </c>
      <c r="S51" s="133">
        <v>2426</v>
      </c>
      <c r="T51" s="133">
        <v>4709</v>
      </c>
    </row>
    <row r="52" spans="1:20" x14ac:dyDescent="0.35">
      <c r="A52" s="133" t="s">
        <v>132</v>
      </c>
      <c r="B52" s="170" t="s">
        <v>424</v>
      </c>
      <c r="C52" s="133">
        <v>51</v>
      </c>
      <c r="D52" s="133">
        <v>47</v>
      </c>
      <c r="E52" s="133">
        <v>49</v>
      </c>
      <c r="F52" s="133">
        <v>268</v>
      </c>
      <c r="G52" s="133">
        <v>247</v>
      </c>
      <c r="H52" s="133">
        <v>515</v>
      </c>
      <c r="I52" s="133">
        <v>70</v>
      </c>
      <c r="J52" s="133">
        <v>63</v>
      </c>
      <c r="K52" s="133">
        <v>66</v>
      </c>
      <c r="L52" s="133">
        <v>723</v>
      </c>
      <c r="M52" s="133">
        <v>728</v>
      </c>
      <c r="N52" s="133">
        <v>1451</v>
      </c>
      <c r="O52" s="133">
        <v>65</v>
      </c>
      <c r="P52" s="133">
        <v>59</v>
      </c>
      <c r="Q52" s="133">
        <v>62</v>
      </c>
      <c r="R52" s="133">
        <v>991</v>
      </c>
      <c r="S52" s="133">
        <v>975</v>
      </c>
      <c r="T52" s="133">
        <v>1966</v>
      </c>
    </row>
    <row r="53" spans="1:20" x14ac:dyDescent="0.35">
      <c r="A53" s="133" t="s">
        <v>130</v>
      </c>
      <c r="B53" s="170" t="s">
        <v>131</v>
      </c>
      <c r="C53" s="133">
        <v>43</v>
      </c>
      <c r="D53" s="133">
        <v>32</v>
      </c>
      <c r="E53" s="133">
        <v>37</v>
      </c>
      <c r="F53" s="133">
        <v>264</v>
      </c>
      <c r="G53" s="133">
        <v>266</v>
      </c>
      <c r="H53" s="133">
        <v>530</v>
      </c>
      <c r="I53" s="133">
        <v>57</v>
      </c>
      <c r="J53" s="133">
        <v>51</v>
      </c>
      <c r="K53" s="133">
        <v>54</v>
      </c>
      <c r="L53" s="133">
        <v>1165</v>
      </c>
      <c r="M53" s="133">
        <v>1224</v>
      </c>
      <c r="N53" s="133">
        <v>2389</v>
      </c>
      <c r="O53" s="133">
        <v>55</v>
      </c>
      <c r="P53" s="133">
        <v>47</v>
      </c>
      <c r="Q53" s="133">
        <v>51</v>
      </c>
      <c r="R53" s="133">
        <v>1429</v>
      </c>
      <c r="S53" s="133">
        <v>1490</v>
      </c>
      <c r="T53" s="133">
        <v>2919</v>
      </c>
    </row>
    <row r="54" spans="1:20" x14ac:dyDescent="0.35">
      <c r="A54" s="133" t="s">
        <v>143</v>
      </c>
      <c r="B54" s="170" t="s">
        <v>144</v>
      </c>
      <c r="C54" s="133">
        <v>45</v>
      </c>
      <c r="D54" s="133">
        <v>38</v>
      </c>
      <c r="E54" s="133">
        <v>41</v>
      </c>
      <c r="F54" s="133">
        <v>435</v>
      </c>
      <c r="G54" s="133">
        <v>472</v>
      </c>
      <c r="H54" s="133">
        <v>907</v>
      </c>
      <c r="I54" s="133">
        <v>62</v>
      </c>
      <c r="J54" s="133">
        <v>56</v>
      </c>
      <c r="K54" s="133">
        <v>59</v>
      </c>
      <c r="L54" s="133">
        <v>1299</v>
      </c>
      <c r="M54" s="133">
        <v>1404</v>
      </c>
      <c r="N54" s="133">
        <v>2703</v>
      </c>
      <c r="O54" s="133">
        <v>57</v>
      </c>
      <c r="P54" s="133">
        <v>51</v>
      </c>
      <c r="Q54" s="133">
        <v>54</v>
      </c>
      <c r="R54" s="133">
        <v>1734</v>
      </c>
      <c r="S54" s="133">
        <v>1876</v>
      </c>
      <c r="T54" s="133">
        <v>3610</v>
      </c>
    </row>
    <row r="55" spans="1:20" x14ac:dyDescent="0.35">
      <c r="A55" s="133" t="s">
        <v>104</v>
      </c>
      <c r="B55" s="170" t="s">
        <v>105</v>
      </c>
      <c r="C55" s="133">
        <v>49</v>
      </c>
      <c r="D55" s="133">
        <v>39</v>
      </c>
      <c r="E55" s="133">
        <v>44</v>
      </c>
      <c r="F55" s="133">
        <v>415</v>
      </c>
      <c r="G55" s="133">
        <v>436</v>
      </c>
      <c r="H55" s="133">
        <v>851</v>
      </c>
      <c r="I55" s="133">
        <v>68</v>
      </c>
      <c r="J55" s="133">
        <v>60</v>
      </c>
      <c r="K55" s="133">
        <v>63</v>
      </c>
      <c r="L55" s="133">
        <v>1266</v>
      </c>
      <c r="M55" s="133">
        <v>1450</v>
      </c>
      <c r="N55" s="133">
        <v>2716</v>
      </c>
      <c r="O55" s="133">
        <v>63</v>
      </c>
      <c r="P55" s="133">
        <v>55</v>
      </c>
      <c r="Q55" s="133">
        <v>59</v>
      </c>
      <c r="R55" s="133">
        <v>1681</v>
      </c>
      <c r="S55" s="133">
        <v>1886</v>
      </c>
      <c r="T55" s="133">
        <v>3567</v>
      </c>
    </row>
    <row r="56" spans="1:20" x14ac:dyDescent="0.35">
      <c r="A56" s="133" t="s">
        <v>106</v>
      </c>
      <c r="B56" s="170" t="s">
        <v>107</v>
      </c>
      <c r="C56" s="133">
        <v>48</v>
      </c>
      <c r="D56" s="133">
        <v>40</v>
      </c>
      <c r="E56" s="133">
        <v>45</v>
      </c>
      <c r="F56" s="133">
        <v>199</v>
      </c>
      <c r="G56" s="133">
        <v>164</v>
      </c>
      <c r="H56" s="133">
        <v>363</v>
      </c>
      <c r="I56" s="133">
        <v>62</v>
      </c>
      <c r="J56" s="133">
        <v>56</v>
      </c>
      <c r="K56" s="133">
        <v>59</v>
      </c>
      <c r="L56" s="133">
        <v>901</v>
      </c>
      <c r="M56" s="133">
        <v>949</v>
      </c>
      <c r="N56" s="133">
        <v>1850</v>
      </c>
      <c r="O56" s="133">
        <v>59</v>
      </c>
      <c r="P56" s="133">
        <v>54</v>
      </c>
      <c r="Q56" s="133">
        <v>57</v>
      </c>
      <c r="R56" s="133">
        <v>1100</v>
      </c>
      <c r="S56" s="133">
        <v>1113</v>
      </c>
      <c r="T56" s="133">
        <v>2213</v>
      </c>
    </row>
    <row r="57" spans="1:20" x14ac:dyDescent="0.35">
      <c r="A57" s="133" t="s">
        <v>122</v>
      </c>
      <c r="B57" s="170" t="s">
        <v>123</v>
      </c>
      <c r="C57" s="133">
        <v>54</v>
      </c>
      <c r="D57" s="133">
        <v>44</v>
      </c>
      <c r="E57" s="133">
        <v>49</v>
      </c>
      <c r="F57" s="133">
        <v>1110</v>
      </c>
      <c r="G57" s="133">
        <v>1088</v>
      </c>
      <c r="H57" s="133">
        <v>2198</v>
      </c>
      <c r="I57" s="133">
        <v>65</v>
      </c>
      <c r="J57" s="133">
        <v>58</v>
      </c>
      <c r="K57" s="133">
        <v>61</v>
      </c>
      <c r="L57" s="133">
        <v>1925</v>
      </c>
      <c r="M57" s="133">
        <v>2042</v>
      </c>
      <c r="N57" s="133">
        <v>3967</v>
      </c>
      <c r="O57" s="133">
        <v>61</v>
      </c>
      <c r="P57" s="133">
        <v>53</v>
      </c>
      <c r="Q57" s="133">
        <v>57</v>
      </c>
      <c r="R57" s="133">
        <v>3035</v>
      </c>
      <c r="S57" s="133">
        <v>3130</v>
      </c>
      <c r="T57" s="133">
        <v>6165</v>
      </c>
    </row>
    <row r="58" spans="1:20" x14ac:dyDescent="0.35">
      <c r="A58" s="133" t="s">
        <v>124</v>
      </c>
      <c r="B58" s="170" t="s">
        <v>125</v>
      </c>
      <c r="C58" s="133">
        <v>39</v>
      </c>
      <c r="D58" s="133">
        <v>37</v>
      </c>
      <c r="E58" s="133">
        <v>38</v>
      </c>
      <c r="F58" s="133">
        <v>389</v>
      </c>
      <c r="G58" s="133">
        <v>365</v>
      </c>
      <c r="H58" s="133">
        <v>754</v>
      </c>
      <c r="I58" s="133">
        <v>59</v>
      </c>
      <c r="J58" s="133">
        <v>52</v>
      </c>
      <c r="K58" s="133">
        <v>55</v>
      </c>
      <c r="L58" s="133">
        <v>1231</v>
      </c>
      <c r="M58" s="133">
        <v>1249</v>
      </c>
      <c r="N58" s="133">
        <v>2480</v>
      </c>
      <c r="O58" s="133">
        <v>54</v>
      </c>
      <c r="P58" s="133">
        <v>48</v>
      </c>
      <c r="Q58" s="133">
        <v>51</v>
      </c>
      <c r="R58" s="133">
        <v>1620</v>
      </c>
      <c r="S58" s="133">
        <v>1614</v>
      </c>
      <c r="T58" s="133">
        <v>3234</v>
      </c>
    </row>
    <row r="59" spans="1:20" x14ac:dyDescent="0.35">
      <c r="A59" s="133" t="s">
        <v>126</v>
      </c>
      <c r="B59" s="170" t="s">
        <v>127</v>
      </c>
      <c r="C59" s="133">
        <v>56</v>
      </c>
      <c r="D59" s="133">
        <v>45</v>
      </c>
      <c r="E59" s="133">
        <v>51</v>
      </c>
      <c r="F59" s="133">
        <v>352</v>
      </c>
      <c r="G59" s="133">
        <v>325</v>
      </c>
      <c r="H59" s="133">
        <v>677</v>
      </c>
      <c r="I59" s="133">
        <v>71</v>
      </c>
      <c r="J59" s="133">
        <v>63</v>
      </c>
      <c r="K59" s="133">
        <v>67</v>
      </c>
      <c r="L59" s="133">
        <v>977</v>
      </c>
      <c r="M59" s="133">
        <v>1063</v>
      </c>
      <c r="N59" s="133">
        <v>2040</v>
      </c>
      <c r="O59" s="133">
        <v>67</v>
      </c>
      <c r="P59" s="133">
        <v>58</v>
      </c>
      <c r="Q59" s="133">
        <v>63</v>
      </c>
      <c r="R59" s="133">
        <v>1329</v>
      </c>
      <c r="S59" s="133">
        <v>1388</v>
      </c>
      <c r="T59" s="133">
        <v>2717</v>
      </c>
    </row>
    <row r="60" spans="1:20" x14ac:dyDescent="0.35">
      <c r="A60" s="133" t="s">
        <v>128</v>
      </c>
      <c r="B60" s="170" t="s">
        <v>129</v>
      </c>
      <c r="C60" s="133">
        <v>49</v>
      </c>
      <c r="D60" s="133">
        <v>39</v>
      </c>
      <c r="E60" s="133">
        <v>44</v>
      </c>
      <c r="F60" s="133">
        <v>393</v>
      </c>
      <c r="G60" s="133">
        <v>407</v>
      </c>
      <c r="H60" s="133">
        <v>800</v>
      </c>
      <c r="I60" s="133">
        <v>67</v>
      </c>
      <c r="J60" s="133">
        <v>61</v>
      </c>
      <c r="K60" s="133">
        <v>64</v>
      </c>
      <c r="L60" s="133">
        <v>907</v>
      </c>
      <c r="M60" s="133">
        <v>991</v>
      </c>
      <c r="N60" s="133">
        <v>1898</v>
      </c>
      <c r="O60" s="133">
        <v>62</v>
      </c>
      <c r="P60" s="133">
        <v>55</v>
      </c>
      <c r="Q60" s="133">
        <v>58</v>
      </c>
      <c r="R60" s="133">
        <v>1300</v>
      </c>
      <c r="S60" s="133">
        <v>1398</v>
      </c>
      <c r="T60" s="133">
        <v>2698</v>
      </c>
    </row>
    <row r="61" spans="1:20" x14ac:dyDescent="0.35">
      <c r="A61" s="133" t="s">
        <v>133</v>
      </c>
      <c r="B61" s="170" t="s">
        <v>134</v>
      </c>
      <c r="C61" s="133">
        <v>38</v>
      </c>
      <c r="D61" s="133">
        <v>40</v>
      </c>
      <c r="E61" s="133">
        <v>39</v>
      </c>
      <c r="F61" s="133">
        <v>220</v>
      </c>
      <c r="G61" s="133">
        <v>244</v>
      </c>
      <c r="H61" s="133">
        <v>464</v>
      </c>
      <c r="I61" s="133">
        <v>68</v>
      </c>
      <c r="J61" s="133">
        <v>60</v>
      </c>
      <c r="K61" s="133">
        <v>64</v>
      </c>
      <c r="L61" s="133">
        <v>1281</v>
      </c>
      <c r="M61" s="133">
        <v>1534</v>
      </c>
      <c r="N61" s="133">
        <v>2815</v>
      </c>
      <c r="O61" s="133">
        <v>64</v>
      </c>
      <c r="P61" s="133">
        <v>57</v>
      </c>
      <c r="Q61" s="133">
        <v>60</v>
      </c>
      <c r="R61" s="133">
        <v>1501</v>
      </c>
      <c r="S61" s="133">
        <v>1778</v>
      </c>
      <c r="T61" s="133">
        <v>3279</v>
      </c>
    </row>
    <row r="62" spans="1:20" x14ac:dyDescent="0.35">
      <c r="A62" s="133" t="s">
        <v>135</v>
      </c>
      <c r="B62" s="170" t="s">
        <v>136</v>
      </c>
      <c r="C62" s="133">
        <v>50</v>
      </c>
      <c r="D62" s="133">
        <v>41</v>
      </c>
      <c r="E62" s="133">
        <v>45</v>
      </c>
      <c r="F62" s="133">
        <v>340</v>
      </c>
      <c r="G62" s="133">
        <v>347</v>
      </c>
      <c r="H62" s="133">
        <v>687</v>
      </c>
      <c r="I62" s="133">
        <v>63</v>
      </c>
      <c r="J62" s="133">
        <v>54</v>
      </c>
      <c r="K62" s="133">
        <v>59</v>
      </c>
      <c r="L62" s="133">
        <v>1012</v>
      </c>
      <c r="M62" s="133">
        <v>991</v>
      </c>
      <c r="N62" s="133">
        <v>2003</v>
      </c>
      <c r="O62" s="133">
        <v>60</v>
      </c>
      <c r="P62" s="133">
        <v>51</v>
      </c>
      <c r="Q62" s="133">
        <v>55</v>
      </c>
      <c r="R62" s="133">
        <v>1352</v>
      </c>
      <c r="S62" s="133">
        <v>1338</v>
      </c>
      <c r="T62" s="133">
        <v>2690</v>
      </c>
    </row>
    <row r="63" spans="1:20" x14ac:dyDescent="0.35">
      <c r="A63" s="133" t="s">
        <v>137</v>
      </c>
      <c r="B63" s="170" t="s">
        <v>138</v>
      </c>
      <c r="C63" s="133">
        <v>53</v>
      </c>
      <c r="D63" s="133">
        <v>43</v>
      </c>
      <c r="E63" s="133">
        <v>48</v>
      </c>
      <c r="F63" s="133">
        <v>187</v>
      </c>
      <c r="G63" s="133">
        <v>178</v>
      </c>
      <c r="H63" s="133">
        <v>365</v>
      </c>
      <c r="I63" s="133">
        <v>74</v>
      </c>
      <c r="J63" s="133">
        <v>68</v>
      </c>
      <c r="K63" s="133">
        <v>71</v>
      </c>
      <c r="L63" s="133">
        <v>1146</v>
      </c>
      <c r="M63" s="133">
        <v>1226</v>
      </c>
      <c r="N63" s="133">
        <v>2372</v>
      </c>
      <c r="O63" s="133">
        <v>71</v>
      </c>
      <c r="P63" s="133">
        <v>65</v>
      </c>
      <c r="Q63" s="133">
        <v>68</v>
      </c>
      <c r="R63" s="133">
        <v>1333</v>
      </c>
      <c r="S63" s="133">
        <v>1404</v>
      </c>
      <c r="T63" s="133">
        <v>2737</v>
      </c>
    </row>
    <row r="64" spans="1:20" x14ac:dyDescent="0.35">
      <c r="A64" s="133" t="s">
        <v>141</v>
      </c>
      <c r="B64" s="170" t="s">
        <v>142</v>
      </c>
      <c r="C64" s="133">
        <v>51</v>
      </c>
      <c r="D64" s="133">
        <v>42</v>
      </c>
      <c r="E64" s="133">
        <v>46</v>
      </c>
      <c r="F64" s="133">
        <v>372</v>
      </c>
      <c r="G64" s="133">
        <v>404</v>
      </c>
      <c r="H64" s="133">
        <v>776</v>
      </c>
      <c r="I64" s="133">
        <v>72</v>
      </c>
      <c r="J64" s="133">
        <v>61</v>
      </c>
      <c r="K64" s="133">
        <v>66</v>
      </c>
      <c r="L64" s="133">
        <v>1347</v>
      </c>
      <c r="M64" s="133">
        <v>1479</v>
      </c>
      <c r="N64" s="133">
        <v>2826</v>
      </c>
      <c r="O64" s="133">
        <v>67</v>
      </c>
      <c r="P64" s="133">
        <v>57</v>
      </c>
      <c r="Q64" s="133">
        <v>62</v>
      </c>
      <c r="R64" s="133">
        <v>1719</v>
      </c>
      <c r="S64" s="133">
        <v>1883</v>
      </c>
      <c r="T64" s="133">
        <v>3602</v>
      </c>
    </row>
    <row r="65" spans="1:20" x14ac:dyDescent="0.35">
      <c r="A65" s="133" t="s">
        <v>147</v>
      </c>
      <c r="B65" s="170" t="s">
        <v>148</v>
      </c>
      <c r="C65" s="133">
        <v>46</v>
      </c>
      <c r="D65" s="133">
        <v>34</v>
      </c>
      <c r="E65" s="133">
        <v>40</v>
      </c>
      <c r="F65" s="133">
        <v>349</v>
      </c>
      <c r="G65" s="133">
        <v>378</v>
      </c>
      <c r="H65" s="133">
        <v>727</v>
      </c>
      <c r="I65" s="133">
        <v>65</v>
      </c>
      <c r="J65" s="133">
        <v>55</v>
      </c>
      <c r="K65" s="133">
        <v>60</v>
      </c>
      <c r="L65" s="133">
        <v>969</v>
      </c>
      <c r="M65" s="133">
        <v>943</v>
      </c>
      <c r="N65" s="133">
        <v>1912</v>
      </c>
      <c r="O65" s="133">
        <v>60</v>
      </c>
      <c r="P65" s="133">
        <v>49</v>
      </c>
      <c r="Q65" s="133">
        <v>54</v>
      </c>
      <c r="R65" s="133">
        <v>1318</v>
      </c>
      <c r="S65" s="133">
        <v>1321</v>
      </c>
      <c r="T65" s="133">
        <v>2639</v>
      </c>
    </row>
    <row r="66" spans="1:20" x14ac:dyDescent="0.35">
      <c r="A66" s="133" t="s">
        <v>153</v>
      </c>
      <c r="B66" s="170" t="s">
        <v>154</v>
      </c>
      <c r="C66" s="133">
        <v>47</v>
      </c>
      <c r="D66" s="133">
        <v>41</v>
      </c>
      <c r="E66" s="133">
        <v>44</v>
      </c>
      <c r="F66" s="133">
        <v>437</v>
      </c>
      <c r="G66" s="133">
        <v>422</v>
      </c>
      <c r="H66" s="133">
        <v>859</v>
      </c>
      <c r="I66" s="133">
        <v>62</v>
      </c>
      <c r="J66" s="133">
        <v>56</v>
      </c>
      <c r="K66" s="133">
        <v>59</v>
      </c>
      <c r="L66" s="133">
        <v>1284</v>
      </c>
      <c r="M66" s="133">
        <v>1343</v>
      </c>
      <c r="N66" s="133">
        <v>2627</v>
      </c>
      <c r="O66" s="133">
        <v>58</v>
      </c>
      <c r="P66" s="133">
        <v>53</v>
      </c>
      <c r="Q66" s="133">
        <v>55</v>
      </c>
      <c r="R66" s="133">
        <v>1721</v>
      </c>
      <c r="S66" s="133">
        <v>1765</v>
      </c>
      <c r="T66" s="133">
        <v>3486</v>
      </c>
    </row>
    <row r="67" spans="1:20" x14ac:dyDescent="0.35">
      <c r="A67" s="133" t="s">
        <v>168</v>
      </c>
      <c r="B67" s="170" t="s">
        <v>169</v>
      </c>
      <c r="C67" s="133">
        <v>45</v>
      </c>
      <c r="D67" s="133">
        <v>28</v>
      </c>
      <c r="E67" s="133">
        <v>37</v>
      </c>
      <c r="F67" s="133">
        <v>313</v>
      </c>
      <c r="G67" s="133">
        <v>317</v>
      </c>
      <c r="H67" s="133">
        <v>630</v>
      </c>
      <c r="I67" s="133">
        <v>64</v>
      </c>
      <c r="J67" s="133">
        <v>55</v>
      </c>
      <c r="K67" s="133">
        <v>59</v>
      </c>
      <c r="L67" s="133">
        <v>1191</v>
      </c>
      <c r="M67" s="133">
        <v>1218</v>
      </c>
      <c r="N67" s="133">
        <v>2409</v>
      </c>
      <c r="O67" s="133">
        <v>60</v>
      </c>
      <c r="P67" s="133">
        <v>50</v>
      </c>
      <c r="Q67" s="133">
        <v>55</v>
      </c>
      <c r="R67" s="133">
        <v>1504</v>
      </c>
      <c r="S67" s="133">
        <v>1535</v>
      </c>
      <c r="T67" s="133">
        <v>3039</v>
      </c>
    </row>
    <row r="68" spans="1:20" x14ac:dyDescent="0.35">
      <c r="A68" s="133" t="s">
        <v>170</v>
      </c>
      <c r="B68" s="170" t="s">
        <v>171</v>
      </c>
      <c r="C68" s="133">
        <v>47</v>
      </c>
      <c r="D68" s="133">
        <v>37</v>
      </c>
      <c r="E68" s="133">
        <v>42</v>
      </c>
      <c r="F68" s="133">
        <v>672</v>
      </c>
      <c r="G68" s="133">
        <v>684</v>
      </c>
      <c r="H68" s="133">
        <v>1356</v>
      </c>
      <c r="I68" s="133">
        <v>63</v>
      </c>
      <c r="J68" s="133">
        <v>54</v>
      </c>
      <c r="K68" s="133">
        <v>58</v>
      </c>
      <c r="L68" s="133">
        <v>2162</v>
      </c>
      <c r="M68" s="133">
        <v>2314</v>
      </c>
      <c r="N68" s="133">
        <v>4476</v>
      </c>
      <c r="O68" s="133">
        <v>59</v>
      </c>
      <c r="P68" s="133">
        <v>50</v>
      </c>
      <c r="Q68" s="133">
        <v>54</v>
      </c>
      <c r="R68" s="133">
        <v>2834</v>
      </c>
      <c r="S68" s="133">
        <v>2998</v>
      </c>
      <c r="T68" s="133">
        <v>5832</v>
      </c>
    </row>
    <row r="69" spans="1:20" x14ac:dyDescent="0.35">
      <c r="A69" s="133" t="s">
        <v>149</v>
      </c>
      <c r="B69" s="170" t="s">
        <v>150</v>
      </c>
      <c r="C69" s="133">
        <v>51</v>
      </c>
      <c r="D69" s="133">
        <v>42</v>
      </c>
      <c r="E69" s="133">
        <v>46</v>
      </c>
      <c r="F69" s="133">
        <v>886</v>
      </c>
      <c r="G69" s="133">
        <v>909</v>
      </c>
      <c r="H69" s="133">
        <v>1795</v>
      </c>
      <c r="I69" s="133">
        <v>65</v>
      </c>
      <c r="J69" s="133">
        <v>57</v>
      </c>
      <c r="K69" s="133">
        <v>61</v>
      </c>
      <c r="L69" s="133">
        <v>2880</v>
      </c>
      <c r="M69" s="133">
        <v>2881</v>
      </c>
      <c r="N69" s="133">
        <v>5761</v>
      </c>
      <c r="O69" s="133">
        <v>61</v>
      </c>
      <c r="P69" s="133">
        <v>53</v>
      </c>
      <c r="Q69" s="133">
        <v>57</v>
      </c>
      <c r="R69" s="133">
        <v>3766</v>
      </c>
      <c r="S69" s="133">
        <v>3790</v>
      </c>
      <c r="T69" s="133">
        <v>7556</v>
      </c>
    </row>
    <row r="70" spans="1:20" x14ac:dyDescent="0.35">
      <c r="A70" s="133" t="s">
        <v>151</v>
      </c>
      <c r="B70" s="170" t="s">
        <v>152</v>
      </c>
      <c r="C70" s="133">
        <v>52</v>
      </c>
      <c r="D70" s="133">
        <v>36</v>
      </c>
      <c r="E70" s="133">
        <v>44</v>
      </c>
      <c r="F70" s="133">
        <v>245</v>
      </c>
      <c r="G70" s="133">
        <v>262</v>
      </c>
      <c r="H70" s="133">
        <v>507</v>
      </c>
      <c r="I70" s="133">
        <v>71</v>
      </c>
      <c r="J70" s="133">
        <v>62</v>
      </c>
      <c r="K70" s="133">
        <v>67</v>
      </c>
      <c r="L70" s="133">
        <v>1104</v>
      </c>
      <c r="M70" s="133">
        <v>1052</v>
      </c>
      <c r="N70" s="133">
        <v>2156</v>
      </c>
      <c r="O70" s="133">
        <v>67</v>
      </c>
      <c r="P70" s="133">
        <v>57</v>
      </c>
      <c r="Q70" s="133">
        <v>62</v>
      </c>
      <c r="R70" s="133">
        <v>1349</v>
      </c>
      <c r="S70" s="133">
        <v>1314</v>
      </c>
      <c r="T70" s="133">
        <v>2663</v>
      </c>
    </row>
    <row r="71" spans="1:20" x14ac:dyDescent="0.35">
      <c r="A71" s="133" t="s">
        <v>158</v>
      </c>
      <c r="B71" s="170" t="s">
        <v>159</v>
      </c>
      <c r="C71" s="133">
        <v>47</v>
      </c>
      <c r="D71" s="133">
        <v>40</v>
      </c>
      <c r="E71" s="133">
        <v>43</v>
      </c>
      <c r="F71" s="133">
        <v>545</v>
      </c>
      <c r="G71" s="133">
        <v>549</v>
      </c>
      <c r="H71" s="133">
        <v>1094</v>
      </c>
      <c r="I71" s="133">
        <v>68</v>
      </c>
      <c r="J71" s="133">
        <v>58</v>
      </c>
      <c r="K71" s="133">
        <v>63</v>
      </c>
      <c r="L71" s="133">
        <v>1967</v>
      </c>
      <c r="M71" s="133">
        <v>2209</v>
      </c>
      <c r="N71" s="133">
        <v>4176</v>
      </c>
      <c r="O71" s="133">
        <v>63</v>
      </c>
      <c r="P71" s="133">
        <v>54</v>
      </c>
      <c r="Q71" s="133">
        <v>59</v>
      </c>
      <c r="R71" s="133">
        <v>2512</v>
      </c>
      <c r="S71" s="133">
        <v>2758</v>
      </c>
      <c r="T71" s="133">
        <v>5270</v>
      </c>
    </row>
    <row r="72" spans="1:20" x14ac:dyDescent="0.35">
      <c r="A72" s="133" t="s">
        <v>160</v>
      </c>
      <c r="B72" s="170" t="s">
        <v>161</v>
      </c>
      <c r="C72" s="133">
        <v>49</v>
      </c>
      <c r="D72" s="133">
        <v>44</v>
      </c>
      <c r="E72" s="133">
        <v>47</v>
      </c>
      <c r="F72" s="133">
        <v>940</v>
      </c>
      <c r="G72" s="133">
        <v>1050</v>
      </c>
      <c r="H72" s="133">
        <v>1990</v>
      </c>
      <c r="I72" s="133">
        <v>69</v>
      </c>
      <c r="J72" s="133">
        <v>61</v>
      </c>
      <c r="K72" s="133">
        <v>65</v>
      </c>
      <c r="L72" s="133">
        <v>3224</v>
      </c>
      <c r="M72" s="133">
        <v>3397</v>
      </c>
      <c r="N72" s="133">
        <v>6621</v>
      </c>
      <c r="O72" s="133">
        <v>65</v>
      </c>
      <c r="P72" s="133">
        <v>57</v>
      </c>
      <c r="Q72" s="133">
        <v>61</v>
      </c>
      <c r="R72" s="133">
        <v>4164</v>
      </c>
      <c r="S72" s="133">
        <v>4447</v>
      </c>
      <c r="T72" s="133">
        <v>8611</v>
      </c>
    </row>
    <row r="73" spans="1:20" x14ac:dyDescent="0.35">
      <c r="A73" s="133" t="s">
        <v>172</v>
      </c>
      <c r="B73" s="170" t="s">
        <v>173</v>
      </c>
      <c r="C73" s="133">
        <v>44</v>
      </c>
      <c r="D73" s="133">
        <v>38</v>
      </c>
      <c r="E73" s="133">
        <v>41</v>
      </c>
      <c r="F73" s="133">
        <v>348</v>
      </c>
      <c r="G73" s="133">
        <v>429</v>
      </c>
      <c r="H73" s="133">
        <v>777</v>
      </c>
      <c r="I73" s="133">
        <v>66</v>
      </c>
      <c r="J73" s="133">
        <v>56</v>
      </c>
      <c r="K73" s="133">
        <v>61</v>
      </c>
      <c r="L73" s="133">
        <v>1472</v>
      </c>
      <c r="M73" s="133">
        <v>1492</v>
      </c>
      <c r="N73" s="133">
        <v>2964</v>
      </c>
      <c r="O73" s="133">
        <v>62</v>
      </c>
      <c r="P73" s="133">
        <v>52</v>
      </c>
      <c r="Q73" s="133">
        <v>57</v>
      </c>
      <c r="R73" s="133">
        <v>1820</v>
      </c>
      <c r="S73" s="133">
        <v>1921</v>
      </c>
      <c r="T73" s="133">
        <v>3741</v>
      </c>
    </row>
    <row r="74" spans="1:20" x14ac:dyDescent="0.35">
      <c r="A74" s="133" t="s">
        <v>78</v>
      </c>
      <c r="B74" s="170" t="s">
        <v>79</v>
      </c>
      <c r="C74" s="133">
        <v>49</v>
      </c>
      <c r="D74" s="133">
        <v>42</v>
      </c>
      <c r="E74" s="133">
        <v>46</v>
      </c>
      <c r="F74" s="133">
        <v>257</v>
      </c>
      <c r="G74" s="133">
        <v>234</v>
      </c>
      <c r="H74" s="133">
        <v>491</v>
      </c>
      <c r="I74" s="133">
        <v>66</v>
      </c>
      <c r="J74" s="133">
        <v>59</v>
      </c>
      <c r="K74" s="133">
        <v>63</v>
      </c>
      <c r="L74" s="133">
        <v>762</v>
      </c>
      <c r="M74" s="133">
        <v>751</v>
      </c>
      <c r="N74" s="133">
        <v>1513</v>
      </c>
      <c r="O74" s="133">
        <v>62</v>
      </c>
      <c r="P74" s="133">
        <v>55</v>
      </c>
      <c r="Q74" s="133">
        <v>59</v>
      </c>
      <c r="R74" s="133">
        <v>1019</v>
      </c>
      <c r="S74" s="133">
        <v>985</v>
      </c>
      <c r="T74" s="133">
        <v>2004</v>
      </c>
    </row>
    <row r="75" spans="1:20" x14ac:dyDescent="0.35">
      <c r="A75" s="133" t="s">
        <v>84</v>
      </c>
      <c r="B75" s="170" t="s">
        <v>85</v>
      </c>
      <c r="C75" s="133">
        <v>56</v>
      </c>
      <c r="D75" s="133">
        <v>39</v>
      </c>
      <c r="E75" s="133">
        <v>47</v>
      </c>
      <c r="F75" s="133">
        <v>399</v>
      </c>
      <c r="G75" s="133">
        <v>410</v>
      </c>
      <c r="H75" s="133">
        <v>809</v>
      </c>
      <c r="I75" s="133">
        <v>72</v>
      </c>
      <c r="J75" s="133">
        <v>61</v>
      </c>
      <c r="K75" s="133">
        <v>66</v>
      </c>
      <c r="L75" s="133">
        <v>926</v>
      </c>
      <c r="M75" s="133">
        <v>1072</v>
      </c>
      <c r="N75" s="133">
        <v>1998</v>
      </c>
      <c r="O75" s="133">
        <v>67</v>
      </c>
      <c r="P75" s="133">
        <v>55</v>
      </c>
      <c r="Q75" s="133">
        <v>61</v>
      </c>
      <c r="R75" s="133">
        <v>1325</v>
      </c>
      <c r="S75" s="133">
        <v>1482</v>
      </c>
      <c r="T75" s="133">
        <v>2807</v>
      </c>
    </row>
    <row r="76" spans="1:20" x14ac:dyDescent="0.35">
      <c r="A76" s="133" t="s">
        <v>86</v>
      </c>
      <c r="B76" s="170" t="s">
        <v>87</v>
      </c>
      <c r="C76" s="133">
        <v>50</v>
      </c>
      <c r="D76" s="133">
        <v>40</v>
      </c>
      <c r="E76" s="133">
        <v>45</v>
      </c>
      <c r="F76" s="133">
        <v>234</v>
      </c>
      <c r="G76" s="133">
        <v>250</v>
      </c>
      <c r="H76" s="133">
        <v>484</v>
      </c>
      <c r="I76" s="133">
        <v>65</v>
      </c>
      <c r="J76" s="133">
        <v>62</v>
      </c>
      <c r="K76" s="133">
        <v>64</v>
      </c>
      <c r="L76" s="133">
        <v>910</v>
      </c>
      <c r="M76" s="133">
        <v>919</v>
      </c>
      <c r="N76" s="133">
        <v>1829</v>
      </c>
      <c r="O76" s="133">
        <v>62</v>
      </c>
      <c r="P76" s="133">
        <v>58</v>
      </c>
      <c r="Q76" s="133">
        <v>60</v>
      </c>
      <c r="R76" s="133">
        <v>1144</v>
      </c>
      <c r="S76" s="133">
        <v>1169</v>
      </c>
      <c r="T76" s="133">
        <v>2313</v>
      </c>
    </row>
    <row r="77" spans="1:20" x14ac:dyDescent="0.35">
      <c r="A77" s="133" t="s">
        <v>92</v>
      </c>
      <c r="B77" s="170" t="s">
        <v>93</v>
      </c>
      <c r="C77" s="133">
        <v>47</v>
      </c>
      <c r="D77" s="133">
        <v>41</v>
      </c>
      <c r="E77" s="133">
        <v>44</v>
      </c>
      <c r="F77" s="133">
        <v>219</v>
      </c>
      <c r="G77" s="133">
        <v>232</v>
      </c>
      <c r="H77" s="133">
        <v>451</v>
      </c>
      <c r="I77" s="133">
        <v>64</v>
      </c>
      <c r="J77" s="133">
        <v>59</v>
      </c>
      <c r="K77" s="133">
        <v>61</v>
      </c>
      <c r="L77" s="133">
        <v>520</v>
      </c>
      <c r="M77" s="133">
        <v>574</v>
      </c>
      <c r="N77" s="133">
        <v>1094</v>
      </c>
      <c r="O77" s="133">
        <v>59</v>
      </c>
      <c r="P77" s="133">
        <v>54</v>
      </c>
      <c r="Q77" s="133">
        <v>56</v>
      </c>
      <c r="R77" s="133">
        <v>739</v>
      </c>
      <c r="S77" s="133">
        <v>806</v>
      </c>
      <c r="T77" s="133">
        <v>1545</v>
      </c>
    </row>
    <row r="78" spans="1:20" x14ac:dyDescent="0.35">
      <c r="A78" s="133" t="s">
        <v>96</v>
      </c>
      <c r="B78" s="170" t="s">
        <v>97</v>
      </c>
      <c r="C78" s="133">
        <v>63</v>
      </c>
      <c r="D78" s="133">
        <v>52</v>
      </c>
      <c r="E78" s="133">
        <v>58</v>
      </c>
      <c r="F78" s="133">
        <v>485</v>
      </c>
      <c r="G78" s="133">
        <v>433</v>
      </c>
      <c r="H78" s="133">
        <v>918</v>
      </c>
      <c r="I78" s="133">
        <v>77</v>
      </c>
      <c r="J78" s="133">
        <v>71</v>
      </c>
      <c r="K78" s="133">
        <v>74</v>
      </c>
      <c r="L78" s="133">
        <v>1048</v>
      </c>
      <c r="M78" s="133">
        <v>1083</v>
      </c>
      <c r="N78" s="133">
        <v>2131</v>
      </c>
      <c r="O78" s="133">
        <v>73</v>
      </c>
      <c r="P78" s="133">
        <v>66</v>
      </c>
      <c r="Q78" s="133">
        <v>69</v>
      </c>
      <c r="R78" s="133">
        <v>1533</v>
      </c>
      <c r="S78" s="133">
        <v>1516</v>
      </c>
      <c r="T78" s="133">
        <v>3049</v>
      </c>
    </row>
    <row r="79" spans="1:20" x14ac:dyDescent="0.35">
      <c r="A79" s="133" t="s">
        <v>376</v>
      </c>
      <c r="B79" s="170" t="s">
        <v>377</v>
      </c>
      <c r="C79" s="147" t="s">
        <v>441</v>
      </c>
      <c r="D79" s="147" t="s">
        <v>441</v>
      </c>
      <c r="E79" s="147" t="s">
        <v>441</v>
      </c>
      <c r="F79" s="147" t="s">
        <v>441</v>
      </c>
      <c r="G79" s="147" t="s">
        <v>441</v>
      </c>
      <c r="H79" s="147" t="s">
        <v>441</v>
      </c>
      <c r="I79" s="147" t="s">
        <v>441</v>
      </c>
      <c r="J79" s="147" t="s">
        <v>441</v>
      </c>
      <c r="K79" s="147" t="s">
        <v>441</v>
      </c>
      <c r="L79" s="147" t="s">
        <v>441</v>
      </c>
      <c r="M79" s="147" t="s">
        <v>441</v>
      </c>
      <c r="N79" s="147" t="s">
        <v>441</v>
      </c>
      <c r="O79" s="147" t="s">
        <v>441</v>
      </c>
      <c r="P79" s="147" t="s">
        <v>441</v>
      </c>
      <c r="Q79" s="147" t="s">
        <v>441</v>
      </c>
      <c r="R79" s="147" t="s">
        <v>441</v>
      </c>
      <c r="S79" s="147" t="s">
        <v>441</v>
      </c>
      <c r="T79" s="147" t="s">
        <v>441</v>
      </c>
    </row>
    <row r="80" spans="1:20" x14ac:dyDescent="0.35">
      <c r="A80" s="133" t="s">
        <v>363</v>
      </c>
      <c r="B80" s="170" t="s">
        <v>364</v>
      </c>
      <c r="C80" s="133">
        <v>48</v>
      </c>
      <c r="D80" s="133">
        <v>31</v>
      </c>
      <c r="E80" s="133">
        <v>39</v>
      </c>
      <c r="F80" s="133">
        <v>93</v>
      </c>
      <c r="G80" s="133">
        <v>98</v>
      </c>
      <c r="H80" s="133">
        <v>191</v>
      </c>
      <c r="I80" s="133">
        <v>66</v>
      </c>
      <c r="J80" s="133">
        <v>59</v>
      </c>
      <c r="K80" s="133">
        <v>62</v>
      </c>
      <c r="L80" s="133">
        <v>754</v>
      </c>
      <c r="M80" s="133">
        <v>791</v>
      </c>
      <c r="N80" s="133">
        <v>1545</v>
      </c>
      <c r="O80" s="133">
        <v>64</v>
      </c>
      <c r="P80" s="133">
        <v>55</v>
      </c>
      <c r="Q80" s="133">
        <v>60</v>
      </c>
      <c r="R80" s="133">
        <v>847</v>
      </c>
      <c r="S80" s="133">
        <v>889</v>
      </c>
      <c r="T80" s="133">
        <v>1736</v>
      </c>
    </row>
    <row r="81" spans="1:20" x14ac:dyDescent="0.35">
      <c r="A81" s="133" t="s">
        <v>367</v>
      </c>
      <c r="B81" s="170" t="s">
        <v>425</v>
      </c>
      <c r="C81" s="133">
        <v>51</v>
      </c>
      <c r="D81" s="133">
        <v>41</v>
      </c>
      <c r="E81" s="133">
        <v>46</v>
      </c>
      <c r="F81" s="133">
        <v>564</v>
      </c>
      <c r="G81" s="133">
        <v>605</v>
      </c>
      <c r="H81" s="133">
        <v>1169</v>
      </c>
      <c r="I81" s="133">
        <v>69</v>
      </c>
      <c r="J81" s="133">
        <v>62</v>
      </c>
      <c r="K81" s="133">
        <v>65</v>
      </c>
      <c r="L81" s="133">
        <v>1691</v>
      </c>
      <c r="M81" s="133">
        <v>1655</v>
      </c>
      <c r="N81" s="133">
        <v>3346</v>
      </c>
      <c r="O81" s="133">
        <v>64</v>
      </c>
      <c r="P81" s="133">
        <v>56</v>
      </c>
      <c r="Q81" s="133">
        <v>60</v>
      </c>
      <c r="R81" s="133">
        <v>2255</v>
      </c>
      <c r="S81" s="133">
        <v>2260</v>
      </c>
      <c r="T81" s="133">
        <v>4515</v>
      </c>
    </row>
    <row r="82" spans="1:20" x14ac:dyDescent="0.35">
      <c r="A82" s="133" t="s">
        <v>378</v>
      </c>
      <c r="B82" s="170" t="s">
        <v>379</v>
      </c>
      <c r="C82" s="133">
        <v>46</v>
      </c>
      <c r="D82" s="133">
        <v>28</v>
      </c>
      <c r="E82" s="133">
        <v>38</v>
      </c>
      <c r="F82" s="133">
        <v>157</v>
      </c>
      <c r="G82" s="133">
        <v>144</v>
      </c>
      <c r="H82" s="133">
        <v>301</v>
      </c>
      <c r="I82" s="133">
        <v>66</v>
      </c>
      <c r="J82" s="133">
        <v>60</v>
      </c>
      <c r="K82" s="133">
        <v>63</v>
      </c>
      <c r="L82" s="133">
        <v>895</v>
      </c>
      <c r="M82" s="133">
        <v>1006</v>
      </c>
      <c r="N82" s="133">
        <v>1901</v>
      </c>
      <c r="O82" s="133">
        <v>63</v>
      </c>
      <c r="P82" s="133">
        <v>56</v>
      </c>
      <c r="Q82" s="133">
        <v>59</v>
      </c>
      <c r="R82" s="133">
        <v>1052</v>
      </c>
      <c r="S82" s="133">
        <v>1150</v>
      </c>
      <c r="T82" s="133">
        <v>2202</v>
      </c>
    </row>
    <row r="83" spans="1:20" x14ac:dyDescent="0.35">
      <c r="A83" s="133" t="s">
        <v>386</v>
      </c>
      <c r="B83" s="170" t="s">
        <v>387</v>
      </c>
      <c r="C83" s="133">
        <v>51</v>
      </c>
      <c r="D83" s="133">
        <v>29</v>
      </c>
      <c r="E83" s="133">
        <v>40</v>
      </c>
      <c r="F83" s="133">
        <v>181</v>
      </c>
      <c r="G83" s="133">
        <v>188</v>
      </c>
      <c r="H83" s="133">
        <v>369</v>
      </c>
      <c r="I83" s="133">
        <v>63</v>
      </c>
      <c r="J83" s="133">
        <v>55</v>
      </c>
      <c r="K83" s="133">
        <v>59</v>
      </c>
      <c r="L83" s="133">
        <v>1336</v>
      </c>
      <c r="M83" s="133">
        <v>1392</v>
      </c>
      <c r="N83" s="133">
        <v>2728</v>
      </c>
      <c r="O83" s="133">
        <v>61</v>
      </c>
      <c r="P83" s="133">
        <v>52</v>
      </c>
      <c r="Q83" s="133">
        <v>57</v>
      </c>
      <c r="R83" s="133">
        <v>1517</v>
      </c>
      <c r="S83" s="133">
        <v>1580</v>
      </c>
      <c r="T83" s="133">
        <v>3097</v>
      </c>
    </row>
    <row r="84" spans="1:20" x14ac:dyDescent="0.35">
      <c r="A84" s="133" t="s">
        <v>80</v>
      </c>
      <c r="B84" s="170" t="s">
        <v>81</v>
      </c>
      <c r="C84" s="133">
        <v>55</v>
      </c>
      <c r="D84" s="133">
        <v>48</v>
      </c>
      <c r="E84" s="133">
        <v>52</v>
      </c>
      <c r="F84" s="133">
        <v>211</v>
      </c>
      <c r="G84" s="133">
        <v>177</v>
      </c>
      <c r="H84" s="133">
        <v>388</v>
      </c>
      <c r="I84" s="133">
        <v>71</v>
      </c>
      <c r="J84" s="133">
        <v>62</v>
      </c>
      <c r="K84" s="133">
        <v>66</v>
      </c>
      <c r="L84" s="133">
        <v>374</v>
      </c>
      <c r="M84" s="133">
        <v>375</v>
      </c>
      <c r="N84" s="133">
        <v>749</v>
      </c>
      <c r="O84" s="133">
        <v>65</v>
      </c>
      <c r="P84" s="133">
        <v>57</v>
      </c>
      <c r="Q84" s="133">
        <v>61</v>
      </c>
      <c r="R84" s="133">
        <v>585</v>
      </c>
      <c r="S84" s="133">
        <v>552</v>
      </c>
      <c r="T84" s="133">
        <v>1137</v>
      </c>
    </row>
    <row r="85" spans="1:20" x14ac:dyDescent="0.35">
      <c r="A85" s="133" t="s">
        <v>82</v>
      </c>
      <c r="B85" s="170" t="s">
        <v>83</v>
      </c>
      <c r="C85" s="133">
        <v>49</v>
      </c>
      <c r="D85" s="133">
        <v>39</v>
      </c>
      <c r="E85" s="133">
        <v>44</v>
      </c>
      <c r="F85" s="133">
        <v>340</v>
      </c>
      <c r="G85" s="133">
        <v>353</v>
      </c>
      <c r="H85" s="133">
        <v>693</v>
      </c>
      <c r="I85" s="133">
        <v>61</v>
      </c>
      <c r="J85" s="133">
        <v>53</v>
      </c>
      <c r="K85" s="133">
        <v>57</v>
      </c>
      <c r="L85" s="133">
        <v>556</v>
      </c>
      <c r="M85" s="133">
        <v>572</v>
      </c>
      <c r="N85" s="133">
        <v>1128</v>
      </c>
      <c r="O85" s="133">
        <v>56</v>
      </c>
      <c r="P85" s="133">
        <v>48</v>
      </c>
      <c r="Q85" s="133">
        <v>52</v>
      </c>
      <c r="R85" s="133">
        <v>896</v>
      </c>
      <c r="S85" s="133">
        <v>925</v>
      </c>
      <c r="T85" s="133">
        <v>1821</v>
      </c>
    </row>
    <row r="86" spans="1:20" x14ac:dyDescent="0.35">
      <c r="A86" s="133" t="s">
        <v>90</v>
      </c>
      <c r="B86" s="170" t="s">
        <v>91</v>
      </c>
      <c r="C86" s="133">
        <v>44</v>
      </c>
      <c r="D86" s="133">
        <v>40</v>
      </c>
      <c r="E86" s="133">
        <v>42</v>
      </c>
      <c r="F86" s="133">
        <v>204</v>
      </c>
      <c r="G86" s="133">
        <v>214</v>
      </c>
      <c r="H86" s="133">
        <v>418</v>
      </c>
      <c r="I86" s="133">
        <v>65</v>
      </c>
      <c r="J86" s="133">
        <v>55</v>
      </c>
      <c r="K86" s="133">
        <v>60</v>
      </c>
      <c r="L86" s="133">
        <v>581</v>
      </c>
      <c r="M86" s="133">
        <v>599</v>
      </c>
      <c r="N86" s="133">
        <v>1180</v>
      </c>
      <c r="O86" s="133">
        <v>59</v>
      </c>
      <c r="P86" s="133">
        <v>51</v>
      </c>
      <c r="Q86" s="133">
        <v>55</v>
      </c>
      <c r="R86" s="133">
        <v>785</v>
      </c>
      <c r="S86" s="133">
        <v>813</v>
      </c>
      <c r="T86" s="133">
        <v>1598</v>
      </c>
    </row>
    <row r="87" spans="1:20" x14ac:dyDescent="0.35">
      <c r="A87" s="133" t="s">
        <v>94</v>
      </c>
      <c r="B87" s="170" t="s">
        <v>95</v>
      </c>
      <c r="C87" s="133">
        <v>42</v>
      </c>
      <c r="D87" s="133">
        <v>37</v>
      </c>
      <c r="E87" s="133">
        <v>39</v>
      </c>
      <c r="F87" s="133">
        <v>254</v>
      </c>
      <c r="G87" s="133">
        <v>282</v>
      </c>
      <c r="H87" s="133">
        <v>536</v>
      </c>
      <c r="I87" s="133">
        <v>62</v>
      </c>
      <c r="J87" s="133">
        <v>56</v>
      </c>
      <c r="K87" s="133">
        <v>59</v>
      </c>
      <c r="L87" s="133">
        <v>883</v>
      </c>
      <c r="M87" s="133">
        <v>899</v>
      </c>
      <c r="N87" s="133">
        <v>1782</v>
      </c>
      <c r="O87" s="133">
        <v>58</v>
      </c>
      <c r="P87" s="133">
        <v>52</v>
      </c>
      <c r="Q87" s="133">
        <v>55</v>
      </c>
      <c r="R87" s="133">
        <v>1137</v>
      </c>
      <c r="S87" s="133">
        <v>1181</v>
      </c>
      <c r="T87" s="133">
        <v>2318</v>
      </c>
    </row>
    <row r="88" spans="1:20" x14ac:dyDescent="0.35">
      <c r="A88" s="133" t="s">
        <v>157</v>
      </c>
      <c r="B88" s="170" t="s">
        <v>426</v>
      </c>
      <c r="C88" s="133">
        <v>44</v>
      </c>
      <c r="D88" s="133">
        <v>37</v>
      </c>
      <c r="E88" s="133">
        <v>40</v>
      </c>
      <c r="F88" s="133">
        <v>537</v>
      </c>
      <c r="G88" s="133">
        <v>541</v>
      </c>
      <c r="H88" s="133">
        <v>1078</v>
      </c>
      <c r="I88" s="133">
        <v>62</v>
      </c>
      <c r="J88" s="133">
        <v>53</v>
      </c>
      <c r="K88" s="133">
        <v>57</v>
      </c>
      <c r="L88" s="133">
        <v>921</v>
      </c>
      <c r="M88" s="133">
        <v>983</v>
      </c>
      <c r="N88" s="133">
        <v>1904</v>
      </c>
      <c r="O88" s="133">
        <v>55</v>
      </c>
      <c r="P88" s="133">
        <v>47</v>
      </c>
      <c r="Q88" s="133">
        <v>51</v>
      </c>
      <c r="R88" s="133">
        <v>1458</v>
      </c>
      <c r="S88" s="133">
        <v>1524</v>
      </c>
      <c r="T88" s="133">
        <v>2982</v>
      </c>
    </row>
    <row r="89" spans="1:20" x14ac:dyDescent="0.35">
      <c r="A89" s="133" t="s">
        <v>155</v>
      </c>
      <c r="B89" s="170" t="s">
        <v>156</v>
      </c>
      <c r="C89" s="133">
        <v>56</v>
      </c>
      <c r="D89" s="133">
        <v>35</v>
      </c>
      <c r="E89" s="133">
        <v>45</v>
      </c>
      <c r="F89" s="133">
        <v>208</v>
      </c>
      <c r="G89" s="133">
        <v>219</v>
      </c>
      <c r="H89" s="133">
        <v>427</v>
      </c>
      <c r="I89" s="133">
        <v>67</v>
      </c>
      <c r="J89" s="133">
        <v>57</v>
      </c>
      <c r="K89" s="133">
        <v>62</v>
      </c>
      <c r="L89" s="133">
        <v>1387</v>
      </c>
      <c r="M89" s="133">
        <v>1512</v>
      </c>
      <c r="N89" s="133">
        <v>2899</v>
      </c>
      <c r="O89" s="133">
        <v>66</v>
      </c>
      <c r="P89" s="133">
        <v>54</v>
      </c>
      <c r="Q89" s="133">
        <v>60</v>
      </c>
      <c r="R89" s="133">
        <v>1595</v>
      </c>
      <c r="S89" s="133">
        <v>1731</v>
      </c>
      <c r="T89" s="133">
        <v>3326</v>
      </c>
    </row>
    <row r="90" spans="1:20" x14ac:dyDescent="0.35">
      <c r="A90" s="133" t="s">
        <v>162</v>
      </c>
      <c r="B90" s="170" t="s">
        <v>163</v>
      </c>
      <c r="C90" s="133">
        <v>46</v>
      </c>
      <c r="D90" s="133">
        <v>36</v>
      </c>
      <c r="E90" s="133">
        <v>40</v>
      </c>
      <c r="F90" s="133">
        <v>195</v>
      </c>
      <c r="G90" s="133">
        <v>244</v>
      </c>
      <c r="H90" s="133">
        <v>439</v>
      </c>
      <c r="I90" s="133">
        <v>57</v>
      </c>
      <c r="J90" s="133">
        <v>52</v>
      </c>
      <c r="K90" s="133">
        <v>54</v>
      </c>
      <c r="L90" s="133">
        <v>665</v>
      </c>
      <c r="M90" s="133">
        <v>740</v>
      </c>
      <c r="N90" s="133">
        <v>1405</v>
      </c>
      <c r="O90" s="133">
        <v>54</v>
      </c>
      <c r="P90" s="133">
        <v>48</v>
      </c>
      <c r="Q90" s="133">
        <v>51</v>
      </c>
      <c r="R90" s="133">
        <v>860</v>
      </c>
      <c r="S90" s="133">
        <v>984</v>
      </c>
      <c r="T90" s="133">
        <v>1844</v>
      </c>
    </row>
    <row r="91" spans="1:20" x14ac:dyDescent="0.35">
      <c r="A91" s="133" t="s">
        <v>164</v>
      </c>
      <c r="B91" s="170" t="s">
        <v>165</v>
      </c>
      <c r="C91" s="133">
        <v>41</v>
      </c>
      <c r="D91" s="133">
        <v>33</v>
      </c>
      <c r="E91" s="133">
        <v>37</v>
      </c>
      <c r="F91" s="133">
        <v>202</v>
      </c>
      <c r="G91" s="133">
        <v>201</v>
      </c>
      <c r="H91" s="133">
        <v>403</v>
      </c>
      <c r="I91" s="133">
        <v>65</v>
      </c>
      <c r="J91" s="133">
        <v>55</v>
      </c>
      <c r="K91" s="133">
        <v>60</v>
      </c>
      <c r="L91" s="133">
        <v>744</v>
      </c>
      <c r="M91" s="133">
        <v>761</v>
      </c>
      <c r="N91" s="133">
        <v>1505</v>
      </c>
      <c r="O91" s="133">
        <v>60</v>
      </c>
      <c r="P91" s="133">
        <v>50</v>
      </c>
      <c r="Q91" s="133">
        <v>55</v>
      </c>
      <c r="R91" s="133">
        <v>946</v>
      </c>
      <c r="S91" s="133">
        <v>962</v>
      </c>
      <c r="T91" s="133">
        <v>1908</v>
      </c>
    </row>
    <row r="92" spans="1:20" x14ac:dyDescent="0.35">
      <c r="A92" s="133" t="s">
        <v>166</v>
      </c>
      <c r="B92" s="170" t="s">
        <v>167</v>
      </c>
      <c r="C92" s="133">
        <v>48</v>
      </c>
      <c r="D92" s="133">
        <v>42</v>
      </c>
      <c r="E92" s="133">
        <v>45</v>
      </c>
      <c r="F92" s="133">
        <v>316</v>
      </c>
      <c r="G92" s="133">
        <v>302</v>
      </c>
      <c r="H92" s="133">
        <v>618</v>
      </c>
      <c r="I92" s="133">
        <v>66</v>
      </c>
      <c r="J92" s="133">
        <v>56</v>
      </c>
      <c r="K92" s="133">
        <v>61</v>
      </c>
      <c r="L92" s="133">
        <v>2553</v>
      </c>
      <c r="M92" s="133">
        <v>2781</v>
      </c>
      <c r="N92" s="133">
        <v>5334</v>
      </c>
      <c r="O92" s="133">
        <v>64</v>
      </c>
      <c r="P92" s="133">
        <v>55</v>
      </c>
      <c r="Q92" s="133">
        <v>59</v>
      </c>
      <c r="R92" s="133">
        <v>2869</v>
      </c>
      <c r="S92" s="133">
        <v>3083</v>
      </c>
      <c r="T92" s="133">
        <v>5952</v>
      </c>
    </row>
    <row r="93" spans="1:20" x14ac:dyDescent="0.35">
      <c r="A93" s="133" t="s">
        <v>174</v>
      </c>
      <c r="B93" s="170" t="s">
        <v>175</v>
      </c>
      <c r="C93" s="133">
        <v>47</v>
      </c>
      <c r="D93" s="133">
        <v>41</v>
      </c>
      <c r="E93" s="133">
        <v>44</v>
      </c>
      <c r="F93" s="133">
        <v>118</v>
      </c>
      <c r="G93" s="133">
        <v>120</v>
      </c>
      <c r="H93" s="133">
        <v>238</v>
      </c>
      <c r="I93" s="133">
        <v>64</v>
      </c>
      <c r="J93" s="133">
        <v>56</v>
      </c>
      <c r="K93" s="133">
        <v>60</v>
      </c>
      <c r="L93" s="133">
        <v>845</v>
      </c>
      <c r="M93" s="133">
        <v>825</v>
      </c>
      <c r="N93" s="133">
        <v>1670</v>
      </c>
      <c r="O93" s="133">
        <v>62</v>
      </c>
      <c r="P93" s="133">
        <v>54</v>
      </c>
      <c r="Q93" s="133">
        <v>58</v>
      </c>
      <c r="R93" s="133">
        <v>963</v>
      </c>
      <c r="S93" s="133">
        <v>945</v>
      </c>
      <c r="T93" s="133">
        <v>1908</v>
      </c>
    </row>
    <row r="94" spans="1:20" x14ac:dyDescent="0.35">
      <c r="A94" s="133" t="s">
        <v>238</v>
      </c>
      <c r="B94" s="170" t="s">
        <v>239</v>
      </c>
      <c r="C94" s="133">
        <v>47</v>
      </c>
      <c r="D94" s="133">
        <v>39</v>
      </c>
      <c r="E94" s="133">
        <v>43</v>
      </c>
      <c r="F94" s="133">
        <v>310</v>
      </c>
      <c r="G94" s="133">
        <v>333</v>
      </c>
      <c r="H94" s="133">
        <v>643</v>
      </c>
      <c r="I94" s="133">
        <v>56</v>
      </c>
      <c r="J94" s="133">
        <v>47</v>
      </c>
      <c r="K94" s="133">
        <v>51</v>
      </c>
      <c r="L94" s="133">
        <v>1123</v>
      </c>
      <c r="M94" s="133">
        <v>1217</v>
      </c>
      <c r="N94" s="133">
        <v>2340</v>
      </c>
      <c r="O94" s="133">
        <v>54</v>
      </c>
      <c r="P94" s="133">
        <v>45</v>
      </c>
      <c r="Q94" s="133">
        <v>50</v>
      </c>
      <c r="R94" s="133">
        <v>1433</v>
      </c>
      <c r="S94" s="133">
        <v>1550</v>
      </c>
      <c r="T94" s="133">
        <v>2983</v>
      </c>
    </row>
    <row r="95" spans="1:20" x14ac:dyDescent="0.35">
      <c r="A95" s="133" t="s">
        <v>228</v>
      </c>
      <c r="B95" s="170" t="s">
        <v>229</v>
      </c>
      <c r="C95" s="133">
        <v>51</v>
      </c>
      <c r="D95" s="133">
        <v>37</v>
      </c>
      <c r="E95" s="133">
        <v>44</v>
      </c>
      <c r="F95" s="133">
        <v>150</v>
      </c>
      <c r="G95" s="133">
        <v>153</v>
      </c>
      <c r="H95" s="133">
        <v>303</v>
      </c>
      <c r="I95" s="133">
        <v>63</v>
      </c>
      <c r="J95" s="133">
        <v>55</v>
      </c>
      <c r="K95" s="133">
        <v>59</v>
      </c>
      <c r="L95" s="133">
        <v>792</v>
      </c>
      <c r="M95" s="133">
        <v>852</v>
      </c>
      <c r="N95" s="133">
        <v>1644</v>
      </c>
      <c r="O95" s="133">
        <v>61</v>
      </c>
      <c r="P95" s="133">
        <v>53</v>
      </c>
      <c r="Q95" s="133">
        <v>57</v>
      </c>
      <c r="R95" s="133">
        <v>942</v>
      </c>
      <c r="S95" s="133">
        <v>1005</v>
      </c>
      <c r="T95" s="133">
        <v>1947</v>
      </c>
    </row>
    <row r="96" spans="1:20" x14ac:dyDescent="0.35">
      <c r="A96" s="133" t="s">
        <v>230</v>
      </c>
      <c r="B96" s="170" t="s">
        <v>231</v>
      </c>
      <c r="C96" s="133">
        <v>50</v>
      </c>
      <c r="D96" s="133">
        <v>36</v>
      </c>
      <c r="E96" s="133">
        <v>43</v>
      </c>
      <c r="F96" s="133">
        <v>181</v>
      </c>
      <c r="G96" s="133">
        <v>180</v>
      </c>
      <c r="H96" s="133">
        <v>361</v>
      </c>
      <c r="I96" s="133">
        <v>60</v>
      </c>
      <c r="J96" s="133">
        <v>53</v>
      </c>
      <c r="K96" s="133">
        <v>57</v>
      </c>
      <c r="L96" s="133">
        <v>1375</v>
      </c>
      <c r="M96" s="133">
        <v>1422</v>
      </c>
      <c r="N96" s="133">
        <v>2797</v>
      </c>
      <c r="O96" s="133">
        <v>59</v>
      </c>
      <c r="P96" s="133">
        <v>51</v>
      </c>
      <c r="Q96" s="133">
        <v>55</v>
      </c>
      <c r="R96" s="133">
        <v>1556</v>
      </c>
      <c r="S96" s="133">
        <v>1602</v>
      </c>
      <c r="T96" s="133">
        <v>3158</v>
      </c>
    </row>
    <row r="97" spans="1:20" x14ac:dyDescent="0.35">
      <c r="A97" s="133" t="s">
        <v>327</v>
      </c>
      <c r="B97" s="170" t="s">
        <v>328</v>
      </c>
      <c r="C97" s="133">
        <v>39</v>
      </c>
      <c r="D97" s="133">
        <v>31</v>
      </c>
      <c r="E97" s="133">
        <v>36</v>
      </c>
      <c r="F97" s="133">
        <v>251</v>
      </c>
      <c r="G97" s="133">
        <v>210</v>
      </c>
      <c r="H97" s="133">
        <v>461</v>
      </c>
      <c r="I97" s="133">
        <v>60</v>
      </c>
      <c r="J97" s="133">
        <v>53</v>
      </c>
      <c r="K97" s="133">
        <v>56</v>
      </c>
      <c r="L97" s="133">
        <v>2560</v>
      </c>
      <c r="M97" s="133">
        <v>2763</v>
      </c>
      <c r="N97" s="133">
        <v>5323</v>
      </c>
      <c r="O97" s="133">
        <v>58</v>
      </c>
      <c r="P97" s="133">
        <v>52</v>
      </c>
      <c r="Q97" s="133">
        <v>55</v>
      </c>
      <c r="R97" s="133">
        <v>2811</v>
      </c>
      <c r="S97" s="133">
        <v>2973</v>
      </c>
      <c r="T97" s="133">
        <v>5784</v>
      </c>
    </row>
    <row r="98" spans="1:20" x14ac:dyDescent="0.35">
      <c r="A98" s="133" t="s">
        <v>339</v>
      </c>
      <c r="B98" s="170" t="s">
        <v>340</v>
      </c>
      <c r="C98" s="133">
        <v>42</v>
      </c>
      <c r="D98" s="133">
        <v>41</v>
      </c>
      <c r="E98" s="133">
        <v>41</v>
      </c>
      <c r="F98" s="133">
        <v>267</v>
      </c>
      <c r="G98" s="133">
        <v>275</v>
      </c>
      <c r="H98" s="133">
        <v>542</v>
      </c>
      <c r="I98" s="133">
        <v>66</v>
      </c>
      <c r="J98" s="133">
        <v>58</v>
      </c>
      <c r="K98" s="133">
        <v>62</v>
      </c>
      <c r="L98" s="133">
        <v>1324</v>
      </c>
      <c r="M98" s="133">
        <v>1442</v>
      </c>
      <c r="N98" s="133">
        <v>2766</v>
      </c>
      <c r="O98" s="133">
        <v>62</v>
      </c>
      <c r="P98" s="133">
        <v>56</v>
      </c>
      <c r="Q98" s="133">
        <v>59</v>
      </c>
      <c r="R98" s="133">
        <v>1591</v>
      </c>
      <c r="S98" s="133">
        <v>1717</v>
      </c>
      <c r="T98" s="133">
        <v>3308</v>
      </c>
    </row>
    <row r="99" spans="1:20" x14ac:dyDescent="0.35">
      <c r="A99" s="133" t="s">
        <v>180</v>
      </c>
      <c r="B99" s="170" t="s">
        <v>181</v>
      </c>
      <c r="C99" s="133">
        <v>42</v>
      </c>
      <c r="D99" s="133">
        <v>30</v>
      </c>
      <c r="E99" s="133">
        <v>36</v>
      </c>
      <c r="F99" s="133">
        <v>679</v>
      </c>
      <c r="G99" s="133">
        <v>703</v>
      </c>
      <c r="H99" s="133">
        <v>1382</v>
      </c>
      <c r="I99" s="133">
        <v>63</v>
      </c>
      <c r="J99" s="133">
        <v>54</v>
      </c>
      <c r="K99" s="133">
        <v>58</v>
      </c>
      <c r="L99" s="133">
        <v>3284</v>
      </c>
      <c r="M99" s="133">
        <v>3425</v>
      </c>
      <c r="N99" s="133">
        <v>6709</v>
      </c>
      <c r="O99" s="133">
        <v>59</v>
      </c>
      <c r="P99" s="133">
        <v>50</v>
      </c>
      <c r="Q99" s="133">
        <v>54</v>
      </c>
      <c r="R99" s="133">
        <v>3963</v>
      </c>
      <c r="S99" s="133">
        <v>4128</v>
      </c>
      <c r="T99" s="133">
        <v>8091</v>
      </c>
    </row>
    <row r="100" spans="1:20" x14ac:dyDescent="0.35">
      <c r="A100" s="133" t="s">
        <v>178</v>
      </c>
      <c r="B100" s="170" t="s">
        <v>179</v>
      </c>
      <c r="C100" s="133">
        <v>42</v>
      </c>
      <c r="D100" s="133">
        <v>37</v>
      </c>
      <c r="E100" s="133">
        <v>39</v>
      </c>
      <c r="F100" s="133">
        <v>353</v>
      </c>
      <c r="G100" s="133">
        <v>346</v>
      </c>
      <c r="H100" s="133">
        <v>699</v>
      </c>
      <c r="I100" s="133">
        <v>60</v>
      </c>
      <c r="J100" s="133">
        <v>52</v>
      </c>
      <c r="K100" s="133">
        <v>56</v>
      </c>
      <c r="L100" s="133">
        <v>1090</v>
      </c>
      <c r="M100" s="133">
        <v>1198</v>
      </c>
      <c r="N100" s="133">
        <v>2288</v>
      </c>
      <c r="O100" s="133">
        <v>56</v>
      </c>
      <c r="P100" s="133">
        <v>48</v>
      </c>
      <c r="Q100" s="133">
        <v>52</v>
      </c>
      <c r="R100" s="133">
        <v>1443</v>
      </c>
      <c r="S100" s="133">
        <v>1544</v>
      </c>
      <c r="T100" s="133">
        <v>2987</v>
      </c>
    </row>
    <row r="101" spans="1:20" x14ac:dyDescent="0.35">
      <c r="A101" s="133" t="s">
        <v>372</v>
      </c>
      <c r="B101" s="170" t="s">
        <v>373</v>
      </c>
      <c r="C101" s="133">
        <v>49</v>
      </c>
      <c r="D101" s="133">
        <v>36</v>
      </c>
      <c r="E101" s="133">
        <v>42</v>
      </c>
      <c r="F101" s="133">
        <v>257</v>
      </c>
      <c r="G101" s="133">
        <v>255</v>
      </c>
      <c r="H101" s="133">
        <v>512</v>
      </c>
      <c r="I101" s="133">
        <v>65</v>
      </c>
      <c r="J101" s="133">
        <v>57</v>
      </c>
      <c r="K101" s="133">
        <v>61</v>
      </c>
      <c r="L101" s="133">
        <v>1631</v>
      </c>
      <c r="M101" s="133">
        <v>1661</v>
      </c>
      <c r="N101" s="133">
        <v>3292</v>
      </c>
      <c r="O101" s="133">
        <v>63</v>
      </c>
      <c r="P101" s="133">
        <v>54</v>
      </c>
      <c r="Q101" s="133">
        <v>59</v>
      </c>
      <c r="R101" s="133">
        <v>1888</v>
      </c>
      <c r="S101" s="133">
        <v>1916</v>
      </c>
      <c r="T101" s="133">
        <v>3804</v>
      </c>
    </row>
    <row r="102" spans="1:20" x14ac:dyDescent="0.35">
      <c r="A102" s="133" t="s">
        <v>382</v>
      </c>
      <c r="B102" s="170" t="s">
        <v>383</v>
      </c>
      <c r="C102" s="133">
        <v>54</v>
      </c>
      <c r="D102" s="133">
        <v>43</v>
      </c>
      <c r="E102" s="133">
        <v>48</v>
      </c>
      <c r="F102" s="133">
        <v>95</v>
      </c>
      <c r="G102" s="133">
        <v>94</v>
      </c>
      <c r="H102" s="133">
        <v>189</v>
      </c>
      <c r="I102" s="133">
        <v>64</v>
      </c>
      <c r="J102" s="133">
        <v>55</v>
      </c>
      <c r="K102" s="133">
        <v>59</v>
      </c>
      <c r="L102" s="133">
        <v>573</v>
      </c>
      <c r="M102" s="133">
        <v>649</v>
      </c>
      <c r="N102" s="133">
        <v>1222</v>
      </c>
      <c r="O102" s="133">
        <v>62</v>
      </c>
      <c r="P102" s="133">
        <v>54</v>
      </c>
      <c r="Q102" s="133">
        <v>58</v>
      </c>
      <c r="R102" s="133">
        <v>668</v>
      </c>
      <c r="S102" s="133">
        <v>743</v>
      </c>
      <c r="T102" s="133">
        <v>1411</v>
      </c>
    </row>
    <row r="103" spans="1:20" x14ac:dyDescent="0.35">
      <c r="A103" s="133" t="s">
        <v>365</v>
      </c>
      <c r="B103" s="170" t="s">
        <v>366</v>
      </c>
      <c r="C103" s="133">
        <v>44</v>
      </c>
      <c r="D103" s="133">
        <v>41</v>
      </c>
      <c r="E103" s="133">
        <v>42</v>
      </c>
      <c r="F103" s="133">
        <v>105</v>
      </c>
      <c r="G103" s="133">
        <v>143</v>
      </c>
      <c r="H103" s="133">
        <v>248</v>
      </c>
      <c r="I103" s="133">
        <v>62</v>
      </c>
      <c r="J103" s="133">
        <v>54</v>
      </c>
      <c r="K103" s="133">
        <v>58</v>
      </c>
      <c r="L103" s="133">
        <v>657</v>
      </c>
      <c r="M103" s="133">
        <v>674</v>
      </c>
      <c r="N103" s="133">
        <v>1331</v>
      </c>
      <c r="O103" s="133">
        <v>59</v>
      </c>
      <c r="P103" s="133">
        <v>52</v>
      </c>
      <c r="Q103" s="133">
        <v>55</v>
      </c>
      <c r="R103" s="133">
        <v>762</v>
      </c>
      <c r="S103" s="133">
        <v>817</v>
      </c>
      <c r="T103" s="133">
        <v>1579</v>
      </c>
    </row>
    <row r="104" spans="1:20" x14ac:dyDescent="0.35">
      <c r="A104" s="133" t="s">
        <v>76</v>
      </c>
      <c r="B104" s="170" t="s">
        <v>77</v>
      </c>
      <c r="C104" s="133">
        <v>47</v>
      </c>
      <c r="D104" s="133">
        <v>40</v>
      </c>
      <c r="E104" s="133">
        <v>43</v>
      </c>
      <c r="F104" s="133">
        <v>647</v>
      </c>
      <c r="G104" s="133">
        <v>652</v>
      </c>
      <c r="H104" s="133">
        <v>1299</v>
      </c>
      <c r="I104" s="133">
        <v>69</v>
      </c>
      <c r="J104" s="133">
        <v>61</v>
      </c>
      <c r="K104" s="133">
        <v>65</v>
      </c>
      <c r="L104" s="133">
        <v>1997</v>
      </c>
      <c r="M104" s="133">
        <v>2106</v>
      </c>
      <c r="N104" s="133">
        <v>4103</v>
      </c>
      <c r="O104" s="133">
        <v>64</v>
      </c>
      <c r="P104" s="133">
        <v>56</v>
      </c>
      <c r="Q104" s="133">
        <v>60</v>
      </c>
      <c r="R104" s="133">
        <v>2644</v>
      </c>
      <c r="S104" s="133">
        <v>2758</v>
      </c>
      <c r="T104" s="133">
        <v>5402</v>
      </c>
    </row>
    <row r="105" spans="1:20" x14ac:dyDescent="0.35">
      <c r="A105" s="133" t="s">
        <v>74</v>
      </c>
      <c r="B105" s="170" t="s">
        <v>75</v>
      </c>
      <c r="C105" s="133">
        <v>45</v>
      </c>
      <c r="D105" s="133">
        <v>45</v>
      </c>
      <c r="E105" s="133">
        <v>45</v>
      </c>
      <c r="F105" s="133">
        <v>139</v>
      </c>
      <c r="G105" s="133">
        <v>148</v>
      </c>
      <c r="H105" s="133">
        <v>287</v>
      </c>
      <c r="I105" s="133">
        <v>72</v>
      </c>
      <c r="J105" s="133">
        <v>67</v>
      </c>
      <c r="K105" s="133">
        <v>70</v>
      </c>
      <c r="L105" s="133">
        <v>471</v>
      </c>
      <c r="M105" s="133">
        <v>475</v>
      </c>
      <c r="N105" s="133">
        <v>946</v>
      </c>
      <c r="O105" s="133">
        <v>66</v>
      </c>
      <c r="P105" s="133">
        <v>62</v>
      </c>
      <c r="Q105" s="133">
        <v>64</v>
      </c>
      <c r="R105" s="133">
        <v>610</v>
      </c>
      <c r="S105" s="133">
        <v>623</v>
      </c>
      <c r="T105" s="133">
        <v>1233</v>
      </c>
    </row>
    <row r="106" spans="1:20" x14ac:dyDescent="0.35">
      <c r="A106" s="133" t="s">
        <v>329</v>
      </c>
      <c r="B106" s="170" t="s">
        <v>330</v>
      </c>
      <c r="C106" s="133">
        <v>41</v>
      </c>
      <c r="D106" s="133">
        <v>32</v>
      </c>
      <c r="E106" s="133">
        <v>36</v>
      </c>
      <c r="F106" s="133">
        <v>459</v>
      </c>
      <c r="G106" s="133">
        <v>476</v>
      </c>
      <c r="H106" s="133">
        <v>935</v>
      </c>
      <c r="I106" s="133">
        <v>59</v>
      </c>
      <c r="J106" s="133">
        <v>50</v>
      </c>
      <c r="K106" s="133">
        <v>55</v>
      </c>
      <c r="L106" s="133">
        <v>2063</v>
      </c>
      <c r="M106" s="133">
        <v>2175</v>
      </c>
      <c r="N106" s="133">
        <v>4238</v>
      </c>
      <c r="O106" s="133">
        <v>56</v>
      </c>
      <c r="P106" s="133">
        <v>47</v>
      </c>
      <c r="Q106" s="133">
        <v>51</v>
      </c>
      <c r="R106" s="133">
        <v>2522</v>
      </c>
      <c r="S106" s="133">
        <v>2651</v>
      </c>
      <c r="T106" s="133">
        <v>5173</v>
      </c>
    </row>
    <row r="107" spans="1:20" x14ac:dyDescent="0.35">
      <c r="A107" s="133" t="s">
        <v>325</v>
      </c>
      <c r="B107" s="170" t="s">
        <v>326</v>
      </c>
      <c r="C107" s="133">
        <v>38</v>
      </c>
      <c r="D107" s="133">
        <v>33</v>
      </c>
      <c r="E107" s="133">
        <v>36</v>
      </c>
      <c r="F107" s="133">
        <v>227</v>
      </c>
      <c r="G107" s="133">
        <v>214</v>
      </c>
      <c r="H107" s="133">
        <v>441</v>
      </c>
      <c r="I107" s="133">
        <v>54</v>
      </c>
      <c r="J107" s="133">
        <v>49</v>
      </c>
      <c r="K107" s="133">
        <v>52</v>
      </c>
      <c r="L107" s="133">
        <v>1077</v>
      </c>
      <c r="M107" s="133">
        <v>1047</v>
      </c>
      <c r="N107" s="133">
        <v>2124</v>
      </c>
      <c r="O107" s="133">
        <v>51</v>
      </c>
      <c r="P107" s="133">
        <v>46</v>
      </c>
      <c r="Q107" s="133">
        <v>49</v>
      </c>
      <c r="R107" s="133">
        <v>1304</v>
      </c>
      <c r="S107" s="133">
        <v>1261</v>
      </c>
      <c r="T107" s="133">
        <v>2565</v>
      </c>
    </row>
    <row r="108" spans="1:20" x14ac:dyDescent="0.35">
      <c r="A108" s="133" t="s">
        <v>331</v>
      </c>
      <c r="B108" s="170" t="s">
        <v>332</v>
      </c>
      <c r="C108" s="133">
        <v>42</v>
      </c>
      <c r="D108" s="133">
        <v>38</v>
      </c>
      <c r="E108" s="133">
        <v>40</v>
      </c>
      <c r="F108" s="133">
        <v>819</v>
      </c>
      <c r="G108" s="133">
        <v>836</v>
      </c>
      <c r="H108" s="133">
        <v>1655</v>
      </c>
      <c r="I108" s="133">
        <v>64</v>
      </c>
      <c r="J108" s="133">
        <v>57</v>
      </c>
      <c r="K108" s="133">
        <v>60</v>
      </c>
      <c r="L108" s="133">
        <v>6068</v>
      </c>
      <c r="M108" s="133">
        <v>6399</v>
      </c>
      <c r="N108" s="133">
        <v>12467</v>
      </c>
      <c r="O108" s="133">
        <v>61</v>
      </c>
      <c r="P108" s="133">
        <v>55</v>
      </c>
      <c r="Q108" s="133">
        <v>58</v>
      </c>
      <c r="R108" s="133">
        <v>6887</v>
      </c>
      <c r="S108" s="133">
        <v>7235</v>
      </c>
      <c r="T108" s="133">
        <v>14122</v>
      </c>
    </row>
    <row r="109" spans="1:20" x14ac:dyDescent="0.35">
      <c r="A109" s="133" t="s">
        <v>343</v>
      </c>
      <c r="B109" s="170" t="s">
        <v>344</v>
      </c>
      <c r="C109" s="133">
        <v>50</v>
      </c>
      <c r="D109" s="133">
        <v>39</v>
      </c>
      <c r="E109" s="133">
        <v>44</v>
      </c>
      <c r="F109" s="133">
        <v>253</v>
      </c>
      <c r="G109" s="133">
        <v>287</v>
      </c>
      <c r="H109" s="133">
        <v>540</v>
      </c>
      <c r="I109" s="133">
        <v>59</v>
      </c>
      <c r="J109" s="133">
        <v>59</v>
      </c>
      <c r="K109" s="133">
        <v>59</v>
      </c>
      <c r="L109" s="133">
        <v>780</v>
      </c>
      <c r="M109" s="133">
        <v>808</v>
      </c>
      <c r="N109" s="133">
        <v>1588</v>
      </c>
      <c r="O109" s="133">
        <v>57</v>
      </c>
      <c r="P109" s="133">
        <v>54</v>
      </c>
      <c r="Q109" s="133">
        <v>55</v>
      </c>
      <c r="R109" s="133">
        <v>1033</v>
      </c>
      <c r="S109" s="133">
        <v>1095</v>
      </c>
      <c r="T109" s="133">
        <v>2128</v>
      </c>
    </row>
    <row r="110" spans="1:20" x14ac:dyDescent="0.35">
      <c r="A110" s="133" t="s">
        <v>349</v>
      </c>
      <c r="B110" s="170" t="s">
        <v>350</v>
      </c>
      <c r="C110" s="133">
        <v>52</v>
      </c>
      <c r="D110" s="133">
        <v>44</v>
      </c>
      <c r="E110" s="133">
        <v>48</v>
      </c>
      <c r="F110" s="133">
        <v>328</v>
      </c>
      <c r="G110" s="133">
        <v>315</v>
      </c>
      <c r="H110" s="133">
        <v>643</v>
      </c>
      <c r="I110" s="133">
        <v>63</v>
      </c>
      <c r="J110" s="133">
        <v>56</v>
      </c>
      <c r="K110" s="133">
        <v>60</v>
      </c>
      <c r="L110" s="133">
        <v>989</v>
      </c>
      <c r="M110" s="133">
        <v>941</v>
      </c>
      <c r="N110" s="133">
        <v>1930</v>
      </c>
      <c r="O110" s="133">
        <v>61</v>
      </c>
      <c r="P110" s="133">
        <v>53</v>
      </c>
      <c r="Q110" s="133">
        <v>57</v>
      </c>
      <c r="R110" s="133">
        <v>1317</v>
      </c>
      <c r="S110" s="133">
        <v>1256</v>
      </c>
      <c r="T110" s="133">
        <v>2573</v>
      </c>
    </row>
    <row r="111" spans="1:20" x14ac:dyDescent="0.35">
      <c r="A111" s="133" t="s">
        <v>184</v>
      </c>
      <c r="B111" s="170" t="s">
        <v>185</v>
      </c>
      <c r="C111" s="133">
        <v>49</v>
      </c>
      <c r="D111" s="133">
        <v>43</v>
      </c>
      <c r="E111" s="133">
        <v>46</v>
      </c>
      <c r="F111" s="133">
        <v>370</v>
      </c>
      <c r="G111" s="133">
        <v>403</v>
      </c>
      <c r="H111" s="133">
        <v>773</v>
      </c>
      <c r="I111" s="133">
        <v>70</v>
      </c>
      <c r="J111" s="133">
        <v>64</v>
      </c>
      <c r="K111" s="133">
        <v>67</v>
      </c>
      <c r="L111" s="133">
        <v>3133</v>
      </c>
      <c r="M111" s="133">
        <v>3253</v>
      </c>
      <c r="N111" s="133">
        <v>6386</v>
      </c>
      <c r="O111" s="133">
        <v>68</v>
      </c>
      <c r="P111" s="133">
        <v>61</v>
      </c>
      <c r="Q111" s="133">
        <v>64</v>
      </c>
      <c r="R111" s="133">
        <v>3503</v>
      </c>
      <c r="S111" s="133">
        <v>3656</v>
      </c>
      <c r="T111" s="133">
        <v>7159</v>
      </c>
    </row>
    <row r="112" spans="1:20" x14ac:dyDescent="0.35">
      <c r="A112" s="133" t="s">
        <v>182</v>
      </c>
      <c r="B112" s="170" t="s">
        <v>183</v>
      </c>
      <c r="C112" s="133">
        <v>55</v>
      </c>
      <c r="D112" s="133">
        <v>45</v>
      </c>
      <c r="E112" s="133">
        <v>50</v>
      </c>
      <c r="F112" s="133">
        <v>532</v>
      </c>
      <c r="G112" s="133">
        <v>607</v>
      </c>
      <c r="H112" s="133">
        <v>1139</v>
      </c>
      <c r="I112" s="133">
        <v>62</v>
      </c>
      <c r="J112" s="133">
        <v>57</v>
      </c>
      <c r="K112" s="133">
        <v>59</v>
      </c>
      <c r="L112" s="133">
        <v>1423</v>
      </c>
      <c r="M112" s="133">
        <v>1535</v>
      </c>
      <c r="N112" s="133">
        <v>2958</v>
      </c>
      <c r="O112" s="133">
        <v>60</v>
      </c>
      <c r="P112" s="133">
        <v>54</v>
      </c>
      <c r="Q112" s="133">
        <v>57</v>
      </c>
      <c r="R112" s="133">
        <v>1955</v>
      </c>
      <c r="S112" s="133">
        <v>2142</v>
      </c>
      <c r="T112" s="133">
        <v>4097</v>
      </c>
    </row>
    <row r="113" spans="1:20" x14ac:dyDescent="0.35">
      <c r="A113" s="133" t="s">
        <v>194</v>
      </c>
      <c r="B113" s="170" t="s">
        <v>195</v>
      </c>
      <c r="C113" s="133">
        <v>79</v>
      </c>
      <c r="D113" s="133">
        <v>42</v>
      </c>
      <c r="E113" s="133">
        <v>58</v>
      </c>
      <c r="F113" s="133">
        <v>14</v>
      </c>
      <c r="G113" s="133">
        <v>19</v>
      </c>
      <c r="H113" s="133">
        <v>33</v>
      </c>
      <c r="I113" s="133">
        <v>72</v>
      </c>
      <c r="J113" s="133">
        <v>60</v>
      </c>
      <c r="K113" s="133">
        <v>66</v>
      </c>
      <c r="L113" s="133">
        <v>160</v>
      </c>
      <c r="M113" s="133">
        <v>172</v>
      </c>
      <c r="N113" s="133">
        <v>332</v>
      </c>
      <c r="O113" s="133">
        <v>72</v>
      </c>
      <c r="P113" s="133">
        <v>58</v>
      </c>
      <c r="Q113" s="133">
        <v>65</v>
      </c>
      <c r="R113" s="133">
        <v>174</v>
      </c>
      <c r="S113" s="133">
        <v>191</v>
      </c>
      <c r="T113" s="133">
        <v>365</v>
      </c>
    </row>
    <row r="114" spans="1:20" x14ac:dyDescent="0.35">
      <c r="A114" s="133" t="s">
        <v>212</v>
      </c>
      <c r="B114" s="170" t="s">
        <v>213</v>
      </c>
      <c r="C114" s="133">
        <v>52</v>
      </c>
      <c r="D114" s="133">
        <v>43</v>
      </c>
      <c r="E114" s="133">
        <v>47</v>
      </c>
      <c r="F114" s="133">
        <v>611</v>
      </c>
      <c r="G114" s="133">
        <v>666</v>
      </c>
      <c r="H114" s="133">
        <v>1277</v>
      </c>
      <c r="I114" s="133">
        <v>71</v>
      </c>
      <c r="J114" s="133">
        <v>61</v>
      </c>
      <c r="K114" s="133">
        <v>66</v>
      </c>
      <c r="L114" s="133">
        <v>3795</v>
      </c>
      <c r="M114" s="133">
        <v>3815</v>
      </c>
      <c r="N114" s="133">
        <v>7610</v>
      </c>
      <c r="O114" s="133">
        <v>68</v>
      </c>
      <c r="P114" s="133">
        <v>58</v>
      </c>
      <c r="Q114" s="133">
        <v>63</v>
      </c>
      <c r="R114" s="133">
        <v>4406</v>
      </c>
      <c r="S114" s="133">
        <v>4481</v>
      </c>
      <c r="T114" s="133">
        <v>8887</v>
      </c>
    </row>
    <row r="115" spans="1:20" x14ac:dyDescent="0.35">
      <c r="A115" s="133" t="s">
        <v>214</v>
      </c>
      <c r="B115" s="170" t="s">
        <v>215</v>
      </c>
      <c r="C115" s="133">
        <v>47</v>
      </c>
      <c r="D115" s="133">
        <v>37</v>
      </c>
      <c r="E115" s="133">
        <v>42</v>
      </c>
      <c r="F115" s="133">
        <v>438</v>
      </c>
      <c r="G115" s="133">
        <v>450</v>
      </c>
      <c r="H115" s="133">
        <v>888</v>
      </c>
      <c r="I115" s="133">
        <v>65</v>
      </c>
      <c r="J115" s="133">
        <v>49</v>
      </c>
      <c r="K115" s="133">
        <v>57</v>
      </c>
      <c r="L115" s="133">
        <v>992</v>
      </c>
      <c r="M115" s="133">
        <v>997</v>
      </c>
      <c r="N115" s="133">
        <v>1989</v>
      </c>
      <c r="O115" s="133">
        <v>60</v>
      </c>
      <c r="P115" s="133">
        <v>45</v>
      </c>
      <c r="Q115" s="133">
        <v>52</v>
      </c>
      <c r="R115" s="133">
        <v>1430</v>
      </c>
      <c r="S115" s="133">
        <v>1447</v>
      </c>
      <c r="T115" s="133">
        <v>2877</v>
      </c>
    </row>
    <row r="116" spans="1:20" x14ac:dyDescent="0.35">
      <c r="A116" s="133" t="s">
        <v>392</v>
      </c>
      <c r="B116" s="170" t="s">
        <v>393</v>
      </c>
      <c r="C116" s="133">
        <v>34</v>
      </c>
      <c r="D116" s="133">
        <v>38</v>
      </c>
      <c r="E116" s="133">
        <v>36</v>
      </c>
      <c r="F116" s="133">
        <v>272</v>
      </c>
      <c r="G116" s="133">
        <v>298</v>
      </c>
      <c r="H116" s="133">
        <v>570</v>
      </c>
      <c r="I116" s="133">
        <v>63</v>
      </c>
      <c r="J116" s="133">
        <v>55</v>
      </c>
      <c r="K116" s="133">
        <v>59</v>
      </c>
      <c r="L116" s="133">
        <v>2144</v>
      </c>
      <c r="M116" s="133">
        <v>2312</v>
      </c>
      <c r="N116" s="133">
        <v>4456</v>
      </c>
      <c r="O116" s="133">
        <v>60</v>
      </c>
      <c r="P116" s="133">
        <v>53</v>
      </c>
      <c r="Q116" s="133">
        <v>56</v>
      </c>
      <c r="R116" s="133">
        <v>2416</v>
      </c>
      <c r="S116" s="133">
        <v>2610</v>
      </c>
      <c r="T116" s="133">
        <v>5026</v>
      </c>
    </row>
    <row r="117" spans="1:20" x14ac:dyDescent="0.35">
      <c r="A117" s="133" t="s">
        <v>388</v>
      </c>
      <c r="B117" s="170" t="s">
        <v>389</v>
      </c>
      <c r="C117" s="133">
        <v>58</v>
      </c>
      <c r="D117" s="133">
        <v>44</v>
      </c>
      <c r="E117" s="133">
        <v>51</v>
      </c>
      <c r="F117" s="133">
        <v>222</v>
      </c>
      <c r="G117" s="133">
        <v>218</v>
      </c>
      <c r="H117" s="133">
        <v>440</v>
      </c>
      <c r="I117" s="133">
        <v>67</v>
      </c>
      <c r="J117" s="133">
        <v>60</v>
      </c>
      <c r="K117" s="133">
        <v>63</v>
      </c>
      <c r="L117" s="133">
        <v>983</v>
      </c>
      <c r="M117" s="133">
        <v>1115</v>
      </c>
      <c r="N117" s="133">
        <v>2098</v>
      </c>
      <c r="O117" s="133">
        <v>65</v>
      </c>
      <c r="P117" s="133">
        <v>57</v>
      </c>
      <c r="Q117" s="133">
        <v>61</v>
      </c>
      <c r="R117" s="133">
        <v>1205</v>
      </c>
      <c r="S117" s="133">
        <v>1333</v>
      </c>
      <c r="T117" s="133">
        <v>2538</v>
      </c>
    </row>
    <row r="118" spans="1:20" x14ac:dyDescent="0.35">
      <c r="A118" s="133" t="s">
        <v>323</v>
      </c>
      <c r="B118" s="170" t="s">
        <v>324</v>
      </c>
      <c r="C118" s="133">
        <v>32</v>
      </c>
      <c r="D118" s="133">
        <v>40</v>
      </c>
      <c r="E118" s="133">
        <v>36</v>
      </c>
      <c r="F118" s="133">
        <v>66</v>
      </c>
      <c r="G118" s="133">
        <v>60</v>
      </c>
      <c r="H118" s="133">
        <v>126</v>
      </c>
      <c r="I118" s="133">
        <v>57</v>
      </c>
      <c r="J118" s="133">
        <v>54</v>
      </c>
      <c r="K118" s="133">
        <v>55</v>
      </c>
      <c r="L118" s="133">
        <v>574</v>
      </c>
      <c r="M118" s="133">
        <v>614</v>
      </c>
      <c r="N118" s="133">
        <v>1188</v>
      </c>
      <c r="O118" s="133">
        <v>55</v>
      </c>
      <c r="P118" s="133">
        <v>53</v>
      </c>
      <c r="Q118" s="133">
        <v>54</v>
      </c>
      <c r="R118" s="133">
        <v>640</v>
      </c>
      <c r="S118" s="133">
        <v>674</v>
      </c>
      <c r="T118" s="133">
        <v>1314</v>
      </c>
    </row>
    <row r="119" spans="1:20" x14ac:dyDescent="0.35">
      <c r="A119" s="133" t="s">
        <v>357</v>
      </c>
      <c r="B119" s="170" t="s">
        <v>358</v>
      </c>
      <c r="C119" s="133">
        <v>26</v>
      </c>
      <c r="D119" s="133">
        <v>43</v>
      </c>
      <c r="E119" s="133">
        <v>35</v>
      </c>
      <c r="F119" s="133">
        <v>58</v>
      </c>
      <c r="G119" s="133">
        <v>72</v>
      </c>
      <c r="H119" s="133">
        <v>130</v>
      </c>
      <c r="I119" s="133">
        <v>62</v>
      </c>
      <c r="J119" s="133">
        <v>62</v>
      </c>
      <c r="K119" s="133">
        <v>62</v>
      </c>
      <c r="L119" s="133">
        <v>678</v>
      </c>
      <c r="M119" s="133">
        <v>697</v>
      </c>
      <c r="N119" s="133">
        <v>1375</v>
      </c>
      <c r="O119" s="133">
        <v>59</v>
      </c>
      <c r="P119" s="133">
        <v>60</v>
      </c>
      <c r="Q119" s="133">
        <v>60</v>
      </c>
      <c r="R119" s="133">
        <v>736</v>
      </c>
      <c r="S119" s="133">
        <v>769</v>
      </c>
      <c r="T119" s="133">
        <v>1505</v>
      </c>
    </row>
    <row r="120" spans="1:20" x14ac:dyDescent="0.35">
      <c r="A120" s="133" t="s">
        <v>353</v>
      </c>
      <c r="B120" s="170" t="s">
        <v>354</v>
      </c>
      <c r="C120" s="133">
        <v>38</v>
      </c>
      <c r="D120" s="133">
        <v>36</v>
      </c>
      <c r="E120" s="133">
        <v>37</v>
      </c>
      <c r="F120" s="133">
        <v>80</v>
      </c>
      <c r="G120" s="133">
        <v>94</v>
      </c>
      <c r="H120" s="133">
        <v>174</v>
      </c>
      <c r="I120" s="133">
        <v>61</v>
      </c>
      <c r="J120" s="133">
        <v>58</v>
      </c>
      <c r="K120" s="133">
        <v>59</v>
      </c>
      <c r="L120" s="133">
        <v>788</v>
      </c>
      <c r="M120" s="133">
        <v>830</v>
      </c>
      <c r="N120" s="133">
        <v>1618</v>
      </c>
      <c r="O120" s="133">
        <v>59</v>
      </c>
      <c r="P120" s="133">
        <v>56</v>
      </c>
      <c r="Q120" s="133">
        <v>57</v>
      </c>
      <c r="R120" s="133">
        <v>868</v>
      </c>
      <c r="S120" s="133">
        <v>924</v>
      </c>
      <c r="T120" s="133">
        <v>1792</v>
      </c>
    </row>
    <row r="121" spans="1:20" x14ac:dyDescent="0.35">
      <c r="A121" s="133" t="s">
        <v>345</v>
      </c>
      <c r="B121" s="170" t="s">
        <v>346</v>
      </c>
      <c r="C121" s="133">
        <v>34</v>
      </c>
      <c r="D121" s="133">
        <v>27</v>
      </c>
      <c r="E121" s="133">
        <v>31</v>
      </c>
      <c r="F121" s="133">
        <v>187</v>
      </c>
      <c r="G121" s="133">
        <v>151</v>
      </c>
      <c r="H121" s="133">
        <v>338</v>
      </c>
      <c r="I121" s="133">
        <v>64</v>
      </c>
      <c r="J121" s="133">
        <v>48</v>
      </c>
      <c r="K121" s="133">
        <v>56</v>
      </c>
      <c r="L121" s="133">
        <v>641</v>
      </c>
      <c r="M121" s="133">
        <v>642</v>
      </c>
      <c r="N121" s="133">
        <v>1283</v>
      </c>
      <c r="O121" s="133">
        <v>57</v>
      </c>
      <c r="P121" s="133">
        <v>44</v>
      </c>
      <c r="Q121" s="133">
        <v>51</v>
      </c>
      <c r="R121" s="133">
        <v>828</v>
      </c>
      <c r="S121" s="133">
        <v>793</v>
      </c>
      <c r="T121" s="133">
        <v>1621</v>
      </c>
    </row>
    <row r="122" spans="1:20" x14ac:dyDescent="0.35">
      <c r="A122" s="133" t="s">
        <v>347</v>
      </c>
      <c r="B122" s="170" t="s">
        <v>348</v>
      </c>
      <c r="C122" s="133">
        <v>54</v>
      </c>
      <c r="D122" s="133">
        <v>46</v>
      </c>
      <c r="E122" s="133">
        <v>50</v>
      </c>
      <c r="F122" s="133">
        <v>159</v>
      </c>
      <c r="G122" s="133">
        <v>180</v>
      </c>
      <c r="H122" s="133">
        <v>339</v>
      </c>
      <c r="I122" s="133">
        <v>61</v>
      </c>
      <c r="J122" s="133">
        <v>54</v>
      </c>
      <c r="K122" s="133">
        <v>57</v>
      </c>
      <c r="L122" s="133">
        <v>821</v>
      </c>
      <c r="M122" s="133">
        <v>869</v>
      </c>
      <c r="N122" s="133">
        <v>1690</v>
      </c>
      <c r="O122" s="133">
        <v>60</v>
      </c>
      <c r="P122" s="133">
        <v>53</v>
      </c>
      <c r="Q122" s="133">
        <v>56</v>
      </c>
      <c r="R122" s="133">
        <v>980</v>
      </c>
      <c r="S122" s="133">
        <v>1049</v>
      </c>
      <c r="T122" s="133">
        <v>2029</v>
      </c>
    </row>
    <row r="123" spans="1:20" x14ac:dyDescent="0.35">
      <c r="A123" s="133" t="s">
        <v>359</v>
      </c>
      <c r="B123" s="170" t="s">
        <v>360</v>
      </c>
      <c r="C123" s="133">
        <v>26</v>
      </c>
      <c r="D123" s="133">
        <v>25</v>
      </c>
      <c r="E123" s="133">
        <v>25</v>
      </c>
      <c r="F123" s="133">
        <v>46</v>
      </c>
      <c r="G123" s="133">
        <v>64</v>
      </c>
      <c r="H123" s="133">
        <v>110</v>
      </c>
      <c r="I123" s="133">
        <v>56</v>
      </c>
      <c r="J123" s="133">
        <v>52</v>
      </c>
      <c r="K123" s="133">
        <v>54</v>
      </c>
      <c r="L123" s="133">
        <v>902</v>
      </c>
      <c r="M123" s="133">
        <v>912</v>
      </c>
      <c r="N123" s="133">
        <v>1814</v>
      </c>
      <c r="O123" s="133">
        <v>55</v>
      </c>
      <c r="P123" s="133">
        <v>50</v>
      </c>
      <c r="Q123" s="133">
        <v>52</v>
      </c>
      <c r="R123" s="133">
        <v>948</v>
      </c>
      <c r="S123" s="133">
        <v>976</v>
      </c>
      <c r="T123" s="133">
        <v>1924</v>
      </c>
    </row>
    <row r="124" spans="1:20" x14ac:dyDescent="0.35">
      <c r="A124" s="133" t="s">
        <v>232</v>
      </c>
      <c r="B124" s="170" t="s">
        <v>233</v>
      </c>
      <c r="C124" s="133">
        <v>46</v>
      </c>
      <c r="D124" s="133">
        <v>36</v>
      </c>
      <c r="E124" s="133">
        <v>41</v>
      </c>
      <c r="F124" s="133">
        <v>394</v>
      </c>
      <c r="G124" s="133">
        <v>450</v>
      </c>
      <c r="H124" s="133">
        <v>844</v>
      </c>
      <c r="I124" s="133">
        <v>70</v>
      </c>
      <c r="J124" s="133">
        <v>62</v>
      </c>
      <c r="K124" s="133">
        <v>66</v>
      </c>
      <c r="L124" s="133">
        <v>2712</v>
      </c>
      <c r="M124" s="133">
        <v>2974</v>
      </c>
      <c r="N124" s="133">
        <v>5686</v>
      </c>
      <c r="O124" s="133">
        <v>67</v>
      </c>
      <c r="P124" s="133">
        <v>59</v>
      </c>
      <c r="Q124" s="133">
        <v>62</v>
      </c>
      <c r="R124" s="133">
        <v>3106</v>
      </c>
      <c r="S124" s="133">
        <v>3424</v>
      </c>
      <c r="T124" s="133">
        <v>6530</v>
      </c>
    </row>
    <row r="125" spans="1:20" x14ac:dyDescent="0.35">
      <c r="A125" s="133" t="s">
        <v>242</v>
      </c>
      <c r="B125" s="170" t="s">
        <v>243</v>
      </c>
      <c r="C125" s="133">
        <v>44</v>
      </c>
      <c r="D125" s="133">
        <v>30</v>
      </c>
      <c r="E125" s="133">
        <v>37</v>
      </c>
      <c r="F125" s="133">
        <v>265</v>
      </c>
      <c r="G125" s="133">
        <v>282</v>
      </c>
      <c r="H125" s="133">
        <v>547</v>
      </c>
      <c r="I125" s="133">
        <v>56</v>
      </c>
      <c r="J125" s="133">
        <v>48</v>
      </c>
      <c r="K125" s="133">
        <v>52</v>
      </c>
      <c r="L125" s="133">
        <v>1003</v>
      </c>
      <c r="M125" s="133">
        <v>980</v>
      </c>
      <c r="N125" s="133">
        <v>1983</v>
      </c>
      <c r="O125" s="133">
        <v>54</v>
      </c>
      <c r="P125" s="133">
        <v>44</v>
      </c>
      <c r="Q125" s="133">
        <v>49</v>
      </c>
      <c r="R125" s="133">
        <v>1268</v>
      </c>
      <c r="S125" s="133">
        <v>1262</v>
      </c>
      <c r="T125" s="133">
        <v>2530</v>
      </c>
    </row>
    <row r="126" spans="1:20" x14ac:dyDescent="0.35">
      <c r="A126" s="133" t="s">
        <v>114</v>
      </c>
      <c r="B126" s="170" t="s">
        <v>115</v>
      </c>
      <c r="C126" s="133">
        <v>39</v>
      </c>
      <c r="D126" s="133">
        <v>41</v>
      </c>
      <c r="E126" s="133">
        <v>40</v>
      </c>
      <c r="F126" s="133">
        <v>271</v>
      </c>
      <c r="G126" s="133">
        <v>303</v>
      </c>
      <c r="H126" s="133">
        <v>574</v>
      </c>
      <c r="I126" s="133">
        <v>66</v>
      </c>
      <c r="J126" s="133">
        <v>59</v>
      </c>
      <c r="K126" s="133">
        <v>63</v>
      </c>
      <c r="L126" s="133">
        <v>493</v>
      </c>
      <c r="M126" s="133">
        <v>508</v>
      </c>
      <c r="N126" s="133">
        <v>1001</v>
      </c>
      <c r="O126" s="133">
        <v>57</v>
      </c>
      <c r="P126" s="133">
        <v>52</v>
      </c>
      <c r="Q126" s="133">
        <v>54</v>
      </c>
      <c r="R126" s="133">
        <v>764</v>
      </c>
      <c r="S126" s="133">
        <v>811</v>
      </c>
      <c r="T126" s="133">
        <v>1575</v>
      </c>
    </row>
    <row r="127" spans="1:20" x14ac:dyDescent="0.35">
      <c r="A127" s="133" t="s">
        <v>139</v>
      </c>
      <c r="B127" s="170" t="s">
        <v>140</v>
      </c>
      <c r="C127" s="133">
        <v>45</v>
      </c>
      <c r="D127" s="133">
        <v>35</v>
      </c>
      <c r="E127" s="133">
        <v>39</v>
      </c>
      <c r="F127" s="133">
        <v>149</v>
      </c>
      <c r="G127" s="133">
        <v>204</v>
      </c>
      <c r="H127" s="133">
        <v>353</v>
      </c>
      <c r="I127" s="133">
        <v>67</v>
      </c>
      <c r="J127" s="133">
        <v>59</v>
      </c>
      <c r="K127" s="133">
        <v>63</v>
      </c>
      <c r="L127" s="133">
        <v>1027</v>
      </c>
      <c r="M127" s="133">
        <v>1037</v>
      </c>
      <c r="N127" s="133">
        <v>2064</v>
      </c>
      <c r="O127" s="133">
        <v>64</v>
      </c>
      <c r="P127" s="133">
        <v>56</v>
      </c>
      <c r="Q127" s="133">
        <v>60</v>
      </c>
      <c r="R127" s="133">
        <v>1176</v>
      </c>
      <c r="S127" s="133">
        <v>1241</v>
      </c>
      <c r="T127" s="133">
        <v>2417</v>
      </c>
    </row>
    <row r="128" spans="1:20" x14ac:dyDescent="0.35">
      <c r="A128" s="133" t="s">
        <v>370</v>
      </c>
      <c r="B128" s="170" t="s">
        <v>371</v>
      </c>
      <c r="C128" s="133">
        <v>48</v>
      </c>
      <c r="D128" s="133">
        <v>38</v>
      </c>
      <c r="E128" s="133">
        <v>43</v>
      </c>
      <c r="F128" s="133">
        <v>510</v>
      </c>
      <c r="G128" s="133">
        <v>518</v>
      </c>
      <c r="H128" s="133">
        <v>1028</v>
      </c>
      <c r="I128" s="133">
        <v>66</v>
      </c>
      <c r="J128" s="133">
        <v>57</v>
      </c>
      <c r="K128" s="133">
        <v>62</v>
      </c>
      <c r="L128" s="133">
        <v>3056</v>
      </c>
      <c r="M128" s="133">
        <v>3255</v>
      </c>
      <c r="N128" s="133">
        <v>6311</v>
      </c>
      <c r="O128" s="133">
        <v>63</v>
      </c>
      <c r="P128" s="133">
        <v>55</v>
      </c>
      <c r="Q128" s="133">
        <v>59</v>
      </c>
      <c r="R128" s="133">
        <v>3566</v>
      </c>
      <c r="S128" s="133">
        <v>3773</v>
      </c>
      <c r="T128" s="133">
        <v>7339</v>
      </c>
    </row>
    <row r="129" spans="1:20" x14ac:dyDescent="0.35">
      <c r="A129" s="133" t="s">
        <v>380</v>
      </c>
      <c r="B129" s="170" t="s">
        <v>381</v>
      </c>
      <c r="C129" s="133">
        <v>46</v>
      </c>
      <c r="D129" s="133">
        <v>44</v>
      </c>
      <c r="E129" s="133">
        <v>45</v>
      </c>
      <c r="F129" s="133">
        <v>325</v>
      </c>
      <c r="G129" s="133">
        <v>322</v>
      </c>
      <c r="H129" s="133">
        <v>647</v>
      </c>
      <c r="I129" s="133">
        <v>64</v>
      </c>
      <c r="J129" s="133">
        <v>58</v>
      </c>
      <c r="K129" s="133">
        <v>61</v>
      </c>
      <c r="L129" s="133">
        <v>1044</v>
      </c>
      <c r="M129" s="133">
        <v>1092</v>
      </c>
      <c r="N129" s="133">
        <v>2136</v>
      </c>
      <c r="O129" s="133">
        <v>60</v>
      </c>
      <c r="P129" s="133">
        <v>55</v>
      </c>
      <c r="Q129" s="133">
        <v>58</v>
      </c>
      <c r="R129" s="133">
        <v>1369</v>
      </c>
      <c r="S129" s="133">
        <v>1414</v>
      </c>
      <c r="T129" s="133">
        <v>2783</v>
      </c>
    </row>
    <row r="130" spans="1:20" x14ac:dyDescent="0.35">
      <c r="A130" s="133" t="s">
        <v>390</v>
      </c>
      <c r="B130" s="170" t="s">
        <v>391</v>
      </c>
      <c r="C130" s="133" t="s">
        <v>414</v>
      </c>
      <c r="D130" s="133" t="s">
        <v>414</v>
      </c>
      <c r="E130" s="133" t="s">
        <v>414</v>
      </c>
      <c r="F130" s="133" t="s">
        <v>414</v>
      </c>
      <c r="G130" s="133" t="s">
        <v>414</v>
      </c>
      <c r="H130" s="133" t="s">
        <v>414</v>
      </c>
      <c r="I130" s="133" t="s">
        <v>414</v>
      </c>
      <c r="J130" s="133" t="s">
        <v>414</v>
      </c>
      <c r="K130" s="133" t="s">
        <v>414</v>
      </c>
      <c r="L130" s="133" t="s">
        <v>414</v>
      </c>
      <c r="M130" s="133" t="s">
        <v>414</v>
      </c>
      <c r="N130" s="133" t="s">
        <v>414</v>
      </c>
      <c r="O130" s="133" t="s">
        <v>414</v>
      </c>
      <c r="P130" s="133" t="s">
        <v>414</v>
      </c>
      <c r="Q130" s="133" t="s">
        <v>414</v>
      </c>
      <c r="R130" s="133" t="s">
        <v>414</v>
      </c>
      <c r="S130" s="133" t="s">
        <v>414</v>
      </c>
      <c r="T130" s="133" t="s">
        <v>414</v>
      </c>
    </row>
    <row r="131" spans="1:20" x14ac:dyDescent="0.35">
      <c r="A131" s="133" t="s">
        <v>234</v>
      </c>
      <c r="B131" s="170" t="s">
        <v>235</v>
      </c>
      <c r="C131" s="133">
        <v>38</v>
      </c>
      <c r="D131" s="133">
        <v>32</v>
      </c>
      <c r="E131" s="133">
        <v>35</v>
      </c>
      <c r="F131" s="133">
        <v>1123</v>
      </c>
      <c r="G131" s="133">
        <v>1140</v>
      </c>
      <c r="H131" s="133">
        <v>2263</v>
      </c>
      <c r="I131" s="133">
        <v>61</v>
      </c>
      <c r="J131" s="133">
        <v>54</v>
      </c>
      <c r="K131" s="133">
        <v>57</v>
      </c>
      <c r="L131" s="133">
        <v>6278</v>
      </c>
      <c r="M131" s="133">
        <v>6866</v>
      </c>
      <c r="N131" s="133">
        <v>13144</v>
      </c>
      <c r="O131" s="133">
        <v>57</v>
      </c>
      <c r="P131" s="133">
        <v>51</v>
      </c>
      <c r="Q131" s="133">
        <v>54</v>
      </c>
      <c r="R131" s="133">
        <v>7401</v>
      </c>
      <c r="S131" s="133">
        <v>8006</v>
      </c>
      <c r="T131" s="133">
        <v>15407</v>
      </c>
    </row>
    <row r="132" spans="1:20" x14ac:dyDescent="0.35">
      <c r="A132" s="133" t="s">
        <v>244</v>
      </c>
      <c r="B132" s="170" t="s">
        <v>427</v>
      </c>
      <c r="C132" s="133">
        <v>35</v>
      </c>
      <c r="D132" s="133">
        <v>37</v>
      </c>
      <c r="E132" s="133">
        <v>36</v>
      </c>
      <c r="F132" s="133">
        <v>178</v>
      </c>
      <c r="G132" s="133">
        <v>204</v>
      </c>
      <c r="H132" s="133">
        <v>382</v>
      </c>
      <c r="I132" s="133">
        <v>61</v>
      </c>
      <c r="J132" s="133">
        <v>51</v>
      </c>
      <c r="K132" s="133">
        <v>56</v>
      </c>
      <c r="L132" s="133">
        <v>750</v>
      </c>
      <c r="M132" s="133">
        <v>790</v>
      </c>
      <c r="N132" s="133">
        <v>1540</v>
      </c>
      <c r="O132" s="133">
        <v>56</v>
      </c>
      <c r="P132" s="133">
        <v>48</v>
      </c>
      <c r="Q132" s="133">
        <v>52</v>
      </c>
      <c r="R132" s="133">
        <v>928</v>
      </c>
      <c r="S132" s="133">
        <v>994</v>
      </c>
      <c r="T132" s="133">
        <v>1922</v>
      </c>
    </row>
    <row r="133" spans="1:20" x14ac:dyDescent="0.35">
      <c r="A133" s="133" t="s">
        <v>247</v>
      </c>
      <c r="B133" s="170" t="s">
        <v>248</v>
      </c>
      <c r="C133" s="133">
        <v>49</v>
      </c>
      <c r="D133" s="133">
        <v>37</v>
      </c>
      <c r="E133" s="133">
        <v>43</v>
      </c>
      <c r="F133" s="133">
        <v>195</v>
      </c>
      <c r="G133" s="133">
        <v>203</v>
      </c>
      <c r="H133" s="133">
        <v>398</v>
      </c>
      <c r="I133" s="133">
        <v>67</v>
      </c>
      <c r="J133" s="133">
        <v>57</v>
      </c>
      <c r="K133" s="133">
        <v>62</v>
      </c>
      <c r="L133" s="133">
        <v>782</v>
      </c>
      <c r="M133" s="133">
        <v>843</v>
      </c>
      <c r="N133" s="133">
        <v>1625</v>
      </c>
      <c r="O133" s="133">
        <v>63</v>
      </c>
      <c r="P133" s="133">
        <v>53</v>
      </c>
      <c r="Q133" s="133">
        <v>58</v>
      </c>
      <c r="R133" s="133">
        <v>977</v>
      </c>
      <c r="S133" s="133">
        <v>1046</v>
      </c>
      <c r="T133" s="133">
        <v>2023</v>
      </c>
    </row>
    <row r="134" spans="1:20" x14ac:dyDescent="0.35">
      <c r="A134" s="133" t="s">
        <v>204</v>
      </c>
      <c r="B134" s="170" t="s">
        <v>205</v>
      </c>
      <c r="C134" s="133">
        <v>40</v>
      </c>
      <c r="D134" s="133">
        <v>33</v>
      </c>
      <c r="E134" s="133">
        <v>36</v>
      </c>
      <c r="F134" s="133">
        <v>110</v>
      </c>
      <c r="G134" s="133">
        <v>116</v>
      </c>
      <c r="H134" s="133">
        <v>226</v>
      </c>
      <c r="I134" s="133">
        <v>57</v>
      </c>
      <c r="J134" s="133">
        <v>50</v>
      </c>
      <c r="K134" s="133">
        <v>54</v>
      </c>
      <c r="L134" s="133">
        <v>734</v>
      </c>
      <c r="M134" s="133">
        <v>780</v>
      </c>
      <c r="N134" s="133">
        <v>1514</v>
      </c>
      <c r="O134" s="133">
        <v>55</v>
      </c>
      <c r="P134" s="133">
        <v>48</v>
      </c>
      <c r="Q134" s="133">
        <v>51</v>
      </c>
      <c r="R134" s="133">
        <v>844</v>
      </c>
      <c r="S134" s="133">
        <v>896</v>
      </c>
      <c r="T134" s="133">
        <v>1740</v>
      </c>
    </row>
    <row r="135" spans="1:20" x14ac:dyDescent="0.35">
      <c r="A135" s="133" t="s">
        <v>224</v>
      </c>
      <c r="B135" s="170" t="s">
        <v>225</v>
      </c>
      <c r="C135" s="133">
        <v>43</v>
      </c>
      <c r="D135" s="133">
        <v>33</v>
      </c>
      <c r="E135" s="133">
        <v>38</v>
      </c>
      <c r="F135" s="133">
        <v>433</v>
      </c>
      <c r="G135" s="133">
        <v>451</v>
      </c>
      <c r="H135" s="133">
        <v>884</v>
      </c>
      <c r="I135" s="133">
        <v>70</v>
      </c>
      <c r="J135" s="133">
        <v>62</v>
      </c>
      <c r="K135" s="133">
        <v>66</v>
      </c>
      <c r="L135" s="133">
        <v>2470</v>
      </c>
      <c r="M135" s="133">
        <v>2533</v>
      </c>
      <c r="N135" s="133">
        <v>5003</v>
      </c>
      <c r="O135" s="133">
        <v>66</v>
      </c>
      <c r="P135" s="133">
        <v>58</v>
      </c>
      <c r="Q135" s="133">
        <v>62</v>
      </c>
      <c r="R135" s="133">
        <v>2903</v>
      </c>
      <c r="S135" s="133">
        <v>2984</v>
      </c>
      <c r="T135" s="133">
        <v>5887</v>
      </c>
    </row>
    <row r="136" spans="1:20" x14ac:dyDescent="0.35">
      <c r="A136" s="133" t="s">
        <v>335</v>
      </c>
      <c r="B136" s="170" t="s">
        <v>336</v>
      </c>
      <c r="C136" s="133">
        <v>41</v>
      </c>
      <c r="D136" s="133">
        <v>35</v>
      </c>
      <c r="E136" s="133">
        <v>38</v>
      </c>
      <c r="F136" s="133">
        <v>1349</v>
      </c>
      <c r="G136" s="133">
        <v>1345</v>
      </c>
      <c r="H136" s="133">
        <v>2694</v>
      </c>
      <c r="I136" s="133">
        <v>62</v>
      </c>
      <c r="J136" s="133">
        <v>53</v>
      </c>
      <c r="K136" s="133">
        <v>57</v>
      </c>
      <c r="L136" s="133">
        <v>6463</v>
      </c>
      <c r="M136" s="133">
        <v>7025</v>
      </c>
      <c r="N136" s="133">
        <v>13488</v>
      </c>
      <c r="O136" s="133">
        <v>58</v>
      </c>
      <c r="P136" s="133">
        <v>50</v>
      </c>
      <c r="Q136" s="133">
        <v>54</v>
      </c>
      <c r="R136" s="133">
        <v>7812</v>
      </c>
      <c r="S136" s="133">
        <v>8370</v>
      </c>
      <c r="T136" s="133">
        <v>16182</v>
      </c>
    </row>
    <row r="137" spans="1:20" x14ac:dyDescent="0.35">
      <c r="A137" s="133" t="s">
        <v>337</v>
      </c>
      <c r="B137" s="170" t="s">
        <v>338</v>
      </c>
      <c r="C137" s="133">
        <v>36</v>
      </c>
      <c r="D137" s="133">
        <v>28</v>
      </c>
      <c r="E137" s="133">
        <v>32</v>
      </c>
      <c r="F137" s="133">
        <v>352</v>
      </c>
      <c r="G137" s="133">
        <v>325</v>
      </c>
      <c r="H137" s="133">
        <v>677</v>
      </c>
      <c r="I137" s="133">
        <v>54</v>
      </c>
      <c r="J137" s="133">
        <v>48</v>
      </c>
      <c r="K137" s="133">
        <v>51</v>
      </c>
      <c r="L137" s="133">
        <v>1249</v>
      </c>
      <c r="M137" s="133">
        <v>1280</v>
      </c>
      <c r="N137" s="133">
        <v>2529</v>
      </c>
      <c r="O137" s="133">
        <v>50</v>
      </c>
      <c r="P137" s="133">
        <v>44</v>
      </c>
      <c r="Q137" s="133">
        <v>47</v>
      </c>
      <c r="R137" s="133">
        <v>1601</v>
      </c>
      <c r="S137" s="133">
        <v>1605</v>
      </c>
      <c r="T137" s="133">
        <v>3206</v>
      </c>
    </row>
    <row r="138" spans="1:20" x14ac:dyDescent="0.35">
      <c r="A138" s="133" t="s">
        <v>118</v>
      </c>
      <c r="B138" s="170" t="s">
        <v>119</v>
      </c>
      <c r="C138" s="133">
        <v>52</v>
      </c>
      <c r="D138" s="133">
        <v>42</v>
      </c>
      <c r="E138" s="133">
        <v>47</v>
      </c>
      <c r="F138" s="133">
        <v>1203</v>
      </c>
      <c r="G138" s="133">
        <v>1271</v>
      </c>
      <c r="H138" s="133">
        <v>2474</v>
      </c>
      <c r="I138" s="133">
        <v>69</v>
      </c>
      <c r="J138" s="133">
        <v>63</v>
      </c>
      <c r="K138" s="133">
        <v>66</v>
      </c>
      <c r="L138" s="133">
        <v>5120</v>
      </c>
      <c r="M138" s="133">
        <v>5438</v>
      </c>
      <c r="N138" s="133">
        <v>10558</v>
      </c>
      <c r="O138" s="133">
        <v>66</v>
      </c>
      <c r="P138" s="133">
        <v>59</v>
      </c>
      <c r="Q138" s="133">
        <v>62</v>
      </c>
      <c r="R138" s="133">
        <v>6323</v>
      </c>
      <c r="S138" s="133">
        <v>6709</v>
      </c>
      <c r="T138" s="133">
        <v>13032</v>
      </c>
    </row>
    <row r="139" spans="1:20" x14ac:dyDescent="0.35">
      <c r="A139" s="133" t="s">
        <v>100</v>
      </c>
      <c r="B139" s="170" t="s">
        <v>101</v>
      </c>
      <c r="C139" s="133">
        <v>49</v>
      </c>
      <c r="D139" s="133">
        <v>35</v>
      </c>
      <c r="E139" s="133">
        <v>42</v>
      </c>
      <c r="F139" s="133">
        <v>250</v>
      </c>
      <c r="G139" s="133">
        <v>228</v>
      </c>
      <c r="H139" s="133">
        <v>478</v>
      </c>
      <c r="I139" s="133">
        <v>65</v>
      </c>
      <c r="J139" s="133">
        <v>54</v>
      </c>
      <c r="K139" s="133">
        <v>60</v>
      </c>
      <c r="L139" s="133">
        <v>775</v>
      </c>
      <c r="M139" s="133">
        <v>786</v>
      </c>
      <c r="N139" s="133">
        <v>1561</v>
      </c>
      <c r="O139" s="133">
        <v>61</v>
      </c>
      <c r="P139" s="133">
        <v>50</v>
      </c>
      <c r="Q139" s="133">
        <v>56</v>
      </c>
      <c r="R139" s="133">
        <v>1025</v>
      </c>
      <c r="S139" s="133">
        <v>1014</v>
      </c>
      <c r="T139" s="133">
        <v>2039</v>
      </c>
    </row>
    <row r="140" spans="1:20" x14ac:dyDescent="0.35">
      <c r="A140" s="133" t="s">
        <v>102</v>
      </c>
      <c r="B140" s="170" t="s">
        <v>103</v>
      </c>
      <c r="C140" s="133">
        <v>46</v>
      </c>
      <c r="D140" s="133">
        <v>36</v>
      </c>
      <c r="E140" s="133">
        <v>41</v>
      </c>
      <c r="F140" s="133">
        <v>246</v>
      </c>
      <c r="G140" s="133">
        <v>236</v>
      </c>
      <c r="H140" s="133">
        <v>482</v>
      </c>
      <c r="I140" s="133">
        <v>67</v>
      </c>
      <c r="J140" s="133">
        <v>58</v>
      </c>
      <c r="K140" s="133">
        <v>63</v>
      </c>
      <c r="L140" s="133">
        <v>542</v>
      </c>
      <c r="M140" s="133">
        <v>554</v>
      </c>
      <c r="N140" s="133">
        <v>1096</v>
      </c>
      <c r="O140" s="133">
        <v>60</v>
      </c>
      <c r="P140" s="133">
        <v>52</v>
      </c>
      <c r="Q140" s="133">
        <v>56</v>
      </c>
      <c r="R140" s="133">
        <v>788</v>
      </c>
      <c r="S140" s="133">
        <v>790</v>
      </c>
      <c r="T140" s="133">
        <v>1578</v>
      </c>
    </row>
    <row r="141" spans="1:20" x14ac:dyDescent="0.35">
      <c r="A141" s="133" t="s">
        <v>192</v>
      </c>
      <c r="B141" s="170" t="s">
        <v>193</v>
      </c>
      <c r="C141" s="133">
        <v>45</v>
      </c>
      <c r="D141" s="133">
        <v>39</v>
      </c>
      <c r="E141" s="133">
        <v>42</v>
      </c>
      <c r="F141" s="133">
        <v>742</v>
      </c>
      <c r="G141" s="133">
        <v>745</v>
      </c>
      <c r="H141" s="133">
        <v>1487</v>
      </c>
      <c r="I141" s="133">
        <v>63</v>
      </c>
      <c r="J141" s="133">
        <v>56</v>
      </c>
      <c r="K141" s="133">
        <v>59</v>
      </c>
      <c r="L141" s="133">
        <v>3446</v>
      </c>
      <c r="M141" s="133">
        <v>3633</v>
      </c>
      <c r="N141" s="133">
        <v>7079</v>
      </c>
      <c r="O141" s="133">
        <v>60</v>
      </c>
      <c r="P141" s="133">
        <v>53</v>
      </c>
      <c r="Q141" s="133">
        <v>56</v>
      </c>
      <c r="R141" s="133">
        <v>4188</v>
      </c>
      <c r="S141" s="133">
        <v>4378</v>
      </c>
      <c r="T141" s="133">
        <v>8566</v>
      </c>
    </row>
    <row r="142" spans="1:20" x14ac:dyDescent="0.35">
      <c r="A142" s="133" t="s">
        <v>190</v>
      </c>
      <c r="B142" s="170" t="s">
        <v>191</v>
      </c>
      <c r="C142" s="133">
        <v>43</v>
      </c>
      <c r="D142" s="133">
        <v>36</v>
      </c>
      <c r="E142" s="133">
        <v>39</v>
      </c>
      <c r="F142" s="133">
        <v>542</v>
      </c>
      <c r="G142" s="133">
        <v>561</v>
      </c>
      <c r="H142" s="133">
        <v>1103</v>
      </c>
      <c r="I142" s="133">
        <v>57</v>
      </c>
      <c r="J142" s="133">
        <v>48</v>
      </c>
      <c r="K142" s="133">
        <v>52</v>
      </c>
      <c r="L142" s="133">
        <v>1062</v>
      </c>
      <c r="M142" s="133">
        <v>1119</v>
      </c>
      <c r="N142" s="133">
        <v>2181</v>
      </c>
      <c r="O142" s="133">
        <v>52</v>
      </c>
      <c r="P142" s="133">
        <v>44</v>
      </c>
      <c r="Q142" s="133">
        <v>48</v>
      </c>
      <c r="R142" s="133">
        <v>1604</v>
      </c>
      <c r="S142" s="133">
        <v>1680</v>
      </c>
      <c r="T142" s="133">
        <v>3284</v>
      </c>
    </row>
    <row r="143" spans="1:20" x14ac:dyDescent="0.35">
      <c r="A143" s="133" t="s">
        <v>208</v>
      </c>
      <c r="B143" s="170" t="s">
        <v>209</v>
      </c>
      <c r="C143" s="133">
        <v>48</v>
      </c>
      <c r="D143" s="133">
        <v>41</v>
      </c>
      <c r="E143" s="133">
        <v>44</v>
      </c>
      <c r="F143" s="133">
        <v>182</v>
      </c>
      <c r="G143" s="133">
        <v>194</v>
      </c>
      <c r="H143" s="133">
        <v>376</v>
      </c>
      <c r="I143" s="133">
        <v>68</v>
      </c>
      <c r="J143" s="133">
        <v>59</v>
      </c>
      <c r="K143" s="133">
        <v>63</v>
      </c>
      <c r="L143" s="133">
        <v>1158</v>
      </c>
      <c r="M143" s="133">
        <v>1223</v>
      </c>
      <c r="N143" s="133">
        <v>2381</v>
      </c>
      <c r="O143" s="133">
        <v>65</v>
      </c>
      <c r="P143" s="133">
        <v>56</v>
      </c>
      <c r="Q143" s="133">
        <v>61</v>
      </c>
      <c r="R143" s="133">
        <v>1340</v>
      </c>
      <c r="S143" s="133">
        <v>1417</v>
      </c>
      <c r="T143" s="133">
        <v>2757</v>
      </c>
    </row>
    <row r="144" spans="1:20" x14ac:dyDescent="0.35">
      <c r="A144" s="133" t="s">
        <v>216</v>
      </c>
      <c r="B144" s="170" t="s">
        <v>217</v>
      </c>
      <c r="C144" s="133">
        <v>40</v>
      </c>
      <c r="D144" s="133">
        <v>34</v>
      </c>
      <c r="E144" s="133">
        <v>37</v>
      </c>
      <c r="F144" s="133">
        <v>249</v>
      </c>
      <c r="G144" s="133">
        <v>245</v>
      </c>
      <c r="H144" s="133">
        <v>494</v>
      </c>
      <c r="I144" s="133">
        <v>60</v>
      </c>
      <c r="J144" s="133">
        <v>52</v>
      </c>
      <c r="K144" s="133">
        <v>56</v>
      </c>
      <c r="L144" s="133">
        <v>754</v>
      </c>
      <c r="M144" s="133">
        <v>766</v>
      </c>
      <c r="N144" s="133">
        <v>1520</v>
      </c>
      <c r="O144" s="133">
        <v>55</v>
      </c>
      <c r="P144" s="133">
        <v>48</v>
      </c>
      <c r="Q144" s="133">
        <v>51</v>
      </c>
      <c r="R144" s="133">
        <v>1003</v>
      </c>
      <c r="S144" s="133">
        <v>1011</v>
      </c>
      <c r="T144" s="133">
        <v>2014</v>
      </c>
    </row>
    <row r="145" spans="1:20" x14ac:dyDescent="0.35">
      <c r="A145" s="133" t="s">
        <v>108</v>
      </c>
      <c r="B145" s="170" t="s">
        <v>109</v>
      </c>
      <c r="C145" s="133">
        <v>49</v>
      </c>
      <c r="D145" s="133">
        <v>41</v>
      </c>
      <c r="E145" s="133">
        <v>45</v>
      </c>
      <c r="F145" s="133">
        <v>250</v>
      </c>
      <c r="G145" s="133">
        <v>221</v>
      </c>
      <c r="H145" s="133">
        <v>471</v>
      </c>
      <c r="I145" s="133">
        <v>69</v>
      </c>
      <c r="J145" s="133">
        <v>63</v>
      </c>
      <c r="K145" s="133">
        <v>66</v>
      </c>
      <c r="L145" s="133">
        <v>1628</v>
      </c>
      <c r="M145" s="133">
        <v>1784</v>
      </c>
      <c r="N145" s="133">
        <v>3412</v>
      </c>
      <c r="O145" s="133">
        <v>66</v>
      </c>
      <c r="P145" s="133">
        <v>61</v>
      </c>
      <c r="Q145" s="133">
        <v>63</v>
      </c>
      <c r="R145" s="133">
        <v>1878</v>
      </c>
      <c r="S145" s="133">
        <v>2005</v>
      </c>
      <c r="T145" s="133">
        <v>3883</v>
      </c>
    </row>
    <row r="146" spans="1:20" x14ac:dyDescent="0.35">
      <c r="A146" s="133" t="s">
        <v>110</v>
      </c>
      <c r="B146" s="170" t="s">
        <v>428</v>
      </c>
      <c r="C146" s="133">
        <v>45</v>
      </c>
      <c r="D146" s="133">
        <v>35</v>
      </c>
      <c r="E146" s="133">
        <v>40</v>
      </c>
      <c r="F146" s="133">
        <v>270</v>
      </c>
      <c r="G146" s="133">
        <v>308</v>
      </c>
      <c r="H146" s="133">
        <v>578</v>
      </c>
      <c r="I146" s="133">
        <v>63</v>
      </c>
      <c r="J146" s="133">
        <v>57</v>
      </c>
      <c r="K146" s="133">
        <v>60</v>
      </c>
      <c r="L146" s="133">
        <v>1432</v>
      </c>
      <c r="M146" s="133">
        <v>1567</v>
      </c>
      <c r="N146" s="133">
        <v>2999</v>
      </c>
      <c r="O146" s="133">
        <v>60</v>
      </c>
      <c r="P146" s="133">
        <v>54</v>
      </c>
      <c r="Q146" s="133">
        <v>57</v>
      </c>
      <c r="R146" s="133">
        <v>1702</v>
      </c>
      <c r="S146" s="133">
        <v>1875</v>
      </c>
      <c r="T146" s="133">
        <v>3577</v>
      </c>
    </row>
    <row r="147" spans="1:20" x14ac:dyDescent="0.35">
      <c r="A147" s="133" t="s">
        <v>368</v>
      </c>
      <c r="B147" s="170" t="s">
        <v>369</v>
      </c>
      <c r="C147" s="133">
        <v>50</v>
      </c>
      <c r="D147" s="133">
        <v>34</v>
      </c>
      <c r="E147" s="133">
        <v>42</v>
      </c>
      <c r="F147" s="133">
        <v>424</v>
      </c>
      <c r="G147" s="133">
        <v>414</v>
      </c>
      <c r="H147" s="133">
        <v>838</v>
      </c>
      <c r="I147" s="133">
        <v>63</v>
      </c>
      <c r="J147" s="133">
        <v>51</v>
      </c>
      <c r="K147" s="133">
        <v>57</v>
      </c>
      <c r="L147" s="133">
        <v>2217</v>
      </c>
      <c r="M147" s="133">
        <v>2333</v>
      </c>
      <c r="N147" s="133">
        <v>4550</v>
      </c>
      <c r="O147" s="133">
        <v>61</v>
      </c>
      <c r="P147" s="133">
        <v>49</v>
      </c>
      <c r="Q147" s="133">
        <v>55</v>
      </c>
      <c r="R147" s="133">
        <v>2641</v>
      </c>
      <c r="S147" s="133">
        <v>2747</v>
      </c>
      <c r="T147" s="133">
        <v>5388</v>
      </c>
    </row>
    <row r="148" spans="1:20" x14ac:dyDescent="0.35">
      <c r="A148" s="133" t="s">
        <v>112</v>
      </c>
      <c r="B148" s="170" t="s">
        <v>113</v>
      </c>
      <c r="C148" s="133">
        <v>55</v>
      </c>
      <c r="D148" s="133">
        <v>46</v>
      </c>
      <c r="E148" s="133">
        <v>50</v>
      </c>
      <c r="F148" s="133">
        <v>340</v>
      </c>
      <c r="G148" s="133">
        <v>369</v>
      </c>
      <c r="H148" s="133">
        <v>709</v>
      </c>
      <c r="I148" s="133">
        <v>63</v>
      </c>
      <c r="J148" s="133">
        <v>55</v>
      </c>
      <c r="K148" s="133">
        <v>59</v>
      </c>
      <c r="L148" s="133">
        <v>2065</v>
      </c>
      <c r="M148" s="133">
        <v>2148</v>
      </c>
      <c r="N148" s="133">
        <v>4213</v>
      </c>
      <c r="O148" s="133">
        <v>62</v>
      </c>
      <c r="P148" s="133">
        <v>54</v>
      </c>
      <c r="Q148" s="133">
        <v>58</v>
      </c>
      <c r="R148" s="133">
        <v>2405</v>
      </c>
      <c r="S148" s="133">
        <v>2517</v>
      </c>
      <c r="T148" s="133">
        <v>4922</v>
      </c>
    </row>
    <row r="149" spans="1:20" x14ac:dyDescent="0.35">
      <c r="A149" s="133" t="s">
        <v>374</v>
      </c>
      <c r="B149" s="170" t="s">
        <v>375</v>
      </c>
      <c r="C149" s="133">
        <v>46</v>
      </c>
      <c r="D149" s="133">
        <v>36</v>
      </c>
      <c r="E149" s="133">
        <v>41</v>
      </c>
      <c r="F149" s="133">
        <v>387</v>
      </c>
      <c r="G149" s="133">
        <v>424</v>
      </c>
      <c r="H149" s="133">
        <v>811</v>
      </c>
      <c r="I149" s="133">
        <v>68</v>
      </c>
      <c r="J149" s="133">
        <v>61</v>
      </c>
      <c r="K149" s="133">
        <v>64</v>
      </c>
      <c r="L149" s="133">
        <v>2488</v>
      </c>
      <c r="M149" s="133">
        <v>2836</v>
      </c>
      <c r="N149" s="133">
        <v>5324</v>
      </c>
      <c r="O149" s="133">
        <v>65</v>
      </c>
      <c r="P149" s="133">
        <v>58</v>
      </c>
      <c r="Q149" s="133">
        <v>61</v>
      </c>
      <c r="R149" s="133">
        <v>2875</v>
      </c>
      <c r="S149" s="133">
        <v>3260</v>
      </c>
      <c r="T149" s="133">
        <v>6135</v>
      </c>
    </row>
    <row r="150" spans="1:20" x14ac:dyDescent="0.35">
      <c r="A150" s="133" t="s">
        <v>236</v>
      </c>
      <c r="B150" s="170" t="s">
        <v>237</v>
      </c>
      <c r="C150" s="133">
        <v>46</v>
      </c>
      <c r="D150" s="133">
        <v>36</v>
      </c>
      <c r="E150" s="133">
        <v>41</v>
      </c>
      <c r="F150" s="133">
        <v>864</v>
      </c>
      <c r="G150" s="133">
        <v>937</v>
      </c>
      <c r="H150" s="133">
        <v>1801</v>
      </c>
      <c r="I150" s="133">
        <v>67</v>
      </c>
      <c r="J150" s="133">
        <v>59</v>
      </c>
      <c r="K150" s="133">
        <v>63</v>
      </c>
      <c r="L150" s="133">
        <v>5485</v>
      </c>
      <c r="M150" s="133">
        <v>5888</v>
      </c>
      <c r="N150" s="133">
        <v>11373</v>
      </c>
      <c r="O150" s="133">
        <v>64</v>
      </c>
      <c r="P150" s="133">
        <v>56</v>
      </c>
      <c r="Q150" s="133">
        <v>60</v>
      </c>
      <c r="R150" s="133">
        <v>6349</v>
      </c>
      <c r="S150" s="133">
        <v>6825</v>
      </c>
      <c r="T150" s="133">
        <v>13174</v>
      </c>
    </row>
    <row r="151" spans="1:20" x14ac:dyDescent="0.35">
      <c r="A151" s="133" t="s">
        <v>333</v>
      </c>
      <c r="B151" s="170" t="s">
        <v>334</v>
      </c>
      <c r="C151" s="133">
        <v>36</v>
      </c>
      <c r="D151" s="133">
        <v>29</v>
      </c>
      <c r="E151" s="133">
        <v>33</v>
      </c>
      <c r="F151" s="133">
        <v>140</v>
      </c>
      <c r="G151" s="133">
        <v>156</v>
      </c>
      <c r="H151" s="133">
        <v>296</v>
      </c>
      <c r="I151" s="133">
        <v>57</v>
      </c>
      <c r="J151" s="133">
        <v>48</v>
      </c>
      <c r="K151" s="133">
        <v>52</v>
      </c>
      <c r="L151" s="133">
        <v>481</v>
      </c>
      <c r="M151" s="133">
        <v>561</v>
      </c>
      <c r="N151" s="133">
        <v>1042</v>
      </c>
      <c r="O151" s="133">
        <v>52</v>
      </c>
      <c r="P151" s="133">
        <v>44</v>
      </c>
      <c r="Q151" s="133">
        <v>48</v>
      </c>
      <c r="R151" s="133">
        <v>621</v>
      </c>
      <c r="S151" s="133">
        <v>717</v>
      </c>
      <c r="T151" s="133">
        <v>1338</v>
      </c>
    </row>
    <row r="152" spans="1:20" x14ac:dyDescent="0.35">
      <c r="A152" s="133" t="s">
        <v>186</v>
      </c>
      <c r="B152" s="170" t="s">
        <v>187</v>
      </c>
      <c r="C152" s="133">
        <v>55</v>
      </c>
      <c r="D152" s="133">
        <v>45</v>
      </c>
      <c r="E152" s="133">
        <v>50</v>
      </c>
      <c r="F152" s="133">
        <v>530</v>
      </c>
      <c r="G152" s="133">
        <v>534</v>
      </c>
      <c r="H152" s="133">
        <v>1064</v>
      </c>
      <c r="I152" s="133">
        <v>75</v>
      </c>
      <c r="J152" s="133">
        <v>67</v>
      </c>
      <c r="K152" s="133">
        <v>71</v>
      </c>
      <c r="L152" s="133">
        <v>3056</v>
      </c>
      <c r="M152" s="133">
        <v>3109</v>
      </c>
      <c r="N152" s="133">
        <v>6165</v>
      </c>
      <c r="O152" s="133">
        <v>72</v>
      </c>
      <c r="P152" s="133">
        <v>63</v>
      </c>
      <c r="Q152" s="133">
        <v>68</v>
      </c>
      <c r="R152" s="133">
        <v>3586</v>
      </c>
      <c r="S152" s="133">
        <v>3643</v>
      </c>
      <c r="T152" s="133">
        <v>7229</v>
      </c>
    </row>
    <row r="153" spans="1:20" x14ac:dyDescent="0.35">
      <c r="A153" s="133" t="s">
        <v>240</v>
      </c>
      <c r="B153" s="170" t="s">
        <v>241</v>
      </c>
      <c r="C153" s="133">
        <v>40</v>
      </c>
      <c r="D153" s="133">
        <v>33</v>
      </c>
      <c r="E153" s="133">
        <v>37</v>
      </c>
      <c r="F153" s="133">
        <v>721</v>
      </c>
      <c r="G153" s="133">
        <v>742</v>
      </c>
      <c r="H153" s="133">
        <v>1463</v>
      </c>
      <c r="I153" s="133">
        <v>56</v>
      </c>
      <c r="J153" s="133">
        <v>49</v>
      </c>
      <c r="K153" s="133">
        <v>53</v>
      </c>
      <c r="L153" s="133">
        <v>3307</v>
      </c>
      <c r="M153" s="133">
        <v>3529</v>
      </c>
      <c r="N153" s="133">
        <v>6836</v>
      </c>
      <c r="O153" s="133">
        <v>53</v>
      </c>
      <c r="P153" s="133">
        <v>46</v>
      </c>
      <c r="Q153" s="133">
        <v>50</v>
      </c>
      <c r="R153" s="133">
        <v>4028</v>
      </c>
      <c r="S153" s="133">
        <v>4271</v>
      </c>
      <c r="T153" s="133">
        <v>8299</v>
      </c>
    </row>
    <row r="154" spans="1:20" x14ac:dyDescent="0.35">
      <c r="A154" s="133" t="s">
        <v>188</v>
      </c>
      <c r="B154" s="170" t="s">
        <v>189</v>
      </c>
      <c r="C154" s="133">
        <v>43</v>
      </c>
      <c r="D154" s="133">
        <v>34</v>
      </c>
      <c r="E154" s="133">
        <v>39</v>
      </c>
      <c r="F154" s="133">
        <v>725</v>
      </c>
      <c r="G154" s="133">
        <v>683</v>
      </c>
      <c r="H154" s="133">
        <v>1408</v>
      </c>
      <c r="I154" s="133">
        <v>62</v>
      </c>
      <c r="J154" s="133">
        <v>54</v>
      </c>
      <c r="K154" s="133">
        <v>58</v>
      </c>
      <c r="L154" s="133">
        <v>3492</v>
      </c>
      <c r="M154" s="133">
        <v>3579</v>
      </c>
      <c r="N154" s="133">
        <v>7071</v>
      </c>
      <c r="O154" s="133">
        <v>59</v>
      </c>
      <c r="P154" s="133">
        <v>51</v>
      </c>
      <c r="Q154" s="133">
        <v>55</v>
      </c>
      <c r="R154" s="133">
        <v>4217</v>
      </c>
      <c r="S154" s="133">
        <v>4262</v>
      </c>
      <c r="T154" s="133">
        <v>8479</v>
      </c>
    </row>
    <row r="155" spans="1:20" x14ac:dyDescent="0.35">
      <c r="A155" s="133" t="s">
        <v>88</v>
      </c>
      <c r="B155" s="170" t="s">
        <v>89</v>
      </c>
      <c r="C155" s="133">
        <v>39</v>
      </c>
      <c r="D155" s="133">
        <v>39</v>
      </c>
      <c r="E155" s="133">
        <v>39</v>
      </c>
      <c r="F155" s="133">
        <v>307</v>
      </c>
      <c r="G155" s="133">
        <v>324</v>
      </c>
      <c r="H155" s="133">
        <v>631</v>
      </c>
      <c r="I155" s="133">
        <v>70</v>
      </c>
      <c r="J155" s="133">
        <v>59</v>
      </c>
      <c r="K155" s="133">
        <v>64</v>
      </c>
      <c r="L155" s="133">
        <v>1291</v>
      </c>
      <c r="M155" s="133">
        <v>1386</v>
      </c>
      <c r="N155" s="133">
        <v>2677</v>
      </c>
      <c r="O155" s="133">
        <v>64</v>
      </c>
      <c r="P155" s="133">
        <v>55</v>
      </c>
      <c r="Q155" s="133">
        <v>59</v>
      </c>
      <c r="R155" s="133">
        <v>1598</v>
      </c>
      <c r="S155" s="133">
        <v>1710</v>
      </c>
      <c r="T155" s="133">
        <v>3308</v>
      </c>
    </row>
    <row r="156" spans="1:20" x14ac:dyDescent="0.35">
      <c r="A156" s="133" t="s">
        <v>341</v>
      </c>
      <c r="B156" s="170" t="s">
        <v>342</v>
      </c>
      <c r="C156" s="133">
        <v>45</v>
      </c>
      <c r="D156" s="133">
        <v>33</v>
      </c>
      <c r="E156" s="133">
        <v>39</v>
      </c>
      <c r="F156" s="133">
        <v>444</v>
      </c>
      <c r="G156" s="133">
        <v>446</v>
      </c>
      <c r="H156" s="133">
        <v>890</v>
      </c>
      <c r="I156" s="133">
        <v>64</v>
      </c>
      <c r="J156" s="133">
        <v>56</v>
      </c>
      <c r="K156" s="133">
        <v>60</v>
      </c>
      <c r="L156" s="133">
        <v>3018</v>
      </c>
      <c r="M156" s="133">
        <v>3286</v>
      </c>
      <c r="N156" s="133">
        <v>6304</v>
      </c>
      <c r="O156" s="133">
        <v>61</v>
      </c>
      <c r="P156" s="133">
        <v>53</v>
      </c>
      <c r="Q156" s="133">
        <v>57</v>
      </c>
      <c r="R156" s="133">
        <v>3462</v>
      </c>
      <c r="S156" s="133">
        <v>3732</v>
      </c>
      <c r="T156" s="133">
        <v>7194</v>
      </c>
    </row>
    <row r="157" spans="1:20" x14ac:dyDescent="0.35">
      <c r="A157" s="133" t="s">
        <v>384</v>
      </c>
      <c r="B157" s="170" t="s">
        <v>385</v>
      </c>
      <c r="C157" s="133">
        <v>48</v>
      </c>
      <c r="D157" s="133">
        <v>37</v>
      </c>
      <c r="E157" s="133">
        <v>42</v>
      </c>
      <c r="F157" s="133">
        <v>369</v>
      </c>
      <c r="G157" s="133">
        <v>379</v>
      </c>
      <c r="H157" s="133">
        <v>748</v>
      </c>
      <c r="I157" s="133">
        <v>65</v>
      </c>
      <c r="J157" s="133">
        <v>59</v>
      </c>
      <c r="K157" s="133">
        <v>62</v>
      </c>
      <c r="L157" s="133">
        <v>2326</v>
      </c>
      <c r="M157" s="133">
        <v>2367</v>
      </c>
      <c r="N157" s="133">
        <v>4693</v>
      </c>
      <c r="O157" s="133">
        <v>62</v>
      </c>
      <c r="P157" s="133">
        <v>56</v>
      </c>
      <c r="Q157" s="133">
        <v>59</v>
      </c>
      <c r="R157" s="133">
        <v>2695</v>
      </c>
      <c r="S157" s="133">
        <v>2746</v>
      </c>
      <c r="T157" s="133">
        <v>5441</v>
      </c>
    </row>
    <row r="158" spans="1:20" x14ac:dyDescent="0.35">
      <c r="A158" s="133" t="s">
        <v>245</v>
      </c>
      <c r="B158" s="170" t="s">
        <v>246</v>
      </c>
      <c r="C158" s="133">
        <v>46</v>
      </c>
      <c r="D158" s="133">
        <v>36</v>
      </c>
      <c r="E158" s="133">
        <v>41</v>
      </c>
      <c r="F158" s="133">
        <v>529</v>
      </c>
      <c r="G158" s="133">
        <v>554</v>
      </c>
      <c r="H158" s="133">
        <v>1083</v>
      </c>
      <c r="I158" s="133">
        <v>61</v>
      </c>
      <c r="J158" s="133">
        <v>51</v>
      </c>
      <c r="K158" s="133">
        <v>56</v>
      </c>
      <c r="L158" s="133">
        <v>3120</v>
      </c>
      <c r="M158" s="133">
        <v>3225</v>
      </c>
      <c r="N158" s="133">
        <v>6345</v>
      </c>
      <c r="O158" s="133">
        <v>59</v>
      </c>
      <c r="P158" s="133">
        <v>49</v>
      </c>
      <c r="Q158" s="133">
        <v>54</v>
      </c>
      <c r="R158" s="133">
        <v>3649</v>
      </c>
      <c r="S158" s="133">
        <v>3779</v>
      </c>
      <c r="T158" s="133">
        <v>7428</v>
      </c>
    </row>
    <row r="159" spans="1:20" x14ac:dyDescent="0.35">
      <c r="A159" s="133" t="s">
        <v>351</v>
      </c>
      <c r="B159" s="170" t="s">
        <v>352</v>
      </c>
      <c r="C159" s="133">
        <v>42</v>
      </c>
      <c r="D159" s="133">
        <v>38</v>
      </c>
      <c r="E159" s="133">
        <v>40</v>
      </c>
      <c r="F159" s="133">
        <v>579</v>
      </c>
      <c r="G159" s="133">
        <v>584</v>
      </c>
      <c r="H159" s="133">
        <v>1163</v>
      </c>
      <c r="I159" s="133">
        <v>67</v>
      </c>
      <c r="J159" s="133">
        <v>61</v>
      </c>
      <c r="K159" s="133">
        <v>64</v>
      </c>
      <c r="L159" s="133">
        <v>5265</v>
      </c>
      <c r="M159" s="133">
        <v>5496</v>
      </c>
      <c r="N159" s="133">
        <v>10761</v>
      </c>
      <c r="O159" s="133">
        <v>64</v>
      </c>
      <c r="P159" s="133">
        <v>59</v>
      </c>
      <c r="Q159" s="133">
        <v>61</v>
      </c>
      <c r="R159" s="133">
        <v>5844</v>
      </c>
      <c r="S159" s="133">
        <v>6080</v>
      </c>
      <c r="T159" s="133">
        <v>11924</v>
      </c>
    </row>
    <row r="160" spans="1:20" x14ac:dyDescent="0.35">
      <c r="A160" s="133" t="s">
        <v>220</v>
      </c>
      <c r="B160" s="170" t="s">
        <v>221</v>
      </c>
      <c r="C160" s="133">
        <v>48</v>
      </c>
      <c r="D160" s="133">
        <v>40</v>
      </c>
      <c r="E160" s="133">
        <v>44</v>
      </c>
      <c r="F160" s="133">
        <v>401</v>
      </c>
      <c r="G160" s="133">
        <v>379</v>
      </c>
      <c r="H160" s="133">
        <v>780</v>
      </c>
      <c r="I160" s="133">
        <v>69</v>
      </c>
      <c r="J160" s="133">
        <v>61</v>
      </c>
      <c r="K160" s="133">
        <v>65</v>
      </c>
      <c r="L160" s="133">
        <v>2485</v>
      </c>
      <c r="M160" s="133">
        <v>2526</v>
      </c>
      <c r="N160" s="133">
        <v>5011</v>
      </c>
      <c r="O160" s="133">
        <v>67</v>
      </c>
      <c r="P160" s="133">
        <v>59</v>
      </c>
      <c r="Q160" s="133">
        <v>63</v>
      </c>
      <c r="R160" s="133">
        <v>2886</v>
      </c>
      <c r="S160" s="133">
        <v>2905</v>
      </c>
      <c r="T160" s="133">
        <v>5791</v>
      </c>
    </row>
    <row r="161" spans="1:20" x14ac:dyDescent="0.35">
      <c r="A161" s="133" t="s">
        <v>355</v>
      </c>
      <c r="B161" s="170" t="s">
        <v>356</v>
      </c>
      <c r="C161" s="133">
        <v>43</v>
      </c>
      <c r="D161" s="133">
        <v>33</v>
      </c>
      <c r="E161" s="133">
        <v>38</v>
      </c>
      <c r="F161" s="133">
        <v>479</v>
      </c>
      <c r="G161" s="133">
        <v>471</v>
      </c>
      <c r="H161" s="133">
        <v>950</v>
      </c>
      <c r="I161" s="133">
        <v>60</v>
      </c>
      <c r="J161" s="133">
        <v>52</v>
      </c>
      <c r="K161" s="133">
        <v>56</v>
      </c>
      <c r="L161" s="133">
        <v>3609</v>
      </c>
      <c r="M161" s="133">
        <v>3967</v>
      </c>
      <c r="N161" s="133">
        <v>7576</v>
      </c>
      <c r="O161" s="133">
        <v>58</v>
      </c>
      <c r="P161" s="133">
        <v>50</v>
      </c>
      <c r="Q161" s="133">
        <v>54</v>
      </c>
      <c r="R161" s="133">
        <v>4088</v>
      </c>
      <c r="S161" s="133">
        <v>4438</v>
      </c>
      <c r="T161" s="133">
        <v>8526</v>
      </c>
    </row>
    <row r="163" spans="1:20" x14ac:dyDescent="0.35">
      <c r="A163" s="164" t="s">
        <v>72</v>
      </c>
      <c r="B163" s="133" t="s">
        <v>73</v>
      </c>
      <c r="C163" s="133">
        <v>50</v>
      </c>
      <c r="D163" s="133">
        <v>42</v>
      </c>
      <c r="E163" s="133">
        <v>46</v>
      </c>
      <c r="F163" s="133">
        <v>3696</v>
      </c>
      <c r="G163" s="133">
        <v>3709</v>
      </c>
      <c r="H163" s="133">
        <v>7405</v>
      </c>
      <c r="I163" s="133">
        <v>68</v>
      </c>
      <c r="J163" s="133">
        <v>61</v>
      </c>
      <c r="K163" s="133">
        <v>65</v>
      </c>
      <c r="L163" s="133">
        <v>10319</v>
      </c>
      <c r="M163" s="133">
        <v>10811</v>
      </c>
      <c r="N163" s="133">
        <v>21130</v>
      </c>
      <c r="O163" s="133">
        <v>64</v>
      </c>
      <c r="P163" s="133">
        <v>56</v>
      </c>
      <c r="Q163" s="133">
        <v>60</v>
      </c>
      <c r="R163" s="133">
        <v>14015</v>
      </c>
      <c r="S163" s="133">
        <v>14520</v>
      </c>
      <c r="T163" s="133">
        <v>28535</v>
      </c>
    </row>
    <row r="164" spans="1:20" x14ac:dyDescent="0.35">
      <c r="A164" s="164" t="s">
        <v>98</v>
      </c>
      <c r="B164" s="133" t="s">
        <v>99</v>
      </c>
      <c r="C164" s="133">
        <v>48</v>
      </c>
      <c r="D164" s="133">
        <v>40</v>
      </c>
      <c r="E164" s="133">
        <v>44</v>
      </c>
      <c r="F164" s="133">
        <v>9005</v>
      </c>
      <c r="G164" s="133">
        <v>9159</v>
      </c>
      <c r="H164" s="133">
        <v>18164</v>
      </c>
      <c r="I164" s="133">
        <v>66</v>
      </c>
      <c r="J164" s="133">
        <v>59</v>
      </c>
      <c r="K164" s="133">
        <v>62</v>
      </c>
      <c r="L164" s="133">
        <v>30338</v>
      </c>
      <c r="M164" s="133">
        <v>32466</v>
      </c>
      <c r="N164" s="133">
        <v>62804</v>
      </c>
      <c r="O164" s="133">
        <v>62</v>
      </c>
      <c r="P164" s="133">
        <v>55</v>
      </c>
      <c r="Q164" s="133">
        <v>58</v>
      </c>
      <c r="R164" s="133">
        <v>39343</v>
      </c>
      <c r="S164" s="133">
        <v>41625</v>
      </c>
      <c r="T164" s="133">
        <v>80968</v>
      </c>
    </row>
    <row r="165" spans="1:20" x14ac:dyDescent="0.35">
      <c r="A165" s="164" t="s">
        <v>145</v>
      </c>
      <c r="B165" s="171" t="s">
        <v>146</v>
      </c>
      <c r="C165" s="133">
        <v>48</v>
      </c>
      <c r="D165" s="133">
        <v>39</v>
      </c>
      <c r="E165" s="133">
        <v>43</v>
      </c>
      <c r="F165" s="133">
        <v>6311</v>
      </c>
      <c r="G165" s="133">
        <v>6627</v>
      </c>
      <c r="H165" s="133">
        <v>12938</v>
      </c>
      <c r="I165" s="133">
        <v>66</v>
      </c>
      <c r="J165" s="133">
        <v>57</v>
      </c>
      <c r="K165" s="133">
        <v>61</v>
      </c>
      <c r="L165" s="133">
        <v>23368</v>
      </c>
      <c r="M165" s="133">
        <v>24451</v>
      </c>
      <c r="N165" s="133">
        <v>47819</v>
      </c>
      <c r="O165" s="133">
        <v>62</v>
      </c>
      <c r="P165" s="133">
        <v>53</v>
      </c>
      <c r="Q165" s="133">
        <v>57</v>
      </c>
      <c r="R165" s="133">
        <v>29679</v>
      </c>
      <c r="S165" s="133">
        <v>31078</v>
      </c>
      <c r="T165" s="133">
        <v>60757</v>
      </c>
    </row>
    <row r="166" spans="1:20" x14ac:dyDescent="0.35">
      <c r="A166" s="164" t="s">
        <v>176</v>
      </c>
      <c r="B166" s="133" t="s">
        <v>177</v>
      </c>
      <c r="C166" s="133">
        <v>46</v>
      </c>
      <c r="D166" s="133">
        <v>38</v>
      </c>
      <c r="E166" s="133">
        <v>42</v>
      </c>
      <c r="F166" s="133">
        <v>4487</v>
      </c>
      <c r="G166" s="133">
        <v>4601</v>
      </c>
      <c r="H166" s="133">
        <v>9088</v>
      </c>
      <c r="I166" s="133">
        <v>65</v>
      </c>
      <c r="J166" s="133">
        <v>57</v>
      </c>
      <c r="K166" s="133">
        <v>61</v>
      </c>
      <c r="L166" s="133">
        <v>20146</v>
      </c>
      <c r="M166" s="133">
        <v>21023</v>
      </c>
      <c r="N166" s="133">
        <v>41169</v>
      </c>
      <c r="O166" s="133">
        <v>62</v>
      </c>
      <c r="P166" s="133">
        <v>54</v>
      </c>
      <c r="Q166" s="133">
        <v>58</v>
      </c>
      <c r="R166" s="133">
        <v>24633</v>
      </c>
      <c r="S166" s="133">
        <v>25624</v>
      </c>
      <c r="T166" s="133">
        <v>50257</v>
      </c>
    </row>
    <row r="167" spans="1:20" x14ac:dyDescent="0.35">
      <c r="A167" s="164" t="s">
        <v>196</v>
      </c>
      <c r="B167" s="133" t="s">
        <v>197</v>
      </c>
      <c r="C167" s="133">
        <v>51</v>
      </c>
      <c r="D167" s="133">
        <v>43</v>
      </c>
      <c r="E167" s="133">
        <v>47</v>
      </c>
      <c r="F167" s="133">
        <v>7467</v>
      </c>
      <c r="G167" s="133">
        <v>7705</v>
      </c>
      <c r="H167" s="133">
        <v>15172</v>
      </c>
      <c r="I167" s="133">
        <v>68</v>
      </c>
      <c r="J167" s="133">
        <v>59</v>
      </c>
      <c r="K167" s="133">
        <v>64</v>
      </c>
      <c r="L167" s="133">
        <v>24692</v>
      </c>
      <c r="M167" s="133">
        <v>25477</v>
      </c>
      <c r="N167" s="133">
        <v>50169</v>
      </c>
      <c r="O167" s="133">
        <v>64</v>
      </c>
      <c r="P167" s="133">
        <v>56</v>
      </c>
      <c r="Q167" s="133">
        <v>60</v>
      </c>
      <c r="R167" s="133">
        <v>32159</v>
      </c>
      <c r="S167" s="133">
        <v>33182</v>
      </c>
      <c r="T167" s="133">
        <v>65341</v>
      </c>
    </row>
    <row r="168" spans="1:20" x14ac:dyDescent="0.35">
      <c r="A168" s="164" t="s">
        <v>226</v>
      </c>
      <c r="B168" s="133" t="s">
        <v>227</v>
      </c>
      <c r="C168" s="133">
        <v>43</v>
      </c>
      <c r="D168" s="133">
        <v>35</v>
      </c>
      <c r="E168" s="133">
        <v>39</v>
      </c>
      <c r="F168" s="133">
        <v>4910</v>
      </c>
      <c r="G168" s="133">
        <v>5178</v>
      </c>
      <c r="H168" s="133">
        <v>10088</v>
      </c>
      <c r="I168" s="133">
        <v>62</v>
      </c>
      <c r="J168" s="133">
        <v>55</v>
      </c>
      <c r="K168" s="133">
        <v>58</v>
      </c>
      <c r="L168" s="133">
        <v>26727</v>
      </c>
      <c r="M168" s="133">
        <v>28586</v>
      </c>
      <c r="N168" s="133">
        <v>55313</v>
      </c>
      <c r="O168" s="133">
        <v>59</v>
      </c>
      <c r="P168" s="133">
        <v>52</v>
      </c>
      <c r="Q168" s="133">
        <v>55</v>
      </c>
      <c r="R168" s="133">
        <v>31637</v>
      </c>
      <c r="S168" s="133">
        <v>33764</v>
      </c>
      <c r="T168" s="133">
        <v>65401</v>
      </c>
    </row>
    <row r="169" spans="1:20" x14ac:dyDescent="0.35">
      <c r="A169" s="164" t="s">
        <v>249</v>
      </c>
      <c r="B169" s="133" t="s">
        <v>429</v>
      </c>
      <c r="C169" s="133">
        <v>54</v>
      </c>
      <c r="D169" s="133">
        <v>47</v>
      </c>
      <c r="E169" s="133">
        <v>50</v>
      </c>
      <c r="F169" s="133">
        <v>11863</v>
      </c>
      <c r="G169" s="133">
        <v>12497</v>
      </c>
      <c r="H169" s="133">
        <v>24360</v>
      </c>
      <c r="I169" s="133">
        <v>67</v>
      </c>
      <c r="J169" s="133">
        <v>61</v>
      </c>
      <c r="K169" s="133">
        <v>64</v>
      </c>
      <c r="L169" s="133">
        <v>34036</v>
      </c>
      <c r="M169" s="133">
        <v>35386</v>
      </c>
      <c r="N169" s="133">
        <v>69422</v>
      </c>
      <c r="O169" s="133">
        <v>64</v>
      </c>
      <c r="P169" s="133">
        <v>57</v>
      </c>
      <c r="Q169" s="133">
        <v>60</v>
      </c>
      <c r="R169" s="133">
        <v>45899</v>
      </c>
      <c r="S169" s="133">
        <v>47883</v>
      </c>
      <c r="T169" s="133">
        <v>93782</v>
      </c>
    </row>
    <row r="170" spans="1:20" x14ac:dyDescent="0.35">
      <c r="A170" s="165" t="s">
        <v>251</v>
      </c>
      <c r="B170" s="133" t="s">
        <v>252</v>
      </c>
      <c r="C170" s="133">
        <v>54</v>
      </c>
      <c r="D170" s="133">
        <v>49</v>
      </c>
      <c r="E170" s="133">
        <v>52</v>
      </c>
      <c r="F170" s="133">
        <v>5479</v>
      </c>
      <c r="G170" s="133">
        <v>5789</v>
      </c>
      <c r="H170" s="133">
        <v>11268</v>
      </c>
      <c r="I170" s="133">
        <v>67</v>
      </c>
      <c r="J170" s="133">
        <v>60</v>
      </c>
      <c r="K170" s="133">
        <v>64</v>
      </c>
      <c r="L170" s="133">
        <v>10858</v>
      </c>
      <c r="M170" s="133">
        <v>11014</v>
      </c>
      <c r="N170" s="133">
        <v>21872</v>
      </c>
      <c r="O170" s="133">
        <v>63</v>
      </c>
      <c r="P170" s="133">
        <v>57</v>
      </c>
      <c r="Q170" s="133">
        <v>60</v>
      </c>
      <c r="R170" s="133">
        <v>16337</v>
      </c>
      <c r="S170" s="133">
        <v>16803</v>
      </c>
      <c r="T170" s="133">
        <v>33140</v>
      </c>
    </row>
    <row r="171" spans="1:20" x14ac:dyDescent="0.35">
      <c r="A171" s="165" t="s">
        <v>281</v>
      </c>
      <c r="B171" s="133" t="s">
        <v>282</v>
      </c>
      <c r="C171" s="133">
        <v>53</v>
      </c>
      <c r="D171" s="133">
        <v>45</v>
      </c>
      <c r="E171" s="133">
        <v>49</v>
      </c>
      <c r="F171" s="133">
        <v>6384</v>
      </c>
      <c r="G171" s="133">
        <v>6708</v>
      </c>
      <c r="H171" s="133">
        <v>13092</v>
      </c>
      <c r="I171" s="133">
        <v>67</v>
      </c>
      <c r="J171" s="133">
        <v>61</v>
      </c>
      <c r="K171" s="133">
        <v>64</v>
      </c>
      <c r="L171" s="133">
        <v>23178</v>
      </c>
      <c r="M171" s="133">
        <v>24372</v>
      </c>
      <c r="N171" s="133">
        <v>47550</v>
      </c>
      <c r="O171" s="133">
        <v>64</v>
      </c>
      <c r="P171" s="133">
        <v>57</v>
      </c>
      <c r="Q171" s="133">
        <v>61</v>
      </c>
      <c r="R171" s="133">
        <v>29562</v>
      </c>
      <c r="S171" s="133">
        <v>31080</v>
      </c>
      <c r="T171" s="133">
        <v>60642</v>
      </c>
    </row>
    <row r="172" spans="1:20" x14ac:dyDescent="0.35">
      <c r="A172" s="164" t="s">
        <v>321</v>
      </c>
      <c r="B172" s="133" t="s">
        <v>322</v>
      </c>
      <c r="C172" s="133">
        <v>42</v>
      </c>
      <c r="D172" s="133">
        <v>35</v>
      </c>
      <c r="E172" s="133">
        <v>39</v>
      </c>
      <c r="F172" s="133">
        <v>6543</v>
      </c>
      <c r="G172" s="133">
        <v>6561</v>
      </c>
      <c r="H172" s="133">
        <v>13104</v>
      </c>
      <c r="I172" s="133">
        <v>62</v>
      </c>
      <c r="J172" s="133">
        <v>55</v>
      </c>
      <c r="K172" s="133">
        <v>58</v>
      </c>
      <c r="L172" s="133">
        <v>39350</v>
      </c>
      <c r="M172" s="133">
        <v>41754</v>
      </c>
      <c r="N172" s="133">
        <v>81104</v>
      </c>
      <c r="O172" s="133">
        <v>59</v>
      </c>
      <c r="P172" s="133">
        <v>52</v>
      </c>
      <c r="Q172" s="133">
        <v>56</v>
      </c>
      <c r="R172" s="133">
        <v>45893</v>
      </c>
      <c r="S172" s="133">
        <v>48315</v>
      </c>
      <c r="T172" s="133">
        <v>94208</v>
      </c>
    </row>
    <row r="173" spans="1:20" x14ac:dyDescent="0.35">
      <c r="A173" s="164" t="s">
        <v>361</v>
      </c>
      <c r="B173" s="133" t="s">
        <v>362</v>
      </c>
      <c r="C173" s="133">
        <v>48</v>
      </c>
      <c r="D173" s="133">
        <v>38</v>
      </c>
      <c r="E173" s="133">
        <v>43</v>
      </c>
      <c r="F173" s="133">
        <v>4108</v>
      </c>
      <c r="G173" s="133">
        <v>4225</v>
      </c>
      <c r="H173" s="133">
        <v>8333</v>
      </c>
      <c r="I173" s="133">
        <v>65</v>
      </c>
      <c r="J173" s="133">
        <v>57</v>
      </c>
      <c r="K173" s="133">
        <v>61</v>
      </c>
      <c r="L173" s="133">
        <v>22263</v>
      </c>
      <c r="M173" s="133">
        <v>23654</v>
      </c>
      <c r="N173" s="133">
        <v>45917</v>
      </c>
      <c r="O173" s="133">
        <v>63</v>
      </c>
      <c r="P173" s="133">
        <v>55</v>
      </c>
      <c r="Q173" s="133">
        <v>58</v>
      </c>
      <c r="R173" s="133">
        <v>26371</v>
      </c>
      <c r="S173" s="133">
        <v>27879</v>
      </c>
      <c r="T173" s="133">
        <v>54250</v>
      </c>
    </row>
    <row r="174" spans="1:20" x14ac:dyDescent="0.35">
      <c r="A174" s="166" t="s">
        <v>70</v>
      </c>
      <c r="B174" s="172" t="s">
        <v>71</v>
      </c>
      <c r="C174" s="133">
        <v>49</v>
      </c>
      <c r="D174" s="133">
        <v>40</v>
      </c>
      <c r="E174" s="133">
        <v>44</v>
      </c>
      <c r="F174" s="133">
        <v>58390</v>
      </c>
      <c r="G174" s="133">
        <v>60262</v>
      </c>
      <c r="H174" s="133">
        <v>118652</v>
      </c>
      <c r="I174" s="133">
        <v>65</v>
      </c>
      <c r="J174" s="133">
        <v>58</v>
      </c>
      <c r="K174" s="133">
        <v>61</v>
      </c>
      <c r="L174" s="133">
        <v>231239</v>
      </c>
      <c r="M174" s="133">
        <v>243608</v>
      </c>
      <c r="N174" s="133">
        <v>474847</v>
      </c>
      <c r="O174" s="133">
        <v>62</v>
      </c>
      <c r="P174" s="133">
        <v>54</v>
      </c>
      <c r="Q174" s="133">
        <v>58</v>
      </c>
      <c r="R174" s="133">
        <v>289629</v>
      </c>
      <c r="S174" s="133">
        <v>303870</v>
      </c>
      <c r="T174" s="133">
        <v>593499</v>
      </c>
    </row>
    <row r="177" spans="2:2" x14ac:dyDescent="0.35">
      <c r="B177" s="170"/>
    </row>
    <row r="178" spans="2:2" x14ac:dyDescent="0.35">
      <c r="B178" s="170"/>
    </row>
    <row r="179" spans="2:2" x14ac:dyDescent="0.35">
      <c r="B179" s="170"/>
    </row>
    <row r="180" spans="2:2" x14ac:dyDescent="0.35">
      <c r="B180" s="170"/>
    </row>
    <row r="181" spans="2:2" x14ac:dyDescent="0.35">
      <c r="B181" s="170"/>
    </row>
    <row r="182" spans="2:2" x14ac:dyDescent="0.35">
      <c r="B182" s="170"/>
    </row>
    <row r="183" spans="2:2" x14ac:dyDescent="0.35">
      <c r="B183" s="170"/>
    </row>
    <row r="184" spans="2:2" x14ac:dyDescent="0.35">
      <c r="B184" s="170"/>
    </row>
    <row r="185" spans="2:2" x14ac:dyDescent="0.35">
      <c r="B185" s="170"/>
    </row>
    <row r="186" spans="2:2" x14ac:dyDescent="0.35">
      <c r="B186" s="170"/>
    </row>
    <row r="187" spans="2:2" x14ac:dyDescent="0.35">
      <c r="B187" s="170"/>
    </row>
    <row r="188" spans="2:2" x14ac:dyDescent="0.35">
      <c r="B188" s="170"/>
    </row>
    <row r="189" spans="2:2" x14ac:dyDescent="0.35">
      <c r="B189" s="170"/>
    </row>
    <row r="190" spans="2:2" x14ac:dyDescent="0.35">
      <c r="B190" s="170"/>
    </row>
    <row r="191" spans="2:2" x14ac:dyDescent="0.35">
      <c r="B191" s="170"/>
    </row>
    <row r="192" spans="2:2" x14ac:dyDescent="0.35">
      <c r="B192" s="170"/>
    </row>
    <row r="193" spans="2:2" x14ac:dyDescent="0.35">
      <c r="B193" s="170"/>
    </row>
    <row r="194" spans="2:2" x14ac:dyDescent="0.35">
      <c r="B194" s="170"/>
    </row>
    <row r="195" spans="2:2" x14ac:dyDescent="0.35">
      <c r="B195" s="170"/>
    </row>
    <row r="196" spans="2:2" x14ac:dyDescent="0.35">
      <c r="B196" s="170"/>
    </row>
    <row r="197" spans="2:2" x14ac:dyDescent="0.35">
      <c r="B197" s="170"/>
    </row>
    <row r="198" spans="2:2" x14ac:dyDescent="0.35">
      <c r="B198" s="170"/>
    </row>
    <row r="199" spans="2:2" x14ac:dyDescent="0.35">
      <c r="B199" s="170"/>
    </row>
    <row r="200" spans="2:2" x14ac:dyDescent="0.35">
      <c r="B200" s="170"/>
    </row>
    <row r="201" spans="2:2" x14ac:dyDescent="0.35">
      <c r="B201" s="170"/>
    </row>
    <row r="202" spans="2:2" x14ac:dyDescent="0.35">
      <c r="B202" s="170"/>
    </row>
    <row r="203" spans="2:2" x14ac:dyDescent="0.35">
      <c r="B203" s="170"/>
    </row>
    <row r="204" spans="2:2" x14ac:dyDescent="0.35">
      <c r="B204" s="170"/>
    </row>
    <row r="205" spans="2:2" x14ac:dyDescent="0.35">
      <c r="B205" s="170"/>
    </row>
    <row r="206" spans="2:2" x14ac:dyDescent="0.35">
      <c r="B206" s="170"/>
    </row>
    <row r="207" spans="2:2" x14ac:dyDescent="0.35">
      <c r="B207" s="170"/>
    </row>
    <row r="208" spans="2:2" x14ac:dyDescent="0.35">
      <c r="B208" s="170"/>
    </row>
    <row r="209" spans="2:2" x14ac:dyDescent="0.35">
      <c r="B209" s="170"/>
    </row>
    <row r="210" spans="2:2" x14ac:dyDescent="0.35">
      <c r="B210" s="170"/>
    </row>
    <row r="211" spans="2:2" x14ac:dyDescent="0.35">
      <c r="B211" s="170"/>
    </row>
    <row r="212" spans="2:2" x14ac:dyDescent="0.35">
      <c r="B212" s="170"/>
    </row>
    <row r="213" spans="2:2" x14ac:dyDescent="0.35">
      <c r="B213" s="170"/>
    </row>
    <row r="214" spans="2:2" x14ac:dyDescent="0.35">
      <c r="B214" s="170"/>
    </row>
    <row r="215" spans="2:2" x14ac:dyDescent="0.35">
      <c r="B215" s="170"/>
    </row>
    <row r="216" spans="2:2" x14ac:dyDescent="0.35">
      <c r="B216" s="170"/>
    </row>
    <row r="217" spans="2:2" x14ac:dyDescent="0.35">
      <c r="B217" s="170"/>
    </row>
    <row r="218" spans="2:2" x14ac:dyDescent="0.35">
      <c r="B218" s="170"/>
    </row>
    <row r="219" spans="2:2" x14ac:dyDescent="0.35">
      <c r="B219" s="170"/>
    </row>
    <row r="220" spans="2:2" x14ac:dyDescent="0.35">
      <c r="B220" s="170"/>
    </row>
    <row r="221" spans="2:2" x14ac:dyDescent="0.35">
      <c r="B221" s="170"/>
    </row>
    <row r="222" spans="2:2" x14ac:dyDescent="0.35">
      <c r="B222" s="170"/>
    </row>
    <row r="223" spans="2:2" x14ac:dyDescent="0.35">
      <c r="B223" s="170"/>
    </row>
    <row r="224" spans="2:2" x14ac:dyDescent="0.35">
      <c r="B224" s="170"/>
    </row>
    <row r="225" spans="2:2" x14ac:dyDescent="0.35">
      <c r="B225" s="170"/>
    </row>
    <row r="226" spans="2:2" x14ac:dyDescent="0.35">
      <c r="B226" s="170"/>
    </row>
    <row r="227" spans="2:2" x14ac:dyDescent="0.35">
      <c r="B227" s="170"/>
    </row>
    <row r="228" spans="2:2" x14ac:dyDescent="0.35">
      <c r="B228" s="170"/>
    </row>
    <row r="229" spans="2:2" x14ac:dyDescent="0.35">
      <c r="B229" s="170"/>
    </row>
    <row r="230" spans="2:2" x14ac:dyDescent="0.35">
      <c r="B230" s="170"/>
    </row>
    <row r="231" spans="2:2" x14ac:dyDescent="0.35">
      <c r="B231" s="170"/>
    </row>
    <row r="232" spans="2:2" x14ac:dyDescent="0.35">
      <c r="B232" s="170"/>
    </row>
    <row r="233" spans="2:2" x14ac:dyDescent="0.35">
      <c r="B233" s="170"/>
    </row>
    <row r="234" spans="2:2" x14ac:dyDescent="0.35">
      <c r="B234" s="170"/>
    </row>
    <row r="235" spans="2:2" x14ac:dyDescent="0.35">
      <c r="B235" s="170"/>
    </row>
    <row r="236" spans="2:2" x14ac:dyDescent="0.35">
      <c r="B236" s="170"/>
    </row>
    <row r="237" spans="2:2" x14ac:dyDescent="0.35">
      <c r="B237" s="170"/>
    </row>
    <row r="238" spans="2:2" x14ac:dyDescent="0.35">
      <c r="B238" s="170"/>
    </row>
    <row r="239" spans="2:2" x14ac:dyDescent="0.35">
      <c r="B239" s="170"/>
    </row>
    <row r="240" spans="2:2" x14ac:dyDescent="0.35">
      <c r="B240" s="170"/>
    </row>
    <row r="241" spans="2:2" x14ac:dyDescent="0.35">
      <c r="B241" s="170"/>
    </row>
    <row r="242" spans="2:2" x14ac:dyDescent="0.35">
      <c r="B242" s="170"/>
    </row>
    <row r="243" spans="2:2" x14ac:dyDescent="0.35">
      <c r="B243" s="170"/>
    </row>
    <row r="244" spans="2:2" x14ac:dyDescent="0.35">
      <c r="B244" s="170"/>
    </row>
    <row r="245" spans="2:2" x14ac:dyDescent="0.35">
      <c r="B245" s="170"/>
    </row>
    <row r="246" spans="2:2" x14ac:dyDescent="0.35">
      <c r="B246" s="170"/>
    </row>
    <row r="247" spans="2:2" x14ac:dyDescent="0.35">
      <c r="B247" s="170"/>
    </row>
    <row r="248" spans="2:2" x14ac:dyDescent="0.35">
      <c r="B248" s="170"/>
    </row>
    <row r="249" spans="2:2" x14ac:dyDescent="0.35">
      <c r="B249" s="170"/>
    </row>
    <row r="250" spans="2:2" x14ac:dyDescent="0.35">
      <c r="B250" s="170"/>
    </row>
    <row r="251" spans="2:2" x14ac:dyDescent="0.35">
      <c r="B251" s="170"/>
    </row>
    <row r="252" spans="2:2" x14ac:dyDescent="0.35">
      <c r="B252" s="170"/>
    </row>
    <row r="253" spans="2:2" x14ac:dyDescent="0.35">
      <c r="B253" s="170"/>
    </row>
    <row r="254" spans="2:2" x14ac:dyDescent="0.35">
      <c r="B254" s="170"/>
    </row>
    <row r="255" spans="2:2" x14ac:dyDescent="0.35">
      <c r="B255" s="170"/>
    </row>
    <row r="256" spans="2:2" x14ac:dyDescent="0.35">
      <c r="B256" s="170"/>
    </row>
    <row r="257" spans="2:2" x14ac:dyDescent="0.35">
      <c r="B257" s="170"/>
    </row>
    <row r="258" spans="2:2" x14ac:dyDescent="0.35">
      <c r="B258" s="170"/>
    </row>
    <row r="259" spans="2:2" x14ac:dyDescent="0.35">
      <c r="B259" s="170"/>
    </row>
    <row r="260" spans="2:2" x14ac:dyDescent="0.35">
      <c r="B260" s="170"/>
    </row>
    <row r="261" spans="2:2" x14ac:dyDescent="0.35">
      <c r="B261" s="170"/>
    </row>
    <row r="262" spans="2:2" x14ac:dyDescent="0.35">
      <c r="B262" s="170"/>
    </row>
    <row r="263" spans="2:2" x14ac:dyDescent="0.35">
      <c r="B263" s="170"/>
    </row>
    <row r="264" spans="2:2" x14ac:dyDescent="0.35">
      <c r="B264" s="170"/>
    </row>
    <row r="265" spans="2:2" x14ac:dyDescent="0.35">
      <c r="B265" s="170"/>
    </row>
    <row r="266" spans="2:2" x14ac:dyDescent="0.35">
      <c r="B266" s="170"/>
    </row>
    <row r="267" spans="2:2" x14ac:dyDescent="0.35">
      <c r="B267" s="170"/>
    </row>
    <row r="268" spans="2:2" x14ac:dyDescent="0.35">
      <c r="B268" s="170"/>
    </row>
    <row r="269" spans="2:2" x14ac:dyDescent="0.35">
      <c r="B269" s="170"/>
    </row>
    <row r="270" spans="2:2" x14ac:dyDescent="0.35">
      <c r="B270" s="170"/>
    </row>
    <row r="271" spans="2:2" x14ac:dyDescent="0.35">
      <c r="B271" s="170"/>
    </row>
    <row r="272" spans="2:2" x14ac:dyDescent="0.35">
      <c r="B272" s="170"/>
    </row>
    <row r="273" spans="2:2" x14ac:dyDescent="0.35">
      <c r="B273" s="170"/>
    </row>
    <row r="274" spans="2:2" x14ac:dyDescent="0.35">
      <c r="B274" s="170"/>
    </row>
    <row r="275" spans="2:2" x14ac:dyDescent="0.35">
      <c r="B275" s="170"/>
    </row>
    <row r="276" spans="2:2" x14ac:dyDescent="0.35">
      <c r="B276" s="170"/>
    </row>
    <row r="277" spans="2:2" x14ac:dyDescent="0.35">
      <c r="B277" s="170"/>
    </row>
    <row r="278" spans="2:2" x14ac:dyDescent="0.35">
      <c r="B278" s="170"/>
    </row>
    <row r="279" spans="2:2" x14ac:dyDescent="0.35">
      <c r="B279" s="170"/>
    </row>
    <row r="280" spans="2:2" x14ac:dyDescent="0.35">
      <c r="B280" s="170"/>
    </row>
    <row r="281" spans="2:2" x14ac:dyDescent="0.35">
      <c r="B281" s="170"/>
    </row>
    <row r="282" spans="2:2" x14ac:dyDescent="0.35">
      <c r="B282" s="170"/>
    </row>
    <row r="283" spans="2:2" x14ac:dyDescent="0.35">
      <c r="B283" s="170"/>
    </row>
    <row r="284" spans="2:2" x14ac:dyDescent="0.35">
      <c r="B284" s="170"/>
    </row>
    <row r="285" spans="2:2" x14ac:dyDescent="0.35">
      <c r="B285" s="170"/>
    </row>
    <row r="286" spans="2:2" x14ac:dyDescent="0.35">
      <c r="B286" s="170"/>
    </row>
    <row r="287" spans="2:2" x14ac:dyDescent="0.35">
      <c r="B287" s="170"/>
    </row>
    <row r="288" spans="2:2" x14ac:dyDescent="0.35">
      <c r="B288" s="170"/>
    </row>
    <row r="289" spans="2:2" x14ac:dyDescent="0.35">
      <c r="B289" s="170"/>
    </row>
    <row r="290" spans="2:2" x14ac:dyDescent="0.35">
      <c r="B290" s="170"/>
    </row>
    <row r="291" spans="2:2" x14ac:dyDescent="0.35">
      <c r="B291" s="170"/>
    </row>
    <row r="292" spans="2:2" x14ac:dyDescent="0.35">
      <c r="B292" s="170"/>
    </row>
    <row r="293" spans="2:2" x14ac:dyDescent="0.35">
      <c r="B293" s="170"/>
    </row>
    <row r="294" spans="2:2" x14ac:dyDescent="0.35">
      <c r="B294" s="170"/>
    </row>
    <row r="295" spans="2:2" x14ac:dyDescent="0.35">
      <c r="B295" s="170"/>
    </row>
    <row r="296" spans="2:2" x14ac:dyDescent="0.35">
      <c r="B296" s="170"/>
    </row>
    <row r="297" spans="2:2" x14ac:dyDescent="0.35">
      <c r="B297" s="170"/>
    </row>
    <row r="298" spans="2:2" x14ac:dyDescent="0.35">
      <c r="B298" s="170"/>
    </row>
    <row r="299" spans="2:2" x14ac:dyDescent="0.35">
      <c r="B299" s="170"/>
    </row>
    <row r="300" spans="2:2" x14ac:dyDescent="0.35">
      <c r="B300" s="170"/>
    </row>
    <row r="301" spans="2:2" x14ac:dyDescent="0.35">
      <c r="B301" s="170"/>
    </row>
    <row r="302" spans="2:2" x14ac:dyDescent="0.35">
      <c r="B302" s="170"/>
    </row>
    <row r="303" spans="2:2" x14ac:dyDescent="0.35">
      <c r="B303" s="170"/>
    </row>
    <row r="304" spans="2:2" x14ac:dyDescent="0.35">
      <c r="B304" s="170"/>
    </row>
    <row r="305" spans="2:2" x14ac:dyDescent="0.35">
      <c r="B305" s="170"/>
    </row>
    <row r="306" spans="2:2" x14ac:dyDescent="0.35">
      <c r="B306" s="170"/>
    </row>
    <row r="307" spans="2:2" x14ac:dyDescent="0.35">
      <c r="B307" s="170"/>
    </row>
    <row r="308" spans="2:2" x14ac:dyDescent="0.35">
      <c r="B308" s="170"/>
    </row>
    <row r="309" spans="2:2" x14ac:dyDescent="0.35">
      <c r="B309" s="170"/>
    </row>
    <row r="310" spans="2:2" x14ac:dyDescent="0.35">
      <c r="B310" s="170"/>
    </row>
    <row r="311" spans="2:2" x14ac:dyDescent="0.35">
      <c r="B311" s="170"/>
    </row>
    <row r="312" spans="2:2" x14ac:dyDescent="0.35">
      <c r="B312" s="170"/>
    </row>
    <row r="313" spans="2:2" x14ac:dyDescent="0.35">
      <c r="B313" s="170"/>
    </row>
    <row r="314" spans="2:2" x14ac:dyDescent="0.35">
      <c r="B314" s="170"/>
    </row>
    <row r="315" spans="2:2" x14ac:dyDescent="0.35">
      <c r="B315" s="170"/>
    </row>
    <row r="316" spans="2:2" x14ac:dyDescent="0.35">
      <c r="B316" s="170"/>
    </row>
    <row r="317" spans="2:2" x14ac:dyDescent="0.35">
      <c r="B317" s="170"/>
    </row>
    <row r="318" spans="2:2" x14ac:dyDescent="0.35">
      <c r="B318" s="170"/>
    </row>
    <row r="319" spans="2:2" x14ac:dyDescent="0.35">
      <c r="B319" s="170"/>
    </row>
    <row r="320" spans="2:2" x14ac:dyDescent="0.35">
      <c r="B320" s="170"/>
    </row>
    <row r="321" spans="2:2" x14ac:dyDescent="0.35">
      <c r="B321" s="170"/>
    </row>
    <row r="322" spans="2:2" x14ac:dyDescent="0.35">
      <c r="B322" s="170"/>
    </row>
    <row r="323" spans="2:2" x14ac:dyDescent="0.35">
      <c r="B323" s="170"/>
    </row>
    <row r="324" spans="2:2" x14ac:dyDescent="0.35">
      <c r="B324" s="170"/>
    </row>
    <row r="325" spans="2:2" x14ac:dyDescent="0.35">
      <c r="B325" s="170"/>
    </row>
    <row r="326" spans="2:2" x14ac:dyDescent="0.35">
      <c r="B326" s="170"/>
    </row>
    <row r="327" spans="2:2" x14ac:dyDescent="0.35">
      <c r="B327" s="170"/>
    </row>
    <row r="328" spans="2:2" x14ac:dyDescent="0.35">
      <c r="B328" s="170"/>
    </row>
    <row r="332" spans="2:2" x14ac:dyDescent="0.35">
      <c r="B332" s="171"/>
    </row>
  </sheetData>
  <phoneticPr fontId="0"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T332"/>
  <sheetViews>
    <sheetView workbookViewId="0">
      <pane xSplit="2" ySplit="9" topLeftCell="C10" activePane="bottomRight" state="frozen"/>
      <selection activeCell="M5" sqref="M5:O5"/>
      <selection pane="topRight" activeCell="M5" sqref="M5:O5"/>
      <selection pane="bottomLeft" activeCell="M5" sqref="M5:O5"/>
      <selection pane="bottomRight"/>
    </sheetView>
  </sheetViews>
  <sheetFormatPr defaultColWidth="9.1328125" defaultRowHeight="12.75" x14ac:dyDescent="0.35"/>
  <cols>
    <col min="1" max="1" width="20.86328125" style="133" customWidth="1"/>
    <col min="2" max="2" width="26.1328125" style="133" customWidth="1"/>
    <col min="3" max="16384" width="9.1328125" style="133"/>
  </cols>
  <sheetData>
    <row r="1" spans="1:20" ht="15" x14ac:dyDescent="0.4">
      <c r="A1" s="145" t="s">
        <v>421</v>
      </c>
    </row>
    <row r="2" spans="1:20" x14ac:dyDescent="0.35">
      <c r="A2" s="175"/>
      <c r="B2" s="175"/>
      <c r="C2" s="133" t="s">
        <v>416</v>
      </c>
      <c r="I2" s="133" t="s">
        <v>417</v>
      </c>
      <c r="O2" s="133" t="s">
        <v>48</v>
      </c>
    </row>
    <row r="3" spans="1:20" x14ac:dyDescent="0.35">
      <c r="A3" s="175"/>
      <c r="B3" s="175"/>
      <c r="C3" s="133" t="s">
        <v>398</v>
      </c>
      <c r="I3" s="133" t="s">
        <v>398</v>
      </c>
      <c r="O3" s="133" t="s">
        <v>398</v>
      </c>
    </row>
    <row r="4" spans="1:20" x14ac:dyDescent="0.35">
      <c r="A4" s="175"/>
      <c r="B4" s="175"/>
      <c r="C4" s="133">
        <v>1</v>
      </c>
      <c r="I4" s="133">
        <v>1</v>
      </c>
      <c r="O4" s="133">
        <v>1</v>
      </c>
    </row>
    <row r="5" spans="1:20" x14ac:dyDescent="0.35">
      <c r="A5" s="175"/>
      <c r="B5" s="175"/>
      <c r="C5" s="133" t="s">
        <v>418</v>
      </c>
      <c r="I5" s="133" t="s">
        <v>418</v>
      </c>
      <c r="O5" s="133" t="s">
        <v>418</v>
      </c>
    </row>
    <row r="6" spans="1:20" x14ac:dyDescent="0.35">
      <c r="C6" s="133">
        <v>1</v>
      </c>
      <c r="F6" s="133" t="s">
        <v>48</v>
      </c>
      <c r="I6" s="133">
        <v>1</v>
      </c>
      <c r="L6" s="133" t="s">
        <v>48</v>
      </c>
      <c r="O6" s="133">
        <v>1</v>
      </c>
      <c r="R6" s="133" t="s">
        <v>48</v>
      </c>
    </row>
    <row r="7" spans="1:20" x14ac:dyDescent="0.35">
      <c r="C7" s="133" t="s">
        <v>399</v>
      </c>
      <c r="F7" s="133" t="s">
        <v>399</v>
      </c>
      <c r="I7" s="133" t="s">
        <v>399</v>
      </c>
      <c r="L7" s="133" t="s">
        <v>399</v>
      </c>
      <c r="O7" s="133" t="s">
        <v>399</v>
      </c>
      <c r="R7" s="133" t="s">
        <v>399</v>
      </c>
    </row>
    <row r="8" spans="1:20" x14ac:dyDescent="0.35">
      <c r="C8" s="133" t="s">
        <v>401</v>
      </c>
      <c r="D8" s="133" t="s">
        <v>400</v>
      </c>
      <c r="E8" s="133" t="s">
        <v>48</v>
      </c>
      <c r="F8" s="133" t="s">
        <v>401</v>
      </c>
      <c r="G8" s="133" t="s">
        <v>400</v>
      </c>
      <c r="H8" s="133" t="s">
        <v>48</v>
      </c>
      <c r="I8" s="133" t="s">
        <v>401</v>
      </c>
      <c r="J8" s="133" t="s">
        <v>400</v>
      </c>
      <c r="K8" s="133" t="s">
        <v>48</v>
      </c>
      <c r="L8" s="133" t="s">
        <v>401</v>
      </c>
      <c r="M8" s="133" t="s">
        <v>400</v>
      </c>
      <c r="N8" s="133" t="s">
        <v>48</v>
      </c>
      <c r="O8" s="133" t="s">
        <v>401</v>
      </c>
      <c r="P8" s="133" t="s">
        <v>400</v>
      </c>
      <c r="Q8" s="133" t="s">
        <v>48</v>
      </c>
      <c r="R8" s="133" t="s">
        <v>401</v>
      </c>
      <c r="S8" s="133" t="s">
        <v>400</v>
      </c>
      <c r="T8" s="133" t="s">
        <v>48</v>
      </c>
    </row>
    <row r="9" spans="1:20" x14ac:dyDescent="0.35">
      <c r="C9" s="133" t="s">
        <v>407</v>
      </c>
      <c r="D9" s="133" t="s">
        <v>407</v>
      </c>
      <c r="E9" s="133" t="s">
        <v>407</v>
      </c>
      <c r="F9" s="133" t="s">
        <v>407</v>
      </c>
      <c r="G9" s="133" t="s">
        <v>407</v>
      </c>
      <c r="H9" s="133" t="s">
        <v>407</v>
      </c>
      <c r="I9" s="133" t="s">
        <v>407</v>
      </c>
      <c r="J9" s="133" t="s">
        <v>407</v>
      </c>
      <c r="K9" s="133" t="s">
        <v>407</v>
      </c>
      <c r="L9" s="133" t="s">
        <v>407</v>
      </c>
      <c r="M9" s="133" t="s">
        <v>407</v>
      </c>
      <c r="N9" s="133" t="s">
        <v>407</v>
      </c>
      <c r="O9" s="133" t="s">
        <v>407</v>
      </c>
      <c r="P9" s="133" t="s">
        <v>407</v>
      </c>
      <c r="Q9" s="133" t="s">
        <v>407</v>
      </c>
      <c r="R9" s="133" t="s">
        <v>407</v>
      </c>
      <c r="S9" s="133" t="s">
        <v>407</v>
      </c>
      <c r="T9" s="133" t="s">
        <v>407</v>
      </c>
    </row>
    <row r="10" spans="1:20" x14ac:dyDescent="0.35">
      <c r="A10" s="133" t="s">
        <v>255</v>
      </c>
      <c r="B10" s="170" t="s">
        <v>256</v>
      </c>
      <c r="C10" s="147" t="s">
        <v>441</v>
      </c>
      <c r="D10" s="147" t="s">
        <v>441</v>
      </c>
      <c r="E10" s="147" t="s">
        <v>441</v>
      </c>
      <c r="F10" s="147" t="s">
        <v>441</v>
      </c>
      <c r="G10" s="147" t="s">
        <v>441</v>
      </c>
      <c r="H10" s="147" t="s">
        <v>441</v>
      </c>
      <c r="I10" s="147" t="s">
        <v>441</v>
      </c>
      <c r="J10" s="147" t="s">
        <v>441</v>
      </c>
      <c r="K10" s="147" t="s">
        <v>441</v>
      </c>
      <c r="L10" s="147" t="s">
        <v>441</v>
      </c>
      <c r="M10" s="147" t="s">
        <v>441</v>
      </c>
      <c r="N10" s="147" t="s">
        <v>441</v>
      </c>
      <c r="O10" s="147" t="s">
        <v>441</v>
      </c>
      <c r="P10" s="147" t="s">
        <v>441</v>
      </c>
      <c r="Q10" s="147" t="s">
        <v>441</v>
      </c>
      <c r="R10" s="147" t="s">
        <v>441</v>
      </c>
      <c r="S10" s="147" t="s">
        <v>441</v>
      </c>
      <c r="T10" s="147" t="s">
        <v>441</v>
      </c>
    </row>
    <row r="11" spans="1:20" x14ac:dyDescent="0.35">
      <c r="A11" s="133" t="s">
        <v>253</v>
      </c>
      <c r="B11" s="170" t="s">
        <v>254</v>
      </c>
      <c r="C11" s="147">
        <v>64</v>
      </c>
      <c r="D11" s="147">
        <v>55</v>
      </c>
      <c r="E11" s="147">
        <v>60</v>
      </c>
      <c r="F11" s="147">
        <v>295</v>
      </c>
      <c r="G11" s="147">
        <v>282</v>
      </c>
      <c r="H11" s="147">
        <v>577</v>
      </c>
      <c r="I11" s="147">
        <v>74</v>
      </c>
      <c r="J11" s="147">
        <v>70</v>
      </c>
      <c r="K11" s="147">
        <v>72</v>
      </c>
      <c r="L11" s="147">
        <v>471</v>
      </c>
      <c r="M11" s="147">
        <v>544</v>
      </c>
      <c r="N11" s="147">
        <v>1015</v>
      </c>
      <c r="O11" s="147">
        <v>70</v>
      </c>
      <c r="P11" s="147">
        <v>65</v>
      </c>
      <c r="Q11" s="147">
        <v>68</v>
      </c>
      <c r="R11" s="147">
        <v>766</v>
      </c>
      <c r="S11" s="147">
        <v>826</v>
      </c>
      <c r="T11" s="147">
        <v>1592</v>
      </c>
    </row>
    <row r="12" spans="1:20" x14ac:dyDescent="0.35">
      <c r="A12" s="133" t="s">
        <v>299</v>
      </c>
      <c r="B12" s="170" t="s">
        <v>300</v>
      </c>
      <c r="C12" s="147">
        <v>75</v>
      </c>
      <c r="D12" s="147">
        <v>61</v>
      </c>
      <c r="E12" s="147">
        <v>68</v>
      </c>
      <c r="F12" s="147">
        <v>460</v>
      </c>
      <c r="G12" s="147">
        <v>481</v>
      </c>
      <c r="H12" s="147">
        <v>941</v>
      </c>
      <c r="I12" s="147">
        <v>82</v>
      </c>
      <c r="J12" s="147">
        <v>77</v>
      </c>
      <c r="K12" s="147">
        <v>80</v>
      </c>
      <c r="L12" s="147">
        <v>1133</v>
      </c>
      <c r="M12" s="147">
        <v>1257</v>
      </c>
      <c r="N12" s="147">
        <v>2390</v>
      </c>
      <c r="O12" s="147">
        <v>80</v>
      </c>
      <c r="P12" s="147">
        <v>73</v>
      </c>
      <c r="Q12" s="147">
        <v>76</v>
      </c>
      <c r="R12" s="147">
        <v>1593</v>
      </c>
      <c r="S12" s="147">
        <v>1738</v>
      </c>
      <c r="T12" s="147">
        <v>3331</v>
      </c>
    </row>
    <row r="13" spans="1:20" x14ac:dyDescent="0.35">
      <c r="A13" s="133" t="s">
        <v>257</v>
      </c>
      <c r="B13" s="170" t="s">
        <v>258</v>
      </c>
      <c r="C13" s="147">
        <v>73</v>
      </c>
      <c r="D13" s="147">
        <v>59</v>
      </c>
      <c r="E13" s="147">
        <v>66</v>
      </c>
      <c r="F13" s="147">
        <v>464</v>
      </c>
      <c r="G13" s="147">
        <v>465</v>
      </c>
      <c r="H13" s="147">
        <v>929</v>
      </c>
      <c r="I13" s="147">
        <v>80</v>
      </c>
      <c r="J13" s="147">
        <v>71</v>
      </c>
      <c r="K13" s="147">
        <v>76</v>
      </c>
      <c r="L13" s="147">
        <v>864</v>
      </c>
      <c r="M13" s="147">
        <v>855</v>
      </c>
      <c r="N13" s="147">
        <v>1719</v>
      </c>
      <c r="O13" s="147">
        <v>78</v>
      </c>
      <c r="P13" s="147">
        <v>67</v>
      </c>
      <c r="Q13" s="147">
        <v>72</v>
      </c>
      <c r="R13" s="147">
        <v>1328</v>
      </c>
      <c r="S13" s="147">
        <v>1320</v>
      </c>
      <c r="T13" s="147">
        <v>2648</v>
      </c>
    </row>
    <row r="14" spans="1:20" x14ac:dyDescent="0.35">
      <c r="A14" s="133" t="s">
        <v>259</v>
      </c>
      <c r="B14" s="170" t="s">
        <v>260</v>
      </c>
      <c r="C14" s="147">
        <v>70</v>
      </c>
      <c r="D14" s="147">
        <v>65</v>
      </c>
      <c r="E14" s="147">
        <v>67</v>
      </c>
      <c r="F14" s="147">
        <v>243</v>
      </c>
      <c r="G14" s="147">
        <v>243</v>
      </c>
      <c r="H14" s="147">
        <v>486</v>
      </c>
      <c r="I14" s="147">
        <v>81</v>
      </c>
      <c r="J14" s="147">
        <v>80</v>
      </c>
      <c r="K14" s="147">
        <v>80</v>
      </c>
      <c r="L14" s="147">
        <v>427</v>
      </c>
      <c r="M14" s="147">
        <v>491</v>
      </c>
      <c r="N14" s="147">
        <v>918</v>
      </c>
      <c r="O14" s="147">
        <v>77</v>
      </c>
      <c r="P14" s="147">
        <v>75</v>
      </c>
      <c r="Q14" s="147">
        <v>76</v>
      </c>
      <c r="R14" s="147">
        <v>670</v>
      </c>
      <c r="S14" s="147">
        <v>734</v>
      </c>
      <c r="T14" s="147">
        <v>1404</v>
      </c>
    </row>
    <row r="15" spans="1:20" x14ac:dyDescent="0.35">
      <c r="A15" s="133" t="s">
        <v>263</v>
      </c>
      <c r="B15" s="170" t="s">
        <v>264</v>
      </c>
      <c r="C15" s="147">
        <v>69</v>
      </c>
      <c r="D15" s="147">
        <v>56</v>
      </c>
      <c r="E15" s="147">
        <v>62</v>
      </c>
      <c r="F15" s="147">
        <v>446</v>
      </c>
      <c r="G15" s="147">
        <v>455</v>
      </c>
      <c r="H15" s="147">
        <v>901</v>
      </c>
      <c r="I15" s="147">
        <v>78</v>
      </c>
      <c r="J15" s="147">
        <v>73</v>
      </c>
      <c r="K15" s="147">
        <v>76</v>
      </c>
      <c r="L15" s="147">
        <v>531</v>
      </c>
      <c r="M15" s="147">
        <v>564</v>
      </c>
      <c r="N15" s="147">
        <v>1095</v>
      </c>
      <c r="O15" s="147">
        <v>74</v>
      </c>
      <c r="P15" s="147">
        <v>66</v>
      </c>
      <c r="Q15" s="147">
        <v>70</v>
      </c>
      <c r="R15" s="147">
        <v>977</v>
      </c>
      <c r="S15" s="147">
        <v>1019</v>
      </c>
      <c r="T15" s="147">
        <v>1996</v>
      </c>
    </row>
    <row r="16" spans="1:20" x14ac:dyDescent="0.35">
      <c r="A16" s="133" t="s">
        <v>265</v>
      </c>
      <c r="B16" s="170" t="s">
        <v>266</v>
      </c>
      <c r="C16" s="147" t="s">
        <v>414</v>
      </c>
      <c r="D16" s="147" t="s">
        <v>414</v>
      </c>
      <c r="E16" s="147" t="s">
        <v>414</v>
      </c>
      <c r="F16" s="147" t="s">
        <v>414</v>
      </c>
      <c r="G16" s="147" t="s">
        <v>414</v>
      </c>
      <c r="H16" s="147" t="s">
        <v>414</v>
      </c>
      <c r="I16" s="147" t="s">
        <v>414</v>
      </c>
      <c r="J16" s="147" t="s">
        <v>414</v>
      </c>
      <c r="K16" s="147" t="s">
        <v>414</v>
      </c>
      <c r="L16" s="147" t="s">
        <v>414</v>
      </c>
      <c r="M16" s="147" t="s">
        <v>414</v>
      </c>
      <c r="N16" s="147" t="s">
        <v>414</v>
      </c>
      <c r="O16" s="147" t="s">
        <v>414</v>
      </c>
      <c r="P16" s="147" t="s">
        <v>414</v>
      </c>
      <c r="Q16" s="147" t="s">
        <v>414</v>
      </c>
      <c r="R16" s="147" t="s">
        <v>414</v>
      </c>
      <c r="S16" s="147" t="s">
        <v>414</v>
      </c>
      <c r="T16" s="147" t="s">
        <v>414</v>
      </c>
    </row>
    <row r="17" spans="1:20" x14ac:dyDescent="0.35">
      <c r="A17" s="133" t="s">
        <v>267</v>
      </c>
      <c r="B17" s="170" t="s">
        <v>268</v>
      </c>
      <c r="C17" s="147">
        <v>69</v>
      </c>
      <c r="D17" s="147">
        <v>61</v>
      </c>
      <c r="E17" s="147">
        <v>65</v>
      </c>
      <c r="F17" s="147">
        <v>499</v>
      </c>
      <c r="G17" s="147">
        <v>574</v>
      </c>
      <c r="H17" s="147">
        <v>1073</v>
      </c>
      <c r="I17" s="147">
        <v>80</v>
      </c>
      <c r="J17" s="147">
        <v>75</v>
      </c>
      <c r="K17" s="147">
        <v>77</v>
      </c>
      <c r="L17" s="147">
        <v>1003</v>
      </c>
      <c r="M17" s="147">
        <v>1047</v>
      </c>
      <c r="N17" s="147">
        <v>2050</v>
      </c>
      <c r="O17" s="147">
        <v>76</v>
      </c>
      <c r="P17" s="147">
        <v>71</v>
      </c>
      <c r="Q17" s="147">
        <v>73</v>
      </c>
      <c r="R17" s="147">
        <v>1502</v>
      </c>
      <c r="S17" s="147">
        <v>1621</v>
      </c>
      <c r="T17" s="147">
        <v>3123</v>
      </c>
    </row>
    <row r="18" spans="1:20" x14ac:dyDescent="0.35">
      <c r="A18" s="133" t="s">
        <v>269</v>
      </c>
      <c r="B18" s="170" t="s">
        <v>270</v>
      </c>
      <c r="C18" s="147">
        <v>69</v>
      </c>
      <c r="D18" s="147">
        <v>60</v>
      </c>
      <c r="E18" s="147">
        <v>65</v>
      </c>
      <c r="F18" s="147">
        <v>474</v>
      </c>
      <c r="G18" s="147">
        <v>490</v>
      </c>
      <c r="H18" s="147">
        <v>964</v>
      </c>
      <c r="I18" s="147">
        <v>83</v>
      </c>
      <c r="J18" s="147">
        <v>75</v>
      </c>
      <c r="K18" s="147">
        <v>79</v>
      </c>
      <c r="L18" s="147">
        <v>1340</v>
      </c>
      <c r="M18" s="147">
        <v>1342</v>
      </c>
      <c r="N18" s="147">
        <v>2682</v>
      </c>
      <c r="O18" s="147">
        <v>79</v>
      </c>
      <c r="P18" s="147">
        <v>71</v>
      </c>
      <c r="Q18" s="147">
        <v>75</v>
      </c>
      <c r="R18" s="147">
        <v>1814</v>
      </c>
      <c r="S18" s="147">
        <v>1832</v>
      </c>
      <c r="T18" s="147">
        <v>3646</v>
      </c>
    </row>
    <row r="19" spans="1:20" x14ac:dyDescent="0.35">
      <c r="A19" s="133" t="s">
        <v>273</v>
      </c>
      <c r="B19" s="170" t="s">
        <v>274</v>
      </c>
      <c r="C19" s="147">
        <v>73</v>
      </c>
      <c r="D19" s="147">
        <v>62</v>
      </c>
      <c r="E19" s="147">
        <v>68</v>
      </c>
      <c r="F19" s="147">
        <v>429</v>
      </c>
      <c r="G19" s="147">
        <v>434</v>
      </c>
      <c r="H19" s="147">
        <v>863</v>
      </c>
      <c r="I19" s="147">
        <v>78</v>
      </c>
      <c r="J19" s="147">
        <v>68</v>
      </c>
      <c r="K19" s="147">
        <v>73</v>
      </c>
      <c r="L19" s="147">
        <v>1275</v>
      </c>
      <c r="M19" s="147">
        <v>1212</v>
      </c>
      <c r="N19" s="147">
        <v>2487</v>
      </c>
      <c r="O19" s="147">
        <v>77</v>
      </c>
      <c r="P19" s="147">
        <v>67</v>
      </c>
      <c r="Q19" s="147">
        <v>72</v>
      </c>
      <c r="R19" s="147">
        <v>1704</v>
      </c>
      <c r="S19" s="147">
        <v>1646</v>
      </c>
      <c r="T19" s="147">
        <v>3350</v>
      </c>
    </row>
    <row r="20" spans="1:20" x14ac:dyDescent="0.35">
      <c r="A20" s="133" t="s">
        <v>275</v>
      </c>
      <c r="B20" s="170" t="s">
        <v>276</v>
      </c>
      <c r="C20" s="147">
        <v>68</v>
      </c>
      <c r="D20" s="147">
        <v>62</v>
      </c>
      <c r="E20" s="147">
        <v>65</v>
      </c>
      <c r="F20" s="147">
        <v>644</v>
      </c>
      <c r="G20" s="147">
        <v>733</v>
      </c>
      <c r="H20" s="147">
        <v>1377</v>
      </c>
      <c r="I20" s="147">
        <v>79</v>
      </c>
      <c r="J20" s="147">
        <v>71</v>
      </c>
      <c r="K20" s="147">
        <v>75</v>
      </c>
      <c r="L20" s="147">
        <v>930</v>
      </c>
      <c r="M20" s="147">
        <v>946</v>
      </c>
      <c r="N20" s="147">
        <v>1876</v>
      </c>
      <c r="O20" s="147">
        <v>74</v>
      </c>
      <c r="P20" s="147">
        <v>67</v>
      </c>
      <c r="Q20" s="147">
        <v>71</v>
      </c>
      <c r="R20" s="147">
        <v>1574</v>
      </c>
      <c r="S20" s="147">
        <v>1679</v>
      </c>
      <c r="T20" s="147">
        <v>3253</v>
      </c>
    </row>
    <row r="21" spans="1:20" x14ac:dyDescent="0.35">
      <c r="A21" s="133" t="s">
        <v>277</v>
      </c>
      <c r="B21" s="170" t="s">
        <v>278</v>
      </c>
      <c r="C21" s="147">
        <v>67</v>
      </c>
      <c r="D21" s="147">
        <v>59</v>
      </c>
      <c r="E21" s="147">
        <v>63</v>
      </c>
      <c r="F21" s="147">
        <v>354</v>
      </c>
      <c r="G21" s="147">
        <v>357</v>
      </c>
      <c r="H21" s="147">
        <v>711</v>
      </c>
      <c r="I21" s="147">
        <v>82</v>
      </c>
      <c r="J21" s="147">
        <v>77</v>
      </c>
      <c r="K21" s="147">
        <v>80</v>
      </c>
      <c r="L21" s="147">
        <v>989</v>
      </c>
      <c r="M21" s="147">
        <v>1013</v>
      </c>
      <c r="N21" s="147">
        <v>2002</v>
      </c>
      <c r="O21" s="147">
        <v>78</v>
      </c>
      <c r="P21" s="147">
        <v>72</v>
      </c>
      <c r="Q21" s="147">
        <v>75</v>
      </c>
      <c r="R21" s="147">
        <v>1343</v>
      </c>
      <c r="S21" s="147">
        <v>1370</v>
      </c>
      <c r="T21" s="147">
        <v>2713</v>
      </c>
    </row>
    <row r="22" spans="1:20" x14ac:dyDescent="0.35">
      <c r="A22" s="133" t="s">
        <v>279</v>
      </c>
      <c r="B22" s="170" t="s">
        <v>280</v>
      </c>
      <c r="C22" s="147">
        <v>71</v>
      </c>
      <c r="D22" s="147">
        <v>69</v>
      </c>
      <c r="E22" s="147">
        <v>70</v>
      </c>
      <c r="F22" s="147">
        <v>278</v>
      </c>
      <c r="G22" s="147">
        <v>292</v>
      </c>
      <c r="H22" s="147">
        <v>570</v>
      </c>
      <c r="I22" s="147">
        <v>80</v>
      </c>
      <c r="J22" s="147">
        <v>73</v>
      </c>
      <c r="K22" s="147">
        <v>77</v>
      </c>
      <c r="L22" s="147">
        <v>519</v>
      </c>
      <c r="M22" s="147">
        <v>479</v>
      </c>
      <c r="N22" s="147">
        <v>998</v>
      </c>
      <c r="O22" s="147">
        <v>77</v>
      </c>
      <c r="P22" s="147">
        <v>72</v>
      </c>
      <c r="Q22" s="147">
        <v>74</v>
      </c>
      <c r="R22" s="147">
        <v>797</v>
      </c>
      <c r="S22" s="147">
        <v>771</v>
      </c>
      <c r="T22" s="147">
        <v>1568</v>
      </c>
    </row>
    <row r="23" spans="1:20" x14ac:dyDescent="0.35">
      <c r="A23" s="133" t="s">
        <v>283</v>
      </c>
      <c r="B23" s="170" t="s">
        <v>284</v>
      </c>
      <c r="C23" s="147">
        <v>56</v>
      </c>
      <c r="D23" s="147">
        <v>47</v>
      </c>
      <c r="E23" s="147">
        <v>51</v>
      </c>
      <c r="F23" s="147">
        <v>494</v>
      </c>
      <c r="G23" s="147">
        <v>540</v>
      </c>
      <c r="H23" s="147">
        <v>1034</v>
      </c>
      <c r="I23" s="147">
        <v>70</v>
      </c>
      <c r="J23" s="147">
        <v>64</v>
      </c>
      <c r="K23" s="147">
        <v>67</v>
      </c>
      <c r="L23" s="147">
        <v>1205</v>
      </c>
      <c r="M23" s="147">
        <v>1283</v>
      </c>
      <c r="N23" s="147">
        <v>2488</v>
      </c>
      <c r="O23" s="147">
        <v>66</v>
      </c>
      <c r="P23" s="147">
        <v>59</v>
      </c>
      <c r="Q23" s="147">
        <v>63</v>
      </c>
      <c r="R23" s="147">
        <v>1699</v>
      </c>
      <c r="S23" s="147">
        <v>1823</v>
      </c>
      <c r="T23" s="147">
        <v>3522</v>
      </c>
    </row>
    <row r="24" spans="1:20" x14ac:dyDescent="0.35">
      <c r="A24" s="133" t="s">
        <v>285</v>
      </c>
      <c r="B24" s="170" t="s">
        <v>286</v>
      </c>
      <c r="C24" s="147">
        <v>66</v>
      </c>
      <c r="D24" s="147">
        <v>55</v>
      </c>
      <c r="E24" s="147">
        <v>61</v>
      </c>
      <c r="F24" s="147">
        <v>389</v>
      </c>
      <c r="G24" s="147">
        <v>375</v>
      </c>
      <c r="H24" s="147">
        <v>764</v>
      </c>
      <c r="I24" s="147">
        <v>77</v>
      </c>
      <c r="J24" s="147">
        <v>73</v>
      </c>
      <c r="K24" s="147">
        <v>75</v>
      </c>
      <c r="L24" s="147">
        <v>1542</v>
      </c>
      <c r="M24" s="147">
        <v>1689</v>
      </c>
      <c r="N24" s="147">
        <v>3231</v>
      </c>
      <c r="O24" s="147">
        <v>75</v>
      </c>
      <c r="P24" s="147">
        <v>70</v>
      </c>
      <c r="Q24" s="147">
        <v>72</v>
      </c>
      <c r="R24" s="147">
        <v>1931</v>
      </c>
      <c r="S24" s="147">
        <v>2064</v>
      </c>
      <c r="T24" s="147">
        <v>3995</v>
      </c>
    </row>
    <row r="25" spans="1:20" x14ac:dyDescent="0.35">
      <c r="A25" s="133" t="s">
        <v>287</v>
      </c>
      <c r="B25" s="170" t="s">
        <v>288</v>
      </c>
      <c r="C25" s="147">
        <v>59</v>
      </c>
      <c r="D25" s="147">
        <v>57</v>
      </c>
      <c r="E25" s="147">
        <v>58</v>
      </c>
      <c r="F25" s="147">
        <v>266</v>
      </c>
      <c r="G25" s="147">
        <v>272</v>
      </c>
      <c r="H25" s="147">
        <v>538</v>
      </c>
      <c r="I25" s="147">
        <v>83</v>
      </c>
      <c r="J25" s="147">
        <v>76</v>
      </c>
      <c r="K25" s="147">
        <v>79</v>
      </c>
      <c r="L25" s="147">
        <v>1269</v>
      </c>
      <c r="M25" s="147">
        <v>1340</v>
      </c>
      <c r="N25" s="147">
        <v>2609</v>
      </c>
      <c r="O25" s="147">
        <v>79</v>
      </c>
      <c r="P25" s="147">
        <v>72</v>
      </c>
      <c r="Q25" s="147">
        <v>76</v>
      </c>
      <c r="R25" s="147">
        <v>1535</v>
      </c>
      <c r="S25" s="147">
        <v>1612</v>
      </c>
      <c r="T25" s="147">
        <v>3147</v>
      </c>
    </row>
    <row r="26" spans="1:20" x14ac:dyDescent="0.35">
      <c r="A26" s="133" t="s">
        <v>289</v>
      </c>
      <c r="B26" s="170" t="s">
        <v>290</v>
      </c>
      <c r="C26" s="147">
        <v>76</v>
      </c>
      <c r="D26" s="147">
        <v>63</v>
      </c>
      <c r="E26" s="147">
        <v>69</v>
      </c>
      <c r="F26" s="147">
        <v>488</v>
      </c>
      <c r="G26" s="147">
        <v>489</v>
      </c>
      <c r="H26" s="147">
        <v>977</v>
      </c>
      <c r="I26" s="147">
        <v>80</v>
      </c>
      <c r="J26" s="147">
        <v>74</v>
      </c>
      <c r="K26" s="147">
        <v>76</v>
      </c>
      <c r="L26" s="147">
        <v>1283</v>
      </c>
      <c r="M26" s="147">
        <v>1455</v>
      </c>
      <c r="N26" s="147">
        <v>2738</v>
      </c>
      <c r="O26" s="147">
        <v>79</v>
      </c>
      <c r="P26" s="147">
        <v>71</v>
      </c>
      <c r="Q26" s="147">
        <v>75</v>
      </c>
      <c r="R26" s="147">
        <v>1771</v>
      </c>
      <c r="S26" s="147">
        <v>1944</v>
      </c>
      <c r="T26" s="147">
        <v>3715</v>
      </c>
    </row>
    <row r="27" spans="1:20" x14ac:dyDescent="0.35">
      <c r="A27" s="133" t="s">
        <v>291</v>
      </c>
      <c r="B27" s="170" t="s">
        <v>292</v>
      </c>
      <c r="C27" s="147">
        <v>60</v>
      </c>
      <c r="D27" s="147">
        <v>55</v>
      </c>
      <c r="E27" s="147">
        <v>58</v>
      </c>
      <c r="F27" s="147">
        <v>296</v>
      </c>
      <c r="G27" s="147">
        <v>273</v>
      </c>
      <c r="H27" s="147">
        <v>569</v>
      </c>
      <c r="I27" s="147">
        <v>83</v>
      </c>
      <c r="J27" s="147">
        <v>74</v>
      </c>
      <c r="K27" s="147">
        <v>78</v>
      </c>
      <c r="L27" s="147">
        <v>1562</v>
      </c>
      <c r="M27" s="147">
        <v>1612</v>
      </c>
      <c r="N27" s="147">
        <v>3174</v>
      </c>
      <c r="O27" s="147">
        <v>79</v>
      </c>
      <c r="P27" s="147">
        <v>71</v>
      </c>
      <c r="Q27" s="147">
        <v>75</v>
      </c>
      <c r="R27" s="147">
        <v>1858</v>
      </c>
      <c r="S27" s="147">
        <v>1885</v>
      </c>
      <c r="T27" s="147">
        <v>3743</v>
      </c>
    </row>
    <row r="28" spans="1:20" x14ac:dyDescent="0.35">
      <c r="A28" s="133" t="s">
        <v>293</v>
      </c>
      <c r="B28" s="170" t="s">
        <v>294</v>
      </c>
      <c r="C28" s="147">
        <v>66</v>
      </c>
      <c r="D28" s="147">
        <v>57</v>
      </c>
      <c r="E28" s="147">
        <v>61</v>
      </c>
      <c r="F28" s="147">
        <v>581</v>
      </c>
      <c r="G28" s="147">
        <v>630</v>
      </c>
      <c r="H28" s="147">
        <v>1211</v>
      </c>
      <c r="I28" s="147">
        <v>77</v>
      </c>
      <c r="J28" s="147">
        <v>72</v>
      </c>
      <c r="K28" s="147">
        <v>75</v>
      </c>
      <c r="L28" s="147">
        <v>1704</v>
      </c>
      <c r="M28" s="147">
        <v>1736</v>
      </c>
      <c r="N28" s="147">
        <v>3440</v>
      </c>
      <c r="O28" s="147">
        <v>74</v>
      </c>
      <c r="P28" s="147">
        <v>68</v>
      </c>
      <c r="Q28" s="147">
        <v>71</v>
      </c>
      <c r="R28" s="147">
        <v>2285</v>
      </c>
      <c r="S28" s="147">
        <v>2366</v>
      </c>
      <c r="T28" s="147">
        <v>4651</v>
      </c>
    </row>
    <row r="29" spans="1:20" x14ac:dyDescent="0.35">
      <c r="A29" s="133" t="s">
        <v>295</v>
      </c>
      <c r="B29" s="170" t="s">
        <v>296</v>
      </c>
      <c r="C29" s="147">
        <v>68</v>
      </c>
      <c r="D29" s="147">
        <v>61</v>
      </c>
      <c r="E29" s="147">
        <v>65</v>
      </c>
      <c r="F29" s="147">
        <v>449</v>
      </c>
      <c r="G29" s="147">
        <v>475</v>
      </c>
      <c r="H29" s="147">
        <v>924</v>
      </c>
      <c r="I29" s="147">
        <v>76</v>
      </c>
      <c r="J29" s="147">
        <v>71</v>
      </c>
      <c r="K29" s="147">
        <v>74</v>
      </c>
      <c r="L29" s="147">
        <v>1623</v>
      </c>
      <c r="M29" s="147">
        <v>1769</v>
      </c>
      <c r="N29" s="147">
        <v>3392</v>
      </c>
      <c r="O29" s="147">
        <v>75</v>
      </c>
      <c r="P29" s="147">
        <v>69</v>
      </c>
      <c r="Q29" s="147">
        <v>72</v>
      </c>
      <c r="R29" s="147">
        <v>2072</v>
      </c>
      <c r="S29" s="147">
        <v>2244</v>
      </c>
      <c r="T29" s="147">
        <v>4316</v>
      </c>
    </row>
    <row r="30" spans="1:20" x14ac:dyDescent="0.35">
      <c r="A30" s="133" t="s">
        <v>297</v>
      </c>
      <c r="B30" s="170" t="s">
        <v>298</v>
      </c>
      <c r="C30" s="147">
        <v>66</v>
      </c>
      <c r="D30" s="147">
        <v>56</v>
      </c>
      <c r="E30" s="147">
        <v>61</v>
      </c>
      <c r="F30" s="147">
        <v>655</v>
      </c>
      <c r="G30" s="147">
        <v>667</v>
      </c>
      <c r="H30" s="147">
        <v>1322</v>
      </c>
      <c r="I30" s="147">
        <v>71</v>
      </c>
      <c r="J30" s="147">
        <v>68</v>
      </c>
      <c r="K30" s="147">
        <v>69</v>
      </c>
      <c r="L30" s="147">
        <v>1530</v>
      </c>
      <c r="M30" s="147">
        <v>1603</v>
      </c>
      <c r="N30" s="147">
        <v>3133</v>
      </c>
      <c r="O30" s="147">
        <v>69</v>
      </c>
      <c r="P30" s="147">
        <v>64</v>
      </c>
      <c r="Q30" s="147">
        <v>67</v>
      </c>
      <c r="R30" s="147">
        <v>2185</v>
      </c>
      <c r="S30" s="147">
        <v>2270</v>
      </c>
      <c r="T30" s="147">
        <v>4455</v>
      </c>
    </row>
    <row r="31" spans="1:20" x14ac:dyDescent="0.35">
      <c r="A31" s="133" t="s">
        <v>261</v>
      </c>
      <c r="B31" s="170" t="s">
        <v>262</v>
      </c>
      <c r="C31" s="147">
        <v>63</v>
      </c>
      <c r="D31" s="147">
        <v>57</v>
      </c>
      <c r="E31" s="147">
        <v>60</v>
      </c>
      <c r="F31" s="147">
        <v>409</v>
      </c>
      <c r="G31" s="147">
        <v>467</v>
      </c>
      <c r="H31" s="147">
        <v>876</v>
      </c>
      <c r="I31" s="147">
        <v>72</v>
      </c>
      <c r="J31" s="147">
        <v>66</v>
      </c>
      <c r="K31" s="147">
        <v>69</v>
      </c>
      <c r="L31" s="147">
        <v>1114</v>
      </c>
      <c r="M31" s="147">
        <v>1208</v>
      </c>
      <c r="N31" s="147">
        <v>2322</v>
      </c>
      <c r="O31" s="147">
        <v>70</v>
      </c>
      <c r="P31" s="147">
        <v>64</v>
      </c>
      <c r="Q31" s="147">
        <v>67</v>
      </c>
      <c r="R31" s="147">
        <v>1523</v>
      </c>
      <c r="S31" s="147">
        <v>1675</v>
      </c>
      <c r="T31" s="147">
        <v>3198</v>
      </c>
    </row>
    <row r="32" spans="1:20" x14ac:dyDescent="0.35">
      <c r="A32" s="133" t="s">
        <v>301</v>
      </c>
      <c r="B32" s="170" t="s">
        <v>302</v>
      </c>
      <c r="C32" s="147">
        <v>73</v>
      </c>
      <c r="D32" s="147">
        <v>60</v>
      </c>
      <c r="E32" s="147">
        <v>66</v>
      </c>
      <c r="F32" s="147">
        <v>215</v>
      </c>
      <c r="G32" s="147">
        <v>237</v>
      </c>
      <c r="H32" s="147">
        <v>452</v>
      </c>
      <c r="I32" s="147">
        <v>84</v>
      </c>
      <c r="J32" s="147">
        <v>76</v>
      </c>
      <c r="K32" s="147">
        <v>80</v>
      </c>
      <c r="L32" s="147">
        <v>1149</v>
      </c>
      <c r="M32" s="147">
        <v>1240</v>
      </c>
      <c r="N32" s="147">
        <v>2389</v>
      </c>
      <c r="O32" s="147">
        <v>82</v>
      </c>
      <c r="P32" s="147">
        <v>74</v>
      </c>
      <c r="Q32" s="147">
        <v>78</v>
      </c>
      <c r="R32" s="147">
        <v>1364</v>
      </c>
      <c r="S32" s="147">
        <v>1477</v>
      </c>
      <c r="T32" s="147">
        <v>2841</v>
      </c>
    </row>
    <row r="33" spans="1:20" x14ac:dyDescent="0.35">
      <c r="A33" s="133" t="s">
        <v>303</v>
      </c>
      <c r="B33" s="170" t="s">
        <v>304</v>
      </c>
      <c r="C33" s="147">
        <v>64</v>
      </c>
      <c r="D33" s="147">
        <v>52</v>
      </c>
      <c r="E33" s="147">
        <v>58</v>
      </c>
      <c r="F33" s="147">
        <v>236</v>
      </c>
      <c r="G33" s="147">
        <v>254</v>
      </c>
      <c r="H33" s="147">
        <v>490</v>
      </c>
      <c r="I33" s="147">
        <v>76</v>
      </c>
      <c r="J33" s="147">
        <v>66</v>
      </c>
      <c r="K33" s="147">
        <v>71</v>
      </c>
      <c r="L33" s="147">
        <v>1172</v>
      </c>
      <c r="M33" s="147">
        <v>1231</v>
      </c>
      <c r="N33" s="147">
        <v>2403</v>
      </c>
      <c r="O33" s="147">
        <v>74</v>
      </c>
      <c r="P33" s="147">
        <v>64</v>
      </c>
      <c r="Q33" s="147">
        <v>69</v>
      </c>
      <c r="R33" s="147">
        <v>1408</v>
      </c>
      <c r="S33" s="147">
        <v>1485</v>
      </c>
      <c r="T33" s="147">
        <v>2893</v>
      </c>
    </row>
    <row r="34" spans="1:20" x14ac:dyDescent="0.35">
      <c r="A34" s="133" t="s">
        <v>305</v>
      </c>
      <c r="B34" s="170" t="s">
        <v>306</v>
      </c>
      <c r="C34" s="147">
        <v>62</v>
      </c>
      <c r="D34" s="147">
        <v>57</v>
      </c>
      <c r="E34" s="147">
        <v>59</v>
      </c>
      <c r="F34" s="147">
        <v>373</v>
      </c>
      <c r="G34" s="147">
        <v>340</v>
      </c>
      <c r="H34" s="147">
        <v>713</v>
      </c>
      <c r="I34" s="147">
        <v>77</v>
      </c>
      <c r="J34" s="147">
        <v>70</v>
      </c>
      <c r="K34" s="147">
        <v>73</v>
      </c>
      <c r="L34" s="147">
        <v>1497</v>
      </c>
      <c r="M34" s="147">
        <v>1542</v>
      </c>
      <c r="N34" s="147">
        <v>3039</v>
      </c>
      <c r="O34" s="147">
        <v>74</v>
      </c>
      <c r="P34" s="147">
        <v>68</v>
      </c>
      <c r="Q34" s="147">
        <v>71</v>
      </c>
      <c r="R34" s="147">
        <v>1870</v>
      </c>
      <c r="S34" s="147">
        <v>1882</v>
      </c>
      <c r="T34" s="147">
        <v>3752</v>
      </c>
    </row>
    <row r="35" spans="1:20" x14ac:dyDescent="0.35">
      <c r="A35" s="133" t="s">
        <v>307</v>
      </c>
      <c r="B35" s="170" t="s">
        <v>308</v>
      </c>
      <c r="C35" s="147">
        <v>69</v>
      </c>
      <c r="D35" s="147">
        <v>56</v>
      </c>
      <c r="E35" s="147">
        <v>62</v>
      </c>
      <c r="F35" s="147">
        <v>312</v>
      </c>
      <c r="G35" s="147">
        <v>317</v>
      </c>
      <c r="H35" s="147">
        <v>629</v>
      </c>
      <c r="I35" s="147">
        <v>78</v>
      </c>
      <c r="J35" s="147">
        <v>73</v>
      </c>
      <c r="K35" s="147">
        <v>75</v>
      </c>
      <c r="L35" s="147">
        <v>1202</v>
      </c>
      <c r="M35" s="147">
        <v>1309</v>
      </c>
      <c r="N35" s="147">
        <v>2511</v>
      </c>
      <c r="O35" s="147">
        <v>76</v>
      </c>
      <c r="P35" s="147">
        <v>70</v>
      </c>
      <c r="Q35" s="147">
        <v>73</v>
      </c>
      <c r="R35" s="147">
        <v>1514</v>
      </c>
      <c r="S35" s="147">
        <v>1626</v>
      </c>
      <c r="T35" s="147">
        <v>3140</v>
      </c>
    </row>
    <row r="36" spans="1:20" x14ac:dyDescent="0.35">
      <c r="A36" s="133" t="s">
        <v>309</v>
      </c>
      <c r="B36" s="170" t="s">
        <v>310</v>
      </c>
      <c r="C36" s="147">
        <v>54</v>
      </c>
      <c r="D36" s="147">
        <v>54</v>
      </c>
      <c r="E36" s="147">
        <v>54</v>
      </c>
      <c r="F36" s="147">
        <v>95</v>
      </c>
      <c r="G36" s="147">
        <v>112</v>
      </c>
      <c r="H36" s="147">
        <v>207</v>
      </c>
      <c r="I36" s="147">
        <v>76</v>
      </c>
      <c r="J36" s="147">
        <v>72</v>
      </c>
      <c r="K36" s="147">
        <v>74</v>
      </c>
      <c r="L36" s="147">
        <v>808</v>
      </c>
      <c r="M36" s="147">
        <v>821</v>
      </c>
      <c r="N36" s="147">
        <v>1629</v>
      </c>
      <c r="O36" s="147">
        <v>74</v>
      </c>
      <c r="P36" s="147">
        <v>70</v>
      </c>
      <c r="Q36" s="147">
        <v>72</v>
      </c>
      <c r="R36" s="147">
        <v>903</v>
      </c>
      <c r="S36" s="147">
        <v>933</v>
      </c>
      <c r="T36" s="147">
        <v>1836</v>
      </c>
    </row>
    <row r="37" spans="1:20" x14ac:dyDescent="0.35">
      <c r="A37" s="133" t="s">
        <v>311</v>
      </c>
      <c r="B37" s="170" t="s">
        <v>312</v>
      </c>
      <c r="C37" s="147">
        <v>57</v>
      </c>
      <c r="D37" s="147">
        <v>48</v>
      </c>
      <c r="E37" s="147">
        <v>52</v>
      </c>
      <c r="F37" s="147">
        <v>196</v>
      </c>
      <c r="G37" s="147">
        <v>209</v>
      </c>
      <c r="H37" s="147">
        <v>405</v>
      </c>
      <c r="I37" s="147">
        <v>74</v>
      </c>
      <c r="J37" s="147">
        <v>67</v>
      </c>
      <c r="K37" s="147">
        <v>70</v>
      </c>
      <c r="L37" s="147">
        <v>1071</v>
      </c>
      <c r="M37" s="147">
        <v>1143</v>
      </c>
      <c r="N37" s="147">
        <v>2214</v>
      </c>
      <c r="O37" s="147">
        <v>72</v>
      </c>
      <c r="P37" s="147">
        <v>64</v>
      </c>
      <c r="Q37" s="147">
        <v>68</v>
      </c>
      <c r="R37" s="147">
        <v>1267</v>
      </c>
      <c r="S37" s="147">
        <v>1352</v>
      </c>
      <c r="T37" s="147">
        <v>2619</v>
      </c>
    </row>
    <row r="38" spans="1:20" x14ac:dyDescent="0.35">
      <c r="A38" s="133" t="s">
        <v>271</v>
      </c>
      <c r="B38" s="170" t="s">
        <v>272</v>
      </c>
      <c r="C38" s="147">
        <v>76</v>
      </c>
      <c r="D38" s="147">
        <v>66</v>
      </c>
      <c r="E38" s="147">
        <v>71</v>
      </c>
      <c r="F38" s="147">
        <v>693</v>
      </c>
      <c r="G38" s="147">
        <v>696</v>
      </c>
      <c r="H38" s="147">
        <v>1389</v>
      </c>
      <c r="I38" s="147">
        <v>81</v>
      </c>
      <c r="J38" s="147">
        <v>75</v>
      </c>
      <c r="K38" s="147">
        <v>78</v>
      </c>
      <c r="L38" s="147">
        <v>1672</v>
      </c>
      <c r="M38" s="147">
        <v>1720</v>
      </c>
      <c r="N38" s="147">
        <v>3392</v>
      </c>
      <c r="O38" s="147">
        <v>79</v>
      </c>
      <c r="P38" s="147">
        <v>72</v>
      </c>
      <c r="Q38" s="147">
        <v>76</v>
      </c>
      <c r="R38" s="147">
        <v>2365</v>
      </c>
      <c r="S38" s="147">
        <v>2416</v>
      </c>
      <c r="T38" s="147">
        <v>4781</v>
      </c>
    </row>
    <row r="39" spans="1:20" x14ac:dyDescent="0.35">
      <c r="A39" s="133" t="s">
        <v>313</v>
      </c>
      <c r="B39" s="170" t="s">
        <v>314</v>
      </c>
      <c r="C39" s="147">
        <v>58</v>
      </c>
      <c r="D39" s="147">
        <v>51</v>
      </c>
      <c r="E39" s="147">
        <v>55</v>
      </c>
      <c r="F39" s="147">
        <v>361</v>
      </c>
      <c r="G39" s="147">
        <v>379</v>
      </c>
      <c r="H39" s="147">
        <v>740</v>
      </c>
      <c r="I39" s="147">
        <v>74</v>
      </c>
      <c r="J39" s="147">
        <v>66</v>
      </c>
      <c r="K39" s="147">
        <v>70</v>
      </c>
      <c r="L39" s="147">
        <v>1539</v>
      </c>
      <c r="M39" s="147">
        <v>1659</v>
      </c>
      <c r="N39" s="147">
        <v>3198</v>
      </c>
      <c r="O39" s="147">
        <v>71</v>
      </c>
      <c r="P39" s="147">
        <v>63</v>
      </c>
      <c r="Q39" s="147">
        <v>67</v>
      </c>
      <c r="R39" s="147">
        <v>1900</v>
      </c>
      <c r="S39" s="147">
        <v>2038</v>
      </c>
      <c r="T39" s="147">
        <v>3938</v>
      </c>
    </row>
    <row r="40" spans="1:20" x14ac:dyDescent="0.35">
      <c r="A40" s="133" t="s">
        <v>315</v>
      </c>
      <c r="B40" s="170" t="s">
        <v>316</v>
      </c>
      <c r="C40" s="147">
        <v>66</v>
      </c>
      <c r="D40" s="147">
        <v>53</v>
      </c>
      <c r="E40" s="147">
        <v>59</v>
      </c>
      <c r="F40" s="147">
        <v>92</v>
      </c>
      <c r="G40" s="147">
        <v>93</v>
      </c>
      <c r="H40" s="147">
        <v>185</v>
      </c>
      <c r="I40" s="147">
        <v>84</v>
      </c>
      <c r="J40" s="147">
        <v>77</v>
      </c>
      <c r="K40" s="147">
        <v>80</v>
      </c>
      <c r="L40" s="147">
        <v>1037</v>
      </c>
      <c r="M40" s="147">
        <v>1071</v>
      </c>
      <c r="N40" s="147">
        <v>2108</v>
      </c>
      <c r="O40" s="147">
        <v>83</v>
      </c>
      <c r="P40" s="147">
        <v>75</v>
      </c>
      <c r="Q40" s="147">
        <v>79</v>
      </c>
      <c r="R40" s="147">
        <v>1129</v>
      </c>
      <c r="S40" s="147">
        <v>1164</v>
      </c>
      <c r="T40" s="147">
        <v>2293</v>
      </c>
    </row>
    <row r="41" spans="1:20" x14ac:dyDescent="0.35">
      <c r="A41" s="133" t="s">
        <v>317</v>
      </c>
      <c r="B41" s="170" t="s">
        <v>318</v>
      </c>
      <c r="C41" s="147">
        <v>70</v>
      </c>
      <c r="D41" s="147">
        <v>63</v>
      </c>
      <c r="E41" s="147">
        <v>67</v>
      </c>
      <c r="F41" s="147">
        <v>214</v>
      </c>
      <c r="G41" s="147">
        <v>171</v>
      </c>
      <c r="H41" s="147">
        <v>385</v>
      </c>
      <c r="I41" s="147">
        <v>84</v>
      </c>
      <c r="J41" s="147">
        <v>76</v>
      </c>
      <c r="K41" s="147">
        <v>80</v>
      </c>
      <c r="L41" s="147">
        <v>914</v>
      </c>
      <c r="M41" s="147">
        <v>958</v>
      </c>
      <c r="N41" s="147">
        <v>1872</v>
      </c>
      <c r="O41" s="147">
        <v>81</v>
      </c>
      <c r="P41" s="147">
        <v>74</v>
      </c>
      <c r="Q41" s="147">
        <v>78</v>
      </c>
      <c r="R41" s="147">
        <v>1128</v>
      </c>
      <c r="S41" s="147">
        <v>1129</v>
      </c>
      <c r="T41" s="147">
        <v>2257</v>
      </c>
    </row>
    <row r="42" spans="1:20" x14ac:dyDescent="0.35">
      <c r="A42" s="133" t="s">
        <v>319</v>
      </c>
      <c r="B42" s="170" t="s">
        <v>320</v>
      </c>
      <c r="C42" s="147">
        <v>63</v>
      </c>
      <c r="D42" s="147">
        <v>62</v>
      </c>
      <c r="E42" s="147">
        <v>62</v>
      </c>
      <c r="F42" s="147">
        <v>395</v>
      </c>
      <c r="G42" s="147">
        <v>450</v>
      </c>
      <c r="H42" s="147">
        <v>845</v>
      </c>
      <c r="I42" s="147">
        <v>77</v>
      </c>
      <c r="J42" s="147">
        <v>69</v>
      </c>
      <c r="K42" s="147">
        <v>73</v>
      </c>
      <c r="L42" s="147">
        <v>1317</v>
      </c>
      <c r="M42" s="147">
        <v>1438</v>
      </c>
      <c r="N42" s="147">
        <v>2755</v>
      </c>
      <c r="O42" s="147">
        <v>73</v>
      </c>
      <c r="P42" s="147">
        <v>68</v>
      </c>
      <c r="Q42" s="147">
        <v>70</v>
      </c>
      <c r="R42" s="147">
        <v>1712</v>
      </c>
      <c r="S42" s="147">
        <v>1888</v>
      </c>
      <c r="T42" s="147">
        <v>3600</v>
      </c>
    </row>
    <row r="43" spans="1:20" x14ac:dyDescent="0.35">
      <c r="A43" s="133" t="s">
        <v>198</v>
      </c>
      <c r="B43" s="170" t="s">
        <v>199</v>
      </c>
      <c r="C43" s="147">
        <v>68</v>
      </c>
      <c r="D43" s="147">
        <v>55</v>
      </c>
      <c r="E43" s="147">
        <v>61</v>
      </c>
      <c r="F43" s="147">
        <v>2511</v>
      </c>
      <c r="G43" s="147">
        <v>2623</v>
      </c>
      <c r="H43" s="147">
        <v>5134</v>
      </c>
      <c r="I43" s="147">
        <v>78</v>
      </c>
      <c r="J43" s="147">
        <v>69</v>
      </c>
      <c r="K43" s="147">
        <v>73</v>
      </c>
      <c r="L43" s="147">
        <v>4866</v>
      </c>
      <c r="M43" s="147">
        <v>5223</v>
      </c>
      <c r="N43" s="147">
        <v>10089</v>
      </c>
      <c r="O43" s="147">
        <v>74</v>
      </c>
      <c r="P43" s="147">
        <v>64</v>
      </c>
      <c r="Q43" s="147">
        <v>69</v>
      </c>
      <c r="R43" s="147">
        <v>7377</v>
      </c>
      <c r="S43" s="147">
        <v>7846</v>
      </c>
      <c r="T43" s="147">
        <v>15223</v>
      </c>
    </row>
    <row r="44" spans="1:20" x14ac:dyDescent="0.35">
      <c r="A44" s="133" t="s">
        <v>200</v>
      </c>
      <c r="B44" s="170" t="s">
        <v>201</v>
      </c>
      <c r="C44" s="147">
        <v>60</v>
      </c>
      <c r="D44" s="147">
        <v>50</v>
      </c>
      <c r="E44" s="147">
        <v>55</v>
      </c>
      <c r="F44" s="147">
        <v>489</v>
      </c>
      <c r="G44" s="147">
        <v>466</v>
      </c>
      <c r="H44" s="147">
        <v>955</v>
      </c>
      <c r="I44" s="147">
        <v>73</v>
      </c>
      <c r="J44" s="147">
        <v>68</v>
      </c>
      <c r="K44" s="147">
        <v>71</v>
      </c>
      <c r="L44" s="147">
        <v>1528</v>
      </c>
      <c r="M44" s="147">
        <v>1642</v>
      </c>
      <c r="N44" s="147">
        <v>3170</v>
      </c>
      <c r="O44" s="147">
        <v>70</v>
      </c>
      <c r="P44" s="147">
        <v>64</v>
      </c>
      <c r="Q44" s="147">
        <v>67</v>
      </c>
      <c r="R44" s="147">
        <v>2017</v>
      </c>
      <c r="S44" s="147">
        <v>2108</v>
      </c>
      <c r="T44" s="147">
        <v>4125</v>
      </c>
    </row>
    <row r="45" spans="1:20" x14ac:dyDescent="0.35">
      <c r="A45" s="133" t="s">
        <v>202</v>
      </c>
      <c r="B45" s="170" t="s">
        <v>203</v>
      </c>
      <c r="C45" s="147">
        <v>56</v>
      </c>
      <c r="D45" s="147">
        <v>49</v>
      </c>
      <c r="E45" s="147">
        <v>52</v>
      </c>
      <c r="F45" s="147">
        <v>396</v>
      </c>
      <c r="G45" s="147">
        <v>367</v>
      </c>
      <c r="H45" s="147">
        <v>763</v>
      </c>
      <c r="I45" s="147">
        <v>74</v>
      </c>
      <c r="J45" s="147">
        <v>70</v>
      </c>
      <c r="K45" s="147">
        <v>72</v>
      </c>
      <c r="L45" s="147">
        <v>1406</v>
      </c>
      <c r="M45" s="147">
        <v>1461</v>
      </c>
      <c r="N45" s="147">
        <v>2867</v>
      </c>
      <c r="O45" s="147">
        <v>70</v>
      </c>
      <c r="P45" s="147">
        <v>66</v>
      </c>
      <c r="Q45" s="147">
        <v>68</v>
      </c>
      <c r="R45" s="147">
        <v>1802</v>
      </c>
      <c r="S45" s="147">
        <v>1828</v>
      </c>
      <c r="T45" s="147">
        <v>3630</v>
      </c>
    </row>
    <row r="46" spans="1:20" x14ac:dyDescent="0.35">
      <c r="A46" s="133" t="s">
        <v>206</v>
      </c>
      <c r="B46" s="170" t="s">
        <v>207</v>
      </c>
      <c r="C46" s="147">
        <v>65</v>
      </c>
      <c r="D46" s="147">
        <v>58</v>
      </c>
      <c r="E46" s="147">
        <v>61</v>
      </c>
      <c r="F46" s="147">
        <v>538</v>
      </c>
      <c r="G46" s="147">
        <v>620</v>
      </c>
      <c r="H46" s="147">
        <v>1158</v>
      </c>
      <c r="I46" s="147">
        <v>76</v>
      </c>
      <c r="J46" s="147">
        <v>68</v>
      </c>
      <c r="K46" s="147">
        <v>72</v>
      </c>
      <c r="L46" s="147">
        <v>1427</v>
      </c>
      <c r="M46" s="147">
        <v>1572</v>
      </c>
      <c r="N46" s="147">
        <v>2999</v>
      </c>
      <c r="O46" s="147">
        <v>73</v>
      </c>
      <c r="P46" s="147">
        <v>65</v>
      </c>
      <c r="Q46" s="147">
        <v>69</v>
      </c>
      <c r="R46" s="147">
        <v>1965</v>
      </c>
      <c r="S46" s="147">
        <v>2192</v>
      </c>
      <c r="T46" s="147">
        <v>4157</v>
      </c>
    </row>
    <row r="47" spans="1:20" x14ac:dyDescent="0.35">
      <c r="A47" s="133" t="s">
        <v>210</v>
      </c>
      <c r="B47" s="170" t="s">
        <v>211</v>
      </c>
      <c r="C47" s="147">
        <v>74</v>
      </c>
      <c r="D47" s="147">
        <v>68</v>
      </c>
      <c r="E47" s="147">
        <v>71</v>
      </c>
      <c r="F47" s="147">
        <v>206</v>
      </c>
      <c r="G47" s="147">
        <v>238</v>
      </c>
      <c r="H47" s="147">
        <v>444</v>
      </c>
      <c r="I47" s="147">
        <v>84</v>
      </c>
      <c r="J47" s="147">
        <v>78</v>
      </c>
      <c r="K47" s="147">
        <v>81</v>
      </c>
      <c r="L47" s="147">
        <v>1025</v>
      </c>
      <c r="M47" s="147">
        <v>1172</v>
      </c>
      <c r="N47" s="147">
        <v>2197</v>
      </c>
      <c r="O47" s="147">
        <v>82</v>
      </c>
      <c r="P47" s="147">
        <v>76</v>
      </c>
      <c r="Q47" s="147">
        <v>79</v>
      </c>
      <c r="R47" s="147">
        <v>1231</v>
      </c>
      <c r="S47" s="147">
        <v>1410</v>
      </c>
      <c r="T47" s="147">
        <v>2641</v>
      </c>
    </row>
    <row r="48" spans="1:20" x14ac:dyDescent="0.35">
      <c r="A48" s="133" t="s">
        <v>218</v>
      </c>
      <c r="B48" s="170" t="s">
        <v>219</v>
      </c>
      <c r="C48" s="147">
        <v>62</v>
      </c>
      <c r="D48" s="147">
        <v>54</v>
      </c>
      <c r="E48" s="147">
        <v>58</v>
      </c>
      <c r="F48" s="147">
        <v>475</v>
      </c>
      <c r="G48" s="147">
        <v>506</v>
      </c>
      <c r="H48" s="147">
        <v>981</v>
      </c>
      <c r="I48" s="147">
        <v>80</v>
      </c>
      <c r="J48" s="147">
        <v>75</v>
      </c>
      <c r="K48" s="147">
        <v>77</v>
      </c>
      <c r="L48" s="147">
        <v>1224</v>
      </c>
      <c r="M48" s="147">
        <v>1277</v>
      </c>
      <c r="N48" s="147">
        <v>2501</v>
      </c>
      <c r="O48" s="147">
        <v>75</v>
      </c>
      <c r="P48" s="147">
        <v>69</v>
      </c>
      <c r="Q48" s="147">
        <v>72</v>
      </c>
      <c r="R48" s="147">
        <v>1699</v>
      </c>
      <c r="S48" s="147">
        <v>1783</v>
      </c>
      <c r="T48" s="147">
        <v>3482</v>
      </c>
    </row>
    <row r="49" spans="1:20" x14ac:dyDescent="0.35">
      <c r="A49" s="133" t="s">
        <v>222</v>
      </c>
      <c r="B49" s="170" t="s">
        <v>223</v>
      </c>
      <c r="C49" s="147">
        <v>63</v>
      </c>
      <c r="D49" s="147">
        <v>52</v>
      </c>
      <c r="E49" s="147">
        <v>57</v>
      </c>
      <c r="F49" s="147">
        <v>472</v>
      </c>
      <c r="G49" s="147">
        <v>475</v>
      </c>
      <c r="H49" s="147">
        <v>947</v>
      </c>
      <c r="I49" s="147">
        <v>74</v>
      </c>
      <c r="J49" s="147">
        <v>66</v>
      </c>
      <c r="K49" s="147">
        <v>70</v>
      </c>
      <c r="L49" s="147">
        <v>1076</v>
      </c>
      <c r="M49" s="147">
        <v>1064</v>
      </c>
      <c r="N49" s="147">
        <v>2140</v>
      </c>
      <c r="O49" s="147">
        <v>70</v>
      </c>
      <c r="P49" s="147">
        <v>61</v>
      </c>
      <c r="Q49" s="147">
        <v>66</v>
      </c>
      <c r="R49" s="147">
        <v>1548</v>
      </c>
      <c r="S49" s="147">
        <v>1539</v>
      </c>
      <c r="T49" s="147">
        <v>3087</v>
      </c>
    </row>
    <row r="50" spans="1:20" x14ac:dyDescent="0.35">
      <c r="A50" s="133" t="s">
        <v>116</v>
      </c>
      <c r="B50" s="170" t="s">
        <v>117</v>
      </c>
      <c r="C50" s="147">
        <v>60</v>
      </c>
      <c r="D50" s="147">
        <v>48</v>
      </c>
      <c r="E50" s="147">
        <v>54</v>
      </c>
      <c r="F50" s="147">
        <v>326</v>
      </c>
      <c r="G50" s="147">
        <v>306</v>
      </c>
      <c r="H50" s="147">
        <v>632</v>
      </c>
      <c r="I50" s="147">
        <v>77</v>
      </c>
      <c r="J50" s="147">
        <v>69</v>
      </c>
      <c r="K50" s="147">
        <v>73</v>
      </c>
      <c r="L50" s="147">
        <v>531</v>
      </c>
      <c r="M50" s="147">
        <v>576</v>
      </c>
      <c r="N50" s="147">
        <v>1107</v>
      </c>
      <c r="O50" s="147">
        <v>70</v>
      </c>
      <c r="P50" s="147">
        <v>62</v>
      </c>
      <c r="Q50" s="147">
        <v>66</v>
      </c>
      <c r="R50" s="147">
        <v>857</v>
      </c>
      <c r="S50" s="147">
        <v>882</v>
      </c>
      <c r="T50" s="147">
        <v>1739</v>
      </c>
    </row>
    <row r="51" spans="1:20" x14ac:dyDescent="0.35">
      <c r="A51" s="133" t="s">
        <v>120</v>
      </c>
      <c r="B51" s="170" t="s">
        <v>121</v>
      </c>
      <c r="C51" s="147">
        <v>53</v>
      </c>
      <c r="D51" s="147">
        <v>44</v>
      </c>
      <c r="E51" s="147">
        <v>48</v>
      </c>
      <c r="F51" s="147">
        <v>759</v>
      </c>
      <c r="G51" s="147">
        <v>827</v>
      </c>
      <c r="H51" s="147">
        <v>1586</v>
      </c>
      <c r="I51" s="147">
        <v>68</v>
      </c>
      <c r="J51" s="147">
        <v>60</v>
      </c>
      <c r="K51" s="147">
        <v>64</v>
      </c>
      <c r="L51" s="147">
        <v>1561</v>
      </c>
      <c r="M51" s="147">
        <v>1651</v>
      </c>
      <c r="N51" s="147">
        <v>3212</v>
      </c>
      <c r="O51" s="147">
        <v>63</v>
      </c>
      <c r="P51" s="147">
        <v>54</v>
      </c>
      <c r="Q51" s="147">
        <v>59</v>
      </c>
      <c r="R51" s="147">
        <v>2320</v>
      </c>
      <c r="S51" s="147">
        <v>2478</v>
      </c>
      <c r="T51" s="147">
        <v>4798</v>
      </c>
    </row>
    <row r="52" spans="1:20" x14ac:dyDescent="0.35">
      <c r="A52" s="133" t="s">
        <v>132</v>
      </c>
      <c r="B52" s="170" t="s">
        <v>424</v>
      </c>
      <c r="C52" s="147">
        <v>66</v>
      </c>
      <c r="D52" s="147">
        <v>60</v>
      </c>
      <c r="E52" s="147">
        <v>63</v>
      </c>
      <c r="F52" s="147">
        <v>239</v>
      </c>
      <c r="G52" s="147">
        <v>269</v>
      </c>
      <c r="H52" s="147">
        <v>508</v>
      </c>
      <c r="I52" s="147">
        <v>84</v>
      </c>
      <c r="J52" s="147">
        <v>75</v>
      </c>
      <c r="K52" s="147">
        <v>79</v>
      </c>
      <c r="L52" s="147">
        <v>735</v>
      </c>
      <c r="M52" s="147">
        <v>754</v>
      </c>
      <c r="N52" s="147">
        <v>1489</v>
      </c>
      <c r="O52" s="147">
        <v>79</v>
      </c>
      <c r="P52" s="147">
        <v>71</v>
      </c>
      <c r="Q52" s="147">
        <v>75</v>
      </c>
      <c r="R52" s="147">
        <v>974</v>
      </c>
      <c r="S52" s="147">
        <v>1023</v>
      </c>
      <c r="T52" s="147">
        <v>1997</v>
      </c>
    </row>
    <row r="53" spans="1:20" x14ac:dyDescent="0.35">
      <c r="A53" s="133" t="s">
        <v>130</v>
      </c>
      <c r="B53" s="170" t="s">
        <v>131</v>
      </c>
      <c r="C53" s="147">
        <v>54</v>
      </c>
      <c r="D53" s="147">
        <v>47</v>
      </c>
      <c r="E53" s="147">
        <v>51</v>
      </c>
      <c r="F53" s="147">
        <v>271</v>
      </c>
      <c r="G53" s="147">
        <v>288</v>
      </c>
      <c r="H53" s="147">
        <v>559</v>
      </c>
      <c r="I53" s="147">
        <v>75</v>
      </c>
      <c r="J53" s="147">
        <v>66</v>
      </c>
      <c r="K53" s="147">
        <v>70</v>
      </c>
      <c r="L53" s="147">
        <v>1158</v>
      </c>
      <c r="M53" s="147">
        <v>1195</v>
      </c>
      <c r="N53" s="147">
        <v>2353</v>
      </c>
      <c r="O53" s="147">
        <v>71</v>
      </c>
      <c r="P53" s="147">
        <v>62</v>
      </c>
      <c r="Q53" s="147">
        <v>67</v>
      </c>
      <c r="R53" s="147">
        <v>1429</v>
      </c>
      <c r="S53" s="147">
        <v>1483</v>
      </c>
      <c r="T53" s="147">
        <v>2912</v>
      </c>
    </row>
    <row r="54" spans="1:20" x14ac:dyDescent="0.35">
      <c r="A54" s="133" t="s">
        <v>143</v>
      </c>
      <c r="B54" s="170" t="s">
        <v>144</v>
      </c>
      <c r="C54" s="147">
        <v>62</v>
      </c>
      <c r="D54" s="147">
        <v>55</v>
      </c>
      <c r="E54" s="147">
        <v>58</v>
      </c>
      <c r="F54" s="147">
        <v>435</v>
      </c>
      <c r="G54" s="147">
        <v>440</v>
      </c>
      <c r="H54" s="147">
        <v>875</v>
      </c>
      <c r="I54" s="147">
        <v>77</v>
      </c>
      <c r="J54" s="147">
        <v>65</v>
      </c>
      <c r="K54" s="147">
        <v>71</v>
      </c>
      <c r="L54" s="147">
        <v>1348</v>
      </c>
      <c r="M54" s="147">
        <v>1488</v>
      </c>
      <c r="N54" s="147">
        <v>2836</v>
      </c>
      <c r="O54" s="147">
        <v>73</v>
      </c>
      <c r="P54" s="147">
        <v>63</v>
      </c>
      <c r="Q54" s="147">
        <v>68</v>
      </c>
      <c r="R54" s="147">
        <v>1783</v>
      </c>
      <c r="S54" s="147">
        <v>1928</v>
      </c>
      <c r="T54" s="147">
        <v>3711</v>
      </c>
    </row>
    <row r="55" spans="1:20" x14ac:dyDescent="0.35">
      <c r="A55" s="133" t="s">
        <v>104</v>
      </c>
      <c r="B55" s="170" t="s">
        <v>105</v>
      </c>
      <c r="C55" s="147">
        <v>59</v>
      </c>
      <c r="D55" s="147">
        <v>50</v>
      </c>
      <c r="E55" s="147">
        <v>54</v>
      </c>
      <c r="F55" s="147">
        <v>386</v>
      </c>
      <c r="G55" s="147">
        <v>442</v>
      </c>
      <c r="H55" s="147">
        <v>828</v>
      </c>
      <c r="I55" s="147">
        <v>76</v>
      </c>
      <c r="J55" s="147">
        <v>68</v>
      </c>
      <c r="K55" s="147">
        <v>72</v>
      </c>
      <c r="L55" s="147">
        <v>1405</v>
      </c>
      <c r="M55" s="147">
        <v>1439</v>
      </c>
      <c r="N55" s="147">
        <v>2844</v>
      </c>
      <c r="O55" s="147">
        <v>72</v>
      </c>
      <c r="P55" s="147">
        <v>64</v>
      </c>
      <c r="Q55" s="147">
        <v>68</v>
      </c>
      <c r="R55" s="147">
        <v>1791</v>
      </c>
      <c r="S55" s="147">
        <v>1881</v>
      </c>
      <c r="T55" s="147">
        <v>3672</v>
      </c>
    </row>
    <row r="56" spans="1:20" x14ac:dyDescent="0.35">
      <c r="A56" s="133" t="s">
        <v>106</v>
      </c>
      <c r="B56" s="170" t="s">
        <v>107</v>
      </c>
      <c r="C56" s="147">
        <v>56</v>
      </c>
      <c r="D56" s="147">
        <v>52</v>
      </c>
      <c r="E56" s="147">
        <v>54</v>
      </c>
      <c r="F56" s="147">
        <v>206</v>
      </c>
      <c r="G56" s="147">
        <v>192</v>
      </c>
      <c r="H56" s="147">
        <v>398</v>
      </c>
      <c r="I56" s="147">
        <v>70</v>
      </c>
      <c r="J56" s="147">
        <v>66</v>
      </c>
      <c r="K56" s="147">
        <v>68</v>
      </c>
      <c r="L56" s="147">
        <v>938</v>
      </c>
      <c r="M56" s="147">
        <v>927</v>
      </c>
      <c r="N56" s="147">
        <v>1865</v>
      </c>
      <c r="O56" s="147">
        <v>68</v>
      </c>
      <c r="P56" s="147">
        <v>64</v>
      </c>
      <c r="Q56" s="147">
        <v>66</v>
      </c>
      <c r="R56" s="147">
        <v>1144</v>
      </c>
      <c r="S56" s="147">
        <v>1119</v>
      </c>
      <c r="T56" s="147">
        <v>2263</v>
      </c>
    </row>
    <row r="57" spans="1:20" x14ac:dyDescent="0.35">
      <c r="A57" s="133" t="s">
        <v>122</v>
      </c>
      <c r="B57" s="170" t="s">
        <v>123</v>
      </c>
      <c r="C57" s="147">
        <v>65</v>
      </c>
      <c r="D57" s="147">
        <v>55</v>
      </c>
      <c r="E57" s="147">
        <v>60</v>
      </c>
      <c r="F57" s="147">
        <v>1082</v>
      </c>
      <c r="G57" s="147">
        <v>1182</v>
      </c>
      <c r="H57" s="147">
        <v>2264</v>
      </c>
      <c r="I57" s="147">
        <v>76</v>
      </c>
      <c r="J57" s="147">
        <v>70</v>
      </c>
      <c r="K57" s="147">
        <v>73</v>
      </c>
      <c r="L57" s="147">
        <v>2045</v>
      </c>
      <c r="M57" s="147">
        <v>2041</v>
      </c>
      <c r="N57" s="147">
        <v>4086</v>
      </c>
      <c r="O57" s="147">
        <v>72</v>
      </c>
      <c r="P57" s="147">
        <v>64</v>
      </c>
      <c r="Q57" s="147">
        <v>68</v>
      </c>
      <c r="R57" s="147">
        <v>3127</v>
      </c>
      <c r="S57" s="147">
        <v>3223</v>
      </c>
      <c r="T57" s="147">
        <v>6350</v>
      </c>
    </row>
    <row r="58" spans="1:20" x14ac:dyDescent="0.35">
      <c r="A58" s="133" t="s">
        <v>124</v>
      </c>
      <c r="B58" s="170" t="s">
        <v>125</v>
      </c>
      <c r="C58" s="147">
        <v>55</v>
      </c>
      <c r="D58" s="147">
        <v>52</v>
      </c>
      <c r="E58" s="147">
        <v>54</v>
      </c>
      <c r="F58" s="147">
        <v>401</v>
      </c>
      <c r="G58" s="147">
        <v>400</v>
      </c>
      <c r="H58" s="147">
        <v>801</v>
      </c>
      <c r="I58" s="147">
        <v>73</v>
      </c>
      <c r="J58" s="147">
        <v>65</v>
      </c>
      <c r="K58" s="147">
        <v>69</v>
      </c>
      <c r="L58" s="147">
        <v>1220</v>
      </c>
      <c r="M58" s="147">
        <v>1236</v>
      </c>
      <c r="N58" s="147">
        <v>2456</v>
      </c>
      <c r="O58" s="147">
        <v>68</v>
      </c>
      <c r="P58" s="147">
        <v>62</v>
      </c>
      <c r="Q58" s="147">
        <v>65</v>
      </c>
      <c r="R58" s="147">
        <v>1621</v>
      </c>
      <c r="S58" s="147">
        <v>1636</v>
      </c>
      <c r="T58" s="147">
        <v>3257</v>
      </c>
    </row>
    <row r="59" spans="1:20" x14ac:dyDescent="0.35">
      <c r="A59" s="133" t="s">
        <v>126</v>
      </c>
      <c r="B59" s="170" t="s">
        <v>127</v>
      </c>
      <c r="C59" s="147">
        <v>65</v>
      </c>
      <c r="D59" s="147">
        <v>61</v>
      </c>
      <c r="E59" s="147">
        <v>63</v>
      </c>
      <c r="F59" s="147">
        <v>345</v>
      </c>
      <c r="G59" s="147">
        <v>360</v>
      </c>
      <c r="H59" s="147">
        <v>705</v>
      </c>
      <c r="I59" s="147">
        <v>81</v>
      </c>
      <c r="J59" s="147">
        <v>73</v>
      </c>
      <c r="K59" s="147">
        <v>77</v>
      </c>
      <c r="L59" s="147">
        <v>1025</v>
      </c>
      <c r="M59" s="147">
        <v>1104</v>
      </c>
      <c r="N59" s="147">
        <v>2129</v>
      </c>
      <c r="O59" s="147">
        <v>77</v>
      </c>
      <c r="P59" s="147">
        <v>70</v>
      </c>
      <c r="Q59" s="147">
        <v>73</v>
      </c>
      <c r="R59" s="147">
        <v>1370</v>
      </c>
      <c r="S59" s="147">
        <v>1464</v>
      </c>
      <c r="T59" s="147">
        <v>2834</v>
      </c>
    </row>
    <row r="60" spans="1:20" x14ac:dyDescent="0.35">
      <c r="A60" s="133" t="s">
        <v>128</v>
      </c>
      <c r="B60" s="170" t="s">
        <v>129</v>
      </c>
      <c r="C60" s="147">
        <v>65</v>
      </c>
      <c r="D60" s="147">
        <v>54</v>
      </c>
      <c r="E60" s="147">
        <v>59</v>
      </c>
      <c r="F60" s="147">
        <v>378</v>
      </c>
      <c r="G60" s="147">
        <v>421</v>
      </c>
      <c r="H60" s="147">
        <v>799</v>
      </c>
      <c r="I60" s="147">
        <v>78</v>
      </c>
      <c r="J60" s="147">
        <v>68</v>
      </c>
      <c r="K60" s="147">
        <v>73</v>
      </c>
      <c r="L60" s="147">
        <v>980</v>
      </c>
      <c r="M60" s="147">
        <v>1094</v>
      </c>
      <c r="N60" s="147">
        <v>2074</v>
      </c>
      <c r="O60" s="147">
        <v>74</v>
      </c>
      <c r="P60" s="147">
        <v>64</v>
      </c>
      <c r="Q60" s="147">
        <v>69</v>
      </c>
      <c r="R60" s="147">
        <v>1358</v>
      </c>
      <c r="S60" s="147">
        <v>1515</v>
      </c>
      <c r="T60" s="147">
        <v>2873</v>
      </c>
    </row>
    <row r="61" spans="1:20" x14ac:dyDescent="0.35">
      <c r="A61" s="133" t="s">
        <v>133</v>
      </c>
      <c r="B61" s="170" t="s">
        <v>134</v>
      </c>
      <c r="C61" s="147">
        <v>59</v>
      </c>
      <c r="D61" s="147">
        <v>45</v>
      </c>
      <c r="E61" s="147">
        <v>52</v>
      </c>
      <c r="F61" s="147">
        <v>234</v>
      </c>
      <c r="G61" s="147">
        <v>282</v>
      </c>
      <c r="H61" s="147">
        <v>516</v>
      </c>
      <c r="I61" s="147">
        <v>78</v>
      </c>
      <c r="J61" s="147">
        <v>72</v>
      </c>
      <c r="K61" s="147">
        <v>75</v>
      </c>
      <c r="L61" s="147">
        <v>1379</v>
      </c>
      <c r="M61" s="147">
        <v>1483</v>
      </c>
      <c r="N61" s="147">
        <v>2862</v>
      </c>
      <c r="O61" s="147">
        <v>75</v>
      </c>
      <c r="P61" s="147">
        <v>67</v>
      </c>
      <c r="Q61" s="147">
        <v>71</v>
      </c>
      <c r="R61" s="147">
        <v>1613</v>
      </c>
      <c r="S61" s="147">
        <v>1765</v>
      </c>
      <c r="T61" s="147">
        <v>3378</v>
      </c>
    </row>
    <row r="62" spans="1:20" x14ac:dyDescent="0.35">
      <c r="A62" s="133" t="s">
        <v>135</v>
      </c>
      <c r="B62" s="170" t="s">
        <v>136</v>
      </c>
      <c r="C62" s="147">
        <v>57</v>
      </c>
      <c r="D62" s="147">
        <v>48</v>
      </c>
      <c r="E62" s="147">
        <v>52</v>
      </c>
      <c r="F62" s="147">
        <v>305</v>
      </c>
      <c r="G62" s="147">
        <v>341</v>
      </c>
      <c r="H62" s="147">
        <v>646</v>
      </c>
      <c r="I62" s="147">
        <v>73</v>
      </c>
      <c r="J62" s="147">
        <v>66</v>
      </c>
      <c r="K62" s="147">
        <v>69</v>
      </c>
      <c r="L62" s="147">
        <v>1033</v>
      </c>
      <c r="M62" s="147">
        <v>1098</v>
      </c>
      <c r="N62" s="147">
        <v>2131</v>
      </c>
      <c r="O62" s="147">
        <v>70</v>
      </c>
      <c r="P62" s="147">
        <v>61</v>
      </c>
      <c r="Q62" s="147">
        <v>65</v>
      </c>
      <c r="R62" s="147">
        <v>1338</v>
      </c>
      <c r="S62" s="147">
        <v>1439</v>
      </c>
      <c r="T62" s="147">
        <v>2777</v>
      </c>
    </row>
    <row r="63" spans="1:20" x14ac:dyDescent="0.35">
      <c r="A63" s="133" t="s">
        <v>137</v>
      </c>
      <c r="B63" s="170" t="s">
        <v>138</v>
      </c>
      <c r="C63" s="147">
        <v>59</v>
      </c>
      <c r="D63" s="147">
        <v>58</v>
      </c>
      <c r="E63" s="147">
        <v>59</v>
      </c>
      <c r="F63" s="147">
        <v>180</v>
      </c>
      <c r="G63" s="147">
        <v>201</v>
      </c>
      <c r="H63" s="147">
        <v>381</v>
      </c>
      <c r="I63" s="147">
        <v>83</v>
      </c>
      <c r="J63" s="147">
        <v>75</v>
      </c>
      <c r="K63" s="147">
        <v>79</v>
      </c>
      <c r="L63" s="147">
        <v>1184</v>
      </c>
      <c r="M63" s="147">
        <v>1268</v>
      </c>
      <c r="N63" s="147">
        <v>2452</v>
      </c>
      <c r="O63" s="147">
        <v>80</v>
      </c>
      <c r="P63" s="147">
        <v>73</v>
      </c>
      <c r="Q63" s="147">
        <v>76</v>
      </c>
      <c r="R63" s="147">
        <v>1364</v>
      </c>
      <c r="S63" s="147">
        <v>1469</v>
      </c>
      <c r="T63" s="147">
        <v>2833</v>
      </c>
    </row>
    <row r="64" spans="1:20" x14ac:dyDescent="0.35">
      <c r="A64" s="133" t="s">
        <v>141</v>
      </c>
      <c r="B64" s="170" t="s">
        <v>142</v>
      </c>
      <c r="C64" s="147">
        <v>61</v>
      </c>
      <c r="D64" s="147">
        <v>54</v>
      </c>
      <c r="E64" s="147">
        <v>57</v>
      </c>
      <c r="F64" s="147">
        <v>347</v>
      </c>
      <c r="G64" s="147">
        <v>357</v>
      </c>
      <c r="H64" s="147">
        <v>704</v>
      </c>
      <c r="I64" s="147">
        <v>80</v>
      </c>
      <c r="J64" s="147">
        <v>73</v>
      </c>
      <c r="K64" s="147">
        <v>76</v>
      </c>
      <c r="L64" s="147">
        <v>1424</v>
      </c>
      <c r="M64" s="147">
        <v>1448</v>
      </c>
      <c r="N64" s="147">
        <v>2872</v>
      </c>
      <c r="O64" s="147">
        <v>76</v>
      </c>
      <c r="P64" s="147">
        <v>69</v>
      </c>
      <c r="Q64" s="147">
        <v>72</v>
      </c>
      <c r="R64" s="147">
        <v>1771</v>
      </c>
      <c r="S64" s="147">
        <v>1805</v>
      </c>
      <c r="T64" s="147">
        <v>3576</v>
      </c>
    </row>
    <row r="65" spans="1:20" x14ac:dyDescent="0.35">
      <c r="A65" s="133" t="s">
        <v>147</v>
      </c>
      <c r="B65" s="170" t="s">
        <v>148</v>
      </c>
      <c r="C65" s="147">
        <v>56</v>
      </c>
      <c r="D65" s="147">
        <v>52</v>
      </c>
      <c r="E65" s="147">
        <v>54</v>
      </c>
      <c r="F65" s="147">
        <v>329</v>
      </c>
      <c r="G65" s="147">
        <v>361</v>
      </c>
      <c r="H65" s="147">
        <v>690</v>
      </c>
      <c r="I65" s="147">
        <v>74</v>
      </c>
      <c r="J65" s="147">
        <v>65</v>
      </c>
      <c r="K65" s="147">
        <v>70</v>
      </c>
      <c r="L65" s="147">
        <v>966</v>
      </c>
      <c r="M65" s="147">
        <v>1072</v>
      </c>
      <c r="N65" s="147">
        <v>2038</v>
      </c>
      <c r="O65" s="147">
        <v>70</v>
      </c>
      <c r="P65" s="147">
        <v>62</v>
      </c>
      <c r="Q65" s="147">
        <v>66</v>
      </c>
      <c r="R65" s="147">
        <v>1295</v>
      </c>
      <c r="S65" s="147">
        <v>1433</v>
      </c>
      <c r="T65" s="147">
        <v>2728</v>
      </c>
    </row>
    <row r="66" spans="1:20" x14ac:dyDescent="0.35">
      <c r="A66" s="133" t="s">
        <v>153</v>
      </c>
      <c r="B66" s="170" t="s">
        <v>154</v>
      </c>
      <c r="C66" s="147">
        <v>59</v>
      </c>
      <c r="D66" s="147">
        <v>43</v>
      </c>
      <c r="E66" s="147">
        <v>51</v>
      </c>
      <c r="F66" s="147">
        <v>432</v>
      </c>
      <c r="G66" s="147">
        <v>440</v>
      </c>
      <c r="H66" s="147">
        <v>872</v>
      </c>
      <c r="I66" s="147">
        <v>71</v>
      </c>
      <c r="J66" s="147">
        <v>66</v>
      </c>
      <c r="K66" s="147">
        <v>68</v>
      </c>
      <c r="L66" s="147">
        <v>1331</v>
      </c>
      <c r="M66" s="147">
        <v>1319</v>
      </c>
      <c r="N66" s="147">
        <v>2650</v>
      </c>
      <c r="O66" s="147">
        <v>68</v>
      </c>
      <c r="P66" s="147">
        <v>60</v>
      </c>
      <c r="Q66" s="147">
        <v>64</v>
      </c>
      <c r="R66" s="147">
        <v>1763</v>
      </c>
      <c r="S66" s="147">
        <v>1759</v>
      </c>
      <c r="T66" s="147">
        <v>3522</v>
      </c>
    </row>
    <row r="67" spans="1:20" x14ac:dyDescent="0.35">
      <c r="A67" s="133" t="s">
        <v>168</v>
      </c>
      <c r="B67" s="170" t="s">
        <v>169</v>
      </c>
      <c r="C67" s="147">
        <v>50</v>
      </c>
      <c r="D67" s="147">
        <v>45</v>
      </c>
      <c r="E67" s="147">
        <v>48</v>
      </c>
      <c r="F67" s="147">
        <v>349</v>
      </c>
      <c r="G67" s="147">
        <v>342</v>
      </c>
      <c r="H67" s="147">
        <v>691</v>
      </c>
      <c r="I67" s="147">
        <v>71</v>
      </c>
      <c r="J67" s="147">
        <v>63</v>
      </c>
      <c r="K67" s="147">
        <v>67</v>
      </c>
      <c r="L67" s="147">
        <v>1155</v>
      </c>
      <c r="M67" s="147">
        <v>1302</v>
      </c>
      <c r="N67" s="147">
        <v>2457</v>
      </c>
      <c r="O67" s="147">
        <v>66</v>
      </c>
      <c r="P67" s="147">
        <v>59</v>
      </c>
      <c r="Q67" s="147">
        <v>62</v>
      </c>
      <c r="R67" s="147">
        <v>1504</v>
      </c>
      <c r="S67" s="147">
        <v>1644</v>
      </c>
      <c r="T67" s="147">
        <v>3148</v>
      </c>
    </row>
    <row r="68" spans="1:20" x14ac:dyDescent="0.35">
      <c r="A68" s="133" t="s">
        <v>170</v>
      </c>
      <c r="B68" s="170" t="s">
        <v>171</v>
      </c>
      <c r="C68" s="147">
        <v>54</v>
      </c>
      <c r="D68" s="147">
        <v>49</v>
      </c>
      <c r="E68" s="147">
        <v>51</v>
      </c>
      <c r="F68" s="147">
        <v>732</v>
      </c>
      <c r="G68" s="147">
        <v>729</v>
      </c>
      <c r="H68" s="147">
        <v>1461</v>
      </c>
      <c r="I68" s="147">
        <v>73</v>
      </c>
      <c r="J68" s="147">
        <v>65</v>
      </c>
      <c r="K68" s="147">
        <v>69</v>
      </c>
      <c r="L68" s="147">
        <v>2303</v>
      </c>
      <c r="M68" s="147">
        <v>2395</v>
      </c>
      <c r="N68" s="147">
        <v>4698</v>
      </c>
      <c r="O68" s="147">
        <v>69</v>
      </c>
      <c r="P68" s="147">
        <v>61</v>
      </c>
      <c r="Q68" s="147">
        <v>65</v>
      </c>
      <c r="R68" s="147">
        <v>3035</v>
      </c>
      <c r="S68" s="147">
        <v>3124</v>
      </c>
      <c r="T68" s="147">
        <v>6159</v>
      </c>
    </row>
    <row r="69" spans="1:20" x14ac:dyDescent="0.35">
      <c r="A69" s="133" t="s">
        <v>149</v>
      </c>
      <c r="B69" s="170" t="s">
        <v>150</v>
      </c>
      <c r="C69" s="147">
        <v>61</v>
      </c>
      <c r="D69" s="147">
        <v>52</v>
      </c>
      <c r="E69" s="147">
        <v>56</v>
      </c>
      <c r="F69" s="147">
        <v>870</v>
      </c>
      <c r="G69" s="147">
        <v>945</v>
      </c>
      <c r="H69" s="147">
        <v>1815</v>
      </c>
      <c r="I69" s="147">
        <v>73</v>
      </c>
      <c r="J69" s="147">
        <v>65</v>
      </c>
      <c r="K69" s="147">
        <v>69</v>
      </c>
      <c r="L69" s="147">
        <v>2800</v>
      </c>
      <c r="M69" s="147">
        <v>3023</v>
      </c>
      <c r="N69" s="147">
        <v>5823</v>
      </c>
      <c r="O69" s="147">
        <v>70</v>
      </c>
      <c r="P69" s="147">
        <v>62</v>
      </c>
      <c r="Q69" s="147">
        <v>66</v>
      </c>
      <c r="R69" s="147">
        <v>3670</v>
      </c>
      <c r="S69" s="147">
        <v>3968</v>
      </c>
      <c r="T69" s="147">
        <v>7638</v>
      </c>
    </row>
    <row r="70" spans="1:20" x14ac:dyDescent="0.35">
      <c r="A70" s="133" t="s">
        <v>151</v>
      </c>
      <c r="B70" s="170" t="s">
        <v>152</v>
      </c>
      <c r="C70" s="147">
        <v>62</v>
      </c>
      <c r="D70" s="147">
        <v>47</v>
      </c>
      <c r="E70" s="147">
        <v>54</v>
      </c>
      <c r="F70" s="147">
        <v>231</v>
      </c>
      <c r="G70" s="147">
        <v>272</v>
      </c>
      <c r="H70" s="147">
        <v>503</v>
      </c>
      <c r="I70" s="147">
        <v>82</v>
      </c>
      <c r="J70" s="147">
        <v>74</v>
      </c>
      <c r="K70" s="147">
        <v>78</v>
      </c>
      <c r="L70" s="147">
        <v>1069</v>
      </c>
      <c r="M70" s="147">
        <v>1054</v>
      </c>
      <c r="N70" s="147">
        <v>2123</v>
      </c>
      <c r="O70" s="147">
        <v>78</v>
      </c>
      <c r="P70" s="147">
        <v>68</v>
      </c>
      <c r="Q70" s="147">
        <v>73</v>
      </c>
      <c r="R70" s="147">
        <v>1300</v>
      </c>
      <c r="S70" s="147">
        <v>1326</v>
      </c>
      <c r="T70" s="147">
        <v>2626</v>
      </c>
    </row>
    <row r="71" spans="1:20" x14ac:dyDescent="0.35">
      <c r="A71" s="133" t="s">
        <v>158</v>
      </c>
      <c r="B71" s="170" t="s">
        <v>159</v>
      </c>
      <c r="C71" s="147">
        <v>63</v>
      </c>
      <c r="D71" s="147">
        <v>50</v>
      </c>
      <c r="E71" s="147">
        <v>56</v>
      </c>
      <c r="F71" s="147">
        <v>531</v>
      </c>
      <c r="G71" s="147">
        <v>587</v>
      </c>
      <c r="H71" s="147">
        <v>1118</v>
      </c>
      <c r="I71" s="147">
        <v>77</v>
      </c>
      <c r="J71" s="147">
        <v>70</v>
      </c>
      <c r="K71" s="147">
        <v>74</v>
      </c>
      <c r="L71" s="147">
        <v>2109</v>
      </c>
      <c r="M71" s="147">
        <v>2077</v>
      </c>
      <c r="N71" s="147">
        <v>4186</v>
      </c>
      <c r="O71" s="147">
        <v>74</v>
      </c>
      <c r="P71" s="147">
        <v>66</v>
      </c>
      <c r="Q71" s="147">
        <v>70</v>
      </c>
      <c r="R71" s="147">
        <v>2640</v>
      </c>
      <c r="S71" s="147">
        <v>2664</v>
      </c>
      <c r="T71" s="147">
        <v>5304</v>
      </c>
    </row>
    <row r="72" spans="1:20" x14ac:dyDescent="0.35">
      <c r="A72" s="133" t="s">
        <v>160</v>
      </c>
      <c r="B72" s="170" t="s">
        <v>161</v>
      </c>
      <c r="C72" s="147">
        <v>60</v>
      </c>
      <c r="D72" s="147">
        <v>51</v>
      </c>
      <c r="E72" s="147">
        <v>56</v>
      </c>
      <c r="F72" s="147">
        <v>989</v>
      </c>
      <c r="G72" s="147">
        <v>1067</v>
      </c>
      <c r="H72" s="147">
        <v>2056</v>
      </c>
      <c r="I72" s="147">
        <v>78</v>
      </c>
      <c r="J72" s="147">
        <v>72</v>
      </c>
      <c r="K72" s="147">
        <v>75</v>
      </c>
      <c r="L72" s="147">
        <v>3347</v>
      </c>
      <c r="M72" s="147">
        <v>3499</v>
      </c>
      <c r="N72" s="147">
        <v>6846</v>
      </c>
      <c r="O72" s="147">
        <v>74</v>
      </c>
      <c r="P72" s="147">
        <v>67</v>
      </c>
      <c r="Q72" s="147">
        <v>70</v>
      </c>
      <c r="R72" s="147">
        <v>4336</v>
      </c>
      <c r="S72" s="147">
        <v>4566</v>
      </c>
      <c r="T72" s="147">
        <v>8902</v>
      </c>
    </row>
    <row r="73" spans="1:20" x14ac:dyDescent="0.35">
      <c r="A73" s="133" t="s">
        <v>172</v>
      </c>
      <c r="B73" s="170" t="s">
        <v>173</v>
      </c>
      <c r="C73" s="147">
        <v>56</v>
      </c>
      <c r="D73" s="147">
        <v>43</v>
      </c>
      <c r="E73" s="147">
        <v>50</v>
      </c>
      <c r="F73" s="147">
        <v>385</v>
      </c>
      <c r="G73" s="147">
        <v>392</v>
      </c>
      <c r="H73" s="147">
        <v>777</v>
      </c>
      <c r="I73" s="147">
        <v>78</v>
      </c>
      <c r="J73" s="147">
        <v>66</v>
      </c>
      <c r="K73" s="147">
        <v>72</v>
      </c>
      <c r="L73" s="147">
        <v>1494</v>
      </c>
      <c r="M73" s="147">
        <v>1521</v>
      </c>
      <c r="N73" s="147">
        <v>3015</v>
      </c>
      <c r="O73" s="147">
        <v>73</v>
      </c>
      <c r="P73" s="147">
        <v>62</v>
      </c>
      <c r="Q73" s="147">
        <v>67</v>
      </c>
      <c r="R73" s="147">
        <v>1879</v>
      </c>
      <c r="S73" s="147">
        <v>1913</v>
      </c>
      <c r="T73" s="147">
        <v>3792</v>
      </c>
    </row>
    <row r="74" spans="1:20" x14ac:dyDescent="0.35">
      <c r="A74" s="133" t="s">
        <v>78</v>
      </c>
      <c r="B74" s="170" t="s">
        <v>79</v>
      </c>
      <c r="C74" s="147">
        <v>61</v>
      </c>
      <c r="D74" s="147">
        <v>46</v>
      </c>
      <c r="E74" s="147">
        <v>53</v>
      </c>
      <c r="F74" s="147">
        <v>223</v>
      </c>
      <c r="G74" s="147">
        <v>231</v>
      </c>
      <c r="H74" s="147">
        <v>454</v>
      </c>
      <c r="I74" s="147">
        <v>76</v>
      </c>
      <c r="J74" s="147">
        <v>70</v>
      </c>
      <c r="K74" s="147">
        <v>73</v>
      </c>
      <c r="L74" s="147">
        <v>811</v>
      </c>
      <c r="M74" s="147">
        <v>793</v>
      </c>
      <c r="N74" s="147">
        <v>1604</v>
      </c>
      <c r="O74" s="147">
        <v>73</v>
      </c>
      <c r="P74" s="147">
        <v>65</v>
      </c>
      <c r="Q74" s="147">
        <v>69</v>
      </c>
      <c r="R74" s="147">
        <v>1034</v>
      </c>
      <c r="S74" s="147">
        <v>1024</v>
      </c>
      <c r="T74" s="147">
        <v>2058</v>
      </c>
    </row>
    <row r="75" spans="1:20" x14ac:dyDescent="0.35">
      <c r="A75" s="133" t="s">
        <v>84</v>
      </c>
      <c r="B75" s="170" t="s">
        <v>85</v>
      </c>
      <c r="C75" s="147">
        <v>62</v>
      </c>
      <c r="D75" s="147">
        <v>49</v>
      </c>
      <c r="E75" s="147">
        <v>56</v>
      </c>
      <c r="F75" s="147">
        <v>420</v>
      </c>
      <c r="G75" s="147">
        <v>437</v>
      </c>
      <c r="H75" s="147">
        <v>857</v>
      </c>
      <c r="I75" s="147">
        <v>77</v>
      </c>
      <c r="J75" s="147">
        <v>71</v>
      </c>
      <c r="K75" s="147">
        <v>74</v>
      </c>
      <c r="L75" s="147">
        <v>989</v>
      </c>
      <c r="M75" s="147">
        <v>1051</v>
      </c>
      <c r="N75" s="147">
        <v>2040</v>
      </c>
      <c r="O75" s="147">
        <v>73</v>
      </c>
      <c r="P75" s="147">
        <v>65</v>
      </c>
      <c r="Q75" s="147">
        <v>69</v>
      </c>
      <c r="R75" s="147">
        <v>1409</v>
      </c>
      <c r="S75" s="147">
        <v>1488</v>
      </c>
      <c r="T75" s="147">
        <v>2897</v>
      </c>
    </row>
    <row r="76" spans="1:20" x14ac:dyDescent="0.35">
      <c r="A76" s="133" t="s">
        <v>86</v>
      </c>
      <c r="B76" s="170" t="s">
        <v>87</v>
      </c>
      <c r="C76" s="147">
        <v>63</v>
      </c>
      <c r="D76" s="147">
        <v>56</v>
      </c>
      <c r="E76" s="147">
        <v>59</v>
      </c>
      <c r="F76" s="147">
        <v>215</v>
      </c>
      <c r="G76" s="147">
        <v>238</v>
      </c>
      <c r="H76" s="147">
        <v>453</v>
      </c>
      <c r="I76" s="147">
        <v>81</v>
      </c>
      <c r="J76" s="147">
        <v>72</v>
      </c>
      <c r="K76" s="147">
        <v>76</v>
      </c>
      <c r="L76" s="147">
        <v>827</v>
      </c>
      <c r="M76" s="147">
        <v>924</v>
      </c>
      <c r="N76" s="147">
        <v>1751</v>
      </c>
      <c r="O76" s="147">
        <v>77</v>
      </c>
      <c r="P76" s="147">
        <v>68</v>
      </c>
      <c r="Q76" s="147">
        <v>73</v>
      </c>
      <c r="R76" s="147">
        <v>1042</v>
      </c>
      <c r="S76" s="147">
        <v>1162</v>
      </c>
      <c r="T76" s="147">
        <v>2204</v>
      </c>
    </row>
    <row r="77" spans="1:20" x14ac:dyDescent="0.35">
      <c r="A77" s="133" t="s">
        <v>92</v>
      </c>
      <c r="B77" s="170" t="s">
        <v>93</v>
      </c>
      <c r="C77" s="147">
        <v>64</v>
      </c>
      <c r="D77" s="147">
        <v>51</v>
      </c>
      <c r="E77" s="147">
        <v>57</v>
      </c>
      <c r="F77" s="147">
        <v>203</v>
      </c>
      <c r="G77" s="147">
        <v>227</v>
      </c>
      <c r="H77" s="147">
        <v>430</v>
      </c>
      <c r="I77" s="147">
        <v>76</v>
      </c>
      <c r="J77" s="147">
        <v>69</v>
      </c>
      <c r="K77" s="147">
        <v>73</v>
      </c>
      <c r="L77" s="147">
        <v>598</v>
      </c>
      <c r="M77" s="147">
        <v>558</v>
      </c>
      <c r="N77" s="147">
        <v>1156</v>
      </c>
      <c r="O77" s="147">
        <v>73</v>
      </c>
      <c r="P77" s="147">
        <v>64</v>
      </c>
      <c r="Q77" s="147">
        <v>68</v>
      </c>
      <c r="R77" s="147">
        <v>801</v>
      </c>
      <c r="S77" s="147">
        <v>785</v>
      </c>
      <c r="T77" s="147">
        <v>1586</v>
      </c>
    </row>
    <row r="78" spans="1:20" x14ac:dyDescent="0.35">
      <c r="A78" s="133" t="s">
        <v>96</v>
      </c>
      <c r="B78" s="170" t="s">
        <v>97</v>
      </c>
      <c r="C78" s="147">
        <v>66</v>
      </c>
      <c r="D78" s="147">
        <v>58</v>
      </c>
      <c r="E78" s="147">
        <v>62</v>
      </c>
      <c r="F78" s="147">
        <v>407</v>
      </c>
      <c r="G78" s="147">
        <v>424</v>
      </c>
      <c r="H78" s="147">
        <v>831</v>
      </c>
      <c r="I78" s="147">
        <v>84</v>
      </c>
      <c r="J78" s="147">
        <v>73</v>
      </c>
      <c r="K78" s="147">
        <v>78</v>
      </c>
      <c r="L78" s="147">
        <v>1129</v>
      </c>
      <c r="M78" s="147">
        <v>1204</v>
      </c>
      <c r="N78" s="147">
        <v>2333</v>
      </c>
      <c r="O78" s="147">
        <v>79</v>
      </c>
      <c r="P78" s="147">
        <v>69</v>
      </c>
      <c r="Q78" s="147">
        <v>74</v>
      </c>
      <c r="R78" s="147">
        <v>1536</v>
      </c>
      <c r="S78" s="147">
        <v>1628</v>
      </c>
      <c r="T78" s="147">
        <v>3164</v>
      </c>
    </row>
    <row r="79" spans="1:20" x14ac:dyDescent="0.35">
      <c r="A79" s="133" t="s">
        <v>376</v>
      </c>
      <c r="B79" s="170" t="s">
        <v>377</v>
      </c>
      <c r="C79" s="147" t="s">
        <v>441</v>
      </c>
      <c r="D79" s="147" t="s">
        <v>441</v>
      </c>
      <c r="E79" s="147" t="s">
        <v>441</v>
      </c>
      <c r="F79" s="147" t="s">
        <v>441</v>
      </c>
      <c r="G79" s="147" t="s">
        <v>441</v>
      </c>
      <c r="H79" s="147" t="s">
        <v>441</v>
      </c>
      <c r="I79" s="147" t="s">
        <v>441</v>
      </c>
      <c r="J79" s="147" t="s">
        <v>441</v>
      </c>
      <c r="K79" s="147" t="s">
        <v>441</v>
      </c>
      <c r="L79" s="147" t="s">
        <v>441</v>
      </c>
      <c r="M79" s="147" t="s">
        <v>441</v>
      </c>
      <c r="N79" s="147" t="s">
        <v>441</v>
      </c>
      <c r="O79" s="147" t="s">
        <v>441</v>
      </c>
      <c r="P79" s="147" t="s">
        <v>441</v>
      </c>
      <c r="Q79" s="147" t="s">
        <v>441</v>
      </c>
      <c r="R79" s="147" t="s">
        <v>441</v>
      </c>
      <c r="S79" s="147" t="s">
        <v>441</v>
      </c>
      <c r="T79" s="147" t="s">
        <v>441</v>
      </c>
    </row>
    <row r="80" spans="1:20" x14ac:dyDescent="0.35">
      <c r="A80" s="133" t="s">
        <v>363</v>
      </c>
      <c r="B80" s="170" t="s">
        <v>364</v>
      </c>
      <c r="C80" s="147">
        <v>64</v>
      </c>
      <c r="D80" s="147">
        <v>47</v>
      </c>
      <c r="E80" s="147">
        <v>55</v>
      </c>
      <c r="F80" s="147">
        <v>110</v>
      </c>
      <c r="G80" s="147">
        <v>105</v>
      </c>
      <c r="H80" s="147">
        <v>215</v>
      </c>
      <c r="I80" s="147">
        <v>79</v>
      </c>
      <c r="J80" s="147">
        <v>68</v>
      </c>
      <c r="K80" s="147">
        <v>73</v>
      </c>
      <c r="L80" s="147">
        <v>794</v>
      </c>
      <c r="M80" s="147">
        <v>837</v>
      </c>
      <c r="N80" s="147">
        <v>1631</v>
      </c>
      <c r="O80" s="147">
        <v>77</v>
      </c>
      <c r="P80" s="147">
        <v>66</v>
      </c>
      <c r="Q80" s="147">
        <v>71</v>
      </c>
      <c r="R80" s="147">
        <v>904</v>
      </c>
      <c r="S80" s="147">
        <v>942</v>
      </c>
      <c r="T80" s="147">
        <v>1846</v>
      </c>
    </row>
    <row r="81" spans="1:20" x14ac:dyDescent="0.35">
      <c r="A81" s="133" t="s">
        <v>367</v>
      </c>
      <c r="B81" s="170" t="s">
        <v>425</v>
      </c>
      <c r="C81" s="147">
        <v>61</v>
      </c>
      <c r="D81" s="147">
        <v>56</v>
      </c>
      <c r="E81" s="147">
        <v>58</v>
      </c>
      <c r="F81" s="147">
        <v>599</v>
      </c>
      <c r="G81" s="147">
        <v>584</v>
      </c>
      <c r="H81" s="147">
        <v>1183</v>
      </c>
      <c r="I81" s="147">
        <v>76</v>
      </c>
      <c r="J81" s="147">
        <v>71</v>
      </c>
      <c r="K81" s="147">
        <v>73</v>
      </c>
      <c r="L81" s="147">
        <v>1732</v>
      </c>
      <c r="M81" s="147">
        <v>1896</v>
      </c>
      <c r="N81" s="147">
        <v>3628</v>
      </c>
      <c r="O81" s="147">
        <v>72</v>
      </c>
      <c r="P81" s="147">
        <v>68</v>
      </c>
      <c r="Q81" s="147">
        <v>70</v>
      </c>
      <c r="R81" s="147">
        <v>2331</v>
      </c>
      <c r="S81" s="147">
        <v>2480</v>
      </c>
      <c r="T81" s="147">
        <v>4811</v>
      </c>
    </row>
    <row r="82" spans="1:20" x14ac:dyDescent="0.35">
      <c r="A82" s="133" t="s">
        <v>378</v>
      </c>
      <c r="B82" s="170" t="s">
        <v>379</v>
      </c>
      <c r="C82" s="147">
        <v>66</v>
      </c>
      <c r="D82" s="147">
        <v>49</v>
      </c>
      <c r="E82" s="147">
        <v>57</v>
      </c>
      <c r="F82" s="147">
        <v>150</v>
      </c>
      <c r="G82" s="147">
        <v>169</v>
      </c>
      <c r="H82" s="147">
        <v>319</v>
      </c>
      <c r="I82" s="147">
        <v>84</v>
      </c>
      <c r="J82" s="147">
        <v>76</v>
      </c>
      <c r="K82" s="147">
        <v>80</v>
      </c>
      <c r="L82" s="147">
        <v>988</v>
      </c>
      <c r="M82" s="147">
        <v>1033</v>
      </c>
      <c r="N82" s="147">
        <v>2021</v>
      </c>
      <c r="O82" s="147">
        <v>82</v>
      </c>
      <c r="P82" s="147">
        <v>72</v>
      </c>
      <c r="Q82" s="147">
        <v>77</v>
      </c>
      <c r="R82" s="147">
        <v>1138</v>
      </c>
      <c r="S82" s="147">
        <v>1202</v>
      </c>
      <c r="T82" s="147">
        <v>2340</v>
      </c>
    </row>
    <row r="83" spans="1:20" x14ac:dyDescent="0.35">
      <c r="A83" s="133" t="s">
        <v>386</v>
      </c>
      <c r="B83" s="170" t="s">
        <v>387</v>
      </c>
      <c r="C83" s="147">
        <v>63</v>
      </c>
      <c r="D83" s="147">
        <v>47</v>
      </c>
      <c r="E83" s="147">
        <v>55</v>
      </c>
      <c r="F83" s="147">
        <v>167</v>
      </c>
      <c r="G83" s="147">
        <v>175</v>
      </c>
      <c r="H83" s="147">
        <v>342</v>
      </c>
      <c r="I83" s="147">
        <v>76</v>
      </c>
      <c r="J83" s="147">
        <v>69</v>
      </c>
      <c r="K83" s="147">
        <v>72</v>
      </c>
      <c r="L83" s="147">
        <v>1386</v>
      </c>
      <c r="M83" s="147">
        <v>1443</v>
      </c>
      <c r="N83" s="147">
        <v>2829</v>
      </c>
      <c r="O83" s="147">
        <v>75</v>
      </c>
      <c r="P83" s="147">
        <v>67</v>
      </c>
      <c r="Q83" s="147">
        <v>71</v>
      </c>
      <c r="R83" s="147">
        <v>1553</v>
      </c>
      <c r="S83" s="147">
        <v>1618</v>
      </c>
      <c r="T83" s="147">
        <v>3171</v>
      </c>
    </row>
    <row r="84" spans="1:20" x14ac:dyDescent="0.35">
      <c r="A84" s="133" t="s">
        <v>80</v>
      </c>
      <c r="B84" s="170" t="s">
        <v>81</v>
      </c>
      <c r="C84" s="147">
        <v>73</v>
      </c>
      <c r="D84" s="147">
        <v>61</v>
      </c>
      <c r="E84" s="147">
        <v>67</v>
      </c>
      <c r="F84" s="147">
        <v>182</v>
      </c>
      <c r="G84" s="147">
        <v>201</v>
      </c>
      <c r="H84" s="147">
        <v>383</v>
      </c>
      <c r="I84" s="147">
        <v>84</v>
      </c>
      <c r="J84" s="147">
        <v>74</v>
      </c>
      <c r="K84" s="147">
        <v>79</v>
      </c>
      <c r="L84" s="147">
        <v>364</v>
      </c>
      <c r="M84" s="147">
        <v>400</v>
      </c>
      <c r="N84" s="147">
        <v>764</v>
      </c>
      <c r="O84" s="147">
        <v>80</v>
      </c>
      <c r="P84" s="147">
        <v>70</v>
      </c>
      <c r="Q84" s="147">
        <v>75</v>
      </c>
      <c r="R84" s="147">
        <v>546</v>
      </c>
      <c r="S84" s="147">
        <v>601</v>
      </c>
      <c r="T84" s="147">
        <v>1147</v>
      </c>
    </row>
    <row r="85" spans="1:20" x14ac:dyDescent="0.35">
      <c r="A85" s="133" t="s">
        <v>82</v>
      </c>
      <c r="B85" s="170" t="s">
        <v>83</v>
      </c>
      <c r="C85" s="147">
        <v>56</v>
      </c>
      <c r="D85" s="147">
        <v>47</v>
      </c>
      <c r="E85" s="147">
        <v>51</v>
      </c>
      <c r="F85" s="147">
        <v>346</v>
      </c>
      <c r="G85" s="147">
        <v>382</v>
      </c>
      <c r="H85" s="147">
        <v>728</v>
      </c>
      <c r="I85" s="147">
        <v>74</v>
      </c>
      <c r="J85" s="147">
        <v>63</v>
      </c>
      <c r="K85" s="147">
        <v>69</v>
      </c>
      <c r="L85" s="147">
        <v>558</v>
      </c>
      <c r="M85" s="147">
        <v>538</v>
      </c>
      <c r="N85" s="147">
        <v>1096</v>
      </c>
      <c r="O85" s="147">
        <v>67</v>
      </c>
      <c r="P85" s="147">
        <v>56</v>
      </c>
      <c r="Q85" s="147">
        <v>62</v>
      </c>
      <c r="R85" s="147">
        <v>904</v>
      </c>
      <c r="S85" s="147">
        <v>920</v>
      </c>
      <c r="T85" s="147">
        <v>1824</v>
      </c>
    </row>
    <row r="86" spans="1:20" x14ac:dyDescent="0.35">
      <c r="A86" s="133" t="s">
        <v>90</v>
      </c>
      <c r="B86" s="170" t="s">
        <v>91</v>
      </c>
      <c r="C86" s="147">
        <v>54</v>
      </c>
      <c r="D86" s="147">
        <v>43</v>
      </c>
      <c r="E86" s="147">
        <v>48</v>
      </c>
      <c r="F86" s="147">
        <v>198</v>
      </c>
      <c r="G86" s="147">
        <v>208</v>
      </c>
      <c r="H86" s="147">
        <v>406</v>
      </c>
      <c r="I86" s="147">
        <v>76</v>
      </c>
      <c r="J86" s="147">
        <v>68</v>
      </c>
      <c r="K86" s="147">
        <v>72</v>
      </c>
      <c r="L86" s="147">
        <v>536</v>
      </c>
      <c r="M86" s="147">
        <v>618</v>
      </c>
      <c r="N86" s="147">
        <v>1154</v>
      </c>
      <c r="O86" s="147">
        <v>70</v>
      </c>
      <c r="P86" s="147">
        <v>62</v>
      </c>
      <c r="Q86" s="147">
        <v>66</v>
      </c>
      <c r="R86" s="147">
        <v>734</v>
      </c>
      <c r="S86" s="147">
        <v>826</v>
      </c>
      <c r="T86" s="147">
        <v>1560</v>
      </c>
    </row>
    <row r="87" spans="1:20" x14ac:dyDescent="0.35">
      <c r="A87" s="133" t="s">
        <v>94</v>
      </c>
      <c r="B87" s="170" t="s">
        <v>95</v>
      </c>
      <c r="C87" s="147">
        <v>56</v>
      </c>
      <c r="D87" s="147">
        <v>46</v>
      </c>
      <c r="E87" s="147">
        <v>51</v>
      </c>
      <c r="F87" s="147">
        <v>294</v>
      </c>
      <c r="G87" s="147">
        <v>271</v>
      </c>
      <c r="H87" s="147">
        <v>565</v>
      </c>
      <c r="I87" s="147">
        <v>76</v>
      </c>
      <c r="J87" s="147">
        <v>69</v>
      </c>
      <c r="K87" s="147">
        <v>72</v>
      </c>
      <c r="L87" s="147">
        <v>869</v>
      </c>
      <c r="M87" s="147">
        <v>924</v>
      </c>
      <c r="N87" s="147">
        <v>1793</v>
      </c>
      <c r="O87" s="147">
        <v>71</v>
      </c>
      <c r="P87" s="147">
        <v>64</v>
      </c>
      <c r="Q87" s="147">
        <v>67</v>
      </c>
      <c r="R87" s="147">
        <v>1163</v>
      </c>
      <c r="S87" s="147">
        <v>1195</v>
      </c>
      <c r="T87" s="147">
        <v>2358</v>
      </c>
    </row>
    <row r="88" spans="1:20" x14ac:dyDescent="0.35">
      <c r="A88" s="133" t="s">
        <v>157</v>
      </c>
      <c r="B88" s="170" t="s">
        <v>426</v>
      </c>
      <c r="C88" s="147">
        <v>62</v>
      </c>
      <c r="D88" s="147">
        <v>48</v>
      </c>
      <c r="E88" s="147">
        <v>55</v>
      </c>
      <c r="F88" s="147">
        <v>550</v>
      </c>
      <c r="G88" s="147">
        <v>541</v>
      </c>
      <c r="H88" s="147">
        <v>1091</v>
      </c>
      <c r="I88" s="147">
        <v>71</v>
      </c>
      <c r="J88" s="147">
        <v>63</v>
      </c>
      <c r="K88" s="147">
        <v>67</v>
      </c>
      <c r="L88" s="147">
        <v>971</v>
      </c>
      <c r="M88" s="147">
        <v>1016</v>
      </c>
      <c r="N88" s="147">
        <v>1987</v>
      </c>
      <c r="O88" s="147">
        <v>68</v>
      </c>
      <c r="P88" s="147">
        <v>58</v>
      </c>
      <c r="Q88" s="147">
        <v>63</v>
      </c>
      <c r="R88" s="147">
        <v>1521</v>
      </c>
      <c r="S88" s="147">
        <v>1557</v>
      </c>
      <c r="T88" s="147">
        <v>3078</v>
      </c>
    </row>
    <row r="89" spans="1:20" x14ac:dyDescent="0.35">
      <c r="A89" s="133" t="s">
        <v>155</v>
      </c>
      <c r="B89" s="170" t="s">
        <v>156</v>
      </c>
      <c r="C89" s="147">
        <v>60</v>
      </c>
      <c r="D89" s="147">
        <v>49</v>
      </c>
      <c r="E89" s="147">
        <v>54</v>
      </c>
      <c r="F89" s="147">
        <v>202</v>
      </c>
      <c r="G89" s="147">
        <v>221</v>
      </c>
      <c r="H89" s="147">
        <v>423</v>
      </c>
      <c r="I89" s="147">
        <v>76</v>
      </c>
      <c r="J89" s="147">
        <v>69</v>
      </c>
      <c r="K89" s="147">
        <v>72</v>
      </c>
      <c r="L89" s="147">
        <v>1497</v>
      </c>
      <c r="M89" s="147">
        <v>1637</v>
      </c>
      <c r="N89" s="147">
        <v>3134</v>
      </c>
      <c r="O89" s="147">
        <v>74</v>
      </c>
      <c r="P89" s="147">
        <v>67</v>
      </c>
      <c r="Q89" s="147">
        <v>70</v>
      </c>
      <c r="R89" s="147">
        <v>1699</v>
      </c>
      <c r="S89" s="147">
        <v>1858</v>
      </c>
      <c r="T89" s="147">
        <v>3557</v>
      </c>
    </row>
    <row r="90" spans="1:20" x14ac:dyDescent="0.35">
      <c r="A90" s="133" t="s">
        <v>162</v>
      </c>
      <c r="B90" s="170" t="s">
        <v>163</v>
      </c>
      <c r="C90" s="147">
        <v>58</v>
      </c>
      <c r="D90" s="147">
        <v>54</v>
      </c>
      <c r="E90" s="147">
        <v>56</v>
      </c>
      <c r="F90" s="147">
        <v>218</v>
      </c>
      <c r="G90" s="147">
        <v>222</v>
      </c>
      <c r="H90" s="147">
        <v>440</v>
      </c>
      <c r="I90" s="147">
        <v>77</v>
      </c>
      <c r="J90" s="147">
        <v>70</v>
      </c>
      <c r="K90" s="147">
        <v>73</v>
      </c>
      <c r="L90" s="147">
        <v>650</v>
      </c>
      <c r="M90" s="147">
        <v>793</v>
      </c>
      <c r="N90" s="147">
        <v>1443</v>
      </c>
      <c r="O90" s="147">
        <v>72</v>
      </c>
      <c r="P90" s="147">
        <v>66</v>
      </c>
      <c r="Q90" s="147">
        <v>69</v>
      </c>
      <c r="R90" s="147">
        <v>868</v>
      </c>
      <c r="S90" s="147">
        <v>1015</v>
      </c>
      <c r="T90" s="147">
        <v>1883</v>
      </c>
    </row>
    <row r="91" spans="1:20" x14ac:dyDescent="0.35">
      <c r="A91" s="133" t="s">
        <v>164</v>
      </c>
      <c r="B91" s="170" t="s">
        <v>165</v>
      </c>
      <c r="C91" s="147">
        <v>61</v>
      </c>
      <c r="D91" s="147">
        <v>49</v>
      </c>
      <c r="E91" s="147">
        <v>55</v>
      </c>
      <c r="F91" s="147">
        <v>178</v>
      </c>
      <c r="G91" s="147">
        <v>209</v>
      </c>
      <c r="H91" s="147">
        <v>387</v>
      </c>
      <c r="I91" s="147">
        <v>80</v>
      </c>
      <c r="J91" s="147">
        <v>71</v>
      </c>
      <c r="K91" s="147">
        <v>75</v>
      </c>
      <c r="L91" s="147">
        <v>739</v>
      </c>
      <c r="M91" s="147">
        <v>796</v>
      </c>
      <c r="N91" s="147">
        <v>1535</v>
      </c>
      <c r="O91" s="147">
        <v>76</v>
      </c>
      <c r="P91" s="147">
        <v>67</v>
      </c>
      <c r="Q91" s="147">
        <v>71</v>
      </c>
      <c r="R91" s="147">
        <v>917</v>
      </c>
      <c r="S91" s="147">
        <v>1005</v>
      </c>
      <c r="T91" s="147">
        <v>1922</v>
      </c>
    </row>
    <row r="92" spans="1:20" x14ac:dyDescent="0.35">
      <c r="A92" s="133" t="s">
        <v>166</v>
      </c>
      <c r="B92" s="170" t="s">
        <v>167</v>
      </c>
      <c r="C92" s="147">
        <v>57</v>
      </c>
      <c r="D92" s="147">
        <v>42</v>
      </c>
      <c r="E92" s="147">
        <v>49</v>
      </c>
      <c r="F92" s="147">
        <v>295</v>
      </c>
      <c r="G92" s="147">
        <v>282</v>
      </c>
      <c r="H92" s="147">
        <v>577</v>
      </c>
      <c r="I92" s="147">
        <v>72</v>
      </c>
      <c r="J92" s="147">
        <v>64</v>
      </c>
      <c r="K92" s="147">
        <v>68</v>
      </c>
      <c r="L92" s="147">
        <v>2549</v>
      </c>
      <c r="M92" s="147">
        <v>2711</v>
      </c>
      <c r="N92" s="147">
        <v>5260</v>
      </c>
      <c r="O92" s="147">
        <v>71</v>
      </c>
      <c r="P92" s="147">
        <v>62</v>
      </c>
      <c r="Q92" s="147">
        <v>66</v>
      </c>
      <c r="R92" s="147">
        <v>2844</v>
      </c>
      <c r="S92" s="147">
        <v>2993</v>
      </c>
      <c r="T92" s="147">
        <v>5837</v>
      </c>
    </row>
    <row r="93" spans="1:20" x14ac:dyDescent="0.35">
      <c r="A93" s="133" t="s">
        <v>174</v>
      </c>
      <c r="B93" s="170" t="s">
        <v>175</v>
      </c>
      <c r="C93" s="147">
        <v>54</v>
      </c>
      <c r="D93" s="147">
        <v>41</v>
      </c>
      <c r="E93" s="147">
        <v>48</v>
      </c>
      <c r="F93" s="147">
        <v>138</v>
      </c>
      <c r="G93" s="147">
        <v>126</v>
      </c>
      <c r="H93" s="147">
        <v>264</v>
      </c>
      <c r="I93" s="147">
        <v>73</v>
      </c>
      <c r="J93" s="147">
        <v>67</v>
      </c>
      <c r="K93" s="147">
        <v>70</v>
      </c>
      <c r="L93" s="147">
        <v>850</v>
      </c>
      <c r="M93" s="147">
        <v>811</v>
      </c>
      <c r="N93" s="147">
        <v>1661</v>
      </c>
      <c r="O93" s="147">
        <v>70</v>
      </c>
      <c r="P93" s="147">
        <v>63</v>
      </c>
      <c r="Q93" s="147">
        <v>67</v>
      </c>
      <c r="R93" s="147">
        <v>988</v>
      </c>
      <c r="S93" s="147">
        <v>937</v>
      </c>
      <c r="T93" s="147">
        <v>1925</v>
      </c>
    </row>
    <row r="94" spans="1:20" x14ac:dyDescent="0.35">
      <c r="A94" s="133" t="s">
        <v>238</v>
      </c>
      <c r="B94" s="170" t="s">
        <v>239</v>
      </c>
      <c r="C94" s="147">
        <v>63</v>
      </c>
      <c r="D94" s="147">
        <v>53</v>
      </c>
      <c r="E94" s="147">
        <v>58</v>
      </c>
      <c r="F94" s="147">
        <v>347</v>
      </c>
      <c r="G94" s="147">
        <v>344</v>
      </c>
      <c r="H94" s="147">
        <v>691</v>
      </c>
      <c r="I94" s="147">
        <v>70</v>
      </c>
      <c r="J94" s="147">
        <v>62</v>
      </c>
      <c r="K94" s="147">
        <v>66</v>
      </c>
      <c r="L94" s="147">
        <v>1160</v>
      </c>
      <c r="M94" s="147">
        <v>1281</v>
      </c>
      <c r="N94" s="147">
        <v>2441</v>
      </c>
      <c r="O94" s="147">
        <v>68</v>
      </c>
      <c r="P94" s="147">
        <v>60</v>
      </c>
      <c r="Q94" s="147">
        <v>64</v>
      </c>
      <c r="R94" s="147">
        <v>1507</v>
      </c>
      <c r="S94" s="147">
        <v>1625</v>
      </c>
      <c r="T94" s="147">
        <v>3132</v>
      </c>
    </row>
    <row r="95" spans="1:20" x14ac:dyDescent="0.35">
      <c r="A95" s="133" t="s">
        <v>228</v>
      </c>
      <c r="B95" s="170" t="s">
        <v>229</v>
      </c>
      <c r="C95" s="147">
        <v>57</v>
      </c>
      <c r="D95" s="147">
        <v>46</v>
      </c>
      <c r="E95" s="147">
        <v>52</v>
      </c>
      <c r="F95" s="147">
        <v>159</v>
      </c>
      <c r="G95" s="147">
        <v>153</v>
      </c>
      <c r="H95" s="147">
        <v>312</v>
      </c>
      <c r="I95" s="147">
        <v>76</v>
      </c>
      <c r="J95" s="147">
        <v>71</v>
      </c>
      <c r="K95" s="147">
        <v>73</v>
      </c>
      <c r="L95" s="147">
        <v>843</v>
      </c>
      <c r="M95" s="147">
        <v>846</v>
      </c>
      <c r="N95" s="147">
        <v>1689</v>
      </c>
      <c r="O95" s="147">
        <v>73</v>
      </c>
      <c r="P95" s="147">
        <v>67</v>
      </c>
      <c r="Q95" s="147">
        <v>70</v>
      </c>
      <c r="R95" s="147">
        <v>1002</v>
      </c>
      <c r="S95" s="147">
        <v>999</v>
      </c>
      <c r="T95" s="147">
        <v>2001</v>
      </c>
    </row>
    <row r="96" spans="1:20" x14ac:dyDescent="0.35">
      <c r="A96" s="133" t="s">
        <v>230</v>
      </c>
      <c r="B96" s="170" t="s">
        <v>231</v>
      </c>
      <c r="C96" s="147">
        <v>56</v>
      </c>
      <c r="D96" s="147">
        <v>48</v>
      </c>
      <c r="E96" s="147">
        <v>52</v>
      </c>
      <c r="F96" s="147">
        <v>208</v>
      </c>
      <c r="G96" s="147">
        <v>219</v>
      </c>
      <c r="H96" s="147">
        <v>427</v>
      </c>
      <c r="I96" s="147">
        <v>74</v>
      </c>
      <c r="J96" s="147">
        <v>68</v>
      </c>
      <c r="K96" s="147">
        <v>71</v>
      </c>
      <c r="L96" s="147">
        <v>1347</v>
      </c>
      <c r="M96" s="147">
        <v>1431</v>
      </c>
      <c r="N96" s="147">
        <v>2778</v>
      </c>
      <c r="O96" s="147">
        <v>72</v>
      </c>
      <c r="P96" s="147">
        <v>65</v>
      </c>
      <c r="Q96" s="147">
        <v>68</v>
      </c>
      <c r="R96" s="147">
        <v>1555</v>
      </c>
      <c r="S96" s="147">
        <v>1650</v>
      </c>
      <c r="T96" s="147">
        <v>3205</v>
      </c>
    </row>
    <row r="97" spans="1:20" x14ac:dyDescent="0.35">
      <c r="A97" s="133" t="s">
        <v>327</v>
      </c>
      <c r="B97" s="170" t="s">
        <v>328</v>
      </c>
      <c r="C97" s="147">
        <v>52</v>
      </c>
      <c r="D97" s="147">
        <v>38</v>
      </c>
      <c r="E97" s="147">
        <v>45</v>
      </c>
      <c r="F97" s="147">
        <v>261</v>
      </c>
      <c r="G97" s="147">
        <v>232</v>
      </c>
      <c r="H97" s="147">
        <v>493</v>
      </c>
      <c r="I97" s="147">
        <v>72</v>
      </c>
      <c r="J97" s="147">
        <v>64</v>
      </c>
      <c r="K97" s="147">
        <v>68</v>
      </c>
      <c r="L97" s="147">
        <v>2706</v>
      </c>
      <c r="M97" s="147">
        <v>2844</v>
      </c>
      <c r="N97" s="147">
        <v>5550</v>
      </c>
      <c r="O97" s="147">
        <v>70</v>
      </c>
      <c r="P97" s="147">
        <v>62</v>
      </c>
      <c r="Q97" s="147">
        <v>66</v>
      </c>
      <c r="R97" s="147">
        <v>2967</v>
      </c>
      <c r="S97" s="147">
        <v>3076</v>
      </c>
      <c r="T97" s="147">
        <v>6043</v>
      </c>
    </row>
    <row r="98" spans="1:20" x14ac:dyDescent="0.35">
      <c r="A98" s="133" t="s">
        <v>339</v>
      </c>
      <c r="B98" s="170" t="s">
        <v>340</v>
      </c>
      <c r="C98" s="147">
        <v>61</v>
      </c>
      <c r="D98" s="147">
        <v>48</v>
      </c>
      <c r="E98" s="147">
        <v>54</v>
      </c>
      <c r="F98" s="147">
        <v>254</v>
      </c>
      <c r="G98" s="147">
        <v>263</v>
      </c>
      <c r="H98" s="147">
        <v>517</v>
      </c>
      <c r="I98" s="147">
        <v>76</v>
      </c>
      <c r="J98" s="147">
        <v>68</v>
      </c>
      <c r="K98" s="147">
        <v>72</v>
      </c>
      <c r="L98" s="147">
        <v>1420</v>
      </c>
      <c r="M98" s="147">
        <v>1554</v>
      </c>
      <c r="N98" s="147">
        <v>2974</v>
      </c>
      <c r="O98" s="147">
        <v>74</v>
      </c>
      <c r="P98" s="147">
        <v>65</v>
      </c>
      <c r="Q98" s="147">
        <v>69</v>
      </c>
      <c r="R98" s="147">
        <v>1674</v>
      </c>
      <c r="S98" s="147">
        <v>1817</v>
      </c>
      <c r="T98" s="147">
        <v>3491</v>
      </c>
    </row>
    <row r="99" spans="1:20" x14ac:dyDescent="0.35">
      <c r="A99" s="133" t="s">
        <v>180</v>
      </c>
      <c r="B99" s="170" t="s">
        <v>181</v>
      </c>
      <c r="C99" s="147">
        <v>56</v>
      </c>
      <c r="D99" s="147">
        <v>45</v>
      </c>
      <c r="E99" s="147">
        <v>50</v>
      </c>
      <c r="F99" s="147">
        <v>707</v>
      </c>
      <c r="G99" s="147">
        <v>706</v>
      </c>
      <c r="H99" s="147">
        <v>1413</v>
      </c>
      <c r="I99" s="147">
        <v>73</v>
      </c>
      <c r="J99" s="147">
        <v>66</v>
      </c>
      <c r="K99" s="147">
        <v>69</v>
      </c>
      <c r="L99" s="147">
        <v>3306</v>
      </c>
      <c r="M99" s="147">
        <v>3433</v>
      </c>
      <c r="N99" s="147">
        <v>6739</v>
      </c>
      <c r="O99" s="147">
        <v>70</v>
      </c>
      <c r="P99" s="147">
        <v>62</v>
      </c>
      <c r="Q99" s="147">
        <v>66</v>
      </c>
      <c r="R99" s="147">
        <v>4013</v>
      </c>
      <c r="S99" s="147">
        <v>4139</v>
      </c>
      <c r="T99" s="147">
        <v>8152</v>
      </c>
    </row>
    <row r="100" spans="1:20" x14ac:dyDescent="0.35">
      <c r="A100" s="133" t="s">
        <v>178</v>
      </c>
      <c r="B100" s="170" t="s">
        <v>179</v>
      </c>
      <c r="C100" s="147">
        <v>52</v>
      </c>
      <c r="D100" s="147">
        <v>38</v>
      </c>
      <c r="E100" s="147">
        <v>45</v>
      </c>
      <c r="F100" s="147">
        <v>327</v>
      </c>
      <c r="G100" s="147">
        <v>360</v>
      </c>
      <c r="H100" s="147">
        <v>687</v>
      </c>
      <c r="I100" s="147">
        <v>66</v>
      </c>
      <c r="J100" s="147">
        <v>60</v>
      </c>
      <c r="K100" s="147">
        <v>63</v>
      </c>
      <c r="L100" s="147">
        <v>1133</v>
      </c>
      <c r="M100" s="147">
        <v>1241</v>
      </c>
      <c r="N100" s="147">
        <v>2374</v>
      </c>
      <c r="O100" s="147">
        <v>63</v>
      </c>
      <c r="P100" s="147">
        <v>55</v>
      </c>
      <c r="Q100" s="147">
        <v>59</v>
      </c>
      <c r="R100" s="147">
        <v>1460</v>
      </c>
      <c r="S100" s="147">
        <v>1601</v>
      </c>
      <c r="T100" s="147">
        <v>3061</v>
      </c>
    </row>
    <row r="101" spans="1:20" x14ac:dyDescent="0.35">
      <c r="A101" s="133" t="s">
        <v>372</v>
      </c>
      <c r="B101" s="170" t="s">
        <v>373</v>
      </c>
      <c r="C101" s="147">
        <v>61</v>
      </c>
      <c r="D101" s="147">
        <v>46</v>
      </c>
      <c r="E101" s="147">
        <v>53</v>
      </c>
      <c r="F101" s="147">
        <v>233</v>
      </c>
      <c r="G101" s="147">
        <v>256</v>
      </c>
      <c r="H101" s="147">
        <v>489</v>
      </c>
      <c r="I101" s="147">
        <v>78</v>
      </c>
      <c r="J101" s="147">
        <v>66</v>
      </c>
      <c r="K101" s="147">
        <v>72</v>
      </c>
      <c r="L101" s="147">
        <v>1686</v>
      </c>
      <c r="M101" s="147">
        <v>1855</v>
      </c>
      <c r="N101" s="147">
        <v>3541</v>
      </c>
      <c r="O101" s="147">
        <v>76</v>
      </c>
      <c r="P101" s="147">
        <v>64</v>
      </c>
      <c r="Q101" s="147">
        <v>70</v>
      </c>
      <c r="R101" s="147">
        <v>1919</v>
      </c>
      <c r="S101" s="147">
        <v>2111</v>
      </c>
      <c r="T101" s="147">
        <v>4030</v>
      </c>
    </row>
    <row r="102" spans="1:20" x14ac:dyDescent="0.35">
      <c r="A102" s="133" t="s">
        <v>382</v>
      </c>
      <c r="B102" s="170" t="s">
        <v>383</v>
      </c>
      <c r="C102" s="147">
        <v>61</v>
      </c>
      <c r="D102" s="147">
        <v>35</v>
      </c>
      <c r="E102" s="147">
        <v>48</v>
      </c>
      <c r="F102" s="147">
        <v>88</v>
      </c>
      <c r="G102" s="147">
        <v>96</v>
      </c>
      <c r="H102" s="147">
        <v>184</v>
      </c>
      <c r="I102" s="147">
        <v>76</v>
      </c>
      <c r="J102" s="147">
        <v>71</v>
      </c>
      <c r="K102" s="147">
        <v>73</v>
      </c>
      <c r="L102" s="147">
        <v>621</v>
      </c>
      <c r="M102" s="147">
        <v>693</v>
      </c>
      <c r="N102" s="147">
        <v>1314</v>
      </c>
      <c r="O102" s="147">
        <v>74</v>
      </c>
      <c r="P102" s="147">
        <v>67</v>
      </c>
      <c r="Q102" s="147">
        <v>70</v>
      </c>
      <c r="R102" s="147">
        <v>709</v>
      </c>
      <c r="S102" s="147">
        <v>789</v>
      </c>
      <c r="T102" s="147">
        <v>1498</v>
      </c>
    </row>
    <row r="103" spans="1:20" x14ac:dyDescent="0.35">
      <c r="A103" s="133" t="s">
        <v>365</v>
      </c>
      <c r="B103" s="170" t="s">
        <v>366</v>
      </c>
      <c r="C103" s="147">
        <v>61</v>
      </c>
      <c r="D103" s="147">
        <v>55</v>
      </c>
      <c r="E103" s="147">
        <v>58</v>
      </c>
      <c r="F103" s="147">
        <v>133</v>
      </c>
      <c r="G103" s="147">
        <v>121</v>
      </c>
      <c r="H103" s="147">
        <v>254</v>
      </c>
      <c r="I103" s="147">
        <v>76</v>
      </c>
      <c r="J103" s="147">
        <v>69</v>
      </c>
      <c r="K103" s="147">
        <v>72</v>
      </c>
      <c r="L103" s="147">
        <v>684</v>
      </c>
      <c r="M103" s="147">
        <v>744</v>
      </c>
      <c r="N103" s="147">
        <v>1428</v>
      </c>
      <c r="O103" s="147">
        <v>73</v>
      </c>
      <c r="P103" s="147">
        <v>67</v>
      </c>
      <c r="Q103" s="147">
        <v>70</v>
      </c>
      <c r="R103" s="147">
        <v>817</v>
      </c>
      <c r="S103" s="147">
        <v>865</v>
      </c>
      <c r="T103" s="147">
        <v>1682</v>
      </c>
    </row>
    <row r="104" spans="1:20" x14ac:dyDescent="0.35">
      <c r="A104" s="133" t="s">
        <v>76</v>
      </c>
      <c r="B104" s="170" t="s">
        <v>77</v>
      </c>
      <c r="C104" s="147">
        <v>57</v>
      </c>
      <c r="D104" s="147">
        <v>48</v>
      </c>
      <c r="E104" s="147">
        <v>52</v>
      </c>
      <c r="F104" s="147">
        <v>654</v>
      </c>
      <c r="G104" s="147">
        <v>721</v>
      </c>
      <c r="H104" s="147">
        <v>1375</v>
      </c>
      <c r="I104" s="147">
        <v>79</v>
      </c>
      <c r="J104" s="147">
        <v>69</v>
      </c>
      <c r="K104" s="147">
        <v>74</v>
      </c>
      <c r="L104" s="147">
        <v>2021</v>
      </c>
      <c r="M104" s="147">
        <v>2098</v>
      </c>
      <c r="N104" s="147">
        <v>4119</v>
      </c>
      <c r="O104" s="147">
        <v>74</v>
      </c>
      <c r="P104" s="147">
        <v>64</v>
      </c>
      <c r="Q104" s="147">
        <v>69</v>
      </c>
      <c r="R104" s="147">
        <v>2675</v>
      </c>
      <c r="S104" s="147">
        <v>2819</v>
      </c>
      <c r="T104" s="147">
        <v>5494</v>
      </c>
    </row>
    <row r="105" spans="1:20" x14ac:dyDescent="0.35">
      <c r="A105" s="133" t="s">
        <v>74</v>
      </c>
      <c r="B105" s="170" t="s">
        <v>75</v>
      </c>
      <c r="C105" s="147">
        <v>70</v>
      </c>
      <c r="D105" s="147">
        <v>53</v>
      </c>
      <c r="E105" s="147">
        <v>61</v>
      </c>
      <c r="F105" s="147">
        <v>125</v>
      </c>
      <c r="G105" s="147">
        <v>140</v>
      </c>
      <c r="H105" s="147">
        <v>265</v>
      </c>
      <c r="I105" s="147">
        <v>83</v>
      </c>
      <c r="J105" s="147">
        <v>77</v>
      </c>
      <c r="K105" s="147">
        <v>80</v>
      </c>
      <c r="L105" s="147">
        <v>485</v>
      </c>
      <c r="M105" s="147">
        <v>465</v>
      </c>
      <c r="N105" s="147">
        <v>950</v>
      </c>
      <c r="O105" s="147">
        <v>80</v>
      </c>
      <c r="P105" s="147">
        <v>71</v>
      </c>
      <c r="Q105" s="147">
        <v>76</v>
      </c>
      <c r="R105" s="147">
        <v>610</v>
      </c>
      <c r="S105" s="147">
        <v>605</v>
      </c>
      <c r="T105" s="147">
        <v>1215</v>
      </c>
    </row>
    <row r="106" spans="1:20" x14ac:dyDescent="0.35">
      <c r="A106" s="133" t="s">
        <v>329</v>
      </c>
      <c r="B106" s="170" t="s">
        <v>330</v>
      </c>
      <c r="C106" s="147">
        <v>50</v>
      </c>
      <c r="D106" s="147">
        <v>44</v>
      </c>
      <c r="E106" s="147">
        <v>47</v>
      </c>
      <c r="F106" s="147">
        <v>414</v>
      </c>
      <c r="G106" s="147">
        <v>438</v>
      </c>
      <c r="H106" s="147">
        <v>852</v>
      </c>
      <c r="I106" s="147">
        <v>70</v>
      </c>
      <c r="J106" s="147">
        <v>62</v>
      </c>
      <c r="K106" s="147">
        <v>66</v>
      </c>
      <c r="L106" s="147">
        <v>2091</v>
      </c>
      <c r="M106" s="147">
        <v>2403</v>
      </c>
      <c r="N106" s="147">
        <v>4494</v>
      </c>
      <c r="O106" s="147">
        <v>67</v>
      </c>
      <c r="P106" s="147">
        <v>59</v>
      </c>
      <c r="Q106" s="147">
        <v>63</v>
      </c>
      <c r="R106" s="147">
        <v>2505</v>
      </c>
      <c r="S106" s="147">
        <v>2841</v>
      </c>
      <c r="T106" s="147">
        <v>5346</v>
      </c>
    </row>
    <row r="107" spans="1:20" x14ac:dyDescent="0.35">
      <c r="A107" s="133" t="s">
        <v>325</v>
      </c>
      <c r="B107" s="170" t="s">
        <v>326</v>
      </c>
      <c r="C107" s="147">
        <v>48</v>
      </c>
      <c r="D107" s="147">
        <v>46</v>
      </c>
      <c r="E107" s="147">
        <v>47</v>
      </c>
      <c r="F107" s="147">
        <v>202</v>
      </c>
      <c r="G107" s="147">
        <v>219</v>
      </c>
      <c r="H107" s="147">
        <v>421</v>
      </c>
      <c r="I107" s="147">
        <v>68</v>
      </c>
      <c r="J107" s="147">
        <v>66</v>
      </c>
      <c r="K107" s="147">
        <v>67</v>
      </c>
      <c r="L107" s="147">
        <v>1108</v>
      </c>
      <c r="M107" s="147">
        <v>1182</v>
      </c>
      <c r="N107" s="147">
        <v>2290</v>
      </c>
      <c r="O107" s="147">
        <v>65</v>
      </c>
      <c r="P107" s="147">
        <v>63</v>
      </c>
      <c r="Q107" s="147">
        <v>64</v>
      </c>
      <c r="R107" s="147">
        <v>1310</v>
      </c>
      <c r="S107" s="147">
        <v>1401</v>
      </c>
      <c r="T107" s="147">
        <v>2711</v>
      </c>
    </row>
    <row r="108" spans="1:20" x14ac:dyDescent="0.35">
      <c r="A108" s="133" t="s">
        <v>331</v>
      </c>
      <c r="B108" s="170" t="s">
        <v>332</v>
      </c>
      <c r="C108" s="147">
        <v>53</v>
      </c>
      <c r="D108" s="147">
        <v>49</v>
      </c>
      <c r="E108" s="147">
        <v>51</v>
      </c>
      <c r="F108" s="147">
        <v>837</v>
      </c>
      <c r="G108" s="147">
        <v>834</v>
      </c>
      <c r="H108" s="147">
        <v>1671</v>
      </c>
      <c r="I108" s="147">
        <v>77</v>
      </c>
      <c r="J108" s="147">
        <v>70</v>
      </c>
      <c r="K108" s="147">
        <v>73</v>
      </c>
      <c r="L108" s="147">
        <v>6345</v>
      </c>
      <c r="M108" s="147">
        <v>6592</v>
      </c>
      <c r="N108" s="147">
        <v>12937</v>
      </c>
      <c r="O108" s="147">
        <v>74</v>
      </c>
      <c r="P108" s="147">
        <v>68</v>
      </c>
      <c r="Q108" s="147">
        <v>71</v>
      </c>
      <c r="R108" s="147">
        <v>7182</v>
      </c>
      <c r="S108" s="147">
        <v>7426</v>
      </c>
      <c r="T108" s="147">
        <v>14608</v>
      </c>
    </row>
    <row r="109" spans="1:20" x14ac:dyDescent="0.35">
      <c r="A109" s="133" t="s">
        <v>343</v>
      </c>
      <c r="B109" s="170" t="s">
        <v>344</v>
      </c>
      <c r="C109" s="147">
        <v>62</v>
      </c>
      <c r="D109" s="147">
        <v>49</v>
      </c>
      <c r="E109" s="147">
        <v>56</v>
      </c>
      <c r="F109" s="147">
        <v>287</v>
      </c>
      <c r="G109" s="147">
        <v>295</v>
      </c>
      <c r="H109" s="147">
        <v>582</v>
      </c>
      <c r="I109" s="147">
        <v>76</v>
      </c>
      <c r="J109" s="147">
        <v>65</v>
      </c>
      <c r="K109" s="147">
        <v>70</v>
      </c>
      <c r="L109" s="147">
        <v>823</v>
      </c>
      <c r="M109" s="147">
        <v>847</v>
      </c>
      <c r="N109" s="147">
        <v>1670</v>
      </c>
      <c r="O109" s="147">
        <v>72</v>
      </c>
      <c r="P109" s="147">
        <v>61</v>
      </c>
      <c r="Q109" s="147">
        <v>66</v>
      </c>
      <c r="R109" s="147">
        <v>1110</v>
      </c>
      <c r="S109" s="147">
        <v>1142</v>
      </c>
      <c r="T109" s="147">
        <v>2252</v>
      </c>
    </row>
    <row r="110" spans="1:20" x14ac:dyDescent="0.35">
      <c r="A110" s="133" t="s">
        <v>349</v>
      </c>
      <c r="B110" s="170" t="s">
        <v>350</v>
      </c>
      <c r="C110" s="147">
        <v>66</v>
      </c>
      <c r="D110" s="147">
        <v>58</v>
      </c>
      <c r="E110" s="147">
        <v>62</v>
      </c>
      <c r="F110" s="147">
        <v>309</v>
      </c>
      <c r="G110" s="147">
        <v>312</v>
      </c>
      <c r="H110" s="147">
        <v>621</v>
      </c>
      <c r="I110" s="147">
        <v>77</v>
      </c>
      <c r="J110" s="147">
        <v>70</v>
      </c>
      <c r="K110" s="147">
        <v>73</v>
      </c>
      <c r="L110" s="147">
        <v>986</v>
      </c>
      <c r="M110" s="147">
        <v>1051</v>
      </c>
      <c r="N110" s="147">
        <v>2037</v>
      </c>
      <c r="O110" s="147">
        <v>74</v>
      </c>
      <c r="P110" s="147">
        <v>67</v>
      </c>
      <c r="Q110" s="147">
        <v>71</v>
      </c>
      <c r="R110" s="147">
        <v>1295</v>
      </c>
      <c r="S110" s="147">
        <v>1363</v>
      </c>
      <c r="T110" s="147">
        <v>2658</v>
      </c>
    </row>
    <row r="111" spans="1:20" x14ac:dyDescent="0.35">
      <c r="A111" s="133" t="s">
        <v>184</v>
      </c>
      <c r="B111" s="170" t="s">
        <v>185</v>
      </c>
      <c r="C111" s="147">
        <v>57</v>
      </c>
      <c r="D111" s="147">
        <v>55</v>
      </c>
      <c r="E111" s="147">
        <v>56</v>
      </c>
      <c r="F111" s="147">
        <v>413</v>
      </c>
      <c r="G111" s="147">
        <v>445</v>
      </c>
      <c r="H111" s="147">
        <v>858</v>
      </c>
      <c r="I111" s="147">
        <v>79</v>
      </c>
      <c r="J111" s="147">
        <v>73</v>
      </c>
      <c r="K111" s="147">
        <v>76</v>
      </c>
      <c r="L111" s="147">
        <v>3094</v>
      </c>
      <c r="M111" s="147">
        <v>3442</v>
      </c>
      <c r="N111" s="147">
        <v>6536</v>
      </c>
      <c r="O111" s="147">
        <v>76</v>
      </c>
      <c r="P111" s="147">
        <v>71</v>
      </c>
      <c r="Q111" s="147">
        <v>74</v>
      </c>
      <c r="R111" s="147">
        <v>3507</v>
      </c>
      <c r="S111" s="147">
        <v>3887</v>
      </c>
      <c r="T111" s="147">
        <v>7394</v>
      </c>
    </row>
    <row r="112" spans="1:20" x14ac:dyDescent="0.35">
      <c r="A112" s="133" t="s">
        <v>182</v>
      </c>
      <c r="B112" s="170" t="s">
        <v>183</v>
      </c>
      <c r="C112" s="147">
        <v>64</v>
      </c>
      <c r="D112" s="147">
        <v>52</v>
      </c>
      <c r="E112" s="147">
        <v>58</v>
      </c>
      <c r="F112" s="147">
        <v>492</v>
      </c>
      <c r="G112" s="147">
        <v>540</v>
      </c>
      <c r="H112" s="147">
        <v>1032</v>
      </c>
      <c r="I112" s="147">
        <v>73</v>
      </c>
      <c r="J112" s="147">
        <v>67</v>
      </c>
      <c r="K112" s="147">
        <v>70</v>
      </c>
      <c r="L112" s="147">
        <v>1560</v>
      </c>
      <c r="M112" s="147">
        <v>1680</v>
      </c>
      <c r="N112" s="147">
        <v>3240</v>
      </c>
      <c r="O112" s="147">
        <v>71</v>
      </c>
      <c r="P112" s="147">
        <v>63</v>
      </c>
      <c r="Q112" s="147">
        <v>67</v>
      </c>
      <c r="R112" s="147">
        <v>2052</v>
      </c>
      <c r="S112" s="147">
        <v>2220</v>
      </c>
      <c r="T112" s="147">
        <v>4272</v>
      </c>
    </row>
    <row r="113" spans="1:20" x14ac:dyDescent="0.35">
      <c r="A113" s="133" t="s">
        <v>194</v>
      </c>
      <c r="B113" s="170" t="s">
        <v>195</v>
      </c>
      <c r="C113" s="147">
        <v>61</v>
      </c>
      <c r="D113" s="147">
        <v>44</v>
      </c>
      <c r="E113" s="147">
        <v>54</v>
      </c>
      <c r="F113" s="147">
        <v>23</v>
      </c>
      <c r="G113" s="147">
        <v>18</v>
      </c>
      <c r="H113" s="147">
        <v>41</v>
      </c>
      <c r="I113" s="147">
        <v>74</v>
      </c>
      <c r="J113" s="147">
        <v>74</v>
      </c>
      <c r="K113" s="147">
        <v>74</v>
      </c>
      <c r="L113" s="147">
        <v>163</v>
      </c>
      <c r="M113" s="147">
        <v>176</v>
      </c>
      <c r="N113" s="147">
        <v>339</v>
      </c>
      <c r="O113" s="147">
        <v>73</v>
      </c>
      <c r="P113" s="147">
        <v>71</v>
      </c>
      <c r="Q113" s="147">
        <v>72</v>
      </c>
      <c r="R113" s="147">
        <v>186</v>
      </c>
      <c r="S113" s="147">
        <v>194</v>
      </c>
      <c r="T113" s="147">
        <v>380</v>
      </c>
    </row>
    <row r="114" spans="1:20" x14ac:dyDescent="0.35">
      <c r="A114" s="133" t="s">
        <v>212</v>
      </c>
      <c r="B114" s="170" t="s">
        <v>213</v>
      </c>
      <c r="C114" s="147">
        <v>63</v>
      </c>
      <c r="D114" s="147">
        <v>50</v>
      </c>
      <c r="E114" s="147">
        <v>57</v>
      </c>
      <c r="F114" s="147">
        <v>653</v>
      </c>
      <c r="G114" s="147">
        <v>652</v>
      </c>
      <c r="H114" s="147">
        <v>1305</v>
      </c>
      <c r="I114" s="147">
        <v>80</v>
      </c>
      <c r="J114" s="147">
        <v>71</v>
      </c>
      <c r="K114" s="147">
        <v>75</v>
      </c>
      <c r="L114" s="147">
        <v>3962</v>
      </c>
      <c r="M114" s="147">
        <v>3971</v>
      </c>
      <c r="N114" s="147">
        <v>7933</v>
      </c>
      <c r="O114" s="147">
        <v>77</v>
      </c>
      <c r="P114" s="147">
        <v>68</v>
      </c>
      <c r="Q114" s="147">
        <v>73</v>
      </c>
      <c r="R114" s="147">
        <v>4615</v>
      </c>
      <c r="S114" s="147">
        <v>4623</v>
      </c>
      <c r="T114" s="147">
        <v>9238</v>
      </c>
    </row>
    <row r="115" spans="1:20" x14ac:dyDescent="0.35">
      <c r="A115" s="133" t="s">
        <v>214</v>
      </c>
      <c r="B115" s="170" t="s">
        <v>215</v>
      </c>
      <c r="C115" s="147">
        <v>59</v>
      </c>
      <c r="D115" s="147">
        <v>48</v>
      </c>
      <c r="E115" s="147">
        <v>54</v>
      </c>
      <c r="F115" s="147">
        <v>494</v>
      </c>
      <c r="G115" s="147">
        <v>430</v>
      </c>
      <c r="H115" s="147">
        <v>924</v>
      </c>
      <c r="I115" s="147">
        <v>73</v>
      </c>
      <c r="J115" s="147">
        <v>65</v>
      </c>
      <c r="K115" s="147">
        <v>69</v>
      </c>
      <c r="L115" s="147">
        <v>1079</v>
      </c>
      <c r="M115" s="147">
        <v>1114</v>
      </c>
      <c r="N115" s="147">
        <v>2193</v>
      </c>
      <c r="O115" s="147">
        <v>69</v>
      </c>
      <c r="P115" s="147">
        <v>60</v>
      </c>
      <c r="Q115" s="147">
        <v>65</v>
      </c>
      <c r="R115" s="147">
        <v>1573</v>
      </c>
      <c r="S115" s="147">
        <v>1544</v>
      </c>
      <c r="T115" s="147">
        <v>3117</v>
      </c>
    </row>
    <row r="116" spans="1:20" x14ac:dyDescent="0.35">
      <c r="A116" s="133" t="s">
        <v>392</v>
      </c>
      <c r="B116" s="170" t="s">
        <v>393</v>
      </c>
      <c r="C116" s="147">
        <v>57</v>
      </c>
      <c r="D116" s="147">
        <v>40</v>
      </c>
      <c r="E116" s="147">
        <v>48</v>
      </c>
      <c r="F116" s="147">
        <v>244</v>
      </c>
      <c r="G116" s="147">
        <v>237</v>
      </c>
      <c r="H116" s="147">
        <v>481</v>
      </c>
      <c r="I116" s="147">
        <v>74</v>
      </c>
      <c r="J116" s="147">
        <v>65</v>
      </c>
      <c r="K116" s="147">
        <v>69</v>
      </c>
      <c r="L116" s="147">
        <v>2312</v>
      </c>
      <c r="M116" s="147">
        <v>2365</v>
      </c>
      <c r="N116" s="147">
        <v>4677</v>
      </c>
      <c r="O116" s="147">
        <v>72</v>
      </c>
      <c r="P116" s="147">
        <v>63</v>
      </c>
      <c r="Q116" s="147">
        <v>67</v>
      </c>
      <c r="R116" s="147">
        <v>2556</v>
      </c>
      <c r="S116" s="147">
        <v>2602</v>
      </c>
      <c r="T116" s="147">
        <v>5158</v>
      </c>
    </row>
    <row r="117" spans="1:20" x14ac:dyDescent="0.35">
      <c r="A117" s="133" t="s">
        <v>388</v>
      </c>
      <c r="B117" s="170" t="s">
        <v>389</v>
      </c>
      <c r="C117" s="147">
        <v>58</v>
      </c>
      <c r="D117" s="147">
        <v>48</v>
      </c>
      <c r="E117" s="147">
        <v>53</v>
      </c>
      <c r="F117" s="147">
        <v>202</v>
      </c>
      <c r="G117" s="147">
        <v>211</v>
      </c>
      <c r="H117" s="147">
        <v>413</v>
      </c>
      <c r="I117" s="147">
        <v>73</v>
      </c>
      <c r="J117" s="147">
        <v>64</v>
      </c>
      <c r="K117" s="147">
        <v>68</v>
      </c>
      <c r="L117" s="147">
        <v>1153</v>
      </c>
      <c r="M117" s="147">
        <v>1179</v>
      </c>
      <c r="N117" s="147">
        <v>2332</v>
      </c>
      <c r="O117" s="147">
        <v>70</v>
      </c>
      <c r="P117" s="147">
        <v>62</v>
      </c>
      <c r="Q117" s="147">
        <v>66</v>
      </c>
      <c r="R117" s="147">
        <v>1355</v>
      </c>
      <c r="S117" s="147">
        <v>1390</v>
      </c>
      <c r="T117" s="147">
        <v>2745</v>
      </c>
    </row>
    <row r="118" spans="1:20" x14ac:dyDescent="0.35">
      <c r="A118" s="133" t="s">
        <v>323</v>
      </c>
      <c r="B118" s="170" t="s">
        <v>324</v>
      </c>
      <c r="C118" s="147">
        <v>54</v>
      </c>
      <c r="D118" s="147">
        <v>46</v>
      </c>
      <c r="E118" s="147">
        <v>50</v>
      </c>
      <c r="F118" s="147">
        <v>71</v>
      </c>
      <c r="G118" s="147">
        <v>80</v>
      </c>
      <c r="H118" s="147">
        <v>151</v>
      </c>
      <c r="I118" s="147">
        <v>75</v>
      </c>
      <c r="J118" s="147">
        <v>67</v>
      </c>
      <c r="K118" s="147">
        <v>71</v>
      </c>
      <c r="L118" s="147">
        <v>617</v>
      </c>
      <c r="M118" s="147">
        <v>635</v>
      </c>
      <c r="N118" s="147">
        <v>1252</v>
      </c>
      <c r="O118" s="147">
        <v>73</v>
      </c>
      <c r="P118" s="147">
        <v>65</v>
      </c>
      <c r="Q118" s="147">
        <v>69</v>
      </c>
      <c r="R118" s="147">
        <v>688</v>
      </c>
      <c r="S118" s="147">
        <v>715</v>
      </c>
      <c r="T118" s="147">
        <v>1403</v>
      </c>
    </row>
    <row r="119" spans="1:20" x14ac:dyDescent="0.35">
      <c r="A119" s="133" t="s">
        <v>357</v>
      </c>
      <c r="B119" s="170" t="s">
        <v>358</v>
      </c>
      <c r="C119" s="147">
        <v>47</v>
      </c>
      <c r="D119" s="147">
        <v>36</v>
      </c>
      <c r="E119" s="147">
        <v>41</v>
      </c>
      <c r="F119" s="147">
        <v>58</v>
      </c>
      <c r="G119" s="147">
        <v>61</v>
      </c>
      <c r="H119" s="147">
        <v>119</v>
      </c>
      <c r="I119" s="147">
        <v>77</v>
      </c>
      <c r="J119" s="147">
        <v>67</v>
      </c>
      <c r="K119" s="147">
        <v>72</v>
      </c>
      <c r="L119" s="147">
        <v>703</v>
      </c>
      <c r="M119" s="147">
        <v>763</v>
      </c>
      <c r="N119" s="147">
        <v>1466</v>
      </c>
      <c r="O119" s="147">
        <v>75</v>
      </c>
      <c r="P119" s="147">
        <v>65</v>
      </c>
      <c r="Q119" s="147">
        <v>69</v>
      </c>
      <c r="R119" s="147">
        <v>761</v>
      </c>
      <c r="S119" s="147">
        <v>824</v>
      </c>
      <c r="T119" s="147">
        <v>1585</v>
      </c>
    </row>
    <row r="120" spans="1:20" x14ac:dyDescent="0.35">
      <c r="A120" s="133" t="s">
        <v>353</v>
      </c>
      <c r="B120" s="170" t="s">
        <v>354</v>
      </c>
      <c r="C120" s="147">
        <v>56</v>
      </c>
      <c r="D120" s="147">
        <v>28</v>
      </c>
      <c r="E120" s="147">
        <v>42</v>
      </c>
      <c r="F120" s="147">
        <v>84</v>
      </c>
      <c r="G120" s="147">
        <v>80</v>
      </c>
      <c r="H120" s="147">
        <v>164</v>
      </c>
      <c r="I120" s="147">
        <v>74</v>
      </c>
      <c r="J120" s="147">
        <v>66</v>
      </c>
      <c r="K120" s="147">
        <v>70</v>
      </c>
      <c r="L120" s="147">
        <v>845</v>
      </c>
      <c r="M120" s="147">
        <v>830</v>
      </c>
      <c r="N120" s="147">
        <v>1675</v>
      </c>
      <c r="O120" s="147">
        <v>72</v>
      </c>
      <c r="P120" s="147">
        <v>63</v>
      </c>
      <c r="Q120" s="147">
        <v>68</v>
      </c>
      <c r="R120" s="147">
        <v>929</v>
      </c>
      <c r="S120" s="147">
        <v>910</v>
      </c>
      <c r="T120" s="147">
        <v>1839</v>
      </c>
    </row>
    <row r="121" spans="1:20" x14ac:dyDescent="0.35">
      <c r="A121" s="133" t="s">
        <v>345</v>
      </c>
      <c r="B121" s="170" t="s">
        <v>346</v>
      </c>
      <c r="C121" s="147">
        <v>51</v>
      </c>
      <c r="D121" s="147">
        <v>44</v>
      </c>
      <c r="E121" s="147">
        <v>47</v>
      </c>
      <c r="F121" s="147">
        <v>170</v>
      </c>
      <c r="G121" s="147">
        <v>181</v>
      </c>
      <c r="H121" s="147">
        <v>351</v>
      </c>
      <c r="I121" s="147">
        <v>74</v>
      </c>
      <c r="J121" s="147">
        <v>65</v>
      </c>
      <c r="K121" s="147">
        <v>70</v>
      </c>
      <c r="L121" s="147">
        <v>669</v>
      </c>
      <c r="M121" s="147">
        <v>698</v>
      </c>
      <c r="N121" s="147">
        <v>1367</v>
      </c>
      <c r="O121" s="147">
        <v>69</v>
      </c>
      <c r="P121" s="147">
        <v>61</v>
      </c>
      <c r="Q121" s="147">
        <v>65</v>
      </c>
      <c r="R121" s="147">
        <v>839</v>
      </c>
      <c r="S121" s="147">
        <v>879</v>
      </c>
      <c r="T121" s="147">
        <v>1718</v>
      </c>
    </row>
    <row r="122" spans="1:20" x14ac:dyDescent="0.35">
      <c r="A122" s="133" t="s">
        <v>347</v>
      </c>
      <c r="B122" s="170" t="s">
        <v>348</v>
      </c>
      <c r="C122" s="147">
        <v>63</v>
      </c>
      <c r="D122" s="147">
        <v>59</v>
      </c>
      <c r="E122" s="147">
        <v>61</v>
      </c>
      <c r="F122" s="147">
        <v>180</v>
      </c>
      <c r="G122" s="147">
        <v>167</v>
      </c>
      <c r="H122" s="147">
        <v>347</v>
      </c>
      <c r="I122" s="147">
        <v>75</v>
      </c>
      <c r="J122" s="147">
        <v>69</v>
      </c>
      <c r="K122" s="147">
        <v>72</v>
      </c>
      <c r="L122" s="147">
        <v>873</v>
      </c>
      <c r="M122" s="147">
        <v>962</v>
      </c>
      <c r="N122" s="147">
        <v>1835</v>
      </c>
      <c r="O122" s="147">
        <v>73</v>
      </c>
      <c r="P122" s="147">
        <v>67</v>
      </c>
      <c r="Q122" s="147">
        <v>70</v>
      </c>
      <c r="R122" s="147">
        <v>1053</v>
      </c>
      <c r="S122" s="147">
        <v>1129</v>
      </c>
      <c r="T122" s="147">
        <v>2182</v>
      </c>
    </row>
    <row r="123" spans="1:20" x14ac:dyDescent="0.35">
      <c r="A123" s="133" t="s">
        <v>359</v>
      </c>
      <c r="B123" s="170" t="s">
        <v>360</v>
      </c>
      <c r="C123" s="147">
        <v>41</v>
      </c>
      <c r="D123" s="147">
        <v>34</v>
      </c>
      <c r="E123" s="147">
        <v>37</v>
      </c>
      <c r="F123" s="147">
        <v>54</v>
      </c>
      <c r="G123" s="147">
        <v>59</v>
      </c>
      <c r="H123" s="147">
        <v>113</v>
      </c>
      <c r="I123" s="147">
        <v>66</v>
      </c>
      <c r="J123" s="147">
        <v>62</v>
      </c>
      <c r="K123" s="147">
        <v>64</v>
      </c>
      <c r="L123" s="147">
        <v>884</v>
      </c>
      <c r="M123" s="147">
        <v>973</v>
      </c>
      <c r="N123" s="147">
        <v>1857</v>
      </c>
      <c r="O123" s="147">
        <v>65</v>
      </c>
      <c r="P123" s="147">
        <v>60</v>
      </c>
      <c r="Q123" s="147">
        <v>62</v>
      </c>
      <c r="R123" s="147">
        <v>938</v>
      </c>
      <c r="S123" s="147">
        <v>1032</v>
      </c>
      <c r="T123" s="147">
        <v>1970</v>
      </c>
    </row>
    <row r="124" spans="1:20" x14ac:dyDescent="0.35">
      <c r="A124" s="133" t="s">
        <v>232</v>
      </c>
      <c r="B124" s="170" t="s">
        <v>233</v>
      </c>
      <c r="C124" s="147">
        <v>52</v>
      </c>
      <c r="D124" s="147">
        <v>46</v>
      </c>
      <c r="E124" s="147">
        <v>49</v>
      </c>
      <c r="F124" s="147">
        <v>402</v>
      </c>
      <c r="G124" s="147">
        <v>403</v>
      </c>
      <c r="H124" s="147">
        <v>805</v>
      </c>
      <c r="I124" s="147">
        <v>77</v>
      </c>
      <c r="J124" s="147">
        <v>69</v>
      </c>
      <c r="K124" s="147">
        <v>73</v>
      </c>
      <c r="L124" s="147">
        <v>2932</v>
      </c>
      <c r="M124" s="147">
        <v>3153</v>
      </c>
      <c r="N124" s="147">
        <v>6085</v>
      </c>
      <c r="O124" s="147">
        <v>74</v>
      </c>
      <c r="P124" s="147">
        <v>66</v>
      </c>
      <c r="Q124" s="147">
        <v>70</v>
      </c>
      <c r="R124" s="147">
        <v>3334</v>
      </c>
      <c r="S124" s="147">
        <v>3556</v>
      </c>
      <c r="T124" s="147">
        <v>6890</v>
      </c>
    </row>
    <row r="125" spans="1:20" x14ac:dyDescent="0.35">
      <c r="A125" s="133" t="s">
        <v>242</v>
      </c>
      <c r="B125" s="170" t="s">
        <v>243</v>
      </c>
      <c r="C125" s="147">
        <v>53</v>
      </c>
      <c r="D125" s="147">
        <v>44</v>
      </c>
      <c r="E125" s="147">
        <v>49</v>
      </c>
      <c r="F125" s="147">
        <v>306</v>
      </c>
      <c r="G125" s="147">
        <v>292</v>
      </c>
      <c r="H125" s="147">
        <v>598</v>
      </c>
      <c r="I125" s="147">
        <v>66</v>
      </c>
      <c r="J125" s="147">
        <v>60</v>
      </c>
      <c r="K125" s="147">
        <v>63</v>
      </c>
      <c r="L125" s="147">
        <v>1043</v>
      </c>
      <c r="M125" s="147">
        <v>1124</v>
      </c>
      <c r="N125" s="147">
        <v>2167</v>
      </c>
      <c r="O125" s="147">
        <v>63</v>
      </c>
      <c r="P125" s="147">
        <v>57</v>
      </c>
      <c r="Q125" s="147">
        <v>60</v>
      </c>
      <c r="R125" s="147">
        <v>1349</v>
      </c>
      <c r="S125" s="147">
        <v>1416</v>
      </c>
      <c r="T125" s="147">
        <v>2765</v>
      </c>
    </row>
    <row r="126" spans="1:20" x14ac:dyDescent="0.35">
      <c r="A126" s="133" t="s">
        <v>114</v>
      </c>
      <c r="B126" s="170" t="s">
        <v>115</v>
      </c>
      <c r="C126" s="147">
        <v>57</v>
      </c>
      <c r="D126" s="147">
        <v>48</v>
      </c>
      <c r="E126" s="147">
        <v>52</v>
      </c>
      <c r="F126" s="147">
        <v>220</v>
      </c>
      <c r="G126" s="147">
        <v>280</v>
      </c>
      <c r="H126" s="147">
        <v>500</v>
      </c>
      <c r="I126" s="147">
        <v>77</v>
      </c>
      <c r="J126" s="147">
        <v>60</v>
      </c>
      <c r="K126" s="147">
        <v>69</v>
      </c>
      <c r="L126" s="147">
        <v>493</v>
      </c>
      <c r="M126" s="147">
        <v>454</v>
      </c>
      <c r="N126" s="147">
        <v>947</v>
      </c>
      <c r="O126" s="147">
        <v>71</v>
      </c>
      <c r="P126" s="147">
        <v>55</v>
      </c>
      <c r="Q126" s="147">
        <v>63</v>
      </c>
      <c r="R126" s="147">
        <v>713</v>
      </c>
      <c r="S126" s="147">
        <v>734</v>
      </c>
      <c r="T126" s="147">
        <v>1447</v>
      </c>
    </row>
    <row r="127" spans="1:20" x14ac:dyDescent="0.35">
      <c r="A127" s="133" t="s">
        <v>139</v>
      </c>
      <c r="B127" s="170" t="s">
        <v>140</v>
      </c>
      <c r="C127" s="147">
        <v>56</v>
      </c>
      <c r="D127" s="147">
        <v>49</v>
      </c>
      <c r="E127" s="147">
        <v>53</v>
      </c>
      <c r="F127" s="147">
        <v>181</v>
      </c>
      <c r="G127" s="147">
        <v>173</v>
      </c>
      <c r="H127" s="147">
        <v>354</v>
      </c>
      <c r="I127" s="147">
        <v>79</v>
      </c>
      <c r="J127" s="147">
        <v>71</v>
      </c>
      <c r="K127" s="147">
        <v>75</v>
      </c>
      <c r="L127" s="147">
        <v>1040</v>
      </c>
      <c r="M127" s="147">
        <v>1117</v>
      </c>
      <c r="N127" s="147">
        <v>2157</v>
      </c>
      <c r="O127" s="147">
        <v>76</v>
      </c>
      <c r="P127" s="147">
        <v>68</v>
      </c>
      <c r="Q127" s="147">
        <v>72</v>
      </c>
      <c r="R127" s="147">
        <v>1221</v>
      </c>
      <c r="S127" s="147">
        <v>1290</v>
      </c>
      <c r="T127" s="147">
        <v>2511</v>
      </c>
    </row>
    <row r="128" spans="1:20" x14ac:dyDescent="0.35">
      <c r="A128" s="133" t="s">
        <v>370</v>
      </c>
      <c r="B128" s="170" t="s">
        <v>371</v>
      </c>
      <c r="C128" s="147">
        <v>66</v>
      </c>
      <c r="D128" s="147">
        <v>48</v>
      </c>
      <c r="E128" s="147">
        <v>57</v>
      </c>
      <c r="F128" s="147">
        <v>497</v>
      </c>
      <c r="G128" s="147">
        <v>564</v>
      </c>
      <c r="H128" s="147">
        <v>1061</v>
      </c>
      <c r="I128" s="147">
        <v>80</v>
      </c>
      <c r="J128" s="147">
        <v>72</v>
      </c>
      <c r="K128" s="147">
        <v>76</v>
      </c>
      <c r="L128" s="147">
        <v>3184</v>
      </c>
      <c r="M128" s="147">
        <v>3223</v>
      </c>
      <c r="N128" s="147">
        <v>6407</v>
      </c>
      <c r="O128" s="147">
        <v>78</v>
      </c>
      <c r="P128" s="147">
        <v>68</v>
      </c>
      <c r="Q128" s="147">
        <v>73</v>
      </c>
      <c r="R128" s="147">
        <v>3681</v>
      </c>
      <c r="S128" s="147">
        <v>3787</v>
      </c>
      <c r="T128" s="147">
        <v>7468</v>
      </c>
    </row>
    <row r="129" spans="1:20" x14ac:dyDescent="0.35">
      <c r="A129" s="133" t="s">
        <v>380</v>
      </c>
      <c r="B129" s="170" t="s">
        <v>381</v>
      </c>
      <c r="C129" s="147">
        <v>64</v>
      </c>
      <c r="D129" s="147">
        <v>57</v>
      </c>
      <c r="E129" s="147">
        <v>60</v>
      </c>
      <c r="F129" s="147">
        <v>336</v>
      </c>
      <c r="G129" s="147">
        <v>341</v>
      </c>
      <c r="H129" s="147">
        <v>677</v>
      </c>
      <c r="I129" s="147">
        <v>78</v>
      </c>
      <c r="J129" s="147">
        <v>69</v>
      </c>
      <c r="K129" s="147">
        <v>74</v>
      </c>
      <c r="L129" s="147">
        <v>1081</v>
      </c>
      <c r="M129" s="147">
        <v>1140</v>
      </c>
      <c r="N129" s="147">
        <v>2221</v>
      </c>
      <c r="O129" s="147">
        <v>75</v>
      </c>
      <c r="P129" s="147">
        <v>67</v>
      </c>
      <c r="Q129" s="147">
        <v>70</v>
      </c>
      <c r="R129" s="147">
        <v>1417</v>
      </c>
      <c r="S129" s="147">
        <v>1481</v>
      </c>
      <c r="T129" s="147">
        <v>2898</v>
      </c>
    </row>
    <row r="130" spans="1:20" x14ac:dyDescent="0.35">
      <c r="A130" s="133" t="s">
        <v>390</v>
      </c>
      <c r="B130" s="170" t="s">
        <v>391</v>
      </c>
      <c r="C130" s="147" t="s">
        <v>414</v>
      </c>
      <c r="D130" s="147" t="s">
        <v>414</v>
      </c>
      <c r="E130" s="147" t="s">
        <v>414</v>
      </c>
      <c r="F130" s="147" t="s">
        <v>414</v>
      </c>
      <c r="G130" s="147" t="s">
        <v>414</v>
      </c>
      <c r="H130" s="147" t="s">
        <v>414</v>
      </c>
      <c r="I130" s="147" t="s">
        <v>414</v>
      </c>
      <c r="J130" s="147" t="s">
        <v>414</v>
      </c>
      <c r="K130" s="147" t="s">
        <v>414</v>
      </c>
      <c r="L130" s="147" t="s">
        <v>414</v>
      </c>
      <c r="M130" s="147" t="s">
        <v>414</v>
      </c>
      <c r="N130" s="147" t="s">
        <v>414</v>
      </c>
      <c r="O130" s="147" t="s">
        <v>414</v>
      </c>
      <c r="P130" s="147" t="s">
        <v>414</v>
      </c>
      <c r="Q130" s="147" t="s">
        <v>414</v>
      </c>
      <c r="R130" s="147" t="s">
        <v>414</v>
      </c>
      <c r="S130" s="147" t="s">
        <v>414</v>
      </c>
      <c r="T130" s="147" t="s">
        <v>414</v>
      </c>
    </row>
    <row r="131" spans="1:20" x14ac:dyDescent="0.35">
      <c r="A131" s="133" t="s">
        <v>234</v>
      </c>
      <c r="B131" s="170" t="s">
        <v>235</v>
      </c>
      <c r="C131" s="147">
        <v>56</v>
      </c>
      <c r="D131" s="147">
        <v>47</v>
      </c>
      <c r="E131" s="147">
        <v>51</v>
      </c>
      <c r="F131" s="147">
        <v>1125</v>
      </c>
      <c r="G131" s="147">
        <v>1117</v>
      </c>
      <c r="H131" s="147">
        <v>2242</v>
      </c>
      <c r="I131" s="147">
        <v>74</v>
      </c>
      <c r="J131" s="147">
        <v>66</v>
      </c>
      <c r="K131" s="147">
        <v>70</v>
      </c>
      <c r="L131" s="147">
        <v>6523</v>
      </c>
      <c r="M131" s="147">
        <v>6934</v>
      </c>
      <c r="N131" s="147">
        <v>13457</v>
      </c>
      <c r="O131" s="147">
        <v>71</v>
      </c>
      <c r="P131" s="147">
        <v>63</v>
      </c>
      <c r="Q131" s="147">
        <v>67</v>
      </c>
      <c r="R131" s="147">
        <v>7648</v>
      </c>
      <c r="S131" s="147">
        <v>8051</v>
      </c>
      <c r="T131" s="147">
        <v>15699</v>
      </c>
    </row>
    <row r="132" spans="1:20" x14ac:dyDescent="0.35">
      <c r="A132" s="133" t="s">
        <v>244</v>
      </c>
      <c r="B132" s="170" t="s">
        <v>427</v>
      </c>
      <c r="C132" s="147">
        <v>51</v>
      </c>
      <c r="D132" s="147">
        <v>45</v>
      </c>
      <c r="E132" s="147">
        <v>48</v>
      </c>
      <c r="F132" s="147">
        <v>218</v>
      </c>
      <c r="G132" s="147">
        <v>200</v>
      </c>
      <c r="H132" s="147">
        <v>418</v>
      </c>
      <c r="I132" s="147">
        <v>70</v>
      </c>
      <c r="J132" s="147">
        <v>66</v>
      </c>
      <c r="K132" s="147">
        <v>68</v>
      </c>
      <c r="L132" s="147">
        <v>768</v>
      </c>
      <c r="M132" s="147">
        <v>831</v>
      </c>
      <c r="N132" s="147">
        <v>1599</v>
      </c>
      <c r="O132" s="147">
        <v>66</v>
      </c>
      <c r="P132" s="147">
        <v>62</v>
      </c>
      <c r="Q132" s="147">
        <v>64</v>
      </c>
      <c r="R132" s="147">
        <v>986</v>
      </c>
      <c r="S132" s="147">
        <v>1031</v>
      </c>
      <c r="T132" s="147">
        <v>2017</v>
      </c>
    </row>
    <row r="133" spans="1:20" x14ac:dyDescent="0.35">
      <c r="A133" s="133" t="s">
        <v>247</v>
      </c>
      <c r="B133" s="170" t="s">
        <v>248</v>
      </c>
      <c r="C133" s="147">
        <v>59</v>
      </c>
      <c r="D133" s="147">
        <v>45</v>
      </c>
      <c r="E133" s="147">
        <v>52</v>
      </c>
      <c r="F133" s="147">
        <v>231</v>
      </c>
      <c r="G133" s="147">
        <v>222</v>
      </c>
      <c r="H133" s="147">
        <v>453</v>
      </c>
      <c r="I133" s="147">
        <v>81</v>
      </c>
      <c r="J133" s="147">
        <v>70</v>
      </c>
      <c r="K133" s="147">
        <v>76</v>
      </c>
      <c r="L133" s="147">
        <v>920</v>
      </c>
      <c r="M133" s="147">
        <v>926</v>
      </c>
      <c r="N133" s="147">
        <v>1846</v>
      </c>
      <c r="O133" s="147">
        <v>76</v>
      </c>
      <c r="P133" s="147">
        <v>66</v>
      </c>
      <c r="Q133" s="147">
        <v>71</v>
      </c>
      <c r="R133" s="147">
        <v>1151</v>
      </c>
      <c r="S133" s="147">
        <v>1148</v>
      </c>
      <c r="T133" s="147">
        <v>2299</v>
      </c>
    </row>
    <row r="134" spans="1:20" x14ac:dyDescent="0.35">
      <c r="A134" s="133" t="s">
        <v>204</v>
      </c>
      <c r="B134" s="170" t="s">
        <v>205</v>
      </c>
      <c r="C134" s="147">
        <v>53</v>
      </c>
      <c r="D134" s="147">
        <v>41</v>
      </c>
      <c r="E134" s="147">
        <v>47</v>
      </c>
      <c r="F134" s="147">
        <v>92</v>
      </c>
      <c r="G134" s="147">
        <v>100</v>
      </c>
      <c r="H134" s="147">
        <v>192</v>
      </c>
      <c r="I134" s="147">
        <v>76</v>
      </c>
      <c r="J134" s="147">
        <v>65</v>
      </c>
      <c r="K134" s="147">
        <v>70</v>
      </c>
      <c r="L134" s="147">
        <v>743</v>
      </c>
      <c r="M134" s="147">
        <v>885</v>
      </c>
      <c r="N134" s="147">
        <v>1628</v>
      </c>
      <c r="O134" s="147">
        <v>74</v>
      </c>
      <c r="P134" s="147">
        <v>63</v>
      </c>
      <c r="Q134" s="147">
        <v>68</v>
      </c>
      <c r="R134" s="147">
        <v>835</v>
      </c>
      <c r="S134" s="147">
        <v>985</v>
      </c>
      <c r="T134" s="147">
        <v>1820</v>
      </c>
    </row>
    <row r="135" spans="1:20" x14ac:dyDescent="0.35">
      <c r="A135" s="133" t="s">
        <v>224</v>
      </c>
      <c r="B135" s="170" t="s">
        <v>225</v>
      </c>
      <c r="C135" s="147">
        <v>57</v>
      </c>
      <c r="D135" s="147">
        <v>43</v>
      </c>
      <c r="E135" s="147">
        <v>50</v>
      </c>
      <c r="F135" s="147">
        <v>425</v>
      </c>
      <c r="G135" s="147">
        <v>484</v>
      </c>
      <c r="H135" s="147">
        <v>909</v>
      </c>
      <c r="I135" s="147">
        <v>77</v>
      </c>
      <c r="J135" s="147">
        <v>72</v>
      </c>
      <c r="K135" s="147">
        <v>74</v>
      </c>
      <c r="L135" s="147">
        <v>2577</v>
      </c>
      <c r="M135" s="147">
        <v>2673</v>
      </c>
      <c r="N135" s="147">
        <v>5250</v>
      </c>
      <c r="O135" s="147">
        <v>74</v>
      </c>
      <c r="P135" s="147">
        <v>67</v>
      </c>
      <c r="Q135" s="147">
        <v>71</v>
      </c>
      <c r="R135" s="147">
        <v>3002</v>
      </c>
      <c r="S135" s="147">
        <v>3157</v>
      </c>
      <c r="T135" s="147">
        <v>6159</v>
      </c>
    </row>
    <row r="136" spans="1:20" x14ac:dyDescent="0.35">
      <c r="A136" s="133" t="s">
        <v>335</v>
      </c>
      <c r="B136" s="170" t="s">
        <v>336</v>
      </c>
      <c r="C136" s="147">
        <v>55</v>
      </c>
      <c r="D136" s="147">
        <v>46</v>
      </c>
      <c r="E136" s="147">
        <v>50</v>
      </c>
      <c r="F136" s="147">
        <v>1488</v>
      </c>
      <c r="G136" s="147">
        <v>1523</v>
      </c>
      <c r="H136" s="147">
        <v>3011</v>
      </c>
      <c r="I136" s="147">
        <v>76</v>
      </c>
      <c r="J136" s="147">
        <v>68</v>
      </c>
      <c r="K136" s="147">
        <v>71</v>
      </c>
      <c r="L136" s="147">
        <v>6690</v>
      </c>
      <c r="M136" s="147">
        <v>7127</v>
      </c>
      <c r="N136" s="147">
        <v>13817</v>
      </c>
      <c r="O136" s="147">
        <v>72</v>
      </c>
      <c r="P136" s="147">
        <v>64</v>
      </c>
      <c r="Q136" s="147">
        <v>68</v>
      </c>
      <c r="R136" s="147">
        <v>8178</v>
      </c>
      <c r="S136" s="147">
        <v>8650</v>
      </c>
      <c r="T136" s="147">
        <v>16828</v>
      </c>
    </row>
    <row r="137" spans="1:20" x14ac:dyDescent="0.35">
      <c r="A137" s="133" t="s">
        <v>337</v>
      </c>
      <c r="B137" s="170" t="s">
        <v>338</v>
      </c>
      <c r="C137" s="147">
        <v>50</v>
      </c>
      <c r="D137" s="147">
        <v>41</v>
      </c>
      <c r="E137" s="147">
        <v>46</v>
      </c>
      <c r="F137" s="147">
        <v>319</v>
      </c>
      <c r="G137" s="147">
        <v>324</v>
      </c>
      <c r="H137" s="147">
        <v>643</v>
      </c>
      <c r="I137" s="147">
        <v>71</v>
      </c>
      <c r="J137" s="147">
        <v>62</v>
      </c>
      <c r="K137" s="147">
        <v>66</v>
      </c>
      <c r="L137" s="147">
        <v>1273</v>
      </c>
      <c r="M137" s="147">
        <v>1328</v>
      </c>
      <c r="N137" s="147">
        <v>2601</v>
      </c>
      <c r="O137" s="147">
        <v>67</v>
      </c>
      <c r="P137" s="147">
        <v>58</v>
      </c>
      <c r="Q137" s="147">
        <v>62</v>
      </c>
      <c r="R137" s="147">
        <v>1592</v>
      </c>
      <c r="S137" s="147">
        <v>1652</v>
      </c>
      <c r="T137" s="147">
        <v>3244</v>
      </c>
    </row>
    <row r="138" spans="1:20" x14ac:dyDescent="0.35">
      <c r="A138" s="133" t="s">
        <v>118</v>
      </c>
      <c r="B138" s="170" t="s">
        <v>119</v>
      </c>
      <c r="C138" s="147">
        <v>62</v>
      </c>
      <c r="D138" s="147">
        <v>50</v>
      </c>
      <c r="E138" s="147">
        <v>56</v>
      </c>
      <c r="F138" s="147">
        <v>1250</v>
      </c>
      <c r="G138" s="147">
        <v>1265</v>
      </c>
      <c r="H138" s="147">
        <v>2515</v>
      </c>
      <c r="I138" s="147">
        <v>78</v>
      </c>
      <c r="J138" s="147">
        <v>71</v>
      </c>
      <c r="K138" s="147">
        <v>74</v>
      </c>
      <c r="L138" s="147">
        <v>5260</v>
      </c>
      <c r="M138" s="147">
        <v>5599</v>
      </c>
      <c r="N138" s="147">
        <v>10859</v>
      </c>
      <c r="O138" s="147">
        <v>75</v>
      </c>
      <c r="P138" s="147">
        <v>67</v>
      </c>
      <c r="Q138" s="147">
        <v>71</v>
      </c>
      <c r="R138" s="147">
        <v>6510</v>
      </c>
      <c r="S138" s="147">
        <v>6864</v>
      </c>
      <c r="T138" s="147">
        <v>13374</v>
      </c>
    </row>
    <row r="139" spans="1:20" x14ac:dyDescent="0.35">
      <c r="A139" s="133" t="s">
        <v>100</v>
      </c>
      <c r="B139" s="170" t="s">
        <v>101</v>
      </c>
      <c r="C139" s="147">
        <v>58</v>
      </c>
      <c r="D139" s="147">
        <v>45</v>
      </c>
      <c r="E139" s="147">
        <v>52</v>
      </c>
      <c r="F139" s="147">
        <v>236</v>
      </c>
      <c r="G139" s="147">
        <v>233</v>
      </c>
      <c r="H139" s="147">
        <v>469</v>
      </c>
      <c r="I139" s="147">
        <v>75</v>
      </c>
      <c r="J139" s="147">
        <v>67</v>
      </c>
      <c r="K139" s="147">
        <v>71</v>
      </c>
      <c r="L139" s="147">
        <v>850</v>
      </c>
      <c r="M139" s="147">
        <v>807</v>
      </c>
      <c r="N139" s="147">
        <v>1657</v>
      </c>
      <c r="O139" s="147">
        <v>71</v>
      </c>
      <c r="P139" s="147">
        <v>62</v>
      </c>
      <c r="Q139" s="147">
        <v>67</v>
      </c>
      <c r="R139" s="147">
        <v>1086</v>
      </c>
      <c r="S139" s="147">
        <v>1040</v>
      </c>
      <c r="T139" s="147">
        <v>2126</v>
      </c>
    </row>
    <row r="140" spans="1:20" x14ac:dyDescent="0.35">
      <c r="A140" s="133" t="s">
        <v>102</v>
      </c>
      <c r="B140" s="170" t="s">
        <v>103</v>
      </c>
      <c r="C140" s="147">
        <v>58</v>
      </c>
      <c r="D140" s="147">
        <v>48</v>
      </c>
      <c r="E140" s="147">
        <v>53</v>
      </c>
      <c r="F140" s="147">
        <v>267</v>
      </c>
      <c r="G140" s="147">
        <v>291</v>
      </c>
      <c r="H140" s="147">
        <v>558</v>
      </c>
      <c r="I140" s="147">
        <v>74</v>
      </c>
      <c r="J140" s="147">
        <v>64</v>
      </c>
      <c r="K140" s="147">
        <v>69</v>
      </c>
      <c r="L140" s="147">
        <v>526</v>
      </c>
      <c r="M140" s="147">
        <v>580</v>
      </c>
      <c r="N140" s="147">
        <v>1106</v>
      </c>
      <c r="O140" s="147">
        <v>69</v>
      </c>
      <c r="P140" s="147">
        <v>59</v>
      </c>
      <c r="Q140" s="147">
        <v>63</v>
      </c>
      <c r="R140" s="147">
        <v>793</v>
      </c>
      <c r="S140" s="147">
        <v>871</v>
      </c>
      <c r="T140" s="147">
        <v>1664</v>
      </c>
    </row>
    <row r="141" spans="1:20" x14ac:dyDescent="0.35">
      <c r="A141" s="133" t="s">
        <v>192</v>
      </c>
      <c r="B141" s="170" t="s">
        <v>193</v>
      </c>
      <c r="C141" s="147">
        <v>53</v>
      </c>
      <c r="D141" s="147">
        <v>46</v>
      </c>
      <c r="E141" s="147">
        <v>49</v>
      </c>
      <c r="F141" s="147">
        <v>745</v>
      </c>
      <c r="G141" s="147">
        <v>795</v>
      </c>
      <c r="H141" s="147">
        <v>1540</v>
      </c>
      <c r="I141" s="147">
        <v>75</v>
      </c>
      <c r="J141" s="147">
        <v>66</v>
      </c>
      <c r="K141" s="147">
        <v>70</v>
      </c>
      <c r="L141" s="147">
        <v>3618</v>
      </c>
      <c r="M141" s="147">
        <v>3771</v>
      </c>
      <c r="N141" s="147">
        <v>7389</v>
      </c>
      <c r="O141" s="147">
        <v>71</v>
      </c>
      <c r="P141" s="147">
        <v>62</v>
      </c>
      <c r="Q141" s="147">
        <v>67</v>
      </c>
      <c r="R141" s="147">
        <v>4363</v>
      </c>
      <c r="S141" s="147">
        <v>4566</v>
      </c>
      <c r="T141" s="147">
        <v>8929</v>
      </c>
    </row>
    <row r="142" spans="1:20" x14ac:dyDescent="0.35">
      <c r="A142" s="133" t="s">
        <v>190</v>
      </c>
      <c r="B142" s="170" t="s">
        <v>191</v>
      </c>
      <c r="C142" s="147">
        <v>56</v>
      </c>
      <c r="D142" s="147">
        <v>45</v>
      </c>
      <c r="E142" s="147">
        <v>51</v>
      </c>
      <c r="F142" s="147">
        <v>594</v>
      </c>
      <c r="G142" s="147">
        <v>559</v>
      </c>
      <c r="H142" s="147">
        <v>1153</v>
      </c>
      <c r="I142" s="147">
        <v>74</v>
      </c>
      <c r="J142" s="147">
        <v>64</v>
      </c>
      <c r="K142" s="147">
        <v>69</v>
      </c>
      <c r="L142" s="147">
        <v>1115</v>
      </c>
      <c r="M142" s="147">
        <v>1164</v>
      </c>
      <c r="N142" s="147">
        <v>2279</v>
      </c>
      <c r="O142" s="147">
        <v>67</v>
      </c>
      <c r="P142" s="147">
        <v>58</v>
      </c>
      <c r="Q142" s="147">
        <v>63</v>
      </c>
      <c r="R142" s="147">
        <v>1709</v>
      </c>
      <c r="S142" s="147">
        <v>1723</v>
      </c>
      <c r="T142" s="147">
        <v>3432</v>
      </c>
    </row>
    <row r="143" spans="1:20" x14ac:dyDescent="0.35">
      <c r="A143" s="133" t="s">
        <v>208</v>
      </c>
      <c r="B143" s="170" t="s">
        <v>209</v>
      </c>
      <c r="C143" s="147">
        <v>61</v>
      </c>
      <c r="D143" s="147">
        <v>53</v>
      </c>
      <c r="E143" s="147">
        <v>57</v>
      </c>
      <c r="F143" s="147">
        <v>160</v>
      </c>
      <c r="G143" s="147">
        <v>155</v>
      </c>
      <c r="H143" s="147">
        <v>315</v>
      </c>
      <c r="I143" s="147">
        <v>81</v>
      </c>
      <c r="J143" s="147">
        <v>70</v>
      </c>
      <c r="K143" s="147">
        <v>75</v>
      </c>
      <c r="L143" s="147">
        <v>1223</v>
      </c>
      <c r="M143" s="147">
        <v>1326</v>
      </c>
      <c r="N143" s="147">
        <v>2549</v>
      </c>
      <c r="O143" s="147">
        <v>79</v>
      </c>
      <c r="P143" s="147">
        <v>68</v>
      </c>
      <c r="Q143" s="147">
        <v>73</v>
      </c>
      <c r="R143" s="147">
        <v>1383</v>
      </c>
      <c r="S143" s="147">
        <v>1481</v>
      </c>
      <c r="T143" s="147">
        <v>2864</v>
      </c>
    </row>
    <row r="144" spans="1:20" x14ac:dyDescent="0.35">
      <c r="A144" s="133" t="s">
        <v>216</v>
      </c>
      <c r="B144" s="170" t="s">
        <v>217</v>
      </c>
      <c r="C144" s="147">
        <v>62</v>
      </c>
      <c r="D144" s="147">
        <v>47</v>
      </c>
      <c r="E144" s="147">
        <v>55</v>
      </c>
      <c r="F144" s="147">
        <v>264</v>
      </c>
      <c r="G144" s="147">
        <v>259</v>
      </c>
      <c r="H144" s="147">
        <v>523</v>
      </c>
      <c r="I144" s="147">
        <v>74</v>
      </c>
      <c r="J144" s="147">
        <v>68</v>
      </c>
      <c r="K144" s="147">
        <v>71</v>
      </c>
      <c r="L144" s="147">
        <v>792</v>
      </c>
      <c r="M144" s="147">
        <v>847</v>
      </c>
      <c r="N144" s="147">
        <v>1639</v>
      </c>
      <c r="O144" s="147">
        <v>71</v>
      </c>
      <c r="P144" s="147">
        <v>63</v>
      </c>
      <c r="Q144" s="147">
        <v>67</v>
      </c>
      <c r="R144" s="147">
        <v>1056</v>
      </c>
      <c r="S144" s="147">
        <v>1106</v>
      </c>
      <c r="T144" s="147">
        <v>2162</v>
      </c>
    </row>
    <row r="145" spans="1:20" x14ac:dyDescent="0.35">
      <c r="A145" s="133" t="s">
        <v>108</v>
      </c>
      <c r="B145" s="170" t="s">
        <v>109</v>
      </c>
      <c r="C145" s="147">
        <v>63</v>
      </c>
      <c r="D145" s="147">
        <v>48</v>
      </c>
      <c r="E145" s="147">
        <v>55</v>
      </c>
      <c r="F145" s="147">
        <v>228</v>
      </c>
      <c r="G145" s="147">
        <v>243</v>
      </c>
      <c r="H145" s="147">
        <v>471</v>
      </c>
      <c r="I145" s="147">
        <v>79</v>
      </c>
      <c r="J145" s="147">
        <v>74</v>
      </c>
      <c r="K145" s="147">
        <v>76</v>
      </c>
      <c r="L145" s="147">
        <v>1651</v>
      </c>
      <c r="M145" s="147">
        <v>1842</v>
      </c>
      <c r="N145" s="147">
        <v>3493</v>
      </c>
      <c r="O145" s="147">
        <v>77</v>
      </c>
      <c r="P145" s="147">
        <v>71</v>
      </c>
      <c r="Q145" s="147">
        <v>74</v>
      </c>
      <c r="R145" s="147">
        <v>1879</v>
      </c>
      <c r="S145" s="147">
        <v>2085</v>
      </c>
      <c r="T145" s="147">
        <v>3964</v>
      </c>
    </row>
    <row r="146" spans="1:20" x14ac:dyDescent="0.35">
      <c r="A146" s="133" t="s">
        <v>110</v>
      </c>
      <c r="B146" s="170" t="s">
        <v>111</v>
      </c>
      <c r="C146" s="147">
        <v>49</v>
      </c>
      <c r="D146" s="147">
        <v>45</v>
      </c>
      <c r="E146" s="147">
        <v>47</v>
      </c>
      <c r="F146" s="147">
        <v>276</v>
      </c>
      <c r="G146" s="147">
        <v>279</v>
      </c>
      <c r="H146" s="147">
        <v>555</v>
      </c>
      <c r="I146" s="147">
        <v>74</v>
      </c>
      <c r="J146" s="147">
        <v>67</v>
      </c>
      <c r="K146" s="147">
        <v>70</v>
      </c>
      <c r="L146" s="147">
        <v>1456</v>
      </c>
      <c r="M146" s="147">
        <v>1689</v>
      </c>
      <c r="N146" s="147">
        <v>3145</v>
      </c>
      <c r="O146" s="147">
        <v>70</v>
      </c>
      <c r="P146" s="147">
        <v>64</v>
      </c>
      <c r="Q146" s="147">
        <v>67</v>
      </c>
      <c r="R146" s="147">
        <v>1732</v>
      </c>
      <c r="S146" s="147">
        <v>1968</v>
      </c>
      <c r="T146" s="147">
        <v>3700</v>
      </c>
    </row>
    <row r="147" spans="1:20" x14ac:dyDescent="0.35">
      <c r="A147" s="133" t="s">
        <v>368</v>
      </c>
      <c r="B147" s="170" t="s">
        <v>369</v>
      </c>
      <c r="C147" s="147">
        <v>56</v>
      </c>
      <c r="D147" s="147">
        <v>52</v>
      </c>
      <c r="E147" s="147">
        <v>54</v>
      </c>
      <c r="F147" s="147">
        <v>411</v>
      </c>
      <c r="G147" s="147">
        <v>459</v>
      </c>
      <c r="H147" s="147">
        <v>870</v>
      </c>
      <c r="I147" s="147">
        <v>74</v>
      </c>
      <c r="J147" s="147">
        <v>66</v>
      </c>
      <c r="K147" s="147">
        <v>70</v>
      </c>
      <c r="L147" s="147">
        <v>2223</v>
      </c>
      <c r="M147" s="147">
        <v>2438</v>
      </c>
      <c r="N147" s="147">
        <v>4661</v>
      </c>
      <c r="O147" s="147">
        <v>71</v>
      </c>
      <c r="P147" s="147">
        <v>64</v>
      </c>
      <c r="Q147" s="147">
        <v>67</v>
      </c>
      <c r="R147" s="147">
        <v>2634</v>
      </c>
      <c r="S147" s="147">
        <v>2897</v>
      </c>
      <c r="T147" s="147">
        <v>5531</v>
      </c>
    </row>
    <row r="148" spans="1:20" x14ac:dyDescent="0.35">
      <c r="A148" s="133" t="s">
        <v>112</v>
      </c>
      <c r="B148" s="170" t="s">
        <v>113</v>
      </c>
      <c r="C148" s="147">
        <v>68</v>
      </c>
      <c r="D148" s="147">
        <v>50</v>
      </c>
      <c r="E148" s="147">
        <v>58</v>
      </c>
      <c r="F148" s="147">
        <v>328</v>
      </c>
      <c r="G148" s="147">
        <v>363</v>
      </c>
      <c r="H148" s="147">
        <v>691</v>
      </c>
      <c r="I148" s="147">
        <v>75</v>
      </c>
      <c r="J148" s="147">
        <v>67</v>
      </c>
      <c r="K148" s="147">
        <v>71</v>
      </c>
      <c r="L148" s="147">
        <v>1977</v>
      </c>
      <c r="M148" s="147">
        <v>1995</v>
      </c>
      <c r="N148" s="147">
        <v>3972</v>
      </c>
      <c r="O148" s="147">
        <v>74</v>
      </c>
      <c r="P148" s="147">
        <v>64</v>
      </c>
      <c r="Q148" s="147">
        <v>69</v>
      </c>
      <c r="R148" s="147">
        <v>2305</v>
      </c>
      <c r="S148" s="147">
        <v>2358</v>
      </c>
      <c r="T148" s="147">
        <v>4663</v>
      </c>
    </row>
    <row r="149" spans="1:20" x14ac:dyDescent="0.35">
      <c r="A149" s="133" t="s">
        <v>374</v>
      </c>
      <c r="B149" s="170" t="s">
        <v>375</v>
      </c>
      <c r="C149" s="147">
        <v>56</v>
      </c>
      <c r="D149" s="147">
        <v>49</v>
      </c>
      <c r="E149" s="147">
        <v>52</v>
      </c>
      <c r="F149" s="147">
        <v>390</v>
      </c>
      <c r="G149" s="147">
        <v>441</v>
      </c>
      <c r="H149" s="147">
        <v>831</v>
      </c>
      <c r="I149" s="147">
        <v>79</v>
      </c>
      <c r="J149" s="147">
        <v>70</v>
      </c>
      <c r="K149" s="147">
        <v>75</v>
      </c>
      <c r="L149" s="147">
        <v>2691</v>
      </c>
      <c r="M149" s="147">
        <v>2822</v>
      </c>
      <c r="N149" s="147">
        <v>5513</v>
      </c>
      <c r="O149" s="147">
        <v>76</v>
      </c>
      <c r="P149" s="147">
        <v>68</v>
      </c>
      <c r="Q149" s="147">
        <v>72</v>
      </c>
      <c r="R149" s="147">
        <v>3081</v>
      </c>
      <c r="S149" s="147">
        <v>3263</v>
      </c>
      <c r="T149" s="147">
        <v>6344</v>
      </c>
    </row>
    <row r="150" spans="1:20" x14ac:dyDescent="0.35">
      <c r="A150" s="133" t="s">
        <v>236</v>
      </c>
      <c r="B150" s="170" t="s">
        <v>237</v>
      </c>
      <c r="C150" s="147">
        <v>57</v>
      </c>
      <c r="D150" s="147">
        <v>45</v>
      </c>
      <c r="E150" s="147">
        <v>51</v>
      </c>
      <c r="F150" s="147">
        <v>814</v>
      </c>
      <c r="G150" s="147">
        <v>852</v>
      </c>
      <c r="H150" s="147">
        <v>1666</v>
      </c>
      <c r="I150" s="147">
        <v>78</v>
      </c>
      <c r="J150" s="147">
        <v>70</v>
      </c>
      <c r="K150" s="147">
        <v>74</v>
      </c>
      <c r="L150" s="147">
        <v>5916</v>
      </c>
      <c r="M150" s="147">
        <v>6171</v>
      </c>
      <c r="N150" s="147">
        <v>12087</v>
      </c>
      <c r="O150" s="147">
        <v>75</v>
      </c>
      <c r="P150" s="147">
        <v>67</v>
      </c>
      <c r="Q150" s="147">
        <v>71</v>
      </c>
      <c r="R150" s="147">
        <v>6730</v>
      </c>
      <c r="S150" s="147">
        <v>7023</v>
      </c>
      <c r="T150" s="147">
        <v>13753</v>
      </c>
    </row>
    <row r="151" spans="1:20" x14ac:dyDescent="0.35">
      <c r="A151" s="133" t="s">
        <v>333</v>
      </c>
      <c r="B151" s="170" t="s">
        <v>334</v>
      </c>
      <c r="C151" s="147">
        <v>49</v>
      </c>
      <c r="D151" s="147">
        <v>49</v>
      </c>
      <c r="E151" s="147">
        <v>49</v>
      </c>
      <c r="F151" s="147">
        <v>92</v>
      </c>
      <c r="G151" s="147">
        <v>112</v>
      </c>
      <c r="H151" s="147">
        <v>204</v>
      </c>
      <c r="I151" s="147">
        <v>71</v>
      </c>
      <c r="J151" s="147">
        <v>62</v>
      </c>
      <c r="K151" s="147">
        <v>66</v>
      </c>
      <c r="L151" s="147">
        <v>454</v>
      </c>
      <c r="M151" s="147">
        <v>469</v>
      </c>
      <c r="N151" s="147">
        <v>923</v>
      </c>
      <c r="O151" s="147">
        <v>67</v>
      </c>
      <c r="P151" s="147">
        <v>60</v>
      </c>
      <c r="Q151" s="147">
        <v>63</v>
      </c>
      <c r="R151" s="147">
        <v>546</v>
      </c>
      <c r="S151" s="147">
        <v>581</v>
      </c>
      <c r="T151" s="147">
        <v>1127</v>
      </c>
    </row>
    <row r="152" spans="1:20" x14ac:dyDescent="0.35">
      <c r="A152" s="133" t="s">
        <v>186</v>
      </c>
      <c r="B152" s="170" t="s">
        <v>187</v>
      </c>
      <c r="C152" s="147">
        <v>65</v>
      </c>
      <c r="D152" s="147">
        <v>58</v>
      </c>
      <c r="E152" s="147">
        <v>61</v>
      </c>
      <c r="F152" s="147">
        <v>542</v>
      </c>
      <c r="G152" s="147">
        <v>546</v>
      </c>
      <c r="H152" s="147">
        <v>1088</v>
      </c>
      <c r="I152" s="147">
        <v>83</v>
      </c>
      <c r="J152" s="147">
        <v>76</v>
      </c>
      <c r="K152" s="147">
        <v>79</v>
      </c>
      <c r="L152" s="147">
        <v>3143</v>
      </c>
      <c r="M152" s="147">
        <v>3173</v>
      </c>
      <c r="N152" s="147">
        <v>6316</v>
      </c>
      <c r="O152" s="147">
        <v>80</v>
      </c>
      <c r="P152" s="147">
        <v>73</v>
      </c>
      <c r="Q152" s="147">
        <v>76</v>
      </c>
      <c r="R152" s="147">
        <v>3685</v>
      </c>
      <c r="S152" s="147">
        <v>3719</v>
      </c>
      <c r="T152" s="147">
        <v>7404</v>
      </c>
    </row>
    <row r="153" spans="1:20" x14ac:dyDescent="0.35">
      <c r="A153" s="133" t="s">
        <v>240</v>
      </c>
      <c r="B153" s="170" t="s">
        <v>241</v>
      </c>
      <c r="C153" s="147">
        <v>53</v>
      </c>
      <c r="D153" s="147">
        <v>41</v>
      </c>
      <c r="E153" s="147">
        <v>46</v>
      </c>
      <c r="F153" s="147">
        <v>733</v>
      </c>
      <c r="G153" s="147">
        <v>834</v>
      </c>
      <c r="H153" s="147">
        <v>1567</v>
      </c>
      <c r="I153" s="147">
        <v>69</v>
      </c>
      <c r="J153" s="147">
        <v>61</v>
      </c>
      <c r="K153" s="147">
        <v>65</v>
      </c>
      <c r="L153" s="147">
        <v>3510</v>
      </c>
      <c r="M153" s="147">
        <v>3693</v>
      </c>
      <c r="N153" s="147">
        <v>7203</v>
      </c>
      <c r="O153" s="147">
        <v>66</v>
      </c>
      <c r="P153" s="147">
        <v>57</v>
      </c>
      <c r="Q153" s="147">
        <v>61</v>
      </c>
      <c r="R153" s="147">
        <v>4243</v>
      </c>
      <c r="S153" s="147">
        <v>4527</v>
      </c>
      <c r="T153" s="147">
        <v>8770</v>
      </c>
    </row>
    <row r="154" spans="1:20" x14ac:dyDescent="0.35">
      <c r="A154" s="133" t="s">
        <v>188</v>
      </c>
      <c r="B154" s="170" t="s">
        <v>189</v>
      </c>
      <c r="C154" s="147">
        <v>56</v>
      </c>
      <c r="D154" s="147">
        <v>47</v>
      </c>
      <c r="E154" s="147">
        <v>52</v>
      </c>
      <c r="F154" s="147">
        <v>735</v>
      </c>
      <c r="G154" s="147">
        <v>761</v>
      </c>
      <c r="H154" s="147">
        <v>1496</v>
      </c>
      <c r="I154" s="147">
        <v>75</v>
      </c>
      <c r="J154" s="147">
        <v>67</v>
      </c>
      <c r="K154" s="147">
        <v>71</v>
      </c>
      <c r="L154" s="147">
        <v>3596</v>
      </c>
      <c r="M154" s="147">
        <v>3706</v>
      </c>
      <c r="N154" s="147">
        <v>7302</v>
      </c>
      <c r="O154" s="147">
        <v>72</v>
      </c>
      <c r="P154" s="147">
        <v>64</v>
      </c>
      <c r="Q154" s="147">
        <v>68</v>
      </c>
      <c r="R154" s="147">
        <v>4331</v>
      </c>
      <c r="S154" s="147">
        <v>4467</v>
      </c>
      <c r="T154" s="147">
        <v>8798</v>
      </c>
    </row>
    <row r="155" spans="1:20" x14ac:dyDescent="0.35">
      <c r="A155" s="133" t="s">
        <v>88</v>
      </c>
      <c r="B155" s="170" t="s">
        <v>89</v>
      </c>
      <c r="C155" s="147">
        <v>59</v>
      </c>
      <c r="D155" s="147">
        <v>44</v>
      </c>
      <c r="E155" s="147">
        <v>51</v>
      </c>
      <c r="F155" s="147">
        <v>291</v>
      </c>
      <c r="G155" s="147">
        <v>296</v>
      </c>
      <c r="H155" s="147">
        <v>587</v>
      </c>
      <c r="I155" s="147">
        <v>80</v>
      </c>
      <c r="J155" s="147">
        <v>70</v>
      </c>
      <c r="K155" s="147">
        <v>75</v>
      </c>
      <c r="L155" s="147">
        <v>1245</v>
      </c>
      <c r="M155" s="147">
        <v>1383</v>
      </c>
      <c r="N155" s="147">
        <v>2628</v>
      </c>
      <c r="O155" s="147">
        <v>76</v>
      </c>
      <c r="P155" s="147">
        <v>66</v>
      </c>
      <c r="Q155" s="147">
        <v>71</v>
      </c>
      <c r="R155" s="147">
        <v>1536</v>
      </c>
      <c r="S155" s="147">
        <v>1679</v>
      </c>
      <c r="T155" s="147">
        <v>3215</v>
      </c>
    </row>
    <row r="156" spans="1:20" x14ac:dyDescent="0.35">
      <c r="A156" s="133" t="s">
        <v>341</v>
      </c>
      <c r="B156" s="170" t="s">
        <v>342</v>
      </c>
      <c r="C156" s="147">
        <v>54</v>
      </c>
      <c r="D156" s="147">
        <v>43</v>
      </c>
      <c r="E156" s="147">
        <v>48</v>
      </c>
      <c r="F156" s="147">
        <v>420</v>
      </c>
      <c r="G156" s="147">
        <v>446</v>
      </c>
      <c r="H156" s="147">
        <v>866</v>
      </c>
      <c r="I156" s="147">
        <v>76</v>
      </c>
      <c r="J156" s="147">
        <v>67</v>
      </c>
      <c r="K156" s="147">
        <v>71</v>
      </c>
      <c r="L156" s="147">
        <v>3166</v>
      </c>
      <c r="M156" s="147">
        <v>3324</v>
      </c>
      <c r="N156" s="147">
        <v>6490</v>
      </c>
      <c r="O156" s="147">
        <v>73</v>
      </c>
      <c r="P156" s="147">
        <v>64</v>
      </c>
      <c r="Q156" s="147">
        <v>69</v>
      </c>
      <c r="R156" s="147">
        <v>3586</v>
      </c>
      <c r="S156" s="147">
        <v>3770</v>
      </c>
      <c r="T156" s="147">
        <v>7356</v>
      </c>
    </row>
    <row r="157" spans="1:20" x14ac:dyDescent="0.35">
      <c r="A157" s="133" t="s">
        <v>384</v>
      </c>
      <c r="B157" s="170" t="s">
        <v>385</v>
      </c>
      <c r="C157" s="147">
        <v>64</v>
      </c>
      <c r="D157" s="147">
        <v>48</v>
      </c>
      <c r="E157" s="147">
        <v>55</v>
      </c>
      <c r="F157" s="147">
        <v>363</v>
      </c>
      <c r="G157" s="147">
        <v>376</v>
      </c>
      <c r="H157" s="147">
        <v>739</v>
      </c>
      <c r="I157" s="147">
        <v>79</v>
      </c>
      <c r="J157" s="147">
        <v>71</v>
      </c>
      <c r="K157" s="147">
        <v>75</v>
      </c>
      <c r="L157" s="147">
        <v>2345</v>
      </c>
      <c r="M157" s="147">
        <v>2457</v>
      </c>
      <c r="N157" s="147">
        <v>4802</v>
      </c>
      <c r="O157" s="147">
        <v>77</v>
      </c>
      <c r="P157" s="147">
        <v>68</v>
      </c>
      <c r="Q157" s="147">
        <v>72</v>
      </c>
      <c r="R157" s="147">
        <v>2708</v>
      </c>
      <c r="S157" s="147">
        <v>2833</v>
      </c>
      <c r="T157" s="147">
        <v>5541</v>
      </c>
    </row>
    <row r="158" spans="1:20" x14ac:dyDescent="0.35">
      <c r="A158" s="133" t="s">
        <v>245</v>
      </c>
      <c r="B158" s="170" t="s">
        <v>246</v>
      </c>
      <c r="C158" s="147">
        <v>59</v>
      </c>
      <c r="D158" s="147">
        <v>49</v>
      </c>
      <c r="E158" s="147">
        <v>54</v>
      </c>
      <c r="F158" s="147">
        <v>569</v>
      </c>
      <c r="G158" s="147">
        <v>605</v>
      </c>
      <c r="H158" s="147">
        <v>1174</v>
      </c>
      <c r="I158" s="147">
        <v>75</v>
      </c>
      <c r="J158" s="147">
        <v>66</v>
      </c>
      <c r="K158" s="147">
        <v>70</v>
      </c>
      <c r="L158" s="147">
        <v>3184</v>
      </c>
      <c r="M158" s="147">
        <v>3338</v>
      </c>
      <c r="N158" s="147">
        <v>6522</v>
      </c>
      <c r="O158" s="147">
        <v>72</v>
      </c>
      <c r="P158" s="147">
        <v>64</v>
      </c>
      <c r="Q158" s="147">
        <v>68</v>
      </c>
      <c r="R158" s="147">
        <v>3753</v>
      </c>
      <c r="S158" s="147">
        <v>3943</v>
      </c>
      <c r="T158" s="147">
        <v>7696</v>
      </c>
    </row>
    <row r="159" spans="1:20" x14ac:dyDescent="0.35">
      <c r="A159" s="133" t="s">
        <v>351</v>
      </c>
      <c r="B159" s="170" t="s">
        <v>352</v>
      </c>
      <c r="C159" s="147">
        <v>49</v>
      </c>
      <c r="D159" s="147">
        <v>43</v>
      </c>
      <c r="E159" s="147">
        <v>46</v>
      </c>
      <c r="F159" s="147">
        <v>553</v>
      </c>
      <c r="G159" s="147">
        <v>591</v>
      </c>
      <c r="H159" s="147">
        <v>1144</v>
      </c>
      <c r="I159" s="147">
        <v>76</v>
      </c>
      <c r="J159" s="147">
        <v>70</v>
      </c>
      <c r="K159" s="147">
        <v>73</v>
      </c>
      <c r="L159" s="147">
        <v>5654</v>
      </c>
      <c r="M159" s="147">
        <v>5876</v>
      </c>
      <c r="N159" s="147">
        <v>11530</v>
      </c>
      <c r="O159" s="147">
        <v>74</v>
      </c>
      <c r="P159" s="147">
        <v>68</v>
      </c>
      <c r="Q159" s="147">
        <v>70</v>
      </c>
      <c r="R159" s="147">
        <v>6207</v>
      </c>
      <c r="S159" s="147">
        <v>6467</v>
      </c>
      <c r="T159" s="147">
        <v>12674</v>
      </c>
    </row>
    <row r="160" spans="1:20" x14ac:dyDescent="0.35">
      <c r="A160" s="133" t="s">
        <v>220</v>
      </c>
      <c r="B160" s="170" t="s">
        <v>221</v>
      </c>
      <c r="C160" s="147">
        <v>60</v>
      </c>
      <c r="D160" s="147">
        <v>48</v>
      </c>
      <c r="E160" s="147">
        <v>54</v>
      </c>
      <c r="F160" s="147">
        <v>361</v>
      </c>
      <c r="G160" s="147">
        <v>340</v>
      </c>
      <c r="H160" s="147">
        <v>701</v>
      </c>
      <c r="I160" s="147">
        <v>78</v>
      </c>
      <c r="J160" s="147">
        <v>70</v>
      </c>
      <c r="K160" s="147">
        <v>74</v>
      </c>
      <c r="L160" s="147">
        <v>2680</v>
      </c>
      <c r="M160" s="147">
        <v>2682</v>
      </c>
      <c r="N160" s="147">
        <v>5362</v>
      </c>
      <c r="O160" s="147">
        <v>76</v>
      </c>
      <c r="P160" s="147">
        <v>67</v>
      </c>
      <c r="Q160" s="147">
        <v>72</v>
      </c>
      <c r="R160" s="147">
        <v>3041</v>
      </c>
      <c r="S160" s="147">
        <v>3022</v>
      </c>
      <c r="T160" s="147">
        <v>6063</v>
      </c>
    </row>
    <row r="161" spans="1:20" x14ac:dyDescent="0.35">
      <c r="A161" s="133" t="s">
        <v>355</v>
      </c>
      <c r="B161" s="170" t="s">
        <v>356</v>
      </c>
      <c r="C161" s="147">
        <v>50</v>
      </c>
      <c r="D161" s="147">
        <v>40</v>
      </c>
      <c r="E161" s="147">
        <v>45</v>
      </c>
      <c r="F161" s="147">
        <v>437</v>
      </c>
      <c r="G161" s="147">
        <v>495</v>
      </c>
      <c r="H161" s="147">
        <v>932</v>
      </c>
      <c r="I161" s="147">
        <v>70</v>
      </c>
      <c r="J161" s="147">
        <v>64</v>
      </c>
      <c r="K161" s="147">
        <v>67</v>
      </c>
      <c r="L161" s="147">
        <v>3814</v>
      </c>
      <c r="M161" s="147">
        <v>3968</v>
      </c>
      <c r="N161" s="147">
        <v>7782</v>
      </c>
      <c r="O161" s="147">
        <v>68</v>
      </c>
      <c r="P161" s="147">
        <v>61</v>
      </c>
      <c r="Q161" s="147">
        <v>65</v>
      </c>
      <c r="R161" s="147">
        <v>4251</v>
      </c>
      <c r="S161" s="147">
        <v>4463</v>
      </c>
      <c r="T161" s="147">
        <v>8714</v>
      </c>
    </row>
    <row r="162" spans="1:20" x14ac:dyDescent="0.35">
      <c r="C162" s="147"/>
      <c r="D162" s="147"/>
      <c r="E162" s="147"/>
      <c r="F162" s="147"/>
      <c r="G162" s="147"/>
      <c r="H162" s="147"/>
      <c r="I162" s="147"/>
      <c r="J162" s="147"/>
      <c r="K162" s="147"/>
      <c r="L162" s="147"/>
      <c r="M162" s="147"/>
      <c r="N162" s="147"/>
      <c r="O162" s="147"/>
      <c r="P162" s="147"/>
      <c r="Q162" s="147"/>
      <c r="R162" s="147"/>
      <c r="S162" s="147"/>
      <c r="T162" s="147"/>
    </row>
    <row r="163" spans="1:20" x14ac:dyDescent="0.35">
      <c r="A163" s="164" t="s">
        <v>72</v>
      </c>
      <c r="B163" s="133" t="s">
        <v>73</v>
      </c>
      <c r="C163" s="147">
        <v>61</v>
      </c>
      <c r="D163" s="147">
        <v>50</v>
      </c>
      <c r="E163" s="147">
        <v>55</v>
      </c>
      <c r="F163" s="147">
        <v>3558</v>
      </c>
      <c r="G163" s="147">
        <v>3776</v>
      </c>
      <c r="H163" s="147">
        <v>7334</v>
      </c>
      <c r="I163" s="147">
        <v>79</v>
      </c>
      <c r="J163" s="147">
        <v>70</v>
      </c>
      <c r="K163" s="147">
        <v>74</v>
      </c>
      <c r="L163" s="147">
        <v>10432</v>
      </c>
      <c r="M163" s="147">
        <v>10956</v>
      </c>
      <c r="N163" s="147">
        <v>21388</v>
      </c>
      <c r="O163" s="147">
        <v>74</v>
      </c>
      <c r="P163" s="147">
        <v>65</v>
      </c>
      <c r="Q163" s="147">
        <v>70</v>
      </c>
      <c r="R163" s="147">
        <v>13990</v>
      </c>
      <c r="S163" s="147">
        <v>14732</v>
      </c>
      <c r="T163" s="147">
        <v>28722</v>
      </c>
    </row>
    <row r="164" spans="1:20" x14ac:dyDescent="0.35">
      <c r="A164" s="164" t="s">
        <v>98</v>
      </c>
      <c r="B164" s="133" t="s">
        <v>99</v>
      </c>
      <c r="C164" s="147">
        <v>60</v>
      </c>
      <c r="D164" s="147">
        <v>51</v>
      </c>
      <c r="E164" s="147">
        <v>55</v>
      </c>
      <c r="F164" s="147">
        <v>8880</v>
      </c>
      <c r="G164" s="147">
        <v>9435</v>
      </c>
      <c r="H164" s="147">
        <v>18315</v>
      </c>
      <c r="I164" s="147">
        <v>77</v>
      </c>
      <c r="J164" s="147">
        <v>69</v>
      </c>
      <c r="K164" s="147">
        <v>73</v>
      </c>
      <c r="L164" s="147">
        <v>31219</v>
      </c>
      <c r="M164" s="147">
        <v>32885</v>
      </c>
      <c r="N164" s="147">
        <v>64104</v>
      </c>
      <c r="O164" s="147">
        <v>73</v>
      </c>
      <c r="P164" s="147">
        <v>65</v>
      </c>
      <c r="Q164" s="147">
        <v>69</v>
      </c>
      <c r="R164" s="147">
        <v>40099</v>
      </c>
      <c r="S164" s="147">
        <v>42320</v>
      </c>
      <c r="T164" s="147">
        <v>82419</v>
      </c>
    </row>
    <row r="165" spans="1:20" x14ac:dyDescent="0.35">
      <c r="A165" s="164" t="s">
        <v>145</v>
      </c>
      <c r="B165" s="171" t="s">
        <v>146</v>
      </c>
      <c r="C165" s="147">
        <v>59</v>
      </c>
      <c r="D165" s="147">
        <v>49</v>
      </c>
      <c r="E165" s="147">
        <v>53</v>
      </c>
      <c r="F165" s="147">
        <v>6429</v>
      </c>
      <c r="G165" s="147">
        <v>6736</v>
      </c>
      <c r="H165" s="147">
        <v>13165</v>
      </c>
      <c r="I165" s="147">
        <v>75</v>
      </c>
      <c r="J165" s="147">
        <v>67</v>
      </c>
      <c r="K165" s="147">
        <v>71</v>
      </c>
      <c r="L165" s="147">
        <v>23830</v>
      </c>
      <c r="M165" s="147">
        <v>25026</v>
      </c>
      <c r="N165" s="147">
        <v>48856</v>
      </c>
      <c r="O165" s="147">
        <v>71</v>
      </c>
      <c r="P165" s="147">
        <v>63</v>
      </c>
      <c r="Q165" s="147">
        <v>67</v>
      </c>
      <c r="R165" s="147">
        <v>30259</v>
      </c>
      <c r="S165" s="147">
        <v>31762</v>
      </c>
      <c r="T165" s="147">
        <v>62021</v>
      </c>
    </row>
    <row r="166" spans="1:20" x14ac:dyDescent="0.35">
      <c r="A166" s="164" t="s">
        <v>176</v>
      </c>
      <c r="B166" s="133" t="s">
        <v>177</v>
      </c>
      <c r="C166" s="147">
        <v>57</v>
      </c>
      <c r="D166" s="147">
        <v>48</v>
      </c>
      <c r="E166" s="147">
        <v>53</v>
      </c>
      <c r="F166" s="147">
        <v>4578</v>
      </c>
      <c r="G166" s="147">
        <v>4730</v>
      </c>
      <c r="H166" s="147">
        <v>9308</v>
      </c>
      <c r="I166" s="147">
        <v>76</v>
      </c>
      <c r="J166" s="147">
        <v>68</v>
      </c>
      <c r="K166" s="147">
        <v>72</v>
      </c>
      <c r="L166" s="147">
        <v>20728</v>
      </c>
      <c r="M166" s="147">
        <v>21786</v>
      </c>
      <c r="N166" s="147">
        <v>42514</v>
      </c>
      <c r="O166" s="147">
        <v>72</v>
      </c>
      <c r="P166" s="147">
        <v>65</v>
      </c>
      <c r="Q166" s="147">
        <v>68</v>
      </c>
      <c r="R166" s="147">
        <v>25306</v>
      </c>
      <c r="S166" s="147">
        <v>26516</v>
      </c>
      <c r="T166" s="147">
        <v>51822</v>
      </c>
    </row>
    <row r="167" spans="1:20" x14ac:dyDescent="0.35">
      <c r="A167" s="164" t="s">
        <v>196</v>
      </c>
      <c r="B167" s="133" t="s">
        <v>197</v>
      </c>
      <c r="C167" s="147">
        <v>63</v>
      </c>
      <c r="D167" s="147">
        <v>53</v>
      </c>
      <c r="E167" s="147">
        <v>58</v>
      </c>
      <c r="F167" s="147">
        <v>7536</v>
      </c>
      <c r="G167" s="147">
        <v>7715</v>
      </c>
      <c r="H167" s="147">
        <v>15251</v>
      </c>
      <c r="I167" s="147">
        <v>77</v>
      </c>
      <c r="J167" s="147">
        <v>70</v>
      </c>
      <c r="K167" s="147">
        <v>74</v>
      </c>
      <c r="L167" s="147">
        <v>25608</v>
      </c>
      <c r="M167" s="147">
        <v>26909</v>
      </c>
      <c r="N167" s="147">
        <v>52517</v>
      </c>
      <c r="O167" s="147">
        <v>74</v>
      </c>
      <c r="P167" s="147">
        <v>66</v>
      </c>
      <c r="Q167" s="147">
        <v>70</v>
      </c>
      <c r="R167" s="147">
        <v>33144</v>
      </c>
      <c r="S167" s="147">
        <v>34624</v>
      </c>
      <c r="T167" s="147">
        <v>67768</v>
      </c>
    </row>
    <row r="168" spans="1:20" x14ac:dyDescent="0.35">
      <c r="A168" s="164" t="s">
        <v>226</v>
      </c>
      <c r="B168" s="133" t="s">
        <v>227</v>
      </c>
      <c r="C168" s="147">
        <v>56</v>
      </c>
      <c r="D168" s="147">
        <v>46</v>
      </c>
      <c r="E168" s="147">
        <v>51</v>
      </c>
      <c r="F168" s="147">
        <v>5112</v>
      </c>
      <c r="G168" s="147">
        <v>5241</v>
      </c>
      <c r="H168" s="147">
        <v>10353</v>
      </c>
      <c r="I168" s="147">
        <v>74</v>
      </c>
      <c r="J168" s="147">
        <v>66</v>
      </c>
      <c r="K168" s="147">
        <v>70</v>
      </c>
      <c r="L168" s="147">
        <v>28146</v>
      </c>
      <c r="M168" s="147">
        <v>29728</v>
      </c>
      <c r="N168" s="147">
        <v>57874</v>
      </c>
      <c r="O168" s="147">
        <v>71</v>
      </c>
      <c r="P168" s="147">
        <v>63</v>
      </c>
      <c r="Q168" s="147">
        <v>67</v>
      </c>
      <c r="R168" s="147">
        <v>33258</v>
      </c>
      <c r="S168" s="147">
        <v>34969</v>
      </c>
      <c r="T168" s="147">
        <v>68227</v>
      </c>
    </row>
    <row r="169" spans="1:20" x14ac:dyDescent="0.35">
      <c r="A169" s="164" t="s">
        <v>249</v>
      </c>
      <c r="B169" s="133" t="s">
        <v>429</v>
      </c>
      <c r="C169" s="147">
        <v>67</v>
      </c>
      <c r="D169" s="147">
        <v>59</v>
      </c>
      <c r="E169" s="147">
        <v>63</v>
      </c>
      <c r="F169" s="147">
        <v>11939</v>
      </c>
      <c r="G169" s="147">
        <v>12418</v>
      </c>
      <c r="H169" s="147">
        <v>24357</v>
      </c>
      <c r="I169" s="147">
        <v>78</v>
      </c>
      <c r="J169" s="147">
        <v>72</v>
      </c>
      <c r="K169" s="147">
        <v>75</v>
      </c>
      <c r="L169" s="147">
        <v>36033</v>
      </c>
      <c r="M169" s="147">
        <v>37957</v>
      </c>
      <c r="N169" s="147">
        <v>73990</v>
      </c>
      <c r="O169" s="147">
        <v>76</v>
      </c>
      <c r="P169" s="147">
        <v>69</v>
      </c>
      <c r="Q169" s="147">
        <v>72</v>
      </c>
      <c r="R169" s="147">
        <v>47972</v>
      </c>
      <c r="S169" s="147">
        <v>50375</v>
      </c>
      <c r="T169" s="147">
        <v>98347</v>
      </c>
    </row>
    <row r="170" spans="1:20" x14ac:dyDescent="0.35">
      <c r="A170" s="165" t="s">
        <v>251</v>
      </c>
      <c r="B170" s="133" t="s">
        <v>252</v>
      </c>
      <c r="C170" s="147">
        <v>70</v>
      </c>
      <c r="D170" s="147">
        <v>61</v>
      </c>
      <c r="E170" s="147">
        <v>65</v>
      </c>
      <c r="F170" s="147">
        <v>5372</v>
      </c>
      <c r="G170" s="147">
        <v>5654</v>
      </c>
      <c r="H170" s="147">
        <v>11026</v>
      </c>
      <c r="I170" s="147">
        <v>79</v>
      </c>
      <c r="J170" s="147">
        <v>73</v>
      </c>
      <c r="K170" s="147">
        <v>76</v>
      </c>
      <c r="L170" s="147">
        <v>11476</v>
      </c>
      <c r="M170" s="147">
        <v>11801</v>
      </c>
      <c r="N170" s="147">
        <v>23277</v>
      </c>
      <c r="O170" s="147">
        <v>76</v>
      </c>
      <c r="P170" s="147">
        <v>69</v>
      </c>
      <c r="Q170" s="147">
        <v>73</v>
      </c>
      <c r="R170" s="147">
        <v>16848</v>
      </c>
      <c r="S170" s="147">
        <v>17455</v>
      </c>
      <c r="T170" s="147">
        <v>34303</v>
      </c>
    </row>
    <row r="171" spans="1:20" x14ac:dyDescent="0.35">
      <c r="A171" s="165" t="s">
        <v>281</v>
      </c>
      <c r="B171" s="133" t="s">
        <v>282</v>
      </c>
      <c r="C171" s="147">
        <v>65</v>
      </c>
      <c r="D171" s="147">
        <v>57</v>
      </c>
      <c r="E171" s="147">
        <v>61</v>
      </c>
      <c r="F171" s="147">
        <v>6567</v>
      </c>
      <c r="G171" s="147">
        <v>6764</v>
      </c>
      <c r="H171" s="147">
        <v>13331</v>
      </c>
      <c r="I171" s="147">
        <v>78</v>
      </c>
      <c r="J171" s="147">
        <v>71</v>
      </c>
      <c r="K171" s="147">
        <v>75</v>
      </c>
      <c r="L171" s="147">
        <v>24557</v>
      </c>
      <c r="M171" s="147">
        <v>26156</v>
      </c>
      <c r="N171" s="147">
        <v>50713</v>
      </c>
      <c r="O171" s="147">
        <v>75</v>
      </c>
      <c r="P171" s="147">
        <v>68</v>
      </c>
      <c r="Q171" s="147">
        <v>72</v>
      </c>
      <c r="R171" s="147">
        <v>31124</v>
      </c>
      <c r="S171" s="147">
        <v>32920</v>
      </c>
      <c r="T171" s="147">
        <v>64044</v>
      </c>
    </row>
    <row r="172" spans="1:20" x14ac:dyDescent="0.35">
      <c r="A172" s="164" t="s">
        <v>321</v>
      </c>
      <c r="B172" s="133" t="s">
        <v>322</v>
      </c>
      <c r="C172" s="147">
        <v>54</v>
      </c>
      <c r="D172" s="147">
        <v>45</v>
      </c>
      <c r="E172" s="147">
        <v>50</v>
      </c>
      <c r="F172" s="147">
        <v>6490</v>
      </c>
      <c r="G172" s="147">
        <v>6712</v>
      </c>
      <c r="H172" s="147">
        <v>13202</v>
      </c>
      <c r="I172" s="147">
        <v>74</v>
      </c>
      <c r="J172" s="147">
        <v>67</v>
      </c>
      <c r="K172" s="147">
        <v>70</v>
      </c>
      <c r="L172" s="147">
        <v>41121</v>
      </c>
      <c r="M172" s="147">
        <v>43426</v>
      </c>
      <c r="N172" s="147">
        <v>84547</v>
      </c>
      <c r="O172" s="147">
        <v>71</v>
      </c>
      <c r="P172" s="147">
        <v>64</v>
      </c>
      <c r="Q172" s="147">
        <v>68</v>
      </c>
      <c r="R172" s="147">
        <v>47611</v>
      </c>
      <c r="S172" s="147">
        <v>50138</v>
      </c>
      <c r="T172" s="147">
        <v>97749</v>
      </c>
    </row>
    <row r="173" spans="1:20" x14ac:dyDescent="0.35">
      <c r="A173" s="164" t="s">
        <v>361</v>
      </c>
      <c r="B173" s="133" t="s">
        <v>362</v>
      </c>
      <c r="C173" s="147">
        <v>61</v>
      </c>
      <c r="D173" s="147">
        <v>50</v>
      </c>
      <c r="E173" s="147">
        <v>55</v>
      </c>
      <c r="F173" s="147">
        <v>4068</v>
      </c>
      <c r="G173" s="147">
        <v>4298</v>
      </c>
      <c r="H173" s="147">
        <v>8366</v>
      </c>
      <c r="I173" s="147">
        <v>77</v>
      </c>
      <c r="J173" s="147">
        <v>69</v>
      </c>
      <c r="K173" s="147">
        <v>73</v>
      </c>
      <c r="L173" s="147">
        <v>23393</v>
      </c>
      <c r="M173" s="147">
        <v>24685</v>
      </c>
      <c r="N173" s="147">
        <v>48078</v>
      </c>
      <c r="O173" s="147">
        <v>75</v>
      </c>
      <c r="P173" s="147">
        <v>66</v>
      </c>
      <c r="Q173" s="147">
        <v>70</v>
      </c>
      <c r="R173" s="147">
        <v>27461</v>
      </c>
      <c r="S173" s="147">
        <v>28983</v>
      </c>
      <c r="T173" s="147">
        <v>56444</v>
      </c>
    </row>
    <row r="174" spans="1:20" x14ac:dyDescent="0.35">
      <c r="A174" s="166" t="s">
        <v>70</v>
      </c>
      <c r="B174" s="172" t="s">
        <v>71</v>
      </c>
      <c r="C174" s="147">
        <v>61</v>
      </c>
      <c r="D174" s="147">
        <v>51</v>
      </c>
      <c r="E174" s="147">
        <v>56</v>
      </c>
      <c r="F174" s="147">
        <v>58590</v>
      </c>
      <c r="G174" s="147">
        <v>61061</v>
      </c>
      <c r="H174" s="147">
        <v>119651</v>
      </c>
      <c r="I174" s="147">
        <v>76</v>
      </c>
      <c r="J174" s="147">
        <v>69</v>
      </c>
      <c r="K174" s="147">
        <v>72</v>
      </c>
      <c r="L174" s="147">
        <v>240510</v>
      </c>
      <c r="M174" s="147">
        <v>253358</v>
      </c>
      <c r="N174" s="147">
        <v>493868</v>
      </c>
      <c r="O174" s="147">
        <v>73</v>
      </c>
      <c r="P174" s="147">
        <v>65</v>
      </c>
      <c r="Q174" s="147">
        <v>69</v>
      </c>
      <c r="R174" s="147">
        <v>299100</v>
      </c>
      <c r="S174" s="147">
        <v>314419</v>
      </c>
      <c r="T174" s="147">
        <v>613519</v>
      </c>
    </row>
    <row r="177" spans="2:2" x14ac:dyDescent="0.35">
      <c r="B177" s="170"/>
    </row>
    <row r="178" spans="2:2" x14ac:dyDescent="0.35">
      <c r="B178" s="170"/>
    </row>
    <row r="179" spans="2:2" x14ac:dyDescent="0.35">
      <c r="B179" s="170"/>
    </row>
    <row r="180" spans="2:2" x14ac:dyDescent="0.35">
      <c r="B180" s="170"/>
    </row>
    <row r="181" spans="2:2" x14ac:dyDescent="0.35">
      <c r="B181" s="170"/>
    </row>
    <row r="182" spans="2:2" x14ac:dyDescent="0.35">
      <c r="B182" s="170"/>
    </row>
    <row r="183" spans="2:2" x14ac:dyDescent="0.35">
      <c r="B183" s="170"/>
    </row>
    <row r="184" spans="2:2" x14ac:dyDescent="0.35">
      <c r="B184" s="170"/>
    </row>
    <row r="185" spans="2:2" x14ac:dyDescent="0.35">
      <c r="B185" s="170"/>
    </row>
    <row r="186" spans="2:2" x14ac:dyDescent="0.35">
      <c r="B186" s="170"/>
    </row>
    <row r="187" spans="2:2" x14ac:dyDescent="0.35">
      <c r="B187" s="170"/>
    </row>
    <row r="188" spans="2:2" x14ac:dyDescent="0.35">
      <c r="B188" s="170"/>
    </row>
    <row r="189" spans="2:2" x14ac:dyDescent="0.35">
      <c r="B189" s="170"/>
    </row>
    <row r="190" spans="2:2" x14ac:dyDescent="0.35">
      <c r="B190" s="170"/>
    </row>
    <row r="191" spans="2:2" x14ac:dyDescent="0.35">
      <c r="B191" s="170"/>
    </row>
    <row r="192" spans="2:2" x14ac:dyDescent="0.35">
      <c r="B192" s="170"/>
    </row>
    <row r="193" spans="2:2" x14ac:dyDescent="0.35">
      <c r="B193" s="170"/>
    </row>
    <row r="194" spans="2:2" x14ac:dyDescent="0.35">
      <c r="B194" s="170"/>
    </row>
    <row r="195" spans="2:2" x14ac:dyDescent="0.35">
      <c r="B195" s="170"/>
    </row>
    <row r="196" spans="2:2" x14ac:dyDescent="0.35">
      <c r="B196" s="170"/>
    </row>
    <row r="197" spans="2:2" x14ac:dyDescent="0.35">
      <c r="B197" s="170"/>
    </row>
    <row r="198" spans="2:2" x14ac:dyDescent="0.35">
      <c r="B198" s="170"/>
    </row>
    <row r="199" spans="2:2" x14ac:dyDescent="0.35">
      <c r="B199" s="170"/>
    </row>
    <row r="200" spans="2:2" x14ac:dyDescent="0.35">
      <c r="B200" s="170"/>
    </row>
    <row r="201" spans="2:2" x14ac:dyDescent="0.35">
      <c r="B201" s="170"/>
    </row>
    <row r="202" spans="2:2" x14ac:dyDescent="0.35">
      <c r="B202" s="170"/>
    </row>
    <row r="203" spans="2:2" x14ac:dyDescent="0.35">
      <c r="B203" s="170"/>
    </row>
    <row r="204" spans="2:2" x14ac:dyDescent="0.35">
      <c r="B204" s="170"/>
    </row>
    <row r="205" spans="2:2" x14ac:dyDescent="0.35">
      <c r="B205" s="170"/>
    </row>
    <row r="206" spans="2:2" x14ac:dyDescent="0.35">
      <c r="B206" s="170"/>
    </row>
    <row r="207" spans="2:2" x14ac:dyDescent="0.35">
      <c r="B207" s="170"/>
    </row>
    <row r="208" spans="2:2" x14ac:dyDescent="0.35">
      <c r="B208" s="170"/>
    </row>
    <row r="209" spans="2:2" x14ac:dyDescent="0.35">
      <c r="B209" s="170"/>
    </row>
    <row r="210" spans="2:2" x14ac:dyDescent="0.35">
      <c r="B210" s="170"/>
    </row>
    <row r="211" spans="2:2" x14ac:dyDescent="0.35">
      <c r="B211" s="170"/>
    </row>
    <row r="212" spans="2:2" x14ac:dyDescent="0.35">
      <c r="B212" s="170"/>
    </row>
    <row r="213" spans="2:2" x14ac:dyDescent="0.35">
      <c r="B213" s="170"/>
    </row>
    <row r="214" spans="2:2" x14ac:dyDescent="0.35">
      <c r="B214" s="170"/>
    </row>
    <row r="215" spans="2:2" x14ac:dyDescent="0.35">
      <c r="B215" s="170"/>
    </row>
    <row r="216" spans="2:2" x14ac:dyDescent="0.35">
      <c r="B216" s="170"/>
    </row>
    <row r="217" spans="2:2" x14ac:dyDescent="0.35">
      <c r="B217" s="170"/>
    </row>
    <row r="218" spans="2:2" x14ac:dyDescent="0.35">
      <c r="B218" s="170"/>
    </row>
    <row r="219" spans="2:2" x14ac:dyDescent="0.35">
      <c r="B219" s="170"/>
    </row>
    <row r="220" spans="2:2" x14ac:dyDescent="0.35">
      <c r="B220" s="170"/>
    </row>
    <row r="221" spans="2:2" x14ac:dyDescent="0.35">
      <c r="B221" s="170"/>
    </row>
    <row r="222" spans="2:2" x14ac:dyDescent="0.35">
      <c r="B222" s="170"/>
    </row>
    <row r="223" spans="2:2" x14ac:dyDescent="0.35">
      <c r="B223" s="170"/>
    </row>
    <row r="224" spans="2:2" x14ac:dyDescent="0.35">
      <c r="B224" s="170"/>
    </row>
    <row r="225" spans="2:2" x14ac:dyDescent="0.35">
      <c r="B225" s="170"/>
    </row>
    <row r="226" spans="2:2" x14ac:dyDescent="0.35">
      <c r="B226" s="170"/>
    </row>
    <row r="227" spans="2:2" x14ac:dyDescent="0.35">
      <c r="B227" s="170"/>
    </row>
    <row r="228" spans="2:2" x14ac:dyDescent="0.35">
      <c r="B228" s="170"/>
    </row>
    <row r="229" spans="2:2" x14ac:dyDescent="0.35">
      <c r="B229" s="170"/>
    </row>
    <row r="230" spans="2:2" x14ac:dyDescent="0.35">
      <c r="B230" s="170"/>
    </row>
    <row r="231" spans="2:2" x14ac:dyDescent="0.35">
      <c r="B231" s="170"/>
    </row>
    <row r="232" spans="2:2" x14ac:dyDescent="0.35">
      <c r="B232" s="170"/>
    </row>
    <row r="233" spans="2:2" x14ac:dyDescent="0.35">
      <c r="B233" s="170"/>
    </row>
    <row r="234" spans="2:2" x14ac:dyDescent="0.35">
      <c r="B234" s="170"/>
    </row>
    <row r="235" spans="2:2" x14ac:dyDescent="0.35">
      <c r="B235" s="170"/>
    </row>
    <row r="236" spans="2:2" x14ac:dyDescent="0.35">
      <c r="B236" s="170"/>
    </row>
    <row r="237" spans="2:2" x14ac:dyDescent="0.35">
      <c r="B237" s="170"/>
    </row>
    <row r="238" spans="2:2" x14ac:dyDescent="0.35">
      <c r="B238" s="170"/>
    </row>
    <row r="239" spans="2:2" x14ac:dyDescent="0.35">
      <c r="B239" s="170"/>
    </row>
    <row r="240" spans="2:2" x14ac:dyDescent="0.35">
      <c r="B240" s="170"/>
    </row>
    <row r="241" spans="2:2" x14ac:dyDescent="0.35">
      <c r="B241" s="170"/>
    </row>
    <row r="242" spans="2:2" x14ac:dyDescent="0.35">
      <c r="B242" s="170"/>
    </row>
    <row r="243" spans="2:2" x14ac:dyDescent="0.35">
      <c r="B243" s="170"/>
    </row>
    <row r="244" spans="2:2" x14ac:dyDescent="0.35">
      <c r="B244" s="170"/>
    </row>
    <row r="245" spans="2:2" x14ac:dyDescent="0.35">
      <c r="B245" s="170"/>
    </row>
    <row r="246" spans="2:2" x14ac:dyDescent="0.35">
      <c r="B246" s="170"/>
    </row>
    <row r="247" spans="2:2" x14ac:dyDescent="0.35">
      <c r="B247" s="170"/>
    </row>
    <row r="248" spans="2:2" x14ac:dyDescent="0.35">
      <c r="B248" s="170"/>
    </row>
    <row r="249" spans="2:2" x14ac:dyDescent="0.35">
      <c r="B249" s="170"/>
    </row>
    <row r="250" spans="2:2" x14ac:dyDescent="0.35">
      <c r="B250" s="170"/>
    </row>
    <row r="251" spans="2:2" x14ac:dyDescent="0.35">
      <c r="B251" s="170"/>
    </row>
    <row r="252" spans="2:2" x14ac:dyDescent="0.35">
      <c r="B252" s="170"/>
    </row>
    <row r="253" spans="2:2" x14ac:dyDescent="0.35">
      <c r="B253" s="170"/>
    </row>
    <row r="254" spans="2:2" x14ac:dyDescent="0.35">
      <c r="B254" s="170"/>
    </row>
    <row r="255" spans="2:2" x14ac:dyDescent="0.35">
      <c r="B255" s="170"/>
    </row>
    <row r="256" spans="2:2" x14ac:dyDescent="0.35">
      <c r="B256" s="170"/>
    </row>
    <row r="257" spans="2:2" x14ac:dyDescent="0.35">
      <c r="B257" s="170"/>
    </row>
    <row r="258" spans="2:2" x14ac:dyDescent="0.35">
      <c r="B258" s="170"/>
    </row>
    <row r="259" spans="2:2" x14ac:dyDescent="0.35">
      <c r="B259" s="170"/>
    </row>
    <row r="260" spans="2:2" x14ac:dyDescent="0.35">
      <c r="B260" s="170"/>
    </row>
    <row r="261" spans="2:2" x14ac:dyDescent="0.35">
      <c r="B261" s="170"/>
    </row>
    <row r="262" spans="2:2" x14ac:dyDescent="0.35">
      <c r="B262" s="170"/>
    </row>
    <row r="263" spans="2:2" x14ac:dyDescent="0.35">
      <c r="B263" s="170"/>
    </row>
    <row r="264" spans="2:2" x14ac:dyDescent="0.35">
      <c r="B264" s="170"/>
    </row>
    <row r="265" spans="2:2" x14ac:dyDescent="0.35">
      <c r="B265" s="170"/>
    </row>
    <row r="266" spans="2:2" x14ac:dyDescent="0.35">
      <c r="B266" s="170"/>
    </row>
    <row r="267" spans="2:2" x14ac:dyDescent="0.35">
      <c r="B267" s="170"/>
    </row>
    <row r="268" spans="2:2" x14ac:dyDescent="0.35">
      <c r="B268" s="170"/>
    </row>
    <row r="269" spans="2:2" x14ac:dyDescent="0.35">
      <c r="B269" s="170"/>
    </row>
    <row r="270" spans="2:2" x14ac:dyDescent="0.35">
      <c r="B270" s="170"/>
    </row>
    <row r="271" spans="2:2" x14ac:dyDescent="0.35">
      <c r="B271" s="170"/>
    </row>
    <row r="272" spans="2:2" x14ac:dyDescent="0.35">
      <c r="B272" s="170"/>
    </row>
    <row r="273" spans="2:2" x14ac:dyDescent="0.35">
      <c r="B273" s="170"/>
    </row>
    <row r="274" spans="2:2" x14ac:dyDescent="0.35">
      <c r="B274" s="170"/>
    </row>
    <row r="275" spans="2:2" x14ac:dyDescent="0.35">
      <c r="B275" s="170"/>
    </row>
    <row r="276" spans="2:2" x14ac:dyDescent="0.35">
      <c r="B276" s="170"/>
    </row>
    <row r="277" spans="2:2" x14ac:dyDescent="0.35">
      <c r="B277" s="170"/>
    </row>
    <row r="278" spans="2:2" x14ac:dyDescent="0.35">
      <c r="B278" s="170"/>
    </row>
    <row r="279" spans="2:2" x14ac:dyDescent="0.35">
      <c r="B279" s="170"/>
    </row>
    <row r="280" spans="2:2" x14ac:dyDescent="0.35">
      <c r="B280" s="170"/>
    </row>
    <row r="281" spans="2:2" x14ac:dyDescent="0.35">
      <c r="B281" s="170"/>
    </row>
    <row r="282" spans="2:2" x14ac:dyDescent="0.35">
      <c r="B282" s="170"/>
    </row>
    <row r="283" spans="2:2" x14ac:dyDescent="0.35">
      <c r="B283" s="170"/>
    </row>
    <row r="284" spans="2:2" x14ac:dyDescent="0.35">
      <c r="B284" s="170"/>
    </row>
    <row r="285" spans="2:2" x14ac:dyDescent="0.35">
      <c r="B285" s="170"/>
    </row>
    <row r="286" spans="2:2" x14ac:dyDescent="0.35">
      <c r="B286" s="170"/>
    </row>
    <row r="287" spans="2:2" x14ac:dyDescent="0.35">
      <c r="B287" s="170"/>
    </row>
    <row r="288" spans="2:2" x14ac:dyDescent="0.35">
      <c r="B288" s="170"/>
    </row>
    <row r="289" spans="2:2" x14ac:dyDescent="0.35">
      <c r="B289" s="170"/>
    </row>
    <row r="290" spans="2:2" x14ac:dyDescent="0.35">
      <c r="B290" s="170"/>
    </row>
    <row r="291" spans="2:2" x14ac:dyDescent="0.35">
      <c r="B291" s="170"/>
    </row>
    <row r="292" spans="2:2" x14ac:dyDescent="0.35">
      <c r="B292" s="170"/>
    </row>
    <row r="293" spans="2:2" x14ac:dyDescent="0.35">
      <c r="B293" s="170"/>
    </row>
    <row r="294" spans="2:2" x14ac:dyDescent="0.35">
      <c r="B294" s="170"/>
    </row>
    <row r="295" spans="2:2" x14ac:dyDescent="0.35">
      <c r="B295" s="170"/>
    </row>
    <row r="296" spans="2:2" x14ac:dyDescent="0.35">
      <c r="B296" s="170"/>
    </row>
    <row r="297" spans="2:2" x14ac:dyDescent="0.35">
      <c r="B297" s="170"/>
    </row>
    <row r="298" spans="2:2" x14ac:dyDescent="0.35">
      <c r="B298" s="170"/>
    </row>
    <row r="299" spans="2:2" x14ac:dyDescent="0.35">
      <c r="B299" s="170"/>
    </row>
    <row r="300" spans="2:2" x14ac:dyDescent="0.35">
      <c r="B300" s="170"/>
    </row>
    <row r="301" spans="2:2" x14ac:dyDescent="0.35">
      <c r="B301" s="170"/>
    </row>
    <row r="302" spans="2:2" x14ac:dyDescent="0.35">
      <c r="B302" s="170"/>
    </row>
    <row r="303" spans="2:2" x14ac:dyDescent="0.35">
      <c r="B303" s="170"/>
    </row>
    <row r="304" spans="2:2" x14ac:dyDescent="0.35">
      <c r="B304" s="170"/>
    </row>
    <row r="305" spans="2:2" x14ac:dyDescent="0.35">
      <c r="B305" s="170"/>
    </row>
    <row r="306" spans="2:2" x14ac:dyDescent="0.35">
      <c r="B306" s="170"/>
    </row>
    <row r="307" spans="2:2" x14ac:dyDescent="0.35">
      <c r="B307" s="170"/>
    </row>
    <row r="308" spans="2:2" x14ac:dyDescent="0.35">
      <c r="B308" s="170"/>
    </row>
    <row r="309" spans="2:2" x14ac:dyDescent="0.35">
      <c r="B309" s="170"/>
    </row>
    <row r="310" spans="2:2" x14ac:dyDescent="0.35">
      <c r="B310" s="170"/>
    </row>
    <row r="311" spans="2:2" x14ac:dyDescent="0.35">
      <c r="B311" s="170"/>
    </row>
    <row r="312" spans="2:2" x14ac:dyDescent="0.35">
      <c r="B312" s="170"/>
    </row>
    <row r="313" spans="2:2" x14ac:dyDescent="0.35">
      <c r="B313" s="170"/>
    </row>
    <row r="314" spans="2:2" x14ac:dyDescent="0.35">
      <c r="B314" s="170"/>
    </row>
    <row r="315" spans="2:2" x14ac:dyDescent="0.35">
      <c r="B315" s="170"/>
    </row>
    <row r="316" spans="2:2" x14ac:dyDescent="0.35">
      <c r="B316" s="170"/>
    </row>
    <row r="317" spans="2:2" x14ac:dyDescent="0.35">
      <c r="B317" s="170"/>
    </row>
    <row r="318" spans="2:2" x14ac:dyDescent="0.35">
      <c r="B318" s="170"/>
    </row>
    <row r="319" spans="2:2" x14ac:dyDescent="0.35">
      <c r="B319" s="170"/>
    </row>
    <row r="320" spans="2:2" x14ac:dyDescent="0.35">
      <c r="B320" s="170"/>
    </row>
    <row r="321" spans="2:2" x14ac:dyDescent="0.35">
      <c r="B321" s="170"/>
    </row>
    <row r="322" spans="2:2" x14ac:dyDescent="0.35">
      <c r="B322" s="170"/>
    </row>
    <row r="323" spans="2:2" x14ac:dyDescent="0.35">
      <c r="B323" s="170"/>
    </row>
    <row r="324" spans="2:2" x14ac:dyDescent="0.35">
      <c r="B324" s="170"/>
    </row>
    <row r="325" spans="2:2" x14ac:dyDescent="0.35">
      <c r="B325" s="170"/>
    </row>
    <row r="326" spans="2:2" x14ac:dyDescent="0.35">
      <c r="B326" s="170"/>
    </row>
    <row r="327" spans="2:2" x14ac:dyDescent="0.35">
      <c r="B327" s="170"/>
    </row>
    <row r="328" spans="2:2" x14ac:dyDescent="0.35">
      <c r="B328" s="170"/>
    </row>
    <row r="332" spans="2:2" x14ac:dyDescent="0.35">
      <c r="B332" s="171"/>
    </row>
  </sheetData>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32"/>
  <sheetViews>
    <sheetView workbookViewId="0">
      <pane xSplit="2" ySplit="9" topLeftCell="C71" activePane="bottomRight" state="frozen"/>
      <selection sqref="A1:K1"/>
      <selection pane="topRight" sqref="A1:K1"/>
      <selection pane="bottomLeft" sqref="A1:K1"/>
      <selection pane="bottomRight" activeCell="J81" sqref="J81"/>
    </sheetView>
  </sheetViews>
  <sheetFormatPr defaultColWidth="9.1328125" defaultRowHeight="12.75" x14ac:dyDescent="0.35"/>
  <cols>
    <col min="1" max="1" width="20.86328125" style="133" customWidth="1"/>
    <col min="2" max="2" width="26.1328125" style="133" customWidth="1"/>
    <col min="3" max="16384" width="9.1328125" style="133"/>
  </cols>
  <sheetData>
    <row r="1" spans="1:20" ht="15" x14ac:dyDescent="0.4">
      <c r="A1" s="145" t="s">
        <v>421</v>
      </c>
    </row>
    <row r="2" spans="1:20" x14ac:dyDescent="0.35">
      <c r="A2" s="175"/>
      <c r="B2" s="175"/>
      <c r="C2" s="133" t="s">
        <v>416</v>
      </c>
      <c r="I2" s="133" t="s">
        <v>417</v>
      </c>
      <c r="O2" s="133" t="s">
        <v>48</v>
      </c>
    </row>
    <row r="3" spans="1:20" x14ac:dyDescent="0.35">
      <c r="A3" s="175"/>
      <c r="B3" s="175"/>
      <c r="C3" s="133" t="s">
        <v>398</v>
      </c>
      <c r="I3" s="133" t="s">
        <v>398</v>
      </c>
      <c r="O3" s="133" t="s">
        <v>398</v>
      </c>
    </row>
    <row r="4" spans="1:20" x14ac:dyDescent="0.35">
      <c r="A4" s="175"/>
      <c r="B4" s="175"/>
      <c r="C4" s="133">
        <v>1</v>
      </c>
      <c r="I4" s="133">
        <v>1</v>
      </c>
      <c r="O4" s="133">
        <v>1</v>
      </c>
    </row>
    <row r="5" spans="1:20" x14ac:dyDescent="0.35">
      <c r="A5" s="175"/>
      <c r="B5" s="175"/>
      <c r="C5" s="133" t="s">
        <v>418</v>
      </c>
      <c r="I5" s="133" t="s">
        <v>418</v>
      </c>
      <c r="O5" s="133" t="s">
        <v>418</v>
      </c>
    </row>
    <row r="6" spans="1:20" x14ac:dyDescent="0.35">
      <c r="C6" s="133">
        <v>1</v>
      </c>
      <c r="F6" s="133" t="s">
        <v>48</v>
      </c>
      <c r="I6" s="133">
        <v>1</v>
      </c>
      <c r="L6" s="133" t="s">
        <v>48</v>
      </c>
      <c r="O6" s="133">
        <v>1</v>
      </c>
      <c r="R6" s="133" t="s">
        <v>48</v>
      </c>
    </row>
    <row r="7" spans="1:20" x14ac:dyDescent="0.35">
      <c r="C7" s="133" t="s">
        <v>399</v>
      </c>
      <c r="F7" s="133" t="s">
        <v>399</v>
      </c>
      <c r="I7" s="133" t="s">
        <v>399</v>
      </c>
      <c r="L7" s="133" t="s">
        <v>399</v>
      </c>
      <c r="O7" s="133" t="s">
        <v>399</v>
      </c>
      <c r="R7" s="133" t="s">
        <v>399</v>
      </c>
    </row>
    <row r="8" spans="1:20" x14ac:dyDescent="0.35">
      <c r="C8" s="133" t="s">
        <v>401</v>
      </c>
      <c r="D8" s="133" t="s">
        <v>400</v>
      </c>
      <c r="E8" s="133" t="s">
        <v>48</v>
      </c>
      <c r="F8" s="133" t="s">
        <v>401</v>
      </c>
      <c r="G8" s="133" t="s">
        <v>400</v>
      </c>
      <c r="H8" s="133" t="s">
        <v>48</v>
      </c>
      <c r="I8" s="133" t="s">
        <v>401</v>
      </c>
      <c r="J8" s="133" t="s">
        <v>400</v>
      </c>
      <c r="K8" s="133" t="s">
        <v>48</v>
      </c>
      <c r="L8" s="133" t="s">
        <v>401</v>
      </c>
      <c r="M8" s="133" t="s">
        <v>400</v>
      </c>
      <c r="N8" s="133" t="s">
        <v>48</v>
      </c>
      <c r="O8" s="133" t="s">
        <v>401</v>
      </c>
      <c r="P8" s="133" t="s">
        <v>400</v>
      </c>
      <c r="Q8" s="133" t="s">
        <v>48</v>
      </c>
      <c r="R8" s="133" t="s">
        <v>401</v>
      </c>
      <c r="S8" s="133" t="s">
        <v>400</v>
      </c>
      <c r="T8" s="133" t="s">
        <v>48</v>
      </c>
    </row>
    <row r="9" spans="1:20" x14ac:dyDescent="0.35">
      <c r="C9" s="133" t="s">
        <v>407</v>
      </c>
      <c r="D9" s="133" t="s">
        <v>407</v>
      </c>
      <c r="E9" s="133" t="s">
        <v>407</v>
      </c>
      <c r="F9" s="133" t="s">
        <v>407</v>
      </c>
      <c r="G9" s="133" t="s">
        <v>407</v>
      </c>
      <c r="H9" s="133" t="s">
        <v>407</v>
      </c>
      <c r="I9" s="133" t="s">
        <v>407</v>
      </c>
      <c r="J9" s="133" t="s">
        <v>407</v>
      </c>
      <c r="K9" s="133" t="s">
        <v>407</v>
      </c>
      <c r="L9" s="133" t="s">
        <v>407</v>
      </c>
      <c r="M9" s="133" t="s">
        <v>407</v>
      </c>
      <c r="N9" s="133" t="s">
        <v>407</v>
      </c>
      <c r="O9" s="133" t="s">
        <v>407</v>
      </c>
      <c r="P9" s="133" t="s">
        <v>407</v>
      </c>
      <c r="Q9" s="133" t="s">
        <v>407</v>
      </c>
      <c r="R9" s="133" t="s">
        <v>407</v>
      </c>
      <c r="S9" s="133" t="s">
        <v>407</v>
      </c>
      <c r="T9" s="133" t="s">
        <v>407</v>
      </c>
    </row>
    <row r="10" spans="1:20" x14ac:dyDescent="0.35">
      <c r="A10" s="133" t="s">
        <v>255</v>
      </c>
      <c r="B10" s="170" t="s">
        <v>256</v>
      </c>
      <c r="C10" s="318" t="s">
        <v>441</v>
      </c>
      <c r="D10" s="318" t="s">
        <v>441</v>
      </c>
      <c r="E10" s="318" t="s">
        <v>441</v>
      </c>
      <c r="F10" s="318" t="s">
        <v>441</v>
      </c>
      <c r="G10" s="318" t="s">
        <v>441</v>
      </c>
      <c r="H10" s="318" t="s">
        <v>441</v>
      </c>
      <c r="I10" s="318" t="s">
        <v>441</v>
      </c>
      <c r="J10" s="318" t="s">
        <v>441</v>
      </c>
      <c r="K10" s="318" t="s">
        <v>441</v>
      </c>
      <c r="L10" s="318" t="s">
        <v>441</v>
      </c>
      <c r="M10" s="318" t="s">
        <v>441</v>
      </c>
      <c r="N10" s="318" t="s">
        <v>441</v>
      </c>
      <c r="O10" s="318" t="s">
        <v>441</v>
      </c>
      <c r="P10" s="318" t="s">
        <v>441</v>
      </c>
      <c r="Q10" s="318" t="s">
        <v>441</v>
      </c>
      <c r="R10" s="318" t="s">
        <v>441</v>
      </c>
      <c r="S10" s="318" t="s">
        <v>441</v>
      </c>
      <c r="T10" s="318" t="s">
        <v>441</v>
      </c>
    </row>
    <row r="11" spans="1:20" x14ac:dyDescent="0.35">
      <c r="A11" s="133" t="s">
        <v>253</v>
      </c>
      <c r="B11" s="170" t="s">
        <v>254</v>
      </c>
      <c r="C11" s="318">
        <v>72</v>
      </c>
      <c r="D11" s="318">
        <v>60</v>
      </c>
      <c r="E11" s="318">
        <v>66</v>
      </c>
      <c r="F11" s="318">
        <v>211</v>
      </c>
      <c r="G11" s="318">
        <v>226</v>
      </c>
      <c r="H11" s="318">
        <v>437</v>
      </c>
      <c r="I11" s="318">
        <v>82</v>
      </c>
      <c r="J11" s="318">
        <v>76</v>
      </c>
      <c r="K11" s="318">
        <v>79</v>
      </c>
      <c r="L11" s="318">
        <v>596</v>
      </c>
      <c r="M11" s="318">
        <v>591</v>
      </c>
      <c r="N11" s="318">
        <v>1187</v>
      </c>
      <c r="O11" s="318">
        <v>80</v>
      </c>
      <c r="P11" s="318">
        <v>71</v>
      </c>
      <c r="Q11" s="318">
        <v>75</v>
      </c>
      <c r="R11" s="318">
        <v>807</v>
      </c>
      <c r="S11" s="318">
        <v>817</v>
      </c>
      <c r="T11" s="318">
        <v>1624</v>
      </c>
    </row>
    <row r="12" spans="1:20" x14ac:dyDescent="0.35">
      <c r="A12" s="133" t="s">
        <v>299</v>
      </c>
      <c r="B12" s="170" t="s">
        <v>300</v>
      </c>
      <c r="C12" s="318">
        <v>83</v>
      </c>
      <c r="D12" s="318">
        <v>71</v>
      </c>
      <c r="E12" s="318">
        <v>77</v>
      </c>
      <c r="F12" s="318">
        <v>349</v>
      </c>
      <c r="G12" s="318">
        <v>380</v>
      </c>
      <c r="H12" s="318">
        <v>729</v>
      </c>
      <c r="I12" s="318">
        <v>87</v>
      </c>
      <c r="J12" s="318">
        <v>82</v>
      </c>
      <c r="K12" s="318">
        <v>85</v>
      </c>
      <c r="L12" s="318">
        <v>1348</v>
      </c>
      <c r="M12" s="318">
        <v>1380</v>
      </c>
      <c r="N12" s="318">
        <v>2728</v>
      </c>
      <c r="O12" s="318">
        <v>87</v>
      </c>
      <c r="P12" s="318">
        <v>80</v>
      </c>
      <c r="Q12" s="318">
        <v>83</v>
      </c>
      <c r="R12" s="318">
        <v>1697</v>
      </c>
      <c r="S12" s="318">
        <v>1760</v>
      </c>
      <c r="T12" s="318">
        <v>3457</v>
      </c>
    </row>
    <row r="13" spans="1:20" x14ac:dyDescent="0.35">
      <c r="A13" s="133" t="s">
        <v>257</v>
      </c>
      <c r="B13" s="170" t="s">
        <v>258</v>
      </c>
      <c r="C13" s="318">
        <v>79</v>
      </c>
      <c r="D13" s="318">
        <v>74</v>
      </c>
      <c r="E13" s="318">
        <v>76</v>
      </c>
      <c r="F13" s="318">
        <v>448</v>
      </c>
      <c r="G13" s="318">
        <v>509</v>
      </c>
      <c r="H13" s="318">
        <v>957</v>
      </c>
      <c r="I13" s="318">
        <v>88</v>
      </c>
      <c r="J13" s="318">
        <v>81</v>
      </c>
      <c r="K13" s="318">
        <v>84</v>
      </c>
      <c r="L13" s="318">
        <v>883</v>
      </c>
      <c r="M13" s="318">
        <v>888</v>
      </c>
      <c r="N13" s="318">
        <v>1771</v>
      </c>
      <c r="O13" s="318">
        <v>85</v>
      </c>
      <c r="P13" s="318">
        <v>78</v>
      </c>
      <c r="Q13" s="318">
        <v>82</v>
      </c>
      <c r="R13" s="318">
        <v>1331</v>
      </c>
      <c r="S13" s="318">
        <v>1397</v>
      </c>
      <c r="T13" s="318">
        <v>2728</v>
      </c>
    </row>
    <row r="14" spans="1:20" x14ac:dyDescent="0.35">
      <c r="A14" s="133" t="s">
        <v>259</v>
      </c>
      <c r="B14" s="170" t="s">
        <v>260</v>
      </c>
      <c r="C14" s="318">
        <v>75</v>
      </c>
      <c r="D14" s="318">
        <v>69</v>
      </c>
      <c r="E14" s="318">
        <v>72</v>
      </c>
      <c r="F14" s="318">
        <v>163</v>
      </c>
      <c r="G14" s="318">
        <v>176</v>
      </c>
      <c r="H14" s="318">
        <v>339</v>
      </c>
      <c r="I14" s="318">
        <v>87</v>
      </c>
      <c r="J14" s="318">
        <v>82</v>
      </c>
      <c r="K14" s="318">
        <v>85</v>
      </c>
      <c r="L14" s="318">
        <v>582</v>
      </c>
      <c r="M14" s="318">
        <v>575</v>
      </c>
      <c r="N14" s="318">
        <v>1157</v>
      </c>
      <c r="O14" s="318">
        <v>84</v>
      </c>
      <c r="P14" s="318">
        <v>79</v>
      </c>
      <c r="Q14" s="318">
        <v>82</v>
      </c>
      <c r="R14" s="318">
        <v>745</v>
      </c>
      <c r="S14" s="318">
        <v>751</v>
      </c>
      <c r="T14" s="318">
        <v>1496</v>
      </c>
    </row>
    <row r="15" spans="1:20" x14ac:dyDescent="0.35">
      <c r="A15" s="133" t="s">
        <v>263</v>
      </c>
      <c r="B15" s="170" t="s">
        <v>264</v>
      </c>
      <c r="C15" s="318">
        <v>75</v>
      </c>
      <c r="D15" s="318">
        <v>70</v>
      </c>
      <c r="E15" s="318">
        <v>72</v>
      </c>
      <c r="F15" s="318">
        <v>378</v>
      </c>
      <c r="G15" s="318">
        <v>376</v>
      </c>
      <c r="H15" s="318">
        <v>754</v>
      </c>
      <c r="I15" s="318">
        <v>83</v>
      </c>
      <c r="J15" s="318">
        <v>78</v>
      </c>
      <c r="K15" s="318">
        <v>81</v>
      </c>
      <c r="L15" s="318">
        <v>653</v>
      </c>
      <c r="M15" s="318">
        <v>602</v>
      </c>
      <c r="N15" s="318">
        <v>1255</v>
      </c>
      <c r="O15" s="318">
        <v>80</v>
      </c>
      <c r="P15" s="318">
        <v>75</v>
      </c>
      <c r="Q15" s="318">
        <v>77</v>
      </c>
      <c r="R15" s="318">
        <v>1031</v>
      </c>
      <c r="S15" s="318">
        <v>978</v>
      </c>
      <c r="T15" s="318">
        <v>2009</v>
      </c>
    </row>
    <row r="16" spans="1:20" x14ac:dyDescent="0.35">
      <c r="A16" s="133" t="s">
        <v>265</v>
      </c>
      <c r="B16" s="170" t="s">
        <v>266</v>
      </c>
      <c r="C16" s="318">
        <v>79</v>
      </c>
      <c r="D16" s="318">
        <v>78</v>
      </c>
      <c r="E16" s="318">
        <v>79</v>
      </c>
      <c r="F16" s="318">
        <v>110</v>
      </c>
      <c r="G16" s="318">
        <v>134</v>
      </c>
      <c r="H16" s="318">
        <v>244</v>
      </c>
      <c r="I16" s="318">
        <v>88</v>
      </c>
      <c r="J16" s="318">
        <v>84</v>
      </c>
      <c r="K16" s="318">
        <v>86</v>
      </c>
      <c r="L16" s="318">
        <v>365</v>
      </c>
      <c r="M16" s="318">
        <v>379</v>
      </c>
      <c r="N16" s="318">
        <v>744</v>
      </c>
      <c r="O16" s="318">
        <v>86</v>
      </c>
      <c r="P16" s="318">
        <v>82</v>
      </c>
      <c r="Q16" s="318">
        <v>84</v>
      </c>
      <c r="R16" s="318">
        <v>475</v>
      </c>
      <c r="S16" s="318">
        <v>513</v>
      </c>
      <c r="T16" s="318">
        <v>988</v>
      </c>
    </row>
    <row r="17" spans="1:20" x14ac:dyDescent="0.35">
      <c r="A17" s="133" t="s">
        <v>267</v>
      </c>
      <c r="B17" s="170" t="s">
        <v>268</v>
      </c>
      <c r="C17" s="318">
        <v>80</v>
      </c>
      <c r="D17" s="318">
        <v>72</v>
      </c>
      <c r="E17" s="318">
        <v>76</v>
      </c>
      <c r="F17" s="318">
        <v>459</v>
      </c>
      <c r="G17" s="318">
        <v>447</v>
      </c>
      <c r="H17" s="318">
        <v>906</v>
      </c>
      <c r="I17" s="318">
        <v>87</v>
      </c>
      <c r="J17" s="318">
        <v>82</v>
      </c>
      <c r="K17" s="318">
        <v>85</v>
      </c>
      <c r="L17" s="318">
        <v>1102</v>
      </c>
      <c r="M17" s="318">
        <v>1201</v>
      </c>
      <c r="N17" s="318">
        <v>2303</v>
      </c>
      <c r="O17" s="318">
        <v>85</v>
      </c>
      <c r="P17" s="318">
        <v>79</v>
      </c>
      <c r="Q17" s="318">
        <v>82</v>
      </c>
      <c r="R17" s="318">
        <v>1561</v>
      </c>
      <c r="S17" s="318">
        <v>1648</v>
      </c>
      <c r="T17" s="318">
        <v>3209</v>
      </c>
    </row>
    <row r="18" spans="1:20" x14ac:dyDescent="0.35">
      <c r="A18" s="133" t="s">
        <v>269</v>
      </c>
      <c r="B18" s="170" t="s">
        <v>270</v>
      </c>
      <c r="C18" s="318">
        <v>82</v>
      </c>
      <c r="D18" s="318">
        <v>74</v>
      </c>
      <c r="E18" s="318">
        <v>78</v>
      </c>
      <c r="F18" s="318">
        <v>463</v>
      </c>
      <c r="G18" s="318">
        <v>505</v>
      </c>
      <c r="H18" s="318">
        <v>968</v>
      </c>
      <c r="I18" s="318">
        <v>88</v>
      </c>
      <c r="J18" s="318">
        <v>83</v>
      </c>
      <c r="K18" s="318">
        <v>85</v>
      </c>
      <c r="L18" s="318">
        <v>1342</v>
      </c>
      <c r="M18" s="318">
        <v>1368</v>
      </c>
      <c r="N18" s="318">
        <v>2710</v>
      </c>
      <c r="O18" s="318">
        <v>87</v>
      </c>
      <c r="P18" s="318">
        <v>80</v>
      </c>
      <c r="Q18" s="318">
        <v>83</v>
      </c>
      <c r="R18" s="318">
        <v>1805</v>
      </c>
      <c r="S18" s="318">
        <v>1873</v>
      </c>
      <c r="T18" s="318">
        <v>3678</v>
      </c>
    </row>
    <row r="19" spans="1:20" x14ac:dyDescent="0.35">
      <c r="A19" s="133" t="s">
        <v>273</v>
      </c>
      <c r="B19" s="170" t="s">
        <v>274</v>
      </c>
      <c r="C19" s="318">
        <v>81</v>
      </c>
      <c r="D19" s="318">
        <v>67</v>
      </c>
      <c r="E19" s="318">
        <v>73</v>
      </c>
      <c r="F19" s="318">
        <v>308</v>
      </c>
      <c r="G19" s="318">
        <v>362</v>
      </c>
      <c r="H19" s="318">
        <v>670</v>
      </c>
      <c r="I19" s="318">
        <v>85</v>
      </c>
      <c r="J19" s="318">
        <v>80</v>
      </c>
      <c r="K19" s="318">
        <v>82</v>
      </c>
      <c r="L19" s="318">
        <v>1319</v>
      </c>
      <c r="M19" s="318">
        <v>1462</v>
      </c>
      <c r="N19" s="318">
        <v>2781</v>
      </c>
      <c r="O19" s="318">
        <v>84</v>
      </c>
      <c r="P19" s="318">
        <v>78</v>
      </c>
      <c r="Q19" s="318">
        <v>81</v>
      </c>
      <c r="R19" s="318">
        <v>1627</v>
      </c>
      <c r="S19" s="318">
        <v>1824</v>
      </c>
      <c r="T19" s="318">
        <v>3451</v>
      </c>
    </row>
    <row r="20" spans="1:20" x14ac:dyDescent="0.35">
      <c r="A20" s="133" t="s">
        <v>275</v>
      </c>
      <c r="B20" s="170" t="s">
        <v>276</v>
      </c>
      <c r="C20" s="318">
        <v>80</v>
      </c>
      <c r="D20" s="318">
        <v>69</v>
      </c>
      <c r="E20" s="318">
        <v>75</v>
      </c>
      <c r="F20" s="318">
        <v>607</v>
      </c>
      <c r="G20" s="318">
        <v>624</v>
      </c>
      <c r="H20" s="318">
        <v>1231</v>
      </c>
      <c r="I20" s="318">
        <v>84</v>
      </c>
      <c r="J20" s="318">
        <v>77</v>
      </c>
      <c r="K20" s="318">
        <v>80</v>
      </c>
      <c r="L20" s="318">
        <v>1015</v>
      </c>
      <c r="M20" s="318">
        <v>1103</v>
      </c>
      <c r="N20" s="318">
        <v>2118</v>
      </c>
      <c r="O20" s="318">
        <v>83</v>
      </c>
      <c r="P20" s="318">
        <v>74</v>
      </c>
      <c r="Q20" s="318">
        <v>78</v>
      </c>
      <c r="R20" s="318">
        <v>1622</v>
      </c>
      <c r="S20" s="318">
        <v>1727</v>
      </c>
      <c r="T20" s="318">
        <v>3349</v>
      </c>
    </row>
    <row r="21" spans="1:20" x14ac:dyDescent="0.35">
      <c r="A21" s="133" t="s">
        <v>277</v>
      </c>
      <c r="B21" s="170" t="s">
        <v>278</v>
      </c>
      <c r="C21" s="318">
        <v>75</v>
      </c>
      <c r="D21" s="318">
        <v>68</v>
      </c>
      <c r="E21" s="318">
        <v>71</v>
      </c>
      <c r="F21" s="318">
        <v>269</v>
      </c>
      <c r="G21" s="318">
        <v>288</v>
      </c>
      <c r="H21" s="318">
        <v>557</v>
      </c>
      <c r="I21" s="318">
        <v>89</v>
      </c>
      <c r="J21" s="318">
        <v>84</v>
      </c>
      <c r="K21" s="318">
        <v>86</v>
      </c>
      <c r="L21" s="318">
        <v>1094</v>
      </c>
      <c r="M21" s="318">
        <v>1206</v>
      </c>
      <c r="N21" s="318">
        <v>2300</v>
      </c>
      <c r="O21" s="318">
        <v>86</v>
      </c>
      <c r="P21" s="318">
        <v>81</v>
      </c>
      <c r="Q21" s="318">
        <v>83</v>
      </c>
      <c r="R21" s="318">
        <v>1363</v>
      </c>
      <c r="S21" s="318">
        <v>1494</v>
      </c>
      <c r="T21" s="318">
        <v>2857</v>
      </c>
    </row>
    <row r="22" spans="1:20" x14ac:dyDescent="0.35">
      <c r="A22" s="133" t="s">
        <v>279</v>
      </c>
      <c r="B22" s="170" t="s">
        <v>280</v>
      </c>
      <c r="C22" s="318">
        <v>81</v>
      </c>
      <c r="D22" s="318">
        <v>75</v>
      </c>
      <c r="E22" s="318">
        <v>78</v>
      </c>
      <c r="F22" s="318">
        <v>283</v>
      </c>
      <c r="G22" s="318">
        <v>314</v>
      </c>
      <c r="H22" s="318">
        <v>597</v>
      </c>
      <c r="I22" s="318">
        <v>86</v>
      </c>
      <c r="J22" s="318">
        <v>81</v>
      </c>
      <c r="K22" s="318">
        <v>83</v>
      </c>
      <c r="L22" s="318">
        <v>496</v>
      </c>
      <c r="M22" s="318">
        <v>496</v>
      </c>
      <c r="N22" s="318">
        <v>992</v>
      </c>
      <c r="O22" s="318">
        <v>84</v>
      </c>
      <c r="P22" s="318">
        <v>79</v>
      </c>
      <c r="Q22" s="318">
        <v>81</v>
      </c>
      <c r="R22" s="318">
        <v>779</v>
      </c>
      <c r="S22" s="318">
        <v>810</v>
      </c>
      <c r="T22" s="318">
        <v>1589</v>
      </c>
    </row>
    <row r="23" spans="1:20" x14ac:dyDescent="0.35">
      <c r="A23" s="133" t="s">
        <v>283</v>
      </c>
      <c r="B23" s="170" t="s">
        <v>284</v>
      </c>
      <c r="C23" s="318">
        <v>72</v>
      </c>
      <c r="D23" s="318">
        <v>65</v>
      </c>
      <c r="E23" s="318">
        <v>68</v>
      </c>
      <c r="F23" s="318">
        <v>368</v>
      </c>
      <c r="G23" s="318">
        <v>373</v>
      </c>
      <c r="H23" s="318">
        <v>741</v>
      </c>
      <c r="I23" s="318">
        <v>80</v>
      </c>
      <c r="J23" s="318">
        <v>73</v>
      </c>
      <c r="K23" s="318">
        <v>76</v>
      </c>
      <c r="L23" s="318">
        <v>1423</v>
      </c>
      <c r="M23" s="318">
        <v>1491</v>
      </c>
      <c r="N23" s="318">
        <v>2914</v>
      </c>
      <c r="O23" s="318">
        <v>78</v>
      </c>
      <c r="P23" s="318">
        <v>71</v>
      </c>
      <c r="Q23" s="318">
        <v>75</v>
      </c>
      <c r="R23" s="318">
        <v>1791</v>
      </c>
      <c r="S23" s="318">
        <v>1864</v>
      </c>
      <c r="T23" s="318">
        <v>3655</v>
      </c>
    </row>
    <row r="24" spans="1:20" x14ac:dyDescent="0.35">
      <c r="A24" s="133" t="s">
        <v>285</v>
      </c>
      <c r="B24" s="170" t="s">
        <v>286</v>
      </c>
      <c r="C24" s="318">
        <v>72</v>
      </c>
      <c r="D24" s="318">
        <v>65</v>
      </c>
      <c r="E24" s="318">
        <v>69</v>
      </c>
      <c r="F24" s="318">
        <v>300</v>
      </c>
      <c r="G24" s="318">
        <v>332</v>
      </c>
      <c r="H24" s="318">
        <v>632</v>
      </c>
      <c r="I24" s="318">
        <v>83</v>
      </c>
      <c r="J24" s="318">
        <v>80</v>
      </c>
      <c r="K24" s="318">
        <v>81</v>
      </c>
      <c r="L24" s="318">
        <v>1757</v>
      </c>
      <c r="M24" s="318">
        <v>1904</v>
      </c>
      <c r="N24" s="318">
        <v>3661</v>
      </c>
      <c r="O24" s="318">
        <v>81</v>
      </c>
      <c r="P24" s="318">
        <v>78</v>
      </c>
      <c r="Q24" s="318">
        <v>80</v>
      </c>
      <c r="R24" s="318">
        <v>2057</v>
      </c>
      <c r="S24" s="318">
        <v>2236</v>
      </c>
      <c r="T24" s="318">
        <v>4293</v>
      </c>
    </row>
    <row r="25" spans="1:20" x14ac:dyDescent="0.35">
      <c r="A25" s="133" t="s">
        <v>287</v>
      </c>
      <c r="B25" s="170" t="s">
        <v>288</v>
      </c>
      <c r="C25" s="318">
        <v>75</v>
      </c>
      <c r="D25" s="318">
        <v>63</v>
      </c>
      <c r="E25" s="318">
        <v>69</v>
      </c>
      <c r="F25" s="318">
        <v>257</v>
      </c>
      <c r="G25" s="318">
        <v>238</v>
      </c>
      <c r="H25" s="318">
        <v>495</v>
      </c>
      <c r="I25" s="318">
        <v>87</v>
      </c>
      <c r="J25" s="318">
        <v>82</v>
      </c>
      <c r="K25" s="318">
        <v>85</v>
      </c>
      <c r="L25" s="318">
        <v>1322</v>
      </c>
      <c r="M25" s="318">
        <v>1330</v>
      </c>
      <c r="N25" s="318">
        <v>2652</v>
      </c>
      <c r="O25" s="318">
        <v>85</v>
      </c>
      <c r="P25" s="318">
        <v>79</v>
      </c>
      <c r="Q25" s="318">
        <v>82</v>
      </c>
      <c r="R25" s="318">
        <v>1579</v>
      </c>
      <c r="S25" s="318">
        <v>1568</v>
      </c>
      <c r="T25" s="318">
        <v>3147</v>
      </c>
    </row>
    <row r="26" spans="1:20" x14ac:dyDescent="0.35">
      <c r="A26" s="133" t="s">
        <v>289</v>
      </c>
      <c r="B26" s="170" t="s">
        <v>290</v>
      </c>
      <c r="C26" s="318">
        <v>77</v>
      </c>
      <c r="D26" s="318">
        <v>72</v>
      </c>
      <c r="E26" s="318">
        <v>75</v>
      </c>
      <c r="F26" s="318">
        <v>289</v>
      </c>
      <c r="G26" s="318">
        <v>296</v>
      </c>
      <c r="H26" s="318">
        <v>585</v>
      </c>
      <c r="I26" s="318">
        <v>81</v>
      </c>
      <c r="J26" s="318">
        <v>75</v>
      </c>
      <c r="K26" s="318">
        <v>78</v>
      </c>
      <c r="L26" s="318">
        <v>1626</v>
      </c>
      <c r="M26" s="318">
        <v>1639</v>
      </c>
      <c r="N26" s="318">
        <v>3265</v>
      </c>
      <c r="O26" s="318">
        <v>80</v>
      </c>
      <c r="P26" s="318">
        <v>74</v>
      </c>
      <c r="Q26" s="318">
        <v>77</v>
      </c>
      <c r="R26" s="318">
        <v>1915</v>
      </c>
      <c r="S26" s="318">
        <v>1935</v>
      </c>
      <c r="T26" s="318">
        <v>3850</v>
      </c>
    </row>
    <row r="27" spans="1:20" x14ac:dyDescent="0.35">
      <c r="A27" s="133" t="s">
        <v>291</v>
      </c>
      <c r="B27" s="170" t="s">
        <v>292</v>
      </c>
      <c r="C27" s="318">
        <v>76</v>
      </c>
      <c r="D27" s="318">
        <v>66</v>
      </c>
      <c r="E27" s="318">
        <v>71</v>
      </c>
      <c r="F27" s="318">
        <v>221</v>
      </c>
      <c r="G27" s="318">
        <v>211</v>
      </c>
      <c r="H27" s="318">
        <v>432</v>
      </c>
      <c r="I27" s="318">
        <v>87</v>
      </c>
      <c r="J27" s="318">
        <v>82</v>
      </c>
      <c r="K27" s="318">
        <v>84</v>
      </c>
      <c r="L27" s="318">
        <v>1660</v>
      </c>
      <c r="M27" s="318">
        <v>1747</v>
      </c>
      <c r="N27" s="318">
        <v>3407</v>
      </c>
      <c r="O27" s="318">
        <v>85</v>
      </c>
      <c r="P27" s="318">
        <v>80</v>
      </c>
      <c r="Q27" s="318">
        <v>83</v>
      </c>
      <c r="R27" s="318">
        <v>1881</v>
      </c>
      <c r="S27" s="318">
        <v>1958</v>
      </c>
      <c r="T27" s="318">
        <v>3839</v>
      </c>
    </row>
    <row r="28" spans="1:20" x14ac:dyDescent="0.35">
      <c r="A28" s="133" t="s">
        <v>293</v>
      </c>
      <c r="B28" s="170" t="s">
        <v>294</v>
      </c>
      <c r="C28" s="318">
        <v>72</v>
      </c>
      <c r="D28" s="318">
        <v>63</v>
      </c>
      <c r="E28" s="318">
        <v>67</v>
      </c>
      <c r="F28" s="318">
        <v>623</v>
      </c>
      <c r="G28" s="318">
        <v>589</v>
      </c>
      <c r="H28" s="318">
        <v>1212</v>
      </c>
      <c r="I28" s="318">
        <v>82</v>
      </c>
      <c r="J28" s="318">
        <v>75</v>
      </c>
      <c r="K28" s="318">
        <v>79</v>
      </c>
      <c r="L28" s="318">
        <v>1776</v>
      </c>
      <c r="M28" s="318">
        <v>1797</v>
      </c>
      <c r="N28" s="318">
        <v>3573</v>
      </c>
      <c r="O28" s="318">
        <v>79</v>
      </c>
      <c r="P28" s="318">
        <v>72</v>
      </c>
      <c r="Q28" s="318">
        <v>76</v>
      </c>
      <c r="R28" s="318">
        <v>2399</v>
      </c>
      <c r="S28" s="318">
        <v>2386</v>
      </c>
      <c r="T28" s="318">
        <v>4785</v>
      </c>
    </row>
    <row r="29" spans="1:20" x14ac:dyDescent="0.35">
      <c r="A29" s="133" t="s">
        <v>295</v>
      </c>
      <c r="B29" s="170" t="s">
        <v>296</v>
      </c>
      <c r="C29" s="318">
        <v>75</v>
      </c>
      <c r="D29" s="318">
        <v>69</v>
      </c>
      <c r="E29" s="318">
        <v>72</v>
      </c>
      <c r="F29" s="318">
        <v>394</v>
      </c>
      <c r="G29" s="318">
        <v>400</v>
      </c>
      <c r="H29" s="318">
        <v>794</v>
      </c>
      <c r="I29" s="318">
        <v>84</v>
      </c>
      <c r="J29" s="318">
        <v>77</v>
      </c>
      <c r="K29" s="318">
        <v>81</v>
      </c>
      <c r="L29" s="318">
        <v>1848</v>
      </c>
      <c r="M29" s="318">
        <v>1912</v>
      </c>
      <c r="N29" s="318">
        <v>3760</v>
      </c>
      <c r="O29" s="318">
        <v>82</v>
      </c>
      <c r="P29" s="318">
        <v>76</v>
      </c>
      <c r="Q29" s="318">
        <v>79</v>
      </c>
      <c r="R29" s="318">
        <v>2242</v>
      </c>
      <c r="S29" s="318">
        <v>2312</v>
      </c>
      <c r="T29" s="318">
        <v>4554</v>
      </c>
    </row>
    <row r="30" spans="1:20" x14ac:dyDescent="0.35">
      <c r="A30" s="133" t="s">
        <v>297</v>
      </c>
      <c r="B30" s="170" t="s">
        <v>298</v>
      </c>
      <c r="C30" s="318">
        <v>75</v>
      </c>
      <c r="D30" s="318">
        <v>63</v>
      </c>
      <c r="E30" s="318">
        <v>69</v>
      </c>
      <c r="F30" s="318">
        <v>492</v>
      </c>
      <c r="G30" s="318">
        <v>483</v>
      </c>
      <c r="H30" s="318">
        <v>975</v>
      </c>
      <c r="I30" s="318">
        <v>82</v>
      </c>
      <c r="J30" s="318">
        <v>75</v>
      </c>
      <c r="K30" s="318">
        <v>78</v>
      </c>
      <c r="L30" s="318">
        <v>1749</v>
      </c>
      <c r="M30" s="318">
        <v>1916</v>
      </c>
      <c r="N30" s="318">
        <v>3665</v>
      </c>
      <c r="O30" s="318">
        <v>80</v>
      </c>
      <c r="P30" s="318">
        <v>73</v>
      </c>
      <c r="Q30" s="318">
        <v>76</v>
      </c>
      <c r="R30" s="318">
        <v>2241</v>
      </c>
      <c r="S30" s="318">
        <v>2399</v>
      </c>
      <c r="T30" s="318">
        <v>4640</v>
      </c>
    </row>
    <row r="31" spans="1:20" x14ac:dyDescent="0.35">
      <c r="A31" s="133" t="s">
        <v>261</v>
      </c>
      <c r="B31" s="170" t="s">
        <v>262</v>
      </c>
      <c r="C31" s="318">
        <v>72</v>
      </c>
      <c r="D31" s="318">
        <v>62</v>
      </c>
      <c r="E31" s="318">
        <v>67</v>
      </c>
      <c r="F31" s="318">
        <v>316</v>
      </c>
      <c r="G31" s="318">
        <v>331</v>
      </c>
      <c r="H31" s="318">
        <v>647</v>
      </c>
      <c r="I31" s="318">
        <v>81</v>
      </c>
      <c r="J31" s="318">
        <v>76</v>
      </c>
      <c r="K31" s="318">
        <v>79</v>
      </c>
      <c r="L31" s="318">
        <v>1262</v>
      </c>
      <c r="M31" s="318">
        <v>1202</v>
      </c>
      <c r="N31" s="318">
        <v>2464</v>
      </c>
      <c r="O31" s="318">
        <v>79</v>
      </c>
      <c r="P31" s="318">
        <v>73</v>
      </c>
      <c r="Q31" s="318">
        <v>76</v>
      </c>
      <c r="R31" s="318">
        <v>1578</v>
      </c>
      <c r="S31" s="318">
        <v>1533</v>
      </c>
      <c r="T31" s="318">
        <v>3111</v>
      </c>
    </row>
    <row r="32" spans="1:20" x14ac:dyDescent="0.35">
      <c r="A32" s="133" t="s">
        <v>301</v>
      </c>
      <c r="B32" s="170" t="s">
        <v>302</v>
      </c>
      <c r="C32" s="318">
        <v>78</v>
      </c>
      <c r="D32" s="318">
        <v>72</v>
      </c>
      <c r="E32" s="318">
        <v>75</v>
      </c>
      <c r="F32" s="318">
        <v>188</v>
      </c>
      <c r="G32" s="318">
        <v>161</v>
      </c>
      <c r="H32" s="318">
        <v>349</v>
      </c>
      <c r="I32" s="318">
        <v>87</v>
      </c>
      <c r="J32" s="318">
        <v>80</v>
      </c>
      <c r="K32" s="318">
        <v>84</v>
      </c>
      <c r="L32" s="318">
        <v>1314</v>
      </c>
      <c r="M32" s="318">
        <v>1400</v>
      </c>
      <c r="N32" s="318">
        <v>2714</v>
      </c>
      <c r="O32" s="318">
        <v>86</v>
      </c>
      <c r="P32" s="318">
        <v>79</v>
      </c>
      <c r="Q32" s="318">
        <v>83</v>
      </c>
      <c r="R32" s="318">
        <v>1502</v>
      </c>
      <c r="S32" s="318">
        <v>1561</v>
      </c>
      <c r="T32" s="318">
        <v>3063</v>
      </c>
    </row>
    <row r="33" spans="1:20" x14ac:dyDescent="0.35">
      <c r="A33" s="133" t="s">
        <v>303</v>
      </c>
      <c r="B33" s="170" t="s">
        <v>304</v>
      </c>
      <c r="C33" s="318">
        <v>70</v>
      </c>
      <c r="D33" s="318">
        <v>62</v>
      </c>
      <c r="E33" s="318">
        <v>66</v>
      </c>
      <c r="F33" s="318">
        <v>210</v>
      </c>
      <c r="G33" s="318">
        <v>222</v>
      </c>
      <c r="H33" s="318">
        <v>432</v>
      </c>
      <c r="I33" s="318">
        <v>84</v>
      </c>
      <c r="J33" s="318">
        <v>76</v>
      </c>
      <c r="K33" s="318">
        <v>80</v>
      </c>
      <c r="L33" s="318">
        <v>1286</v>
      </c>
      <c r="M33" s="318">
        <v>1379</v>
      </c>
      <c r="N33" s="318">
        <v>2665</v>
      </c>
      <c r="O33" s="318">
        <v>82</v>
      </c>
      <c r="P33" s="318">
        <v>74</v>
      </c>
      <c r="Q33" s="318">
        <v>78</v>
      </c>
      <c r="R33" s="318">
        <v>1496</v>
      </c>
      <c r="S33" s="318">
        <v>1601</v>
      </c>
      <c r="T33" s="318">
        <v>3097</v>
      </c>
    </row>
    <row r="34" spans="1:20" x14ac:dyDescent="0.35">
      <c r="A34" s="133" t="s">
        <v>305</v>
      </c>
      <c r="B34" s="170" t="s">
        <v>306</v>
      </c>
      <c r="C34" s="318">
        <v>71</v>
      </c>
      <c r="D34" s="318">
        <v>64</v>
      </c>
      <c r="E34" s="318">
        <v>67</v>
      </c>
      <c r="F34" s="318">
        <v>314</v>
      </c>
      <c r="G34" s="318">
        <v>363</v>
      </c>
      <c r="H34" s="318">
        <v>677</v>
      </c>
      <c r="I34" s="318">
        <v>86</v>
      </c>
      <c r="J34" s="318">
        <v>79</v>
      </c>
      <c r="K34" s="318">
        <v>83</v>
      </c>
      <c r="L34" s="318">
        <v>1738</v>
      </c>
      <c r="M34" s="318">
        <v>1786</v>
      </c>
      <c r="N34" s="318">
        <v>3524</v>
      </c>
      <c r="O34" s="318">
        <v>84</v>
      </c>
      <c r="P34" s="318">
        <v>77</v>
      </c>
      <c r="Q34" s="318">
        <v>80</v>
      </c>
      <c r="R34" s="318">
        <v>2052</v>
      </c>
      <c r="S34" s="318">
        <v>2149</v>
      </c>
      <c r="T34" s="318">
        <v>4201</v>
      </c>
    </row>
    <row r="35" spans="1:20" x14ac:dyDescent="0.35">
      <c r="A35" s="133" t="s">
        <v>307</v>
      </c>
      <c r="B35" s="170" t="s">
        <v>308</v>
      </c>
      <c r="C35" s="318">
        <v>78</v>
      </c>
      <c r="D35" s="318">
        <v>68</v>
      </c>
      <c r="E35" s="318">
        <v>73</v>
      </c>
      <c r="F35" s="318">
        <v>292</v>
      </c>
      <c r="G35" s="318">
        <v>281</v>
      </c>
      <c r="H35" s="318">
        <v>573</v>
      </c>
      <c r="I35" s="318">
        <v>85</v>
      </c>
      <c r="J35" s="318">
        <v>80</v>
      </c>
      <c r="K35" s="318">
        <v>83</v>
      </c>
      <c r="L35" s="318">
        <v>1340</v>
      </c>
      <c r="M35" s="318">
        <v>1443</v>
      </c>
      <c r="N35" s="318">
        <v>2783</v>
      </c>
      <c r="O35" s="318">
        <v>84</v>
      </c>
      <c r="P35" s="318">
        <v>78</v>
      </c>
      <c r="Q35" s="318">
        <v>81</v>
      </c>
      <c r="R35" s="318">
        <v>1632</v>
      </c>
      <c r="S35" s="318">
        <v>1724</v>
      </c>
      <c r="T35" s="318">
        <v>3356</v>
      </c>
    </row>
    <row r="36" spans="1:20" x14ac:dyDescent="0.35">
      <c r="A36" s="133" t="s">
        <v>309</v>
      </c>
      <c r="B36" s="170" t="s">
        <v>310</v>
      </c>
      <c r="C36" s="318">
        <v>63</v>
      </c>
      <c r="D36" s="318">
        <v>52</v>
      </c>
      <c r="E36" s="318">
        <v>58</v>
      </c>
      <c r="F36" s="318">
        <v>93</v>
      </c>
      <c r="G36" s="318">
        <v>101</v>
      </c>
      <c r="H36" s="318">
        <v>194</v>
      </c>
      <c r="I36" s="318">
        <v>81</v>
      </c>
      <c r="J36" s="318">
        <v>77</v>
      </c>
      <c r="K36" s="318">
        <v>79</v>
      </c>
      <c r="L36" s="318">
        <v>918</v>
      </c>
      <c r="M36" s="318">
        <v>893</v>
      </c>
      <c r="N36" s="318">
        <v>1811</v>
      </c>
      <c r="O36" s="318">
        <v>80</v>
      </c>
      <c r="P36" s="318">
        <v>75</v>
      </c>
      <c r="Q36" s="318">
        <v>77</v>
      </c>
      <c r="R36" s="318">
        <v>1011</v>
      </c>
      <c r="S36" s="318">
        <v>994</v>
      </c>
      <c r="T36" s="318">
        <v>2005</v>
      </c>
    </row>
    <row r="37" spans="1:20" x14ac:dyDescent="0.35">
      <c r="A37" s="133" t="s">
        <v>311</v>
      </c>
      <c r="B37" s="170" t="s">
        <v>312</v>
      </c>
      <c r="C37" s="318">
        <v>74</v>
      </c>
      <c r="D37" s="318">
        <v>58</v>
      </c>
      <c r="E37" s="318">
        <v>66</v>
      </c>
      <c r="F37" s="318">
        <v>175</v>
      </c>
      <c r="G37" s="318">
        <v>183</v>
      </c>
      <c r="H37" s="318">
        <v>358</v>
      </c>
      <c r="I37" s="318">
        <v>81</v>
      </c>
      <c r="J37" s="318">
        <v>76</v>
      </c>
      <c r="K37" s="318">
        <v>79</v>
      </c>
      <c r="L37" s="318">
        <v>1100</v>
      </c>
      <c r="M37" s="318">
        <v>1078</v>
      </c>
      <c r="N37" s="318">
        <v>2178</v>
      </c>
      <c r="O37" s="318">
        <v>80</v>
      </c>
      <c r="P37" s="318">
        <v>74</v>
      </c>
      <c r="Q37" s="318">
        <v>77</v>
      </c>
      <c r="R37" s="318">
        <v>1275</v>
      </c>
      <c r="S37" s="318">
        <v>1261</v>
      </c>
      <c r="T37" s="318">
        <v>2536</v>
      </c>
    </row>
    <row r="38" spans="1:20" x14ac:dyDescent="0.35">
      <c r="A38" s="133" t="s">
        <v>271</v>
      </c>
      <c r="B38" s="170" t="s">
        <v>272</v>
      </c>
      <c r="C38" s="318">
        <v>83</v>
      </c>
      <c r="D38" s="318">
        <v>74</v>
      </c>
      <c r="E38" s="318">
        <v>79</v>
      </c>
      <c r="F38" s="318">
        <v>435</v>
      </c>
      <c r="G38" s="318">
        <v>451</v>
      </c>
      <c r="H38" s="318">
        <v>886</v>
      </c>
      <c r="I38" s="318">
        <v>87</v>
      </c>
      <c r="J38" s="318">
        <v>81</v>
      </c>
      <c r="K38" s="318">
        <v>84</v>
      </c>
      <c r="L38" s="318">
        <v>1971</v>
      </c>
      <c r="M38" s="318">
        <v>1997</v>
      </c>
      <c r="N38" s="318">
        <v>3968</v>
      </c>
      <c r="O38" s="318">
        <v>87</v>
      </c>
      <c r="P38" s="318">
        <v>80</v>
      </c>
      <c r="Q38" s="318">
        <v>83</v>
      </c>
      <c r="R38" s="318">
        <v>2406</v>
      </c>
      <c r="S38" s="318">
        <v>2448</v>
      </c>
      <c r="T38" s="318">
        <v>4854</v>
      </c>
    </row>
    <row r="39" spans="1:20" x14ac:dyDescent="0.35">
      <c r="A39" s="133" t="s">
        <v>313</v>
      </c>
      <c r="B39" s="170" t="s">
        <v>314</v>
      </c>
      <c r="C39" s="318">
        <v>66</v>
      </c>
      <c r="D39" s="318">
        <v>57</v>
      </c>
      <c r="E39" s="318">
        <v>62</v>
      </c>
      <c r="F39" s="318">
        <v>300</v>
      </c>
      <c r="G39" s="318">
        <v>288</v>
      </c>
      <c r="H39" s="318">
        <v>588</v>
      </c>
      <c r="I39" s="318">
        <v>78</v>
      </c>
      <c r="J39" s="318">
        <v>73</v>
      </c>
      <c r="K39" s="318">
        <v>75</v>
      </c>
      <c r="L39" s="318">
        <v>1702</v>
      </c>
      <c r="M39" s="318">
        <v>1780</v>
      </c>
      <c r="N39" s="318">
        <v>3482</v>
      </c>
      <c r="O39" s="318">
        <v>76</v>
      </c>
      <c r="P39" s="318">
        <v>71</v>
      </c>
      <c r="Q39" s="318">
        <v>73</v>
      </c>
      <c r="R39" s="318">
        <v>2002</v>
      </c>
      <c r="S39" s="318">
        <v>2068</v>
      </c>
      <c r="T39" s="318">
        <v>4070</v>
      </c>
    </row>
    <row r="40" spans="1:20" x14ac:dyDescent="0.35">
      <c r="A40" s="133" t="s">
        <v>315</v>
      </c>
      <c r="B40" s="170" t="s">
        <v>316</v>
      </c>
      <c r="C40" s="318">
        <v>69</v>
      </c>
      <c r="D40" s="318">
        <v>56</v>
      </c>
      <c r="E40" s="318">
        <v>62</v>
      </c>
      <c r="F40" s="318">
        <v>78</v>
      </c>
      <c r="G40" s="318">
        <v>87</v>
      </c>
      <c r="H40" s="318">
        <v>165</v>
      </c>
      <c r="I40" s="318">
        <v>91</v>
      </c>
      <c r="J40" s="318">
        <v>86</v>
      </c>
      <c r="K40" s="318">
        <v>88</v>
      </c>
      <c r="L40" s="318">
        <v>1070</v>
      </c>
      <c r="M40" s="318">
        <v>1216</v>
      </c>
      <c r="N40" s="318">
        <v>2286</v>
      </c>
      <c r="O40" s="318">
        <v>89</v>
      </c>
      <c r="P40" s="318">
        <v>84</v>
      </c>
      <c r="Q40" s="318">
        <v>87</v>
      </c>
      <c r="R40" s="318">
        <v>1148</v>
      </c>
      <c r="S40" s="318">
        <v>1303</v>
      </c>
      <c r="T40" s="318">
        <v>2451</v>
      </c>
    </row>
    <row r="41" spans="1:20" x14ac:dyDescent="0.35">
      <c r="A41" s="133" t="s">
        <v>317</v>
      </c>
      <c r="B41" s="170" t="s">
        <v>318</v>
      </c>
      <c r="C41" s="318">
        <v>77</v>
      </c>
      <c r="D41" s="318">
        <v>64</v>
      </c>
      <c r="E41" s="318">
        <v>71</v>
      </c>
      <c r="F41" s="318">
        <v>168</v>
      </c>
      <c r="G41" s="318">
        <v>151</v>
      </c>
      <c r="H41" s="318">
        <v>319</v>
      </c>
      <c r="I41" s="318">
        <v>86</v>
      </c>
      <c r="J41" s="318">
        <v>82</v>
      </c>
      <c r="K41" s="318">
        <v>84</v>
      </c>
      <c r="L41" s="318">
        <v>1058</v>
      </c>
      <c r="M41" s="318">
        <v>1137</v>
      </c>
      <c r="N41" s="318">
        <v>2195</v>
      </c>
      <c r="O41" s="318">
        <v>85</v>
      </c>
      <c r="P41" s="318">
        <v>80</v>
      </c>
      <c r="Q41" s="318">
        <v>82</v>
      </c>
      <c r="R41" s="318">
        <v>1226</v>
      </c>
      <c r="S41" s="318">
        <v>1288</v>
      </c>
      <c r="T41" s="318">
        <v>2514</v>
      </c>
    </row>
    <row r="42" spans="1:20" x14ac:dyDescent="0.35">
      <c r="A42" s="133" t="s">
        <v>319</v>
      </c>
      <c r="B42" s="170" t="s">
        <v>320</v>
      </c>
      <c r="C42" s="318">
        <v>76</v>
      </c>
      <c r="D42" s="318">
        <v>66</v>
      </c>
      <c r="E42" s="318">
        <v>71</v>
      </c>
      <c r="F42" s="318">
        <v>327</v>
      </c>
      <c r="G42" s="318">
        <v>346</v>
      </c>
      <c r="H42" s="318">
        <v>673</v>
      </c>
      <c r="I42" s="318">
        <v>82</v>
      </c>
      <c r="J42" s="318">
        <v>76</v>
      </c>
      <c r="K42" s="318">
        <v>79</v>
      </c>
      <c r="L42" s="318">
        <v>1515</v>
      </c>
      <c r="M42" s="318">
        <v>1494</v>
      </c>
      <c r="N42" s="318">
        <v>3009</v>
      </c>
      <c r="O42" s="318">
        <v>81</v>
      </c>
      <c r="P42" s="318">
        <v>75</v>
      </c>
      <c r="Q42" s="318">
        <v>78</v>
      </c>
      <c r="R42" s="318">
        <v>1842</v>
      </c>
      <c r="S42" s="318">
        <v>1840</v>
      </c>
      <c r="T42" s="318">
        <v>3682</v>
      </c>
    </row>
    <row r="43" spans="1:20" x14ac:dyDescent="0.35">
      <c r="A43" s="133" t="s">
        <v>198</v>
      </c>
      <c r="B43" s="170" t="s">
        <v>199</v>
      </c>
      <c r="C43" s="318">
        <v>75</v>
      </c>
      <c r="D43" s="318">
        <v>65</v>
      </c>
      <c r="E43" s="318">
        <v>70</v>
      </c>
      <c r="F43" s="318">
        <v>2434</v>
      </c>
      <c r="G43" s="318">
        <v>2445</v>
      </c>
      <c r="H43" s="318">
        <v>4879</v>
      </c>
      <c r="I43" s="318">
        <v>83</v>
      </c>
      <c r="J43" s="318">
        <v>76</v>
      </c>
      <c r="K43" s="318">
        <v>79</v>
      </c>
      <c r="L43" s="318">
        <v>5464</v>
      </c>
      <c r="M43" s="318">
        <v>5651</v>
      </c>
      <c r="N43" s="318">
        <v>11115</v>
      </c>
      <c r="O43" s="318">
        <v>81</v>
      </c>
      <c r="P43" s="318">
        <v>72</v>
      </c>
      <c r="Q43" s="318">
        <v>76</v>
      </c>
      <c r="R43" s="318">
        <v>7898</v>
      </c>
      <c r="S43" s="318">
        <v>8096</v>
      </c>
      <c r="T43" s="318">
        <v>15994</v>
      </c>
    </row>
    <row r="44" spans="1:20" x14ac:dyDescent="0.35">
      <c r="A44" s="133" t="s">
        <v>200</v>
      </c>
      <c r="B44" s="170" t="s">
        <v>201</v>
      </c>
      <c r="C44" s="318">
        <v>77</v>
      </c>
      <c r="D44" s="318">
        <v>60</v>
      </c>
      <c r="E44" s="318">
        <v>68</v>
      </c>
      <c r="F44" s="318">
        <v>406</v>
      </c>
      <c r="G44" s="318">
        <v>453</v>
      </c>
      <c r="H44" s="318">
        <v>859</v>
      </c>
      <c r="I44" s="318">
        <v>80</v>
      </c>
      <c r="J44" s="318">
        <v>74</v>
      </c>
      <c r="K44" s="318">
        <v>77</v>
      </c>
      <c r="L44" s="318">
        <v>1689</v>
      </c>
      <c r="M44" s="318">
        <v>1797</v>
      </c>
      <c r="N44" s="318">
        <v>3486</v>
      </c>
      <c r="O44" s="318">
        <v>79</v>
      </c>
      <c r="P44" s="318">
        <v>71</v>
      </c>
      <c r="Q44" s="318">
        <v>75</v>
      </c>
      <c r="R44" s="318">
        <v>2095</v>
      </c>
      <c r="S44" s="318">
        <v>2250</v>
      </c>
      <c r="T44" s="318">
        <v>4345</v>
      </c>
    </row>
    <row r="45" spans="1:20" x14ac:dyDescent="0.35">
      <c r="A45" s="133" t="s">
        <v>202</v>
      </c>
      <c r="B45" s="170" t="s">
        <v>203</v>
      </c>
      <c r="C45" s="318">
        <v>71</v>
      </c>
      <c r="D45" s="318">
        <v>59</v>
      </c>
      <c r="E45" s="318">
        <v>65</v>
      </c>
      <c r="F45" s="318">
        <v>326</v>
      </c>
      <c r="G45" s="318">
        <v>362</v>
      </c>
      <c r="H45" s="318">
        <v>688</v>
      </c>
      <c r="I45" s="318">
        <v>85</v>
      </c>
      <c r="J45" s="318">
        <v>77</v>
      </c>
      <c r="K45" s="318">
        <v>81</v>
      </c>
      <c r="L45" s="318">
        <v>1467</v>
      </c>
      <c r="M45" s="318">
        <v>1564</v>
      </c>
      <c r="N45" s="318">
        <v>3031</v>
      </c>
      <c r="O45" s="318">
        <v>82</v>
      </c>
      <c r="P45" s="318">
        <v>73</v>
      </c>
      <c r="Q45" s="318">
        <v>78</v>
      </c>
      <c r="R45" s="318">
        <v>1793</v>
      </c>
      <c r="S45" s="318">
        <v>1926</v>
      </c>
      <c r="T45" s="318">
        <v>3719</v>
      </c>
    </row>
    <row r="46" spans="1:20" x14ac:dyDescent="0.35">
      <c r="A46" s="133" t="s">
        <v>206</v>
      </c>
      <c r="B46" s="170" t="s">
        <v>207</v>
      </c>
      <c r="C46" s="318">
        <v>70</v>
      </c>
      <c r="D46" s="318">
        <v>60</v>
      </c>
      <c r="E46" s="318">
        <v>65</v>
      </c>
      <c r="F46" s="318">
        <v>623</v>
      </c>
      <c r="G46" s="318">
        <v>588</v>
      </c>
      <c r="H46" s="318">
        <v>1211</v>
      </c>
      <c r="I46" s="318">
        <v>81</v>
      </c>
      <c r="J46" s="318">
        <v>74</v>
      </c>
      <c r="K46" s="318">
        <v>77</v>
      </c>
      <c r="L46" s="318">
        <v>1678</v>
      </c>
      <c r="M46" s="318">
        <v>1751</v>
      </c>
      <c r="N46" s="318">
        <v>3429</v>
      </c>
      <c r="O46" s="318">
        <v>78</v>
      </c>
      <c r="P46" s="318">
        <v>70</v>
      </c>
      <c r="Q46" s="318">
        <v>74</v>
      </c>
      <c r="R46" s="318">
        <v>2301</v>
      </c>
      <c r="S46" s="318">
        <v>2339</v>
      </c>
      <c r="T46" s="318">
        <v>4640</v>
      </c>
    </row>
    <row r="47" spans="1:20" x14ac:dyDescent="0.35">
      <c r="A47" s="133" t="s">
        <v>210</v>
      </c>
      <c r="B47" s="170" t="s">
        <v>211</v>
      </c>
      <c r="C47" s="318">
        <v>74</v>
      </c>
      <c r="D47" s="318">
        <v>65</v>
      </c>
      <c r="E47" s="318">
        <v>70</v>
      </c>
      <c r="F47" s="318">
        <v>215</v>
      </c>
      <c r="G47" s="318">
        <v>215</v>
      </c>
      <c r="H47" s="318">
        <v>430</v>
      </c>
      <c r="I47" s="318">
        <v>88</v>
      </c>
      <c r="J47" s="318">
        <v>82</v>
      </c>
      <c r="K47" s="318">
        <v>85</v>
      </c>
      <c r="L47" s="318">
        <v>1077</v>
      </c>
      <c r="M47" s="318">
        <v>1142</v>
      </c>
      <c r="N47" s="318">
        <v>2219</v>
      </c>
      <c r="O47" s="318">
        <v>86</v>
      </c>
      <c r="P47" s="318">
        <v>79</v>
      </c>
      <c r="Q47" s="318">
        <v>82</v>
      </c>
      <c r="R47" s="318">
        <v>1292</v>
      </c>
      <c r="S47" s="318">
        <v>1357</v>
      </c>
      <c r="T47" s="318">
        <v>2649</v>
      </c>
    </row>
    <row r="48" spans="1:20" x14ac:dyDescent="0.35">
      <c r="A48" s="133" t="s">
        <v>218</v>
      </c>
      <c r="B48" s="170" t="s">
        <v>219</v>
      </c>
      <c r="C48" s="318">
        <v>72</v>
      </c>
      <c r="D48" s="318">
        <v>63</v>
      </c>
      <c r="E48" s="318">
        <v>67</v>
      </c>
      <c r="F48" s="318">
        <v>432</v>
      </c>
      <c r="G48" s="318">
        <v>487</v>
      </c>
      <c r="H48" s="318">
        <v>919</v>
      </c>
      <c r="I48" s="318">
        <v>86</v>
      </c>
      <c r="J48" s="318">
        <v>80</v>
      </c>
      <c r="K48" s="318">
        <v>83</v>
      </c>
      <c r="L48" s="318">
        <v>1342</v>
      </c>
      <c r="M48" s="318">
        <v>1394</v>
      </c>
      <c r="N48" s="318">
        <v>2736</v>
      </c>
      <c r="O48" s="318">
        <v>82</v>
      </c>
      <c r="P48" s="318">
        <v>75</v>
      </c>
      <c r="Q48" s="318">
        <v>79</v>
      </c>
      <c r="R48" s="318">
        <v>1774</v>
      </c>
      <c r="S48" s="318">
        <v>1881</v>
      </c>
      <c r="T48" s="318">
        <v>3655</v>
      </c>
    </row>
    <row r="49" spans="1:20" x14ac:dyDescent="0.35">
      <c r="A49" s="133" t="s">
        <v>222</v>
      </c>
      <c r="B49" s="170" t="s">
        <v>223</v>
      </c>
      <c r="C49" s="318">
        <v>73</v>
      </c>
      <c r="D49" s="318">
        <v>64</v>
      </c>
      <c r="E49" s="318">
        <v>69</v>
      </c>
      <c r="F49" s="318">
        <v>457</v>
      </c>
      <c r="G49" s="318">
        <v>428</v>
      </c>
      <c r="H49" s="318">
        <v>885</v>
      </c>
      <c r="I49" s="318">
        <v>83</v>
      </c>
      <c r="J49" s="318">
        <v>75</v>
      </c>
      <c r="K49" s="318">
        <v>79</v>
      </c>
      <c r="L49" s="318">
        <v>1115</v>
      </c>
      <c r="M49" s="318">
        <v>1174</v>
      </c>
      <c r="N49" s="318">
        <v>2289</v>
      </c>
      <c r="O49" s="318">
        <v>80</v>
      </c>
      <c r="P49" s="318">
        <v>72</v>
      </c>
      <c r="Q49" s="318">
        <v>76</v>
      </c>
      <c r="R49" s="318">
        <v>1572</v>
      </c>
      <c r="S49" s="318">
        <v>1602</v>
      </c>
      <c r="T49" s="318">
        <v>3174</v>
      </c>
    </row>
    <row r="50" spans="1:20" x14ac:dyDescent="0.35">
      <c r="A50" s="133" t="s">
        <v>116</v>
      </c>
      <c r="B50" s="170" t="s">
        <v>117</v>
      </c>
      <c r="C50" s="318">
        <v>73</v>
      </c>
      <c r="D50" s="318">
        <v>62</v>
      </c>
      <c r="E50" s="318">
        <v>67</v>
      </c>
      <c r="F50" s="318">
        <v>279</v>
      </c>
      <c r="G50" s="318">
        <v>313</v>
      </c>
      <c r="H50" s="318">
        <v>592</v>
      </c>
      <c r="I50" s="318">
        <v>83</v>
      </c>
      <c r="J50" s="318">
        <v>73</v>
      </c>
      <c r="K50" s="318">
        <v>78</v>
      </c>
      <c r="L50" s="318">
        <v>596</v>
      </c>
      <c r="M50" s="318">
        <v>619</v>
      </c>
      <c r="N50" s="318">
        <v>1215</v>
      </c>
      <c r="O50" s="318">
        <v>80</v>
      </c>
      <c r="P50" s="318">
        <v>70</v>
      </c>
      <c r="Q50" s="318">
        <v>74</v>
      </c>
      <c r="R50" s="318">
        <v>875</v>
      </c>
      <c r="S50" s="318">
        <v>932</v>
      </c>
      <c r="T50" s="318">
        <v>1807</v>
      </c>
    </row>
    <row r="51" spans="1:20" x14ac:dyDescent="0.35">
      <c r="A51" s="133" t="s">
        <v>120</v>
      </c>
      <c r="B51" s="170" t="s">
        <v>121</v>
      </c>
      <c r="C51" s="318">
        <v>70</v>
      </c>
      <c r="D51" s="318">
        <v>56</v>
      </c>
      <c r="E51" s="318">
        <v>63</v>
      </c>
      <c r="F51" s="318">
        <v>726</v>
      </c>
      <c r="G51" s="318">
        <v>755</v>
      </c>
      <c r="H51" s="318">
        <v>1481</v>
      </c>
      <c r="I51" s="318">
        <v>79</v>
      </c>
      <c r="J51" s="318">
        <v>69</v>
      </c>
      <c r="K51" s="318">
        <v>74</v>
      </c>
      <c r="L51" s="318">
        <v>1761</v>
      </c>
      <c r="M51" s="318">
        <v>1831</v>
      </c>
      <c r="N51" s="318">
        <v>3592</v>
      </c>
      <c r="O51" s="318">
        <v>76</v>
      </c>
      <c r="P51" s="318">
        <v>65</v>
      </c>
      <c r="Q51" s="318">
        <v>71</v>
      </c>
      <c r="R51" s="318">
        <v>2487</v>
      </c>
      <c r="S51" s="318">
        <v>2586</v>
      </c>
      <c r="T51" s="318">
        <v>5073</v>
      </c>
    </row>
    <row r="52" spans="1:20" x14ac:dyDescent="0.35">
      <c r="A52" s="133" t="s">
        <v>132</v>
      </c>
      <c r="B52" s="170" t="s">
        <v>424</v>
      </c>
      <c r="C52" s="318">
        <v>74</v>
      </c>
      <c r="D52" s="318">
        <v>62</v>
      </c>
      <c r="E52" s="318">
        <v>68</v>
      </c>
      <c r="F52" s="318">
        <v>209</v>
      </c>
      <c r="G52" s="318">
        <v>226</v>
      </c>
      <c r="H52" s="318">
        <v>435</v>
      </c>
      <c r="I52" s="318">
        <v>86</v>
      </c>
      <c r="J52" s="318">
        <v>79</v>
      </c>
      <c r="K52" s="318">
        <v>83</v>
      </c>
      <c r="L52" s="318">
        <v>857</v>
      </c>
      <c r="M52" s="318">
        <v>778</v>
      </c>
      <c r="N52" s="318">
        <v>1635</v>
      </c>
      <c r="O52" s="318">
        <v>83</v>
      </c>
      <c r="P52" s="318">
        <v>75</v>
      </c>
      <c r="Q52" s="318">
        <v>79</v>
      </c>
      <c r="R52" s="318">
        <v>1066</v>
      </c>
      <c r="S52" s="318">
        <v>1004</v>
      </c>
      <c r="T52" s="318">
        <v>2070</v>
      </c>
    </row>
    <row r="53" spans="1:20" x14ac:dyDescent="0.35">
      <c r="A53" s="133" t="s">
        <v>130</v>
      </c>
      <c r="B53" s="170" t="s">
        <v>131</v>
      </c>
      <c r="C53" s="318">
        <v>64</v>
      </c>
      <c r="D53" s="318">
        <v>62</v>
      </c>
      <c r="E53" s="318">
        <v>63</v>
      </c>
      <c r="F53" s="318">
        <v>228</v>
      </c>
      <c r="G53" s="318">
        <v>270</v>
      </c>
      <c r="H53" s="318">
        <v>498</v>
      </c>
      <c r="I53" s="318">
        <v>83</v>
      </c>
      <c r="J53" s="318">
        <v>74</v>
      </c>
      <c r="K53" s="318">
        <v>78</v>
      </c>
      <c r="L53" s="318">
        <v>1194</v>
      </c>
      <c r="M53" s="318">
        <v>1247</v>
      </c>
      <c r="N53" s="318">
        <v>2441</v>
      </c>
      <c r="O53" s="318">
        <v>80</v>
      </c>
      <c r="P53" s="318">
        <v>72</v>
      </c>
      <c r="Q53" s="318">
        <v>76</v>
      </c>
      <c r="R53" s="318">
        <v>1422</v>
      </c>
      <c r="S53" s="318">
        <v>1517</v>
      </c>
      <c r="T53" s="318">
        <v>2939</v>
      </c>
    </row>
    <row r="54" spans="1:20" x14ac:dyDescent="0.35">
      <c r="A54" s="133" t="s">
        <v>143</v>
      </c>
      <c r="B54" s="170" t="s">
        <v>144</v>
      </c>
      <c r="C54" s="318">
        <v>71</v>
      </c>
      <c r="D54" s="318">
        <v>57</v>
      </c>
      <c r="E54" s="318">
        <v>64</v>
      </c>
      <c r="F54" s="318">
        <v>355</v>
      </c>
      <c r="G54" s="318">
        <v>388</v>
      </c>
      <c r="H54" s="318">
        <v>743</v>
      </c>
      <c r="I54" s="318">
        <v>84</v>
      </c>
      <c r="J54" s="318">
        <v>76</v>
      </c>
      <c r="K54" s="318">
        <v>80</v>
      </c>
      <c r="L54" s="318">
        <v>1498</v>
      </c>
      <c r="M54" s="318">
        <v>1500</v>
      </c>
      <c r="N54" s="318">
        <v>2998</v>
      </c>
      <c r="O54" s="318">
        <v>82</v>
      </c>
      <c r="P54" s="318">
        <v>72</v>
      </c>
      <c r="Q54" s="318">
        <v>77</v>
      </c>
      <c r="R54" s="318">
        <v>1853</v>
      </c>
      <c r="S54" s="318">
        <v>1888</v>
      </c>
      <c r="T54" s="318">
        <v>3741</v>
      </c>
    </row>
    <row r="55" spans="1:20" x14ac:dyDescent="0.35">
      <c r="A55" s="133" t="s">
        <v>104</v>
      </c>
      <c r="B55" s="170" t="s">
        <v>105</v>
      </c>
      <c r="C55" s="318">
        <v>70</v>
      </c>
      <c r="D55" s="318">
        <v>61</v>
      </c>
      <c r="E55" s="318">
        <v>65</v>
      </c>
      <c r="F55" s="318">
        <v>389</v>
      </c>
      <c r="G55" s="318">
        <v>414</v>
      </c>
      <c r="H55" s="318">
        <v>803</v>
      </c>
      <c r="I55" s="318">
        <v>85</v>
      </c>
      <c r="J55" s="318">
        <v>76</v>
      </c>
      <c r="K55" s="318">
        <v>80</v>
      </c>
      <c r="L55" s="318">
        <v>1536</v>
      </c>
      <c r="M55" s="318">
        <v>1622</v>
      </c>
      <c r="N55" s="318">
        <v>3158</v>
      </c>
      <c r="O55" s="318">
        <v>82</v>
      </c>
      <c r="P55" s="318">
        <v>73</v>
      </c>
      <c r="Q55" s="318">
        <v>77</v>
      </c>
      <c r="R55" s="318">
        <v>1925</v>
      </c>
      <c r="S55" s="318">
        <v>2036</v>
      </c>
      <c r="T55" s="318">
        <v>3961</v>
      </c>
    </row>
    <row r="56" spans="1:20" x14ac:dyDescent="0.35">
      <c r="A56" s="133" t="s">
        <v>106</v>
      </c>
      <c r="B56" s="170" t="s">
        <v>107</v>
      </c>
      <c r="C56" s="318">
        <v>59</v>
      </c>
      <c r="D56" s="318">
        <v>49</v>
      </c>
      <c r="E56" s="318">
        <v>54</v>
      </c>
      <c r="F56" s="318">
        <v>207</v>
      </c>
      <c r="G56" s="318">
        <v>193</v>
      </c>
      <c r="H56" s="318">
        <v>400</v>
      </c>
      <c r="I56" s="318">
        <v>77</v>
      </c>
      <c r="J56" s="318">
        <v>71</v>
      </c>
      <c r="K56" s="318">
        <v>74</v>
      </c>
      <c r="L56" s="318">
        <v>935</v>
      </c>
      <c r="M56" s="318">
        <v>1048</v>
      </c>
      <c r="N56" s="318">
        <v>1983</v>
      </c>
      <c r="O56" s="318">
        <v>74</v>
      </c>
      <c r="P56" s="318">
        <v>68</v>
      </c>
      <c r="Q56" s="318">
        <v>71</v>
      </c>
      <c r="R56" s="318">
        <v>1142</v>
      </c>
      <c r="S56" s="318">
        <v>1241</v>
      </c>
      <c r="T56" s="318">
        <v>2383</v>
      </c>
    </row>
    <row r="57" spans="1:20" x14ac:dyDescent="0.35">
      <c r="A57" s="133" t="s">
        <v>122</v>
      </c>
      <c r="B57" s="170" t="s">
        <v>123</v>
      </c>
      <c r="C57" s="318">
        <v>72</v>
      </c>
      <c r="D57" s="318">
        <v>63</v>
      </c>
      <c r="E57" s="318">
        <v>67</v>
      </c>
      <c r="F57" s="318">
        <v>1037</v>
      </c>
      <c r="G57" s="318">
        <v>1027</v>
      </c>
      <c r="H57" s="318">
        <v>2064</v>
      </c>
      <c r="I57" s="318">
        <v>80</v>
      </c>
      <c r="J57" s="318">
        <v>72</v>
      </c>
      <c r="K57" s="318">
        <v>76</v>
      </c>
      <c r="L57" s="318">
        <v>2328</v>
      </c>
      <c r="M57" s="318">
        <v>2519</v>
      </c>
      <c r="N57" s="318">
        <v>4847</v>
      </c>
      <c r="O57" s="318">
        <v>77</v>
      </c>
      <c r="P57" s="318">
        <v>69</v>
      </c>
      <c r="Q57" s="318">
        <v>73</v>
      </c>
      <c r="R57" s="318">
        <v>3365</v>
      </c>
      <c r="S57" s="318">
        <v>3546</v>
      </c>
      <c r="T57" s="318">
        <v>6911</v>
      </c>
    </row>
    <row r="58" spans="1:20" x14ac:dyDescent="0.35">
      <c r="A58" s="133" t="s">
        <v>124</v>
      </c>
      <c r="B58" s="170" t="s">
        <v>125</v>
      </c>
      <c r="C58" s="318">
        <v>67</v>
      </c>
      <c r="D58" s="318">
        <v>53</v>
      </c>
      <c r="E58" s="318">
        <v>60</v>
      </c>
      <c r="F58" s="318">
        <v>347</v>
      </c>
      <c r="G58" s="318">
        <v>342</v>
      </c>
      <c r="H58" s="318">
        <v>689</v>
      </c>
      <c r="I58" s="318">
        <v>76</v>
      </c>
      <c r="J58" s="318">
        <v>72</v>
      </c>
      <c r="K58" s="318">
        <v>74</v>
      </c>
      <c r="L58" s="318">
        <v>1364</v>
      </c>
      <c r="M58" s="318">
        <v>1399</v>
      </c>
      <c r="N58" s="318">
        <v>2763</v>
      </c>
      <c r="O58" s="318">
        <v>75</v>
      </c>
      <c r="P58" s="318">
        <v>68</v>
      </c>
      <c r="Q58" s="318">
        <v>71</v>
      </c>
      <c r="R58" s="318">
        <v>1711</v>
      </c>
      <c r="S58" s="318">
        <v>1741</v>
      </c>
      <c r="T58" s="318">
        <v>3452</v>
      </c>
    </row>
    <row r="59" spans="1:20" x14ac:dyDescent="0.35">
      <c r="A59" s="133" t="s">
        <v>126</v>
      </c>
      <c r="B59" s="170" t="s">
        <v>127</v>
      </c>
      <c r="C59" s="318">
        <v>73</v>
      </c>
      <c r="D59" s="318">
        <v>62</v>
      </c>
      <c r="E59" s="318">
        <v>67</v>
      </c>
      <c r="F59" s="318">
        <v>331</v>
      </c>
      <c r="G59" s="318">
        <v>331</v>
      </c>
      <c r="H59" s="318">
        <v>662</v>
      </c>
      <c r="I59" s="318">
        <v>87</v>
      </c>
      <c r="J59" s="318">
        <v>79</v>
      </c>
      <c r="K59" s="318">
        <v>83</v>
      </c>
      <c r="L59" s="318">
        <v>1154</v>
      </c>
      <c r="M59" s="318">
        <v>1184</v>
      </c>
      <c r="N59" s="318">
        <v>2338</v>
      </c>
      <c r="O59" s="318">
        <v>84</v>
      </c>
      <c r="P59" s="318">
        <v>75</v>
      </c>
      <c r="Q59" s="318">
        <v>80</v>
      </c>
      <c r="R59" s="318">
        <v>1485</v>
      </c>
      <c r="S59" s="318">
        <v>1515</v>
      </c>
      <c r="T59" s="318">
        <v>3000</v>
      </c>
    </row>
    <row r="60" spans="1:20" x14ac:dyDescent="0.35">
      <c r="A60" s="133" t="s">
        <v>128</v>
      </c>
      <c r="B60" s="170" t="s">
        <v>129</v>
      </c>
      <c r="C60" s="318">
        <v>72</v>
      </c>
      <c r="D60" s="318">
        <v>64</v>
      </c>
      <c r="E60" s="318">
        <v>67</v>
      </c>
      <c r="F60" s="318">
        <v>354</v>
      </c>
      <c r="G60" s="318">
        <v>395</v>
      </c>
      <c r="H60" s="318">
        <v>749</v>
      </c>
      <c r="I60" s="318">
        <v>85</v>
      </c>
      <c r="J60" s="318">
        <v>75</v>
      </c>
      <c r="K60" s="318">
        <v>80</v>
      </c>
      <c r="L60" s="318">
        <v>1083</v>
      </c>
      <c r="M60" s="318">
        <v>1188</v>
      </c>
      <c r="N60" s="318">
        <v>2271</v>
      </c>
      <c r="O60" s="318">
        <v>81</v>
      </c>
      <c r="P60" s="318">
        <v>72</v>
      </c>
      <c r="Q60" s="318">
        <v>77</v>
      </c>
      <c r="R60" s="318">
        <v>1437</v>
      </c>
      <c r="S60" s="318">
        <v>1583</v>
      </c>
      <c r="T60" s="318">
        <v>3020</v>
      </c>
    </row>
    <row r="61" spans="1:20" x14ac:dyDescent="0.35">
      <c r="A61" s="133" t="s">
        <v>133</v>
      </c>
      <c r="B61" s="170" t="s">
        <v>134</v>
      </c>
      <c r="C61" s="318">
        <v>63</v>
      </c>
      <c r="D61" s="318">
        <v>52</v>
      </c>
      <c r="E61" s="318">
        <v>58</v>
      </c>
      <c r="F61" s="318">
        <v>247</v>
      </c>
      <c r="G61" s="318">
        <v>229</v>
      </c>
      <c r="H61" s="318">
        <v>476</v>
      </c>
      <c r="I61" s="318">
        <v>83</v>
      </c>
      <c r="J61" s="318">
        <v>79</v>
      </c>
      <c r="K61" s="318">
        <v>81</v>
      </c>
      <c r="L61" s="318">
        <v>1455</v>
      </c>
      <c r="M61" s="318">
        <v>1548</v>
      </c>
      <c r="N61" s="318">
        <v>3003</v>
      </c>
      <c r="O61" s="318">
        <v>80</v>
      </c>
      <c r="P61" s="318">
        <v>75</v>
      </c>
      <c r="Q61" s="318">
        <v>78</v>
      </c>
      <c r="R61" s="318">
        <v>1702</v>
      </c>
      <c r="S61" s="318">
        <v>1777</v>
      </c>
      <c r="T61" s="318">
        <v>3479</v>
      </c>
    </row>
    <row r="62" spans="1:20" x14ac:dyDescent="0.35">
      <c r="A62" s="133" t="s">
        <v>135</v>
      </c>
      <c r="B62" s="170" t="s">
        <v>136</v>
      </c>
      <c r="C62" s="318">
        <v>69</v>
      </c>
      <c r="D62" s="318">
        <v>53</v>
      </c>
      <c r="E62" s="318">
        <v>61</v>
      </c>
      <c r="F62" s="318">
        <v>321</v>
      </c>
      <c r="G62" s="318">
        <v>312</v>
      </c>
      <c r="H62" s="318">
        <v>633</v>
      </c>
      <c r="I62" s="318">
        <v>80</v>
      </c>
      <c r="J62" s="318">
        <v>69</v>
      </c>
      <c r="K62" s="318">
        <v>74</v>
      </c>
      <c r="L62" s="318">
        <v>1143</v>
      </c>
      <c r="M62" s="318">
        <v>1178</v>
      </c>
      <c r="N62" s="318">
        <v>2321</v>
      </c>
      <c r="O62" s="318">
        <v>77</v>
      </c>
      <c r="P62" s="318">
        <v>66</v>
      </c>
      <c r="Q62" s="318">
        <v>72</v>
      </c>
      <c r="R62" s="318">
        <v>1464</v>
      </c>
      <c r="S62" s="318">
        <v>1490</v>
      </c>
      <c r="T62" s="318">
        <v>2954</v>
      </c>
    </row>
    <row r="63" spans="1:20" x14ac:dyDescent="0.35">
      <c r="A63" s="133" t="s">
        <v>137</v>
      </c>
      <c r="B63" s="170" t="s">
        <v>138</v>
      </c>
      <c r="C63" s="318">
        <v>71</v>
      </c>
      <c r="D63" s="318">
        <v>62</v>
      </c>
      <c r="E63" s="318">
        <v>66</v>
      </c>
      <c r="F63" s="318">
        <v>180</v>
      </c>
      <c r="G63" s="318">
        <v>172</v>
      </c>
      <c r="H63" s="318">
        <v>352</v>
      </c>
      <c r="I63" s="318">
        <v>87</v>
      </c>
      <c r="J63" s="318">
        <v>80</v>
      </c>
      <c r="K63" s="318">
        <v>83</v>
      </c>
      <c r="L63" s="318">
        <v>1263</v>
      </c>
      <c r="M63" s="318">
        <v>1311</v>
      </c>
      <c r="N63" s="318">
        <v>2574</v>
      </c>
      <c r="O63" s="318">
        <v>85</v>
      </c>
      <c r="P63" s="318">
        <v>78</v>
      </c>
      <c r="Q63" s="318">
        <v>81</v>
      </c>
      <c r="R63" s="318">
        <v>1443</v>
      </c>
      <c r="S63" s="318">
        <v>1483</v>
      </c>
      <c r="T63" s="318">
        <v>2926</v>
      </c>
    </row>
    <row r="64" spans="1:20" x14ac:dyDescent="0.35">
      <c r="A64" s="133" t="s">
        <v>141</v>
      </c>
      <c r="B64" s="170" t="s">
        <v>142</v>
      </c>
      <c r="C64" s="318">
        <v>66</v>
      </c>
      <c r="D64" s="318">
        <v>58</v>
      </c>
      <c r="E64" s="318">
        <v>62</v>
      </c>
      <c r="F64" s="318">
        <v>297</v>
      </c>
      <c r="G64" s="318">
        <v>338</v>
      </c>
      <c r="H64" s="318">
        <v>635</v>
      </c>
      <c r="I64" s="318">
        <v>88</v>
      </c>
      <c r="J64" s="318">
        <v>80</v>
      </c>
      <c r="K64" s="318">
        <v>84</v>
      </c>
      <c r="L64" s="318">
        <v>1569</v>
      </c>
      <c r="M64" s="318">
        <v>1606</v>
      </c>
      <c r="N64" s="318">
        <v>3175</v>
      </c>
      <c r="O64" s="318">
        <v>84</v>
      </c>
      <c r="P64" s="318">
        <v>76</v>
      </c>
      <c r="Q64" s="318">
        <v>80</v>
      </c>
      <c r="R64" s="318">
        <v>1866</v>
      </c>
      <c r="S64" s="318">
        <v>1944</v>
      </c>
      <c r="T64" s="318">
        <v>3810</v>
      </c>
    </row>
    <row r="65" spans="1:20" x14ac:dyDescent="0.35">
      <c r="A65" s="133" t="s">
        <v>147</v>
      </c>
      <c r="B65" s="170" t="s">
        <v>148</v>
      </c>
      <c r="C65" s="318">
        <v>59</v>
      </c>
      <c r="D65" s="318">
        <v>52</v>
      </c>
      <c r="E65" s="318">
        <v>56</v>
      </c>
      <c r="F65" s="318">
        <v>291</v>
      </c>
      <c r="G65" s="318">
        <v>314</v>
      </c>
      <c r="H65" s="318">
        <v>605</v>
      </c>
      <c r="I65" s="318">
        <v>82</v>
      </c>
      <c r="J65" s="318">
        <v>74</v>
      </c>
      <c r="K65" s="318">
        <v>78</v>
      </c>
      <c r="L65" s="318">
        <v>1053</v>
      </c>
      <c r="M65" s="318">
        <v>1091</v>
      </c>
      <c r="N65" s="318">
        <v>2144</v>
      </c>
      <c r="O65" s="318">
        <v>77</v>
      </c>
      <c r="P65" s="318">
        <v>69</v>
      </c>
      <c r="Q65" s="318">
        <v>73</v>
      </c>
      <c r="R65" s="318">
        <v>1344</v>
      </c>
      <c r="S65" s="318">
        <v>1405</v>
      </c>
      <c r="T65" s="318">
        <v>2749</v>
      </c>
    </row>
    <row r="66" spans="1:20" x14ac:dyDescent="0.35">
      <c r="A66" s="133" t="s">
        <v>153</v>
      </c>
      <c r="B66" s="170" t="s">
        <v>154</v>
      </c>
      <c r="C66" s="318">
        <v>60</v>
      </c>
      <c r="D66" s="318">
        <v>53</v>
      </c>
      <c r="E66" s="318">
        <v>57</v>
      </c>
      <c r="F66" s="318">
        <v>354</v>
      </c>
      <c r="G66" s="318">
        <v>379</v>
      </c>
      <c r="H66" s="318">
        <v>733</v>
      </c>
      <c r="I66" s="318">
        <v>77</v>
      </c>
      <c r="J66" s="318">
        <v>70</v>
      </c>
      <c r="K66" s="318">
        <v>74</v>
      </c>
      <c r="L66" s="318">
        <v>1480</v>
      </c>
      <c r="M66" s="318">
        <v>1543</v>
      </c>
      <c r="N66" s="318">
        <v>3023</v>
      </c>
      <c r="O66" s="318">
        <v>74</v>
      </c>
      <c r="P66" s="318">
        <v>67</v>
      </c>
      <c r="Q66" s="318">
        <v>70</v>
      </c>
      <c r="R66" s="318">
        <v>1834</v>
      </c>
      <c r="S66" s="318">
        <v>1922</v>
      </c>
      <c r="T66" s="318">
        <v>3756</v>
      </c>
    </row>
    <row r="67" spans="1:20" x14ac:dyDescent="0.35">
      <c r="A67" s="133" t="s">
        <v>168</v>
      </c>
      <c r="B67" s="170" t="s">
        <v>169</v>
      </c>
      <c r="C67" s="318">
        <v>63</v>
      </c>
      <c r="D67" s="318">
        <v>56</v>
      </c>
      <c r="E67" s="318">
        <v>60</v>
      </c>
      <c r="F67" s="318">
        <v>305</v>
      </c>
      <c r="G67" s="318">
        <v>352</v>
      </c>
      <c r="H67" s="318">
        <v>657</v>
      </c>
      <c r="I67" s="318">
        <v>83</v>
      </c>
      <c r="J67" s="318">
        <v>73</v>
      </c>
      <c r="K67" s="318">
        <v>78</v>
      </c>
      <c r="L67" s="318">
        <v>1331</v>
      </c>
      <c r="M67" s="318">
        <v>1348</v>
      </c>
      <c r="N67" s="318">
        <v>2679</v>
      </c>
      <c r="O67" s="318">
        <v>79</v>
      </c>
      <c r="P67" s="318">
        <v>70</v>
      </c>
      <c r="Q67" s="318">
        <v>74</v>
      </c>
      <c r="R67" s="318">
        <v>1636</v>
      </c>
      <c r="S67" s="318">
        <v>1700</v>
      </c>
      <c r="T67" s="318">
        <v>3336</v>
      </c>
    </row>
    <row r="68" spans="1:20" x14ac:dyDescent="0.35">
      <c r="A68" s="133" t="s">
        <v>170</v>
      </c>
      <c r="B68" s="170" t="s">
        <v>171</v>
      </c>
      <c r="C68" s="318">
        <v>67</v>
      </c>
      <c r="D68" s="318">
        <v>55</v>
      </c>
      <c r="E68" s="318">
        <v>61</v>
      </c>
      <c r="F68" s="318">
        <v>660</v>
      </c>
      <c r="G68" s="318">
        <v>673</v>
      </c>
      <c r="H68" s="318">
        <v>1333</v>
      </c>
      <c r="I68" s="318">
        <v>80</v>
      </c>
      <c r="J68" s="318">
        <v>72</v>
      </c>
      <c r="K68" s="318">
        <v>76</v>
      </c>
      <c r="L68" s="318">
        <v>2498</v>
      </c>
      <c r="M68" s="318">
        <v>2574</v>
      </c>
      <c r="N68" s="318">
        <v>5072</v>
      </c>
      <c r="O68" s="318">
        <v>77</v>
      </c>
      <c r="P68" s="318">
        <v>68</v>
      </c>
      <c r="Q68" s="318">
        <v>73</v>
      </c>
      <c r="R68" s="318">
        <v>3158</v>
      </c>
      <c r="S68" s="318">
        <v>3247</v>
      </c>
      <c r="T68" s="318">
        <v>6405</v>
      </c>
    </row>
    <row r="69" spans="1:20" x14ac:dyDescent="0.35">
      <c r="A69" s="133" t="s">
        <v>149</v>
      </c>
      <c r="B69" s="170" t="s">
        <v>150</v>
      </c>
      <c r="C69" s="318">
        <v>70</v>
      </c>
      <c r="D69" s="318">
        <v>56</v>
      </c>
      <c r="E69" s="318">
        <v>63</v>
      </c>
      <c r="F69" s="318">
        <v>806</v>
      </c>
      <c r="G69" s="318">
        <v>834</v>
      </c>
      <c r="H69" s="318">
        <v>1640</v>
      </c>
      <c r="I69" s="318">
        <v>82</v>
      </c>
      <c r="J69" s="318">
        <v>73</v>
      </c>
      <c r="K69" s="318">
        <v>78</v>
      </c>
      <c r="L69" s="318">
        <v>3043</v>
      </c>
      <c r="M69" s="318">
        <v>3279</v>
      </c>
      <c r="N69" s="318">
        <v>6322</v>
      </c>
      <c r="O69" s="318">
        <v>80</v>
      </c>
      <c r="P69" s="318">
        <v>70</v>
      </c>
      <c r="Q69" s="318">
        <v>75</v>
      </c>
      <c r="R69" s="318">
        <v>3849</v>
      </c>
      <c r="S69" s="318">
        <v>4113</v>
      </c>
      <c r="T69" s="318">
        <v>7962</v>
      </c>
    </row>
    <row r="70" spans="1:20" x14ac:dyDescent="0.35">
      <c r="A70" s="133" t="s">
        <v>151</v>
      </c>
      <c r="B70" s="170" t="s">
        <v>152</v>
      </c>
      <c r="C70" s="318">
        <v>78</v>
      </c>
      <c r="D70" s="318">
        <v>59</v>
      </c>
      <c r="E70" s="318">
        <v>69</v>
      </c>
      <c r="F70" s="318">
        <v>250</v>
      </c>
      <c r="G70" s="318">
        <v>237</v>
      </c>
      <c r="H70" s="318">
        <v>487</v>
      </c>
      <c r="I70" s="318">
        <v>87</v>
      </c>
      <c r="J70" s="318">
        <v>78</v>
      </c>
      <c r="K70" s="318">
        <v>82</v>
      </c>
      <c r="L70" s="318">
        <v>1124</v>
      </c>
      <c r="M70" s="318">
        <v>1151</v>
      </c>
      <c r="N70" s="318">
        <v>2275</v>
      </c>
      <c r="O70" s="318">
        <v>85</v>
      </c>
      <c r="P70" s="318">
        <v>75</v>
      </c>
      <c r="Q70" s="318">
        <v>80</v>
      </c>
      <c r="R70" s="318">
        <v>1374</v>
      </c>
      <c r="S70" s="318">
        <v>1388</v>
      </c>
      <c r="T70" s="318">
        <v>2762</v>
      </c>
    </row>
    <row r="71" spans="1:20" x14ac:dyDescent="0.35">
      <c r="A71" s="133" t="s">
        <v>158</v>
      </c>
      <c r="B71" s="170" t="s">
        <v>159</v>
      </c>
      <c r="C71" s="318">
        <v>74</v>
      </c>
      <c r="D71" s="318">
        <v>59</v>
      </c>
      <c r="E71" s="318">
        <v>66</v>
      </c>
      <c r="F71" s="318">
        <v>519</v>
      </c>
      <c r="G71" s="318">
        <v>573</v>
      </c>
      <c r="H71" s="318">
        <v>1092</v>
      </c>
      <c r="I71" s="318">
        <v>83</v>
      </c>
      <c r="J71" s="318">
        <v>75</v>
      </c>
      <c r="K71" s="318">
        <v>79</v>
      </c>
      <c r="L71" s="318">
        <v>2066</v>
      </c>
      <c r="M71" s="318">
        <v>2306</v>
      </c>
      <c r="N71" s="318">
        <v>4372</v>
      </c>
      <c r="O71" s="318">
        <v>81</v>
      </c>
      <c r="P71" s="318">
        <v>72</v>
      </c>
      <c r="Q71" s="318">
        <v>76</v>
      </c>
      <c r="R71" s="318">
        <v>2585</v>
      </c>
      <c r="S71" s="318">
        <v>2879</v>
      </c>
      <c r="T71" s="318">
        <v>5464</v>
      </c>
    </row>
    <row r="72" spans="1:20" x14ac:dyDescent="0.35">
      <c r="A72" s="133" t="s">
        <v>160</v>
      </c>
      <c r="B72" s="170" t="s">
        <v>161</v>
      </c>
      <c r="C72" s="318">
        <v>64</v>
      </c>
      <c r="D72" s="318">
        <v>56</v>
      </c>
      <c r="E72" s="318">
        <v>60</v>
      </c>
      <c r="F72" s="318">
        <v>976</v>
      </c>
      <c r="G72" s="318">
        <v>983</v>
      </c>
      <c r="H72" s="318">
        <v>1959</v>
      </c>
      <c r="I72" s="318">
        <v>81</v>
      </c>
      <c r="J72" s="318">
        <v>74</v>
      </c>
      <c r="K72" s="318">
        <v>77</v>
      </c>
      <c r="L72" s="318">
        <v>3762</v>
      </c>
      <c r="M72" s="318">
        <v>3931</v>
      </c>
      <c r="N72" s="318">
        <v>7693</v>
      </c>
      <c r="O72" s="318">
        <v>77</v>
      </c>
      <c r="P72" s="318">
        <v>71</v>
      </c>
      <c r="Q72" s="318">
        <v>74</v>
      </c>
      <c r="R72" s="318">
        <v>4738</v>
      </c>
      <c r="S72" s="318">
        <v>4914</v>
      </c>
      <c r="T72" s="318">
        <v>9652</v>
      </c>
    </row>
    <row r="73" spans="1:20" x14ac:dyDescent="0.35">
      <c r="A73" s="133" t="s">
        <v>172</v>
      </c>
      <c r="B73" s="170" t="s">
        <v>173</v>
      </c>
      <c r="C73" s="318">
        <v>65</v>
      </c>
      <c r="D73" s="318">
        <v>46</v>
      </c>
      <c r="E73" s="318">
        <v>55</v>
      </c>
      <c r="F73" s="318">
        <v>352</v>
      </c>
      <c r="G73" s="318">
        <v>353</v>
      </c>
      <c r="H73" s="318">
        <v>705</v>
      </c>
      <c r="I73" s="318">
        <v>78</v>
      </c>
      <c r="J73" s="318">
        <v>69</v>
      </c>
      <c r="K73" s="318">
        <v>73</v>
      </c>
      <c r="L73" s="318">
        <v>1539</v>
      </c>
      <c r="M73" s="318">
        <v>1717</v>
      </c>
      <c r="N73" s="318">
        <v>3256</v>
      </c>
      <c r="O73" s="318">
        <v>76</v>
      </c>
      <c r="P73" s="318">
        <v>65</v>
      </c>
      <c r="Q73" s="318">
        <v>70</v>
      </c>
      <c r="R73" s="318">
        <v>1891</v>
      </c>
      <c r="S73" s="318">
        <v>2070</v>
      </c>
      <c r="T73" s="318">
        <v>3961</v>
      </c>
    </row>
    <row r="74" spans="1:20" x14ac:dyDescent="0.35">
      <c r="A74" s="318" t="s">
        <v>635</v>
      </c>
      <c r="B74" s="170" t="s">
        <v>79</v>
      </c>
      <c r="C74" s="318">
        <v>66</v>
      </c>
      <c r="D74" s="318">
        <v>58</v>
      </c>
      <c r="E74" s="318">
        <v>62</v>
      </c>
      <c r="F74" s="318">
        <v>227</v>
      </c>
      <c r="G74" s="318">
        <v>247</v>
      </c>
      <c r="H74" s="318">
        <v>474</v>
      </c>
      <c r="I74" s="318">
        <v>83</v>
      </c>
      <c r="J74" s="318">
        <v>78</v>
      </c>
      <c r="K74" s="318">
        <v>80</v>
      </c>
      <c r="L74" s="318">
        <v>877</v>
      </c>
      <c r="M74" s="318">
        <v>893</v>
      </c>
      <c r="N74" s="318">
        <v>1770</v>
      </c>
      <c r="O74" s="318">
        <v>79</v>
      </c>
      <c r="P74" s="318">
        <v>74</v>
      </c>
      <c r="Q74" s="318">
        <v>76</v>
      </c>
      <c r="R74" s="318">
        <v>1104</v>
      </c>
      <c r="S74" s="318">
        <v>1140</v>
      </c>
      <c r="T74" s="318">
        <v>2244</v>
      </c>
    </row>
    <row r="75" spans="1:20" x14ac:dyDescent="0.35">
      <c r="A75" s="133" t="s">
        <v>84</v>
      </c>
      <c r="B75" s="170" t="s">
        <v>85</v>
      </c>
      <c r="C75" s="318">
        <v>65</v>
      </c>
      <c r="D75" s="318">
        <v>57</v>
      </c>
      <c r="E75" s="318">
        <v>61</v>
      </c>
      <c r="F75" s="318">
        <v>441</v>
      </c>
      <c r="G75" s="318">
        <v>456</v>
      </c>
      <c r="H75" s="318">
        <v>897</v>
      </c>
      <c r="I75" s="318">
        <v>80</v>
      </c>
      <c r="J75" s="318">
        <v>73</v>
      </c>
      <c r="K75" s="318">
        <v>76</v>
      </c>
      <c r="L75" s="318">
        <v>1108</v>
      </c>
      <c r="M75" s="318">
        <v>1134</v>
      </c>
      <c r="N75" s="318">
        <v>2242</v>
      </c>
      <c r="O75" s="318">
        <v>76</v>
      </c>
      <c r="P75" s="318">
        <v>68</v>
      </c>
      <c r="Q75" s="318">
        <v>72</v>
      </c>
      <c r="R75" s="318">
        <v>1549</v>
      </c>
      <c r="S75" s="318">
        <v>1590</v>
      </c>
      <c r="T75" s="318">
        <v>3139</v>
      </c>
    </row>
    <row r="76" spans="1:20" x14ac:dyDescent="0.35">
      <c r="A76" s="133" t="s">
        <v>86</v>
      </c>
      <c r="B76" s="170" t="s">
        <v>87</v>
      </c>
      <c r="C76" s="318">
        <v>74</v>
      </c>
      <c r="D76" s="318">
        <v>61</v>
      </c>
      <c r="E76" s="318">
        <v>67</v>
      </c>
      <c r="F76" s="318">
        <v>164</v>
      </c>
      <c r="G76" s="318">
        <v>181</v>
      </c>
      <c r="H76" s="318">
        <v>345</v>
      </c>
      <c r="I76" s="318">
        <v>84</v>
      </c>
      <c r="J76" s="318">
        <v>76</v>
      </c>
      <c r="K76" s="318">
        <v>80</v>
      </c>
      <c r="L76" s="318">
        <v>923</v>
      </c>
      <c r="M76" s="318">
        <v>1063</v>
      </c>
      <c r="N76" s="318">
        <v>1986</v>
      </c>
      <c r="O76" s="318">
        <v>83</v>
      </c>
      <c r="P76" s="318">
        <v>74</v>
      </c>
      <c r="Q76" s="318">
        <v>78</v>
      </c>
      <c r="R76" s="318">
        <v>1087</v>
      </c>
      <c r="S76" s="318">
        <v>1244</v>
      </c>
      <c r="T76" s="318">
        <v>2331</v>
      </c>
    </row>
    <row r="77" spans="1:20" x14ac:dyDescent="0.35">
      <c r="A77" s="133" t="s">
        <v>92</v>
      </c>
      <c r="B77" s="170" t="s">
        <v>93</v>
      </c>
      <c r="C77" s="318">
        <v>64</v>
      </c>
      <c r="D77" s="318">
        <v>63</v>
      </c>
      <c r="E77" s="318">
        <v>64</v>
      </c>
      <c r="F77" s="318">
        <v>190</v>
      </c>
      <c r="G77" s="318">
        <v>207</v>
      </c>
      <c r="H77" s="318">
        <v>397</v>
      </c>
      <c r="I77" s="318">
        <v>85</v>
      </c>
      <c r="J77" s="318">
        <v>75</v>
      </c>
      <c r="K77" s="318">
        <v>80</v>
      </c>
      <c r="L77" s="318">
        <v>603</v>
      </c>
      <c r="M77" s="318">
        <v>668</v>
      </c>
      <c r="N77" s="318">
        <v>1271</v>
      </c>
      <c r="O77" s="318">
        <v>80</v>
      </c>
      <c r="P77" s="318">
        <v>72</v>
      </c>
      <c r="Q77" s="318">
        <v>76</v>
      </c>
      <c r="R77" s="318">
        <v>793</v>
      </c>
      <c r="S77" s="318">
        <v>875</v>
      </c>
      <c r="T77" s="318">
        <v>1668</v>
      </c>
    </row>
    <row r="78" spans="1:20" x14ac:dyDescent="0.35">
      <c r="A78" s="133" t="s">
        <v>96</v>
      </c>
      <c r="B78" s="170" t="s">
        <v>97</v>
      </c>
      <c r="C78" s="318">
        <v>72</v>
      </c>
      <c r="D78" s="318">
        <v>60</v>
      </c>
      <c r="E78" s="318">
        <v>66</v>
      </c>
      <c r="F78" s="318">
        <v>383</v>
      </c>
      <c r="G78" s="318">
        <v>393</v>
      </c>
      <c r="H78" s="318">
        <v>776</v>
      </c>
      <c r="I78" s="318">
        <v>87</v>
      </c>
      <c r="J78" s="318">
        <v>78</v>
      </c>
      <c r="K78" s="318">
        <v>82</v>
      </c>
      <c r="L78" s="318">
        <v>1157</v>
      </c>
      <c r="M78" s="318">
        <v>1178</v>
      </c>
      <c r="N78" s="318">
        <v>2335</v>
      </c>
      <c r="O78" s="318">
        <v>83</v>
      </c>
      <c r="P78" s="318">
        <v>73</v>
      </c>
      <c r="Q78" s="318">
        <v>78</v>
      </c>
      <c r="R78" s="318">
        <v>1540</v>
      </c>
      <c r="S78" s="318">
        <v>1571</v>
      </c>
      <c r="T78" s="318">
        <v>3111</v>
      </c>
    </row>
    <row r="79" spans="1:20" x14ac:dyDescent="0.35">
      <c r="A79" s="133" t="s">
        <v>376</v>
      </c>
      <c r="B79" s="170" t="s">
        <v>377</v>
      </c>
      <c r="C79" s="318" t="s">
        <v>441</v>
      </c>
      <c r="D79" s="318" t="s">
        <v>441</v>
      </c>
      <c r="E79" s="318" t="s">
        <v>441</v>
      </c>
      <c r="F79" s="318" t="s">
        <v>441</v>
      </c>
      <c r="G79" s="318" t="s">
        <v>441</v>
      </c>
      <c r="H79" s="318" t="s">
        <v>441</v>
      </c>
      <c r="I79" s="318" t="s">
        <v>441</v>
      </c>
      <c r="J79" s="318" t="s">
        <v>441</v>
      </c>
      <c r="K79" s="318" t="s">
        <v>441</v>
      </c>
      <c r="L79" s="318" t="s">
        <v>441</v>
      </c>
      <c r="M79" s="318" t="s">
        <v>441</v>
      </c>
      <c r="N79" s="318" t="s">
        <v>441</v>
      </c>
      <c r="O79" s="318" t="s">
        <v>441</v>
      </c>
      <c r="P79" s="318" t="s">
        <v>441</v>
      </c>
      <c r="Q79" s="318" t="s">
        <v>441</v>
      </c>
      <c r="R79" s="318" t="s">
        <v>441</v>
      </c>
      <c r="S79" s="318" t="s">
        <v>441</v>
      </c>
      <c r="T79" s="318" t="s">
        <v>441</v>
      </c>
    </row>
    <row r="80" spans="1:20" x14ac:dyDescent="0.35">
      <c r="A80" s="133" t="s">
        <v>363</v>
      </c>
      <c r="B80" s="170" t="s">
        <v>364</v>
      </c>
      <c r="C80" s="318">
        <v>60</v>
      </c>
      <c r="D80" s="318">
        <v>55</v>
      </c>
      <c r="E80" s="318">
        <v>58</v>
      </c>
      <c r="F80" s="318">
        <v>108</v>
      </c>
      <c r="G80" s="318">
        <v>87</v>
      </c>
      <c r="H80" s="318">
        <v>195</v>
      </c>
      <c r="I80" s="318">
        <v>84</v>
      </c>
      <c r="J80" s="318">
        <v>79</v>
      </c>
      <c r="K80" s="318">
        <v>82</v>
      </c>
      <c r="L80" s="318">
        <v>780</v>
      </c>
      <c r="M80" s="318">
        <v>858</v>
      </c>
      <c r="N80" s="318">
        <v>1638</v>
      </c>
      <c r="O80" s="318">
        <v>81</v>
      </c>
      <c r="P80" s="318">
        <v>77</v>
      </c>
      <c r="Q80" s="318">
        <v>79</v>
      </c>
      <c r="R80" s="318">
        <v>888</v>
      </c>
      <c r="S80" s="318">
        <v>945</v>
      </c>
      <c r="T80" s="318">
        <v>1833</v>
      </c>
    </row>
    <row r="81" spans="1:20" x14ac:dyDescent="0.35">
      <c r="A81" s="133" t="s">
        <v>367</v>
      </c>
      <c r="B81" s="170" t="s">
        <v>425</v>
      </c>
      <c r="C81" s="318">
        <v>71</v>
      </c>
      <c r="D81" s="318">
        <v>58</v>
      </c>
      <c r="E81" s="318">
        <v>64</v>
      </c>
      <c r="F81" s="318">
        <v>509</v>
      </c>
      <c r="G81" s="318">
        <v>533</v>
      </c>
      <c r="H81" s="318">
        <v>1042</v>
      </c>
      <c r="I81" s="318">
        <v>82</v>
      </c>
      <c r="J81" s="318">
        <v>77</v>
      </c>
      <c r="K81" s="318">
        <v>80</v>
      </c>
      <c r="L81" s="318">
        <v>1983</v>
      </c>
      <c r="M81" s="318">
        <v>2065</v>
      </c>
      <c r="N81" s="318">
        <v>4048</v>
      </c>
      <c r="O81" s="318">
        <v>80</v>
      </c>
      <c r="P81" s="318">
        <v>73</v>
      </c>
      <c r="Q81" s="318">
        <v>77</v>
      </c>
      <c r="R81" s="318">
        <v>2492</v>
      </c>
      <c r="S81" s="318">
        <v>2598</v>
      </c>
      <c r="T81" s="318">
        <v>5090</v>
      </c>
    </row>
    <row r="82" spans="1:20" x14ac:dyDescent="0.35">
      <c r="A82" s="133" t="s">
        <v>378</v>
      </c>
      <c r="B82" s="170" t="s">
        <v>379</v>
      </c>
      <c r="C82" s="318">
        <v>74</v>
      </c>
      <c r="D82" s="318">
        <v>59</v>
      </c>
      <c r="E82" s="318">
        <v>66</v>
      </c>
      <c r="F82" s="318">
        <v>127</v>
      </c>
      <c r="G82" s="318">
        <v>129</v>
      </c>
      <c r="H82" s="318">
        <v>256</v>
      </c>
      <c r="I82" s="318">
        <v>88</v>
      </c>
      <c r="J82" s="318">
        <v>81</v>
      </c>
      <c r="K82" s="318">
        <v>84</v>
      </c>
      <c r="L82" s="318">
        <v>1015</v>
      </c>
      <c r="M82" s="318">
        <v>1130</v>
      </c>
      <c r="N82" s="318">
        <v>2145</v>
      </c>
      <c r="O82" s="318">
        <v>86</v>
      </c>
      <c r="P82" s="318">
        <v>79</v>
      </c>
      <c r="Q82" s="318">
        <v>82</v>
      </c>
      <c r="R82" s="318">
        <v>1142</v>
      </c>
      <c r="S82" s="318">
        <v>1259</v>
      </c>
      <c r="T82" s="318">
        <v>2401</v>
      </c>
    </row>
    <row r="83" spans="1:20" x14ac:dyDescent="0.35">
      <c r="A83" s="133" t="s">
        <v>386</v>
      </c>
      <c r="B83" s="170" t="s">
        <v>387</v>
      </c>
      <c r="C83" s="318">
        <v>67</v>
      </c>
      <c r="D83" s="318">
        <v>62</v>
      </c>
      <c r="E83" s="318">
        <v>65</v>
      </c>
      <c r="F83" s="318">
        <v>205</v>
      </c>
      <c r="G83" s="318">
        <v>193</v>
      </c>
      <c r="H83" s="318">
        <v>398</v>
      </c>
      <c r="I83" s="318">
        <v>85</v>
      </c>
      <c r="J83" s="318">
        <v>78</v>
      </c>
      <c r="K83" s="318">
        <v>81</v>
      </c>
      <c r="L83" s="318">
        <v>1444</v>
      </c>
      <c r="M83" s="318">
        <v>1504</v>
      </c>
      <c r="N83" s="318">
        <v>2948</v>
      </c>
      <c r="O83" s="318">
        <v>83</v>
      </c>
      <c r="P83" s="318">
        <v>76</v>
      </c>
      <c r="Q83" s="318">
        <v>79</v>
      </c>
      <c r="R83" s="318">
        <v>1649</v>
      </c>
      <c r="S83" s="318">
        <v>1697</v>
      </c>
      <c r="T83" s="318">
        <v>3346</v>
      </c>
    </row>
    <row r="84" spans="1:20" x14ac:dyDescent="0.35">
      <c r="A84" s="133" t="s">
        <v>80</v>
      </c>
      <c r="B84" s="170" t="s">
        <v>81</v>
      </c>
      <c r="C84" s="318">
        <v>75</v>
      </c>
      <c r="D84" s="318">
        <v>71</v>
      </c>
      <c r="E84" s="318">
        <v>73</v>
      </c>
      <c r="F84" s="318">
        <v>159</v>
      </c>
      <c r="G84" s="318">
        <v>168</v>
      </c>
      <c r="H84" s="318">
        <v>327</v>
      </c>
      <c r="I84" s="318">
        <v>89</v>
      </c>
      <c r="J84" s="318">
        <v>79</v>
      </c>
      <c r="K84" s="318">
        <v>84</v>
      </c>
      <c r="L84" s="318">
        <v>409</v>
      </c>
      <c r="M84" s="318">
        <v>439</v>
      </c>
      <c r="N84" s="318">
        <v>848</v>
      </c>
      <c r="O84" s="318">
        <v>85</v>
      </c>
      <c r="P84" s="318">
        <v>77</v>
      </c>
      <c r="Q84" s="318">
        <v>81</v>
      </c>
      <c r="R84" s="318">
        <v>568</v>
      </c>
      <c r="S84" s="318">
        <v>607</v>
      </c>
      <c r="T84" s="318">
        <v>1175</v>
      </c>
    </row>
    <row r="85" spans="1:20" x14ac:dyDescent="0.35">
      <c r="A85" s="133" t="s">
        <v>82</v>
      </c>
      <c r="B85" s="170" t="s">
        <v>83</v>
      </c>
      <c r="C85" s="318">
        <v>68</v>
      </c>
      <c r="D85" s="318">
        <v>58</v>
      </c>
      <c r="E85" s="318">
        <v>63</v>
      </c>
      <c r="F85" s="318">
        <v>323</v>
      </c>
      <c r="G85" s="318">
        <v>336</v>
      </c>
      <c r="H85" s="318">
        <v>659</v>
      </c>
      <c r="I85" s="318">
        <v>81</v>
      </c>
      <c r="J85" s="318">
        <v>71</v>
      </c>
      <c r="K85" s="318">
        <v>76</v>
      </c>
      <c r="L85" s="318">
        <v>590</v>
      </c>
      <c r="M85" s="318">
        <v>604</v>
      </c>
      <c r="N85" s="318">
        <v>1194</v>
      </c>
      <c r="O85" s="318">
        <v>76</v>
      </c>
      <c r="P85" s="318">
        <v>66</v>
      </c>
      <c r="Q85" s="318">
        <v>71</v>
      </c>
      <c r="R85" s="318">
        <v>913</v>
      </c>
      <c r="S85" s="318">
        <v>940</v>
      </c>
      <c r="T85" s="318">
        <v>1853</v>
      </c>
    </row>
    <row r="86" spans="1:20" x14ac:dyDescent="0.35">
      <c r="A86" s="133" t="s">
        <v>90</v>
      </c>
      <c r="B86" s="170" t="s">
        <v>91</v>
      </c>
      <c r="C86" s="318">
        <v>71</v>
      </c>
      <c r="D86" s="318">
        <v>64</v>
      </c>
      <c r="E86" s="318">
        <v>67</v>
      </c>
      <c r="F86" s="318">
        <v>167</v>
      </c>
      <c r="G86" s="318">
        <v>205</v>
      </c>
      <c r="H86" s="318">
        <v>372</v>
      </c>
      <c r="I86" s="318">
        <v>87</v>
      </c>
      <c r="J86" s="318">
        <v>75</v>
      </c>
      <c r="K86" s="318">
        <v>81</v>
      </c>
      <c r="L86" s="318">
        <v>544</v>
      </c>
      <c r="M86" s="318">
        <v>584</v>
      </c>
      <c r="N86" s="318">
        <v>1128</v>
      </c>
      <c r="O86" s="318">
        <v>83</v>
      </c>
      <c r="P86" s="318">
        <v>72</v>
      </c>
      <c r="Q86" s="318">
        <v>77</v>
      </c>
      <c r="R86" s="318">
        <v>711</v>
      </c>
      <c r="S86" s="318">
        <v>789</v>
      </c>
      <c r="T86" s="318">
        <v>1500</v>
      </c>
    </row>
    <row r="87" spans="1:20" x14ac:dyDescent="0.35">
      <c r="A87" s="133" t="s">
        <v>94</v>
      </c>
      <c r="B87" s="170" t="s">
        <v>95</v>
      </c>
      <c r="C87" s="318">
        <v>74</v>
      </c>
      <c r="D87" s="318">
        <v>60</v>
      </c>
      <c r="E87" s="318">
        <v>67</v>
      </c>
      <c r="F87" s="318">
        <v>262</v>
      </c>
      <c r="G87" s="318">
        <v>265</v>
      </c>
      <c r="H87" s="318">
        <v>527</v>
      </c>
      <c r="I87" s="318">
        <v>86</v>
      </c>
      <c r="J87" s="318">
        <v>78</v>
      </c>
      <c r="K87" s="318">
        <v>82</v>
      </c>
      <c r="L87" s="318">
        <v>899</v>
      </c>
      <c r="M87" s="318">
        <v>936</v>
      </c>
      <c r="N87" s="318">
        <v>1835</v>
      </c>
      <c r="O87" s="318">
        <v>83</v>
      </c>
      <c r="P87" s="318">
        <v>74</v>
      </c>
      <c r="Q87" s="318">
        <v>78</v>
      </c>
      <c r="R87" s="318">
        <v>1161</v>
      </c>
      <c r="S87" s="318">
        <v>1201</v>
      </c>
      <c r="T87" s="318">
        <v>2362</v>
      </c>
    </row>
    <row r="88" spans="1:20" x14ac:dyDescent="0.35">
      <c r="A88" s="133" t="s">
        <v>157</v>
      </c>
      <c r="B88" s="170" t="s">
        <v>426</v>
      </c>
      <c r="C88" s="318">
        <v>72</v>
      </c>
      <c r="D88" s="318">
        <v>59</v>
      </c>
      <c r="E88" s="318">
        <v>65</v>
      </c>
      <c r="F88" s="318">
        <v>423</v>
      </c>
      <c r="G88" s="318">
        <v>456</v>
      </c>
      <c r="H88" s="318">
        <v>879</v>
      </c>
      <c r="I88" s="318">
        <v>79</v>
      </c>
      <c r="J88" s="318">
        <v>72</v>
      </c>
      <c r="K88" s="318">
        <v>76</v>
      </c>
      <c r="L88" s="318">
        <v>1158</v>
      </c>
      <c r="M88" s="318">
        <v>1218</v>
      </c>
      <c r="N88" s="318">
        <v>2376</v>
      </c>
      <c r="O88" s="318">
        <v>77</v>
      </c>
      <c r="P88" s="318">
        <v>69</v>
      </c>
      <c r="Q88" s="318">
        <v>73</v>
      </c>
      <c r="R88" s="318">
        <v>1581</v>
      </c>
      <c r="S88" s="318">
        <v>1674</v>
      </c>
      <c r="T88" s="318">
        <v>3255</v>
      </c>
    </row>
    <row r="89" spans="1:20" x14ac:dyDescent="0.35">
      <c r="A89" s="133" t="s">
        <v>155</v>
      </c>
      <c r="B89" s="170" t="s">
        <v>156</v>
      </c>
      <c r="C89" s="318">
        <v>67</v>
      </c>
      <c r="D89" s="318">
        <v>58</v>
      </c>
      <c r="E89" s="318">
        <v>63</v>
      </c>
      <c r="F89" s="318">
        <v>229</v>
      </c>
      <c r="G89" s="318">
        <v>235</v>
      </c>
      <c r="H89" s="318">
        <v>464</v>
      </c>
      <c r="I89" s="318">
        <v>81</v>
      </c>
      <c r="J89" s="318">
        <v>72</v>
      </c>
      <c r="K89" s="318">
        <v>76</v>
      </c>
      <c r="L89" s="318">
        <v>1493</v>
      </c>
      <c r="M89" s="318">
        <v>1501</v>
      </c>
      <c r="N89" s="318">
        <v>2994</v>
      </c>
      <c r="O89" s="318">
        <v>79</v>
      </c>
      <c r="P89" s="318">
        <v>70</v>
      </c>
      <c r="Q89" s="318">
        <v>74</v>
      </c>
      <c r="R89" s="318">
        <v>1722</v>
      </c>
      <c r="S89" s="318">
        <v>1736</v>
      </c>
      <c r="T89" s="318">
        <v>3458</v>
      </c>
    </row>
    <row r="90" spans="1:20" x14ac:dyDescent="0.35">
      <c r="A90" s="133" t="s">
        <v>162</v>
      </c>
      <c r="B90" s="170" t="s">
        <v>163</v>
      </c>
      <c r="C90" s="318">
        <v>69</v>
      </c>
      <c r="D90" s="318">
        <v>57</v>
      </c>
      <c r="E90" s="318">
        <v>62</v>
      </c>
      <c r="F90" s="318">
        <v>157</v>
      </c>
      <c r="G90" s="318">
        <v>206</v>
      </c>
      <c r="H90" s="318">
        <v>363</v>
      </c>
      <c r="I90" s="318">
        <v>85</v>
      </c>
      <c r="J90" s="318">
        <v>73</v>
      </c>
      <c r="K90" s="318">
        <v>79</v>
      </c>
      <c r="L90" s="318">
        <v>759</v>
      </c>
      <c r="M90" s="318">
        <v>778</v>
      </c>
      <c r="N90" s="318">
        <v>1537</v>
      </c>
      <c r="O90" s="318">
        <v>82</v>
      </c>
      <c r="P90" s="318">
        <v>69</v>
      </c>
      <c r="Q90" s="318">
        <v>76</v>
      </c>
      <c r="R90" s="318">
        <v>916</v>
      </c>
      <c r="S90" s="318">
        <v>984</v>
      </c>
      <c r="T90" s="318">
        <v>1900</v>
      </c>
    </row>
    <row r="91" spans="1:20" x14ac:dyDescent="0.35">
      <c r="A91" s="133" t="s">
        <v>164</v>
      </c>
      <c r="B91" s="170" t="s">
        <v>165</v>
      </c>
      <c r="C91" s="318">
        <v>73</v>
      </c>
      <c r="D91" s="318">
        <v>63</v>
      </c>
      <c r="E91" s="318">
        <v>68</v>
      </c>
      <c r="F91" s="318">
        <v>163</v>
      </c>
      <c r="G91" s="318">
        <v>158</v>
      </c>
      <c r="H91" s="318">
        <v>321</v>
      </c>
      <c r="I91" s="318">
        <v>83</v>
      </c>
      <c r="J91" s="318">
        <v>77</v>
      </c>
      <c r="K91" s="318">
        <v>80</v>
      </c>
      <c r="L91" s="318">
        <v>810</v>
      </c>
      <c r="M91" s="318">
        <v>876</v>
      </c>
      <c r="N91" s="318">
        <v>1686</v>
      </c>
      <c r="O91" s="318">
        <v>82</v>
      </c>
      <c r="P91" s="318">
        <v>75</v>
      </c>
      <c r="Q91" s="318">
        <v>78</v>
      </c>
      <c r="R91" s="318">
        <v>973</v>
      </c>
      <c r="S91" s="318">
        <v>1034</v>
      </c>
      <c r="T91" s="318">
        <v>2007</v>
      </c>
    </row>
    <row r="92" spans="1:20" x14ac:dyDescent="0.35">
      <c r="A92" s="133" t="s">
        <v>166</v>
      </c>
      <c r="B92" s="170" t="s">
        <v>167</v>
      </c>
      <c r="C92" s="318">
        <v>62</v>
      </c>
      <c r="D92" s="318">
        <v>51</v>
      </c>
      <c r="E92" s="318">
        <v>57</v>
      </c>
      <c r="F92" s="318">
        <v>265</v>
      </c>
      <c r="G92" s="318">
        <v>269</v>
      </c>
      <c r="H92" s="318">
        <v>534</v>
      </c>
      <c r="I92" s="318">
        <v>79</v>
      </c>
      <c r="J92" s="318">
        <v>71</v>
      </c>
      <c r="K92" s="318">
        <v>75</v>
      </c>
      <c r="L92" s="318">
        <v>2667</v>
      </c>
      <c r="M92" s="318">
        <v>2840</v>
      </c>
      <c r="N92" s="318">
        <v>5507</v>
      </c>
      <c r="O92" s="318">
        <v>77</v>
      </c>
      <c r="P92" s="318">
        <v>69</v>
      </c>
      <c r="Q92" s="318">
        <v>73</v>
      </c>
      <c r="R92" s="318">
        <v>2932</v>
      </c>
      <c r="S92" s="318">
        <v>3109</v>
      </c>
      <c r="T92" s="318">
        <v>6041</v>
      </c>
    </row>
    <row r="93" spans="1:20" x14ac:dyDescent="0.35">
      <c r="A93" s="133" t="s">
        <v>174</v>
      </c>
      <c r="B93" s="170" t="s">
        <v>175</v>
      </c>
      <c r="C93" s="318">
        <v>67</v>
      </c>
      <c r="D93" s="318">
        <v>57</v>
      </c>
      <c r="E93" s="318">
        <v>62</v>
      </c>
      <c r="F93" s="318">
        <v>93</v>
      </c>
      <c r="G93" s="318">
        <v>74</v>
      </c>
      <c r="H93" s="318">
        <v>167</v>
      </c>
      <c r="I93" s="318">
        <v>84</v>
      </c>
      <c r="J93" s="318">
        <v>76</v>
      </c>
      <c r="K93" s="318">
        <v>80</v>
      </c>
      <c r="L93" s="318">
        <v>855</v>
      </c>
      <c r="M93" s="318">
        <v>948</v>
      </c>
      <c r="N93" s="318">
        <v>1803</v>
      </c>
      <c r="O93" s="318">
        <v>83</v>
      </c>
      <c r="P93" s="318">
        <v>74</v>
      </c>
      <c r="Q93" s="318">
        <v>78</v>
      </c>
      <c r="R93" s="318">
        <v>948</v>
      </c>
      <c r="S93" s="318">
        <v>1022</v>
      </c>
      <c r="T93" s="318">
        <v>1970</v>
      </c>
    </row>
    <row r="94" spans="1:20" x14ac:dyDescent="0.35">
      <c r="A94" s="133" t="s">
        <v>238</v>
      </c>
      <c r="B94" s="170" t="s">
        <v>239</v>
      </c>
      <c r="C94" s="318">
        <v>71</v>
      </c>
      <c r="D94" s="318">
        <v>63</v>
      </c>
      <c r="E94" s="318">
        <v>67</v>
      </c>
      <c r="F94" s="318">
        <v>272</v>
      </c>
      <c r="G94" s="318">
        <v>293</v>
      </c>
      <c r="H94" s="318">
        <v>565</v>
      </c>
      <c r="I94" s="318">
        <v>80</v>
      </c>
      <c r="J94" s="318">
        <v>70</v>
      </c>
      <c r="K94" s="318">
        <v>75</v>
      </c>
      <c r="L94" s="318">
        <v>1310</v>
      </c>
      <c r="M94" s="318">
        <v>1390</v>
      </c>
      <c r="N94" s="318">
        <v>2700</v>
      </c>
      <c r="O94" s="318">
        <v>79</v>
      </c>
      <c r="P94" s="318">
        <v>69</v>
      </c>
      <c r="Q94" s="318">
        <v>74</v>
      </c>
      <c r="R94" s="318">
        <v>1582</v>
      </c>
      <c r="S94" s="318">
        <v>1683</v>
      </c>
      <c r="T94" s="318">
        <v>3265</v>
      </c>
    </row>
    <row r="95" spans="1:20" x14ac:dyDescent="0.35">
      <c r="A95" s="133" t="s">
        <v>228</v>
      </c>
      <c r="B95" s="170" t="s">
        <v>229</v>
      </c>
      <c r="C95" s="318">
        <v>68</v>
      </c>
      <c r="D95" s="318">
        <v>60</v>
      </c>
      <c r="E95" s="318">
        <v>64</v>
      </c>
      <c r="F95" s="318">
        <v>152</v>
      </c>
      <c r="G95" s="318">
        <v>147</v>
      </c>
      <c r="H95" s="318">
        <v>299</v>
      </c>
      <c r="I95" s="318">
        <v>79</v>
      </c>
      <c r="J95" s="318">
        <v>75</v>
      </c>
      <c r="K95" s="318">
        <v>77</v>
      </c>
      <c r="L95" s="318">
        <v>979</v>
      </c>
      <c r="M95" s="318">
        <v>945</v>
      </c>
      <c r="N95" s="318">
        <v>1924</v>
      </c>
      <c r="O95" s="318">
        <v>77</v>
      </c>
      <c r="P95" s="318">
        <v>73</v>
      </c>
      <c r="Q95" s="318">
        <v>75</v>
      </c>
      <c r="R95" s="318">
        <v>1131</v>
      </c>
      <c r="S95" s="318">
        <v>1092</v>
      </c>
      <c r="T95" s="318">
        <v>2223</v>
      </c>
    </row>
    <row r="96" spans="1:20" x14ac:dyDescent="0.35">
      <c r="A96" s="133" t="s">
        <v>230</v>
      </c>
      <c r="B96" s="170" t="s">
        <v>231</v>
      </c>
      <c r="C96" s="318">
        <v>62</v>
      </c>
      <c r="D96" s="318">
        <v>51</v>
      </c>
      <c r="E96" s="318">
        <v>56</v>
      </c>
      <c r="F96" s="318">
        <v>205</v>
      </c>
      <c r="G96" s="318">
        <v>227</v>
      </c>
      <c r="H96" s="318">
        <v>432</v>
      </c>
      <c r="I96" s="318">
        <v>84</v>
      </c>
      <c r="J96" s="318">
        <v>76</v>
      </c>
      <c r="K96" s="318">
        <v>80</v>
      </c>
      <c r="L96" s="318">
        <v>1434</v>
      </c>
      <c r="M96" s="318">
        <v>1496</v>
      </c>
      <c r="N96" s="318">
        <v>2930</v>
      </c>
      <c r="O96" s="318">
        <v>81</v>
      </c>
      <c r="P96" s="318">
        <v>73</v>
      </c>
      <c r="Q96" s="318">
        <v>77</v>
      </c>
      <c r="R96" s="318">
        <v>1639</v>
      </c>
      <c r="S96" s="318">
        <v>1723</v>
      </c>
      <c r="T96" s="318">
        <v>3362</v>
      </c>
    </row>
    <row r="97" spans="1:20" x14ac:dyDescent="0.35">
      <c r="A97" s="133" t="s">
        <v>327</v>
      </c>
      <c r="B97" s="170" t="s">
        <v>328</v>
      </c>
      <c r="C97" s="318">
        <v>62</v>
      </c>
      <c r="D97" s="318">
        <v>52</v>
      </c>
      <c r="E97" s="318">
        <v>57</v>
      </c>
      <c r="F97" s="318">
        <v>229</v>
      </c>
      <c r="G97" s="318">
        <v>218</v>
      </c>
      <c r="H97" s="318">
        <v>447</v>
      </c>
      <c r="I97" s="318">
        <v>82</v>
      </c>
      <c r="J97" s="318">
        <v>76</v>
      </c>
      <c r="K97" s="318">
        <v>79</v>
      </c>
      <c r="L97" s="318">
        <v>2786</v>
      </c>
      <c r="M97" s="318">
        <v>2916</v>
      </c>
      <c r="N97" s="318">
        <v>5702</v>
      </c>
      <c r="O97" s="318">
        <v>81</v>
      </c>
      <c r="P97" s="318">
        <v>74</v>
      </c>
      <c r="Q97" s="318">
        <v>77</v>
      </c>
      <c r="R97" s="318">
        <v>3015</v>
      </c>
      <c r="S97" s="318">
        <v>3134</v>
      </c>
      <c r="T97" s="318">
        <v>6149</v>
      </c>
    </row>
    <row r="98" spans="1:20" x14ac:dyDescent="0.35">
      <c r="A98" s="133" t="s">
        <v>339</v>
      </c>
      <c r="B98" s="170" t="s">
        <v>340</v>
      </c>
      <c r="C98" s="318">
        <v>72</v>
      </c>
      <c r="D98" s="318">
        <v>61</v>
      </c>
      <c r="E98" s="318">
        <v>67</v>
      </c>
      <c r="F98" s="318">
        <v>234</v>
      </c>
      <c r="G98" s="318">
        <v>211</v>
      </c>
      <c r="H98" s="318">
        <v>445</v>
      </c>
      <c r="I98" s="318">
        <v>81</v>
      </c>
      <c r="J98" s="318">
        <v>75</v>
      </c>
      <c r="K98" s="318">
        <v>78</v>
      </c>
      <c r="L98" s="318">
        <v>1668</v>
      </c>
      <c r="M98" s="318">
        <v>1712</v>
      </c>
      <c r="N98" s="318">
        <v>3380</v>
      </c>
      <c r="O98" s="318">
        <v>80</v>
      </c>
      <c r="P98" s="318">
        <v>73</v>
      </c>
      <c r="Q98" s="318">
        <v>77</v>
      </c>
      <c r="R98" s="318">
        <v>1902</v>
      </c>
      <c r="S98" s="318">
        <v>1923</v>
      </c>
      <c r="T98" s="318">
        <v>3825</v>
      </c>
    </row>
    <row r="99" spans="1:20" x14ac:dyDescent="0.35">
      <c r="A99" s="133" t="s">
        <v>180</v>
      </c>
      <c r="B99" s="170" t="s">
        <v>181</v>
      </c>
      <c r="C99" s="318">
        <v>64</v>
      </c>
      <c r="D99" s="318">
        <v>55</v>
      </c>
      <c r="E99" s="318">
        <v>59</v>
      </c>
      <c r="F99" s="318">
        <v>646</v>
      </c>
      <c r="G99" s="318">
        <v>759</v>
      </c>
      <c r="H99" s="318">
        <v>1405</v>
      </c>
      <c r="I99" s="318">
        <v>80</v>
      </c>
      <c r="J99" s="318">
        <v>74</v>
      </c>
      <c r="K99" s="318">
        <v>77</v>
      </c>
      <c r="L99" s="318">
        <v>3441</v>
      </c>
      <c r="M99" s="318">
        <v>3527</v>
      </c>
      <c r="N99" s="318">
        <v>6968</v>
      </c>
      <c r="O99" s="318">
        <v>78</v>
      </c>
      <c r="P99" s="318">
        <v>71</v>
      </c>
      <c r="Q99" s="318">
        <v>74</v>
      </c>
      <c r="R99" s="318">
        <v>4087</v>
      </c>
      <c r="S99" s="318">
        <v>4286</v>
      </c>
      <c r="T99" s="318">
        <v>8373</v>
      </c>
    </row>
    <row r="100" spans="1:20" x14ac:dyDescent="0.35">
      <c r="A100" s="133" t="s">
        <v>178</v>
      </c>
      <c r="B100" s="170" t="s">
        <v>179</v>
      </c>
      <c r="C100" s="318">
        <v>66</v>
      </c>
      <c r="D100" s="318">
        <v>51</v>
      </c>
      <c r="E100" s="318">
        <v>58</v>
      </c>
      <c r="F100" s="318">
        <v>309</v>
      </c>
      <c r="G100" s="318">
        <v>315</v>
      </c>
      <c r="H100" s="318">
        <v>624</v>
      </c>
      <c r="I100" s="318">
        <v>76</v>
      </c>
      <c r="J100" s="318">
        <v>70</v>
      </c>
      <c r="K100" s="318">
        <v>73</v>
      </c>
      <c r="L100" s="318">
        <v>1326</v>
      </c>
      <c r="M100" s="318">
        <v>1395</v>
      </c>
      <c r="N100" s="318">
        <v>2721</v>
      </c>
      <c r="O100" s="318">
        <v>74</v>
      </c>
      <c r="P100" s="318">
        <v>67</v>
      </c>
      <c r="Q100" s="318">
        <v>70</v>
      </c>
      <c r="R100" s="318">
        <v>1635</v>
      </c>
      <c r="S100" s="318">
        <v>1710</v>
      </c>
      <c r="T100" s="318">
        <v>3345</v>
      </c>
    </row>
    <row r="101" spans="1:20" x14ac:dyDescent="0.35">
      <c r="A101" s="133" t="s">
        <v>372</v>
      </c>
      <c r="B101" s="170" t="s">
        <v>373</v>
      </c>
      <c r="C101" s="318">
        <v>66</v>
      </c>
      <c r="D101" s="318">
        <v>52</v>
      </c>
      <c r="E101" s="318">
        <v>58</v>
      </c>
      <c r="F101" s="318">
        <v>253</v>
      </c>
      <c r="G101" s="318">
        <v>286</v>
      </c>
      <c r="H101" s="318">
        <v>539</v>
      </c>
      <c r="I101" s="318">
        <v>83</v>
      </c>
      <c r="J101" s="318">
        <v>77</v>
      </c>
      <c r="K101" s="318">
        <v>80</v>
      </c>
      <c r="L101" s="318">
        <v>1785</v>
      </c>
      <c r="M101" s="318">
        <v>1756</v>
      </c>
      <c r="N101" s="318">
        <v>3541</v>
      </c>
      <c r="O101" s="318">
        <v>81</v>
      </c>
      <c r="P101" s="318">
        <v>73</v>
      </c>
      <c r="Q101" s="318">
        <v>77</v>
      </c>
      <c r="R101" s="318">
        <v>2038</v>
      </c>
      <c r="S101" s="318">
        <v>2042</v>
      </c>
      <c r="T101" s="318">
        <v>4080</v>
      </c>
    </row>
    <row r="102" spans="1:20" x14ac:dyDescent="0.35">
      <c r="A102" s="133" t="s">
        <v>382</v>
      </c>
      <c r="B102" s="170" t="s">
        <v>383</v>
      </c>
      <c r="C102" s="318">
        <v>72</v>
      </c>
      <c r="D102" s="318">
        <v>62</v>
      </c>
      <c r="E102" s="318">
        <v>66</v>
      </c>
      <c r="F102" s="318">
        <v>76</v>
      </c>
      <c r="G102" s="318">
        <v>97</v>
      </c>
      <c r="H102" s="318">
        <v>173</v>
      </c>
      <c r="I102" s="318">
        <v>82</v>
      </c>
      <c r="J102" s="318">
        <v>77</v>
      </c>
      <c r="K102" s="318">
        <v>79</v>
      </c>
      <c r="L102" s="318">
        <v>656</v>
      </c>
      <c r="M102" s="318">
        <v>706</v>
      </c>
      <c r="N102" s="318">
        <v>1362</v>
      </c>
      <c r="O102" s="318">
        <v>81</v>
      </c>
      <c r="P102" s="318">
        <v>75</v>
      </c>
      <c r="Q102" s="318">
        <v>78</v>
      </c>
      <c r="R102" s="318">
        <v>732</v>
      </c>
      <c r="S102" s="318">
        <v>803</v>
      </c>
      <c r="T102" s="318">
        <v>1535</v>
      </c>
    </row>
    <row r="103" spans="1:20" x14ac:dyDescent="0.35">
      <c r="A103" s="133" t="s">
        <v>365</v>
      </c>
      <c r="B103" s="170" t="s">
        <v>366</v>
      </c>
      <c r="C103" s="318">
        <v>69</v>
      </c>
      <c r="D103" s="318">
        <v>61</v>
      </c>
      <c r="E103" s="318">
        <v>66</v>
      </c>
      <c r="F103" s="318">
        <v>152</v>
      </c>
      <c r="G103" s="318">
        <v>115</v>
      </c>
      <c r="H103" s="318">
        <v>267</v>
      </c>
      <c r="I103" s="318">
        <v>82</v>
      </c>
      <c r="J103" s="318">
        <v>75</v>
      </c>
      <c r="K103" s="318">
        <v>78</v>
      </c>
      <c r="L103" s="318">
        <v>804</v>
      </c>
      <c r="M103" s="318">
        <v>856</v>
      </c>
      <c r="N103" s="318">
        <v>1660</v>
      </c>
      <c r="O103" s="318">
        <v>80</v>
      </c>
      <c r="P103" s="318">
        <v>73</v>
      </c>
      <c r="Q103" s="318">
        <v>77</v>
      </c>
      <c r="R103" s="318">
        <v>956</v>
      </c>
      <c r="S103" s="318">
        <v>971</v>
      </c>
      <c r="T103" s="318">
        <v>1927</v>
      </c>
    </row>
    <row r="104" spans="1:20" x14ac:dyDescent="0.35">
      <c r="A104" s="133" t="s">
        <v>76</v>
      </c>
      <c r="B104" s="170" t="s">
        <v>77</v>
      </c>
      <c r="C104" s="318">
        <v>71</v>
      </c>
      <c r="D104" s="318">
        <v>62</v>
      </c>
      <c r="E104" s="318">
        <v>66</v>
      </c>
      <c r="F104" s="318">
        <v>641</v>
      </c>
      <c r="G104" s="318">
        <v>655</v>
      </c>
      <c r="H104" s="318">
        <v>1296</v>
      </c>
      <c r="I104" s="318">
        <v>86</v>
      </c>
      <c r="J104" s="318">
        <v>77</v>
      </c>
      <c r="K104" s="318">
        <v>81</v>
      </c>
      <c r="L104" s="318">
        <v>2019</v>
      </c>
      <c r="M104" s="318">
        <v>2126</v>
      </c>
      <c r="N104" s="318">
        <v>4145</v>
      </c>
      <c r="O104" s="318">
        <v>82</v>
      </c>
      <c r="P104" s="318">
        <v>73</v>
      </c>
      <c r="Q104" s="318">
        <v>78</v>
      </c>
      <c r="R104" s="318">
        <v>2660</v>
      </c>
      <c r="S104" s="318">
        <v>2781</v>
      </c>
      <c r="T104" s="318">
        <v>5441</v>
      </c>
    </row>
    <row r="105" spans="1:20" x14ac:dyDescent="0.35">
      <c r="A105" s="133" t="s">
        <v>74</v>
      </c>
      <c r="B105" s="170" t="s">
        <v>75</v>
      </c>
      <c r="C105" s="318">
        <v>75</v>
      </c>
      <c r="D105" s="318">
        <v>71</v>
      </c>
      <c r="E105" s="318">
        <v>73</v>
      </c>
      <c r="F105" s="318">
        <v>134</v>
      </c>
      <c r="G105" s="318">
        <v>157</v>
      </c>
      <c r="H105" s="318">
        <v>291</v>
      </c>
      <c r="I105" s="318">
        <v>87</v>
      </c>
      <c r="J105" s="318">
        <v>83</v>
      </c>
      <c r="K105" s="318">
        <v>85</v>
      </c>
      <c r="L105" s="318">
        <v>492</v>
      </c>
      <c r="M105" s="318">
        <v>509</v>
      </c>
      <c r="N105" s="318">
        <v>1001</v>
      </c>
      <c r="O105" s="318">
        <v>85</v>
      </c>
      <c r="P105" s="318">
        <v>80</v>
      </c>
      <c r="Q105" s="318">
        <v>82</v>
      </c>
      <c r="R105" s="318">
        <v>626</v>
      </c>
      <c r="S105" s="318">
        <v>666</v>
      </c>
      <c r="T105" s="318">
        <v>1292</v>
      </c>
    </row>
    <row r="106" spans="1:20" x14ac:dyDescent="0.35">
      <c r="A106" s="133" t="s">
        <v>329</v>
      </c>
      <c r="B106" s="170" t="s">
        <v>330</v>
      </c>
      <c r="C106" s="318">
        <v>67</v>
      </c>
      <c r="D106" s="318">
        <v>53</v>
      </c>
      <c r="E106" s="318">
        <v>60</v>
      </c>
      <c r="F106" s="318">
        <v>389</v>
      </c>
      <c r="G106" s="318">
        <v>379</v>
      </c>
      <c r="H106" s="318">
        <v>768</v>
      </c>
      <c r="I106" s="318">
        <v>83</v>
      </c>
      <c r="J106" s="318">
        <v>75</v>
      </c>
      <c r="K106" s="318">
        <v>79</v>
      </c>
      <c r="L106" s="318">
        <v>2212</v>
      </c>
      <c r="M106" s="318">
        <v>2454</v>
      </c>
      <c r="N106" s="318">
        <v>4666</v>
      </c>
      <c r="O106" s="318">
        <v>80</v>
      </c>
      <c r="P106" s="318">
        <v>72</v>
      </c>
      <c r="Q106" s="318">
        <v>76</v>
      </c>
      <c r="R106" s="318">
        <v>2601</v>
      </c>
      <c r="S106" s="318">
        <v>2833</v>
      </c>
      <c r="T106" s="318">
        <v>5434</v>
      </c>
    </row>
    <row r="107" spans="1:20" x14ac:dyDescent="0.35">
      <c r="A107" s="133" t="s">
        <v>325</v>
      </c>
      <c r="B107" s="170" t="s">
        <v>326</v>
      </c>
      <c r="C107" s="318">
        <v>65</v>
      </c>
      <c r="D107" s="318">
        <v>58</v>
      </c>
      <c r="E107" s="318">
        <v>62</v>
      </c>
      <c r="F107" s="318">
        <v>192</v>
      </c>
      <c r="G107" s="318">
        <v>221</v>
      </c>
      <c r="H107" s="318">
        <v>413</v>
      </c>
      <c r="I107" s="318">
        <v>82</v>
      </c>
      <c r="J107" s="318">
        <v>74</v>
      </c>
      <c r="K107" s="318">
        <v>78</v>
      </c>
      <c r="L107" s="318">
        <v>1166</v>
      </c>
      <c r="M107" s="318">
        <v>1207</v>
      </c>
      <c r="N107" s="318">
        <v>2373</v>
      </c>
      <c r="O107" s="318">
        <v>79</v>
      </c>
      <c r="P107" s="318">
        <v>71</v>
      </c>
      <c r="Q107" s="318">
        <v>75</v>
      </c>
      <c r="R107" s="318">
        <v>1358</v>
      </c>
      <c r="S107" s="318">
        <v>1428</v>
      </c>
      <c r="T107" s="318">
        <v>2786</v>
      </c>
    </row>
    <row r="108" spans="1:20" x14ac:dyDescent="0.35">
      <c r="A108" s="133" t="s">
        <v>331</v>
      </c>
      <c r="B108" s="170" t="s">
        <v>332</v>
      </c>
      <c r="C108" s="318">
        <v>67</v>
      </c>
      <c r="D108" s="318">
        <v>55</v>
      </c>
      <c r="E108" s="318">
        <v>61</v>
      </c>
      <c r="F108" s="318">
        <v>661</v>
      </c>
      <c r="G108" s="318">
        <v>722</v>
      </c>
      <c r="H108" s="318">
        <v>1383</v>
      </c>
      <c r="I108" s="318">
        <v>84</v>
      </c>
      <c r="J108" s="318">
        <v>76</v>
      </c>
      <c r="K108" s="318">
        <v>80</v>
      </c>
      <c r="L108" s="318">
        <v>6700</v>
      </c>
      <c r="M108" s="318">
        <v>6874</v>
      </c>
      <c r="N108" s="318">
        <v>13574</v>
      </c>
      <c r="O108" s="318">
        <v>82</v>
      </c>
      <c r="P108" s="318">
        <v>74</v>
      </c>
      <c r="Q108" s="318">
        <v>78</v>
      </c>
      <c r="R108" s="318">
        <v>7361</v>
      </c>
      <c r="S108" s="318">
        <v>7596</v>
      </c>
      <c r="T108" s="318">
        <v>14957</v>
      </c>
    </row>
    <row r="109" spans="1:20" x14ac:dyDescent="0.35">
      <c r="A109" s="133" t="s">
        <v>343</v>
      </c>
      <c r="B109" s="170" t="s">
        <v>344</v>
      </c>
      <c r="C109" s="318">
        <v>69</v>
      </c>
      <c r="D109" s="318">
        <v>58</v>
      </c>
      <c r="E109" s="318">
        <v>63</v>
      </c>
      <c r="F109" s="318">
        <v>224</v>
      </c>
      <c r="G109" s="318">
        <v>280</v>
      </c>
      <c r="H109" s="318">
        <v>504</v>
      </c>
      <c r="I109" s="318">
        <v>81</v>
      </c>
      <c r="J109" s="318">
        <v>73</v>
      </c>
      <c r="K109" s="318">
        <v>77</v>
      </c>
      <c r="L109" s="318">
        <v>910</v>
      </c>
      <c r="M109" s="318">
        <v>953</v>
      </c>
      <c r="N109" s="318">
        <v>1863</v>
      </c>
      <c r="O109" s="318">
        <v>78</v>
      </c>
      <c r="P109" s="318">
        <v>70</v>
      </c>
      <c r="Q109" s="318">
        <v>74</v>
      </c>
      <c r="R109" s="318">
        <v>1134</v>
      </c>
      <c r="S109" s="318">
        <v>1233</v>
      </c>
      <c r="T109" s="318">
        <v>2367</v>
      </c>
    </row>
    <row r="110" spans="1:20" x14ac:dyDescent="0.35">
      <c r="A110" s="133" t="s">
        <v>349</v>
      </c>
      <c r="B110" s="170" t="s">
        <v>350</v>
      </c>
      <c r="C110" s="318">
        <v>69</v>
      </c>
      <c r="D110" s="318">
        <v>64</v>
      </c>
      <c r="E110" s="318">
        <v>66</v>
      </c>
      <c r="F110" s="318">
        <v>279</v>
      </c>
      <c r="G110" s="318">
        <v>289</v>
      </c>
      <c r="H110" s="318">
        <v>568</v>
      </c>
      <c r="I110" s="318">
        <v>84</v>
      </c>
      <c r="J110" s="318">
        <v>77</v>
      </c>
      <c r="K110" s="318">
        <v>81</v>
      </c>
      <c r="L110" s="318">
        <v>1125</v>
      </c>
      <c r="M110" s="318">
        <v>1161</v>
      </c>
      <c r="N110" s="318">
        <v>2286</v>
      </c>
      <c r="O110" s="318">
        <v>81</v>
      </c>
      <c r="P110" s="318">
        <v>75</v>
      </c>
      <c r="Q110" s="318">
        <v>78</v>
      </c>
      <c r="R110" s="318">
        <v>1404</v>
      </c>
      <c r="S110" s="318">
        <v>1450</v>
      </c>
      <c r="T110" s="318">
        <v>2854</v>
      </c>
    </row>
    <row r="111" spans="1:20" x14ac:dyDescent="0.35">
      <c r="A111" s="133" t="s">
        <v>184</v>
      </c>
      <c r="B111" s="170" t="s">
        <v>185</v>
      </c>
      <c r="C111" s="318">
        <v>63</v>
      </c>
      <c r="D111" s="318">
        <v>47</v>
      </c>
      <c r="E111" s="318">
        <v>54</v>
      </c>
      <c r="F111" s="318">
        <v>287</v>
      </c>
      <c r="G111" s="318">
        <v>335</v>
      </c>
      <c r="H111" s="318">
        <v>622</v>
      </c>
      <c r="I111" s="318">
        <v>82</v>
      </c>
      <c r="J111" s="318">
        <v>74</v>
      </c>
      <c r="K111" s="318">
        <v>78</v>
      </c>
      <c r="L111" s="318">
        <v>3351</v>
      </c>
      <c r="M111" s="318">
        <v>3535</v>
      </c>
      <c r="N111" s="318">
        <v>6886</v>
      </c>
      <c r="O111" s="318">
        <v>80</v>
      </c>
      <c r="P111" s="318">
        <v>72</v>
      </c>
      <c r="Q111" s="318">
        <v>76</v>
      </c>
      <c r="R111" s="318">
        <v>3638</v>
      </c>
      <c r="S111" s="318">
        <v>3870</v>
      </c>
      <c r="T111" s="318">
        <v>7508</v>
      </c>
    </row>
    <row r="112" spans="1:20" x14ac:dyDescent="0.35">
      <c r="A112" s="133" t="s">
        <v>182</v>
      </c>
      <c r="B112" s="170" t="s">
        <v>183</v>
      </c>
      <c r="C112" s="318">
        <v>71</v>
      </c>
      <c r="D112" s="318">
        <v>60</v>
      </c>
      <c r="E112" s="318">
        <v>65</v>
      </c>
      <c r="F112" s="318">
        <v>458</v>
      </c>
      <c r="G112" s="318">
        <v>502</v>
      </c>
      <c r="H112" s="318">
        <v>960</v>
      </c>
      <c r="I112" s="318">
        <v>77</v>
      </c>
      <c r="J112" s="318">
        <v>70</v>
      </c>
      <c r="K112" s="318">
        <v>73</v>
      </c>
      <c r="L112" s="318">
        <v>1762</v>
      </c>
      <c r="M112" s="318">
        <v>1850</v>
      </c>
      <c r="N112" s="318">
        <v>3612</v>
      </c>
      <c r="O112" s="318">
        <v>76</v>
      </c>
      <c r="P112" s="318">
        <v>68</v>
      </c>
      <c r="Q112" s="318">
        <v>72</v>
      </c>
      <c r="R112" s="318">
        <v>2220</v>
      </c>
      <c r="S112" s="318">
        <v>2352</v>
      </c>
      <c r="T112" s="318">
        <v>4572</v>
      </c>
    </row>
    <row r="113" spans="1:20" x14ac:dyDescent="0.35">
      <c r="A113" s="133" t="s">
        <v>194</v>
      </c>
      <c r="B113" s="170" t="s">
        <v>195</v>
      </c>
      <c r="C113" s="318" t="s">
        <v>414</v>
      </c>
      <c r="D113" s="318" t="s">
        <v>414</v>
      </c>
      <c r="E113" s="318">
        <v>71</v>
      </c>
      <c r="F113" s="318">
        <v>10</v>
      </c>
      <c r="G113" s="318">
        <v>7</v>
      </c>
      <c r="H113" s="318">
        <v>17</v>
      </c>
      <c r="I113" s="318" t="s">
        <v>414</v>
      </c>
      <c r="J113" s="318" t="s">
        <v>414</v>
      </c>
      <c r="K113" s="318">
        <v>82</v>
      </c>
      <c r="L113" s="318">
        <v>197</v>
      </c>
      <c r="M113" s="318">
        <v>183</v>
      </c>
      <c r="N113" s="318">
        <v>380</v>
      </c>
      <c r="O113" s="318">
        <v>85</v>
      </c>
      <c r="P113" s="318">
        <v>78</v>
      </c>
      <c r="Q113" s="318">
        <v>82</v>
      </c>
      <c r="R113" s="318">
        <v>207</v>
      </c>
      <c r="S113" s="318">
        <v>190</v>
      </c>
      <c r="T113" s="318">
        <v>397</v>
      </c>
    </row>
    <row r="114" spans="1:20" x14ac:dyDescent="0.35">
      <c r="A114" s="133" t="s">
        <v>212</v>
      </c>
      <c r="B114" s="170" t="s">
        <v>213</v>
      </c>
      <c r="C114" s="318">
        <v>75</v>
      </c>
      <c r="D114" s="318">
        <v>64</v>
      </c>
      <c r="E114" s="318">
        <v>69</v>
      </c>
      <c r="F114" s="318">
        <v>552</v>
      </c>
      <c r="G114" s="318">
        <v>612</v>
      </c>
      <c r="H114" s="318">
        <v>1164</v>
      </c>
      <c r="I114" s="318">
        <v>87</v>
      </c>
      <c r="J114" s="318">
        <v>80</v>
      </c>
      <c r="K114" s="318">
        <v>83</v>
      </c>
      <c r="L114" s="318">
        <v>3977</v>
      </c>
      <c r="M114" s="318">
        <v>4180</v>
      </c>
      <c r="N114" s="318">
        <v>8157</v>
      </c>
      <c r="O114" s="318">
        <v>85</v>
      </c>
      <c r="P114" s="318">
        <v>78</v>
      </c>
      <c r="Q114" s="318">
        <v>81</v>
      </c>
      <c r="R114" s="318">
        <v>4529</v>
      </c>
      <c r="S114" s="318">
        <v>4792</v>
      </c>
      <c r="T114" s="318">
        <v>9321</v>
      </c>
    </row>
    <row r="115" spans="1:20" x14ac:dyDescent="0.35">
      <c r="A115" s="133" t="s">
        <v>214</v>
      </c>
      <c r="B115" s="170" t="s">
        <v>215</v>
      </c>
      <c r="C115" s="318">
        <v>74</v>
      </c>
      <c r="D115" s="318">
        <v>61</v>
      </c>
      <c r="E115" s="318">
        <v>67</v>
      </c>
      <c r="F115" s="318">
        <v>410</v>
      </c>
      <c r="G115" s="318">
        <v>433</v>
      </c>
      <c r="H115" s="318">
        <v>843</v>
      </c>
      <c r="I115" s="318">
        <v>83</v>
      </c>
      <c r="J115" s="318">
        <v>77</v>
      </c>
      <c r="K115" s="318">
        <v>80</v>
      </c>
      <c r="L115" s="318">
        <v>1203</v>
      </c>
      <c r="M115" s="318">
        <v>1192</v>
      </c>
      <c r="N115" s="318">
        <v>2395</v>
      </c>
      <c r="O115" s="318">
        <v>80</v>
      </c>
      <c r="P115" s="318">
        <v>72</v>
      </c>
      <c r="Q115" s="318">
        <v>76</v>
      </c>
      <c r="R115" s="318">
        <v>1613</v>
      </c>
      <c r="S115" s="318">
        <v>1625</v>
      </c>
      <c r="T115" s="318">
        <v>3238</v>
      </c>
    </row>
    <row r="116" spans="1:20" x14ac:dyDescent="0.35">
      <c r="A116" s="133" t="s">
        <v>392</v>
      </c>
      <c r="B116" s="170" t="s">
        <v>393</v>
      </c>
      <c r="C116" s="318">
        <v>58</v>
      </c>
      <c r="D116" s="318">
        <v>44</v>
      </c>
      <c r="E116" s="318">
        <v>51</v>
      </c>
      <c r="F116" s="318">
        <v>226</v>
      </c>
      <c r="G116" s="318">
        <v>229</v>
      </c>
      <c r="H116" s="318">
        <v>455</v>
      </c>
      <c r="I116" s="318">
        <v>80</v>
      </c>
      <c r="J116" s="318">
        <v>72</v>
      </c>
      <c r="K116" s="318">
        <v>76</v>
      </c>
      <c r="L116" s="318">
        <v>2368</v>
      </c>
      <c r="M116" s="318">
        <v>2510</v>
      </c>
      <c r="N116" s="318">
        <v>4878</v>
      </c>
      <c r="O116" s="318">
        <v>78</v>
      </c>
      <c r="P116" s="318">
        <v>70</v>
      </c>
      <c r="Q116" s="318">
        <v>74</v>
      </c>
      <c r="R116" s="318">
        <v>2594</v>
      </c>
      <c r="S116" s="318">
        <v>2739</v>
      </c>
      <c r="T116" s="318">
        <v>5333</v>
      </c>
    </row>
    <row r="117" spans="1:20" x14ac:dyDescent="0.35">
      <c r="A117" s="133" t="s">
        <v>388</v>
      </c>
      <c r="B117" s="170" t="s">
        <v>389</v>
      </c>
      <c r="C117" s="318">
        <v>66</v>
      </c>
      <c r="D117" s="318">
        <v>55</v>
      </c>
      <c r="E117" s="318">
        <v>61</v>
      </c>
      <c r="F117" s="318">
        <v>210</v>
      </c>
      <c r="G117" s="318">
        <v>223</v>
      </c>
      <c r="H117" s="318">
        <v>433</v>
      </c>
      <c r="I117" s="318">
        <v>82</v>
      </c>
      <c r="J117" s="318">
        <v>73</v>
      </c>
      <c r="K117" s="318">
        <v>77</v>
      </c>
      <c r="L117" s="318">
        <v>1167</v>
      </c>
      <c r="M117" s="318">
        <v>1236</v>
      </c>
      <c r="N117" s="318">
        <v>2403</v>
      </c>
      <c r="O117" s="318">
        <v>79</v>
      </c>
      <c r="P117" s="318">
        <v>71</v>
      </c>
      <c r="Q117" s="318">
        <v>75</v>
      </c>
      <c r="R117" s="318">
        <v>1377</v>
      </c>
      <c r="S117" s="318">
        <v>1459</v>
      </c>
      <c r="T117" s="318">
        <v>2836</v>
      </c>
    </row>
    <row r="118" spans="1:20" x14ac:dyDescent="0.35">
      <c r="A118" s="133" t="s">
        <v>323</v>
      </c>
      <c r="B118" s="170" t="s">
        <v>324</v>
      </c>
      <c r="C118" s="318">
        <v>58</v>
      </c>
      <c r="D118" s="318">
        <v>55</v>
      </c>
      <c r="E118" s="318">
        <v>57</v>
      </c>
      <c r="F118" s="318">
        <v>72</v>
      </c>
      <c r="G118" s="318">
        <v>83</v>
      </c>
      <c r="H118" s="318">
        <v>155</v>
      </c>
      <c r="I118" s="318">
        <v>85</v>
      </c>
      <c r="J118" s="318">
        <v>78</v>
      </c>
      <c r="K118" s="318">
        <v>81</v>
      </c>
      <c r="L118" s="318">
        <v>674</v>
      </c>
      <c r="M118" s="318">
        <v>678</v>
      </c>
      <c r="N118" s="318">
        <v>1352</v>
      </c>
      <c r="O118" s="318">
        <v>82</v>
      </c>
      <c r="P118" s="318">
        <v>75</v>
      </c>
      <c r="Q118" s="318">
        <v>79</v>
      </c>
      <c r="R118" s="318">
        <v>746</v>
      </c>
      <c r="S118" s="318">
        <v>761</v>
      </c>
      <c r="T118" s="318">
        <v>1507</v>
      </c>
    </row>
    <row r="119" spans="1:20" x14ac:dyDescent="0.35">
      <c r="A119" s="133" t="s">
        <v>357</v>
      </c>
      <c r="B119" s="170" t="s">
        <v>358</v>
      </c>
      <c r="C119" s="318">
        <v>60</v>
      </c>
      <c r="D119" s="318">
        <v>60</v>
      </c>
      <c r="E119" s="318">
        <v>60</v>
      </c>
      <c r="F119" s="318">
        <v>47</v>
      </c>
      <c r="G119" s="318">
        <v>53</v>
      </c>
      <c r="H119" s="318">
        <v>100</v>
      </c>
      <c r="I119" s="318">
        <v>83</v>
      </c>
      <c r="J119" s="318">
        <v>80</v>
      </c>
      <c r="K119" s="318">
        <v>82</v>
      </c>
      <c r="L119" s="318">
        <v>752</v>
      </c>
      <c r="M119" s="318">
        <v>820</v>
      </c>
      <c r="N119" s="318">
        <v>1572</v>
      </c>
      <c r="O119" s="318">
        <v>82</v>
      </c>
      <c r="P119" s="318">
        <v>79</v>
      </c>
      <c r="Q119" s="318">
        <v>80</v>
      </c>
      <c r="R119" s="318">
        <v>799</v>
      </c>
      <c r="S119" s="318">
        <v>873</v>
      </c>
      <c r="T119" s="318">
        <v>1672</v>
      </c>
    </row>
    <row r="120" spans="1:20" x14ac:dyDescent="0.35">
      <c r="A120" s="133" t="s">
        <v>353</v>
      </c>
      <c r="B120" s="170" t="s">
        <v>354</v>
      </c>
      <c r="C120" s="318">
        <v>62</v>
      </c>
      <c r="D120" s="318">
        <v>51</v>
      </c>
      <c r="E120" s="318">
        <v>55</v>
      </c>
      <c r="F120" s="318">
        <v>55</v>
      </c>
      <c r="G120" s="318">
        <v>75</v>
      </c>
      <c r="H120" s="318">
        <v>130</v>
      </c>
      <c r="I120" s="318">
        <v>80</v>
      </c>
      <c r="J120" s="318">
        <v>77</v>
      </c>
      <c r="K120" s="318">
        <v>78</v>
      </c>
      <c r="L120" s="318">
        <v>874</v>
      </c>
      <c r="M120" s="318">
        <v>932</v>
      </c>
      <c r="N120" s="318">
        <v>1806</v>
      </c>
      <c r="O120" s="318">
        <v>79</v>
      </c>
      <c r="P120" s="318">
        <v>75</v>
      </c>
      <c r="Q120" s="318">
        <v>77</v>
      </c>
      <c r="R120" s="318">
        <v>929</v>
      </c>
      <c r="S120" s="318">
        <v>1007</v>
      </c>
      <c r="T120" s="318">
        <v>1936</v>
      </c>
    </row>
    <row r="121" spans="1:20" x14ac:dyDescent="0.35">
      <c r="A121" s="133" t="s">
        <v>345</v>
      </c>
      <c r="B121" s="170" t="s">
        <v>346</v>
      </c>
      <c r="C121" s="318">
        <v>73</v>
      </c>
      <c r="D121" s="318">
        <v>59</v>
      </c>
      <c r="E121" s="318">
        <v>66</v>
      </c>
      <c r="F121" s="318">
        <v>147</v>
      </c>
      <c r="G121" s="318">
        <v>157</v>
      </c>
      <c r="H121" s="318">
        <v>304</v>
      </c>
      <c r="I121" s="318">
        <v>80</v>
      </c>
      <c r="J121" s="318">
        <v>72</v>
      </c>
      <c r="K121" s="318">
        <v>76</v>
      </c>
      <c r="L121" s="318">
        <v>783</v>
      </c>
      <c r="M121" s="318">
        <v>834</v>
      </c>
      <c r="N121" s="318">
        <v>1617</v>
      </c>
      <c r="O121" s="318">
        <v>79</v>
      </c>
      <c r="P121" s="318">
        <v>70</v>
      </c>
      <c r="Q121" s="318">
        <v>75</v>
      </c>
      <c r="R121" s="318">
        <v>930</v>
      </c>
      <c r="S121" s="318">
        <v>991</v>
      </c>
      <c r="T121" s="318">
        <v>1921</v>
      </c>
    </row>
    <row r="122" spans="1:20" x14ac:dyDescent="0.35">
      <c r="A122" s="133" t="s">
        <v>347</v>
      </c>
      <c r="B122" s="170" t="s">
        <v>348</v>
      </c>
      <c r="C122" s="318">
        <v>74</v>
      </c>
      <c r="D122" s="318">
        <v>61</v>
      </c>
      <c r="E122" s="318">
        <v>68</v>
      </c>
      <c r="F122" s="318">
        <v>155</v>
      </c>
      <c r="G122" s="318">
        <v>129</v>
      </c>
      <c r="H122" s="318">
        <v>284</v>
      </c>
      <c r="I122" s="318">
        <v>82</v>
      </c>
      <c r="J122" s="318">
        <v>76</v>
      </c>
      <c r="K122" s="318">
        <v>79</v>
      </c>
      <c r="L122" s="318">
        <v>1012</v>
      </c>
      <c r="M122" s="318">
        <v>1079</v>
      </c>
      <c r="N122" s="318">
        <v>2091</v>
      </c>
      <c r="O122" s="318">
        <v>81</v>
      </c>
      <c r="P122" s="318">
        <v>74</v>
      </c>
      <c r="Q122" s="318">
        <v>78</v>
      </c>
      <c r="R122" s="318">
        <v>1167</v>
      </c>
      <c r="S122" s="318">
        <v>1208</v>
      </c>
      <c r="T122" s="318">
        <v>2375</v>
      </c>
    </row>
    <row r="123" spans="1:20" x14ac:dyDescent="0.35">
      <c r="A123" s="133" t="s">
        <v>359</v>
      </c>
      <c r="B123" s="170" t="s">
        <v>360</v>
      </c>
      <c r="C123" s="318">
        <v>61</v>
      </c>
      <c r="D123" s="318">
        <v>43</v>
      </c>
      <c r="E123" s="318">
        <v>53</v>
      </c>
      <c r="F123" s="318">
        <v>61</v>
      </c>
      <c r="G123" s="318">
        <v>49</v>
      </c>
      <c r="H123" s="318">
        <v>110</v>
      </c>
      <c r="I123" s="318">
        <v>78</v>
      </c>
      <c r="J123" s="318">
        <v>72</v>
      </c>
      <c r="K123" s="318">
        <v>75</v>
      </c>
      <c r="L123" s="318">
        <v>927</v>
      </c>
      <c r="M123" s="318">
        <v>995</v>
      </c>
      <c r="N123" s="318">
        <v>1922</v>
      </c>
      <c r="O123" s="318">
        <v>77</v>
      </c>
      <c r="P123" s="318">
        <v>71</v>
      </c>
      <c r="Q123" s="318">
        <v>74</v>
      </c>
      <c r="R123" s="318">
        <v>988</v>
      </c>
      <c r="S123" s="318">
        <v>1044</v>
      </c>
      <c r="T123" s="318">
        <v>2032</v>
      </c>
    </row>
    <row r="124" spans="1:20" x14ac:dyDescent="0.35">
      <c r="A124" s="133" t="s">
        <v>232</v>
      </c>
      <c r="B124" s="170" t="s">
        <v>233</v>
      </c>
      <c r="C124" s="318">
        <v>60</v>
      </c>
      <c r="D124" s="318">
        <v>46</v>
      </c>
      <c r="E124" s="318">
        <v>53</v>
      </c>
      <c r="F124" s="318">
        <v>357</v>
      </c>
      <c r="G124" s="318">
        <v>369</v>
      </c>
      <c r="H124" s="318">
        <v>726</v>
      </c>
      <c r="I124" s="318">
        <v>81</v>
      </c>
      <c r="J124" s="318">
        <v>73</v>
      </c>
      <c r="K124" s="318">
        <v>77</v>
      </c>
      <c r="L124" s="318">
        <v>3255</v>
      </c>
      <c r="M124" s="318">
        <v>3239</v>
      </c>
      <c r="N124" s="318">
        <v>6494</v>
      </c>
      <c r="O124" s="318">
        <v>79</v>
      </c>
      <c r="P124" s="318">
        <v>71</v>
      </c>
      <c r="Q124" s="318">
        <v>75</v>
      </c>
      <c r="R124" s="318">
        <v>3612</v>
      </c>
      <c r="S124" s="318">
        <v>3608</v>
      </c>
      <c r="T124" s="318">
        <v>7220</v>
      </c>
    </row>
    <row r="125" spans="1:20" x14ac:dyDescent="0.35">
      <c r="A125" s="133" t="s">
        <v>242</v>
      </c>
      <c r="B125" s="170" t="s">
        <v>243</v>
      </c>
      <c r="C125" s="318">
        <v>61</v>
      </c>
      <c r="D125" s="318">
        <v>57</v>
      </c>
      <c r="E125" s="318">
        <v>59</v>
      </c>
      <c r="F125" s="318">
        <v>254</v>
      </c>
      <c r="G125" s="318">
        <v>260</v>
      </c>
      <c r="H125" s="318">
        <v>514</v>
      </c>
      <c r="I125" s="318">
        <v>78</v>
      </c>
      <c r="J125" s="318">
        <v>67</v>
      </c>
      <c r="K125" s="318">
        <v>72</v>
      </c>
      <c r="L125" s="318">
        <v>1232</v>
      </c>
      <c r="M125" s="318">
        <v>1255</v>
      </c>
      <c r="N125" s="318">
        <v>2487</v>
      </c>
      <c r="O125" s="318">
        <v>75</v>
      </c>
      <c r="P125" s="318">
        <v>65</v>
      </c>
      <c r="Q125" s="318">
        <v>70</v>
      </c>
      <c r="R125" s="318">
        <v>1486</v>
      </c>
      <c r="S125" s="318">
        <v>1515</v>
      </c>
      <c r="T125" s="318">
        <v>3001</v>
      </c>
    </row>
    <row r="126" spans="1:20" x14ac:dyDescent="0.35">
      <c r="A126" s="133" t="s">
        <v>114</v>
      </c>
      <c r="B126" s="170" t="s">
        <v>115</v>
      </c>
      <c r="C126" s="318">
        <v>66</v>
      </c>
      <c r="D126" s="318">
        <v>54</v>
      </c>
      <c r="E126" s="318">
        <v>60</v>
      </c>
      <c r="F126" s="318">
        <v>248</v>
      </c>
      <c r="G126" s="318">
        <v>217</v>
      </c>
      <c r="H126" s="318">
        <v>465</v>
      </c>
      <c r="I126" s="318">
        <v>81</v>
      </c>
      <c r="J126" s="318">
        <v>76</v>
      </c>
      <c r="K126" s="318">
        <v>78</v>
      </c>
      <c r="L126" s="318">
        <v>481</v>
      </c>
      <c r="M126" s="318">
        <v>498</v>
      </c>
      <c r="N126" s="318">
        <v>979</v>
      </c>
      <c r="O126" s="318">
        <v>76</v>
      </c>
      <c r="P126" s="318">
        <v>69</v>
      </c>
      <c r="Q126" s="318">
        <v>73</v>
      </c>
      <c r="R126" s="318">
        <v>729</v>
      </c>
      <c r="S126" s="318">
        <v>715</v>
      </c>
      <c r="T126" s="318">
        <v>1444</v>
      </c>
    </row>
    <row r="127" spans="1:20" x14ac:dyDescent="0.35">
      <c r="A127" s="133" t="s">
        <v>139</v>
      </c>
      <c r="B127" s="170" t="s">
        <v>140</v>
      </c>
      <c r="C127" s="318">
        <v>66</v>
      </c>
      <c r="D127" s="318">
        <v>59</v>
      </c>
      <c r="E127" s="318">
        <v>62</v>
      </c>
      <c r="F127" s="318">
        <v>143</v>
      </c>
      <c r="G127" s="318">
        <v>175</v>
      </c>
      <c r="H127" s="318">
        <v>318</v>
      </c>
      <c r="I127" s="318">
        <v>84</v>
      </c>
      <c r="J127" s="318">
        <v>78</v>
      </c>
      <c r="K127" s="318">
        <v>81</v>
      </c>
      <c r="L127" s="318">
        <v>1074</v>
      </c>
      <c r="M127" s="318">
        <v>1154</v>
      </c>
      <c r="N127" s="318">
        <v>2228</v>
      </c>
      <c r="O127" s="318">
        <v>82</v>
      </c>
      <c r="P127" s="318">
        <v>75</v>
      </c>
      <c r="Q127" s="318">
        <v>78</v>
      </c>
      <c r="R127" s="318">
        <v>1217</v>
      </c>
      <c r="S127" s="318">
        <v>1329</v>
      </c>
      <c r="T127" s="318">
        <v>2546</v>
      </c>
    </row>
    <row r="128" spans="1:20" x14ac:dyDescent="0.35">
      <c r="A128" s="133" t="s">
        <v>370</v>
      </c>
      <c r="B128" s="170" t="s">
        <v>371</v>
      </c>
      <c r="C128" s="318">
        <v>74</v>
      </c>
      <c r="D128" s="318">
        <v>61</v>
      </c>
      <c r="E128" s="318">
        <v>67</v>
      </c>
      <c r="F128" s="318">
        <v>563</v>
      </c>
      <c r="G128" s="318">
        <v>626</v>
      </c>
      <c r="H128" s="318">
        <v>1189</v>
      </c>
      <c r="I128" s="318">
        <v>87</v>
      </c>
      <c r="J128" s="318">
        <v>78</v>
      </c>
      <c r="K128" s="318">
        <v>82</v>
      </c>
      <c r="L128" s="318">
        <v>3215</v>
      </c>
      <c r="M128" s="318">
        <v>3390</v>
      </c>
      <c r="N128" s="318">
        <v>6605</v>
      </c>
      <c r="O128" s="318">
        <v>85</v>
      </c>
      <c r="P128" s="318">
        <v>75</v>
      </c>
      <c r="Q128" s="318">
        <v>80</v>
      </c>
      <c r="R128" s="318">
        <v>3778</v>
      </c>
      <c r="S128" s="318">
        <v>4016</v>
      </c>
      <c r="T128" s="318">
        <v>7794</v>
      </c>
    </row>
    <row r="129" spans="1:20" x14ac:dyDescent="0.35">
      <c r="A129" s="133" t="s">
        <v>380</v>
      </c>
      <c r="B129" s="170" t="s">
        <v>381</v>
      </c>
      <c r="C129" s="318">
        <v>74</v>
      </c>
      <c r="D129" s="318">
        <v>60</v>
      </c>
      <c r="E129" s="318">
        <v>67</v>
      </c>
      <c r="F129" s="318">
        <v>298</v>
      </c>
      <c r="G129" s="318">
        <v>301</v>
      </c>
      <c r="H129" s="318">
        <v>599</v>
      </c>
      <c r="I129" s="318">
        <v>83</v>
      </c>
      <c r="J129" s="318">
        <v>77</v>
      </c>
      <c r="K129" s="318">
        <v>80</v>
      </c>
      <c r="L129" s="318">
        <v>1127</v>
      </c>
      <c r="M129" s="318">
        <v>1253</v>
      </c>
      <c r="N129" s="318">
        <v>2380</v>
      </c>
      <c r="O129" s="318">
        <v>82</v>
      </c>
      <c r="P129" s="318">
        <v>73</v>
      </c>
      <c r="Q129" s="318">
        <v>77</v>
      </c>
      <c r="R129" s="318">
        <v>1425</v>
      </c>
      <c r="S129" s="318">
        <v>1554</v>
      </c>
      <c r="T129" s="318">
        <v>2979</v>
      </c>
    </row>
    <row r="130" spans="1:20" x14ac:dyDescent="0.35">
      <c r="A130" s="133" t="s">
        <v>390</v>
      </c>
      <c r="B130" s="170" t="s">
        <v>391</v>
      </c>
      <c r="C130" s="318">
        <v>72</v>
      </c>
      <c r="D130" s="318">
        <v>59</v>
      </c>
      <c r="E130" s="318">
        <v>66</v>
      </c>
      <c r="F130" s="318">
        <v>160</v>
      </c>
      <c r="G130" s="318">
        <v>145</v>
      </c>
      <c r="H130" s="318">
        <v>305</v>
      </c>
      <c r="I130" s="318">
        <v>88</v>
      </c>
      <c r="J130" s="318">
        <v>74</v>
      </c>
      <c r="K130" s="318">
        <v>81</v>
      </c>
      <c r="L130" s="318">
        <v>535</v>
      </c>
      <c r="M130" s="318">
        <v>584</v>
      </c>
      <c r="N130" s="318">
        <v>1119</v>
      </c>
      <c r="O130" s="318">
        <v>84</v>
      </c>
      <c r="P130" s="318">
        <v>71</v>
      </c>
      <c r="Q130" s="318">
        <v>78</v>
      </c>
      <c r="R130" s="318">
        <v>695</v>
      </c>
      <c r="S130" s="318">
        <v>729</v>
      </c>
      <c r="T130" s="318">
        <v>1424</v>
      </c>
    </row>
    <row r="131" spans="1:20" x14ac:dyDescent="0.35">
      <c r="A131" s="133" t="s">
        <v>234</v>
      </c>
      <c r="B131" s="170" t="s">
        <v>235</v>
      </c>
      <c r="C131" s="318">
        <v>70</v>
      </c>
      <c r="D131" s="318">
        <v>55</v>
      </c>
      <c r="E131" s="318">
        <v>62</v>
      </c>
      <c r="F131" s="318">
        <v>1004</v>
      </c>
      <c r="G131" s="318">
        <v>1072</v>
      </c>
      <c r="H131" s="318">
        <v>2076</v>
      </c>
      <c r="I131" s="318">
        <v>83</v>
      </c>
      <c r="J131" s="318">
        <v>76</v>
      </c>
      <c r="K131" s="318">
        <v>79</v>
      </c>
      <c r="L131" s="318">
        <v>6905</v>
      </c>
      <c r="M131" s="318">
        <v>7327</v>
      </c>
      <c r="N131" s="318">
        <v>14232</v>
      </c>
      <c r="O131" s="318">
        <v>82</v>
      </c>
      <c r="P131" s="318">
        <v>73</v>
      </c>
      <c r="Q131" s="318">
        <v>77</v>
      </c>
      <c r="R131" s="318">
        <v>7909</v>
      </c>
      <c r="S131" s="318">
        <v>8399</v>
      </c>
      <c r="T131" s="318">
        <v>16308</v>
      </c>
    </row>
    <row r="132" spans="1:20" x14ac:dyDescent="0.35">
      <c r="A132" s="133" t="s">
        <v>244</v>
      </c>
      <c r="B132" s="170" t="s">
        <v>427</v>
      </c>
      <c r="C132" s="318">
        <v>70</v>
      </c>
      <c r="D132" s="318">
        <v>51</v>
      </c>
      <c r="E132" s="318">
        <v>59</v>
      </c>
      <c r="F132" s="318">
        <v>159</v>
      </c>
      <c r="G132" s="318">
        <v>191</v>
      </c>
      <c r="H132" s="318">
        <v>350</v>
      </c>
      <c r="I132" s="318">
        <v>85</v>
      </c>
      <c r="J132" s="318">
        <v>77</v>
      </c>
      <c r="K132" s="318">
        <v>81</v>
      </c>
      <c r="L132" s="318">
        <v>905</v>
      </c>
      <c r="M132" s="318">
        <v>932</v>
      </c>
      <c r="N132" s="318">
        <v>1837</v>
      </c>
      <c r="O132" s="318">
        <v>83</v>
      </c>
      <c r="P132" s="318">
        <v>72</v>
      </c>
      <c r="Q132" s="318">
        <v>77</v>
      </c>
      <c r="R132" s="318">
        <v>1064</v>
      </c>
      <c r="S132" s="318">
        <v>1123</v>
      </c>
      <c r="T132" s="318">
        <v>2187</v>
      </c>
    </row>
    <row r="133" spans="1:20" x14ac:dyDescent="0.35">
      <c r="A133" s="133" t="s">
        <v>247</v>
      </c>
      <c r="B133" s="170" t="s">
        <v>248</v>
      </c>
      <c r="C133" s="318">
        <v>69</v>
      </c>
      <c r="D133" s="318">
        <v>52</v>
      </c>
      <c r="E133" s="318">
        <v>61</v>
      </c>
      <c r="F133" s="318">
        <v>160</v>
      </c>
      <c r="G133" s="318">
        <v>157</v>
      </c>
      <c r="H133" s="318">
        <v>317</v>
      </c>
      <c r="I133" s="318">
        <v>81</v>
      </c>
      <c r="J133" s="318">
        <v>75</v>
      </c>
      <c r="K133" s="318">
        <v>78</v>
      </c>
      <c r="L133" s="318">
        <v>959</v>
      </c>
      <c r="M133" s="318">
        <v>996</v>
      </c>
      <c r="N133" s="318">
        <v>1955</v>
      </c>
      <c r="O133" s="318">
        <v>79</v>
      </c>
      <c r="P133" s="318">
        <v>72</v>
      </c>
      <c r="Q133" s="318">
        <v>76</v>
      </c>
      <c r="R133" s="318">
        <v>1119</v>
      </c>
      <c r="S133" s="318">
        <v>1153</v>
      </c>
      <c r="T133" s="318">
        <v>2272</v>
      </c>
    </row>
    <row r="134" spans="1:20" x14ac:dyDescent="0.35">
      <c r="A134" s="133" t="s">
        <v>204</v>
      </c>
      <c r="B134" s="170" t="s">
        <v>205</v>
      </c>
      <c r="C134" s="318">
        <v>64</v>
      </c>
      <c r="D134" s="318">
        <v>50</v>
      </c>
      <c r="E134" s="318">
        <v>56</v>
      </c>
      <c r="F134" s="318">
        <v>80</v>
      </c>
      <c r="G134" s="318">
        <v>119</v>
      </c>
      <c r="H134" s="318">
        <v>199</v>
      </c>
      <c r="I134" s="318">
        <v>79</v>
      </c>
      <c r="J134" s="318">
        <v>75</v>
      </c>
      <c r="K134" s="318">
        <v>77</v>
      </c>
      <c r="L134" s="318">
        <v>806</v>
      </c>
      <c r="M134" s="318">
        <v>867</v>
      </c>
      <c r="N134" s="318">
        <v>1673</v>
      </c>
      <c r="O134" s="318">
        <v>78</v>
      </c>
      <c r="P134" s="318">
        <v>72</v>
      </c>
      <c r="Q134" s="318">
        <v>74</v>
      </c>
      <c r="R134" s="318">
        <v>886</v>
      </c>
      <c r="S134" s="318">
        <v>986</v>
      </c>
      <c r="T134" s="318">
        <v>1872</v>
      </c>
    </row>
    <row r="135" spans="1:20" x14ac:dyDescent="0.35">
      <c r="A135" s="133" t="s">
        <v>224</v>
      </c>
      <c r="B135" s="170" t="s">
        <v>225</v>
      </c>
      <c r="C135" s="318">
        <v>63</v>
      </c>
      <c r="D135" s="318">
        <v>53</v>
      </c>
      <c r="E135" s="318">
        <v>58</v>
      </c>
      <c r="F135" s="318">
        <v>410</v>
      </c>
      <c r="G135" s="318">
        <v>436</v>
      </c>
      <c r="H135" s="318">
        <v>846</v>
      </c>
      <c r="I135" s="318">
        <v>85</v>
      </c>
      <c r="J135" s="318">
        <v>77</v>
      </c>
      <c r="K135" s="318">
        <v>81</v>
      </c>
      <c r="L135" s="318">
        <v>2581</v>
      </c>
      <c r="M135" s="318">
        <v>2748</v>
      </c>
      <c r="N135" s="318">
        <v>5329</v>
      </c>
      <c r="O135" s="318">
        <v>82</v>
      </c>
      <c r="P135" s="318">
        <v>74</v>
      </c>
      <c r="Q135" s="318">
        <v>78</v>
      </c>
      <c r="R135" s="318">
        <v>2991</v>
      </c>
      <c r="S135" s="318">
        <v>3184</v>
      </c>
      <c r="T135" s="318">
        <v>6175</v>
      </c>
    </row>
    <row r="136" spans="1:20" x14ac:dyDescent="0.35">
      <c r="A136" s="133" t="s">
        <v>335</v>
      </c>
      <c r="B136" s="170" t="s">
        <v>336</v>
      </c>
      <c r="C136" s="318">
        <v>69</v>
      </c>
      <c r="D136" s="318">
        <v>58</v>
      </c>
      <c r="E136" s="318">
        <v>63</v>
      </c>
      <c r="F136" s="318">
        <v>1212</v>
      </c>
      <c r="G136" s="318">
        <v>1270</v>
      </c>
      <c r="H136" s="318">
        <v>2482</v>
      </c>
      <c r="I136" s="318">
        <v>84</v>
      </c>
      <c r="J136" s="318">
        <v>77</v>
      </c>
      <c r="K136" s="318">
        <v>81</v>
      </c>
      <c r="L136" s="318">
        <v>7397</v>
      </c>
      <c r="M136" s="318">
        <v>7787</v>
      </c>
      <c r="N136" s="318">
        <v>15184</v>
      </c>
      <c r="O136" s="318">
        <v>82</v>
      </c>
      <c r="P136" s="318">
        <v>74</v>
      </c>
      <c r="Q136" s="318">
        <v>78</v>
      </c>
      <c r="R136" s="318">
        <v>8609</v>
      </c>
      <c r="S136" s="318">
        <v>9057</v>
      </c>
      <c r="T136" s="318">
        <v>17666</v>
      </c>
    </row>
    <row r="137" spans="1:20" x14ac:dyDescent="0.35">
      <c r="A137" s="133" t="s">
        <v>337</v>
      </c>
      <c r="B137" s="170" t="s">
        <v>338</v>
      </c>
      <c r="C137" s="318">
        <v>68</v>
      </c>
      <c r="D137" s="318">
        <v>61</v>
      </c>
      <c r="E137" s="318">
        <v>64</v>
      </c>
      <c r="F137" s="318">
        <v>315</v>
      </c>
      <c r="G137" s="318">
        <v>307</v>
      </c>
      <c r="H137" s="318">
        <v>622</v>
      </c>
      <c r="I137" s="318">
        <v>80</v>
      </c>
      <c r="J137" s="318">
        <v>74</v>
      </c>
      <c r="K137" s="318">
        <v>77</v>
      </c>
      <c r="L137" s="318">
        <v>1405</v>
      </c>
      <c r="M137" s="318">
        <v>1441</v>
      </c>
      <c r="N137" s="318">
        <v>2846</v>
      </c>
      <c r="O137" s="318">
        <v>78</v>
      </c>
      <c r="P137" s="318">
        <v>71</v>
      </c>
      <c r="Q137" s="318">
        <v>75</v>
      </c>
      <c r="R137" s="318">
        <v>1720</v>
      </c>
      <c r="S137" s="318">
        <v>1748</v>
      </c>
      <c r="T137" s="318">
        <v>3468</v>
      </c>
    </row>
    <row r="138" spans="1:20" x14ac:dyDescent="0.35">
      <c r="A138" s="133" t="s">
        <v>118</v>
      </c>
      <c r="B138" s="170" t="s">
        <v>119</v>
      </c>
      <c r="C138" s="318">
        <v>70</v>
      </c>
      <c r="D138" s="318">
        <v>58</v>
      </c>
      <c r="E138" s="318">
        <v>64</v>
      </c>
      <c r="F138" s="318">
        <v>1069</v>
      </c>
      <c r="G138" s="318">
        <v>1097</v>
      </c>
      <c r="H138" s="318">
        <v>2166</v>
      </c>
      <c r="I138" s="318">
        <v>84</v>
      </c>
      <c r="J138" s="318">
        <v>76</v>
      </c>
      <c r="K138" s="318">
        <v>80</v>
      </c>
      <c r="L138" s="318">
        <v>5768</v>
      </c>
      <c r="M138" s="318">
        <v>5982</v>
      </c>
      <c r="N138" s="318">
        <v>11750</v>
      </c>
      <c r="O138" s="318">
        <v>82</v>
      </c>
      <c r="P138" s="318">
        <v>73</v>
      </c>
      <c r="Q138" s="318">
        <v>77</v>
      </c>
      <c r="R138" s="318">
        <v>6837</v>
      </c>
      <c r="S138" s="318">
        <v>7079</v>
      </c>
      <c r="T138" s="318">
        <v>13916</v>
      </c>
    </row>
    <row r="139" spans="1:20" x14ac:dyDescent="0.35">
      <c r="A139" s="133" t="s">
        <v>100</v>
      </c>
      <c r="B139" s="170" t="s">
        <v>101</v>
      </c>
      <c r="C139" s="318">
        <v>70</v>
      </c>
      <c r="D139" s="318">
        <v>60</v>
      </c>
      <c r="E139" s="318">
        <v>65</v>
      </c>
      <c r="F139" s="318">
        <v>199</v>
      </c>
      <c r="G139" s="318">
        <v>212</v>
      </c>
      <c r="H139" s="318">
        <v>411</v>
      </c>
      <c r="I139" s="318">
        <v>83</v>
      </c>
      <c r="J139" s="318">
        <v>75</v>
      </c>
      <c r="K139" s="318">
        <v>79</v>
      </c>
      <c r="L139" s="318">
        <v>883</v>
      </c>
      <c r="M139" s="318">
        <v>922</v>
      </c>
      <c r="N139" s="318">
        <v>1805</v>
      </c>
      <c r="O139" s="318">
        <v>80</v>
      </c>
      <c r="P139" s="318">
        <v>72</v>
      </c>
      <c r="Q139" s="318">
        <v>76</v>
      </c>
      <c r="R139" s="318">
        <v>1082</v>
      </c>
      <c r="S139" s="318">
        <v>1134</v>
      </c>
      <c r="T139" s="318">
        <v>2216</v>
      </c>
    </row>
    <row r="140" spans="1:20" x14ac:dyDescent="0.35">
      <c r="A140" s="133" t="s">
        <v>102</v>
      </c>
      <c r="B140" s="170" t="s">
        <v>103</v>
      </c>
      <c r="C140" s="318">
        <v>78</v>
      </c>
      <c r="D140" s="318">
        <v>68</v>
      </c>
      <c r="E140" s="318">
        <v>73</v>
      </c>
      <c r="F140" s="318">
        <v>219</v>
      </c>
      <c r="G140" s="318">
        <v>233</v>
      </c>
      <c r="H140" s="318">
        <v>452</v>
      </c>
      <c r="I140" s="318">
        <v>85</v>
      </c>
      <c r="J140" s="318">
        <v>74</v>
      </c>
      <c r="K140" s="318">
        <v>79</v>
      </c>
      <c r="L140" s="318">
        <v>569</v>
      </c>
      <c r="M140" s="318">
        <v>609</v>
      </c>
      <c r="N140" s="318">
        <v>1178</v>
      </c>
      <c r="O140" s="318">
        <v>83</v>
      </c>
      <c r="P140" s="318">
        <v>73</v>
      </c>
      <c r="Q140" s="318">
        <v>77</v>
      </c>
      <c r="R140" s="318">
        <v>788</v>
      </c>
      <c r="S140" s="318">
        <v>842</v>
      </c>
      <c r="T140" s="318">
        <v>1630</v>
      </c>
    </row>
    <row r="141" spans="1:20" x14ac:dyDescent="0.35">
      <c r="A141" s="133" t="s">
        <v>192</v>
      </c>
      <c r="B141" s="170" t="s">
        <v>193</v>
      </c>
      <c r="C141" s="318">
        <v>64</v>
      </c>
      <c r="D141" s="318">
        <v>48</v>
      </c>
      <c r="E141" s="318">
        <v>56</v>
      </c>
      <c r="F141" s="318">
        <v>622</v>
      </c>
      <c r="G141" s="318">
        <v>645</v>
      </c>
      <c r="H141" s="318">
        <v>1267</v>
      </c>
      <c r="I141" s="318">
        <v>81</v>
      </c>
      <c r="J141" s="318">
        <v>73</v>
      </c>
      <c r="K141" s="318">
        <v>77</v>
      </c>
      <c r="L141" s="318">
        <v>3875</v>
      </c>
      <c r="M141" s="318">
        <v>4020</v>
      </c>
      <c r="N141" s="318">
        <v>7895</v>
      </c>
      <c r="O141" s="318">
        <v>79</v>
      </c>
      <c r="P141" s="318">
        <v>69</v>
      </c>
      <c r="Q141" s="318">
        <v>74</v>
      </c>
      <c r="R141" s="318">
        <v>4497</v>
      </c>
      <c r="S141" s="318">
        <v>4665</v>
      </c>
      <c r="T141" s="318">
        <v>9162</v>
      </c>
    </row>
    <row r="142" spans="1:20" x14ac:dyDescent="0.35">
      <c r="A142" s="133" t="s">
        <v>190</v>
      </c>
      <c r="B142" s="170" t="s">
        <v>191</v>
      </c>
      <c r="C142" s="318">
        <v>65</v>
      </c>
      <c r="D142" s="318">
        <v>56</v>
      </c>
      <c r="E142" s="318">
        <v>60</v>
      </c>
      <c r="F142" s="318">
        <v>525</v>
      </c>
      <c r="G142" s="318">
        <v>605</v>
      </c>
      <c r="H142" s="318">
        <v>1130</v>
      </c>
      <c r="I142" s="318">
        <v>78</v>
      </c>
      <c r="J142" s="318">
        <v>70</v>
      </c>
      <c r="K142" s="318">
        <v>74</v>
      </c>
      <c r="L142" s="318">
        <v>1283</v>
      </c>
      <c r="M142" s="318">
        <v>1360</v>
      </c>
      <c r="N142" s="318">
        <v>2643</v>
      </c>
      <c r="O142" s="318">
        <v>74</v>
      </c>
      <c r="P142" s="318">
        <v>65</v>
      </c>
      <c r="Q142" s="318">
        <v>69</v>
      </c>
      <c r="R142" s="318">
        <v>1808</v>
      </c>
      <c r="S142" s="318">
        <v>1965</v>
      </c>
      <c r="T142" s="318">
        <v>3773</v>
      </c>
    </row>
    <row r="143" spans="1:20" x14ac:dyDescent="0.35">
      <c r="A143" s="133" t="s">
        <v>208</v>
      </c>
      <c r="B143" s="170" t="s">
        <v>209</v>
      </c>
      <c r="C143" s="318">
        <v>77</v>
      </c>
      <c r="D143" s="318">
        <v>68</v>
      </c>
      <c r="E143" s="318">
        <v>72</v>
      </c>
      <c r="F143" s="318">
        <v>157</v>
      </c>
      <c r="G143" s="318">
        <v>160</v>
      </c>
      <c r="H143" s="318">
        <v>317</v>
      </c>
      <c r="I143" s="318">
        <v>86</v>
      </c>
      <c r="J143" s="318">
        <v>77</v>
      </c>
      <c r="K143" s="318">
        <v>81</v>
      </c>
      <c r="L143" s="318">
        <v>1244</v>
      </c>
      <c r="M143" s="318">
        <v>1365</v>
      </c>
      <c r="N143" s="318">
        <v>2609</v>
      </c>
      <c r="O143" s="318">
        <v>85</v>
      </c>
      <c r="P143" s="318">
        <v>76</v>
      </c>
      <c r="Q143" s="318">
        <v>80</v>
      </c>
      <c r="R143" s="318">
        <v>1401</v>
      </c>
      <c r="S143" s="318">
        <v>1525</v>
      </c>
      <c r="T143" s="318">
        <v>2926</v>
      </c>
    </row>
    <row r="144" spans="1:20" x14ac:dyDescent="0.35">
      <c r="A144" s="133" t="s">
        <v>216</v>
      </c>
      <c r="B144" s="170" t="s">
        <v>217</v>
      </c>
      <c r="C144" s="318">
        <v>79</v>
      </c>
      <c r="D144" s="318">
        <v>65</v>
      </c>
      <c r="E144" s="318">
        <v>71</v>
      </c>
      <c r="F144" s="318">
        <v>213</v>
      </c>
      <c r="G144" s="318">
        <v>235</v>
      </c>
      <c r="H144" s="318">
        <v>448</v>
      </c>
      <c r="I144" s="318">
        <v>88</v>
      </c>
      <c r="J144" s="318">
        <v>81</v>
      </c>
      <c r="K144" s="318">
        <v>84</v>
      </c>
      <c r="L144" s="318">
        <v>829</v>
      </c>
      <c r="M144" s="318">
        <v>943</v>
      </c>
      <c r="N144" s="318">
        <v>1772</v>
      </c>
      <c r="O144" s="318">
        <v>86</v>
      </c>
      <c r="P144" s="318">
        <v>78</v>
      </c>
      <c r="Q144" s="318">
        <v>82</v>
      </c>
      <c r="R144" s="318">
        <v>1042</v>
      </c>
      <c r="S144" s="318">
        <v>1178</v>
      </c>
      <c r="T144" s="318">
        <v>2220</v>
      </c>
    </row>
    <row r="145" spans="1:20" x14ac:dyDescent="0.35">
      <c r="A145" s="133" t="s">
        <v>108</v>
      </c>
      <c r="B145" s="170" t="s">
        <v>109</v>
      </c>
      <c r="C145" s="318">
        <v>72</v>
      </c>
      <c r="D145" s="318">
        <v>60</v>
      </c>
      <c r="E145" s="318">
        <v>66</v>
      </c>
      <c r="F145" s="318">
        <v>188</v>
      </c>
      <c r="G145" s="318">
        <v>194</v>
      </c>
      <c r="H145" s="318">
        <v>382</v>
      </c>
      <c r="I145" s="318">
        <v>86</v>
      </c>
      <c r="J145" s="318">
        <v>79</v>
      </c>
      <c r="K145" s="318">
        <v>83</v>
      </c>
      <c r="L145" s="318">
        <v>1765</v>
      </c>
      <c r="M145" s="318">
        <v>1930</v>
      </c>
      <c r="N145" s="318">
        <v>3695</v>
      </c>
      <c r="O145" s="318">
        <v>85</v>
      </c>
      <c r="P145" s="318">
        <v>78</v>
      </c>
      <c r="Q145" s="318">
        <v>81</v>
      </c>
      <c r="R145" s="318">
        <v>1953</v>
      </c>
      <c r="S145" s="318">
        <v>2124</v>
      </c>
      <c r="T145" s="318">
        <v>4077</v>
      </c>
    </row>
    <row r="146" spans="1:20" x14ac:dyDescent="0.35">
      <c r="A146" s="133" t="s">
        <v>110</v>
      </c>
      <c r="B146" s="170" t="s">
        <v>111</v>
      </c>
      <c r="C146" s="318">
        <v>68</v>
      </c>
      <c r="D146" s="318">
        <v>57</v>
      </c>
      <c r="E146" s="318">
        <v>62</v>
      </c>
      <c r="F146" s="318">
        <v>222</v>
      </c>
      <c r="G146" s="318">
        <v>270</v>
      </c>
      <c r="H146" s="318">
        <v>492</v>
      </c>
      <c r="I146" s="318">
        <v>83</v>
      </c>
      <c r="J146" s="318">
        <v>77</v>
      </c>
      <c r="K146" s="318">
        <v>80</v>
      </c>
      <c r="L146" s="318">
        <v>1555</v>
      </c>
      <c r="M146" s="318">
        <v>1703</v>
      </c>
      <c r="N146" s="318">
        <v>3258</v>
      </c>
      <c r="O146" s="318">
        <v>81</v>
      </c>
      <c r="P146" s="318">
        <v>74</v>
      </c>
      <c r="Q146" s="318">
        <v>77</v>
      </c>
      <c r="R146" s="318">
        <v>1777</v>
      </c>
      <c r="S146" s="318">
        <v>1973</v>
      </c>
      <c r="T146" s="318">
        <v>3750</v>
      </c>
    </row>
    <row r="147" spans="1:20" x14ac:dyDescent="0.35">
      <c r="A147" s="133" t="s">
        <v>368</v>
      </c>
      <c r="B147" s="170" t="s">
        <v>369</v>
      </c>
      <c r="C147" s="318">
        <v>68</v>
      </c>
      <c r="D147" s="318">
        <v>54</v>
      </c>
      <c r="E147" s="318">
        <v>61</v>
      </c>
      <c r="F147" s="318">
        <v>338</v>
      </c>
      <c r="G147" s="318">
        <v>356</v>
      </c>
      <c r="H147" s="318">
        <v>694</v>
      </c>
      <c r="I147" s="318">
        <v>81</v>
      </c>
      <c r="J147" s="318">
        <v>74</v>
      </c>
      <c r="K147" s="318">
        <v>77</v>
      </c>
      <c r="L147" s="318">
        <v>2473</v>
      </c>
      <c r="M147" s="318">
        <v>2557</v>
      </c>
      <c r="N147" s="318">
        <v>5030</v>
      </c>
      <c r="O147" s="318">
        <v>79</v>
      </c>
      <c r="P147" s="318">
        <v>72</v>
      </c>
      <c r="Q147" s="318">
        <v>75</v>
      </c>
      <c r="R147" s="318">
        <v>2811</v>
      </c>
      <c r="S147" s="318">
        <v>2913</v>
      </c>
      <c r="T147" s="318">
        <v>5724</v>
      </c>
    </row>
    <row r="148" spans="1:20" x14ac:dyDescent="0.35">
      <c r="A148" s="133" t="s">
        <v>112</v>
      </c>
      <c r="B148" s="170" t="s">
        <v>113</v>
      </c>
      <c r="C148" s="318">
        <v>70</v>
      </c>
      <c r="D148" s="318">
        <v>58</v>
      </c>
      <c r="E148" s="318">
        <v>64</v>
      </c>
      <c r="F148" s="318">
        <v>283</v>
      </c>
      <c r="G148" s="318">
        <v>367</v>
      </c>
      <c r="H148" s="318">
        <v>650</v>
      </c>
      <c r="I148" s="318">
        <v>81</v>
      </c>
      <c r="J148" s="318">
        <v>73</v>
      </c>
      <c r="K148" s="318">
        <v>77</v>
      </c>
      <c r="L148" s="318">
        <v>2166</v>
      </c>
      <c r="M148" s="318">
        <v>2334</v>
      </c>
      <c r="N148" s="318">
        <v>4500</v>
      </c>
      <c r="O148" s="318">
        <v>80</v>
      </c>
      <c r="P148" s="318">
        <v>71</v>
      </c>
      <c r="Q148" s="318">
        <v>75</v>
      </c>
      <c r="R148" s="318">
        <v>2449</v>
      </c>
      <c r="S148" s="318">
        <v>2701</v>
      </c>
      <c r="T148" s="318">
        <v>5150</v>
      </c>
    </row>
    <row r="149" spans="1:20" x14ac:dyDescent="0.35">
      <c r="A149" s="133" t="s">
        <v>374</v>
      </c>
      <c r="B149" s="170" t="s">
        <v>375</v>
      </c>
      <c r="C149" s="318">
        <v>63</v>
      </c>
      <c r="D149" s="318">
        <v>51</v>
      </c>
      <c r="E149" s="318">
        <v>57</v>
      </c>
      <c r="F149" s="318">
        <v>419</v>
      </c>
      <c r="G149" s="318">
        <v>443</v>
      </c>
      <c r="H149" s="318">
        <v>862</v>
      </c>
      <c r="I149" s="318">
        <v>81</v>
      </c>
      <c r="J149" s="318">
        <v>76</v>
      </c>
      <c r="K149" s="318">
        <v>78</v>
      </c>
      <c r="L149" s="318">
        <v>2820</v>
      </c>
      <c r="M149" s="318">
        <v>2952</v>
      </c>
      <c r="N149" s="318">
        <v>5772</v>
      </c>
      <c r="O149" s="318">
        <v>78</v>
      </c>
      <c r="P149" s="318">
        <v>73</v>
      </c>
      <c r="Q149" s="318">
        <v>76</v>
      </c>
      <c r="R149" s="318">
        <v>3239</v>
      </c>
      <c r="S149" s="318">
        <v>3395</v>
      </c>
      <c r="T149" s="318">
        <v>6634</v>
      </c>
    </row>
    <row r="150" spans="1:20" x14ac:dyDescent="0.35">
      <c r="A150" s="133" t="s">
        <v>236</v>
      </c>
      <c r="B150" s="170" t="s">
        <v>237</v>
      </c>
      <c r="C150" s="318">
        <v>66</v>
      </c>
      <c r="D150" s="318">
        <v>59</v>
      </c>
      <c r="E150" s="318">
        <v>63</v>
      </c>
      <c r="F150" s="318">
        <v>679</v>
      </c>
      <c r="G150" s="318">
        <v>681</v>
      </c>
      <c r="H150" s="318">
        <v>1360</v>
      </c>
      <c r="I150" s="318">
        <v>85</v>
      </c>
      <c r="J150" s="318">
        <v>78</v>
      </c>
      <c r="K150" s="318">
        <v>81</v>
      </c>
      <c r="L150" s="318">
        <v>6330</v>
      </c>
      <c r="M150" s="318">
        <v>6623</v>
      </c>
      <c r="N150" s="318">
        <v>12953</v>
      </c>
      <c r="O150" s="318">
        <v>83</v>
      </c>
      <c r="P150" s="318">
        <v>76</v>
      </c>
      <c r="Q150" s="318">
        <v>79</v>
      </c>
      <c r="R150" s="318">
        <v>7009</v>
      </c>
      <c r="S150" s="318">
        <v>7304</v>
      </c>
      <c r="T150" s="318">
        <v>14313</v>
      </c>
    </row>
    <row r="151" spans="1:20" x14ac:dyDescent="0.35">
      <c r="A151" s="133" t="s">
        <v>333</v>
      </c>
      <c r="B151" s="170" t="s">
        <v>334</v>
      </c>
      <c r="C151" s="318">
        <v>65</v>
      </c>
      <c r="D151" s="318">
        <v>51</v>
      </c>
      <c r="E151" s="318">
        <v>59</v>
      </c>
      <c r="F151" s="318">
        <v>101</v>
      </c>
      <c r="G151" s="318">
        <v>85</v>
      </c>
      <c r="H151" s="318">
        <v>186</v>
      </c>
      <c r="I151" s="318">
        <v>84</v>
      </c>
      <c r="J151" s="318">
        <v>75</v>
      </c>
      <c r="K151" s="318">
        <v>80</v>
      </c>
      <c r="L151" s="318">
        <v>540</v>
      </c>
      <c r="M151" s="318">
        <v>551</v>
      </c>
      <c r="N151" s="318">
        <v>1091</v>
      </c>
      <c r="O151" s="318">
        <v>81</v>
      </c>
      <c r="P151" s="318">
        <v>72</v>
      </c>
      <c r="Q151" s="318">
        <v>77</v>
      </c>
      <c r="R151" s="318">
        <v>641</v>
      </c>
      <c r="S151" s="318">
        <v>636</v>
      </c>
      <c r="T151" s="318">
        <v>1277</v>
      </c>
    </row>
    <row r="152" spans="1:20" x14ac:dyDescent="0.35">
      <c r="A152" s="133" t="s">
        <v>186</v>
      </c>
      <c r="B152" s="170" t="s">
        <v>187</v>
      </c>
      <c r="C152" s="318">
        <v>73</v>
      </c>
      <c r="D152" s="318">
        <v>59</v>
      </c>
      <c r="E152" s="318">
        <v>66</v>
      </c>
      <c r="F152" s="318">
        <v>579</v>
      </c>
      <c r="G152" s="318">
        <v>579</v>
      </c>
      <c r="H152" s="318">
        <v>1158</v>
      </c>
      <c r="I152" s="318">
        <v>84</v>
      </c>
      <c r="J152" s="318">
        <v>76</v>
      </c>
      <c r="K152" s="318">
        <v>80</v>
      </c>
      <c r="L152" s="318">
        <v>3279</v>
      </c>
      <c r="M152" s="318">
        <v>3432</v>
      </c>
      <c r="N152" s="318">
        <v>6711</v>
      </c>
      <c r="O152" s="318">
        <v>82</v>
      </c>
      <c r="P152" s="318">
        <v>73</v>
      </c>
      <c r="Q152" s="318">
        <v>78</v>
      </c>
      <c r="R152" s="318">
        <v>3858</v>
      </c>
      <c r="S152" s="318">
        <v>4011</v>
      </c>
      <c r="T152" s="318">
        <v>7869</v>
      </c>
    </row>
    <row r="153" spans="1:20" x14ac:dyDescent="0.35">
      <c r="A153" s="133" t="s">
        <v>240</v>
      </c>
      <c r="B153" s="170" t="s">
        <v>241</v>
      </c>
      <c r="C153" s="318">
        <v>64</v>
      </c>
      <c r="D153" s="318">
        <v>54</v>
      </c>
      <c r="E153" s="318">
        <v>59</v>
      </c>
      <c r="F153" s="318">
        <v>778</v>
      </c>
      <c r="G153" s="318">
        <v>777</v>
      </c>
      <c r="H153" s="318">
        <v>1555</v>
      </c>
      <c r="I153" s="318">
        <v>81</v>
      </c>
      <c r="J153" s="318">
        <v>72</v>
      </c>
      <c r="K153" s="318">
        <v>76</v>
      </c>
      <c r="L153" s="318">
        <v>3591</v>
      </c>
      <c r="M153" s="318">
        <v>3844</v>
      </c>
      <c r="N153" s="318">
        <v>7435</v>
      </c>
      <c r="O153" s="318">
        <v>78</v>
      </c>
      <c r="P153" s="318">
        <v>69</v>
      </c>
      <c r="Q153" s="318">
        <v>73</v>
      </c>
      <c r="R153" s="318">
        <v>4369</v>
      </c>
      <c r="S153" s="318">
        <v>4621</v>
      </c>
      <c r="T153" s="318">
        <v>8990</v>
      </c>
    </row>
    <row r="154" spans="1:20" x14ac:dyDescent="0.35">
      <c r="A154" s="133" t="s">
        <v>188</v>
      </c>
      <c r="B154" s="170" t="s">
        <v>189</v>
      </c>
      <c r="C154" s="318">
        <v>66</v>
      </c>
      <c r="D154" s="318">
        <v>58</v>
      </c>
      <c r="E154" s="318">
        <v>62</v>
      </c>
      <c r="F154" s="318">
        <v>653</v>
      </c>
      <c r="G154" s="318">
        <v>736</v>
      </c>
      <c r="H154" s="318">
        <v>1389</v>
      </c>
      <c r="I154" s="318">
        <v>82</v>
      </c>
      <c r="J154" s="318">
        <v>75</v>
      </c>
      <c r="K154" s="318">
        <v>79</v>
      </c>
      <c r="L154" s="318">
        <v>3883</v>
      </c>
      <c r="M154" s="318">
        <v>4000</v>
      </c>
      <c r="N154" s="318">
        <v>7883</v>
      </c>
      <c r="O154" s="318">
        <v>80</v>
      </c>
      <c r="P154" s="318">
        <v>73</v>
      </c>
      <c r="Q154" s="318">
        <v>76</v>
      </c>
      <c r="R154" s="318">
        <v>4536</v>
      </c>
      <c r="S154" s="318">
        <v>4736</v>
      </c>
      <c r="T154" s="318">
        <v>9272</v>
      </c>
    </row>
    <row r="155" spans="1:20" x14ac:dyDescent="0.35">
      <c r="A155" s="318" t="s">
        <v>634</v>
      </c>
      <c r="B155" s="170" t="s">
        <v>89</v>
      </c>
      <c r="C155" s="318">
        <v>68</v>
      </c>
      <c r="D155" s="318">
        <v>65</v>
      </c>
      <c r="E155" s="318">
        <v>67</v>
      </c>
      <c r="F155" s="318">
        <v>244</v>
      </c>
      <c r="G155" s="318">
        <v>287</v>
      </c>
      <c r="H155" s="318">
        <v>531</v>
      </c>
      <c r="I155" s="318">
        <v>87</v>
      </c>
      <c r="J155" s="318">
        <v>78</v>
      </c>
      <c r="K155" s="318">
        <v>82</v>
      </c>
      <c r="L155" s="318">
        <v>1358</v>
      </c>
      <c r="M155" s="318">
        <v>1415</v>
      </c>
      <c r="N155" s="318">
        <v>2773</v>
      </c>
      <c r="O155" s="318">
        <v>84</v>
      </c>
      <c r="P155" s="318">
        <v>76</v>
      </c>
      <c r="Q155" s="318">
        <v>80</v>
      </c>
      <c r="R155" s="318">
        <v>1602</v>
      </c>
      <c r="S155" s="318">
        <v>1702</v>
      </c>
      <c r="T155" s="318">
        <v>3304</v>
      </c>
    </row>
    <row r="156" spans="1:20" x14ac:dyDescent="0.35">
      <c r="A156" s="133" t="s">
        <v>341</v>
      </c>
      <c r="B156" s="170" t="s">
        <v>342</v>
      </c>
      <c r="C156" s="318">
        <v>58</v>
      </c>
      <c r="D156" s="318">
        <v>51</v>
      </c>
      <c r="E156" s="318">
        <v>54</v>
      </c>
      <c r="F156" s="318">
        <v>339</v>
      </c>
      <c r="G156" s="318">
        <v>372</v>
      </c>
      <c r="H156" s="318">
        <v>711</v>
      </c>
      <c r="I156" s="318">
        <v>82</v>
      </c>
      <c r="J156" s="318">
        <v>75</v>
      </c>
      <c r="K156" s="318">
        <v>78</v>
      </c>
      <c r="L156" s="318">
        <v>3205</v>
      </c>
      <c r="M156" s="318">
        <v>3434</v>
      </c>
      <c r="N156" s="318">
        <v>6639</v>
      </c>
      <c r="O156" s="318">
        <v>79</v>
      </c>
      <c r="P156" s="318">
        <v>73</v>
      </c>
      <c r="Q156" s="318">
        <v>76</v>
      </c>
      <c r="R156" s="318">
        <v>3544</v>
      </c>
      <c r="S156" s="318">
        <v>3806</v>
      </c>
      <c r="T156" s="318">
        <v>7350</v>
      </c>
    </row>
    <row r="157" spans="1:20" x14ac:dyDescent="0.35">
      <c r="A157" s="133" t="s">
        <v>384</v>
      </c>
      <c r="B157" s="170" t="s">
        <v>385</v>
      </c>
      <c r="C157" s="318">
        <v>66</v>
      </c>
      <c r="D157" s="318">
        <v>53</v>
      </c>
      <c r="E157" s="318">
        <v>59</v>
      </c>
      <c r="F157" s="318">
        <v>340</v>
      </c>
      <c r="G157" s="318">
        <v>372</v>
      </c>
      <c r="H157" s="318">
        <v>712</v>
      </c>
      <c r="I157" s="318">
        <v>82</v>
      </c>
      <c r="J157" s="318">
        <v>76</v>
      </c>
      <c r="K157" s="318">
        <v>79</v>
      </c>
      <c r="L157" s="318">
        <v>2528</v>
      </c>
      <c r="M157" s="318">
        <v>2579</v>
      </c>
      <c r="N157" s="318">
        <v>5107</v>
      </c>
      <c r="O157" s="318">
        <v>80</v>
      </c>
      <c r="P157" s="318">
        <v>73</v>
      </c>
      <c r="Q157" s="318">
        <v>77</v>
      </c>
      <c r="R157" s="318">
        <v>2868</v>
      </c>
      <c r="S157" s="318">
        <v>2951</v>
      </c>
      <c r="T157" s="318">
        <v>5819</v>
      </c>
    </row>
    <row r="158" spans="1:20" x14ac:dyDescent="0.35">
      <c r="A158" s="133" t="s">
        <v>245</v>
      </c>
      <c r="B158" s="170" t="s">
        <v>246</v>
      </c>
      <c r="C158" s="318">
        <v>64</v>
      </c>
      <c r="D158" s="318">
        <v>57</v>
      </c>
      <c r="E158" s="318">
        <v>60</v>
      </c>
      <c r="F158" s="318">
        <v>618</v>
      </c>
      <c r="G158" s="318">
        <v>589</v>
      </c>
      <c r="H158" s="318">
        <v>1207</v>
      </c>
      <c r="I158" s="318">
        <v>84</v>
      </c>
      <c r="J158" s="318">
        <v>76</v>
      </c>
      <c r="K158" s="318">
        <v>80</v>
      </c>
      <c r="L158" s="318">
        <v>3322</v>
      </c>
      <c r="M158" s="318">
        <v>3423</v>
      </c>
      <c r="N158" s="318">
        <v>6745</v>
      </c>
      <c r="O158" s="318">
        <v>81</v>
      </c>
      <c r="P158" s="318">
        <v>73</v>
      </c>
      <c r="Q158" s="318">
        <v>77</v>
      </c>
      <c r="R158" s="318">
        <v>3940</v>
      </c>
      <c r="S158" s="318">
        <v>4012</v>
      </c>
      <c r="T158" s="318">
        <v>7952</v>
      </c>
    </row>
    <row r="159" spans="1:20" x14ac:dyDescent="0.35">
      <c r="A159" s="133" t="s">
        <v>351</v>
      </c>
      <c r="B159" s="170" t="s">
        <v>352</v>
      </c>
      <c r="C159" s="318">
        <v>63</v>
      </c>
      <c r="D159" s="318">
        <v>55</v>
      </c>
      <c r="E159" s="318">
        <v>59</v>
      </c>
      <c r="F159" s="318">
        <v>515</v>
      </c>
      <c r="G159" s="318">
        <v>582</v>
      </c>
      <c r="H159" s="318">
        <v>1097</v>
      </c>
      <c r="I159" s="318">
        <v>83</v>
      </c>
      <c r="J159" s="318">
        <v>77</v>
      </c>
      <c r="K159" s="318">
        <v>80</v>
      </c>
      <c r="L159" s="318">
        <v>5698</v>
      </c>
      <c r="M159" s="318">
        <v>6062</v>
      </c>
      <c r="N159" s="318">
        <v>11760</v>
      </c>
      <c r="O159" s="318">
        <v>82</v>
      </c>
      <c r="P159" s="318">
        <v>75</v>
      </c>
      <c r="Q159" s="318">
        <v>78</v>
      </c>
      <c r="R159" s="318">
        <v>6213</v>
      </c>
      <c r="S159" s="318">
        <v>6644</v>
      </c>
      <c r="T159" s="318">
        <v>12857</v>
      </c>
    </row>
    <row r="160" spans="1:20" x14ac:dyDescent="0.35">
      <c r="A160" s="133" t="s">
        <v>220</v>
      </c>
      <c r="B160" s="170" t="s">
        <v>221</v>
      </c>
      <c r="C160" s="318">
        <v>65</v>
      </c>
      <c r="D160" s="318">
        <v>52</v>
      </c>
      <c r="E160" s="318">
        <v>58</v>
      </c>
      <c r="F160" s="318">
        <v>302</v>
      </c>
      <c r="G160" s="318">
        <v>297</v>
      </c>
      <c r="H160" s="318">
        <v>599</v>
      </c>
      <c r="I160" s="318">
        <v>83</v>
      </c>
      <c r="J160" s="318">
        <v>76</v>
      </c>
      <c r="K160" s="318">
        <v>79</v>
      </c>
      <c r="L160" s="318">
        <v>2757</v>
      </c>
      <c r="M160" s="318">
        <v>2848</v>
      </c>
      <c r="N160" s="318">
        <v>5605</v>
      </c>
      <c r="O160" s="318">
        <v>81</v>
      </c>
      <c r="P160" s="318">
        <v>74</v>
      </c>
      <c r="Q160" s="318">
        <v>77</v>
      </c>
      <c r="R160" s="318">
        <v>3059</v>
      </c>
      <c r="S160" s="318">
        <v>3145</v>
      </c>
      <c r="T160" s="318">
        <v>6204</v>
      </c>
    </row>
    <row r="161" spans="1:20" x14ac:dyDescent="0.35">
      <c r="A161" s="133" t="s">
        <v>355</v>
      </c>
      <c r="B161" s="170" t="s">
        <v>356</v>
      </c>
      <c r="C161" s="318">
        <v>61</v>
      </c>
      <c r="D161" s="318">
        <v>49</v>
      </c>
      <c r="E161" s="318">
        <v>55</v>
      </c>
      <c r="F161" s="318">
        <v>497</v>
      </c>
      <c r="G161" s="318">
        <v>525</v>
      </c>
      <c r="H161" s="318">
        <v>1022</v>
      </c>
      <c r="I161" s="318">
        <v>80</v>
      </c>
      <c r="J161" s="318">
        <v>70</v>
      </c>
      <c r="K161" s="318">
        <v>75</v>
      </c>
      <c r="L161" s="318">
        <v>4000</v>
      </c>
      <c r="M161" s="318">
        <v>4165</v>
      </c>
      <c r="N161" s="318">
        <v>8165</v>
      </c>
      <c r="O161" s="318">
        <v>78</v>
      </c>
      <c r="P161" s="318">
        <v>67</v>
      </c>
      <c r="Q161" s="318">
        <v>73</v>
      </c>
      <c r="R161" s="318">
        <v>4497</v>
      </c>
      <c r="S161" s="318">
        <v>4690</v>
      </c>
      <c r="T161" s="318">
        <v>9187</v>
      </c>
    </row>
    <row r="162" spans="1:20" x14ac:dyDescent="0.35">
      <c r="C162" s="147"/>
      <c r="D162" s="147"/>
      <c r="E162" s="147"/>
      <c r="F162" s="147"/>
      <c r="G162" s="147"/>
      <c r="H162" s="147"/>
      <c r="I162" s="147"/>
      <c r="J162" s="147"/>
      <c r="K162" s="147"/>
      <c r="L162" s="147"/>
      <c r="M162" s="147"/>
      <c r="N162" s="147"/>
      <c r="O162" s="147"/>
      <c r="P162" s="147"/>
      <c r="Q162" s="147"/>
      <c r="R162" s="147"/>
      <c r="S162" s="147"/>
      <c r="T162" s="147"/>
    </row>
    <row r="163" spans="1:20" x14ac:dyDescent="0.35">
      <c r="A163" s="164" t="s">
        <v>72</v>
      </c>
      <c r="B163" s="133" t="s">
        <v>73</v>
      </c>
      <c r="C163" s="147">
        <v>70</v>
      </c>
      <c r="D163" s="147">
        <v>62</v>
      </c>
      <c r="E163" s="147">
        <v>66</v>
      </c>
      <c r="F163" s="147">
        <v>3340</v>
      </c>
      <c r="G163" s="147">
        <v>3560</v>
      </c>
      <c r="H163" s="147">
        <v>6890</v>
      </c>
      <c r="I163" s="147">
        <v>85</v>
      </c>
      <c r="J163" s="147">
        <v>77</v>
      </c>
      <c r="K163" s="147">
        <v>81</v>
      </c>
      <c r="L163" s="147">
        <v>10980</v>
      </c>
      <c r="M163" s="147">
        <v>11550</v>
      </c>
      <c r="N163" s="147">
        <v>22530</v>
      </c>
      <c r="O163" s="147">
        <v>81</v>
      </c>
      <c r="P163" s="147">
        <v>73</v>
      </c>
      <c r="Q163" s="147">
        <v>77</v>
      </c>
      <c r="R163" s="147">
        <v>14310</v>
      </c>
      <c r="S163" s="147">
        <v>15110</v>
      </c>
      <c r="T163" s="147">
        <v>29420</v>
      </c>
    </row>
    <row r="164" spans="1:20" x14ac:dyDescent="0.35">
      <c r="A164" s="164" t="s">
        <v>98</v>
      </c>
      <c r="B164" s="133" t="s">
        <v>99</v>
      </c>
      <c r="C164" s="147">
        <v>70</v>
      </c>
      <c r="D164" s="147">
        <v>59</v>
      </c>
      <c r="E164" s="147">
        <v>64</v>
      </c>
      <c r="F164" s="147">
        <v>8080</v>
      </c>
      <c r="G164" s="147">
        <v>8470</v>
      </c>
      <c r="H164" s="147">
        <v>16550</v>
      </c>
      <c r="I164" s="147">
        <v>83</v>
      </c>
      <c r="J164" s="147">
        <v>75</v>
      </c>
      <c r="K164" s="147">
        <v>79</v>
      </c>
      <c r="L164" s="147">
        <v>34000</v>
      </c>
      <c r="M164" s="147">
        <v>35710</v>
      </c>
      <c r="N164" s="147">
        <v>69710</v>
      </c>
      <c r="O164" s="147">
        <v>80</v>
      </c>
      <c r="P164" s="147">
        <v>72</v>
      </c>
      <c r="Q164" s="147">
        <v>76</v>
      </c>
      <c r="R164" s="147">
        <v>42080</v>
      </c>
      <c r="S164" s="147">
        <v>44180</v>
      </c>
      <c r="T164" s="147">
        <v>86260</v>
      </c>
    </row>
    <row r="165" spans="1:20" x14ac:dyDescent="0.35">
      <c r="A165" s="164" t="s">
        <v>145</v>
      </c>
      <c r="B165" s="171" t="s">
        <v>146</v>
      </c>
      <c r="C165" s="147">
        <v>67</v>
      </c>
      <c r="D165" s="147">
        <v>56</v>
      </c>
      <c r="E165" s="147">
        <v>61</v>
      </c>
      <c r="F165" s="147">
        <v>5840</v>
      </c>
      <c r="G165" s="147">
        <v>6100</v>
      </c>
      <c r="H165" s="147">
        <v>11940</v>
      </c>
      <c r="I165" s="147">
        <v>81</v>
      </c>
      <c r="J165" s="147">
        <v>73</v>
      </c>
      <c r="K165" s="147">
        <v>77</v>
      </c>
      <c r="L165" s="147">
        <v>25640</v>
      </c>
      <c r="M165" s="147">
        <v>27100</v>
      </c>
      <c r="N165" s="147">
        <v>52740</v>
      </c>
      <c r="O165" s="147">
        <v>79</v>
      </c>
      <c r="P165" s="147">
        <v>70</v>
      </c>
      <c r="Q165" s="147">
        <v>74</v>
      </c>
      <c r="R165" s="147">
        <v>31480</v>
      </c>
      <c r="S165" s="147">
        <v>33200</v>
      </c>
      <c r="T165" s="147">
        <v>64680</v>
      </c>
    </row>
    <row r="166" spans="1:20" x14ac:dyDescent="0.35">
      <c r="A166" s="164" t="s">
        <v>176</v>
      </c>
      <c r="B166" s="133" t="s">
        <v>177</v>
      </c>
      <c r="C166" s="147">
        <v>67</v>
      </c>
      <c r="D166" s="147">
        <v>55</v>
      </c>
      <c r="E166" s="147">
        <v>60</v>
      </c>
      <c r="F166" s="147">
        <v>4090</v>
      </c>
      <c r="G166" s="147">
        <v>4480</v>
      </c>
      <c r="H166" s="147">
        <v>8570</v>
      </c>
      <c r="I166" s="147">
        <v>81</v>
      </c>
      <c r="J166" s="147">
        <v>74</v>
      </c>
      <c r="K166" s="147">
        <v>77</v>
      </c>
      <c r="L166" s="147">
        <v>22400</v>
      </c>
      <c r="M166" s="147">
        <v>23300</v>
      </c>
      <c r="N166" s="147">
        <v>45700</v>
      </c>
      <c r="O166" s="147">
        <v>79</v>
      </c>
      <c r="P166" s="147">
        <v>71</v>
      </c>
      <c r="Q166" s="147">
        <v>75</v>
      </c>
      <c r="R166" s="147">
        <v>26490</v>
      </c>
      <c r="S166" s="147">
        <v>27790</v>
      </c>
      <c r="T166" s="147">
        <v>54270</v>
      </c>
    </row>
    <row r="167" spans="1:20" x14ac:dyDescent="0.35">
      <c r="A167" s="164" t="s">
        <v>196</v>
      </c>
      <c r="B167" s="133" t="s">
        <v>197</v>
      </c>
      <c r="C167" s="147">
        <v>73</v>
      </c>
      <c r="D167" s="147">
        <v>62</v>
      </c>
      <c r="E167" s="147">
        <v>67</v>
      </c>
      <c r="F167" s="147">
        <v>7020</v>
      </c>
      <c r="G167" s="147">
        <v>7270</v>
      </c>
      <c r="H167" s="147">
        <v>14290</v>
      </c>
      <c r="I167" s="147">
        <v>84</v>
      </c>
      <c r="J167" s="147">
        <v>77</v>
      </c>
      <c r="K167" s="147">
        <v>80</v>
      </c>
      <c r="L167" s="147">
        <v>27230</v>
      </c>
      <c r="M167" s="147">
        <v>28620</v>
      </c>
      <c r="N167" s="147">
        <v>55850</v>
      </c>
      <c r="O167" s="147">
        <v>82</v>
      </c>
      <c r="P167" s="147">
        <v>74</v>
      </c>
      <c r="Q167" s="147">
        <v>78</v>
      </c>
      <c r="R167" s="147">
        <v>34250</v>
      </c>
      <c r="S167" s="147">
        <v>35890</v>
      </c>
      <c r="T167" s="147">
        <v>70130</v>
      </c>
    </row>
    <row r="168" spans="1:20" x14ac:dyDescent="0.35">
      <c r="A168" s="164" t="s">
        <v>226</v>
      </c>
      <c r="B168" s="133" t="s">
        <v>227</v>
      </c>
      <c r="C168" s="147">
        <v>66</v>
      </c>
      <c r="D168" s="147">
        <v>55</v>
      </c>
      <c r="E168" s="147">
        <v>61</v>
      </c>
      <c r="F168" s="147">
        <v>4640</v>
      </c>
      <c r="G168" s="147">
        <v>4760</v>
      </c>
      <c r="H168" s="147">
        <v>9400</v>
      </c>
      <c r="I168" s="147">
        <v>83</v>
      </c>
      <c r="J168" s="147">
        <v>75</v>
      </c>
      <c r="K168" s="147">
        <v>79</v>
      </c>
      <c r="L168" s="147">
        <v>30220</v>
      </c>
      <c r="M168" s="147">
        <v>31470</v>
      </c>
      <c r="N168" s="147">
        <v>61690</v>
      </c>
      <c r="O168" s="147">
        <v>80</v>
      </c>
      <c r="P168" s="147">
        <v>72</v>
      </c>
      <c r="Q168" s="147">
        <v>76</v>
      </c>
      <c r="R168" s="147">
        <v>34860</v>
      </c>
      <c r="S168" s="147">
        <v>36230</v>
      </c>
      <c r="T168" s="147">
        <v>71090</v>
      </c>
    </row>
    <row r="169" spans="1:20" x14ac:dyDescent="0.35">
      <c r="A169" s="164" t="s">
        <v>249</v>
      </c>
      <c r="B169" s="133" t="s">
        <v>429</v>
      </c>
      <c r="C169" s="147">
        <v>76</v>
      </c>
      <c r="D169" s="147">
        <v>67</v>
      </c>
      <c r="E169" s="147">
        <v>72</v>
      </c>
      <c r="F169" s="147">
        <v>9890</v>
      </c>
      <c r="G169" s="147">
        <v>10230</v>
      </c>
      <c r="H169" s="147">
        <v>20120</v>
      </c>
      <c r="I169" s="147">
        <v>84</v>
      </c>
      <c r="J169" s="147">
        <v>79</v>
      </c>
      <c r="K169" s="147">
        <v>82</v>
      </c>
      <c r="L169" s="147">
        <v>40240</v>
      </c>
      <c r="M169" s="147">
        <v>41800</v>
      </c>
      <c r="N169" s="147">
        <v>82050</v>
      </c>
      <c r="O169" s="147">
        <v>83</v>
      </c>
      <c r="P169" s="147">
        <v>77</v>
      </c>
      <c r="Q169" s="147">
        <v>80</v>
      </c>
      <c r="R169" s="147">
        <v>50130</v>
      </c>
      <c r="S169" s="147">
        <v>52030</v>
      </c>
      <c r="T169" s="147">
        <v>102170</v>
      </c>
    </row>
    <row r="170" spans="1:20" x14ac:dyDescent="0.35">
      <c r="A170" s="165" t="s">
        <v>251</v>
      </c>
      <c r="B170" s="133" t="s">
        <v>252</v>
      </c>
      <c r="C170" s="147">
        <v>79</v>
      </c>
      <c r="D170" s="147">
        <v>70</v>
      </c>
      <c r="E170" s="147">
        <v>74</v>
      </c>
      <c r="F170" s="147">
        <v>4450</v>
      </c>
      <c r="G170" s="147">
        <v>4750</v>
      </c>
      <c r="H170" s="147">
        <v>9200</v>
      </c>
      <c r="I170" s="147">
        <v>86</v>
      </c>
      <c r="J170" s="147">
        <v>80</v>
      </c>
      <c r="K170" s="147">
        <v>83</v>
      </c>
      <c r="L170" s="147">
        <v>12690</v>
      </c>
      <c r="M170" s="147">
        <v>13080</v>
      </c>
      <c r="N170" s="147">
        <v>25770</v>
      </c>
      <c r="O170" s="147">
        <v>84</v>
      </c>
      <c r="P170" s="147">
        <v>78</v>
      </c>
      <c r="Q170" s="147">
        <v>81</v>
      </c>
      <c r="R170" s="147">
        <v>17150</v>
      </c>
      <c r="S170" s="147">
        <v>17830</v>
      </c>
      <c r="T170" s="147">
        <v>34970</v>
      </c>
    </row>
    <row r="171" spans="1:20" x14ac:dyDescent="0.35">
      <c r="A171" s="165" t="s">
        <v>281</v>
      </c>
      <c r="B171" s="133" t="s">
        <v>282</v>
      </c>
      <c r="C171" s="147">
        <v>74</v>
      </c>
      <c r="D171" s="147">
        <v>65</v>
      </c>
      <c r="E171" s="147">
        <v>69</v>
      </c>
      <c r="F171" s="147">
        <v>5440</v>
      </c>
      <c r="G171" s="147">
        <v>5490</v>
      </c>
      <c r="H171" s="147">
        <v>10920</v>
      </c>
      <c r="I171" s="147">
        <v>84</v>
      </c>
      <c r="J171" s="147">
        <v>78</v>
      </c>
      <c r="K171" s="147">
        <v>81</v>
      </c>
      <c r="L171" s="147">
        <v>27550</v>
      </c>
      <c r="M171" s="147">
        <v>28720</v>
      </c>
      <c r="N171" s="147">
        <v>56270</v>
      </c>
      <c r="O171" s="147">
        <v>82</v>
      </c>
      <c r="P171" s="147">
        <v>76</v>
      </c>
      <c r="Q171" s="147">
        <v>79</v>
      </c>
      <c r="R171" s="147">
        <v>32990</v>
      </c>
      <c r="S171" s="147">
        <v>34210</v>
      </c>
      <c r="T171" s="147">
        <v>67200</v>
      </c>
    </row>
    <row r="172" spans="1:20" x14ac:dyDescent="0.35">
      <c r="A172" s="164" t="s">
        <v>321</v>
      </c>
      <c r="B172" s="133" t="s">
        <v>322</v>
      </c>
      <c r="C172" s="147">
        <v>66</v>
      </c>
      <c r="D172" s="147">
        <v>56</v>
      </c>
      <c r="E172" s="147">
        <v>61</v>
      </c>
      <c r="F172" s="147">
        <v>5720</v>
      </c>
      <c r="G172" s="147">
        <v>6010</v>
      </c>
      <c r="H172" s="147">
        <v>11730</v>
      </c>
      <c r="I172" s="147">
        <v>83</v>
      </c>
      <c r="J172" s="147">
        <v>75</v>
      </c>
      <c r="K172" s="147">
        <v>79</v>
      </c>
      <c r="L172" s="147">
        <v>43830</v>
      </c>
      <c r="M172" s="147">
        <v>46060</v>
      </c>
      <c r="N172" s="147">
        <v>89890</v>
      </c>
      <c r="O172" s="147">
        <v>81</v>
      </c>
      <c r="P172" s="147">
        <v>73</v>
      </c>
      <c r="Q172" s="147">
        <v>77</v>
      </c>
      <c r="R172" s="147">
        <v>49560</v>
      </c>
      <c r="S172" s="147">
        <v>52060</v>
      </c>
      <c r="T172" s="147">
        <v>101620</v>
      </c>
    </row>
    <row r="173" spans="1:20" x14ac:dyDescent="0.35">
      <c r="A173" s="164" t="s">
        <v>361</v>
      </c>
      <c r="B173" s="133" t="s">
        <v>362</v>
      </c>
      <c r="C173" s="147">
        <v>68</v>
      </c>
      <c r="D173" s="147">
        <v>56</v>
      </c>
      <c r="E173" s="147">
        <v>62</v>
      </c>
      <c r="F173" s="147">
        <v>3980</v>
      </c>
      <c r="G173" s="147">
        <v>4140</v>
      </c>
      <c r="H173" s="147">
        <v>8120</v>
      </c>
      <c r="I173" s="147">
        <v>83</v>
      </c>
      <c r="J173" s="147">
        <v>76</v>
      </c>
      <c r="K173" s="147">
        <v>79</v>
      </c>
      <c r="L173" s="147">
        <v>24710</v>
      </c>
      <c r="M173" s="147">
        <v>25950</v>
      </c>
      <c r="N173" s="147">
        <v>50660</v>
      </c>
      <c r="O173" s="147">
        <v>81</v>
      </c>
      <c r="P173" s="147">
        <v>73</v>
      </c>
      <c r="Q173" s="147">
        <v>77</v>
      </c>
      <c r="R173" s="147">
        <v>28690</v>
      </c>
      <c r="S173" s="147">
        <v>30090</v>
      </c>
      <c r="T173" s="147">
        <v>58780</v>
      </c>
    </row>
    <row r="174" spans="1:20" x14ac:dyDescent="0.35">
      <c r="A174" s="166" t="s">
        <v>70</v>
      </c>
      <c r="B174" s="172" t="s">
        <v>71</v>
      </c>
      <c r="C174" s="147">
        <v>70</v>
      </c>
      <c r="D174" s="147">
        <v>60</v>
      </c>
      <c r="E174" s="147">
        <v>65</v>
      </c>
      <c r="F174" s="147">
        <v>52600</v>
      </c>
      <c r="G174" s="147">
        <v>55011</v>
      </c>
      <c r="H174" s="147">
        <v>107611</v>
      </c>
      <c r="I174" s="147">
        <v>83</v>
      </c>
      <c r="J174" s="147">
        <v>76</v>
      </c>
      <c r="K174" s="147">
        <v>79</v>
      </c>
      <c r="L174" s="147">
        <v>259245</v>
      </c>
      <c r="M174" s="147">
        <v>271559</v>
      </c>
      <c r="N174" s="147">
        <v>530804</v>
      </c>
      <c r="O174" s="147">
        <v>81</v>
      </c>
      <c r="P174" s="147">
        <v>73</v>
      </c>
      <c r="Q174" s="147">
        <v>77</v>
      </c>
      <c r="R174" s="147">
        <v>311845</v>
      </c>
      <c r="S174" s="147">
        <v>326570</v>
      </c>
      <c r="T174" s="147">
        <v>638415</v>
      </c>
    </row>
    <row r="177" spans="2:2" x14ac:dyDescent="0.35">
      <c r="B177" s="170"/>
    </row>
    <row r="178" spans="2:2" x14ac:dyDescent="0.35">
      <c r="B178" s="170"/>
    </row>
    <row r="179" spans="2:2" x14ac:dyDescent="0.35">
      <c r="B179" s="170"/>
    </row>
    <row r="180" spans="2:2" x14ac:dyDescent="0.35">
      <c r="B180" s="170"/>
    </row>
    <row r="181" spans="2:2" x14ac:dyDescent="0.35">
      <c r="B181" s="170"/>
    </row>
    <row r="182" spans="2:2" x14ac:dyDescent="0.35">
      <c r="B182" s="170"/>
    </row>
    <row r="183" spans="2:2" x14ac:dyDescent="0.35">
      <c r="B183" s="170"/>
    </row>
    <row r="184" spans="2:2" x14ac:dyDescent="0.35">
      <c r="B184" s="170"/>
    </row>
    <row r="185" spans="2:2" x14ac:dyDescent="0.35">
      <c r="B185" s="170"/>
    </row>
    <row r="186" spans="2:2" x14ac:dyDescent="0.35">
      <c r="B186" s="170"/>
    </row>
    <row r="187" spans="2:2" x14ac:dyDescent="0.35">
      <c r="B187" s="170"/>
    </row>
    <row r="188" spans="2:2" x14ac:dyDescent="0.35">
      <c r="B188" s="170"/>
    </row>
    <row r="189" spans="2:2" x14ac:dyDescent="0.35">
      <c r="B189" s="170"/>
    </row>
    <row r="190" spans="2:2" x14ac:dyDescent="0.35">
      <c r="B190" s="170"/>
    </row>
    <row r="191" spans="2:2" x14ac:dyDescent="0.35">
      <c r="B191" s="170"/>
    </row>
    <row r="192" spans="2:2" x14ac:dyDescent="0.35">
      <c r="B192" s="170"/>
    </row>
    <row r="193" spans="2:2" x14ac:dyDescent="0.35">
      <c r="B193" s="170"/>
    </row>
    <row r="194" spans="2:2" x14ac:dyDescent="0.35">
      <c r="B194" s="170"/>
    </row>
    <row r="195" spans="2:2" x14ac:dyDescent="0.35">
      <c r="B195" s="170"/>
    </row>
    <row r="196" spans="2:2" x14ac:dyDescent="0.35">
      <c r="B196" s="170"/>
    </row>
    <row r="197" spans="2:2" x14ac:dyDescent="0.35">
      <c r="B197" s="170"/>
    </row>
    <row r="198" spans="2:2" x14ac:dyDescent="0.35">
      <c r="B198" s="170"/>
    </row>
    <row r="199" spans="2:2" x14ac:dyDescent="0.35">
      <c r="B199" s="170"/>
    </row>
    <row r="200" spans="2:2" x14ac:dyDescent="0.35">
      <c r="B200" s="170"/>
    </row>
    <row r="201" spans="2:2" x14ac:dyDescent="0.35">
      <c r="B201" s="170"/>
    </row>
    <row r="202" spans="2:2" x14ac:dyDescent="0.35">
      <c r="B202" s="170"/>
    </row>
    <row r="203" spans="2:2" x14ac:dyDescent="0.35">
      <c r="B203" s="170"/>
    </row>
    <row r="204" spans="2:2" x14ac:dyDescent="0.35">
      <c r="B204" s="170"/>
    </row>
    <row r="205" spans="2:2" x14ac:dyDescent="0.35">
      <c r="B205" s="170"/>
    </row>
    <row r="206" spans="2:2" x14ac:dyDescent="0.35">
      <c r="B206" s="170"/>
    </row>
    <row r="207" spans="2:2" x14ac:dyDescent="0.35">
      <c r="B207" s="170"/>
    </row>
    <row r="208" spans="2:2" x14ac:dyDescent="0.35">
      <c r="B208" s="170"/>
    </row>
    <row r="209" spans="2:2" x14ac:dyDescent="0.35">
      <c r="B209" s="170"/>
    </row>
    <row r="210" spans="2:2" x14ac:dyDescent="0.35">
      <c r="B210" s="170"/>
    </row>
    <row r="211" spans="2:2" x14ac:dyDescent="0.35">
      <c r="B211" s="170"/>
    </row>
    <row r="212" spans="2:2" x14ac:dyDescent="0.35">
      <c r="B212" s="170"/>
    </row>
    <row r="213" spans="2:2" x14ac:dyDescent="0.35">
      <c r="B213" s="170"/>
    </row>
    <row r="214" spans="2:2" x14ac:dyDescent="0.35">
      <c r="B214" s="170"/>
    </row>
    <row r="215" spans="2:2" x14ac:dyDescent="0.35">
      <c r="B215" s="170"/>
    </row>
    <row r="216" spans="2:2" x14ac:dyDescent="0.35">
      <c r="B216" s="170"/>
    </row>
    <row r="217" spans="2:2" x14ac:dyDescent="0.35">
      <c r="B217" s="170"/>
    </row>
    <row r="218" spans="2:2" x14ac:dyDescent="0.35">
      <c r="B218" s="170"/>
    </row>
    <row r="219" spans="2:2" x14ac:dyDescent="0.35">
      <c r="B219" s="170"/>
    </row>
    <row r="220" spans="2:2" x14ac:dyDescent="0.35">
      <c r="B220" s="170"/>
    </row>
    <row r="221" spans="2:2" x14ac:dyDescent="0.35">
      <c r="B221" s="170"/>
    </row>
    <row r="222" spans="2:2" x14ac:dyDescent="0.35">
      <c r="B222" s="170"/>
    </row>
    <row r="223" spans="2:2" x14ac:dyDescent="0.35">
      <c r="B223" s="170"/>
    </row>
    <row r="224" spans="2:2" x14ac:dyDescent="0.35">
      <c r="B224" s="170"/>
    </row>
    <row r="225" spans="2:2" x14ac:dyDescent="0.35">
      <c r="B225" s="170"/>
    </row>
    <row r="226" spans="2:2" x14ac:dyDescent="0.35">
      <c r="B226" s="170"/>
    </row>
    <row r="227" spans="2:2" x14ac:dyDescent="0.35">
      <c r="B227" s="170"/>
    </row>
    <row r="228" spans="2:2" x14ac:dyDescent="0.35">
      <c r="B228" s="170"/>
    </row>
    <row r="229" spans="2:2" x14ac:dyDescent="0.35">
      <c r="B229" s="170"/>
    </row>
    <row r="230" spans="2:2" x14ac:dyDescent="0.35">
      <c r="B230" s="170"/>
    </row>
    <row r="231" spans="2:2" x14ac:dyDescent="0.35">
      <c r="B231" s="170"/>
    </row>
    <row r="232" spans="2:2" x14ac:dyDescent="0.35">
      <c r="B232" s="170"/>
    </row>
    <row r="233" spans="2:2" x14ac:dyDescent="0.35">
      <c r="B233" s="170"/>
    </row>
    <row r="234" spans="2:2" x14ac:dyDescent="0.35">
      <c r="B234" s="170"/>
    </row>
    <row r="235" spans="2:2" x14ac:dyDescent="0.35">
      <c r="B235" s="170"/>
    </row>
    <row r="236" spans="2:2" x14ac:dyDescent="0.35">
      <c r="B236" s="170"/>
    </row>
    <row r="237" spans="2:2" x14ac:dyDescent="0.35">
      <c r="B237" s="170"/>
    </row>
    <row r="238" spans="2:2" x14ac:dyDescent="0.35">
      <c r="B238" s="170"/>
    </row>
    <row r="239" spans="2:2" x14ac:dyDescent="0.35">
      <c r="B239" s="170"/>
    </row>
    <row r="240" spans="2:2" x14ac:dyDescent="0.35">
      <c r="B240" s="170"/>
    </row>
    <row r="241" spans="2:2" x14ac:dyDescent="0.35">
      <c r="B241" s="170"/>
    </row>
    <row r="242" spans="2:2" x14ac:dyDescent="0.35">
      <c r="B242" s="170"/>
    </row>
    <row r="243" spans="2:2" x14ac:dyDescent="0.35">
      <c r="B243" s="170"/>
    </row>
    <row r="244" spans="2:2" x14ac:dyDescent="0.35">
      <c r="B244" s="170"/>
    </row>
    <row r="245" spans="2:2" x14ac:dyDescent="0.35">
      <c r="B245" s="170"/>
    </row>
    <row r="246" spans="2:2" x14ac:dyDescent="0.35">
      <c r="B246" s="170"/>
    </row>
    <row r="247" spans="2:2" x14ac:dyDescent="0.35">
      <c r="B247" s="170"/>
    </row>
    <row r="248" spans="2:2" x14ac:dyDescent="0.35">
      <c r="B248" s="170"/>
    </row>
    <row r="249" spans="2:2" x14ac:dyDescent="0.35">
      <c r="B249" s="170"/>
    </row>
    <row r="250" spans="2:2" x14ac:dyDescent="0.35">
      <c r="B250" s="170"/>
    </row>
    <row r="251" spans="2:2" x14ac:dyDescent="0.35">
      <c r="B251" s="170"/>
    </row>
    <row r="252" spans="2:2" x14ac:dyDescent="0.35">
      <c r="B252" s="170"/>
    </row>
    <row r="253" spans="2:2" x14ac:dyDescent="0.35">
      <c r="B253" s="170"/>
    </row>
    <row r="254" spans="2:2" x14ac:dyDescent="0.35">
      <c r="B254" s="170"/>
    </row>
    <row r="255" spans="2:2" x14ac:dyDescent="0.35">
      <c r="B255" s="170"/>
    </row>
    <row r="256" spans="2:2" x14ac:dyDescent="0.35">
      <c r="B256" s="170"/>
    </row>
    <row r="257" spans="2:2" x14ac:dyDescent="0.35">
      <c r="B257" s="170"/>
    </row>
    <row r="258" spans="2:2" x14ac:dyDescent="0.35">
      <c r="B258" s="170"/>
    </row>
    <row r="259" spans="2:2" x14ac:dyDescent="0.35">
      <c r="B259" s="170"/>
    </row>
    <row r="260" spans="2:2" x14ac:dyDescent="0.35">
      <c r="B260" s="170"/>
    </row>
    <row r="261" spans="2:2" x14ac:dyDescent="0.35">
      <c r="B261" s="170"/>
    </row>
    <row r="262" spans="2:2" x14ac:dyDescent="0.35">
      <c r="B262" s="170"/>
    </row>
    <row r="263" spans="2:2" x14ac:dyDescent="0.35">
      <c r="B263" s="170"/>
    </row>
    <row r="264" spans="2:2" x14ac:dyDescent="0.35">
      <c r="B264" s="170"/>
    </row>
    <row r="265" spans="2:2" x14ac:dyDescent="0.35">
      <c r="B265" s="170"/>
    </row>
    <row r="266" spans="2:2" x14ac:dyDescent="0.35">
      <c r="B266" s="170"/>
    </row>
    <row r="267" spans="2:2" x14ac:dyDescent="0.35">
      <c r="B267" s="170"/>
    </row>
    <row r="268" spans="2:2" x14ac:dyDescent="0.35">
      <c r="B268" s="170"/>
    </row>
    <row r="269" spans="2:2" x14ac:dyDescent="0.35">
      <c r="B269" s="170"/>
    </row>
    <row r="270" spans="2:2" x14ac:dyDescent="0.35">
      <c r="B270" s="170"/>
    </row>
    <row r="271" spans="2:2" x14ac:dyDescent="0.35">
      <c r="B271" s="170"/>
    </row>
    <row r="272" spans="2:2" x14ac:dyDescent="0.35">
      <c r="B272" s="170"/>
    </row>
    <row r="273" spans="2:2" x14ac:dyDescent="0.35">
      <c r="B273" s="170"/>
    </row>
    <row r="274" spans="2:2" x14ac:dyDescent="0.35">
      <c r="B274" s="170"/>
    </row>
    <row r="275" spans="2:2" x14ac:dyDescent="0.35">
      <c r="B275" s="170"/>
    </row>
    <row r="276" spans="2:2" x14ac:dyDescent="0.35">
      <c r="B276" s="170"/>
    </row>
    <row r="277" spans="2:2" x14ac:dyDescent="0.35">
      <c r="B277" s="170"/>
    </row>
    <row r="278" spans="2:2" x14ac:dyDescent="0.35">
      <c r="B278" s="170"/>
    </row>
    <row r="279" spans="2:2" x14ac:dyDescent="0.35">
      <c r="B279" s="170"/>
    </row>
    <row r="280" spans="2:2" x14ac:dyDescent="0.35">
      <c r="B280" s="170"/>
    </row>
    <row r="281" spans="2:2" x14ac:dyDescent="0.35">
      <c r="B281" s="170"/>
    </row>
    <row r="282" spans="2:2" x14ac:dyDescent="0.35">
      <c r="B282" s="170"/>
    </row>
    <row r="283" spans="2:2" x14ac:dyDescent="0.35">
      <c r="B283" s="170"/>
    </row>
    <row r="284" spans="2:2" x14ac:dyDescent="0.35">
      <c r="B284" s="170"/>
    </row>
    <row r="285" spans="2:2" x14ac:dyDescent="0.35">
      <c r="B285" s="170"/>
    </row>
    <row r="286" spans="2:2" x14ac:dyDescent="0.35">
      <c r="B286" s="170"/>
    </row>
    <row r="287" spans="2:2" x14ac:dyDescent="0.35">
      <c r="B287" s="170"/>
    </row>
    <row r="288" spans="2:2" x14ac:dyDescent="0.35">
      <c r="B288" s="170"/>
    </row>
    <row r="289" spans="2:2" x14ac:dyDescent="0.35">
      <c r="B289" s="170"/>
    </row>
    <row r="290" spans="2:2" x14ac:dyDescent="0.35">
      <c r="B290" s="170"/>
    </row>
    <row r="291" spans="2:2" x14ac:dyDescent="0.35">
      <c r="B291" s="170"/>
    </row>
    <row r="292" spans="2:2" x14ac:dyDescent="0.35">
      <c r="B292" s="170"/>
    </row>
    <row r="293" spans="2:2" x14ac:dyDescent="0.35">
      <c r="B293" s="170"/>
    </row>
    <row r="294" spans="2:2" x14ac:dyDescent="0.35">
      <c r="B294" s="170"/>
    </row>
    <row r="295" spans="2:2" x14ac:dyDescent="0.35">
      <c r="B295" s="170"/>
    </row>
    <row r="296" spans="2:2" x14ac:dyDescent="0.35">
      <c r="B296" s="170"/>
    </row>
    <row r="297" spans="2:2" x14ac:dyDescent="0.35">
      <c r="B297" s="170"/>
    </row>
    <row r="298" spans="2:2" x14ac:dyDescent="0.35">
      <c r="B298" s="170"/>
    </row>
    <row r="299" spans="2:2" x14ac:dyDescent="0.35">
      <c r="B299" s="170"/>
    </row>
    <row r="300" spans="2:2" x14ac:dyDescent="0.35">
      <c r="B300" s="170"/>
    </row>
    <row r="301" spans="2:2" x14ac:dyDescent="0.35">
      <c r="B301" s="170"/>
    </row>
    <row r="302" spans="2:2" x14ac:dyDescent="0.35">
      <c r="B302" s="170"/>
    </row>
    <row r="303" spans="2:2" x14ac:dyDescent="0.35">
      <c r="B303" s="170"/>
    </row>
    <row r="304" spans="2:2" x14ac:dyDescent="0.35">
      <c r="B304" s="170"/>
    </row>
    <row r="305" spans="2:2" x14ac:dyDescent="0.35">
      <c r="B305" s="170"/>
    </row>
    <row r="306" spans="2:2" x14ac:dyDescent="0.35">
      <c r="B306" s="170"/>
    </row>
    <row r="307" spans="2:2" x14ac:dyDescent="0.35">
      <c r="B307" s="170"/>
    </row>
    <row r="308" spans="2:2" x14ac:dyDescent="0.35">
      <c r="B308" s="170"/>
    </row>
    <row r="309" spans="2:2" x14ac:dyDescent="0.35">
      <c r="B309" s="170"/>
    </row>
    <row r="310" spans="2:2" x14ac:dyDescent="0.35">
      <c r="B310" s="170"/>
    </row>
    <row r="311" spans="2:2" x14ac:dyDescent="0.35">
      <c r="B311" s="170"/>
    </row>
    <row r="312" spans="2:2" x14ac:dyDescent="0.35">
      <c r="B312" s="170"/>
    </row>
    <row r="313" spans="2:2" x14ac:dyDescent="0.35">
      <c r="B313" s="170"/>
    </row>
    <row r="314" spans="2:2" x14ac:dyDescent="0.35">
      <c r="B314" s="170"/>
    </row>
    <row r="315" spans="2:2" x14ac:dyDescent="0.35">
      <c r="B315" s="170"/>
    </row>
    <row r="316" spans="2:2" x14ac:dyDescent="0.35">
      <c r="B316" s="170"/>
    </row>
    <row r="317" spans="2:2" x14ac:dyDescent="0.35">
      <c r="B317" s="170"/>
    </row>
    <row r="318" spans="2:2" x14ac:dyDescent="0.35">
      <c r="B318" s="170"/>
    </row>
    <row r="319" spans="2:2" x14ac:dyDescent="0.35">
      <c r="B319" s="170"/>
    </row>
    <row r="320" spans="2:2" x14ac:dyDescent="0.35">
      <c r="B320" s="170"/>
    </row>
    <row r="321" spans="2:2" x14ac:dyDescent="0.35">
      <c r="B321" s="170"/>
    </row>
    <row r="322" spans="2:2" x14ac:dyDescent="0.35">
      <c r="B322" s="170"/>
    </row>
    <row r="323" spans="2:2" x14ac:dyDescent="0.35">
      <c r="B323" s="170"/>
    </row>
    <row r="324" spans="2:2" x14ac:dyDescent="0.35">
      <c r="B324" s="170"/>
    </row>
    <row r="325" spans="2:2" x14ac:dyDescent="0.35">
      <c r="B325" s="170"/>
    </row>
    <row r="326" spans="2:2" x14ac:dyDescent="0.35">
      <c r="B326" s="170"/>
    </row>
    <row r="327" spans="2:2" x14ac:dyDescent="0.35">
      <c r="B327" s="170"/>
    </row>
    <row r="328" spans="2:2" x14ac:dyDescent="0.35">
      <c r="B328" s="170"/>
    </row>
    <row r="332" spans="2:2" x14ac:dyDescent="0.35">
      <c r="B332" s="171"/>
    </row>
  </sheetData>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32"/>
  <sheetViews>
    <sheetView workbookViewId="0">
      <pane xSplit="2" ySplit="9" topLeftCell="C10" activePane="bottomRight" state="frozen"/>
      <selection activeCell="M5" sqref="M5:O5"/>
      <selection pane="topRight" activeCell="M5" sqref="M5:O5"/>
      <selection pane="bottomLeft" activeCell="M5" sqref="M5:O5"/>
      <selection pane="bottomRight" activeCell="E51" sqref="E51"/>
    </sheetView>
  </sheetViews>
  <sheetFormatPr defaultColWidth="9.1328125" defaultRowHeight="12.75" x14ac:dyDescent="0.35"/>
  <cols>
    <col min="1" max="1" width="20.86328125" style="133" customWidth="1"/>
    <col min="2" max="2" width="26.1328125" style="133" customWidth="1"/>
    <col min="3" max="16384" width="9.1328125" style="133"/>
  </cols>
  <sheetData>
    <row r="1" spans="1:20" ht="15" x14ac:dyDescent="0.4">
      <c r="A1" s="145" t="s">
        <v>421</v>
      </c>
    </row>
    <row r="2" spans="1:20" x14ac:dyDescent="0.35">
      <c r="A2" s="175"/>
      <c r="B2" s="175"/>
      <c r="C2" s="133" t="s">
        <v>416</v>
      </c>
      <c r="I2" s="133" t="s">
        <v>417</v>
      </c>
      <c r="O2" s="133" t="s">
        <v>48</v>
      </c>
    </row>
    <row r="3" spans="1:20" x14ac:dyDescent="0.35">
      <c r="A3" s="175"/>
      <c r="B3" s="175"/>
      <c r="C3" s="133" t="s">
        <v>398</v>
      </c>
      <c r="I3" s="133" t="s">
        <v>398</v>
      </c>
      <c r="O3" s="133" t="s">
        <v>398</v>
      </c>
    </row>
    <row r="4" spans="1:20" x14ac:dyDescent="0.35">
      <c r="A4" s="175"/>
      <c r="B4" s="175"/>
      <c r="C4" s="133">
        <v>1</v>
      </c>
      <c r="I4" s="133">
        <v>1</v>
      </c>
      <c r="O4" s="133">
        <v>1</v>
      </c>
    </row>
    <row r="5" spans="1:20" x14ac:dyDescent="0.35">
      <c r="A5" s="175"/>
      <c r="B5" s="175"/>
      <c r="C5" s="133" t="s">
        <v>418</v>
      </c>
      <c r="I5" s="133" t="s">
        <v>418</v>
      </c>
      <c r="O5" s="133" t="s">
        <v>418</v>
      </c>
    </row>
    <row r="6" spans="1:20" x14ac:dyDescent="0.35">
      <c r="C6" s="133">
        <v>1</v>
      </c>
      <c r="F6" s="133" t="s">
        <v>48</v>
      </c>
      <c r="I6" s="133">
        <v>1</v>
      </c>
      <c r="L6" s="133" t="s">
        <v>48</v>
      </c>
      <c r="O6" s="133">
        <v>1</v>
      </c>
      <c r="R6" s="133" t="s">
        <v>48</v>
      </c>
    </row>
    <row r="7" spans="1:20" x14ac:dyDescent="0.35">
      <c r="C7" s="133" t="s">
        <v>399</v>
      </c>
      <c r="F7" s="133" t="s">
        <v>399</v>
      </c>
      <c r="I7" s="133" t="s">
        <v>399</v>
      </c>
      <c r="L7" s="133" t="s">
        <v>399</v>
      </c>
      <c r="O7" s="133" t="s">
        <v>399</v>
      </c>
      <c r="R7" s="133" t="s">
        <v>399</v>
      </c>
    </row>
    <row r="8" spans="1:20" x14ac:dyDescent="0.35">
      <c r="C8" s="133" t="s">
        <v>401</v>
      </c>
      <c r="D8" s="133" t="s">
        <v>400</v>
      </c>
      <c r="E8" s="133" t="s">
        <v>48</v>
      </c>
      <c r="F8" s="133" t="s">
        <v>401</v>
      </c>
      <c r="G8" s="133" t="s">
        <v>400</v>
      </c>
      <c r="H8" s="133" t="s">
        <v>48</v>
      </c>
      <c r="I8" s="133" t="s">
        <v>401</v>
      </c>
      <c r="J8" s="133" t="s">
        <v>400</v>
      </c>
      <c r="K8" s="133" t="s">
        <v>48</v>
      </c>
      <c r="L8" s="133" t="s">
        <v>401</v>
      </c>
      <c r="M8" s="133" t="s">
        <v>400</v>
      </c>
      <c r="N8" s="133" t="s">
        <v>48</v>
      </c>
      <c r="O8" s="133" t="s">
        <v>401</v>
      </c>
      <c r="P8" s="133" t="s">
        <v>400</v>
      </c>
      <c r="Q8" s="133" t="s">
        <v>48</v>
      </c>
      <c r="R8" s="133" t="s">
        <v>401</v>
      </c>
      <c r="S8" s="133" t="s">
        <v>400</v>
      </c>
      <c r="T8" s="133" t="s">
        <v>48</v>
      </c>
    </row>
    <row r="9" spans="1:20" x14ac:dyDescent="0.35">
      <c r="C9" s="133" t="s">
        <v>407</v>
      </c>
      <c r="D9" s="133" t="s">
        <v>407</v>
      </c>
      <c r="E9" s="133" t="s">
        <v>407</v>
      </c>
      <c r="F9" s="133" t="s">
        <v>407</v>
      </c>
      <c r="G9" s="133" t="s">
        <v>407</v>
      </c>
      <c r="H9" s="133" t="s">
        <v>407</v>
      </c>
      <c r="I9" s="133" t="s">
        <v>407</v>
      </c>
      <c r="J9" s="133" t="s">
        <v>407</v>
      </c>
      <c r="K9" s="133" t="s">
        <v>407</v>
      </c>
      <c r="L9" s="133" t="s">
        <v>407</v>
      </c>
      <c r="M9" s="133" t="s">
        <v>407</v>
      </c>
      <c r="N9" s="133" t="s">
        <v>407</v>
      </c>
      <c r="O9" s="133" t="s">
        <v>407</v>
      </c>
      <c r="P9" s="133" t="s">
        <v>407</v>
      </c>
      <c r="Q9" s="133" t="s">
        <v>407</v>
      </c>
      <c r="R9" s="133" t="s">
        <v>407</v>
      </c>
      <c r="S9" s="133" t="s">
        <v>407</v>
      </c>
      <c r="T9" s="133" t="s">
        <v>407</v>
      </c>
    </row>
    <row r="10" spans="1:20" x14ac:dyDescent="0.35">
      <c r="A10" s="133" t="s">
        <v>255</v>
      </c>
      <c r="B10" s="170" t="s">
        <v>256</v>
      </c>
      <c r="C10" s="147" t="s">
        <v>441</v>
      </c>
      <c r="D10" s="147" t="s">
        <v>441</v>
      </c>
      <c r="E10" s="147" t="s">
        <v>441</v>
      </c>
      <c r="F10" s="147" t="s">
        <v>441</v>
      </c>
      <c r="G10" s="147" t="s">
        <v>441</v>
      </c>
      <c r="H10" s="147" t="s">
        <v>441</v>
      </c>
      <c r="I10" s="147" t="s">
        <v>441</v>
      </c>
      <c r="J10" s="147" t="s">
        <v>441</v>
      </c>
      <c r="K10" s="147" t="s">
        <v>441</v>
      </c>
      <c r="L10" s="147" t="s">
        <v>441</v>
      </c>
      <c r="M10" s="147" t="s">
        <v>441</v>
      </c>
      <c r="N10" s="147" t="s">
        <v>441</v>
      </c>
      <c r="O10" s="147" t="s">
        <v>441</v>
      </c>
      <c r="P10" s="147" t="s">
        <v>441</v>
      </c>
      <c r="Q10" s="147" t="s">
        <v>441</v>
      </c>
      <c r="R10" s="147" t="s">
        <v>441</v>
      </c>
      <c r="S10" s="147" t="s">
        <v>441</v>
      </c>
      <c r="T10" s="147" t="s">
        <v>441</v>
      </c>
    </row>
    <row r="11" spans="1:20" x14ac:dyDescent="0.35">
      <c r="A11" s="133" t="s">
        <v>253</v>
      </c>
      <c r="B11" s="170" t="s">
        <v>254</v>
      </c>
      <c r="C11" s="147">
        <v>66</v>
      </c>
      <c r="D11" s="147">
        <v>57</v>
      </c>
      <c r="E11" s="147">
        <v>61</v>
      </c>
      <c r="F11" s="147">
        <v>242</v>
      </c>
      <c r="G11" s="147">
        <v>254</v>
      </c>
      <c r="H11" s="147">
        <v>496</v>
      </c>
      <c r="I11" s="147">
        <v>80</v>
      </c>
      <c r="J11" s="147">
        <v>76</v>
      </c>
      <c r="K11" s="147">
        <v>78</v>
      </c>
      <c r="L11" s="147">
        <v>528</v>
      </c>
      <c r="M11" s="147">
        <v>617</v>
      </c>
      <c r="N11" s="147">
        <v>1145</v>
      </c>
      <c r="O11" s="147">
        <v>76</v>
      </c>
      <c r="P11" s="147">
        <v>71</v>
      </c>
      <c r="Q11" s="147">
        <v>73</v>
      </c>
      <c r="R11" s="147">
        <v>770</v>
      </c>
      <c r="S11" s="147">
        <v>871</v>
      </c>
      <c r="T11" s="147">
        <v>1641</v>
      </c>
    </row>
    <row r="12" spans="1:20" x14ac:dyDescent="0.35">
      <c r="A12" s="133" t="s">
        <v>299</v>
      </c>
      <c r="B12" s="170" t="s">
        <v>300</v>
      </c>
      <c r="C12" s="147">
        <v>76</v>
      </c>
      <c r="D12" s="147">
        <v>67</v>
      </c>
      <c r="E12" s="147">
        <v>71</v>
      </c>
      <c r="F12" s="147">
        <v>394</v>
      </c>
      <c r="G12" s="147">
        <v>428</v>
      </c>
      <c r="H12" s="147">
        <v>822</v>
      </c>
      <c r="I12" s="147">
        <v>87</v>
      </c>
      <c r="J12" s="147">
        <v>81</v>
      </c>
      <c r="K12" s="147">
        <v>84</v>
      </c>
      <c r="L12" s="147">
        <v>1270</v>
      </c>
      <c r="M12" s="147">
        <v>1395</v>
      </c>
      <c r="N12" s="147">
        <v>2665</v>
      </c>
      <c r="O12" s="147">
        <v>85</v>
      </c>
      <c r="P12" s="147">
        <v>78</v>
      </c>
      <c r="Q12" s="147">
        <v>81</v>
      </c>
      <c r="R12" s="147">
        <v>1664</v>
      </c>
      <c r="S12" s="147">
        <v>1823</v>
      </c>
      <c r="T12" s="147">
        <v>3487</v>
      </c>
    </row>
    <row r="13" spans="1:20" x14ac:dyDescent="0.35">
      <c r="A13" s="133" t="s">
        <v>257</v>
      </c>
      <c r="B13" s="170" t="s">
        <v>258</v>
      </c>
      <c r="C13" s="147">
        <v>73</v>
      </c>
      <c r="D13" s="147">
        <v>71</v>
      </c>
      <c r="E13" s="147">
        <v>72</v>
      </c>
      <c r="F13" s="147">
        <v>403</v>
      </c>
      <c r="G13" s="147">
        <v>454</v>
      </c>
      <c r="H13" s="147">
        <v>857</v>
      </c>
      <c r="I13" s="147">
        <v>87</v>
      </c>
      <c r="J13" s="147">
        <v>79</v>
      </c>
      <c r="K13" s="147">
        <v>83</v>
      </c>
      <c r="L13" s="147">
        <v>962</v>
      </c>
      <c r="M13" s="147">
        <v>982</v>
      </c>
      <c r="N13" s="147">
        <v>1944</v>
      </c>
      <c r="O13" s="147">
        <v>83</v>
      </c>
      <c r="P13" s="147">
        <v>76</v>
      </c>
      <c r="Q13" s="147">
        <v>80</v>
      </c>
      <c r="R13" s="147">
        <v>1365</v>
      </c>
      <c r="S13" s="147">
        <v>1436</v>
      </c>
      <c r="T13" s="147">
        <v>2801</v>
      </c>
    </row>
    <row r="14" spans="1:20" x14ac:dyDescent="0.35">
      <c r="A14" s="133" t="s">
        <v>259</v>
      </c>
      <c r="B14" s="170" t="s">
        <v>260</v>
      </c>
      <c r="C14" s="147">
        <v>78</v>
      </c>
      <c r="D14" s="147">
        <v>68</v>
      </c>
      <c r="E14" s="147">
        <v>73</v>
      </c>
      <c r="F14" s="147">
        <v>183</v>
      </c>
      <c r="G14" s="147">
        <v>179</v>
      </c>
      <c r="H14" s="147">
        <v>362</v>
      </c>
      <c r="I14" s="147">
        <v>87</v>
      </c>
      <c r="J14" s="147">
        <v>80</v>
      </c>
      <c r="K14" s="147">
        <v>84</v>
      </c>
      <c r="L14" s="147">
        <v>527</v>
      </c>
      <c r="M14" s="147">
        <v>529</v>
      </c>
      <c r="N14" s="147">
        <v>1056</v>
      </c>
      <c r="O14" s="147">
        <v>85</v>
      </c>
      <c r="P14" s="147">
        <v>77</v>
      </c>
      <c r="Q14" s="147">
        <v>81</v>
      </c>
      <c r="R14" s="147">
        <v>710</v>
      </c>
      <c r="S14" s="147">
        <v>708</v>
      </c>
      <c r="T14" s="147">
        <v>1418</v>
      </c>
    </row>
    <row r="15" spans="1:20" x14ac:dyDescent="0.35">
      <c r="A15" s="133" t="s">
        <v>263</v>
      </c>
      <c r="B15" s="170" t="s">
        <v>264</v>
      </c>
      <c r="C15" s="147">
        <v>74</v>
      </c>
      <c r="D15" s="147">
        <v>58</v>
      </c>
      <c r="E15" s="147">
        <v>66</v>
      </c>
      <c r="F15" s="147">
        <v>453</v>
      </c>
      <c r="G15" s="147">
        <v>448</v>
      </c>
      <c r="H15" s="147">
        <v>901</v>
      </c>
      <c r="I15" s="147">
        <v>85</v>
      </c>
      <c r="J15" s="147">
        <v>75</v>
      </c>
      <c r="K15" s="147">
        <v>80</v>
      </c>
      <c r="L15" s="147">
        <v>528</v>
      </c>
      <c r="M15" s="147">
        <v>595</v>
      </c>
      <c r="N15" s="147">
        <v>1123</v>
      </c>
      <c r="O15" s="147">
        <v>80</v>
      </c>
      <c r="P15" s="147">
        <v>68</v>
      </c>
      <c r="Q15" s="147">
        <v>74</v>
      </c>
      <c r="R15" s="147">
        <v>981</v>
      </c>
      <c r="S15" s="147">
        <v>1043</v>
      </c>
      <c r="T15" s="147">
        <v>2024</v>
      </c>
    </row>
    <row r="16" spans="1:20" x14ac:dyDescent="0.35">
      <c r="A16" s="133" t="s">
        <v>265</v>
      </c>
      <c r="B16" s="170" t="s">
        <v>266</v>
      </c>
      <c r="C16" s="147">
        <v>76</v>
      </c>
      <c r="D16" s="147">
        <v>75</v>
      </c>
      <c r="E16" s="147">
        <v>75</v>
      </c>
      <c r="F16" s="147">
        <v>127</v>
      </c>
      <c r="G16" s="147">
        <v>130</v>
      </c>
      <c r="H16" s="147">
        <v>257</v>
      </c>
      <c r="I16" s="147">
        <v>84</v>
      </c>
      <c r="J16" s="147">
        <v>79</v>
      </c>
      <c r="K16" s="147">
        <v>82</v>
      </c>
      <c r="L16" s="147">
        <v>367</v>
      </c>
      <c r="M16" s="147">
        <v>368</v>
      </c>
      <c r="N16" s="147">
        <v>735</v>
      </c>
      <c r="O16" s="147">
        <v>82</v>
      </c>
      <c r="P16" s="147">
        <v>78</v>
      </c>
      <c r="Q16" s="147">
        <v>80</v>
      </c>
      <c r="R16" s="147">
        <v>494</v>
      </c>
      <c r="S16" s="147">
        <v>498</v>
      </c>
      <c r="T16" s="147">
        <v>992</v>
      </c>
    </row>
    <row r="17" spans="1:20" x14ac:dyDescent="0.35">
      <c r="A17" s="133" t="s">
        <v>267</v>
      </c>
      <c r="B17" s="170" t="s">
        <v>268</v>
      </c>
      <c r="C17" s="147">
        <v>74</v>
      </c>
      <c r="D17" s="147">
        <v>70</v>
      </c>
      <c r="E17" s="147">
        <v>72</v>
      </c>
      <c r="F17" s="147">
        <v>492</v>
      </c>
      <c r="G17" s="147">
        <v>510</v>
      </c>
      <c r="H17" s="147">
        <v>1002</v>
      </c>
      <c r="I17" s="147">
        <v>85</v>
      </c>
      <c r="J17" s="147">
        <v>79</v>
      </c>
      <c r="K17" s="147">
        <v>82</v>
      </c>
      <c r="L17" s="147">
        <v>1095</v>
      </c>
      <c r="M17" s="147">
        <v>1129</v>
      </c>
      <c r="N17" s="147">
        <v>2224</v>
      </c>
      <c r="O17" s="147">
        <v>82</v>
      </c>
      <c r="P17" s="147">
        <v>76</v>
      </c>
      <c r="Q17" s="147">
        <v>79</v>
      </c>
      <c r="R17" s="147">
        <v>1587</v>
      </c>
      <c r="S17" s="147">
        <v>1639</v>
      </c>
      <c r="T17" s="147">
        <v>3226</v>
      </c>
    </row>
    <row r="18" spans="1:20" x14ac:dyDescent="0.35">
      <c r="A18" s="133" t="s">
        <v>269</v>
      </c>
      <c r="B18" s="170" t="s">
        <v>270</v>
      </c>
      <c r="C18" s="147">
        <v>79</v>
      </c>
      <c r="D18" s="147">
        <v>62</v>
      </c>
      <c r="E18" s="147">
        <v>70</v>
      </c>
      <c r="F18" s="147">
        <v>466</v>
      </c>
      <c r="G18" s="147">
        <v>472</v>
      </c>
      <c r="H18" s="147">
        <v>938</v>
      </c>
      <c r="I18" s="147">
        <v>87</v>
      </c>
      <c r="J18" s="147">
        <v>79</v>
      </c>
      <c r="K18" s="147">
        <v>83</v>
      </c>
      <c r="L18" s="147">
        <v>1440</v>
      </c>
      <c r="M18" s="147">
        <v>1390</v>
      </c>
      <c r="N18" s="147">
        <v>2830</v>
      </c>
      <c r="O18" s="147">
        <v>85</v>
      </c>
      <c r="P18" s="147">
        <v>75</v>
      </c>
      <c r="Q18" s="147">
        <v>80</v>
      </c>
      <c r="R18" s="147">
        <v>1906</v>
      </c>
      <c r="S18" s="147">
        <v>1862</v>
      </c>
      <c r="T18" s="147">
        <v>3768</v>
      </c>
    </row>
    <row r="19" spans="1:20" x14ac:dyDescent="0.35">
      <c r="A19" s="133" t="s">
        <v>273</v>
      </c>
      <c r="B19" s="170" t="s">
        <v>274</v>
      </c>
      <c r="C19" s="147">
        <v>76</v>
      </c>
      <c r="D19" s="147">
        <v>65</v>
      </c>
      <c r="E19" s="147">
        <v>70</v>
      </c>
      <c r="F19" s="147">
        <v>378</v>
      </c>
      <c r="G19" s="147">
        <v>402</v>
      </c>
      <c r="H19" s="147">
        <v>780</v>
      </c>
      <c r="I19" s="147">
        <v>82</v>
      </c>
      <c r="J19" s="147">
        <v>76</v>
      </c>
      <c r="K19" s="147">
        <v>79</v>
      </c>
      <c r="L19" s="147">
        <v>1388</v>
      </c>
      <c r="M19" s="147">
        <v>1403</v>
      </c>
      <c r="N19" s="147">
        <v>2791</v>
      </c>
      <c r="O19" s="147">
        <v>81</v>
      </c>
      <c r="P19" s="147">
        <v>73</v>
      </c>
      <c r="Q19" s="147">
        <v>77</v>
      </c>
      <c r="R19" s="147">
        <v>1766</v>
      </c>
      <c r="S19" s="147">
        <v>1805</v>
      </c>
      <c r="T19" s="147">
        <v>3571</v>
      </c>
    </row>
    <row r="20" spans="1:20" x14ac:dyDescent="0.35">
      <c r="A20" s="133" t="s">
        <v>275</v>
      </c>
      <c r="B20" s="170" t="s">
        <v>276</v>
      </c>
      <c r="C20" s="147">
        <v>79</v>
      </c>
      <c r="D20" s="147">
        <v>70</v>
      </c>
      <c r="E20" s="147">
        <v>74</v>
      </c>
      <c r="F20" s="147">
        <v>630</v>
      </c>
      <c r="G20" s="147">
        <v>657</v>
      </c>
      <c r="H20" s="147">
        <v>1287</v>
      </c>
      <c r="I20" s="147">
        <v>79</v>
      </c>
      <c r="J20" s="147">
        <v>73</v>
      </c>
      <c r="K20" s="147">
        <v>76</v>
      </c>
      <c r="L20" s="147">
        <v>1086</v>
      </c>
      <c r="M20" s="147">
        <v>1042</v>
      </c>
      <c r="N20" s="147">
        <v>2128</v>
      </c>
      <c r="O20" s="147">
        <v>79</v>
      </c>
      <c r="P20" s="147">
        <v>72</v>
      </c>
      <c r="Q20" s="147">
        <v>76</v>
      </c>
      <c r="R20" s="147">
        <v>1716</v>
      </c>
      <c r="S20" s="147">
        <v>1699</v>
      </c>
      <c r="T20" s="147">
        <v>3415</v>
      </c>
    </row>
    <row r="21" spans="1:20" x14ac:dyDescent="0.35">
      <c r="A21" s="133" t="s">
        <v>277</v>
      </c>
      <c r="B21" s="170" t="s">
        <v>278</v>
      </c>
      <c r="C21" s="147">
        <v>76</v>
      </c>
      <c r="D21" s="147">
        <v>64</v>
      </c>
      <c r="E21" s="147">
        <v>70</v>
      </c>
      <c r="F21" s="147">
        <v>305</v>
      </c>
      <c r="G21" s="147">
        <v>311</v>
      </c>
      <c r="H21" s="147">
        <v>616</v>
      </c>
      <c r="I21" s="147">
        <v>86</v>
      </c>
      <c r="J21" s="147">
        <v>80</v>
      </c>
      <c r="K21" s="147">
        <v>83</v>
      </c>
      <c r="L21" s="147">
        <v>1051</v>
      </c>
      <c r="M21" s="147">
        <v>1055</v>
      </c>
      <c r="N21" s="147">
        <v>2106</v>
      </c>
      <c r="O21" s="147">
        <v>84</v>
      </c>
      <c r="P21" s="147">
        <v>77</v>
      </c>
      <c r="Q21" s="147">
        <v>80</v>
      </c>
      <c r="R21" s="147">
        <v>1356</v>
      </c>
      <c r="S21" s="147">
        <v>1366</v>
      </c>
      <c r="T21" s="147">
        <v>2722</v>
      </c>
    </row>
    <row r="22" spans="1:20" x14ac:dyDescent="0.35">
      <c r="A22" s="133" t="s">
        <v>279</v>
      </c>
      <c r="B22" s="170" t="s">
        <v>280</v>
      </c>
      <c r="C22" s="147">
        <v>80</v>
      </c>
      <c r="D22" s="147">
        <v>74</v>
      </c>
      <c r="E22" s="147">
        <v>77</v>
      </c>
      <c r="F22" s="147">
        <v>261</v>
      </c>
      <c r="G22" s="147">
        <v>273</v>
      </c>
      <c r="H22" s="147">
        <v>534</v>
      </c>
      <c r="I22" s="147">
        <v>82</v>
      </c>
      <c r="J22" s="147">
        <v>80</v>
      </c>
      <c r="K22" s="147">
        <v>81</v>
      </c>
      <c r="L22" s="147">
        <v>479</v>
      </c>
      <c r="M22" s="147">
        <v>598</v>
      </c>
      <c r="N22" s="147">
        <v>1077</v>
      </c>
      <c r="O22" s="147">
        <v>81</v>
      </c>
      <c r="P22" s="147">
        <v>78</v>
      </c>
      <c r="Q22" s="147">
        <v>80</v>
      </c>
      <c r="R22" s="147">
        <v>740</v>
      </c>
      <c r="S22" s="147">
        <v>871</v>
      </c>
      <c r="T22" s="147">
        <v>1611</v>
      </c>
    </row>
    <row r="23" spans="1:20" x14ac:dyDescent="0.35">
      <c r="A23" s="133" t="s">
        <v>283</v>
      </c>
      <c r="B23" s="170" t="s">
        <v>284</v>
      </c>
      <c r="C23" s="147">
        <v>65</v>
      </c>
      <c r="D23" s="147">
        <v>56</v>
      </c>
      <c r="E23" s="147">
        <v>60</v>
      </c>
      <c r="F23" s="147">
        <v>412</v>
      </c>
      <c r="G23" s="147">
        <v>462</v>
      </c>
      <c r="H23" s="147">
        <v>874</v>
      </c>
      <c r="I23" s="147">
        <v>79</v>
      </c>
      <c r="J23" s="147">
        <v>70</v>
      </c>
      <c r="K23" s="147">
        <v>75</v>
      </c>
      <c r="L23" s="147">
        <v>1391</v>
      </c>
      <c r="M23" s="147">
        <v>1362</v>
      </c>
      <c r="N23" s="147">
        <v>2753</v>
      </c>
      <c r="O23" s="147">
        <v>76</v>
      </c>
      <c r="P23" s="147">
        <v>66</v>
      </c>
      <c r="Q23" s="147">
        <v>71</v>
      </c>
      <c r="R23" s="147">
        <v>1803</v>
      </c>
      <c r="S23" s="147">
        <v>1824</v>
      </c>
      <c r="T23" s="147">
        <v>3627</v>
      </c>
    </row>
    <row r="24" spans="1:20" x14ac:dyDescent="0.35">
      <c r="A24" s="133" t="s">
        <v>285</v>
      </c>
      <c r="B24" s="170" t="s">
        <v>286</v>
      </c>
      <c r="C24" s="147">
        <v>71</v>
      </c>
      <c r="D24" s="147">
        <v>62</v>
      </c>
      <c r="E24" s="147">
        <v>66</v>
      </c>
      <c r="F24" s="147">
        <v>304</v>
      </c>
      <c r="G24" s="147">
        <v>394</v>
      </c>
      <c r="H24" s="147">
        <v>698</v>
      </c>
      <c r="I24" s="147">
        <v>81</v>
      </c>
      <c r="J24" s="147">
        <v>75</v>
      </c>
      <c r="K24" s="147">
        <v>78</v>
      </c>
      <c r="L24" s="147">
        <v>1830</v>
      </c>
      <c r="M24" s="147">
        <v>1835</v>
      </c>
      <c r="N24" s="147">
        <v>3665</v>
      </c>
      <c r="O24" s="147">
        <v>79</v>
      </c>
      <c r="P24" s="147">
        <v>73</v>
      </c>
      <c r="Q24" s="147">
        <v>76</v>
      </c>
      <c r="R24" s="147">
        <v>2134</v>
      </c>
      <c r="S24" s="147">
        <v>2229</v>
      </c>
      <c r="T24" s="147">
        <v>4363</v>
      </c>
    </row>
    <row r="25" spans="1:20" x14ac:dyDescent="0.35">
      <c r="A25" s="133" t="s">
        <v>287</v>
      </c>
      <c r="B25" s="170" t="s">
        <v>288</v>
      </c>
      <c r="C25" s="147">
        <v>75</v>
      </c>
      <c r="D25" s="147">
        <v>65</v>
      </c>
      <c r="E25" s="147">
        <v>70</v>
      </c>
      <c r="F25" s="147">
        <v>287</v>
      </c>
      <c r="G25" s="147">
        <v>274</v>
      </c>
      <c r="H25" s="147">
        <v>561</v>
      </c>
      <c r="I25" s="147">
        <v>87</v>
      </c>
      <c r="J25" s="147">
        <v>80</v>
      </c>
      <c r="K25" s="147">
        <v>83</v>
      </c>
      <c r="L25" s="147">
        <v>1394</v>
      </c>
      <c r="M25" s="147">
        <v>1365</v>
      </c>
      <c r="N25" s="147">
        <v>2759</v>
      </c>
      <c r="O25" s="147">
        <v>85</v>
      </c>
      <c r="P25" s="147">
        <v>77</v>
      </c>
      <c r="Q25" s="147">
        <v>81</v>
      </c>
      <c r="R25" s="147">
        <v>1681</v>
      </c>
      <c r="S25" s="147">
        <v>1639</v>
      </c>
      <c r="T25" s="147">
        <v>3320</v>
      </c>
    </row>
    <row r="26" spans="1:20" x14ac:dyDescent="0.35">
      <c r="A26" s="133" t="s">
        <v>289</v>
      </c>
      <c r="B26" s="170" t="s">
        <v>290</v>
      </c>
      <c r="C26" s="147">
        <v>76</v>
      </c>
      <c r="D26" s="147">
        <v>65</v>
      </c>
      <c r="E26" s="147">
        <v>70</v>
      </c>
      <c r="F26" s="147">
        <v>350</v>
      </c>
      <c r="G26" s="147">
        <v>363</v>
      </c>
      <c r="H26" s="147">
        <v>713</v>
      </c>
      <c r="I26" s="147">
        <v>80</v>
      </c>
      <c r="J26" s="147">
        <v>76</v>
      </c>
      <c r="K26" s="147">
        <v>78</v>
      </c>
      <c r="L26" s="147">
        <v>1506</v>
      </c>
      <c r="M26" s="147">
        <v>1603</v>
      </c>
      <c r="N26" s="147">
        <v>3109</v>
      </c>
      <c r="O26" s="147">
        <v>79</v>
      </c>
      <c r="P26" s="147">
        <v>74</v>
      </c>
      <c r="Q26" s="147">
        <v>76</v>
      </c>
      <c r="R26" s="147">
        <v>1856</v>
      </c>
      <c r="S26" s="147">
        <v>1966</v>
      </c>
      <c r="T26" s="147">
        <v>3822</v>
      </c>
    </row>
    <row r="27" spans="1:20" x14ac:dyDescent="0.35">
      <c r="A27" s="133" t="s">
        <v>291</v>
      </c>
      <c r="B27" s="170" t="s">
        <v>292</v>
      </c>
      <c r="C27" s="147">
        <v>67</v>
      </c>
      <c r="D27" s="147">
        <v>62</v>
      </c>
      <c r="E27" s="147">
        <v>64</v>
      </c>
      <c r="F27" s="147">
        <v>256</v>
      </c>
      <c r="G27" s="147">
        <v>271</v>
      </c>
      <c r="H27" s="147">
        <v>527</v>
      </c>
      <c r="I27" s="147">
        <v>87</v>
      </c>
      <c r="J27" s="147">
        <v>82</v>
      </c>
      <c r="K27" s="147">
        <v>85</v>
      </c>
      <c r="L27" s="147">
        <v>1662</v>
      </c>
      <c r="M27" s="147">
        <v>1714</v>
      </c>
      <c r="N27" s="147">
        <v>3376</v>
      </c>
      <c r="O27" s="147">
        <v>85</v>
      </c>
      <c r="P27" s="147">
        <v>79</v>
      </c>
      <c r="Q27" s="147">
        <v>82</v>
      </c>
      <c r="R27" s="147">
        <v>1918</v>
      </c>
      <c r="S27" s="147">
        <v>1985</v>
      </c>
      <c r="T27" s="147">
        <v>3903</v>
      </c>
    </row>
    <row r="28" spans="1:20" x14ac:dyDescent="0.35">
      <c r="A28" s="133" t="s">
        <v>293</v>
      </c>
      <c r="B28" s="170" t="s">
        <v>294</v>
      </c>
      <c r="C28" s="147">
        <v>70</v>
      </c>
      <c r="D28" s="147">
        <v>58</v>
      </c>
      <c r="E28" s="147">
        <v>63</v>
      </c>
      <c r="F28" s="147">
        <v>581</v>
      </c>
      <c r="G28" s="147">
        <v>624</v>
      </c>
      <c r="H28" s="147">
        <v>1205</v>
      </c>
      <c r="I28" s="147">
        <v>83</v>
      </c>
      <c r="J28" s="147">
        <v>75</v>
      </c>
      <c r="K28" s="147">
        <v>79</v>
      </c>
      <c r="L28" s="147">
        <v>1821</v>
      </c>
      <c r="M28" s="147">
        <v>1860</v>
      </c>
      <c r="N28" s="147">
        <v>3681</v>
      </c>
      <c r="O28" s="147">
        <v>80</v>
      </c>
      <c r="P28" s="147">
        <v>71</v>
      </c>
      <c r="Q28" s="147">
        <v>75</v>
      </c>
      <c r="R28" s="147">
        <v>2402</v>
      </c>
      <c r="S28" s="147">
        <v>2484</v>
      </c>
      <c r="T28" s="147">
        <v>4886</v>
      </c>
    </row>
    <row r="29" spans="1:20" x14ac:dyDescent="0.35">
      <c r="A29" s="133" t="s">
        <v>295</v>
      </c>
      <c r="B29" s="170" t="s">
        <v>296</v>
      </c>
      <c r="C29" s="147">
        <v>75</v>
      </c>
      <c r="D29" s="147">
        <v>69</v>
      </c>
      <c r="E29" s="147">
        <v>72</v>
      </c>
      <c r="F29" s="147">
        <v>433</v>
      </c>
      <c r="G29" s="147">
        <v>472</v>
      </c>
      <c r="H29" s="147">
        <v>905</v>
      </c>
      <c r="I29" s="147">
        <v>83</v>
      </c>
      <c r="J29" s="147">
        <v>75</v>
      </c>
      <c r="K29" s="147">
        <v>79</v>
      </c>
      <c r="L29" s="147">
        <v>1843</v>
      </c>
      <c r="M29" s="147">
        <v>1893</v>
      </c>
      <c r="N29" s="147">
        <v>3736</v>
      </c>
      <c r="O29" s="147">
        <v>81</v>
      </c>
      <c r="P29" s="147">
        <v>74</v>
      </c>
      <c r="Q29" s="147">
        <v>78</v>
      </c>
      <c r="R29" s="147">
        <v>2276</v>
      </c>
      <c r="S29" s="147">
        <v>2365</v>
      </c>
      <c r="T29" s="147">
        <v>4641</v>
      </c>
    </row>
    <row r="30" spans="1:20" x14ac:dyDescent="0.35">
      <c r="A30" s="133" t="s">
        <v>297</v>
      </c>
      <c r="B30" s="170" t="s">
        <v>298</v>
      </c>
      <c r="C30" s="147">
        <v>70</v>
      </c>
      <c r="D30" s="147">
        <v>61</v>
      </c>
      <c r="E30" s="147">
        <v>66</v>
      </c>
      <c r="F30" s="147">
        <v>547</v>
      </c>
      <c r="G30" s="147">
        <v>561</v>
      </c>
      <c r="H30" s="147">
        <v>1108</v>
      </c>
      <c r="I30" s="147">
        <v>80</v>
      </c>
      <c r="J30" s="147">
        <v>72</v>
      </c>
      <c r="K30" s="147">
        <v>76</v>
      </c>
      <c r="L30" s="147">
        <v>1750</v>
      </c>
      <c r="M30" s="147">
        <v>1896</v>
      </c>
      <c r="N30" s="147">
        <v>3646</v>
      </c>
      <c r="O30" s="147">
        <v>77</v>
      </c>
      <c r="P30" s="147">
        <v>69</v>
      </c>
      <c r="Q30" s="147">
        <v>73</v>
      </c>
      <c r="R30" s="147">
        <v>2297</v>
      </c>
      <c r="S30" s="147">
        <v>2457</v>
      </c>
      <c r="T30" s="147">
        <v>4754</v>
      </c>
    </row>
    <row r="31" spans="1:20" x14ac:dyDescent="0.35">
      <c r="A31" s="133" t="s">
        <v>261</v>
      </c>
      <c r="B31" s="170" t="s">
        <v>262</v>
      </c>
      <c r="C31" s="147">
        <v>72</v>
      </c>
      <c r="D31" s="147">
        <v>62</v>
      </c>
      <c r="E31" s="147">
        <v>66</v>
      </c>
      <c r="F31" s="147">
        <v>370</v>
      </c>
      <c r="G31" s="147">
        <v>391</v>
      </c>
      <c r="H31" s="147">
        <v>761</v>
      </c>
      <c r="I31" s="147">
        <v>80</v>
      </c>
      <c r="J31" s="147">
        <v>72</v>
      </c>
      <c r="K31" s="147">
        <v>76</v>
      </c>
      <c r="L31" s="147">
        <v>1240</v>
      </c>
      <c r="M31" s="147">
        <v>1234</v>
      </c>
      <c r="N31" s="147">
        <v>2474</v>
      </c>
      <c r="O31" s="147">
        <v>78</v>
      </c>
      <c r="P31" s="147">
        <v>69</v>
      </c>
      <c r="Q31" s="147">
        <v>74</v>
      </c>
      <c r="R31" s="147">
        <v>1610</v>
      </c>
      <c r="S31" s="147">
        <v>1625</v>
      </c>
      <c r="T31" s="147">
        <v>3235</v>
      </c>
    </row>
    <row r="32" spans="1:20" x14ac:dyDescent="0.35">
      <c r="A32" s="133" t="s">
        <v>301</v>
      </c>
      <c r="B32" s="170" t="s">
        <v>302</v>
      </c>
      <c r="C32" s="147">
        <v>73</v>
      </c>
      <c r="D32" s="147">
        <v>70</v>
      </c>
      <c r="E32" s="147">
        <v>72</v>
      </c>
      <c r="F32" s="147">
        <v>195</v>
      </c>
      <c r="G32" s="147">
        <v>195</v>
      </c>
      <c r="H32" s="147">
        <v>390</v>
      </c>
      <c r="I32" s="147">
        <v>87</v>
      </c>
      <c r="J32" s="147">
        <v>79</v>
      </c>
      <c r="K32" s="147">
        <v>83</v>
      </c>
      <c r="L32" s="147">
        <v>1235</v>
      </c>
      <c r="M32" s="147">
        <v>1332</v>
      </c>
      <c r="N32" s="147">
        <v>2567</v>
      </c>
      <c r="O32" s="147">
        <v>85</v>
      </c>
      <c r="P32" s="147">
        <v>78</v>
      </c>
      <c r="Q32" s="147">
        <v>82</v>
      </c>
      <c r="R32" s="147">
        <v>1430</v>
      </c>
      <c r="S32" s="147">
        <v>1527</v>
      </c>
      <c r="T32" s="147">
        <v>2957</v>
      </c>
    </row>
    <row r="33" spans="1:20" x14ac:dyDescent="0.35">
      <c r="A33" s="133" t="s">
        <v>303</v>
      </c>
      <c r="B33" s="170" t="s">
        <v>304</v>
      </c>
      <c r="C33" s="147">
        <v>67</v>
      </c>
      <c r="D33" s="147">
        <v>57</v>
      </c>
      <c r="E33" s="147">
        <v>62</v>
      </c>
      <c r="F33" s="147">
        <v>245</v>
      </c>
      <c r="G33" s="147">
        <v>246</v>
      </c>
      <c r="H33" s="147">
        <v>491</v>
      </c>
      <c r="I33" s="147">
        <v>83</v>
      </c>
      <c r="J33" s="147">
        <v>76</v>
      </c>
      <c r="K33" s="147">
        <v>79</v>
      </c>
      <c r="L33" s="147">
        <v>1264</v>
      </c>
      <c r="M33" s="147">
        <v>1257</v>
      </c>
      <c r="N33" s="147">
        <v>2521</v>
      </c>
      <c r="O33" s="147">
        <v>80</v>
      </c>
      <c r="P33" s="147">
        <v>73</v>
      </c>
      <c r="Q33" s="147">
        <v>76</v>
      </c>
      <c r="R33" s="147">
        <v>1509</v>
      </c>
      <c r="S33" s="147">
        <v>1503</v>
      </c>
      <c r="T33" s="147">
        <v>3012</v>
      </c>
    </row>
    <row r="34" spans="1:20" x14ac:dyDescent="0.35">
      <c r="A34" s="133" t="s">
        <v>305</v>
      </c>
      <c r="B34" s="170" t="s">
        <v>306</v>
      </c>
      <c r="C34" s="147">
        <v>71</v>
      </c>
      <c r="D34" s="147">
        <v>63</v>
      </c>
      <c r="E34" s="147">
        <v>67</v>
      </c>
      <c r="F34" s="147">
        <v>323</v>
      </c>
      <c r="G34" s="147">
        <v>340</v>
      </c>
      <c r="H34" s="147">
        <v>663</v>
      </c>
      <c r="I34" s="147">
        <v>83</v>
      </c>
      <c r="J34" s="147">
        <v>74</v>
      </c>
      <c r="K34" s="147">
        <v>78</v>
      </c>
      <c r="L34" s="147">
        <v>1700</v>
      </c>
      <c r="M34" s="147">
        <v>1711</v>
      </c>
      <c r="N34" s="147">
        <v>3411</v>
      </c>
      <c r="O34" s="147">
        <v>81</v>
      </c>
      <c r="P34" s="147">
        <v>72</v>
      </c>
      <c r="Q34" s="147">
        <v>77</v>
      </c>
      <c r="R34" s="147">
        <v>2023</v>
      </c>
      <c r="S34" s="147">
        <v>2051</v>
      </c>
      <c r="T34" s="147">
        <v>4074</v>
      </c>
    </row>
    <row r="35" spans="1:20" x14ac:dyDescent="0.35">
      <c r="A35" s="133" t="s">
        <v>307</v>
      </c>
      <c r="B35" s="170" t="s">
        <v>308</v>
      </c>
      <c r="C35" s="147">
        <v>76</v>
      </c>
      <c r="D35" s="147">
        <v>67</v>
      </c>
      <c r="E35" s="147">
        <v>71</v>
      </c>
      <c r="F35" s="147">
        <v>296</v>
      </c>
      <c r="G35" s="147">
        <v>328</v>
      </c>
      <c r="H35" s="147">
        <v>624</v>
      </c>
      <c r="I35" s="147">
        <v>85</v>
      </c>
      <c r="J35" s="147">
        <v>78</v>
      </c>
      <c r="K35" s="147">
        <v>82</v>
      </c>
      <c r="L35" s="147">
        <v>1461</v>
      </c>
      <c r="M35" s="147">
        <v>1418</v>
      </c>
      <c r="N35" s="147">
        <v>2879</v>
      </c>
      <c r="O35" s="147">
        <v>83</v>
      </c>
      <c r="P35" s="147">
        <v>76</v>
      </c>
      <c r="Q35" s="147">
        <v>80</v>
      </c>
      <c r="R35" s="147">
        <v>1757</v>
      </c>
      <c r="S35" s="147">
        <v>1746</v>
      </c>
      <c r="T35" s="147">
        <v>3503</v>
      </c>
    </row>
    <row r="36" spans="1:20" x14ac:dyDescent="0.35">
      <c r="A36" s="133" t="s">
        <v>309</v>
      </c>
      <c r="B36" s="170" t="s">
        <v>310</v>
      </c>
      <c r="C36" s="147">
        <v>69</v>
      </c>
      <c r="D36" s="147">
        <v>62</v>
      </c>
      <c r="E36" s="147">
        <v>66</v>
      </c>
      <c r="F36" s="147">
        <v>118</v>
      </c>
      <c r="G36" s="147">
        <v>101</v>
      </c>
      <c r="H36" s="147">
        <v>219</v>
      </c>
      <c r="I36" s="147">
        <v>83</v>
      </c>
      <c r="J36" s="147">
        <v>78</v>
      </c>
      <c r="K36" s="147">
        <v>80</v>
      </c>
      <c r="L36" s="147">
        <v>876</v>
      </c>
      <c r="M36" s="147">
        <v>921</v>
      </c>
      <c r="N36" s="147">
        <v>1797</v>
      </c>
      <c r="O36" s="147">
        <v>81</v>
      </c>
      <c r="P36" s="147">
        <v>76</v>
      </c>
      <c r="Q36" s="147">
        <v>79</v>
      </c>
      <c r="R36" s="147">
        <v>994</v>
      </c>
      <c r="S36" s="147">
        <v>1022</v>
      </c>
      <c r="T36" s="147">
        <v>2016</v>
      </c>
    </row>
    <row r="37" spans="1:20" x14ac:dyDescent="0.35">
      <c r="A37" s="133" t="s">
        <v>311</v>
      </c>
      <c r="B37" s="170" t="s">
        <v>312</v>
      </c>
      <c r="C37" s="147">
        <v>70</v>
      </c>
      <c r="D37" s="147">
        <v>53</v>
      </c>
      <c r="E37" s="147">
        <v>63</v>
      </c>
      <c r="F37" s="147">
        <v>223</v>
      </c>
      <c r="G37" s="147">
        <v>174</v>
      </c>
      <c r="H37" s="147">
        <v>397</v>
      </c>
      <c r="I37" s="147">
        <v>81</v>
      </c>
      <c r="J37" s="147">
        <v>76</v>
      </c>
      <c r="K37" s="147">
        <v>78</v>
      </c>
      <c r="L37" s="147">
        <v>1044</v>
      </c>
      <c r="M37" s="147">
        <v>1130</v>
      </c>
      <c r="N37" s="147">
        <v>2174</v>
      </c>
      <c r="O37" s="147">
        <v>79</v>
      </c>
      <c r="P37" s="147">
        <v>73</v>
      </c>
      <c r="Q37" s="147">
        <v>76</v>
      </c>
      <c r="R37" s="147">
        <v>1267</v>
      </c>
      <c r="S37" s="147">
        <v>1304</v>
      </c>
      <c r="T37" s="147">
        <v>2571</v>
      </c>
    </row>
    <row r="38" spans="1:20" x14ac:dyDescent="0.35">
      <c r="A38" s="133" t="s">
        <v>271</v>
      </c>
      <c r="B38" s="170" t="s">
        <v>272</v>
      </c>
      <c r="C38" s="147">
        <v>81</v>
      </c>
      <c r="D38" s="147">
        <v>72</v>
      </c>
      <c r="E38" s="147">
        <v>76</v>
      </c>
      <c r="F38" s="147">
        <v>730</v>
      </c>
      <c r="G38" s="147">
        <v>722</v>
      </c>
      <c r="H38" s="147">
        <v>1452</v>
      </c>
      <c r="I38" s="147">
        <v>84</v>
      </c>
      <c r="J38" s="147">
        <v>80</v>
      </c>
      <c r="K38" s="147">
        <v>82</v>
      </c>
      <c r="L38" s="147">
        <v>1747</v>
      </c>
      <c r="M38" s="147">
        <v>1820</v>
      </c>
      <c r="N38" s="147">
        <v>3567</v>
      </c>
      <c r="O38" s="147">
        <v>83</v>
      </c>
      <c r="P38" s="147">
        <v>78</v>
      </c>
      <c r="Q38" s="147">
        <v>80</v>
      </c>
      <c r="R38" s="147">
        <v>2477</v>
      </c>
      <c r="S38" s="147">
        <v>2542</v>
      </c>
      <c r="T38" s="147">
        <v>5019</v>
      </c>
    </row>
    <row r="39" spans="1:20" x14ac:dyDescent="0.35">
      <c r="A39" s="133" t="s">
        <v>313</v>
      </c>
      <c r="B39" s="170" t="s">
        <v>314</v>
      </c>
      <c r="C39" s="147">
        <v>66</v>
      </c>
      <c r="D39" s="147">
        <v>57</v>
      </c>
      <c r="E39" s="147">
        <v>61</v>
      </c>
      <c r="F39" s="147">
        <v>334</v>
      </c>
      <c r="G39" s="147">
        <v>355</v>
      </c>
      <c r="H39" s="147">
        <v>689</v>
      </c>
      <c r="I39" s="147">
        <v>80</v>
      </c>
      <c r="J39" s="147">
        <v>72</v>
      </c>
      <c r="K39" s="147">
        <v>76</v>
      </c>
      <c r="L39" s="147">
        <v>1662</v>
      </c>
      <c r="M39" s="147">
        <v>1727</v>
      </c>
      <c r="N39" s="147">
        <v>3389</v>
      </c>
      <c r="O39" s="147">
        <v>78</v>
      </c>
      <c r="P39" s="147">
        <v>69</v>
      </c>
      <c r="Q39" s="147">
        <v>73</v>
      </c>
      <c r="R39" s="147">
        <v>1996</v>
      </c>
      <c r="S39" s="147">
        <v>2082</v>
      </c>
      <c r="T39" s="147">
        <v>4078</v>
      </c>
    </row>
    <row r="40" spans="1:20" x14ac:dyDescent="0.35">
      <c r="A40" s="133" t="s">
        <v>315</v>
      </c>
      <c r="B40" s="170" t="s">
        <v>316</v>
      </c>
      <c r="C40" s="147">
        <v>70</v>
      </c>
      <c r="D40" s="147">
        <v>64</v>
      </c>
      <c r="E40" s="147">
        <v>67</v>
      </c>
      <c r="F40" s="147">
        <v>97</v>
      </c>
      <c r="G40" s="147">
        <v>100</v>
      </c>
      <c r="H40" s="147">
        <v>197</v>
      </c>
      <c r="I40" s="147">
        <v>87</v>
      </c>
      <c r="J40" s="147">
        <v>81</v>
      </c>
      <c r="K40" s="147">
        <v>84</v>
      </c>
      <c r="L40" s="147">
        <v>1089</v>
      </c>
      <c r="M40" s="147">
        <v>1129</v>
      </c>
      <c r="N40" s="147">
        <v>2218</v>
      </c>
      <c r="O40" s="147">
        <v>86</v>
      </c>
      <c r="P40" s="147">
        <v>79</v>
      </c>
      <c r="Q40" s="147">
        <v>82</v>
      </c>
      <c r="R40" s="147">
        <v>1186</v>
      </c>
      <c r="S40" s="147">
        <v>1229</v>
      </c>
      <c r="T40" s="147">
        <v>2415</v>
      </c>
    </row>
    <row r="41" spans="1:20" x14ac:dyDescent="0.35">
      <c r="A41" s="133" t="s">
        <v>317</v>
      </c>
      <c r="B41" s="170" t="s">
        <v>318</v>
      </c>
      <c r="C41" s="147">
        <v>71</v>
      </c>
      <c r="D41" s="147">
        <v>57</v>
      </c>
      <c r="E41" s="147">
        <v>63</v>
      </c>
      <c r="F41" s="147">
        <v>162</v>
      </c>
      <c r="G41" s="147">
        <v>205</v>
      </c>
      <c r="H41" s="147">
        <v>367</v>
      </c>
      <c r="I41" s="147">
        <v>83</v>
      </c>
      <c r="J41" s="147">
        <v>80</v>
      </c>
      <c r="K41" s="147">
        <v>81</v>
      </c>
      <c r="L41" s="147">
        <v>969</v>
      </c>
      <c r="M41" s="147">
        <v>1047</v>
      </c>
      <c r="N41" s="147">
        <v>2016</v>
      </c>
      <c r="O41" s="147">
        <v>82</v>
      </c>
      <c r="P41" s="147">
        <v>76</v>
      </c>
      <c r="Q41" s="147">
        <v>79</v>
      </c>
      <c r="R41" s="147">
        <v>1131</v>
      </c>
      <c r="S41" s="147">
        <v>1252</v>
      </c>
      <c r="T41" s="147">
        <v>2383</v>
      </c>
    </row>
    <row r="42" spans="1:20" x14ac:dyDescent="0.35">
      <c r="A42" s="133" t="s">
        <v>319</v>
      </c>
      <c r="B42" s="170" t="s">
        <v>320</v>
      </c>
      <c r="C42" s="147">
        <v>69</v>
      </c>
      <c r="D42" s="147">
        <v>62</v>
      </c>
      <c r="E42" s="147">
        <v>66</v>
      </c>
      <c r="F42" s="147">
        <v>364</v>
      </c>
      <c r="G42" s="147">
        <v>377</v>
      </c>
      <c r="H42" s="147">
        <v>741</v>
      </c>
      <c r="I42" s="147">
        <v>79</v>
      </c>
      <c r="J42" s="147">
        <v>72</v>
      </c>
      <c r="K42" s="147">
        <v>75</v>
      </c>
      <c r="L42" s="147">
        <v>1452</v>
      </c>
      <c r="M42" s="147">
        <v>1486</v>
      </c>
      <c r="N42" s="147">
        <v>2938</v>
      </c>
      <c r="O42" s="147">
        <v>77</v>
      </c>
      <c r="P42" s="147">
        <v>70</v>
      </c>
      <c r="Q42" s="147">
        <v>73</v>
      </c>
      <c r="R42" s="147">
        <v>1816</v>
      </c>
      <c r="S42" s="147">
        <v>1863</v>
      </c>
      <c r="T42" s="147">
        <v>3679</v>
      </c>
    </row>
    <row r="43" spans="1:20" x14ac:dyDescent="0.35">
      <c r="A43" s="133" t="s">
        <v>198</v>
      </c>
      <c r="B43" s="170" t="s">
        <v>199</v>
      </c>
      <c r="C43" s="147">
        <v>69</v>
      </c>
      <c r="D43" s="147">
        <v>60</v>
      </c>
      <c r="E43" s="147">
        <v>65</v>
      </c>
      <c r="F43" s="147">
        <v>2499</v>
      </c>
      <c r="G43" s="147">
        <v>2698</v>
      </c>
      <c r="H43" s="147">
        <v>5197</v>
      </c>
      <c r="I43" s="147">
        <v>81</v>
      </c>
      <c r="J43" s="147">
        <v>73</v>
      </c>
      <c r="K43" s="147">
        <v>77</v>
      </c>
      <c r="L43" s="147">
        <v>5201</v>
      </c>
      <c r="M43" s="147">
        <v>5427</v>
      </c>
      <c r="N43" s="147">
        <v>10628</v>
      </c>
      <c r="O43" s="147">
        <v>77</v>
      </c>
      <c r="P43" s="147">
        <v>69</v>
      </c>
      <c r="Q43" s="147">
        <v>73</v>
      </c>
      <c r="R43" s="147">
        <v>7700</v>
      </c>
      <c r="S43" s="147">
        <v>8125</v>
      </c>
      <c r="T43" s="147">
        <v>15825</v>
      </c>
    </row>
    <row r="44" spans="1:20" x14ac:dyDescent="0.35">
      <c r="A44" s="133" t="s">
        <v>200</v>
      </c>
      <c r="B44" s="170" t="s">
        <v>201</v>
      </c>
      <c r="C44" s="147">
        <v>66</v>
      </c>
      <c r="D44" s="147">
        <v>62</v>
      </c>
      <c r="E44" s="147">
        <v>64</v>
      </c>
      <c r="F44" s="147">
        <v>464</v>
      </c>
      <c r="G44" s="147">
        <v>509</v>
      </c>
      <c r="H44" s="147">
        <v>973</v>
      </c>
      <c r="I44" s="147">
        <v>79</v>
      </c>
      <c r="J44" s="147">
        <v>73</v>
      </c>
      <c r="K44" s="147">
        <v>76</v>
      </c>
      <c r="L44" s="147">
        <v>1707</v>
      </c>
      <c r="M44" s="147">
        <v>1743</v>
      </c>
      <c r="N44" s="147">
        <v>3450</v>
      </c>
      <c r="O44" s="147">
        <v>76</v>
      </c>
      <c r="P44" s="147">
        <v>71</v>
      </c>
      <c r="Q44" s="147">
        <v>73</v>
      </c>
      <c r="R44" s="147">
        <v>2171</v>
      </c>
      <c r="S44" s="147">
        <v>2252</v>
      </c>
      <c r="T44" s="147">
        <v>4423</v>
      </c>
    </row>
    <row r="45" spans="1:20" x14ac:dyDescent="0.35">
      <c r="A45" s="133" t="s">
        <v>202</v>
      </c>
      <c r="B45" s="170" t="s">
        <v>203</v>
      </c>
      <c r="C45" s="147">
        <v>65</v>
      </c>
      <c r="D45" s="147">
        <v>58</v>
      </c>
      <c r="E45" s="147">
        <v>61</v>
      </c>
      <c r="F45" s="147">
        <v>387</v>
      </c>
      <c r="G45" s="147">
        <v>416</v>
      </c>
      <c r="H45" s="147">
        <v>803</v>
      </c>
      <c r="I45" s="147">
        <v>82</v>
      </c>
      <c r="J45" s="147">
        <v>74</v>
      </c>
      <c r="K45" s="147">
        <v>77</v>
      </c>
      <c r="L45" s="147">
        <v>1418</v>
      </c>
      <c r="M45" s="147">
        <v>1585</v>
      </c>
      <c r="N45" s="147">
        <v>3003</v>
      </c>
      <c r="O45" s="147">
        <v>78</v>
      </c>
      <c r="P45" s="147">
        <v>70</v>
      </c>
      <c r="Q45" s="147">
        <v>74</v>
      </c>
      <c r="R45" s="147">
        <v>1805</v>
      </c>
      <c r="S45" s="147">
        <v>2001</v>
      </c>
      <c r="T45" s="147">
        <v>3806</v>
      </c>
    </row>
    <row r="46" spans="1:20" x14ac:dyDescent="0.35">
      <c r="A46" s="133" t="s">
        <v>206</v>
      </c>
      <c r="B46" s="170" t="s">
        <v>207</v>
      </c>
      <c r="C46" s="147">
        <v>66</v>
      </c>
      <c r="D46" s="147">
        <v>59</v>
      </c>
      <c r="E46" s="147">
        <v>63</v>
      </c>
      <c r="F46" s="147">
        <v>570</v>
      </c>
      <c r="G46" s="147">
        <v>576</v>
      </c>
      <c r="H46" s="147">
        <v>1146</v>
      </c>
      <c r="I46" s="147">
        <v>81</v>
      </c>
      <c r="J46" s="147">
        <v>70</v>
      </c>
      <c r="K46" s="147">
        <v>75</v>
      </c>
      <c r="L46" s="147">
        <v>1727</v>
      </c>
      <c r="M46" s="147">
        <v>1784</v>
      </c>
      <c r="N46" s="147">
        <v>3511</v>
      </c>
      <c r="O46" s="147">
        <v>77</v>
      </c>
      <c r="P46" s="147">
        <v>67</v>
      </c>
      <c r="Q46" s="147">
        <v>72</v>
      </c>
      <c r="R46" s="147">
        <v>2297</v>
      </c>
      <c r="S46" s="147">
        <v>2360</v>
      </c>
      <c r="T46" s="147">
        <v>4657</v>
      </c>
    </row>
    <row r="47" spans="1:20" x14ac:dyDescent="0.35">
      <c r="A47" s="133" t="s">
        <v>210</v>
      </c>
      <c r="B47" s="170" t="s">
        <v>211</v>
      </c>
      <c r="C47" s="147">
        <v>81</v>
      </c>
      <c r="D47" s="147">
        <v>73</v>
      </c>
      <c r="E47" s="147">
        <v>77</v>
      </c>
      <c r="F47" s="147">
        <v>188</v>
      </c>
      <c r="G47" s="147">
        <v>241</v>
      </c>
      <c r="H47" s="147">
        <v>429</v>
      </c>
      <c r="I47" s="147">
        <v>87</v>
      </c>
      <c r="J47" s="147">
        <v>79</v>
      </c>
      <c r="K47" s="147">
        <v>83</v>
      </c>
      <c r="L47" s="147">
        <v>1098</v>
      </c>
      <c r="M47" s="147">
        <v>1138</v>
      </c>
      <c r="N47" s="147">
        <v>2236</v>
      </c>
      <c r="O47" s="147">
        <v>86</v>
      </c>
      <c r="P47" s="147">
        <v>78</v>
      </c>
      <c r="Q47" s="147">
        <v>82</v>
      </c>
      <c r="R47" s="147">
        <v>1286</v>
      </c>
      <c r="S47" s="147">
        <v>1379</v>
      </c>
      <c r="T47" s="147">
        <v>2665</v>
      </c>
    </row>
    <row r="48" spans="1:20" x14ac:dyDescent="0.35">
      <c r="A48" s="133" t="s">
        <v>218</v>
      </c>
      <c r="B48" s="170" t="s">
        <v>219</v>
      </c>
      <c r="C48" s="147">
        <v>67</v>
      </c>
      <c r="D48" s="147">
        <v>58</v>
      </c>
      <c r="E48" s="147">
        <v>62</v>
      </c>
      <c r="F48" s="147">
        <v>448</v>
      </c>
      <c r="G48" s="147">
        <v>511</v>
      </c>
      <c r="H48" s="147">
        <v>959</v>
      </c>
      <c r="I48" s="147">
        <v>83</v>
      </c>
      <c r="J48" s="147">
        <v>77</v>
      </c>
      <c r="K48" s="147">
        <v>80</v>
      </c>
      <c r="L48" s="147">
        <v>1305</v>
      </c>
      <c r="M48" s="147">
        <v>1362</v>
      </c>
      <c r="N48" s="147">
        <v>2667</v>
      </c>
      <c r="O48" s="147">
        <v>79</v>
      </c>
      <c r="P48" s="147">
        <v>72</v>
      </c>
      <c r="Q48" s="147">
        <v>75</v>
      </c>
      <c r="R48" s="147">
        <v>1753</v>
      </c>
      <c r="S48" s="147">
        <v>1873</v>
      </c>
      <c r="T48" s="147">
        <v>3626</v>
      </c>
    </row>
    <row r="49" spans="1:20" x14ac:dyDescent="0.35">
      <c r="A49" s="133" t="s">
        <v>222</v>
      </c>
      <c r="B49" s="170" t="s">
        <v>223</v>
      </c>
      <c r="C49" s="147">
        <v>70</v>
      </c>
      <c r="D49" s="147">
        <v>58</v>
      </c>
      <c r="E49" s="147">
        <v>64</v>
      </c>
      <c r="F49" s="147">
        <v>475</v>
      </c>
      <c r="G49" s="147">
        <v>463</v>
      </c>
      <c r="H49" s="147">
        <v>938</v>
      </c>
      <c r="I49" s="147">
        <v>81</v>
      </c>
      <c r="J49" s="147">
        <v>74</v>
      </c>
      <c r="K49" s="147">
        <v>77</v>
      </c>
      <c r="L49" s="147">
        <v>1072</v>
      </c>
      <c r="M49" s="147">
        <v>1207</v>
      </c>
      <c r="N49" s="147">
        <v>2279</v>
      </c>
      <c r="O49" s="147">
        <v>78</v>
      </c>
      <c r="P49" s="147">
        <v>69</v>
      </c>
      <c r="Q49" s="147">
        <v>74</v>
      </c>
      <c r="R49" s="147">
        <v>1547</v>
      </c>
      <c r="S49" s="147">
        <v>1670</v>
      </c>
      <c r="T49" s="147">
        <v>3217</v>
      </c>
    </row>
    <row r="50" spans="1:20" x14ac:dyDescent="0.35">
      <c r="A50" s="133" t="s">
        <v>116</v>
      </c>
      <c r="B50" s="170" t="s">
        <v>117</v>
      </c>
      <c r="C50" s="147">
        <v>64</v>
      </c>
      <c r="D50" s="147">
        <v>56</v>
      </c>
      <c r="E50" s="147">
        <v>60</v>
      </c>
      <c r="F50" s="147">
        <v>346</v>
      </c>
      <c r="G50" s="147">
        <v>338</v>
      </c>
      <c r="H50" s="147">
        <v>684</v>
      </c>
      <c r="I50" s="147">
        <v>78</v>
      </c>
      <c r="J50" s="147">
        <v>71</v>
      </c>
      <c r="K50" s="147">
        <v>75</v>
      </c>
      <c r="L50" s="147">
        <v>560</v>
      </c>
      <c r="M50" s="147">
        <v>614</v>
      </c>
      <c r="N50" s="147">
        <v>1174</v>
      </c>
      <c r="O50" s="147">
        <v>73</v>
      </c>
      <c r="P50" s="147">
        <v>66</v>
      </c>
      <c r="Q50" s="147">
        <v>69</v>
      </c>
      <c r="R50" s="147">
        <v>906</v>
      </c>
      <c r="S50" s="147">
        <v>952</v>
      </c>
      <c r="T50" s="147">
        <v>1858</v>
      </c>
    </row>
    <row r="51" spans="1:20" x14ac:dyDescent="0.35">
      <c r="A51" s="133" t="s">
        <v>120</v>
      </c>
      <c r="B51" s="170" t="s">
        <v>121</v>
      </c>
      <c r="C51" s="147">
        <v>61</v>
      </c>
      <c r="D51" s="147">
        <v>50</v>
      </c>
      <c r="E51" s="147">
        <v>55</v>
      </c>
      <c r="F51" s="147">
        <v>764</v>
      </c>
      <c r="G51" s="147">
        <v>762</v>
      </c>
      <c r="H51" s="147">
        <v>1526</v>
      </c>
      <c r="I51" s="147">
        <v>74</v>
      </c>
      <c r="J51" s="147">
        <v>69</v>
      </c>
      <c r="K51" s="147">
        <v>72</v>
      </c>
      <c r="L51" s="147">
        <v>1799</v>
      </c>
      <c r="M51" s="147">
        <v>1815</v>
      </c>
      <c r="N51" s="147">
        <v>3614</v>
      </c>
      <c r="O51" s="147">
        <v>70</v>
      </c>
      <c r="P51" s="147">
        <v>64</v>
      </c>
      <c r="Q51" s="147">
        <v>67</v>
      </c>
      <c r="R51" s="147">
        <v>2563</v>
      </c>
      <c r="S51" s="147">
        <v>2577</v>
      </c>
      <c r="T51" s="147">
        <v>5140</v>
      </c>
    </row>
    <row r="52" spans="1:20" x14ac:dyDescent="0.35">
      <c r="A52" s="133" t="s">
        <v>132</v>
      </c>
      <c r="B52" s="170" t="s">
        <v>424</v>
      </c>
      <c r="C52" s="147">
        <v>70</v>
      </c>
      <c r="D52" s="147">
        <v>59</v>
      </c>
      <c r="E52" s="147">
        <v>64</v>
      </c>
      <c r="F52" s="147">
        <v>244</v>
      </c>
      <c r="G52" s="147">
        <v>263</v>
      </c>
      <c r="H52" s="147">
        <v>507</v>
      </c>
      <c r="I52" s="147">
        <v>85</v>
      </c>
      <c r="J52" s="147">
        <v>79</v>
      </c>
      <c r="K52" s="147">
        <v>82</v>
      </c>
      <c r="L52" s="147">
        <v>820</v>
      </c>
      <c r="M52" s="147">
        <v>849</v>
      </c>
      <c r="N52" s="147">
        <v>1669</v>
      </c>
      <c r="O52" s="147">
        <v>81</v>
      </c>
      <c r="P52" s="147">
        <v>74</v>
      </c>
      <c r="Q52" s="147">
        <v>78</v>
      </c>
      <c r="R52" s="147">
        <v>1064</v>
      </c>
      <c r="S52" s="147">
        <v>1112</v>
      </c>
      <c r="T52" s="147">
        <v>2176</v>
      </c>
    </row>
    <row r="53" spans="1:20" x14ac:dyDescent="0.35">
      <c r="A53" s="133" t="s">
        <v>130</v>
      </c>
      <c r="B53" s="170" t="s">
        <v>131</v>
      </c>
      <c r="C53" s="147">
        <v>63</v>
      </c>
      <c r="D53" s="147">
        <v>55</v>
      </c>
      <c r="E53" s="147">
        <v>59</v>
      </c>
      <c r="F53" s="147">
        <v>270</v>
      </c>
      <c r="G53" s="147">
        <v>285</v>
      </c>
      <c r="H53" s="147">
        <v>555</v>
      </c>
      <c r="I53" s="147">
        <v>80</v>
      </c>
      <c r="J53" s="147">
        <v>71</v>
      </c>
      <c r="K53" s="147">
        <v>75</v>
      </c>
      <c r="L53" s="147">
        <v>1139</v>
      </c>
      <c r="M53" s="147">
        <v>1197</v>
      </c>
      <c r="N53" s="147">
        <v>2336</v>
      </c>
      <c r="O53" s="147">
        <v>77</v>
      </c>
      <c r="P53" s="147">
        <v>68</v>
      </c>
      <c r="Q53" s="147">
        <v>72</v>
      </c>
      <c r="R53" s="147">
        <v>1409</v>
      </c>
      <c r="S53" s="147">
        <v>1482</v>
      </c>
      <c r="T53" s="147">
        <v>2891</v>
      </c>
    </row>
    <row r="54" spans="1:20" x14ac:dyDescent="0.35">
      <c r="A54" s="133" t="s">
        <v>143</v>
      </c>
      <c r="B54" s="170" t="s">
        <v>144</v>
      </c>
      <c r="C54" s="147">
        <v>66</v>
      </c>
      <c r="D54" s="147">
        <v>59</v>
      </c>
      <c r="E54" s="147">
        <v>62</v>
      </c>
      <c r="F54" s="147">
        <v>386</v>
      </c>
      <c r="G54" s="147">
        <v>388</v>
      </c>
      <c r="H54" s="147">
        <v>774</v>
      </c>
      <c r="I54" s="147">
        <v>83</v>
      </c>
      <c r="J54" s="147">
        <v>75</v>
      </c>
      <c r="K54" s="147">
        <v>79</v>
      </c>
      <c r="L54" s="147">
        <v>1496</v>
      </c>
      <c r="M54" s="147">
        <v>1461</v>
      </c>
      <c r="N54" s="147">
        <v>2957</v>
      </c>
      <c r="O54" s="147">
        <v>79</v>
      </c>
      <c r="P54" s="147">
        <v>72</v>
      </c>
      <c r="Q54" s="147">
        <v>76</v>
      </c>
      <c r="R54" s="147">
        <v>1882</v>
      </c>
      <c r="S54" s="147">
        <v>1849</v>
      </c>
      <c r="T54" s="147">
        <v>3731</v>
      </c>
    </row>
    <row r="55" spans="1:20" x14ac:dyDescent="0.35">
      <c r="A55" s="133" t="s">
        <v>104</v>
      </c>
      <c r="B55" s="170" t="s">
        <v>105</v>
      </c>
      <c r="C55" s="147">
        <v>64</v>
      </c>
      <c r="D55" s="147">
        <v>61</v>
      </c>
      <c r="E55" s="147">
        <v>62</v>
      </c>
      <c r="F55" s="147">
        <v>392</v>
      </c>
      <c r="G55" s="147">
        <v>405</v>
      </c>
      <c r="H55" s="147">
        <v>797</v>
      </c>
      <c r="I55" s="147">
        <v>81</v>
      </c>
      <c r="J55" s="147">
        <v>75</v>
      </c>
      <c r="K55" s="147">
        <v>78</v>
      </c>
      <c r="L55" s="147">
        <v>1417</v>
      </c>
      <c r="M55" s="147">
        <v>1571</v>
      </c>
      <c r="N55" s="147">
        <v>2988</v>
      </c>
      <c r="O55" s="147">
        <v>78</v>
      </c>
      <c r="P55" s="147">
        <v>72</v>
      </c>
      <c r="Q55" s="147">
        <v>75</v>
      </c>
      <c r="R55" s="147">
        <v>1809</v>
      </c>
      <c r="S55" s="147">
        <v>1976</v>
      </c>
      <c r="T55" s="147">
        <v>3785</v>
      </c>
    </row>
    <row r="56" spans="1:20" x14ac:dyDescent="0.35">
      <c r="A56" s="133" t="s">
        <v>106</v>
      </c>
      <c r="B56" s="170" t="s">
        <v>107</v>
      </c>
      <c r="C56" s="147">
        <v>53</v>
      </c>
      <c r="D56" s="147">
        <v>47</v>
      </c>
      <c r="E56" s="147">
        <v>50</v>
      </c>
      <c r="F56" s="147">
        <v>206</v>
      </c>
      <c r="G56" s="147">
        <v>194</v>
      </c>
      <c r="H56" s="147">
        <v>400</v>
      </c>
      <c r="I56" s="147">
        <v>75</v>
      </c>
      <c r="J56" s="147">
        <v>65</v>
      </c>
      <c r="K56" s="147">
        <v>70</v>
      </c>
      <c r="L56" s="147">
        <v>938</v>
      </c>
      <c r="M56" s="147">
        <v>991</v>
      </c>
      <c r="N56" s="147">
        <v>1929</v>
      </c>
      <c r="O56" s="147">
        <v>71</v>
      </c>
      <c r="P56" s="147">
        <v>62</v>
      </c>
      <c r="Q56" s="147">
        <v>66</v>
      </c>
      <c r="R56" s="147">
        <v>1144</v>
      </c>
      <c r="S56" s="147">
        <v>1185</v>
      </c>
      <c r="T56" s="147">
        <v>2329</v>
      </c>
    </row>
    <row r="57" spans="1:20" x14ac:dyDescent="0.35">
      <c r="A57" s="133" t="s">
        <v>122</v>
      </c>
      <c r="B57" s="170" t="s">
        <v>123</v>
      </c>
      <c r="C57" s="147">
        <v>71</v>
      </c>
      <c r="D57" s="147">
        <v>61</v>
      </c>
      <c r="E57" s="147">
        <v>66</v>
      </c>
      <c r="F57" s="147">
        <v>1060</v>
      </c>
      <c r="G57" s="147">
        <v>1062</v>
      </c>
      <c r="H57" s="147">
        <v>2122</v>
      </c>
      <c r="I57" s="147">
        <v>80</v>
      </c>
      <c r="J57" s="147">
        <v>70</v>
      </c>
      <c r="K57" s="147">
        <v>75</v>
      </c>
      <c r="L57" s="147">
        <v>2176</v>
      </c>
      <c r="M57" s="147">
        <v>2349</v>
      </c>
      <c r="N57" s="147">
        <v>4525</v>
      </c>
      <c r="O57" s="147">
        <v>77</v>
      </c>
      <c r="P57" s="147">
        <v>67</v>
      </c>
      <c r="Q57" s="147">
        <v>72</v>
      </c>
      <c r="R57" s="147">
        <v>3236</v>
      </c>
      <c r="S57" s="147">
        <v>3411</v>
      </c>
      <c r="T57" s="147">
        <v>6647</v>
      </c>
    </row>
    <row r="58" spans="1:20" x14ac:dyDescent="0.35">
      <c r="A58" s="133" t="s">
        <v>124</v>
      </c>
      <c r="B58" s="170" t="s">
        <v>125</v>
      </c>
      <c r="C58" s="147">
        <v>68</v>
      </c>
      <c r="D58" s="147">
        <v>54</v>
      </c>
      <c r="E58" s="147">
        <v>61</v>
      </c>
      <c r="F58" s="147">
        <v>474</v>
      </c>
      <c r="G58" s="147">
        <v>453</v>
      </c>
      <c r="H58" s="147">
        <v>927</v>
      </c>
      <c r="I58" s="147">
        <v>79</v>
      </c>
      <c r="J58" s="147">
        <v>69</v>
      </c>
      <c r="K58" s="147">
        <v>73</v>
      </c>
      <c r="L58" s="147">
        <v>1181</v>
      </c>
      <c r="M58" s="147">
        <v>1307</v>
      </c>
      <c r="N58" s="147">
        <v>2488</v>
      </c>
      <c r="O58" s="147">
        <v>76</v>
      </c>
      <c r="P58" s="147">
        <v>65</v>
      </c>
      <c r="Q58" s="147">
        <v>70</v>
      </c>
      <c r="R58" s="147">
        <v>1655</v>
      </c>
      <c r="S58" s="147">
        <v>1760</v>
      </c>
      <c r="T58" s="147">
        <v>3415</v>
      </c>
    </row>
    <row r="59" spans="1:20" x14ac:dyDescent="0.35">
      <c r="A59" s="133" t="s">
        <v>126</v>
      </c>
      <c r="B59" s="170" t="s">
        <v>127</v>
      </c>
      <c r="C59" s="147">
        <v>79</v>
      </c>
      <c r="D59" s="147">
        <v>66</v>
      </c>
      <c r="E59" s="147">
        <v>73</v>
      </c>
      <c r="F59" s="147">
        <v>319</v>
      </c>
      <c r="G59" s="147">
        <v>336</v>
      </c>
      <c r="H59" s="147">
        <v>655</v>
      </c>
      <c r="I59" s="147">
        <v>85</v>
      </c>
      <c r="J59" s="147">
        <v>78</v>
      </c>
      <c r="K59" s="147">
        <v>81</v>
      </c>
      <c r="L59" s="147">
        <v>1083</v>
      </c>
      <c r="M59" s="147">
        <v>1192</v>
      </c>
      <c r="N59" s="147">
        <v>2275</v>
      </c>
      <c r="O59" s="147">
        <v>84</v>
      </c>
      <c r="P59" s="147">
        <v>75</v>
      </c>
      <c r="Q59" s="147">
        <v>79</v>
      </c>
      <c r="R59" s="147">
        <v>1402</v>
      </c>
      <c r="S59" s="147">
        <v>1528</v>
      </c>
      <c r="T59" s="147">
        <v>2930</v>
      </c>
    </row>
    <row r="60" spans="1:20" x14ac:dyDescent="0.35">
      <c r="A60" s="133" t="s">
        <v>128</v>
      </c>
      <c r="B60" s="170" t="s">
        <v>129</v>
      </c>
      <c r="C60" s="147">
        <v>66</v>
      </c>
      <c r="D60" s="147">
        <v>61</v>
      </c>
      <c r="E60" s="147">
        <v>64</v>
      </c>
      <c r="F60" s="147">
        <v>395</v>
      </c>
      <c r="G60" s="147">
        <v>422</v>
      </c>
      <c r="H60" s="147">
        <v>817</v>
      </c>
      <c r="I60" s="147">
        <v>84</v>
      </c>
      <c r="J60" s="147">
        <v>77</v>
      </c>
      <c r="K60" s="147">
        <v>80</v>
      </c>
      <c r="L60" s="147">
        <v>1066</v>
      </c>
      <c r="M60" s="147">
        <v>1151</v>
      </c>
      <c r="N60" s="147">
        <v>2217</v>
      </c>
      <c r="O60" s="147">
        <v>79</v>
      </c>
      <c r="P60" s="147">
        <v>73</v>
      </c>
      <c r="Q60" s="147">
        <v>76</v>
      </c>
      <c r="R60" s="147">
        <v>1461</v>
      </c>
      <c r="S60" s="147">
        <v>1573</v>
      </c>
      <c r="T60" s="147">
        <v>3034</v>
      </c>
    </row>
    <row r="61" spans="1:20" x14ac:dyDescent="0.35">
      <c r="A61" s="133" t="s">
        <v>133</v>
      </c>
      <c r="B61" s="170" t="s">
        <v>134</v>
      </c>
      <c r="C61" s="147">
        <v>63</v>
      </c>
      <c r="D61" s="147">
        <v>50</v>
      </c>
      <c r="E61" s="147">
        <v>56</v>
      </c>
      <c r="F61" s="147">
        <v>242</v>
      </c>
      <c r="G61" s="147">
        <v>269</v>
      </c>
      <c r="H61" s="147">
        <v>511</v>
      </c>
      <c r="I61" s="147">
        <v>83</v>
      </c>
      <c r="J61" s="147">
        <v>75</v>
      </c>
      <c r="K61" s="147">
        <v>79</v>
      </c>
      <c r="L61" s="147">
        <v>1483</v>
      </c>
      <c r="M61" s="147">
        <v>1504</v>
      </c>
      <c r="N61" s="147">
        <v>2987</v>
      </c>
      <c r="O61" s="147">
        <v>80</v>
      </c>
      <c r="P61" s="147">
        <v>71</v>
      </c>
      <c r="Q61" s="147">
        <v>75</v>
      </c>
      <c r="R61" s="147">
        <v>1725</v>
      </c>
      <c r="S61" s="147">
        <v>1773</v>
      </c>
      <c r="T61" s="147">
        <v>3498</v>
      </c>
    </row>
    <row r="62" spans="1:20" x14ac:dyDescent="0.35">
      <c r="A62" s="133" t="s">
        <v>135</v>
      </c>
      <c r="B62" s="170" t="s">
        <v>136</v>
      </c>
      <c r="C62" s="147">
        <v>65</v>
      </c>
      <c r="D62" s="147">
        <v>50</v>
      </c>
      <c r="E62" s="147">
        <v>57</v>
      </c>
      <c r="F62" s="147">
        <v>330</v>
      </c>
      <c r="G62" s="147">
        <v>336</v>
      </c>
      <c r="H62" s="147">
        <v>666</v>
      </c>
      <c r="I62" s="147">
        <v>76</v>
      </c>
      <c r="J62" s="147">
        <v>69</v>
      </c>
      <c r="K62" s="147">
        <v>73</v>
      </c>
      <c r="L62" s="147">
        <v>1102</v>
      </c>
      <c r="M62" s="147">
        <v>1185</v>
      </c>
      <c r="N62" s="147">
        <v>2287</v>
      </c>
      <c r="O62" s="147">
        <v>74</v>
      </c>
      <c r="P62" s="147">
        <v>65</v>
      </c>
      <c r="Q62" s="147">
        <v>69</v>
      </c>
      <c r="R62" s="147">
        <v>1432</v>
      </c>
      <c r="S62" s="147">
        <v>1521</v>
      </c>
      <c r="T62" s="147">
        <v>2953</v>
      </c>
    </row>
    <row r="63" spans="1:20" x14ac:dyDescent="0.35">
      <c r="A63" s="133" t="s">
        <v>137</v>
      </c>
      <c r="B63" s="170" t="s">
        <v>138</v>
      </c>
      <c r="C63" s="147">
        <v>72</v>
      </c>
      <c r="D63" s="147">
        <v>63</v>
      </c>
      <c r="E63" s="147">
        <v>68</v>
      </c>
      <c r="F63" s="147">
        <v>201</v>
      </c>
      <c r="G63" s="147">
        <v>174</v>
      </c>
      <c r="H63" s="147">
        <v>375</v>
      </c>
      <c r="I63" s="147">
        <v>86</v>
      </c>
      <c r="J63" s="147">
        <v>80</v>
      </c>
      <c r="K63" s="147">
        <v>83</v>
      </c>
      <c r="L63" s="147">
        <v>1222</v>
      </c>
      <c r="M63" s="147">
        <v>1271</v>
      </c>
      <c r="N63" s="147">
        <v>2493</v>
      </c>
      <c r="O63" s="147">
        <v>84</v>
      </c>
      <c r="P63" s="147">
        <v>78</v>
      </c>
      <c r="Q63" s="147">
        <v>81</v>
      </c>
      <c r="R63" s="147">
        <v>1423</v>
      </c>
      <c r="S63" s="147">
        <v>1445</v>
      </c>
      <c r="T63" s="147">
        <v>2868</v>
      </c>
    </row>
    <row r="64" spans="1:20" x14ac:dyDescent="0.35">
      <c r="A64" s="133" t="s">
        <v>141</v>
      </c>
      <c r="B64" s="170" t="s">
        <v>142</v>
      </c>
      <c r="C64" s="147">
        <v>67</v>
      </c>
      <c r="D64" s="147">
        <v>52</v>
      </c>
      <c r="E64" s="147">
        <v>59</v>
      </c>
      <c r="F64" s="147">
        <v>321</v>
      </c>
      <c r="G64" s="147">
        <v>376</v>
      </c>
      <c r="H64" s="147">
        <v>697</v>
      </c>
      <c r="I64" s="147">
        <v>86</v>
      </c>
      <c r="J64" s="147">
        <v>75</v>
      </c>
      <c r="K64" s="147">
        <v>80</v>
      </c>
      <c r="L64" s="147">
        <v>1501</v>
      </c>
      <c r="M64" s="147">
        <v>1620</v>
      </c>
      <c r="N64" s="147">
        <v>3121</v>
      </c>
      <c r="O64" s="147">
        <v>83</v>
      </c>
      <c r="P64" s="147">
        <v>70</v>
      </c>
      <c r="Q64" s="147">
        <v>76</v>
      </c>
      <c r="R64" s="147">
        <v>1822</v>
      </c>
      <c r="S64" s="147">
        <v>1996</v>
      </c>
      <c r="T64" s="147">
        <v>3818</v>
      </c>
    </row>
    <row r="65" spans="1:20" x14ac:dyDescent="0.35">
      <c r="A65" s="133" t="s">
        <v>147</v>
      </c>
      <c r="B65" s="170" t="s">
        <v>148</v>
      </c>
      <c r="C65" s="147">
        <v>60</v>
      </c>
      <c r="D65" s="147">
        <v>49</v>
      </c>
      <c r="E65" s="147">
        <v>55</v>
      </c>
      <c r="F65" s="147">
        <v>361</v>
      </c>
      <c r="G65" s="147">
        <v>340</v>
      </c>
      <c r="H65" s="147">
        <v>701</v>
      </c>
      <c r="I65" s="147">
        <v>80</v>
      </c>
      <c r="J65" s="147">
        <v>72</v>
      </c>
      <c r="K65" s="147">
        <v>76</v>
      </c>
      <c r="L65" s="147">
        <v>988</v>
      </c>
      <c r="M65" s="147">
        <v>1082</v>
      </c>
      <c r="N65" s="147">
        <v>2070</v>
      </c>
      <c r="O65" s="147">
        <v>75</v>
      </c>
      <c r="P65" s="147">
        <v>67</v>
      </c>
      <c r="Q65" s="147">
        <v>70</v>
      </c>
      <c r="R65" s="147">
        <v>1349</v>
      </c>
      <c r="S65" s="147">
        <v>1422</v>
      </c>
      <c r="T65" s="147">
        <v>2771</v>
      </c>
    </row>
    <row r="66" spans="1:20" x14ac:dyDescent="0.35">
      <c r="A66" s="133" t="s">
        <v>153</v>
      </c>
      <c r="B66" s="170" t="s">
        <v>154</v>
      </c>
      <c r="C66" s="147">
        <v>61</v>
      </c>
      <c r="D66" s="147">
        <v>55</v>
      </c>
      <c r="E66" s="147">
        <v>58</v>
      </c>
      <c r="F66" s="147">
        <v>460</v>
      </c>
      <c r="G66" s="147">
        <v>471</v>
      </c>
      <c r="H66" s="147">
        <v>931</v>
      </c>
      <c r="I66" s="147">
        <v>79</v>
      </c>
      <c r="J66" s="147">
        <v>71</v>
      </c>
      <c r="K66" s="147">
        <v>75</v>
      </c>
      <c r="L66" s="147">
        <v>1406</v>
      </c>
      <c r="M66" s="147">
        <v>1468</v>
      </c>
      <c r="N66" s="147">
        <v>2874</v>
      </c>
      <c r="O66" s="147">
        <v>75</v>
      </c>
      <c r="P66" s="147">
        <v>67</v>
      </c>
      <c r="Q66" s="147">
        <v>71</v>
      </c>
      <c r="R66" s="147">
        <v>1866</v>
      </c>
      <c r="S66" s="147">
        <v>1939</v>
      </c>
      <c r="T66" s="147">
        <v>3805</v>
      </c>
    </row>
    <row r="67" spans="1:20" x14ac:dyDescent="0.35">
      <c r="A67" s="133" t="s">
        <v>168</v>
      </c>
      <c r="B67" s="170" t="s">
        <v>169</v>
      </c>
      <c r="C67" s="147">
        <v>60</v>
      </c>
      <c r="D67" s="147">
        <v>54</v>
      </c>
      <c r="E67" s="147">
        <v>57</v>
      </c>
      <c r="F67" s="147">
        <v>345</v>
      </c>
      <c r="G67" s="147">
        <v>351</v>
      </c>
      <c r="H67" s="147">
        <v>696</v>
      </c>
      <c r="I67" s="147">
        <v>76</v>
      </c>
      <c r="J67" s="147">
        <v>68</v>
      </c>
      <c r="K67" s="147">
        <v>72</v>
      </c>
      <c r="L67" s="147">
        <v>1251</v>
      </c>
      <c r="M67" s="147">
        <v>1400</v>
      </c>
      <c r="N67" s="147">
        <v>2651</v>
      </c>
      <c r="O67" s="147">
        <v>73</v>
      </c>
      <c r="P67" s="147">
        <v>65</v>
      </c>
      <c r="Q67" s="147">
        <v>69</v>
      </c>
      <c r="R67" s="147">
        <v>1596</v>
      </c>
      <c r="S67" s="147">
        <v>1751</v>
      </c>
      <c r="T67" s="147">
        <v>3347</v>
      </c>
    </row>
    <row r="68" spans="1:20" x14ac:dyDescent="0.35">
      <c r="A68" s="133" t="s">
        <v>170</v>
      </c>
      <c r="B68" s="170" t="s">
        <v>171</v>
      </c>
      <c r="C68" s="147">
        <v>64</v>
      </c>
      <c r="D68" s="147">
        <v>51</v>
      </c>
      <c r="E68" s="147">
        <v>57</v>
      </c>
      <c r="F68" s="147">
        <v>680</v>
      </c>
      <c r="G68" s="147">
        <v>738</v>
      </c>
      <c r="H68" s="147">
        <v>1418</v>
      </c>
      <c r="I68" s="147">
        <v>78</v>
      </c>
      <c r="J68" s="147">
        <v>70</v>
      </c>
      <c r="K68" s="147">
        <v>74</v>
      </c>
      <c r="L68" s="147">
        <v>2393</v>
      </c>
      <c r="M68" s="147">
        <v>2580</v>
      </c>
      <c r="N68" s="147">
        <v>4973</v>
      </c>
      <c r="O68" s="147">
        <v>74</v>
      </c>
      <c r="P68" s="147">
        <v>66</v>
      </c>
      <c r="Q68" s="147">
        <v>70</v>
      </c>
      <c r="R68" s="147">
        <v>3073</v>
      </c>
      <c r="S68" s="147">
        <v>3318</v>
      </c>
      <c r="T68" s="147">
        <v>6391</v>
      </c>
    </row>
    <row r="69" spans="1:20" x14ac:dyDescent="0.35">
      <c r="A69" s="133" t="s">
        <v>149</v>
      </c>
      <c r="B69" s="170" t="s">
        <v>150</v>
      </c>
      <c r="C69" s="147">
        <v>63</v>
      </c>
      <c r="D69" s="147">
        <v>55</v>
      </c>
      <c r="E69" s="147">
        <v>59</v>
      </c>
      <c r="F69" s="147">
        <v>894</v>
      </c>
      <c r="G69" s="147">
        <v>925</v>
      </c>
      <c r="H69" s="147">
        <v>1819</v>
      </c>
      <c r="I69" s="147">
        <v>78</v>
      </c>
      <c r="J69" s="147">
        <v>70</v>
      </c>
      <c r="K69" s="147">
        <v>74</v>
      </c>
      <c r="L69" s="147">
        <v>2960</v>
      </c>
      <c r="M69" s="147">
        <v>3153</v>
      </c>
      <c r="N69" s="147">
        <v>6113</v>
      </c>
      <c r="O69" s="147">
        <v>75</v>
      </c>
      <c r="P69" s="147">
        <v>67</v>
      </c>
      <c r="Q69" s="147">
        <v>71</v>
      </c>
      <c r="R69" s="147">
        <v>3854</v>
      </c>
      <c r="S69" s="147">
        <v>4078</v>
      </c>
      <c r="T69" s="147">
        <v>7932</v>
      </c>
    </row>
    <row r="70" spans="1:20" x14ac:dyDescent="0.35">
      <c r="A70" s="133" t="s">
        <v>151</v>
      </c>
      <c r="B70" s="170" t="s">
        <v>152</v>
      </c>
      <c r="C70" s="147">
        <v>76</v>
      </c>
      <c r="D70" s="147">
        <v>66</v>
      </c>
      <c r="E70" s="147">
        <v>71</v>
      </c>
      <c r="F70" s="147">
        <v>231</v>
      </c>
      <c r="G70" s="147">
        <v>240</v>
      </c>
      <c r="H70" s="147">
        <v>471</v>
      </c>
      <c r="I70" s="147">
        <v>84</v>
      </c>
      <c r="J70" s="147">
        <v>78</v>
      </c>
      <c r="K70" s="147">
        <v>81</v>
      </c>
      <c r="L70" s="147">
        <v>1098</v>
      </c>
      <c r="M70" s="147">
        <v>1138</v>
      </c>
      <c r="N70" s="147">
        <v>2236</v>
      </c>
      <c r="O70" s="147">
        <v>83</v>
      </c>
      <c r="P70" s="147">
        <v>76</v>
      </c>
      <c r="Q70" s="147">
        <v>79</v>
      </c>
      <c r="R70" s="147">
        <v>1329</v>
      </c>
      <c r="S70" s="147">
        <v>1378</v>
      </c>
      <c r="T70" s="147">
        <v>2707</v>
      </c>
    </row>
    <row r="71" spans="1:20" x14ac:dyDescent="0.35">
      <c r="A71" s="133" t="s">
        <v>158</v>
      </c>
      <c r="B71" s="170" t="s">
        <v>159</v>
      </c>
      <c r="C71" s="147">
        <v>66</v>
      </c>
      <c r="D71" s="147">
        <v>57</v>
      </c>
      <c r="E71" s="147">
        <v>61</v>
      </c>
      <c r="F71" s="147">
        <v>565</v>
      </c>
      <c r="G71" s="147">
        <v>584</v>
      </c>
      <c r="H71" s="147">
        <v>1149</v>
      </c>
      <c r="I71" s="147">
        <v>83</v>
      </c>
      <c r="J71" s="147">
        <v>76</v>
      </c>
      <c r="K71" s="147">
        <v>80</v>
      </c>
      <c r="L71" s="147">
        <v>2187</v>
      </c>
      <c r="M71" s="147">
        <v>2221</v>
      </c>
      <c r="N71" s="147">
        <v>4408</v>
      </c>
      <c r="O71" s="147">
        <v>79</v>
      </c>
      <c r="P71" s="147">
        <v>72</v>
      </c>
      <c r="Q71" s="147">
        <v>76</v>
      </c>
      <c r="R71" s="147">
        <v>2752</v>
      </c>
      <c r="S71" s="147">
        <v>2805</v>
      </c>
      <c r="T71" s="147">
        <v>5557</v>
      </c>
    </row>
    <row r="72" spans="1:20" x14ac:dyDescent="0.35">
      <c r="A72" s="133" t="s">
        <v>160</v>
      </c>
      <c r="B72" s="170" t="s">
        <v>161</v>
      </c>
      <c r="C72" s="147">
        <v>65</v>
      </c>
      <c r="D72" s="147">
        <v>56</v>
      </c>
      <c r="E72" s="147">
        <v>60</v>
      </c>
      <c r="F72" s="147">
        <v>933</v>
      </c>
      <c r="G72" s="147">
        <v>1033</v>
      </c>
      <c r="H72" s="147">
        <v>1966</v>
      </c>
      <c r="I72" s="147">
        <v>81</v>
      </c>
      <c r="J72" s="147">
        <v>74</v>
      </c>
      <c r="K72" s="147">
        <v>77</v>
      </c>
      <c r="L72" s="147">
        <v>3578</v>
      </c>
      <c r="M72" s="147">
        <v>3744</v>
      </c>
      <c r="N72" s="147">
        <v>7322</v>
      </c>
      <c r="O72" s="147">
        <v>78</v>
      </c>
      <c r="P72" s="147">
        <v>70</v>
      </c>
      <c r="Q72" s="147">
        <v>74</v>
      </c>
      <c r="R72" s="147">
        <v>4511</v>
      </c>
      <c r="S72" s="147">
        <v>4777</v>
      </c>
      <c r="T72" s="147">
        <v>9288</v>
      </c>
    </row>
    <row r="73" spans="1:20" x14ac:dyDescent="0.35">
      <c r="A73" s="133" t="s">
        <v>172</v>
      </c>
      <c r="B73" s="170" t="s">
        <v>173</v>
      </c>
      <c r="C73" s="147">
        <v>64</v>
      </c>
      <c r="D73" s="147">
        <v>46</v>
      </c>
      <c r="E73" s="147">
        <v>55</v>
      </c>
      <c r="F73" s="147">
        <v>370</v>
      </c>
      <c r="G73" s="147">
        <v>369</v>
      </c>
      <c r="H73" s="147">
        <v>739</v>
      </c>
      <c r="I73" s="147">
        <v>79</v>
      </c>
      <c r="J73" s="147">
        <v>69</v>
      </c>
      <c r="K73" s="147">
        <v>74</v>
      </c>
      <c r="L73" s="147">
        <v>1597</v>
      </c>
      <c r="M73" s="147">
        <v>1647</v>
      </c>
      <c r="N73" s="147">
        <v>3244</v>
      </c>
      <c r="O73" s="147">
        <v>76</v>
      </c>
      <c r="P73" s="147">
        <v>65</v>
      </c>
      <c r="Q73" s="147">
        <v>70</v>
      </c>
      <c r="R73" s="147">
        <v>1967</v>
      </c>
      <c r="S73" s="147">
        <v>2016</v>
      </c>
      <c r="T73" s="147">
        <v>3983</v>
      </c>
    </row>
    <row r="74" spans="1:20" x14ac:dyDescent="0.35">
      <c r="A74" s="133" t="s">
        <v>78</v>
      </c>
      <c r="B74" s="170" t="s">
        <v>79</v>
      </c>
      <c r="C74" s="147">
        <v>66</v>
      </c>
      <c r="D74" s="147">
        <v>55</v>
      </c>
      <c r="E74" s="147">
        <v>60</v>
      </c>
      <c r="F74" s="147">
        <v>232</v>
      </c>
      <c r="G74" s="147">
        <v>241</v>
      </c>
      <c r="H74" s="147">
        <v>473</v>
      </c>
      <c r="I74" s="147">
        <v>83</v>
      </c>
      <c r="J74" s="147">
        <v>74</v>
      </c>
      <c r="K74" s="147">
        <v>78</v>
      </c>
      <c r="L74" s="147">
        <v>790</v>
      </c>
      <c r="M74" s="147">
        <v>844</v>
      </c>
      <c r="N74" s="147">
        <v>1634</v>
      </c>
      <c r="O74" s="147">
        <v>79</v>
      </c>
      <c r="P74" s="147">
        <v>70</v>
      </c>
      <c r="Q74" s="147">
        <v>74</v>
      </c>
      <c r="R74" s="147">
        <v>1022</v>
      </c>
      <c r="S74" s="147">
        <v>1085</v>
      </c>
      <c r="T74" s="147">
        <v>2107</v>
      </c>
    </row>
    <row r="75" spans="1:20" x14ac:dyDescent="0.35">
      <c r="A75" s="133" t="s">
        <v>84</v>
      </c>
      <c r="B75" s="170" t="s">
        <v>85</v>
      </c>
      <c r="C75" s="147">
        <v>68</v>
      </c>
      <c r="D75" s="147">
        <v>52</v>
      </c>
      <c r="E75" s="147">
        <v>59</v>
      </c>
      <c r="F75" s="147">
        <v>432</v>
      </c>
      <c r="G75" s="147">
        <v>510</v>
      </c>
      <c r="H75" s="147">
        <v>942</v>
      </c>
      <c r="I75" s="147">
        <v>81</v>
      </c>
      <c r="J75" s="147">
        <v>73</v>
      </c>
      <c r="K75" s="147">
        <v>77</v>
      </c>
      <c r="L75" s="147">
        <v>1056</v>
      </c>
      <c r="M75" s="147">
        <v>1075</v>
      </c>
      <c r="N75" s="147">
        <v>2131</v>
      </c>
      <c r="O75" s="147">
        <v>77</v>
      </c>
      <c r="P75" s="147">
        <v>66</v>
      </c>
      <c r="Q75" s="147">
        <v>72</v>
      </c>
      <c r="R75" s="147">
        <v>1488</v>
      </c>
      <c r="S75" s="147">
        <v>1585</v>
      </c>
      <c r="T75" s="147">
        <v>3073</v>
      </c>
    </row>
    <row r="76" spans="1:20" x14ac:dyDescent="0.35">
      <c r="A76" s="133" t="s">
        <v>86</v>
      </c>
      <c r="B76" s="170" t="s">
        <v>87</v>
      </c>
      <c r="C76" s="147">
        <v>67</v>
      </c>
      <c r="D76" s="147">
        <v>54</v>
      </c>
      <c r="E76" s="147">
        <v>60</v>
      </c>
      <c r="F76" s="147">
        <v>225</v>
      </c>
      <c r="G76" s="147">
        <v>223</v>
      </c>
      <c r="H76" s="147">
        <v>448</v>
      </c>
      <c r="I76" s="147">
        <v>82</v>
      </c>
      <c r="J76" s="147">
        <v>74</v>
      </c>
      <c r="K76" s="147">
        <v>78</v>
      </c>
      <c r="L76" s="147">
        <v>984</v>
      </c>
      <c r="M76" s="147">
        <v>1007</v>
      </c>
      <c r="N76" s="147">
        <v>1991</v>
      </c>
      <c r="O76" s="147">
        <v>79</v>
      </c>
      <c r="P76" s="147">
        <v>70</v>
      </c>
      <c r="Q76" s="147">
        <v>75</v>
      </c>
      <c r="R76" s="147">
        <v>1209</v>
      </c>
      <c r="S76" s="147">
        <v>1230</v>
      </c>
      <c r="T76" s="147">
        <v>2439</v>
      </c>
    </row>
    <row r="77" spans="1:20" x14ac:dyDescent="0.35">
      <c r="A77" s="133" t="s">
        <v>92</v>
      </c>
      <c r="B77" s="170" t="s">
        <v>93</v>
      </c>
      <c r="C77" s="147">
        <v>64</v>
      </c>
      <c r="D77" s="147">
        <v>64</v>
      </c>
      <c r="E77" s="147">
        <v>64</v>
      </c>
      <c r="F77" s="147">
        <v>198</v>
      </c>
      <c r="G77" s="147">
        <v>217</v>
      </c>
      <c r="H77" s="147">
        <v>415</v>
      </c>
      <c r="I77" s="147">
        <v>82</v>
      </c>
      <c r="J77" s="147">
        <v>73</v>
      </c>
      <c r="K77" s="147">
        <v>78</v>
      </c>
      <c r="L77" s="147">
        <v>616</v>
      </c>
      <c r="M77" s="147">
        <v>578</v>
      </c>
      <c r="N77" s="147">
        <v>1194</v>
      </c>
      <c r="O77" s="147">
        <v>78</v>
      </c>
      <c r="P77" s="147">
        <v>71</v>
      </c>
      <c r="Q77" s="147">
        <v>74</v>
      </c>
      <c r="R77" s="147">
        <v>814</v>
      </c>
      <c r="S77" s="147">
        <v>795</v>
      </c>
      <c r="T77" s="147">
        <v>1609</v>
      </c>
    </row>
    <row r="78" spans="1:20" x14ac:dyDescent="0.35">
      <c r="A78" s="133" t="s">
        <v>96</v>
      </c>
      <c r="B78" s="170" t="s">
        <v>97</v>
      </c>
      <c r="C78" s="147">
        <v>66</v>
      </c>
      <c r="D78" s="147">
        <v>61</v>
      </c>
      <c r="E78" s="147">
        <v>64</v>
      </c>
      <c r="F78" s="147">
        <v>435</v>
      </c>
      <c r="G78" s="147">
        <v>392</v>
      </c>
      <c r="H78" s="147">
        <v>827</v>
      </c>
      <c r="I78" s="147">
        <v>86</v>
      </c>
      <c r="J78" s="147">
        <v>76</v>
      </c>
      <c r="K78" s="147">
        <v>81</v>
      </c>
      <c r="L78" s="147">
        <v>1162</v>
      </c>
      <c r="M78" s="147">
        <v>1269</v>
      </c>
      <c r="N78" s="147">
        <v>2431</v>
      </c>
      <c r="O78" s="147">
        <v>81</v>
      </c>
      <c r="P78" s="147">
        <v>73</v>
      </c>
      <c r="Q78" s="147">
        <v>77</v>
      </c>
      <c r="R78" s="147">
        <v>1597</v>
      </c>
      <c r="S78" s="147">
        <v>1661</v>
      </c>
      <c r="T78" s="147">
        <v>3258</v>
      </c>
    </row>
    <row r="79" spans="1:20" x14ac:dyDescent="0.35">
      <c r="A79" s="133" t="s">
        <v>376</v>
      </c>
      <c r="B79" s="170" t="s">
        <v>377</v>
      </c>
      <c r="C79" s="147" t="s">
        <v>441</v>
      </c>
      <c r="D79" s="147" t="s">
        <v>441</v>
      </c>
      <c r="E79" s="147" t="s">
        <v>441</v>
      </c>
      <c r="F79" s="147" t="s">
        <v>441</v>
      </c>
      <c r="G79" s="147" t="s">
        <v>441</v>
      </c>
      <c r="H79" s="147" t="s">
        <v>441</v>
      </c>
      <c r="I79" s="147" t="s">
        <v>441</v>
      </c>
      <c r="J79" s="147" t="s">
        <v>441</v>
      </c>
      <c r="K79" s="147" t="s">
        <v>441</v>
      </c>
      <c r="L79" s="147" t="s">
        <v>441</v>
      </c>
      <c r="M79" s="147" t="s">
        <v>441</v>
      </c>
      <c r="N79" s="147" t="s">
        <v>441</v>
      </c>
      <c r="O79" s="147" t="s">
        <v>441</v>
      </c>
      <c r="P79" s="147" t="s">
        <v>441</v>
      </c>
      <c r="Q79" s="147" t="s">
        <v>441</v>
      </c>
      <c r="R79" s="147" t="s">
        <v>441</v>
      </c>
      <c r="S79" s="147" t="s">
        <v>441</v>
      </c>
      <c r="T79" s="147" t="s">
        <v>441</v>
      </c>
    </row>
    <row r="80" spans="1:20" x14ac:dyDescent="0.35">
      <c r="A80" s="133" t="s">
        <v>363</v>
      </c>
      <c r="B80" s="170" t="s">
        <v>364</v>
      </c>
      <c r="C80" s="147">
        <v>63</v>
      </c>
      <c r="D80" s="147">
        <v>45</v>
      </c>
      <c r="E80" s="147">
        <v>55</v>
      </c>
      <c r="F80" s="147">
        <v>117</v>
      </c>
      <c r="G80" s="147">
        <v>108</v>
      </c>
      <c r="H80" s="147">
        <v>225</v>
      </c>
      <c r="I80" s="147">
        <v>81</v>
      </c>
      <c r="J80" s="147">
        <v>73</v>
      </c>
      <c r="K80" s="147">
        <v>77</v>
      </c>
      <c r="L80" s="147">
        <v>757</v>
      </c>
      <c r="M80" s="147">
        <v>798</v>
      </c>
      <c r="N80" s="147">
        <v>1555</v>
      </c>
      <c r="O80" s="147">
        <v>78</v>
      </c>
      <c r="P80" s="147">
        <v>70</v>
      </c>
      <c r="Q80" s="147">
        <v>74</v>
      </c>
      <c r="R80" s="147">
        <v>874</v>
      </c>
      <c r="S80" s="147">
        <v>906</v>
      </c>
      <c r="T80" s="147">
        <v>1780</v>
      </c>
    </row>
    <row r="81" spans="1:20" x14ac:dyDescent="0.35">
      <c r="A81" s="133" t="s">
        <v>367</v>
      </c>
      <c r="B81" s="170" t="s">
        <v>425</v>
      </c>
      <c r="C81" s="147">
        <v>65</v>
      </c>
      <c r="D81" s="147">
        <v>56</v>
      </c>
      <c r="E81" s="147">
        <v>61</v>
      </c>
      <c r="F81" s="147">
        <v>573</v>
      </c>
      <c r="G81" s="147">
        <v>623</v>
      </c>
      <c r="H81" s="147">
        <v>1196</v>
      </c>
      <c r="I81" s="147">
        <v>80</v>
      </c>
      <c r="J81" s="147">
        <v>75</v>
      </c>
      <c r="K81" s="147">
        <v>78</v>
      </c>
      <c r="L81" s="147">
        <v>1953</v>
      </c>
      <c r="M81" s="147">
        <v>1931</v>
      </c>
      <c r="N81" s="147">
        <v>3884</v>
      </c>
      <c r="O81" s="147">
        <v>77</v>
      </c>
      <c r="P81" s="147">
        <v>70</v>
      </c>
      <c r="Q81" s="147">
        <v>74</v>
      </c>
      <c r="R81" s="147">
        <v>2526</v>
      </c>
      <c r="S81" s="147">
        <v>2554</v>
      </c>
      <c r="T81" s="147">
        <v>5080</v>
      </c>
    </row>
    <row r="82" spans="1:20" x14ac:dyDescent="0.35">
      <c r="A82" s="133" t="s">
        <v>378</v>
      </c>
      <c r="B82" s="170" t="s">
        <v>379</v>
      </c>
      <c r="C82" s="147">
        <v>63</v>
      </c>
      <c r="D82" s="147">
        <v>61</v>
      </c>
      <c r="E82" s="147">
        <v>62</v>
      </c>
      <c r="F82" s="147">
        <v>142</v>
      </c>
      <c r="G82" s="147">
        <v>140</v>
      </c>
      <c r="H82" s="147">
        <v>282</v>
      </c>
      <c r="I82" s="147">
        <v>87</v>
      </c>
      <c r="J82" s="147">
        <v>81</v>
      </c>
      <c r="K82" s="147">
        <v>84</v>
      </c>
      <c r="L82" s="147">
        <v>949</v>
      </c>
      <c r="M82" s="147">
        <v>1145</v>
      </c>
      <c r="N82" s="147">
        <v>2094</v>
      </c>
      <c r="O82" s="147">
        <v>84</v>
      </c>
      <c r="P82" s="147">
        <v>79</v>
      </c>
      <c r="Q82" s="147">
        <v>81</v>
      </c>
      <c r="R82" s="147">
        <v>1091</v>
      </c>
      <c r="S82" s="147">
        <v>1285</v>
      </c>
      <c r="T82" s="147">
        <v>2376</v>
      </c>
    </row>
    <row r="83" spans="1:20" x14ac:dyDescent="0.35">
      <c r="A83" s="133" t="s">
        <v>386</v>
      </c>
      <c r="B83" s="170" t="s">
        <v>387</v>
      </c>
      <c r="C83" s="147">
        <v>65</v>
      </c>
      <c r="D83" s="147">
        <v>57</v>
      </c>
      <c r="E83" s="147">
        <v>61</v>
      </c>
      <c r="F83" s="147">
        <v>156</v>
      </c>
      <c r="G83" s="147">
        <v>172</v>
      </c>
      <c r="H83" s="147">
        <v>328</v>
      </c>
      <c r="I83" s="147">
        <v>80</v>
      </c>
      <c r="J83" s="147">
        <v>72</v>
      </c>
      <c r="K83" s="147">
        <v>76</v>
      </c>
      <c r="L83" s="147">
        <v>1501</v>
      </c>
      <c r="M83" s="147">
        <v>1577</v>
      </c>
      <c r="N83" s="147">
        <v>3078</v>
      </c>
      <c r="O83" s="147">
        <v>79</v>
      </c>
      <c r="P83" s="147">
        <v>70</v>
      </c>
      <c r="Q83" s="147">
        <v>74</v>
      </c>
      <c r="R83" s="147">
        <v>1657</v>
      </c>
      <c r="S83" s="147">
        <v>1749</v>
      </c>
      <c r="T83" s="147">
        <v>3406</v>
      </c>
    </row>
    <row r="84" spans="1:20" x14ac:dyDescent="0.35">
      <c r="A84" s="133" t="s">
        <v>80</v>
      </c>
      <c r="B84" s="170" t="s">
        <v>81</v>
      </c>
      <c r="C84" s="147">
        <v>72</v>
      </c>
      <c r="D84" s="147">
        <v>65</v>
      </c>
      <c r="E84" s="147">
        <v>68</v>
      </c>
      <c r="F84" s="147">
        <v>168</v>
      </c>
      <c r="G84" s="147">
        <v>175</v>
      </c>
      <c r="H84" s="147">
        <v>343</v>
      </c>
      <c r="I84" s="147">
        <v>86</v>
      </c>
      <c r="J84" s="147">
        <v>84</v>
      </c>
      <c r="K84" s="147">
        <v>85</v>
      </c>
      <c r="L84" s="147">
        <v>397</v>
      </c>
      <c r="M84" s="147">
        <v>422</v>
      </c>
      <c r="N84" s="147">
        <v>819</v>
      </c>
      <c r="O84" s="147">
        <v>82</v>
      </c>
      <c r="P84" s="147">
        <v>78</v>
      </c>
      <c r="Q84" s="147">
        <v>80</v>
      </c>
      <c r="R84" s="147">
        <v>565</v>
      </c>
      <c r="S84" s="147">
        <v>597</v>
      </c>
      <c r="T84" s="147">
        <v>1162</v>
      </c>
    </row>
    <row r="85" spans="1:20" x14ac:dyDescent="0.35">
      <c r="A85" s="133" t="s">
        <v>82</v>
      </c>
      <c r="B85" s="170" t="s">
        <v>83</v>
      </c>
      <c r="C85" s="147">
        <v>68</v>
      </c>
      <c r="D85" s="147">
        <v>51</v>
      </c>
      <c r="E85" s="147">
        <v>59</v>
      </c>
      <c r="F85" s="147">
        <v>320</v>
      </c>
      <c r="G85" s="147">
        <v>348</v>
      </c>
      <c r="H85" s="147">
        <v>668</v>
      </c>
      <c r="I85" s="147">
        <v>78</v>
      </c>
      <c r="J85" s="147">
        <v>71</v>
      </c>
      <c r="K85" s="147">
        <v>75</v>
      </c>
      <c r="L85" s="147">
        <v>594</v>
      </c>
      <c r="M85" s="147">
        <v>618</v>
      </c>
      <c r="N85" s="147">
        <v>1212</v>
      </c>
      <c r="O85" s="147">
        <v>75</v>
      </c>
      <c r="P85" s="147">
        <v>64</v>
      </c>
      <c r="Q85" s="147">
        <v>69</v>
      </c>
      <c r="R85" s="147">
        <v>914</v>
      </c>
      <c r="S85" s="147">
        <v>966</v>
      </c>
      <c r="T85" s="147">
        <v>1880</v>
      </c>
    </row>
    <row r="86" spans="1:20" x14ac:dyDescent="0.35">
      <c r="A86" s="133" t="s">
        <v>90</v>
      </c>
      <c r="B86" s="170" t="s">
        <v>91</v>
      </c>
      <c r="C86" s="147">
        <v>69</v>
      </c>
      <c r="D86" s="147">
        <v>50</v>
      </c>
      <c r="E86" s="147">
        <v>60</v>
      </c>
      <c r="F86" s="147">
        <v>216</v>
      </c>
      <c r="G86" s="147">
        <v>184</v>
      </c>
      <c r="H86" s="147">
        <v>400</v>
      </c>
      <c r="I86" s="147">
        <v>84</v>
      </c>
      <c r="J86" s="147">
        <v>74</v>
      </c>
      <c r="K86" s="147">
        <v>78</v>
      </c>
      <c r="L86" s="147">
        <v>556</v>
      </c>
      <c r="M86" s="147">
        <v>629</v>
      </c>
      <c r="N86" s="147">
        <v>1185</v>
      </c>
      <c r="O86" s="147">
        <v>80</v>
      </c>
      <c r="P86" s="147">
        <v>68</v>
      </c>
      <c r="Q86" s="147">
        <v>74</v>
      </c>
      <c r="R86" s="147">
        <v>772</v>
      </c>
      <c r="S86" s="147">
        <v>813</v>
      </c>
      <c r="T86" s="147">
        <v>1585</v>
      </c>
    </row>
    <row r="87" spans="1:20" x14ac:dyDescent="0.35">
      <c r="A87" s="133" t="s">
        <v>94</v>
      </c>
      <c r="B87" s="170" t="s">
        <v>95</v>
      </c>
      <c r="C87" s="147">
        <v>68</v>
      </c>
      <c r="D87" s="147">
        <v>57</v>
      </c>
      <c r="E87" s="147">
        <v>62</v>
      </c>
      <c r="F87" s="147">
        <v>276</v>
      </c>
      <c r="G87" s="147">
        <v>275</v>
      </c>
      <c r="H87" s="147">
        <v>551</v>
      </c>
      <c r="I87" s="147">
        <v>83</v>
      </c>
      <c r="J87" s="147">
        <v>73</v>
      </c>
      <c r="K87" s="147">
        <v>79</v>
      </c>
      <c r="L87" s="147">
        <v>986</v>
      </c>
      <c r="M87" s="147">
        <v>920</v>
      </c>
      <c r="N87" s="147">
        <v>1906</v>
      </c>
      <c r="O87" s="147">
        <v>80</v>
      </c>
      <c r="P87" s="147">
        <v>70</v>
      </c>
      <c r="Q87" s="147">
        <v>75</v>
      </c>
      <c r="R87" s="147">
        <v>1262</v>
      </c>
      <c r="S87" s="147">
        <v>1195</v>
      </c>
      <c r="T87" s="147">
        <v>2457</v>
      </c>
    </row>
    <row r="88" spans="1:20" x14ac:dyDescent="0.35">
      <c r="A88" s="133" t="s">
        <v>157</v>
      </c>
      <c r="B88" s="170" t="s">
        <v>426</v>
      </c>
      <c r="C88" s="147">
        <v>60</v>
      </c>
      <c r="D88" s="147">
        <v>50</v>
      </c>
      <c r="E88" s="147">
        <v>55</v>
      </c>
      <c r="F88" s="147">
        <v>486</v>
      </c>
      <c r="G88" s="147">
        <v>518</v>
      </c>
      <c r="H88" s="147">
        <v>1004</v>
      </c>
      <c r="I88" s="147">
        <v>74</v>
      </c>
      <c r="J88" s="147">
        <v>68</v>
      </c>
      <c r="K88" s="147">
        <v>71</v>
      </c>
      <c r="L88" s="147">
        <v>1123</v>
      </c>
      <c r="M88" s="147">
        <v>1151</v>
      </c>
      <c r="N88" s="147">
        <v>2274</v>
      </c>
      <c r="O88" s="147">
        <v>70</v>
      </c>
      <c r="P88" s="147">
        <v>62</v>
      </c>
      <c r="Q88" s="147">
        <v>66</v>
      </c>
      <c r="R88" s="147">
        <v>1609</v>
      </c>
      <c r="S88" s="147">
        <v>1669</v>
      </c>
      <c r="T88" s="147">
        <v>3278</v>
      </c>
    </row>
    <row r="89" spans="1:20" x14ac:dyDescent="0.35">
      <c r="A89" s="133" t="s">
        <v>155</v>
      </c>
      <c r="B89" s="170" t="s">
        <v>156</v>
      </c>
      <c r="C89" s="147">
        <v>64</v>
      </c>
      <c r="D89" s="147">
        <v>55</v>
      </c>
      <c r="E89" s="147">
        <v>60</v>
      </c>
      <c r="F89" s="147">
        <v>225</v>
      </c>
      <c r="G89" s="147">
        <v>201</v>
      </c>
      <c r="H89" s="147">
        <v>426</v>
      </c>
      <c r="I89" s="147">
        <v>83</v>
      </c>
      <c r="J89" s="147">
        <v>73</v>
      </c>
      <c r="K89" s="147">
        <v>78</v>
      </c>
      <c r="L89" s="147">
        <v>1522</v>
      </c>
      <c r="M89" s="147">
        <v>1609</v>
      </c>
      <c r="N89" s="147">
        <v>3131</v>
      </c>
      <c r="O89" s="147">
        <v>80</v>
      </c>
      <c r="P89" s="147">
        <v>71</v>
      </c>
      <c r="Q89" s="147">
        <v>76</v>
      </c>
      <c r="R89" s="147">
        <v>1747</v>
      </c>
      <c r="S89" s="147">
        <v>1810</v>
      </c>
      <c r="T89" s="147">
        <v>3557</v>
      </c>
    </row>
    <row r="90" spans="1:20" x14ac:dyDescent="0.35">
      <c r="A90" s="133" t="s">
        <v>162</v>
      </c>
      <c r="B90" s="170" t="s">
        <v>163</v>
      </c>
      <c r="C90" s="147">
        <v>70</v>
      </c>
      <c r="D90" s="147">
        <v>58</v>
      </c>
      <c r="E90" s="147">
        <v>64</v>
      </c>
      <c r="F90" s="147">
        <v>223</v>
      </c>
      <c r="G90" s="147">
        <v>206</v>
      </c>
      <c r="H90" s="147">
        <v>429</v>
      </c>
      <c r="I90" s="147">
        <v>81</v>
      </c>
      <c r="J90" s="147">
        <v>75</v>
      </c>
      <c r="K90" s="147">
        <v>78</v>
      </c>
      <c r="L90" s="147">
        <v>700</v>
      </c>
      <c r="M90" s="147">
        <v>788</v>
      </c>
      <c r="N90" s="147">
        <v>1488</v>
      </c>
      <c r="O90" s="147">
        <v>78</v>
      </c>
      <c r="P90" s="147">
        <v>72</v>
      </c>
      <c r="Q90" s="147">
        <v>75</v>
      </c>
      <c r="R90" s="147">
        <v>923</v>
      </c>
      <c r="S90" s="147">
        <v>994</v>
      </c>
      <c r="T90" s="147">
        <v>1917</v>
      </c>
    </row>
    <row r="91" spans="1:20" x14ac:dyDescent="0.35">
      <c r="A91" s="133" t="s">
        <v>164</v>
      </c>
      <c r="B91" s="170" t="s">
        <v>165</v>
      </c>
      <c r="C91" s="147">
        <v>70</v>
      </c>
      <c r="D91" s="147">
        <v>61</v>
      </c>
      <c r="E91" s="147">
        <v>65</v>
      </c>
      <c r="F91" s="147">
        <v>174</v>
      </c>
      <c r="G91" s="147">
        <v>188</v>
      </c>
      <c r="H91" s="147">
        <v>362</v>
      </c>
      <c r="I91" s="147">
        <v>83</v>
      </c>
      <c r="J91" s="147">
        <v>77</v>
      </c>
      <c r="K91" s="147">
        <v>80</v>
      </c>
      <c r="L91" s="147">
        <v>786</v>
      </c>
      <c r="M91" s="147">
        <v>795</v>
      </c>
      <c r="N91" s="147">
        <v>1581</v>
      </c>
      <c r="O91" s="147">
        <v>81</v>
      </c>
      <c r="P91" s="147">
        <v>74</v>
      </c>
      <c r="Q91" s="147">
        <v>77</v>
      </c>
      <c r="R91" s="147">
        <v>960</v>
      </c>
      <c r="S91" s="147">
        <v>983</v>
      </c>
      <c r="T91" s="147">
        <v>1943</v>
      </c>
    </row>
    <row r="92" spans="1:20" x14ac:dyDescent="0.35">
      <c r="A92" s="133" t="s">
        <v>166</v>
      </c>
      <c r="B92" s="170" t="s">
        <v>167</v>
      </c>
      <c r="C92" s="147">
        <v>58</v>
      </c>
      <c r="D92" s="147">
        <v>50</v>
      </c>
      <c r="E92" s="147">
        <v>54</v>
      </c>
      <c r="F92" s="147">
        <v>287</v>
      </c>
      <c r="G92" s="147">
        <v>307</v>
      </c>
      <c r="H92" s="147">
        <v>594</v>
      </c>
      <c r="I92" s="147">
        <v>77</v>
      </c>
      <c r="J92" s="147">
        <v>70</v>
      </c>
      <c r="K92" s="147">
        <v>73</v>
      </c>
      <c r="L92" s="147">
        <v>2751</v>
      </c>
      <c r="M92" s="147">
        <v>2869</v>
      </c>
      <c r="N92" s="147">
        <v>5620</v>
      </c>
      <c r="O92" s="147">
        <v>75</v>
      </c>
      <c r="P92" s="147">
        <v>68</v>
      </c>
      <c r="Q92" s="147">
        <v>71</v>
      </c>
      <c r="R92" s="147">
        <v>3038</v>
      </c>
      <c r="S92" s="147">
        <v>3176</v>
      </c>
      <c r="T92" s="147">
        <v>6214</v>
      </c>
    </row>
    <row r="93" spans="1:20" x14ac:dyDescent="0.35">
      <c r="A93" s="133" t="s">
        <v>174</v>
      </c>
      <c r="B93" s="170" t="s">
        <v>175</v>
      </c>
      <c r="C93" s="147">
        <v>69</v>
      </c>
      <c r="D93" s="147">
        <v>54</v>
      </c>
      <c r="E93" s="147">
        <v>61</v>
      </c>
      <c r="F93" s="147">
        <v>118</v>
      </c>
      <c r="G93" s="147">
        <v>125</v>
      </c>
      <c r="H93" s="147">
        <v>243</v>
      </c>
      <c r="I93" s="147">
        <v>83</v>
      </c>
      <c r="J93" s="147">
        <v>76</v>
      </c>
      <c r="K93" s="147">
        <v>79</v>
      </c>
      <c r="L93" s="147">
        <v>849</v>
      </c>
      <c r="M93" s="147">
        <v>906</v>
      </c>
      <c r="N93" s="147">
        <v>1755</v>
      </c>
      <c r="O93" s="147">
        <v>81</v>
      </c>
      <c r="P93" s="147">
        <v>74</v>
      </c>
      <c r="Q93" s="147">
        <v>77</v>
      </c>
      <c r="R93" s="147">
        <v>967</v>
      </c>
      <c r="S93" s="147">
        <v>1031</v>
      </c>
      <c r="T93" s="147">
        <v>1998</v>
      </c>
    </row>
    <row r="94" spans="1:20" x14ac:dyDescent="0.35">
      <c r="A94" s="133" t="s">
        <v>238</v>
      </c>
      <c r="B94" s="170" t="s">
        <v>239</v>
      </c>
      <c r="C94" s="147">
        <v>64</v>
      </c>
      <c r="D94" s="147">
        <v>49</v>
      </c>
      <c r="E94" s="147">
        <v>57</v>
      </c>
      <c r="F94" s="147">
        <v>315</v>
      </c>
      <c r="G94" s="147">
        <v>320</v>
      </c>
      <c r="H94" s="147">
        <v>635</v>
      </c>
      <c r="I94" s="147">
        <v>73</v>
      </c>
      <c r="J94" s="147">
        <v>68</v>
      </c>
      <c r="K94" s="147">
        <v>70</v>
      </c>
      <c r="L94" s="147">
        <v>1289</v>
      </c>
      <c r="M94" s="147">
        <v>1403</v>
      </c>
      <c r="N94" s="147">
        <v>2692</v>
      </c>
      <c r="O94" s="147">
        <v>71</v>
      </c>
      <c r="P94" s="147">
        <v>64</v>
      </c>
      <c r="Q94" s="147">
        <v>68</v>
      </c>
      <c r="R94" s="147">
        <v>1604</v>
      </c>
      <c r="S94" s="147">
        <v>1723</v>
      </c>
      <c r="T94" s="147">
        <v>3327</v>
      </c>
    </row>
    <row r="95" spans="1:20" x14ac:dyDescent="0.35">
      <c r="A95" s="133" t="s">
        <v>228</v>
      </c>
      <c r="B95" s="170" t="s">
        <v>229</v>
      </c>
      <c r="C95" s="147">
        <v>54</v>
      </c>
      <c r="D95" s="147">
        <v>56</v>
      </c>
      <c r="E95" s="147">
        <v>55</v>
      </c>
      <c r="F95" s="147">
        <v>163</v>
      </c>
      <c r="G95" s="147">
        <v>164</v>
      </c>
      <c r="H95" s="147">
        <v>327</v>
      </c>
      <c r="I95" s="147">
        <v>78</v>
      </c>
      <c r="J95" s="147">
        <v>73</v>
      </c>
      <c r="K95" s="147">
        <v>76</v>
      </c>
      <c r="L95" s="147">
        <v>909</v>
      </c>
      <c r="M95" s="147">
        <v>893</v>
      </c>
      <c r="N95" s="147">
        <v>1802</v>
      </c>
      <c r="O95" s="147">
        <v>74</v>
      </c>
      <c r="P95" s="147">
        <v>71</v>
      </c>
      <c r="Q95" s="147">
        <v>72</v>
      </c>
      <c r="R95" s="147">
        <v>1072</v>
      </c>
      <c r="S95" s="147">
        <v>1057</v>
      </c>
      <c r="T95" s="147">
        <v>2129</v>
      </c>
    </row>
    <row r="96" spans="1:20" x14ac:dyDescent="0.35">
      <c r="A96" s="133" t="s">
        <v>230</v>
      </c>
      <c r="B96" s="170" t="s">
        <v>231</v>
      </c>
      <c r="C96" s="147">
        <v>57</v>
      </c>
      <c r="D96" s="147">
        <v>52</v>
      </c>
      <c r="E96" s="147">
        <v>55</v>
      </c>
      <c r="F96" s="147">
        <v>192</v>
      </c>
      <c r="G96" s="147">
        <v>215</v>
      </c>
      <c r="H96" s="147">
        <v>407</v>
      </c>
      <c r="I96" s="147">
        <v>77</v>
      </c>
      <c r="J96" s="147">
        <v>71</v>
      </c>
      <c r="K96" s="147">
        <v>74</v>
      </c>
      <c r="L96" s="147">
        <v>1515</v>
      </c>
      <c r="M96" s="147">
        <v>1568</v>
      </c>
      <c r="N96" s="147">
        <v>3083</v>
      </c>
      <c r="O96" s="147">
        <v>75</v>
      </c>
      <c r="P96" s="147">
        <v>68</v>
      </c>
      <c r="Q96" s="147">
        <v>72</v>
      </c>
      <c r="R96" s="147">
        <v>1707</v>
      </c>
      <c r="S96" s="147">
        <v>1783</v>
      </c>
      <c r="T96" s="147">
        <v>3490</v>
      </c>
    </row>
    <row r="97" spans="1:20" x14ac:dyDescent="0.35">
      <c r="A97" s="133" t="s">
        <v>327</v>
      </c>
      <c r="B97" s="170" t="s">
        <v>328</v>
      </c>
      <c r="C97" s="147">
        <v>54</v>
      </c>
      <c r="D97" s="147">
        <v>44</v>
      </c>
      <c r="E97" s="147">
        <v>49</v>
      </c>
      <c r="F97" s="147">
        <v>237</v>
      </c>
      <c r="G97" s="147">
        <v>232</v>
      </c>
      <c r="H97" s="147">
        <v>469</v>
      </c>
      <c r="I97" s="147">
        <v>77</v>
      </c>
      <c r="J97" s="147">
        <v>71</v>
      </c>
      <c r="K97" s="147">
        <v>74</v>
      </c>
      <c r="L97" s="147">
        <v>2803</v>
      </c>
      <c r="M97" s="147">
        <v>2987</v>
      </c>
      <c r="N97" s="147">
        <v>5790</v>
      </c>
      <c r="O97" s="147">
        <v>75</v>
      </c>
      <c r="P97" s="147">
        <v>69</v>
      </c>
      <c r="Q97" s="147">
        <v>72</v>
      </c>
      <c r="R97" s="147">
        <v>3040</v>
      </c>
      <c r="S97" s="147">
        <v>3219</v>
      </c>
      <c r="T97" s="147">
        <v>6259</v>
      </c>
    </row>
    <row r="98" spans="1:20" x14ac:dyDescent="0.35">
      <c r="A98" s="133" t="s">
        <v>339</v>
      </c>
      <c r="B98" s="170" t="s">
        <v>340</v>
      </c>
      <c r="C98" s="147">
        <v>67</v>
      </c>
      <c r="D98" s="147">
        <v>59</v>
      </c>
      <c r="E98" s="147">
        <v>63</v>
      </c>
      <c r="F98" s="147">
        <v>236</v>
      </c>
      <c r="G98" s="147">
        <v>251</v>
      </c>
      <c r="H98" s="147">
        <v>487</v>
      </c>
      <c r="I98" s="147">
        <v>83</v>
      </c>
      <c r="J98" s="147">
        <v>74</v>
      </c>
      <c r="K98" s="147">
        <v>78</v>
      </c>
      <c r="L98" s="147">
        <v>1494</v>
      </c>
      <c r="M98" s="147">
        <v>1659</v>
      </c>
      <c r="N98" s="147">
        <v>3153</v>
      </c>
      <c r="O98" s="147">
        <v>80</v>
      </c>
      <c r="P98" s="147">
        <v>72</v>
      </c>
      <c r="Q98" s="147">
        <v>76</v>
      </c>
      <c r="R98" s="147">
        <v>1730</v>
      </c>
      <c r="S98" s="147">
        <v>1910</v>
      </c>
      <c r="T98" s="147">
        <v>3640</v>
      </c>
    </row>
    <row r="99" spans="1:20" x14ac:dyDescent="0.35">
      <c r="A99" s="133" t="s">
        <v>180</v>
      </c>
      <c r="B99" s="170" t="s">
        <v>181</v>
      </c>
      <c r="C99" s="147">
        <v>60</v>
      </c>
      <c r="D99" s="147">
        <v>51</v>
      </c>
      <c r="E99" s="147">
        <v>55</v>
      </c>
      <c r="F99" s="147">
        <v>755</v>
      </c>
      <c r="G99" s="147">
        <v>755</v>
      </c>
      <c r="H99" s="147">
        <v>1510</v>
      </c>
      <c r="I99" s="147">
        <v>79</v>
      </c>
      <c r="J99" s="147">
        <v>73</v>
      </c>
      <c r="K99" s="147">
        <v>76</v>
      </c>
      <c r="L99" s="147">
        <v>3469</v>
      </c>
      <c r="M99" s="147">
        <v>3676</v>
      </c>
      <c r="N99" s="147">
        <v>7145</v>
      </c>
      <c r="O99" s="147">
        <v>76</v>
      </c>
      <c r="P99" s="147">
        <v>69</v>
      </c>
      <c r="Q99" s="147">
        <v>72</v>
      </c>
      <c r="R99" s="147">
        <v>4224</v>
      </c>
      <c r="S99" s="147">
        <v>4431</v>
      </c>
      <c r="T99" s="147">
        <v>8655</v>
      </c>
    </row>
    <row r="100" spans="1:20" x14ac:dyDescent="0.35">
      <c r="A100" s="133" t="s">
        <v>178</v>
      </c>
      <c r="B100" s="170" t="s">
        <v>179</v>
      </c>
      <c r="C100" s="147">
        <v>55</v>
      </c>
      <c r="D100" s="147">
        <v>48</v>
      </c>
      <c r="E100" s="147">
        <v>51</v>
      </c>
      <c r="F100" s="147">
        <v>354</v>
      </c>
      <c r="G100" s="147">
        <v>399</v>
      </c>
      <c r="H100" s="147">
        <v>753</v>
      </c>
      <c r="I100" s="147">
        <v>71</v>
      </c>
      <c r="J100" s="147">
        <v>65</v>
      </c>
      <c r="K100" s="147">
        <v>68</v>
      </c>
      <c r="L100" s="147">
        <v>1244</v>
      </c>
      <c r="M100" s="147">
        <v>1311</v>
      </c>
      <c r="N100" s="147">
        <v>2555</v>
      </c>
      <c r="O100" s="147">
        <v>68</v>
      </c>
      <c r="P100" s="147">
        <v>61</v>
      </c>
      <c r="Q100" s="147">
        <v>64</v>
      </c>
      <c r="R100" s="147">
        <v>1598</v>
      </c>
      <c r="S100" s="147">
        <v>1710</v>
      </c>
      <c r="T100" s="147">
        <v>3308</v>
      </c>
    </row>
    <row r="101" spans="1:20" x14ac:dyDescent="0.35">
      <c r="A101" s="133" t="s">
        <v>372</v>
      </c>
      <c r="B101" s="170" t="s">
        <v>373</v>
      </c>
      <c r="C101" s="147">
        <v>63</v>
      </c>
      <c r="D101" s="147">
        <v>48</v>
      </c>
      <c r="E101" s="147">
        <v>55</v>
      </c>
      <c r="F101" s="147">
        <v>221</v>
      </c>
      <c r="G101" s="147">
        <v>262</v>
      </c>
      <c r="H101" s="147">
        <v>483</v>
      </c>
      <c r="I101" s="147">
        <v>81</v>
      </c>
      <c r="J101" s="147">
        <v>76</v>
      </c>
      <c r="K101" s="147">
        <v>78</v>
      </c>
      <c r="L101" s="147">
        <v>1818</v>
      </c>
      <c r="M101" s="147">
        <v>1796</v>
      </c>
      <c r="N101" s="147">
        <v>3614</v>
      </c>
      <c r="O101" s="147">
        <v>79</v>
      </c>
      <c r="P101" s="147">
        <v>72</v>
      </c>
      <c r="Q101" s="147">
        <v>76</v>
      </c>
      <c r="R101" s="147">
        <v>2039</v>
      </c>
      <c r="S101" s="147">
        <v>2058</v>
      </c>
      <c r="T101" s="147">
        <v>4097</v>
      </c>
    </row>
    <row r="102" spans="1:20" x14ac:dyDescent="0.35">
      <c r="A102" s="133" t="s">
        <v>382</v>
      </c>
      <c r="B102" s="170" t="s">
        <v>383</v>
      </c>
      <c r="C102" s="147">
        <v>56</v>
      </c>
      <c r="D102" s="147">
        <v>57</v>
      </c>
      <c r="E102" s="147">
        <v>57</v>
      </c>
      <c r="F102" s="147">
        <v>101</v>
      </c>
      <c r="G102" s="147">
        <v>99</v>
      </c>
      <c r="H102" s="147">
        <v>200</v>
      </c>
      <c r="I102" s="147">
        <v>76</v>
      </c>
      <c r="J102" s="147">
        <v>71</v>
      </c>
      <c r="K102" s="147">
        <v>73</v>
      </c>
      <c r="L102" s="147">
        <v>664</v>
      </c>
      <c r="M102" s="147">
        <v>716</v>
      </c>
      <c r="N102" s="147">
        <v>1380</v>
      </c>
      <c r="O102" s="147">
        <v>74</v>
      </c>
      <c r="P102" s="147">
        <v>69</v>
      </c>
      <c r="Q102" s="147">
        <v>71</v>
      </c>
      <c r="R102" s="147">
        <v>765</v>
      </c>
      <c r="S102" s="147">
        <v>815</v>
      </c>
      <c r="T102" s="147">
        <v>1580</v>
      </c>
    </row>
    <row r="103" spans="1:20" x14ac:dyDescent="0.35">
      <c r="A103" s="133" t="s">
        <v>365</v>
      </c>
      <c r="B103" s="170" t="s">
        <v>366</v>
      </c>
      <c r="C103" s="147">
        <v>70</v>
      </c>
      <c r="D103" s="147">
        <v>52</v>
      </c>
      <c r="E103" s="147">
        <v>60</v>
      </c>
      <c r="F103" s="147">
        <v>130</v>
      </c>
      <c r="G103" s="147">
        <v>145</v>
      </c>
      <c r="H103" s="147">
        <v>275</v>
      </c>
      <c r="I103" s="147">
        <v>78</v>
      </c>
      <c r="J103" s="147">
        <v>73</v>
      </c>
      <c r="K103" s="147">
        <v>76</v>
      </c>
      <c r="L103" s="147">
        <v>784</v>
      </c>
      <c r="M103" s="147">
        <v>831</v>
      </c>
      <c r="N103" s="147">
        <v>1615</v>
      </c>
      <c r="O103" s="147">
        <v>77</v>
      </c>
      <c r="P103" s="147">
        <v>70</v>
      </c>
      <c r="Q103" s="147">
        <v>73</v>
      </c>
      <c r="R103" s="147">
        <v>914</v>
      </c>
      <c r="S103" s="147">
        <v>976</v>
      </c>
      <c r="T103" s="147">
        <v>1890</v>
      </c>
    </row>
    <row r="104" spans="1:20" x14ac:dyDescent="0.35">
      <c r="A104" s="133" t="s">
        <v>76</v>
      </c>
      <c r="B104" s="170" t="s">
        <v>77</v>
      </c>
      <c r="C104" s="147">
        <v>69</v>
      </c>
      <c r="D104" s="147">
        <v>61</v>
      </c>
      <c r="E104" s="147">
        <v>65</v>
      </c>
      <c r="F104" s="147">
        <v>721</v>
      </c>
      <c r="G104" s="147">
        <v>702</v>
      </c>
      <c r="H104" s="147">
        <v>1423</v>
      </c>
      <c r="I104" s="147">
        <v>82</v>
      </c>
      <c r="J104" s="147">
        <v>75</v>
      </c>
      <c r="K104" s="147">
        <v>79</v>
      </c>
      <c r="L104" s="147">
        <v>2090</v>
      </c>
      <c r="M104" s="147">
        <v>2185</v>
      </c>
      <c r="N104" s="147">
        <v>4275</v>
      </c>
      <c r="O104" s="147">
        <v>79</v>
      </c>
      <c r="P104" s="147">
        <v>72</v>
      </c>
      <c r="Q104" s="147">
        <v>75</v>
      </c>
      <c r="R104" s="147">
        <v>2811</v>
      </c>
      <c r="S104" s="147">
        <v>2887</v>
      </c>
      <c r="T104" s="147">
        <v>5698</v>
      </c>
    </row>
    <row r="105" spans="1:20" x14ac:dyDescent="0.35">
      <c r="A105" s="133" t="s">
        <v>74</v>
      </c>
      <c r="B105" s="170" t="s">
        <v>75</v>
      </c>
      <c r="C105" s="147">
        <v>78</v>
      </c>
      <c r="D105" s="147">
        <v>66</v>
      </c>
      <c r="E105" s="147">
        <v>73</v>
      </c>
      <c r="F105" s="147">
        <v>134</v>
      </c>
      <c r="G105" s="147">
        <v>117</v>
      </c>
      <c r="H105" s="147">
        <v>251</v>
      </c>
      <c r="I105" s="147">
        <v>90</v>
      </c>
      <c r="J105" s="147">
        <v>79</v>
      </c>
      <c r="K105" s="147">
        <v>84</v>
      </c>
      <c r="L105" s="147">
        <v>496</v>
      </c>
      <c r="M105" s="147">
        <v>489</v>
      </c>
      <c r="N105" s="147">
        <v>985</v>
      </c>
      <c r="O105" s="147">
        <v>87</v>
      </c>
      <c r="P105" s="147">
        <v>76</v>
      </c>
      <c r="Q105" s="147">
        <v>82</v>
      </c>
      <c r="R105" s="147">
        <v>630</v>
      </c>
      <c r="S105" s="147">
        <v>606</v>
      </c>
      <c r="T105" s="147">
        <v>1236</v>
      </c>
    </row>
    <row r="106" spans="1:20" x14ac:dyDescent="0.35">
      <c r="A106" s="133" t="s">
        <v>329</v>
      </c>
      <c r="B106" s="170" t="s">
        <v>330</v>
      </c>
      <c r="C106" s="147">
        <v>58</v>
      </c>
      <c r="D106" s="147">
        <v>48</v>
      </c>
      <c r="E106" s="147">
        <v>53</v>
      </c>
      <c r="F106" s="147">
        <v>411</v>
      </c>
      <c r="G106" s="147">
        <v>430</v>
      </c>
      <c r="H106" s="147">
        <v>841</v>
      </c>
      <c r="I106" s="147">
        <v>77</v>
      </c>
      <c r="J106" s="147">
        <v>68</v>
      </c>
      <c r="K106" s="147">
        <v>72</v>
      </c>
      <c r="L106" s="147">
        <v>2193</v>
      </c>
      <c r="M106" s="147">
        <v>2376</v>
      </c>
      <c r="N106" s="147">
        <v>4569</v>
      </c>
      <c r="O106" s="147">
        <v>74</v>
      </c>
      <c r="P106" s="147">
        <v>65</v>
      </c>
      <c r="Q106" s="147">
        <v>69</v>
      </c>
      <c r="R106" s="147">
        <v>2604</v>
      </c>
      <c r="S106" s="147">
        <v>2806</v>
      </c>
      <c r="T106" s="147">
        <v>5410</v>
      </c>
    </row>
    <row r="107" spans="1:20" x14ac:dyDescent="0.35">
      <c r="A107" s="133" t="s">
        <v>325</v>
      </c>
      <c r="B107" s="170" t="s">
        <v>326</v>
      </c>
      <c r="C107" s="147">
        <v>49</v>
      </c>
      <c r="D107" s="147">
        <v>54</v>
      </c>
      <c r="E107" s="147">
        <v>52</v>
      </c>
      <c r="F107" s="147">
        <v>205</v>
      </c>
      <c r="G107" s="147">
        <v>242</v>
      </c>
      <c r="H107" s="147">
        <v>447</v>
      </c>
      <c r="I107" s="147">
        <v>73</v>
      </c>
      <c r="J107" s="147">
        <v>71</v>
      </c>
      <c r="K107" s="147">
        <v>72</v>
      </c>
      <c r="L107" s="147">
        <v>1151</v>
      </c>
      <c r="M107" s="147">
        <v>1229</v>
      </c>
      <c r="N107" s="147">
        <v>2380</v>
      </c>
      <c r="O107" s="147">
        <v>70</v>
      </c>
      <c r="P107" s="147">
        <v>68</v>
      </c>
      <c r="Q107" s="147">
        <v>69</v>
      </c>
      <c r="R107" s="147">
        <v>1356</v>
      </c>
      <c r="S107" s="147">
        <v>1471</v>
      </c>
      <c r="T107" s="147">
        <v>2827</v>
      </c>
    </row>
    <row r="108" spans="1:20" x14ac:dyDescent="0.35">
      <c r="A108" s="133" t="s">
        <v>331</v>
      </c>
      <c r="B108" s="170" t="s">
        <v>332</v>
      </c>
      <c r="C108" s="147">
        <v>64</v>
      </c>
      <c r="D108" s="147">
        <v>49</v>
      </c>
      <c r="E108" s="147">
        <v>56</v>
      </c>
      <c r="F108" s="147">
        <v>736</v>
      </c>
      <c r="G108" s="147">
        <v>810</v>
      </c>
      <c r="H108" s="147">
        <v>1546</v>
      </c>
      <c r="I108" s="147">
        <v>81</v>
      </c>
      <c r="J108" s="147">
        <v>75</v>
      </c>
      <c r="K108" s="147">
        <v>78</v>
      </c>
      <c r="L108" s="147">
        <v>6608</v>
      </c>
      <c r="M108" s="147">
        <v>6825</v>
      </c>
      <c r="N108" s="147">
        <v>13433</v>
      </c>
      <c r="O108" s="147">
        <v>79</v>
      </c>
      <c r="P108" s="147">
        <v>72</v>
      </c>
      <c r="Q108" s="147">
        <v>75</v>
      </c>
      <c r="R108" s="147">
        <v>7344</v>
      </c>
      <c r="S108" s="147">
        <v>7635</v>
      </c>
      <c r="T108" s="147">
        <v>14979</v>
      </c>
    </row>
    <row r="109" spans="1:20" x14ac:dyDescent="0.35">
      <c r="A109" s="133" t="s">
        <v>343</v>
      </c>
      <c r="B109" s="170" t="s">
        <v>344</v>
      </c>
      <c r="C109" s="147">
        <v>67</v>
      </c>
      <c r="D109" s="147">
        <v>55</v>
      </c>
      <c r="E109" s="147">
        <v>61</v>
      </c>
      <c r="F109" s="147">
        <v>242</v>
      </c>
      <c r="G109" s="147">
        <v>231</v>
      </c>
      <c r="H109" s="147">
        <v>473</v>
      </c>
      <c r="I109" s="147">
        <v>80</v>
      </c>
      <c r="J109" s="147">
        <v>71</v>
      </c>
      <c r="K109" s="147">
        <v>75</v>
      </c>
      <c r="L109" s="147">
        <v>898</v>
      </c>
      <c r="M109" s="147">
        <v>931</v>
      </c>
      <c r="N109" s="147">
        <v>1829</v>
      </c>
      <c r="O109" s="147">
        <v>77</v>
      </c>
      <c r="P109" s="147">
        <v>68</v>
      </c>
      <c r="Q109" s="147">
        <v>72</v>
      </c>
      <c r="R109" s="147">
        <v>1140</v>
      </c>
      <c r="S109" s="147">
        <v>1162</v>
      </c>
      <c r="T109" s="147">
        <v>2302</v>
      </c>
    </row>
    <row r="110" spans="1:20" x14ac:dyDescent="0.35">
      <c r="A110" s="133" t="s">
        <v>349</v>
      </c>
      <c r="B110" s="170" t="s">
        <v>350</v>
      </c>
      <c r="C110" s="147">
        <v>64</v>
      </c>
      <c r="D110" s="147">
        <v>57</v>
      </c>
      <c r="E110" s="147">
        <v>60</v>
      </c>
      <c r="F110" s="147">
        <v>297</v>
      </c>
      <c r="G110" s="147">
        <v>310</v>
      </c>
      <c r="H110" s="147">
        <v>607</v>
      </c>
      <c r="I110" s="147">
        <v>82</v>
      </c>
      <c r="J110" s="147">
        <v>71</v>
      </c>
      <c r="K110" s="147">
        <v>76</v>
      </c>
      <c r="L110" s="147">
        <v>1111</v>
      </c>
      <c r="M110" s="147">
        <v>1240</v>
      </c>
      <c r="N110" s="147">
        <v>2351</v>
      </c>
      <c r="O110" s="147">
        <v>78</v>
      </c>
      <c r="P110" s="147">
        <v>69</v>
      </c>
      <c r="Q110" s="147">
        <v>73</v>
      </c>
      <c r="R110" s="147">
        <v>1408</v>
      </c>
      <c r="S110" s="147">
        <v>1550</v>
      </c>
      <c r="T110" s="147">
        <v>2958</v>
      </c>
    </row>
    <row r="111" spans="1:20" x14ac:dyDescent="0.35">
      <c r="A111" s="133" t="s">
        <v>184</v>
      </c>
      <c r="B111" s="170" t="s">
        <v>185</v>
      </c>
      <c r="C111" s="147">
        <v>62</v>
      </c>
      <c r="D111" s="147">
        <v>49</v>
      </c>
      <c r="E111" s="147">
        <v>55</v>
      </c>
      <c r="F111" s="147">
        <v>347</v>
      </c>
      <c r="G111" s="147">
        <v>364</v>
      </c>
      <c r="H111" s="147">
        <v>711</v>
      </c>
      <c r="I111" s="147">
        <v>82</v>
      </c>
      <c r="J111" s="147">
        <v>75</v>
      </c>
      <c r="K111" s="147">
        <v>78</v>
      </c>
      <c r="L111" s="147">
        <v>3291</v>
      </c>
      <c r="M111" s="147">
        <v>3524</v>
      </c>
      <c r="N111" s="147">
        <v>6815</v>
      </c>
      <c r="O111" s="147">
        <v>80</v>
      </c>
      <c r="P111" s="147">
        <v>73</v>
      </c>
      <c r="Q111" s="147">
        <v>76</v>
      </c>
      <c r="R111" s="147">
        <v>3638</v>
      </c>
      <c r="S111" s="147">
        <v>3888</v>
      </c>
      <c r="T111" s="147">
        <v>7526</v>
      </c>
    </row>
    <row r="112" spans="1:20" x14ac:dyDescent="0.35">
      <c r="A112" s="133" t="s">
        <v>182</v>
      </c>
      <c r="B112" s="170" t="s">
        <v>183</v>
      </c>
      <c r="C112" s="147">
        <v>66</v>
      </c>
      <c r="D112" s="147">
        <v>59</v>
      </c>
      <c r="E112" s="147">
        <v>62</v>
      </c>
      <c r="F112" s="147">
        <v>533</v>
      </c>
      <c r="G112" s="147">
        <v>586</v>
      </c>
      <c r="H112" s="147">
        <v>1119</v>
      </c>
      <c r="I112" s="147">
        <v>74</v>
      </c>
      <c r="J112" s="147">
        <v>67</v>
      </c>
      <c r="K112" s="147">
        <v>70</v>
      </c>
      <c r="L112" s="147">
        <v>1610</v>
      </c>
      <c r="M112" s="147">
        <v>1764</v>
      </c>
      <c r="N112" s="147">
        <v>3374</v>
      </c>
      <c r="O112" s="147">
        <v>72</v>
      </c>
      <c r="P112" s="147">
        <v>65</v>
      </c>
      <c r="Q112" s="147">
        <v>68</v>
      </c>
      <c r="R112" s="147">
        <v>2143</v>
      </c>
      <c r="S112" s="147">
        <v>2350</v>
      </c>
      <c r="T112" s="147">
        <v>4493</v>
      </c>
    </row>
    <row r="113" spans="1:20" x14ac:dyDescent="0.35">
      <c r="A113" s="133" t="s">
        <v>194</v>
      </c>
      <c r="B113" s="170" t="s">
        <v>195</v>
      </c>
      <c r="C113" s="147" t="s">
        <v>414</v>
      </c>
      <c r="D113" s="147" t="s">
        <v>414</v>
      </c>
      <c r="E113" s="147">
        <v>32</v>
      </c>
      <c r="F113" s="147">
        <v>8</v>
      </c>
      <c r="G113" s="147">
        <v>14</v>
      </c>
      <c r="H113" s="147">
        <v>22</v>
      </c>
      <c r="I113" s="147" t="s">
        <v>414</v>
      </c>
      <c r="J113" s="147" t="s">
        <v>414</v>
      </c>
      <c r="K113" s="147">
        <v>75</v>
      </c>
      <c r="L113" s="147">
        <v>197</v>
      </c>
      <c r="M113" s="147">
        <v>182</v>
      </c>
      <c r="N113" s="147">
        <v>379</v>
      </c>
      <c r="O113" s="147">
        <v>76</v>
      </c>
      <c r="P113" s="147">
        <v>70</v>
      </c>
      <c r="Q113" s="147">
        <v>73</v>
      </c>
      <c r="R113" s="147">
        <v>205</v>
      </c>
      <c r="S113" s="147">
        <v>196</v>
      </c>
      <c r="T113" s="147">
        <v>401</v>
      </c>
    </row>
    <row r="114" spans="1:20" x14ac:dyDescent="0.35">
      <c r="A114" s="133" t="s">
        <v>212</v>
      </c>
      <c r="B114" s="170" t="s">
        <v>213</v>
      </c>
      <c r="C114" s="147">
        <v>69</v>
      </c>
      <c r="D114" s="147">
        <v>59</v>
      </c>
      <c r="E114" s="147">
        <v>64</v>
      </c>
      <c r="F114" s="147">
        <v>683</v>
      </c>
      <c r="G114" s="147">
        <v>610</v>
      </c>
      <c r="H114" s="147">
        <v>1293</v>
      </c>
      <c r="I114" s="147">
        <v>84</v>
      </c>
      <c r="J114" s="147">
        <v>76</v>
      </c>
      <c r="K114" s="147">
        <v>80</v>
      </c>
      <c r="L114" s="147">
        <v>4010</v>
      </c>
      <c r="M114" s="147">
        <v>4273</v>
      </c>
      <c r="N114" s="147">
        <v>8283</v>
      </c>
      <c r="O114" s="147">
        <v>82</v>
      </c>
      <c r="P114" s="147">
        <v>74</v>
      </c>
      <c r="Q114" s="147">
        <v>78</v>
      </c>
      <c r="R114" s="147">
        <v>4693</v>
      </c>
      <c r="S114" s="147">
        <v>4883</v>
      </c>
      <c r="T114" s="147">
        <v>9576</v>
      </c>
    </row>
    <row r="115" spans="1:20" x14ac:dyDescent="0.35">
      <c r="A115" s="133" t="s">
        <v>214</v>
      </c>
      <c r="B115" s="170" t="s">
        <v>215</v>
      </c>
      <c r="C115" s="147">
        <v>64</v>
      </c>
      <c r="D115" s="147">
        <v>54</v>
      </c>
      <c r="E115" s="147">
        <v>59</v>
      </c>
      <c r="F115" s="147">
        <v>480</v>
      </c>
      <c r="G115" s="147">
        <v>428</v>
      </c>
      <c r="H115" s="147">
        <v>908</v>
      </c>
      <c r="I115" s="147">
        <v>80</v>
      </c>
      <c r="J115" s="147">
        <v>72</v>
      </c>
      <c r="K115" s="147">
        <v>76</v>
      </c>
      <c r="L115" s="147">
        <v>1179</v>
      </c>
      <c r="M115" s="147">
        <v>1256</v>
      </c>
      <c r="N115" s="147">
        <v>2435</v>
      </c>
      <c r="O115" s="147">
        <v>75</v>
      </c>
      <c r="P115" s="147">
        <v>68</v>
      </c>
      <c r="Q115" s="147">
        <v>71</v>
      </c>
      <c r="R115" s="147">
        <v>1659</v>
      </c>
      <c r="S115" s="147">
        <v>1684</v>
      </c>
      <c r="T115" s="147">
        <v>3343</v>
      </c>
    </row>
    <row r="116" spans="1:20" x14ac:dyDescent="0.35">
      <c r="A116" s="133" t="s">
        <v>392</v>
      </c>
      <c r="B116" s="170" t="s">
        <v>393</v>
      </c>
      <c r="C116" s="147">
        <v>54</v>
      </c>
      <c r="D116" s="147">
        <v>43</v>
      </c>
      <c r="E116" s="147">
        <v>48</v>
      </c>
      <c r="F116" s="147">
        <v>258</v>
      </c>
      <c r="G116" s="147">
        <v>294</v>
      </c>
      <c r="H116" s="147">
        <v>552</v>
      </c>
      <c r="I116" s="147">
        <v>78</v>
      </c>
      <c r="J116" s="147">
        <v>69</v>
      </c>
      <c r="K116" s="147">
        <v>74</v>
      </c>
      <c r="L116" s="147">
        <v>2356</v>
      </c>
      <c r="M116" s="147">
        <v>2416</v>
      </c>
      <c r="N116" s="147">
        <v>4772</v>
      </c>
      <c r="O116" s="147">
        <v>75</v>
      </c>
      <c r="P116" s="147">
        <v>67</v>
      </c>
      <c r="Q116" s="147">
        <v>71</v>
      </c>
      <c r="R116" s="147">
        <v>2614</v>
      </c>
      <c r="S116" s="147">
        <v>2710</v>
      </c>
      <c r="T116" s="147">
        <v>5324</v>
      </c>
    </row>
    <row r="117" spans="1:20" x14ac:dyDescent="0.35">
      <c r="A117" s="133" t="s">
        <v>388</v>
      </c>
      <c r="B117" s="170" t="s">
        <v>389</v>
      </c>
      <c r="C117" s="147">
        <v>59</v>
      </c>
      <c r="D117" s="147">
        <v>49</v>
      </c>
      <c r="E117" s="147">
        <v>55</v>
      </c>
      <c r="F117" s="147">
        <v>199</v>
      </c>
      <c r="G117" s="147">
        <v>175</v>
      </c>
      <c r="H117" s="147">
        <v>374</v>
      </c>
      <c r="I117" s="147">
        <v>80</v>
      </c>
      <c r="J117" s="147">
        <v>71</v>
      </c>
      <c r="K117" s="147">
        <v>75</v>
      </c>
      <c r="L117" s="147">
        <v>1241</v>
      </c>
      <c r="M117" s="147">
        <v>1260</v>
      </c>
      <c r="N117" s="147">
        <v>2501</v>
      </c>
      <c r="O117" s="147">
        <v>77</v>
      </c>
      <c r="P117" s="147">
        <v>69</v>
      </c>
      <c r="Q117" s="147">
        <v>73</v>
      </c>
      <c r="R117" s="147">
        <v>1440</v>
      </c>
      <c r="S117" s="147">
        <v>1435</v>
      </c>
      <c r="T117" s="147">
        <v>2875</v>
      </c>
    </row>
    <row r="118" spans="1:20" x14ac:dyDescent="0.35">
      <c r="A118" s="133" t="s">
        <v>323</v>
      </c>
      <c r="B118" s="170" t="s">
        <v>324</v>
      </c>
      <c r="C118" s="147">
        <v>60</v>
      </c>
      <c r="D118" s="147">
        <v>51</v>
      </c>
      <c r="E118" s="147">
        <v>56</v>
      </c>
      <c r="F118" s="147">
        <v>85</v>
      </c>
      <c r="G118" s="147">
        <v>78</v>
      </c>
      <c r="H118" s="147">
        <v>163</v>
      </c>
      <c r="I118" s="147">
        <v>80</v>
      </c>
      <c r="J118" s="147">
        <v>76</v>
      </c>
      <c r="K118" s="147">
        <v>78</v>
      </c>
      <c r="L118" s="147">
        <v>644</v>
      </c>
      <c r="M118" s="147">
        <v>661</v>
      </c>
      <c r="N118" s="147">
        <v>1305</v>
      </c>
      <c r="O118" s="147">
        <v>78</v>
      </c>
      <c r="P118" s="147">
        <v>73</v>
      </c>
      <c r="Q118" s="147">
        <v>75</v>
      </c>
      <c r="R118" s="147">
        <v>729</v>
      </c>
      <c r="S118" s="147">
        <v>739</v>
      </c>
      <c r="T118" s="147">
        <v>1468</v>
      </c>
    </row>
    <row r="119" spans="1:20" x14ac:dyDescent="0.35">
      <c r="A119" s="133" t="s">
        <v>357</v>
      </c>
      <c r="B119" s="170" t="s">
        <v>358</v>
      </c>
      <c r="C119" s="147">
        <v>55</v>
      </c>
      <c r="D119" s="147">
        <v>45</v>
      </c>
      <c r="E119" s="147">
        <v>50</v>
      </c>
      <c r="F119" s="147">
        <v>66</v>
      </c>
      <c r="G119" s="147">
        <v>77</v>
      </c>
      <c r="H119" s="147">
        <v>143</v>
      </c>
      <c r="I119" s="147">
        <v>83</v>
      </c>
      <c r="J119" s="147">
        <v>73</v>
      </c>
      <c r="K119" s="147">
        <v>77</v>
      </c>
      <c r="L119" s="147">
        <v>714</v>
      </c>
      <c r="M119" s="147">
        <v>780</v>
      </c>
      <c r="N119" s="147">
        <v>1494</v>
      </c>
      <c r="O119" s="147">
        <v>80</v>
      </c>
      <c r="P119" s="147">
        <v>70</v>
      </c>
      <c r="Q119" s="147">
        <v>75</v>
      </c>
      <c r="R119" s="147">
        <v>780</v>
      </c>
      <c r="S119" s="147">
        <v>857</v>
      </c>
      <c r="T119" s="147">
        <v>1637</v>
      </c>
    </row>
    <row r="120" spans="1:20" x14ac:dyDescent="0.35">
      <c r="A120" s="133" t="s">
        <v>353</v>
      </c>
      <c r="B120" s="170" t="s">
        <v>354</v>
      </c>
      <c r="C120" s="147">
        <v>57</v>
      </c>
      <c r="D120" s="147">
        <v>43</v>
      </c>
      <c r="E120" s="147">
        <v>50</v>
      </c>
      <c r="F120" s="147">
        <v>96</v>
      </c>
      <c r="G120" s="147">
        <v>89</v>
      </c>
      <c r="H120" s="147">
        <v>185</v>
      </c>
      <c r="I120" s="147">
        <v>81</v>
      </c>
      <c r="J120" s="147">
        <v>74</v>
      </c>
      <c r="K120" s="147">
        <v>77</v>
      </c>
      <c r="L120" s="147">
        <v>869</v>
      </c>
      <c r="M120" s="147">
        <v>984</v>
      </c>
      <c r="N120" s="147">
        <v>1853</v>
      </c>
      <c r="O120" s="147">
        <v>79</v>
      </c>
      <c r="P120" s="147">
        <v>71</v>
      </c>
      <c r="Q120" s="147">
        <v>75</v>
      </c>
      <c r="R120" s="147">
        <v>965</v>
      </c>
      <c r="S120" s="147">
        <v>1073</v>
      </c>
      <c r="T120" s="147">
        <v>2038</v>
      </c>
    </row>
    <row r="121" spans="1:20" x14ac:dyDescent="0.35">
      <c r="A121" s="133" t="s">
        <v>345</v>
      </c>
      <c r="B121" s="170" t="s">
        <v>346</v>
      </c>
      <c r="C121" s="147">
        <v>59</v>
      </c>
      <c r="D121" s="147">
        <v>53</v>
      </c>
      <c r="E121" s="147">
        <v>56</v>
      </c>
      <c r="F121" s="147">
        <v>172</v>
      </c>
      <c r="G121" s="147">
        <v>158</v>
      </c>
      <c r="H121" s="147">
        <v>330</v>
      </c>
      <c r="I121" s="147">
        <v>73</v>
      </c>
      <c r="J121" s="147">
        <v>70</v>
      </c>
      <c r="K121" s="147">
        <v>71</v>
      </c>
      <c r="L121" s="147">
        <v>783</v>
      </c>
      <c r="M121" s="147">
        <v>837</v>
      </c>
      <c r="N121" s="147">
        <v>1620</v>
      </c>
      <c r="O121" s="147">
        <v>71</v>
      </c>
      <c r="P121" s="147">
        <v>67</v>
      </c>
      <c r="Q121" s="147">
        <v>69</v>
      </c>
      <c r="R121" s="147">
        <v>955</v>
      </c>
      <c r="S121" s="147">
        <v>995</v>
      </c>
      <c r="T121" s="147">
        <v>1950</v>
      </c>
    </row>
    <row r="122" spans="1:20" x14ac:dyDescent="0.35">
      <c r="A122" s="133" t="s">
        <v>347</v>
      </c>
      <c r="B122" s="170" t="s">
        <v>348</v>
      </c>
      <c r="C122" s="147">
        <v>71</v>
      </c>
      <c r="D122" s="147">
        <v>59</v>
      </c>
      <c r="E122" s="147">
        <v>66</v>
      </c>
      <c r="F122" s="147">
        <v>190</v>
      </c>
      <c r="G122" s="147">
        <v>158</v>
      </c>
      <c r="H122" s="147">
        <v>348</v>
      </c>
      <c r="I122" s="147">
        <v>81</v>
      </c>
      <c r="J122" s="147">
        <v>76</v>
      </c>
      <c r="K122" s="147">
        <v>79</v>
      </c>
      <c r="L122" s="147">
        <v>977</v>
      </c>
      <c r="M122" s="147">
        <v>984</v>
      </c>
      <c r="N122" s="147">
        <v>1961</v>
      </c>
      <c r="O122" s="147">
        <v>79</v>
      </c>
      <c r="P122" s="147">
        <v>74</v>
      </c>
      <c r="Q122" s="147">
        <v>77</v>
      </c>
      <c r="R122" s="147">
        <v>1167</v>
      </c>
      <c r="S122" s="147">
        <v>1142</v>
      </c>
      <c r="T122" s="147">
        <v>2309</v>
      </c>
    </row>
    <row r="123" spans="1:20" x14ac:dyDescent="0.35">
      <c r="A123" s="133" t="s">
        <v>359</v>
      </c>
      <c r="B123" s="170" t="s">
        <v>360</v>
      </c>
      <c r="C123" s="147">
        <v>63</v>
      </c>
      <c r="D123" s="147">
        <v>39</v>
      </c>
      <c r="E123" s="147">
        <v>49</v>
      </c>
      <c r="F123" s="147">
        <v>52</v>
      </c>
      <c r="G123" s="147">
        <v>70</v>
      </c>
      <c r="H123" s="147">
        <v>122</v>
      </c>
      <c r="I123" s="147">
        <v>75</v>
      </c>
      <c r="J123" s="147">
        <v>69</v>
      </c>
      <c r="K123" s="147">
        <v>72</v>
      </c>
      <c r="L123" s="147">
        <v>934</v>
      </c>
      <c r="M123" s="147">
        <v>1011</v>
      </c>
      <c r="N123" s="147">
        <v>1945</v>
      </c>
      <c r="O123" s="147">
        <v>74</v>
      </c>
      <c r="P123" s="147">
        <v>67</v>
      </c>
      <c r="Q123" s="147">
        <v>70</v>
      </c>
      <c r="R123" s="147">
        <v>986</v>
      </c>
      <c r="S123" s="147">
        <v>1081</v>
      </c>
      <c r="T123" s="147">
        <v>2067</v>
      </c>
    </row>
    <row r="124" spans="1:20" x14ac:dyDescent="0.35">
      <c r="A124" s="133" t="s">
        <v>232</v>
      </c>
      <c r="B124" s="170" t="s">
        <v>233</v>
      </c>
      <c r="C124" s="147">
        <v>63</v>
      </c>
      <c r="D124" s="147">
        <v>53</v>
      </c>
      <c r="E124" s="147">
        <v>58</v>
      </c>
      <c r="F124" s="147">
        <v>407</v>
      </c>
      <c r="G124" s="147">
        <v>412</v>
      </c>
      <c r="H124" s="147">
        <v>819</v>
      </c>
      <c r="I124" s="147">
        <v>80</v>
      </c>
      <c r="J124" s="147">
        <v>73</v>
      </c>
      <c r="K124" s="147">
        <v>76</v>
      </c>
      <c r="L124" s="147">
        <v>3026</v>
      </c>
      <c r="M124" s="147">
        <v>3322</v>
      </c>
      <c r="N124" s="147">
        <v>6348</v>
      </c>
      <c r="O124" s="147">
        <v>78</v>
      </c>
      <c r="P124" s="147">
        <v>70</v>
      </c>
      <c r="Q124" s="147">
        <v>74</v>
      </c>
      <c r="R124" s="147">
        <v>3433</v>
      </c>
      <c r="S124" s="147">
        <v>3734</v>
      </c>
      <c r="T124" s="147">
        <v>7167</v>
      </c>
    </row>
    <row r="125" spans="1:20" x14ac:dyDescent="0.35">
      <c r="A125" s="133" t="s">
        <v>242</v>
      </c>
      <c r="B125" s="170" t="s">
        <v>243</v>
      </c>
      <c r="C125" s="147">
        <v>62</v>
      </c>
      <c r="D125" s="147">
        <v>44</v>
      </c>
      <c r="E125" s="147">
        <v>53</v>
      </c>
      <c r="F125" s="147">
        <v>312</v>
      </c>
      <c r="G125" s="147">
        <v>336</v>
      </c>
      <c r="H125" s="147">
        <v>648</v>
      </c>
      <c r="I125" s="147">
        <v>73</v>
      </c>
      <c r="J125" s="147">
        <v>66</v>
      </c>
      <c r="K125" s="147">
        <v>69</v>
      </c>
      <c r="L125" s="147">
        <v>1105</v>
      </c>
      <c r="M125" s="147">
        <v>1200</v>
      </c>
      <c r="N125" s="147">
        <v>2305</v>
      </c>
      <c r="O125" s="147">
        <v>71</v>
      </c>
      <c r="P125" s="147">
        <v>61</v>
      </c>
      <c r="Q125" s="147">
        <v>66</v>
      </c>
      <c r="R125" s="147">
        <v>1417</v>
      </c>
      <c r="S125" s="147">
        <v>1536</v>
      </c>
      <c r="T125" s="147">
        <v>2953</v>
      </c>
    </row>
    <row r="126" spans="1:20" x14ac:dyDescent="0.35">
      <c r="A126" s="133" t="s">
        <v>114</v>
      </c>
      <c r="B126" s="170" t="s">
        <v>115</v>
      </c>
      <c r="C126" s="147">
        <v>56</v>
      </c>
      <c r="D126" s="147">
        <v>49</v>
      </c>
      <c r="E126" s="147">
        <v>52</v>
      </c>
      <c r="F126" s="147">
        <v>260</v>
      </c>
      <c r="G126" s="147">
        <v>266</v>
      </c>
      <c r="H126" s="147">
        <v>526</v>
      </c>
      <c r="I126" s="147">
        <v>77</v>
      </c>
      <c r="J126" s="147">
        <v>69</v>
      </c>
      <c r="K126" s="147">
        <v>73</v>
      </c>
      <c r="L126" s="147">
        <v>521</v>
      </c>
      <c r="M126" s="147">
        <v>544</v>
      </c>
      <c r="N126" s="147">
        <v>1065</v>
      </c>
      <c r="O126" s="147">
        <v>70</v>
      </c>
      <c r="P126" s="147">
        <v>62</v>
      </c>
      <c r="Q126" s="147">
        <v>66</v>
      </c>
      <c r="R126" s="147">
        <v>781</v>
      </c>
      <c r="S126" s="147">
        <v>810</v>
      </c>
      <c r="T126" s="147">
        <v>1591</v>
      </c>
    </row>
    <row r="127" spans="1:20" x14ac:dyDescent="0.35">
      <c r="A127" s="133" t="s">
        <v>139</v>
      </c>
      <c r="B127" s="170" t="s">
        <v>140</v>
      </c>
      <c r="C127" s="147">
        <v>63</v>
      </c>
      <c r="D127" s="147">
        <v>53</v>
      </c>
      <c r="E127" s="147">
        <v>58</v>
      </c>
      <c r="F127" s="147">
        <v>169</v>
      </c>
      <c r="G127" s="147">
        <v>181</v>
      </c>
      <c r="H127" s="147">
        <v>350</v>
      </c>
      <c r="I127" s="147">
        <v>82</v>
      </c>
      <c r="J127" s="147">
        <v>75</v>
      </c>
      <c r="K127" s="147">
        <v>79</v>
      </c>
      <c r="L127" s="147">
        <v>1127</v>
      </c>
      <c r="M127" s="147">
        <v>1134</v>
      </c>
      <c r="N127" s="147">
        <v>2261</v>
      </c>
      <c r="O127" s="147">
        <v>79</v>
      </c>
      <c r="P127" s="147">
        <v>72</v>
      </c>
      <c r="Q127" s="147">
        <v>76</v>
      </c>
      <c r="R127" s="147">
        <v>1296</v>
      </c>
      <c r="S127" s="147">
        <v>1315</v>
      </c>
      <c r="T127" s="147">
        <v>2611</v>
      </c>
    </row>
    <row r="128" spans="1:20" x14ac:dyDescent="0.35">
      <c r="A128" s="133" t="s">
        <v>370</v>
      </c>
      <c r="B128" s="170" t="s">
        <v>371</v>
      </c>
      <c r="C128" s="147">
        <v>70</v>
      </c>
      <c r="D128" s="147">
        <v>58</v>
      </c>
      <c r="E128" s="147">
        <v>64</v>
      </c>
      <c r="F128" s="147">
        <v>494</v>
      </c>
      <c r="G128" s="147">
        <v>495</v>
      </c>
      <c r="H128" s="147">
        <v>989</v>
      </c>
      <c r="I128" s="147">
        <v>84</v>
      </c>
      <c r="J128" s="147">
        <v>78</v>
      </c>
      <c r="K128" s="147">
        <v>81</v>
      </c>
      <c r="L128" s="147">
        <v>3176</v>
      </c>
      <c r="M128" s="147">
        <v>3413</v>
      </c>
      <c r="N128" s="147">
        <v>6589</v>
      </c>
      <c r="O128" s="147">
        <v>82</v>
      </c>
      <c r="P128" s="147">
        <v>75</v>
      </c>
      <c r="Q128" s="147">
        <v>79</v>
      </c>
      <c r="R128" s="147">
        <v>3670</v>
      </c>
      <c r="S128" s="147">
        <v>3908</v>
      </c>
      <c r="T128" s="147">
        <v>7578</v>
      </c>
    </row>
    <row r="129" spans="1:20" x14ac:dyDescent="0.35">
      <c r="A129" s="133" t="s">
        <v>380</v>
      </c>
      <c r="B129" s="170" t="s">
        <v>381</v>
      </c>
      <c r="C129" s="147">
        <v>71</v>
      </c>
      <c r="D129" s="147">
        <v>60</v>
      </c>
      <c r="E129" s="147">
        <v>65</v>
      </c>
      <c r="F129" s="147">
        <v>308</v>
      </c>
      <c r="G129" s="147">
        <v>341</v>
      </c>
      <c r="H129" s="147">
        <v>649</v>
      </c>
      <c r="I129" s="147">
        <v>80</v>
      </c>
      <c r="J129" s="147">
        <v>74</v>
      </c>
      <c r="K129" s="147">
        <v>77</v>
      </c>
      <c r="L129" s="147">
        <v>1150</v>
      </c>
      <c r="M129" s="147">
        <v>1170</v>
      </c>
      <c r="N129" s="147">
        <v>2320</v>
      </c>
      <c r="O129" s="147">
        <v>78</v>
      </c>
      <c r="P129" s="147">
        <v>70</v>
      </c>
      <c r="Q129" s="147">
        <v>74</v>
      </c>
      <c r="R129" s="147">
        <v>1458</v>
      </c>
      <c r="S129" s="147">
        <v>1511</v>
      </c>
      <c r="T129" s="147">
        <v>2969</v>
      </c>
    </row>
    <row r="130" spans="1:20" x14ac:dyDescent="0.35">
      <c r="A130" s="133" t="s">
        <v>390</v>
      </c>
      <c r="B130" s="170" t="s">
        <v>391</v>
      </c>
      <c r="C130" s="147">
        <v>67</v>
      </c>
      <c r="D130" s="147">
        <v>60</v>
      </c>
      <c r="E130" s="147">
        <v>64</v>
      </c>
      <c r="F130" s="147">
        <v>140</v>
      </c>
      <c r="G130" s="147">
        <v>146</v>
      </c>
      <c r="H130" s="147">
        <v>286</v>
      </c>
      <c r="I130" s="147">
        <v>80</v>
      </c>
      <c r="J130" s="147">
        <v>76</v>
      </c>
      <c r="K130" s="147">
        <v>78</v>
      </c>
      <c r="L130" s="147">
        <v>544</v>
      </c>
      <c r="M130" s="147">
        <v>551</v>
      </c>
      <c r="N130" s="147">
        <v>1095</v>
      </c>
      <c r="O130" s="147">
        <v>78</v>
      </c>
      <c r="P130" s="147">
        <v>73</v>
      </c>
      <c r="Q130" s="147">
        <v>75</v>
      </c>
      <c r="R130" s="147">
        <v>684</v>
      </c>
      <c r="S130" s="147">
        <v>697</v>
      </c>
      <c r="T130" s="147">
        <v>1381</v>
      </c>
    </row>
    <row r="131" spans="1:20" x14ac:dyDescent="0.35">
      <c r="A131" s="133" t="s">
        <v>234</v>
      </c>
      <c r="B131" s="170" t="s">
        <v>235</v>
      </c>
      <c r="C131" s="147">
        <v>61</v>
      </c>
      <c r="D131" s="147">
        <v>52</v>
      </c>
      <c r="E131" s="147">
        <v>57</v>
      </c>
      <c r="F131" s="147">
        <v>1095</v>
      </c>
      <c r="G131" s="147">
        <v>1128</v>
      </c>
      <c r="H131" s="147">
        <v>2223</v>
      </c>
      <c r="I131" s="147">
        <v>80</v>
      </c>
      <c r="J131" s="147">
        <v>73</v>
      </c>
      <c r="K131" s="147">
        <v>77</v>
      </c>
      <c r="L131" s="147">
        <v>6854</v>
      </c>
      <c r="M131" s="147">
        <v>7198</v>
      </c>
      <c r="N131" s="147">
        <v>14052</v>
      </c>
      <c r="O131" s="147">
        <v>78</v>
      </c>
      <c r="P131" s="147">
        <v>70</v>
      </c>
      <c r="Q131" s="147">
        <v>74</v>
      </c>
      <c r="R131" s="147">
        <v>7949</v>
      </c>
      <c r="S131" s="147">
        <v>8326</v>
      </c>
      <c r="T131" s="147">
        <v>16275</v>
      </c>
    </row>
    <row r="132" spans="1:20" x14ac:dyDescent="0.35">
      <c r="A132" s="133" t="s">
        <v>244</v>
      </c>
      <c r="B132" s="170" t="s">
        <v>427</v>
      </c>
      <c r="C132" s="147">
        <v>65</v>
      </c>
      <c r="D132" s="147">
        <v>52</v>
      </c>
      <c r="E132" s="147">
        <v>58</v>
      </c>
      <c r="F132" s="147">
        <v>181</v>
      </c>
      <c r="G132" s="147">
        <v>224</v>
      </c>
      <c r="H132" s="147">
        <v>405</v>
      </c>
      <c r="I132" s="147">
        <v>79</v>
      </c>
      <c r="J132" s="147">
        <v>76</v>
      </c>
      <c r="K132" s="147">
        <v>78</v>
      </c>
      <c r="L132" s="147">
        <v>859</v>
      </c>
      <c r="M132" s="147">
        <v>896</v>
      </c>
      <c r="N132" s="147">
        <v>1755</v>
      </c>
      <c r="O132" s="147">
        <v>77</v>
      </c>
      <c r="P132" s="147">
        <v>71</v>
      </c>
      <c r="Q132" s="147">
        <v>74</v>
      </c>
      <c r="R132" s="147">
        <v>1040</v>
      </c>
      <c r="S132" s="147">
        <v>1120</v>
      </c>
      <c r="T132" s="147">
        <v>2160</v>
      </c>
    </row>
    <row r="133" spans="1:20" x14ac:dyDescent="0.35">
      <c r="A133" s="133" t="s">
        <v>247</v>
      </c>
      <c r="B133" s="170" t="s">
        <v>248</v>
      </c>
      <c r="C133" s="147">
        <v>71</v>
      </c>
      <c r="D133" s="147">
        <v>55</v>
      </c>
      <c r="E133" s="147">
        <v>63</v>
      </c>
      <c r="F133" s="147">
        <v>171</v>
      </c>
      <c r="G133" s="147">
        <v>190</v>
      </c>
      <c r="H133" s="147">
        <v>361</v>
      </c>
      <c r="I133" s="147">
        <v>83</v>
      </c>
      <c r="J133" s="147">
        <v>73</v>
      </c>
      <c r="K133" s="147">
        <v>78</v>
      </c>
      <c r="L133" s="147">
        <v>950</v>
      </c>
      <c r="M133" s="147">
        <v>1006</v>
      </c>
      <c r="N133" s="147">
        <v>1956</v>
      </c>
      <c r="O133" s="147">
        <v>81</v>
      </c>
      <c r="P133" s="147">
        <v>70</v>
      </c>
      <c r="Q133" s="147">
        <v>76</v>
      </c>
      <c r="R133" s="147">
        <v>1121</v>
      </c>
      <c r="S133" s="147">
        <v>1196</v>
      </c>
      <c r="T133" s="147">
        <v>2317</v>
      </c>
    </row>
    <row r="134" spans="1:20" x14ac:dyDescent="0.35">
      <c r="A134" s="133" t="s">
        <v>204</v>
      </c>
      <c r="B134" s="170" t="s">
        <v>205</v>
      </c>
      <c r="C134" s="147">
        <v>55</v>
      </c>
      <c r="D134" s="147">
        <v>51</v>
      </c>
      <c r="E134" s="147">
        <v>53</v>
      </c>
      <c r="F134" s="147">
        <v>94</v>
      </c>
      <c r="G134" s="147">
        <v>108</v>
      </c>
      <c r="H134" s="147">
        <v>202</v>
      </c>
      <c r="I134" s="147">
        <v>77</v>
      </c>
      <c r="J134" s="147">
        <v>68</v>
      </c>
      <c r="K134" s="147">
        <v>72</v>
      </c>
      <c r="L134" s="147">
        <v>786</v>
      </c>
      <c r="M134" s="147">
        <v>887</v>
      </c>
      <c r="N134" s="147">
        <v>1673</v>
      </c>
      <c r="O134" s="147">
        <v>75</v>
      </c>
      <c r="P134" s="147">
        <v>66</v>
      </c>
      <c r="Q134" s="147">
        <v>70</v>
      </c>
      <c r="R134" s="147">
        <v>880</v>
      </c>
      <c r="S134" s="147">
        <v>995</v>
      </c>
      <c r="T134" s="147">
        <v>1875</v>
      </c>
    </row>
    <row r="135" spans="1:20" x14ac:dyDescent="0.35">
      <c r="A135" s="133" t="s">
        <v>224</v>
      </c>
      <c r="B135" s="170" t="s">
        <v>225</v>
      </c>
      <c r="C135" s="147">
        <v>65</v>
      </c>
      <c r="D135" s="147">
        <v>53</v>
      </c>
      <c r="E135" s="147">
        <v>59</v>
      </c>
      <c r="F135" s="147">
        <v>389</v>
      </c>
      <c r="G135" s="147">
        <v>425</v>
      </c>
      <c r="H135" s="147">
        <v>814</v>
      </c>
      <c r="I135" s="147">
        <v>81</v>
      </c>
      <c r="J135" s="147">
        <v>74</v>
      </c>
      <c r="K135" s="147">
        <v>77</v>
      </c>
      <c r="L135" s="147">
        <v>2541</v>
      </c>
      <c r="M135" s="147">
        <v>2770</v>
      </c>
      <c r="N135" s="147">
        <v>5311</v>
      </c>
      <c r="O135" s="147">
        <v>79</v>
      </c>
      <c r="P135" s="147">
        <v>71</v>
      </c>
      <c r="Q135" s="147">
        <v>75</v>
      </c>
      <c r="R135" s="147">
        <v>2930</v>
      </c>
      <c r="S135" s="147">
        <v>3195</v>
      </c>
      <c r="T135" s="147">
        <v>6125</v>
      </c>
    </row>
    <row r="136" spans="1:20" x14ac:dyDescent="0.35">
      <c r="A136" s="133" t="s">
        <v>335</v>
      </c>
      <c r="B136" s="170" t="s">
        <v>336</v>
      </c>
      <c r="C136" s="147">
        <v>64</v>
      </c>
      <c r="D136" s="147">
        <v>54</v>
      </c>
      <c r="E136" s="147">
        <v>59</v>
      </c>
      <c r="F136" s="147">
        <v>1339</v>
      </c>
      <c r="G136" s="147">
        <v>1341</v>
      </c>
      <c r="H136" s="147">
        <v>2680</v>
      </c>
      <c r="I136" s="147">
        <v>81</v>
      </c>
      <c r="J136" s="147">
        <v>74</v>
      </c>
      <c r="K136" s="147">
        <v>77</v>
      </c>
      <c r="L136" s="147">
        <v>7220</v>
      </c>
      <c r="M136" s="147">
        <v>7456</v>
      </c>
      <c r="N136" s="147">
        <v>14676</v>
      </c>
      <c r="O136" s="147">
        <v>78</v>
      </c>
      <c r="P136" s="147">
        <v>71</v>
      </c>
      <c r="Q136" s="147">
        <v>74</v>
      </c>
      <c r="R136" s="147">
        <v>8559</v>
      </c>
      <c r="S136" s="147">
        <v>8797</v>
      </c>
      <c r="T136" s="147">
        <v>17356</v>
      </c>
    </row>
    <row r="137" spans="1:20" x14ac:dyDescent="0.35">
      <c r="A137" s="133" t="s">
        <v>337</v>
      </c>
      <c r="B137" s="170" t="s">
        <v>338</v>
      </c>
      <c r="C137" s="147">
        <v>62</v>
      </c>
      <c r="D137" s="147">
        <v>53</v>
      </c>
      <c r="E137" s="147">
        <v>57</v>
      </c>
      <c r="F137" s="147">
        <v>308</v>
      </c>
      <c r="G137" s="147">
        <v>300</v>
      </c>
      <c r="H137" s="147">
        <v>608</v>
      </c>
      <c r="I137" s="147">
        <v>78</v>
      </c>
      <c r="J137" s="147">
        <v>70</v>
      </c>
      <c r="K137" s="147">
        <v>74</v>
      </c>
      <c r="L137" s="147">
        <v>1332</v>
      </c>
      <c r="M137" s="147">
        <v>1422</v>
      </c>
      <c r="N137" s="147">
        <v>2754</v>
      </c>
      <c r="O137" s="147">
        <v>75</v>
      </c>
      <c r="P137" s="147">
        <v>67</v>
      </c>
      <c r="Q137" s="147">
        <v>71</v>
      </c>
      <c r="R137" s="147">
        <v>1640</v>
      </c>
      <c r="S137" s="147">
        <v>1722</v>
      </c>
      <c r="T137" s="147">
        <v>3362</v>
      </c>
    </row>
    <row r="138" spans="1:20" x14ac:dyDescent="0.35">
      <c r="A138" s="133" t="s">
        <v>118</v>
      </c>
      <c r="B138" s="170" t="s">
        <v>119</v>
      </c>
      <c r="C138" s="147">
        <v>67</v>
      </c>
      <c r="D138" s="147">
        <v>57</v>
      </c>
      <c r="E138" s="147">
        <v>62</v>
      </c>
      <c r="F138" s="147">
        <v>1145</v>
      </c>
      <c r="G138" s="147">
        <v>1274</v>
      </c>
      <c r="H138" s="147">
        <v>2419</v>
      </c>
      <c r="I138" s="147">
        <v>82</v>
      </c>
      <c r="J138" s="147">
        <v>76</v>
      </c>
      <c r="K138" s="147">
        <v>79</v>
      </c>
      <c r="L138" s="147">
        <v>5575</v>
      </c>
      <c r="M138" s="147">
        <v>5913</v>
      </c>
      <c r="N138" s="147">
        <v>11488</v>
      </c>
      <c r="O138" s="147">
        <v>80</v>
      </c>
      <c r="P138" s="147">
        <v>72</v>
      </c>
      <c r="Q138" s="147">
        <v>76</v>
      </c>
      <c r="R138" s="147">
        <v>6720</v>
      </c>
      <c r="S138" s="147">
        <v>7187</v>
      </c>
      <c r="T138" s="147">
        <v>13907</v>
      </c>
    </row>
    <row r="139" spans="1:20" x14ac:dyDescent="0.35">
      <c r="A139" s="133" t="s">
        <v>100</v>
      </c>
      <c r="B139" s="170" t="s">
        <v>101</v>
      </c>
      <c r="C139" s="147">
        <v>69</v>
      </c>
      <c r="D139" s="147">
        <v>55</v>
      </c>
      <c r="E139" s="147">
        <v>62</v>
      </c>
      <c r="F139" s="147">
        <v>200</v>
      </c>
      <c r="G139" s="147">
        <v>216</v>
      </c>
      <c r="H139" s="147">
        <v>416</v>
      </c>
      <c r="I139" s="147">
        <v>84</v>
      </c>
      <c r="J139" s="147">
        <v>73</v>
      </c>
      <c r="K139" s="147">
        <v>78</v>
      </c>
      <c r="L139" s="147">
        <v>812</v>
      </c>
      <c r="M139" s="147">
        <v>857</v>
      </c>
      <c r="N139" s="147">
        <v>1669</v>
      </c>
      <c r="O139" s="147">
        <v>81</v>
      </c>
      <c r="P139" s="147">
        <v>69</v>
      </c>
      <c r="Q139" s="147">
        <v>75</v>
      </c>
      <c r="R139" s="147">
        <v>1012</v>
      </c>
      <c r="S139" s="147">
        <v>1073</v>
      </c>
      <c r="T139" s="147">
        <v>2085</v>
      </c>
    </row>
    <row r="140" spans="1:20" x14ac:dyDescent="0.35">
      <c r="A140" s="133" t="s">
        <v>102</v>
      </c>
      <c r="B140" s="170" t="s">
        <v>103</v>
      </c>
      <c r="C140" s="147">
        <v>63</v>
      </c>
      <c r="D140" s="147">
        <v>59</v>
      </c>
      <c r="E140" s="147">
        <v>61</v>
      </c>
      <c r="F140" s="147">
        <v>258</v>
      </c>
      <c r="G140" s="147">
        <v>261</v>
      </c>
      <c r="H140" s="147">
        <v>519</v>
      </c>
      <c r="I140" s="147">
        <v>84</v>
      </c>
      <c r="J140" s="147">
        <v>73</v>
      </c>
      <c r="K140" s="147">
        <v>78</v>
      </c>
      <c r="L140" s="147">
        <v>584</v>
      </c>
      <c r="M140" s="147">
        <v>591</v>
      </c>
      <c r="N140" s="147">
        <v>1175</v>
      </c>
      <c r="O140" s="147">
        <v>78</v>
      </c>
      <c r="P140" s="147">
        <v>68</v>
      </c>
      <c r="Q140" s="147">
        <v>73</v>
      </c>
      <c r="R140" s="147">
        <v>842</v>
      </c>
      <c r="S140" s="147">
        <v>852</v>
      </c>
      <c r="T140" s="147">
        <v>1694</v>
      </c>
    </row>
    <row r="141" spans="1:20" x14ac:dyDescent="0.35">
      <c r="A141" s="133" t="s">
        <v>192</v>
      </c>
      <c r="B141" s="170" t="s">
        <v>193</v>
      </c>
      <c r="C141" s="147">
        <v>61</v>
      </c>
      <c r="D141" s="147">
        <v>49</v>
      </c>
      <c r="E141" s="147">
        <v>55</v>
      </c>
      <c r="F141" s="147">
        <v>688</v>
      </c>
      <c r="G141" s="147">
        <v>754</v>
      </c>
      <c r="H141" s="147">
        <v>1442</v>
      </c>
      <c r="I141" s="147">
        <v>77</v>
      </c>
      <c r="J141" s="147">
        <v>70</v>
      </c>
      <c r="K141" s="147">
        <v>74</v>
      </c>
      <c r="L141" s="147">
        <v>3795</v>
      </c>
      <c r="M141" s="147">
        <v>3890</v>
      </c>
      <c r="N141" s="147">
        <v>7685</v>
      </c>
      <c r="O141" s="147">
        <v>75</v>
      </c>
      <c r="P141" s="147">
        <v>67</v>
      </c>
      <c r="Q141" s="147">
        <v>71</v>
      </c>
      <c r="R141" s="147">
        <v>4483</v>
      </c>
      <c r="S141" s="147">
        <v>4644</v>
      </c>
      <c r="T141" s="147">
        <v>9127</v>
      </c>
    </row>
    <row r="142" spans="1:20" x14ac:dyDescent="0.35">
      <c r="A142" s="133" t="s">
        <v>190</v>
      </c>
      <c r="B142" s="170" t="s">
        <v>191</v>
      </c>
      <c r="C142" s="147">
        <v>61</v>
      </c>
      <c r="D142" s="147">
        <v>51</v>
      </c>
      <c r="E142" s="147">
        <v>56</v>
      </c>
      <c r="F142" s="147">
        <v>565</v>
      </c>
      <c r="G142" s="147">
        <v>569</v>
      </c>
      <c r="H142" s="147">
        <v>1134</v>
      </c>
      <c r="I142" s="147">
        <v>76</v>
      </c>
      <c r="J142" s="147">
        <v>67</v>
      </c>
      <c r="K142" s="147">
        <v>72</v>
      </c>
      <c r="L142" s="147">
        <v>1158</v>
      </c>
      <c r="M142" s="147">
        <v>1188</v>
      </c>
      <c r="N142" s="147">
        <v>2346</v>
      </c>
      <c r="O142" s="147">
        <v>71</v>
      </c>
      <c r="P142" s="147">
        <v>62</v>
      </c>
      <c r="Q142" s="147">
        <v>67</v>
      </c>
      <c r="R142" s="147">
        <v>1723</v>
      </c>
      <c r="S142" s="147">
        <v>1757</v>
      </c>
      <c r="T142" s="147">
        <v>3480</v>
      </c>
    </row>
    <row r="143" spans="1:20" x14ac:dyDescent="0.35">
      <c r="A143" s="133" t="s">
        <v>208</v>
      </c>
      <c r="B143" s="170" t="s">
        <v>209</v>
      </c>
      <c r="C143" s="147">
        <v>60</v>
      </c>
      <c r="D143" s="147">
        <v>59</v>
      </c>
      <c r="E143" s="147">
        <v>59</v>
      </c>
      <c r="F143" s="147">
        <v>195</v>
      </c>
      <c r="G143" s="147">
        <v>189</v>
      </c>
      <c r="H143" s="147">
        <v>384</v>
      </c>
      <c r="I143" s="147">
        <v>83</v>
      </c>
      <c r="J143" s="147">
        <v>73</v>
      </c>
      <c r="K143" s="147">
        <v>78</v>
      </c>
      <c r="L143" s="147">
        <v>1329</v>
      </c>
      <c r="M143" s="147">
        <v>1281</v>
      </c>
      <c r="N143" s="147">
        <v>2610</v>
      </c>
      <c r="O143" s="147">
        <v>80</v>
      </c>
      <c r="P143" s="147">
        <v>71</v>
      </c>
      <c r="Q143" s="147">
        <v>76</v>
      </c>
      <c r="R143" s="147">
        <v>1524</v>
      </c>
      <c r="S143" s="147">
        <v>1470</v>
      </c>
      <c r="T143" s="147">
        <v>2994</v>
      </c>
    </row>
    <row r="144" spans="1:20" x14ac:dyDescent="0.35">
      <c r="A144" s="133" t="s">
        <v>216</v>
      </c>
      <c r="B144" s="170" t="s">
        <v>217</v>
      </c>
      <c r="C144" s="147">
        <v>71</v>
      </c>
      <c r="D144" s="147">
        <v>67</v>
      </c>
      <c r="E144" s="147">
        <v>69</v>
      </c>
      <c r="F144" s="147">
        <v>209</v>
      </c>
      <c r="G144" s="147">
        <v>229</v>
      </c>
      <c r="H144" s="147">
        <v>438</v>
      </c>
      <c r="I144" s="147">
        <v>84</v>
      </c>
      <c r="J144" s="147">
        <v>75</v>
      </c>
      <c r="K144" s="147">
        <v>80</v>
      </c>
      <c r="L144" s="147">
        <v>832</v>
      </c>
      <c r="M144" s="147">
        <v>876</v>
      </c>
      <c r="N144" s="147">
        <v>1708</v>
      </c>
      <c r="O144" s="147">
        <v>81</v>
      </c>
      <c r="P144" s="147">
        <v>74</v>
      </c>
      <c r="Q144" s="147">
        <v>77</v>
      </c>
      <c r="R144" s="147">
        <v>1041</v>
      </c>
      <c r="S144" s="147">
        <v>1105</v>
      </c>
      <c r="T144" s="147">
        <v>2146</v>
      </c>
    </row>
    <row r="145" spans="1:20" x14ac:dyDescent="0.35">
      <c r="A145" s="133" t="s">
        <v>108</v>
      </c>
      <c r="B145" s="170" t="s">
        <v>109</v>
      </c>
      <c r="C145" s="147">
        <v>70</v>
      </c>
      <c r="D145" s="147">
        <v>61</v>
      </c>
      <c r="E145" s="147">
        <v>66</v>
      </c>
      <c r="F145" s="147">
        <v>239</v>
      </c>
      <c r="G145" s="147">
        <v>243</v>
      </c>
      <c r="H145" s="147">
        <v>482</v>
      </c>
      <c r="I145" s="147">
        <v>85</v>
      </c>
      <c r="J145" s="147">
        <v>78</v>
      </c>
      <c r="K145" s="147">
        <v>81</v>
      </c>
      <c r="L145" s="147">
        <v>1743</v>
      </c>
      <c r="M145" s="147">
        <v>1946</v>
      </c>
      <c r="N145" s="147">
        <v>3689</v>
      </c>
      <c r="O145" s="147">
        <v>83</v>
      </c>
      <c r="P145" s="147">
        <v>76</v>
      </c>
      <c r="Q145" s="147">
        <v>79</v>
      </c>
      <c r="R145" s="147">
        <v>1982</v>
      </c>
      <c r="S145" s="147">
        <v>2189</v>
      </c>
      <c r="T145" s="147">
        <v>4171</v>
      </c>
    </row>
    <row r="146" spans="1:20" x14ac:dyDescent="0.35">
      <c r="A146" s="133" t="s">
        <v>110</v>
      </c>
      <c r="B146" s="170" t="s">
        <v>111</v>
      </c>
      <c r="C146" s="147">
        <v>60</v>
      </c>
      <c r="D146" s="147">
        <v>53</v>
      </c>
      <c r="E146" s="147">
        <v>56</v>
      </c>
      <c r="F146" s="147">
        <v>287</v>
      </c>
      <c r="G146" s="147">
        <v>253</v>
      </c>
      <c r="H146" s="147">
        <v>540</v>
      </c>
      <c r="I146" s="147">
        <v>81</v>
      </c>
      <c r="J146" s="147">
        <v>73</v>
      </c>
      <c r="K146" s="147">
        <v>77</v>
      </c>
      <c r="L146" s="147">
        <v>1608</v>
      </c>
      <c r="M146" s="147">
        <v>1740</v>
      </c>
      <c r="N146" s="147">
        <v>3348</v>
      </c>
      <c r="O146" s="147">
        <v>78</v>
      </c>
      <c r="P146" s="147">
        <v>71</v>
      </c>
      <c r="Q146" s="147">
        <v>74</v>
      </c>
      <c r="R146" s="147">
        <v>1895</v>
      </c>
      <c r="S146" s="147">
        <v>1993</v>
      </c>
      <c r="T146" s="147">
        <v>3888</v>
      </c>
    </row>
    <row r="147" spans="1:20" x14ac:dyDescent="0.35">
      <c r="A147" s="133" t="s">
        <v>368</v>
      </c>
      <c r="B147" s="170" t="s">
        <v>369</v>
      </c>
      <c r="C147" s="147">
        <v>63</v>
      </c>
      <c r="D147" s="147">
        <v>52</v>
      </c>
      <c r="E147" s="147">
        <v>58</v>
      </c>
      <c r="F147" s="147">
        <v>356</v>
      </c>
      <c r="G147" s="147">
        <v>406</v>
      </c>
      <c r="H147" s="147">
        <v>762</v>
      </c>
      <c r="I147" s="147">
        <v>78</v>
      </c>
      <c r="J147" s="147">
        <v>70</v>
      </c>
      <c r="K147" s="147">
        <v>74</v>
      </c>
      <c r="L147" s="147">
        <v>2338</v>
      </c>
      <c r="M147" s="147">
        <v>2440</v>
      </c>
      <c r="N147" s="147">
        <v>4778</v>
      </c>
      <c r="O147" s="147">
        <v>77</v>
      </c>
      <c r="P147" s="147">
        <v>68</v>
      </c>
      <c r="Q147" s="147">
        <v>72</v>
      </c>
      <c r="R147" s="147">
        <v>2694</v>
      </c>
      <c r="S147" s="147">
        <v>2846</v>
      </c>
      <c r="T147" s="147">
        <v>5540</v>
      </c>
    </row>
    <row r="148" spans="1:20" x14ac:dyDescent="0.35">
      <c r="A148" s="133" t="s">
        <v>112</v>
      </c>
      <c r="B148" s="170" t="s">
        <v>113</v>
      </c>
      <c r="C148" s="147">
        <v>65</v>
      </c>
      <c r="D148" s="147">
        <v>61</v>
      </c>
      <c r="E148" s="147">
        <v>63</v>
      </c>
      <c r="F148" s="147">
        <v>328</v>
      </c>
      <c r="G148" s="147">
        <v>342</v>
      </c>
      <c r="H148" s="147">
        <v>670</v>
      </c>
      <c r="I148" s="147">
        <v>80</v>
      </c>
      <c r="J148" s="147">
        <v>72</v>
      </c>
      <c r="K148" s="147">
        <v>76</v>
      </c>
      <c r="L148" s="147">
        <v>2037</v>
      </c>
      <c r="M148" s="147">
        <v>2272</v>
      </c>
      <c r="N148" s="147">
        <v>4309</v>
      </c>
      <c r="O148" s="147">
        <v>78</v>
      </c>
      <c r="P148" s="147">
        <v>71</v>
      </c>
      <c r="Q148" s="147">
        <v>74</v>
      </c>
      <c r="R148" s="147">
        <v>2365</v>
      </c>
      <c r="S148" s="147">
        <v>2614</v>
      </c>
      <c r="T148" s="147">
        <v>4979</v>
      </c>
    </row>
    <row r="149" spans="1:20" x14ac:dyDescent="0.35">
      <c r="A149" s="133" t="s">
        <v>374</v>
      </c>
      <c r="B149" s="170" t="s">
        <v>375</v>
      </c>
      <c r="C149" s="147">
        <v>60</v>
      </c>
      <c r="D149" s="147">
        <v>52</v>
      </c>
      <c r="E149" s="147">
        <v>56</v>
      </c>
      <c r="F149" s="147">
        <v>417</v>
      </c>
      <c r="G149" s="147">
        <v>402</v>
      </c>
      <c r="H149" s="147">
        <v>819</v>
      </c>
      <c r="I149" s="147">
        <v>81</v>
      </c>
      <c r="J149" s="147">
        <v>74</v>
      </c>
      <c r="K149" s="147">
        <v>77</v>
      </c>
      <c r="L149" s="147">
        <v>2926</v>
      </c>
      <c r="M149" s="147">
        <v>2956</v>
      </c>
      <c r="N149" s="147">
        <v>5882</v>
      </c>
      <c r="O149" s="147">
        <v>78</v>
      </c>
      <c r="P149" s="147">
        <v>72</v>
      </c>
      <c r="Q149" s="147">
        <v>75</v>
      </c>
      <c r="R149" s="147">
        <v>3343</v>
      </c>
      <c r="S149" s="147">
        <v>3358</v>
      </c>
      <c r="T149" s="147">
        <v>6701</v>
      </c>
    </row>
    <row r="150" spans="1:20" x14ac:dyDescent="0.35">
      <c r="A150" s="133" t="s">
        <v>236</v>
      </c>
      <c r="B150" s="170" t="s">
        <v>237</v>
      </c>
      <c r="C150" s="147">
        <v>64</v>
      </c>
      <c r="D150" s="147">
        <v>52</v>
      </c>
      <c r="E150" s="147">
        <v>58</v>
      </c>
      <c r="F150" s="147">
        <v>784</v>
      </c>
      <c r="G150" s="147">
        <v>802</v>
      </c>
      <c r="H150" s="147">
        <v>1586</v>
      </c>
      <c r="I150" s="147">
        <v>82</v>
      </c>
      <c r="J150" s="147">
        <v>76</v>
      </c>
      <c r="K150" s="147">
        <v>79</v>
      </c>
      <c r="L150" s="147">
        <v>6237</v>
      </c>
      <c r="M150" s="147">
        <v>6582</v>
      </c>
      <c r="N150" s="147">
        <v>12819</v>
      </c>
      <c r="O150" s="147">
        <v>80</v>
      </c>
      <c r="P150" s="147">
        <v>74</v>
      </c>
      <c r="Q150" s="147">
        <v>77</v>
      </c>
      <c r="R150" s="147">
        <v>7021</v>
      </c>
      <c r="S150" s="147">
        <v>7384</v>
      </c>
      <c r="T150" s="147">
        <v>14405</v>
      </c>
    </row>
    <row r="151" spans="1:20" x14ac:dyDescent="0.35">
      <c r="A151" s="133" t="s">
        <v>333</v>
      </c>
      <c r="B151" s="170" t="s">
        <v>334</v>
      </c>
      <c r="C151" s="147">
        <v>67</v>
      </c>
      <c r="D151" s="147">
        <v>52</v>
      </c>
      <c r="E151" s="147">
        <v>58</v>
      </c>
      <c r="F151" s="147">
        <v>122</v>
      </c>
      <c r="G151" s="147">
        <v>155</v>
      </c>
      <c r="H151" s="147">
        <v>277</v>
      </c>
      <c r="I151" s="147">
        <v>81</v>
      </c>
      <c r="J151" s="147">
        <v>67</v>
      </c>
      <c r="K151" s="147">
        <v>73</v>
      </c>
      <c r="L151" s="147">
        <v>478</v>
      </c>
      <c r="M151" s="147">
        <v>540</v>
      </c>
      <c r="N151" s="147">
        <v>1018</v>
      </c>
      <c r="O151" s="147">
        <v>78</v>
      </c>
      <c r="P151" s="147">
        <v>63</v>
      </c>
      <c r="Q151" s="147">
        <v>70</v>
      </c>
      <c r="R151" s="147">
        <v>600</v>
      </c>
      <c r="S151" s="147">
        <v>695</v>
      </c>
      <c r="T151" s="147">
        <v>1295</v>
      </c>
    </row>
    <row r="152" spans="1:20" x14ac:dyDescent="0.35">
      <c r="A152" s="133" t="s">
        <v>186</v>
      </c>
      <c r="B152" s="170" t="s">
        <v>187</v>
      </c>
      <c r="C152" s="147">
        <v>74</v>
      </c>
      <c r="D152" s="147">
        <v>63</v>
      </c>
      <c r="E152" s="147">
        <v>68</v>
      </c>
      <c r="F152" s="147">
        <v>554</v>
      </c>
      <c r="G152" s="147">
        <v>643</v>
      </c>
      <c r="H152" s="147">
        <v>1197</v>
      </c>
      <c r="I152" s="147">
        <v>85</v>
      </c>
      <c r="J152" s="147">
        <v>77</v>
      </c>
      <c r="K152" s="147">
        <v>81</v>
      </c>
      <c r="L152" s="147">
        <v>3332</v>
      </c>
      <c r="M152" s="147">
        <v>3530</v>
      </c>
      <c r="N152" s="147">
        <v>6862</v>
      </c>
      <c r="O152" s="147">
        <v>84</v>
      </c>
      <c r="P152" s="147">
        <v>75</v>
      </c>
      <c r="Q152" s="147">
        <v>79</v>
      </c>
      <c r="R152" s="147">
        <v>3886</v>
      </c>
      <c r="S152" s="147">
        <v>4173</v>
      </c>
      <c r="T152" s="147">
        <v>8059</v>
      </c>
    </row>
    <row r="153" spans="1:20" x14ac:dyDescent="0.35">
      <c r="A153" s="133" t="s">
        <v>240</v>
      </c>
      <c r="B153" s="170" t="s">
        <v>241</v>
      </c>
      <c r="C153" s="147">
        <v>61</v>
      </c>
      <c r="D153" s="147">
        <v>51</v>
      </c>
      <c r="E153" s="147">
        <v>56</v>
      </c>
      <c r="F153" s="147">
        <v>772</v>
      </c>
      <c r="G153" s="147">
        <v>792</v>
      </c>
      <c r="H153" s="147">
        <v>1564</v>
      </c>
      <c r="I153" s="147">
        <v>75</v>
      </c>
      <c r="J153" s="147">
        <v>68</v>
      </c>
      <c r="K153" s="147">
        <v>71</v>
      </c>
      <c r="L153" s="147">
        <v>3672</v>
      </c>
      <c r="M153" s="147">
        <v>3917</v>
      </c>
      <c r="N153" s="147">
        <v>7589</v>
      </c>
      <c r="O153" s="147">
        <v>73</v>
      </c>
      <c r="P153" s="147">
        <v>65</v>
      </c>
      <c r="Q153" s="147">
        <v>69</v>
      </c>
      <c r="R153" s="147">
        <v>4444</v>
      </c>
      <c r="S153" s="147">
        <v>4709</v>
      </c>
      <c r="T153" s="147">
        <v>9153</v>
      </c>
    </row>
    <row r="154" spans="1:20" x14ac:dyDescent="0.35">
      <c r="A154" s="133" t="s">
        <v>188</v>
      </c>
      <c r="B154" s="170" t="s">
        <v>189</v>
      </c>
      <c r="C154" s="147">
        <v>64</v>
      </c>
      <c r="D154" s="147">
        <v>54</v>
      </c>
      <c r="E154" s="147">
        <v>59</v>
      </c>
      <c r="F154" s="147">
        <v>713</v>
      </c>
      <c r="G154" s="147">
        <v>725</v>
      </c>
      <c r="H154" s="147">
        <v>1438</v>
      </c>
      <c r="I154" s="147">
        <v>79</v>
      </c>
      <c r="J154" s="147">
        <v>71</v>
      </c>
      <c r="K154" s="147">
        <v>75</v>
      </c>
      <c r="L154" s="147">
        <v>3750</v>
      </c>
      <c r="M154" s="147">
        <v>3996</v>
      </c>
      <c r="N154" s="147">
        <v>7746</v>
      </c>
      <c r="O154" s="147">
        <v>76</v>
      </c>
      <c r="P154" s="147">
        <v>69</v>
      </c>
      <c r="Q154" s="147">
        <v>72</v>
      </c>
      <c r="R154" s="147">
        <v>4463</v>
      </c>
      <c r="S154" s="147">
        <v>4721</v>
      </c>
      <c r="T154" s="147">
        <v>9184</v>
      </c>
    </row>
    <row r="155" spans="1:20" x14ac:dyDescent="0.35">
      <c r="A155" s="133" t="s">
        <v>88</v>
      </c>
      <c r="B155" s="170" t="s">
        <v>89</v>
      </c>
      <c r="C155" s="147">
        <v>67</v>
      </c>
      <c r="D155" s="147">
        <v>54</v>
      </c>
      <c r="E155" s="147">
        <v>61</v>
      </c>
      <c r="F155" s="147">
        <v>307</v>
      </c>
      <c r="G155" s="147">
        <v>291</v>
      </c>
      <c r="H155" s="147">
        <v>598</v>
      </c>
      <c r="I155" s="147">
        <v>82</v>
      </c>
      <c r="J155" s="147">
        <v>75</v>
      </c>
      <c r="K155" s="147">
        <v>78</v>
      </c>
      <c r="L155" s="147">
        <v>1371</v>
      </c>
      <c r="M155" s="147">
        <v>1460</v>
      </c>
      <c r="N155" s="147">
        <v>2831</v>
      </c>
      <c r="O155" s="147">
        <v>79</v>
      </c>
      <c r="P155" s="147">
        <v>72</v>
      </c>
      <c r="Q155" s="147">
        <v>75</v>
      </c>
      <c r="R155" s="147">
        <v>1678</v>
      </c>
      <c r="S155" s="147">
        <v>1751</v>
      </c>
      <c r="T155" s="147">
        <v>3429</v>
      </c>
    </row>
    <row r="156" spans="1:20" x14ac:dyDescent="0.35">
      <c r="A156" s="133" t="s">
        <v>341</v>
      </c>
      <c r="B156" s="170" t="s">
        <v>342</v>
      </c>
      <c r="C156" s="147">
        <v>57</v>
      </c>
      <c r="D156" s="147">
        <v>49</v>
      </c>
      <c r="E156" s="147">
        <v>53</v>
      </c>
      <c r="F156" s="147">
        <v>415</v>
      </c>
      <c r="G156" s="147">
        <v>408</v>
      </c>
      <c r="H156" s="147">
        <v>823</v>
      </c>
      <c r="I156" s="147">
        <v>79</v>
      </c>
      <c r="J156" s="147">
        <v>72</v>
      </c>
      <c r="K156" s="147">
        <v>76</v>
      </c>
      <c r="L156" s="147">
        <v>3409</v>
      </c>
      <c r="M156" s="147">
        <v>3492</v>
      </c>
      <c r="N156" s="147">
        <v>6901</v>
      </c>
      <c r="O156" s="147">
        <v>77</v>
      </c>
      <c r="P156" s="147">
        <v>69</v>
      </c>
      <c r="Q156" s="147">
        <v>73</v>
      </c>
      <c r="R156" s="147">
        <v>3824</v>
      </c>
      <c r="S156" s="147">
        <v>3900</v>
      </c>
      <c r="T156" s="147">
        <v>7724</v>
      </c>
    </row>
    <row r="157" spans="1:20" x14ac:dyDescent="0.35">
      <c r="A157" s="133" t="s">
        <v>384</v>
      </c>
      <c r="B157" s="170" t="s">
        <v>385</v>
      </c>
      <c r="C157" s="147">
        <v>62</v>
      </c>
      <c r="D157" s="147">
        <v>48</v>
      </c>
      <c r="E157" s="147">
        <v>55</v>
      </c>
      <c r="F157" s="147">
        <v>335</v>
      </c>
      <c r="G157" s="147">
        <v>401</v>
      </c>
      <c r="H157" s="147">
        <v>736</v>
      </c>
      <c r="I157" s="147">
        <v>80</v>
      </c>
      <c r="J157" s="147">
        <v>72</v>
      </c>
      <c r="K157" s="147">
        <v>76</v>
      </c>
      <c r="L157" s="147">
        <v>2491</v>
      </c>
      <c r="M157" s="147">
        <v>2586</v>
      </c>
      <c r="N157" s="147">
        <v>5077</v>
      </c>
      <c r="O157" s="147">
        <v>78</v>
      </c>
      <c r="P157" s="147">
        <v>69</v>
      </c>
      <c r="Q157" s="147">
        <v>73</v>
      </c>
      <c r="R157" s="147">
        <v>2826</v>
      </c>
      <c r="S157" s="147">
        <v>2987</v>
      </c>
      <c r="T157" s="147">
        <v>5813</v>
      </c>
    </row>
    <row r="158" spans="1:20" x14ac:dyDescent="0.35">
      <c r="A158" s="133" t="s">
        <v>245</v>
      </c>
      <c r="B158" s="170" t="s">
        <v>246</v>
      </c>
      <c r="C158" s="147">
        <v>64</v>
      </c>
      <c r="D158" s="147">
        <v>51</v>
      </c>
      <c r="E158" s="147">
        <v>58</v>
      </c>
      <c r="F158" s="147">
        <v>633</v>
      </c>
      <c r="G158" s="147">
        <v>635</v>
      </c>
      <c r="H158" s="147">
        <v>1268</v>
      </c>
      <c r="I158" s="147">
        <v>80</v>
      </c>
      <c r="J158" s="147">
        <v>73</v>
      </c>
      <c r="K158" s="147">
        <v>76</v>
      </c>
      <c r="L158" s="147">
        <v>3268</v>
      </c>
      <c r="M158" s="147">
        <v>3410</v>
      </c>
      <c r="N158" s="147">
        <v>6678</v>
      </c>
      <c r="O158" s="147">
        <v>77</v>
      </c>
      <c r="P158" s="147">
        <v>70</v>
      </c>
      <c r="Q158" s="147">
        <v>73</v>
      </c>
      <c r="R158" s="147">
        <v>3901</v>
      </c>
      <c r="S158" s="147">
        <v>4045</v>
      </c>
      <c r="T158" s="147">
        <v>7946</v>
      </c>
    </row>
    <row r="159" spans="1:20" x14ac:dyDescent="0.35">
      <c r="A159" s="133" t="s">
        <v>351</v>
      </c>
      <c r="B159" s="170" t="s">
        <v>352</v>
      </c>
      <c r="C159" s="147">
        <v>59</v>
      </c>
      <c r="D159" s="147">
        <v>43</v>
      </c>
      <c r="E159" s="147">
        <v>51</v>
      </c>
      <c r="F159" s="147">
        <v>533</v>
      </c>
      <c r="G159" s="147">
        <v>563</v>
      </c>
      <c r="H159" s="147">
        <v>1096</v>
      </c>
      <c r="I159" s="147">
        <v>80</v>
      </c>
      <c r="J159" s="147">
        <v>74</v>
      </c>
      <c r="K159" s="147">
        <v>77</v>
      </c>
      <c r="L159" s="147">
        <v>5825</v>
      </c>
      <c r="M159" s="147">
        <v>6173</v>
      </c>
      <c r="N159" s="147">
        <v>11998</v>
      </c>
      <c r="O159" s="147">
        <v>78</v>
      </c>
      <c r="P159" s="147">
        <v>71</v>
      </c>
      <c r="Q159" s="147">
        <v>75</v>
      </c>
      <c r="R159" s="147">
        <v>6358</v>
      </c>
      <c r="S159" s="147">
        <v>6736</v>
      </c>
      <c r="T159" s="147">
        <v>13094</v>
      </c>
    </row>
    <row r="160" spans="1:20" x14ac:dyDescent="0.35">
      <c r="A160" s="133" t="s">
        <v>220</v>
      </c>
      <c r="B160" s="170" t="s">
        <v>221</v>
      </c>
      <c r="C160" s="147">
        <v>65</v>
      </c>
      <c r="D160" s="147">
        <v>52</v>
      </c>
      <c r="E160" s="147">
        <v>58</v>
      </c>
      <c r="F160" s="147">
        <v>343</v>
      </c>
      <c r="G160" s="147">
        <v>387</v>
      </c>
      <c r="H160" s="147">
        <v>730</v>
      </c>
      <c r="I160" s="147">
        <v>83</v>
      </c>
      <c r="J160" s="147">
        <v>74</v>
      </c>
      <c r="K160" s="147">
        <v>78</v>
      </c>
      <c r="L160" s="147">
        <v>2715</v>
      </c>
      <c r="M160" s="147">
        <v>2820</v>
      </c>
      <c r="N160" s="147">
        <v>5535</v>
      </c>
      <c r="O160" s="147">
        <v>81</v>
      </c>
      <c r="P160" s="147">
        <v>71</v>
      </c>
      <c r="Q160" s="147">
        <v>76</v>
      </c>
      <c r="R160" s="147">
        <v>3058</v>
      </c>
      <c r="S160" s="147">
        <v>3207</v>
      </c>
      <c r="T160" s="147">
        <v>6265</v>
      </c>
    </row>
    <row r="161" spans="1:20" x14ac:dyDescent="0.35">
      <c r="A161" s="133" t="s">
        <v>355</v>
      </c>
      <c r="B161" s="170" t="s">
        <v>356</v>
      </c>
      <c r="C161" s="147">
        <v>59</v>
      </c>
      <c r="D161" s="147">
        <v>41</v>
      </c>
      <c r="E161" s="147">
        <v>50</v>
      </c>
      <c r="F161" s="147">
        <v>453</v>
      </c>
      <c r="G161" s="147">
        <v>495</v>
      </c>
      <c r="H161" s="147">
        <v>948</v>
      </c>
      <c r="I161" s="147">
        <v>77</v>
      </c>
      <c r="J161" s="147">
        <v>68</v>
      </c>
      <c r="K161" s="147">
        <v>72</v>
      </c>
      <c r="L161" s="147">
        <v>3980</v>
      </c>
      <c r="M161" s="147">
        <v>4236</v>
      </c>
      <c r="N161" s="147">
        <v>8216</v>
      </c>
      <c r="O161" s="147">
        <v>75</v>
      </c>
      <c r="P161" s="147">
        <v>65</v>
      </c>
      <c r="Q161" s="147">
        <v>70</v>
      </c>
      <c r="R161" s="147">
        <v>4433</v>
      </c>
      <c r="S161" s="147">
        <v>4731</v>
      </c>
      <c r="T161" s="147">
        <v>9164</v>
      </c>
    </row>
    <row r="162" spans="1:20" x14ac:dyDescent="0.35">
      <c r="C162" s="147"/>
      <c r="D162" s="147"/>
      <c r="E162" s="147"/>
      <c r="F162" s="147"/>
      <c r="G162" s="147"/>
      <c r="H162" s="147"/>
      <c r="I162" s="147"/>
      <c r="J162" s="147"/>
      <c r="K162" s="147"/>
      <c r="L162" s="147"/>
      <c r="M162" s="147"/>
      <c r="N162" s="147"/>
      <c r="O162" s="147"/>
      <c r="P162" s="147"/>
      <c r="Q162" s="147"/>
      <c r="R162" s="147"/>
      <c r="S162" s="147"/>
      <c r="T162" s="147"/>
    </row>
    <row r="163" spans="1:20" x14ac:dyDescent="0.35">
      <c r="A163" s="164" t="s">
        <v>72</v>
      </c>
      <c r="B163" s="133" t="s">
        <v>73</v>
      </c>
      <c r="C163" s="147">
        <v>68</v>
      </c>
      <c r="D163" s="147">
        <v>57</v>
      </c>
      <c r="E163" s="147">
        <v>63</v>
      </c>
      <c r="F163" s="147">
        <v>3660</v>
      </c>
      <c r="G163" s="147">
        <v>3680</v>
      </c>
      <c r="H163" s="147">
        <v>7340</v>
      </c>
      <c r="I163" s="147">
        <v>83</v>
      </c>
      <c r="J163" s="147">
        <v>75</v>
      </c>
      <c r="K163" s="147">
        <v>79</v>
      </c>
      <c r="L163" s="147">
        <v>11100</v>
      </c>
      <c r="M163" s="147">
        <v>11500</v>
      </c>
      <c r="N163" s="147">
        <v>22590</v>
      </c>
      <c r="O163" s="147">
        <v>79</v>
      </c>
      <c r="P163" s="147">
        <v>71</v>
      </c>
      <c r="Q163" s="147">
        <v>75</v>
      </c>
      <c r="R163" s="147">
        <v>14760</v>
      </c>
      <c r="S163" s="147">
        <v>15170</v>
      </c>
      <c r="T163" s="147">
        <v>29930</v>
      </c>
    </row>
    <row r="164" spans="1:20" x14ac:dyDescent="0.35">
      <c r="A164" s="164" t="s">
        <v>98</v>
      </c>
      <c r="B164" s="133" t="s">
        <v>99</v>
      </c>
      <c r="C164" s="147">
        <v>66</v>
      </c>
      <c r="D164" s="147">
        <v>57</v>
      </c>
      <c r="E164" s="147">
        <v>61</v>
      </c>
      <c r="F164" s="147">
        <v>8840</v>
      </c>
      <c r="G164" s="147">
        <v>9100</v>
      </c>
      <c r="H164" s="147">
        <v>17940</v>
      </c>
      <c r="I164" s="147">
        <v>81</v>
      </c>
      <c r="J164" s="147">
        <v>74</v>
      </c>
      <c r="K164" s="147">
        <v>77</v>
      </c>
      <c r="L164" s="147">
        <v>32990</v>
      </c>
      <c r="M164" s="147">
        <v>35070</v>
      </c>
      <c r="N164" s="147">
        <v>68060</v>
      </c>
      <c r="O164" s="147">
        <v>78</v>
      </c>
      <c r="P164" s="147">
        <v>70</v>
      </c>
      <c r="Q164" s="147">
        <v>74</v>
      </c>
      <c r="R164" s="147">
        <v>41830</v>
      </c>
      <c r="S164" s="147">
        <v>44170</v>
      </c>
      <c r="T164" s="147">
        <v>86000</v>
      </c>
    </row>
    <row r="165" spans="1:20" x14ac:dyDescent="0.35">
      <c r="A165" s="164" t="s">
        <v>145</v>
      </c>
      <c r="B165" s="171" t="s">
        <v>146</v>
      </c>
      <c r="C165" s="147">
        <v>64</v>
      </c>
      <c r="D165" s="147">
        <v>54</v>
      </c>
      <c r="E165" s="147">
        <v>59</v>
      </c>
      <c r="F165" s="147">
        <v>6350</v>
      </c>
      <c r="G165" s="147">
        <v>6600</v>
      </c>
      <c r="H165" s="147">
        <v>12950</v>
      </c>
      <c r="I165" s="147">
        <v>80</v>
      </c>
      <c r="J165" s="147">
        <v>72</v>
      </c>
      <c r="K165" s="147">
        <v>76</v>
      </c>
      <c r="L165" s="147">
        <v>25190</v>
      </c>
      <c r="M165" s="147">
        <v>26550</v>
      </c>
      <c r="N165" s="147">
        <v>51740</v>
      </c>
      <c r="O165" s="147">
        <v>76</v>
      </c>
      <c r="P165" s="147">
        <v>68</v>
      </c>
      <c r="Q165" s="147">
        <v>72</v>
      </c>
      <c r="R165" s="147">
        <v>31540</v>
      </c>
      <c r="S165" s="147">
        <v>33150</v>
      </c>
      <c r="T165" s="147">
        <v>64690</v>
      </c>
    </row>
    <row r="166" spans="1:20" x14ac:dyDescent="0.35">
      <c r="A166" s="164" t="s">
        <v>176</v>
      </c>
      <c r="B166" s="133" t="s">
        <v>177</v>
      </c>
      <c r="C166" s="147">
        <v>63</v>
      </c>
      <c r="D166" s="147">
        <v>53</v>
      </c>
      <c r="E166" s="147">
        <v>58</v>
      </c>
      <c r="F166" s="147">
        <v>4520</v>
      </c>
      <c r="G166" s="147">
        <v>4810</v>
      </c>
      <c r="H166" s="147">
        <v>9330</v>
      </c>
      <c r="I166" s="147">
        <v>79</v>
      </c>
      <c r="J166" s="147">
        <v>72</v>
      </c>
      <c r="K166" s="147">
        <v>75</v>
      </c>
      <c r="L166" s="147">
        <v>21850</v>
      </c>
      <c r="M166" s="147">
        <v>23060</v>
      </c>
      <c r="N166" s="147">
        <v>44910</v>
      </c>
      <c r="O166" s="147">
        <v>76</v>
      </c>
      <c r="P166" s="147">
        <v>69</v>
      </c>
      <c r="Q166" s="147">
        <v>72</v>
      </c>
      <c r="R166" s="147">
        <v>26360</v>
      </c>
      <c r="S166" s="147">
        <v>27870</v>
      </c>
      <c r="T166" s="147">
        <v>54230</v>
      </c>
    </row>
    <row r="167" spans="1:20" x14ac:dyDescent="0.35">
      <c r="A167" s="164" t="s">
        <v>196</v>
      </c>
      <c r="B167" s="133" t="s">
        <v>197</v>
      </c>
      <c r="C167" s="147">
        <v>68</v>
      </c>
      <c r="D167" s="147">
        <v>59</v>
      </c>
      <c r="E167" s="147">
        <v>63</v>
      </c>
      <c r="F167" s="147">
        <v>7420</v>
      </c>
      <c r="G167" s="147">
        <v>7790</v>
      </c>
      <c r="H167" s="147">
        <v>15210</v>
      </c>
      <c r="I167" s="147">
        <v>82</v>
      </c>
      <c r="J167" s="147">
        <v>74</v>
      </c>
      <c r="K167" s="147">
        <v>78</v>
      </c>
      <c r="L167" s="147">
        <v>26920</v>
      </c>
      <c r="M167" s="147">
        <v>28410</v>
      </c>
      <c r="N167" s="147">
        <v>55330</v>
      </c>
      <c r="O167" s="147">
        <v>79</v>
      </c>
      <c r="P167" s="147">
        <v>71</v>
      </c>
      <c r="Q167" s="147">
        <v>75</v>
      </c>
      <c r="R167" s="147">
        <v>34340</v>
      </c>
      <c r="S167" s="147">
        <v>36200</v>
      </c>
      <c r="T167" s="147">
        <v>70540</v>
      </c>
    </row>
    <row r="168" spans="1:20" x14ac:dyDescent="0.35">
      <c r="A168" s="164" t="s">
        <v>226</v>
      </c>
      <c r="B168" s="133" t="s">
        <v>227</v>
      </c>
      <c r="C168" s="147">
        <v>63</v>
      </c>
      <c r="D168" s="147">
        <v>51</v>
      </c>
      <c r="E168" s="147">
        <v>57</v>
      </c>
      <c r="F168" s="147">
        <v>5030</v>
      </c>
      <c r="G168" s="147">
        <v>5220</v>
      </c>
      <c r="H168" s="147">
        <v>10240</v>
      </c>
      <c r="I168" s="147">
        <v>79</v>
      </c>
      <c r="J168" s="147">
        <v>73</v>
      </c>
      <c r="K168" s="147">
        <v>76</v>
      </c>
      <c r="L168" s="147">
        <v>29680</v>
      </c>
      <c r="M168" s="147">
        <v>31400</v>
      </c>
      <c r="N168" s="147">
        <v>61080</v>
      </c>
      <c r="O168" s="147">
        <v>77</v>
      </c>
      <c r="P168" s="147">
        <v>69</v>
      </c>
      <c r="Q168" s="147">
        <v>73</v>
      </c>
      <c r="R168" s="147">
        <v>34710</v>
      </c>
      <c r="S168" s="147">
        <v>36610</v>
      </c>
      <c r="T168" s="147">
        <v>71320</v>
      </c>
    </row>
    <row r="169" spans="1:20" x14ac:dyDescent="0.35">
      <c r="A169" s="164" t="s">
        <v>249</v>
      </c>
      <c r="B169" s="133" t="s">
        <v>429</v>
      </c>
      <c r="C169" s="147">
        <v>73</v>
      </c>
      <c r="D169" s="147">
        <v>64</v>
      </c>
      <c r="E169" s="147">
        <v>69</v>
      </c>
      <c r="F169" s="147">
        <v>10960</v>
      </c>
      <c r="G169" s="147">
        <v>11480</v>
      </c>
      <c r="H169" s="147">
        <v>22440</v>
      </c>
      <c r="I169" s="147">
        <v>83</v>
      </c>
      <c r="J169" s="147">
        <v>77</v>
      </c>
      <c r="K169" s="147">
        <v>80</v>
      </c>
      <c r="L169" s="147">
        <v>39670</v>
      </c>
      <c r="M169" s="147">
        <v>40860</v>
      </c>
      <c r="N169" s="147">
        <v>80520</v>
      </c>
      <c r="O169" s="147">
        <v>81</v>
      </c>
      <c r="P169" s="147">
        <v>74</v>
      </c>
      <c r="Q169" s="147">
        <v>77</v>
      </c>
      <c r="R169" s="147">
        <v>50630</v>
      </c>
      <c r="S169" s="147">
        <v>52340</v>
      </c>
      <c r="T169" s="147">
        <v>102960</v>
      </c>
    </row>
    <row r="170" spans="1:20" x14ac:dyDescent="0.35">
      <c r="A170" s="165" t="s">
        <v>251</v>
      </c>
      <c r="B170" s="133" t="s">
        <v>252</v>
      </c>
      <c r="C170" s="147">
        <v>76</v>
      </c>
      <c r="D170" s="147">
        <v>67</v>
      </c>
      <c r="E170" s="147">
        <v>71</v>
      </c>
      <c r="F170" s="147">
        <v>5040</v>
      </c>
      <c r="G170" s="147">
        <v>5210</v>
      </c>
      <c r="H170" s="147">
        <v>10250</v>
      </c>
      <c r="I170" s="147">
        <v>84</v>
      </c>
      <c r="J170" s="147">
        <v>78</v>
      </c>
      <c r="K170" s="147">
        <v>81</v>
      </c>
      <c r="L170" s="147">
        <v>12450</v>
      </c>
      <c r="M170" s="147">
        <v>12770</v>
      </c>
      <c r="N170" s="147">
        <v>25220</v>
      </c>
      <c r="O170" s="147">
        <v>82</v>
      </c>
      <c r="P170" s="147">
        <v>74</v>
      </c>
      <c r="Q170" s="147">
        <v>78</v>
      </c>
      <c r="R170" s="147">
        <v>17490</v>
      </c>
      <c r="S170" s="147">
        <v>17980</v>
      </c>
      <c r="T170" s="147">
        <v>35470</v>
      </c>
    </row>
    <row r="171" spans="1:20" x14ac:dyDescent="0.35">
      <c r="A171" s="165" t="s">
        <v>281</v>
      </c>
      <c r="B171" s="133" t="s">
        <v>282</v>
      </c>
      <c r="C171" s="147">
        <v>71</v>
      </c>
      <c r="D171" s="147">
        <v>62</v>
      </c>
      <c r="E171" s="147">
        <v>66</v>
      </c>
      <c r="F171" s="147">
        <v>5920</v>
      </c>
      <c r="G171" s="147">
        <v>6270</v>
      </c>
      <c r="H171" s="147">
        <v>12190</v>
      </c>
      <c r="I171" s="147">
        <v>83</v>
      </c>
      <c r="J171" s="147">
        <v>76</v>
      </c>
      <c r="K171" s="147">
        <v>79</v>
      </c>
      <c r="L171" s="147">
        <v>27220</v>
      </c>
      <c r="M171" s="147">
        <v>28080</v>
      </c>
      <c r="N171" s="147">
        <v>55300</v>
      </c>
      <c r="O171" s="147">
        <v>81</v>
      </c>
      <c r="P171" s="147">
        <v>73</v>
      </c>
      <c r="Q171" s="147">
        <v>77</v>
      </c>
      <c r="R171" s="147">
        <v>33140</v>
      </c>
      <c r="S171" s="147">
        <v>34350</v>
      </c>
      <c r="T171" s="147">
        <v>67490</v>
      </c>
    </row>
    <row r="172" spans="1:20" x14ac:dyDescent="0.35">
      <c r="A172" s="164" t="s">
        <v>321</v>
      </c>
      <c r="B172" s="133" t="s">
        <v>322</v>
      </c>
      <c r="C172" s="147">
        <v>61</v>
      </c>
      <c r="D172" s="147">
        <v>50</v>
      </c>
      <c r="E172" s="147">
        <v>56</v>
      </c>
      <c r="F172" s="147">
        <v>6200</v>
      </c>
      <c r="G172" s="147">
        <v>6400</v>
      </c>
      <c r="H172" s="147">
        <v>12590</v>
      </c>
      <c r="I172" s="147">
        <v>79</v>
      </c>
      <c r="J172" s="147">
        <v>72</v>
      </c>
      <c r="K172" s="147">
        <v>76</v>
      </c>
      <c r="L172" s="147">
        <v>43420</v>
      </c>
      <c r="M172" s="147">
        <v>45820</v>
      </c>
      <c r="N172" s="147">
        <v>89250</v>
      </c>
      <c r="O172" s="147">
        <v>77</v>
      </c>
      <c r="P172" s="147">
        <v>70</v>
      </c>
      <c r="Q172" s="147">
        <v>73</v>
      </c>
      <c r="R172" s="147">
        <v>49620</v>
      </c>
      <c r="S172" s="147">
        <v>52220</v>
      </c>
      <c r="T172" s="147">
        <v>101840</v>
      </c>
    </row>
    <row r="173" spans="1:20" x14ac:dyDescent="0.35">
      <c r="A173" s="164" t="s">
        <v>361</v>
      </c>
      <c r="B173" s="133" t="s">
        <v>362</v>
      </c>
      <c r="C173" s="147">
        <v>64</v>
      </c>
      <c r="D173" s="147">
        <v>53</v>
      </c>
      <c r="E173" s="147">
        <v>59</v>
      </c>
      <c r="F173" s="147">
        <v>3950</v>
      </c>
      <c r="G173" s="147">
        <v>4210</v>
      </c>
      <c r="H173" s="147">
        <v>8160</v>
      </c>
      <c r="I173" s="147">
        <v>80</v>
      </c>
      <c r="J173" s="147">
        <v>74</v>
      </c>
      <c r="K173" s="147">
        <v>77</v>
      </c>
      <c r="L173" s="147">
        <v>24660</v>
      </c>
      <c r="M173" s="147">
        <v>25600</v>
      </c>
      <c r="N173" s="147">
        <v>50250</v>
      </c>
      <c r="O173" s="147">
        <v>78</v>
      </c>
      <c r="P173" s="147">
        <v>71</v>
      </c>
      <c r="Q173" s="147">
        <v>74</v>
      </c>
      <c r="R173" s="147">
        <v>28600</v>
      </c>
      <c r="S173" s="147">
        <v>29810</v>
      </c>
      <c r="T173" s="147">
        <v>58410</v>
      </c>
    </row>
    <row r="174" spans="1:20" x14ac:dyDescent="0.35">
      <c r="A174" s="166" t="s">
        <v>70</v>
      </c>
      <c r="B174" s="172" t="s">
        <v>71</v>
      </c>
      <c r="C174" s="147">
        <v>66</v>
      </c>
      <c r="D174" s="147">
        <v>56</v>
      </c>
      <c r="E174" s="147">
        <v>61</v>
      </c>
      <c r="F174" s="147">
        <v>56921</v>
      </c>
      <c r="G174" s="147">
        <v>59274</v>
      </c>
      <c r="H174" s="147">
        <v>116195</v>
      </c>
      <c r="I174" s="147">
        <v>81</v>
      </c>
      <c r="J174" s="147">
        <v>74</v>
      </c>
      <c r="K174" s="147">
        <v>77</v>
      </c>
      <c r="L174" s="147">
        <v>255473</v>
      </c>
      <c r="M174" s="147">
        <v>268260</v>
      </c>
      <c r="N174" s="147">
        <v>523733</v>
      </c>
      <c r="O174" s="147">
        <v>78</v>
      </c>
      <c r="P174" s="147">
        <v>70</v>
      </c>
      <c r="Q174" s="147">
        <v>74</v>
      </c>
      <c r="R174" s="147">
        <v>312394</v>
      </c>
      <c r="S174" s="147">
        <v>327534</v>
      </c>
      <c r="T174" s="147">
        <v>639928</v>
      </c>
    </row>
    <row r="177" spans="2:2" x14ac:dyDescent="0.35">
      <c r="B177" s="170"/>
    </row>
    <row r="178" spans="2:2" x14ac:dyDescent="0.35">
      <c r="B178" s="170"/>
    </row>
    <row r="179" spans="2:2" x14ac:dyDescent="0.35">
      <c r="B179" s="170"/>
    </row>
    <row r="180" spans="2:2" x14ac:dyDescent="0.35">
      <c r="B180" s="170"/>
    </row>
    <row r="181" spans="2:2" x14ac:dyDescent="0.35">
      <c r="B181" s="170"/>
    </row>
    <row r="182" spans="2:2" x14ac:dyDescent="0.35">
      <c r="B182" s="170"/>
    </row>
    <row r="183" spans="2:2" x14ac:dyDescent="0.35">
      <c r="B183" s="170"/>
    </row>
    <row r="184" spans="2:2" x14ac:dyDescent="0.35">
      <c r="B184" s="170"/>
    </row>
    <row r="185" spans="2:2" x14ac:dyDescent="0.35">
      <c r="B185" s="170"/>
    </row>
    <row r="186" spans="2:2" x14ac:dyDescent="0.35">
      <c r="B186" s="170"/>
    </row>
    <row r="187" spans="2:2" x14ac:dyDescent="0.35">
      <c r="B187" s="170"/>
    </row>
    <row r="188" spans="2:2" x14ac:dyDescent="0.35">
      <c r="B188" s="170"/>
    </row>
    <row r="189" spans="2:2" x14ac:dyDescent="0.35">
      <c r="B189" s="170"/>
    </row>
    <row r="190" spans="2:2" x14ac:dyDescent="0.35">
      <c r="B190" s="170"/>
    </row>
    <row r="191" spans="2:2" x14ac:dyDescent="0.35">
      <c r="B191" s="170"/>
    </row>
    <row r="192" spans="2:2" x14ac:dyDescent="0.35">
      <c r="B192" s="170"/>
    </row>
    <row r="193" spans="2:2" x14ac:dyDescent="0.35">
      <c r="B193" s="170"/>
    </row>
    <row r="194" spans="2:2" x14ac:dyDescent="0.35">
      <c r="B194" s="170"/>
    </row>
    <row r="195" spans="2:2" x14ac:dyDescent="0.35">
      <c r="B195" s="170"/>
    </row>
    <row r="196" spans="2:2" x14ac:dyDescent="0.35">
      <c r="B196" s="170"/>
    </row>
    <row r="197" spans="2:2" x14ac:dyDescent="0.35">
      <c r="B197" s="170"/>
    </row>
    <row r="198" spans="2:2" x14ac:dyDescent="0.35">
      <c r="B198" s="170"/>
    </row>
    <row r="199" spans="2:2" x14ac:dyDescent="0.35">
      <c r="B199" s="170"/>
    </row>
    <row r="200" spans="2:2" x14ac:dyDescent="0.35">
      <c r="B200" s="170"/>
    </row>
    <row r="201" spans="2:2" x14ac:dyDescent="0.35">
      <c r="B201" s="170"/>
    </row>
    <row r="202" spans="2:2" x14ac:dyDescent="0.35">
      <c r="B202" s="170"/>
    </row>
    <row r="203" spans="2:2" x14ac:dyDescent="0.35">
      <c r="B203" s="170"/>
    </row>
    <row r="204" spans="2:2" x14ac:dyDescent="0.35">
      <c r="B204" s="170"/>
    </row>
    <row r="205" spans="2:2" x14ac:dyDescent="0.35">
      <c r="B205" s="170"/>
    </row>
    <row r="206" spans="2:2" x14ac:dyDescent="0.35">
      <c r="B206" s="170"/>
    </row>
    <row r="207" spans="2:2" x14ac:dyDescent="0.35">
      <c r="B207" s="170"/>
    </row>
    <row r="208" spans="2:2" x14ac:dyDescent="0.35">
      <c r="B208" s="170"/>
    </row>
    <row r="209" spans="2:2" x14ac:dyDescent="0.35">
      <c r="B209" s="170"/>
    </row>
    <row r="210" spans="2:2" x14ac:dyDescent="0.35">
      <c r="B210" s="170"/>
    </row>
    <row r="211" spans="2:2" x14ac:dyDescent="0.35">
      <c r="B211" s="170"/>
    </row>
    <row r="212" spans="2:2" x14ac:dyDescent="0.35">
      <c r="B212" s="170"/>
    </row>
    <row r="213" spans="2:2" x14ac:dyDescent="0.35">
      <c r="B213" s="170"/>
    </row>
    <row r="214" spans="2:2" x14ac:dyDescent="0.35">
      <c r="B214" s="170"/>
    </row>
    <row r="215" spans="2:2" x14ac:dyDescent="0.35">
      <c r="B215" s="170"/>
    </row>
    <row r="216" spans="2:2" x14ac:dyDescent="0.35">
      <c r="B216" s="170"/>
    </row>
    <row r="217" spans="2:2" x14ac:dyDescent="0.35">
      <c r="B217" s="170"/>
    </row>
    <row r="218" spans="2:2" x14ac:dyDescent="0.35">
      <c r="B218" s="170"/>
    </row>
    <row r="219" spans="2:2" x14ac:dyDescent="0.35">
      <c r="B219" s="170"/>
    </row>
    <row r="220" spans="2:2" x14ac:dyDescent="0.35">
      <c r="B220" s="170"/>
    </row>
    <row r="221" spans="2:2" x14ac:dyDescent="0.35">
      <c r="B221" s="170"/>
    </row>
    <row r="222" spans="2:2" x14ac:dyDescent="0.35">
      <c r="B222" s="170"/>
    </row>
    <row r="223" spans="2:2" x14ac:dyDescent="0.35">
      <c r="B223" s="170"/>
    </row>
    <row r="224" spans="2:2" x14ac:dyDescent="0.35">
      <c r="B224" s="170"/>
    </row>
    <row r="225" spans="2:2" x14ac:dyDescent="0.35">
      <c r="B225" s="170"/>
    </row>
    <row r="226" spans="2:2" x14ac:dyDescent="0.35">
      <c r="B226" s="170"/>
    </row>
    <row r="227" spans="2:2" x14ac:dyDescent="0.35">
      <c r="B227" s="170"/>
    </row>
    <row r="228" spans="2:2" x14ac:dyDescent="0.35">
      <c r="B228" s="170"/>
    </row>
    <row r="229" spans="2:2" x14ac:dyDescent="0.35">
      <c r="B229" s="170"/>
    </row>
    <row r="230" spans="2:2" x14ac:dyDescent="0.35">
      <c r="B230" s="170"/>
    </row>
    <row r="231" spans="2:2" x14ac:dyDescent="0.35">
      <c r="B231" s="170"/>
    </row>
    <row r="232" spans="2:2" x14ac:dyDescent="0.35">
      <c r="B232" s="170"/>
    </row>
    <row r="233" spans="2:2" x14ac:dyDescent="0.35">
      <c r="B233" s="170"/>
    </row>
    <row r="234" spans="2:2" x14ac:dyDescent="0.35">
      <c r="B234" s="170"/>
    </row>
    <row r="235" spans="2:2" x14ac:dyDescent="0.35">
      <c r="B235" s="170"/>
    </row>
    <row r="236" spans="2:2" x14ac:dyDescent="0.35">
      <c r="B236" s="170"/>
    </row>
    <row r="237" spans="2:2" x14ac:dyDescent="0.35">
      <c r="B237" s="170"/>
    </row>
    <row r="238" spans="2:2" x14ac:dyDescent="0.35">
      <c r="B238" s="170"/>
    </row>
    <row r="239" spans="2:2" x14ac:dyDescent="0.35">
      <c r="B239" s="170"/>
    </row>
    <row r="240" spans="2:2" x14ac:dyDescent="0.35">
      <c r="B240" s="170"/>
    </row>
    <row r="241" spans="2:2" x14ac:dyDescent="0.35">
      <c r="B241" s="170"/>
    </row>
    <row r="242" spans="2:2" x14ac:dyDescent="0.35">
      <c r="B242" s="170"/>
    </row>
    <row r="243" spans="2:2" x14ac:dyDescent="0.35">
      <c r="B243" s="170"/>
    </row>
    <row r="244" spans="2:2" x14ac:dyDescent="0.35">
      <c r="B244" s="170"/>
    </row>
    <row r="245" spans="2:2" x14ac:dyDescent="0.35">
      <c r="B245" s="170"/>
    </row>
    <row r="246" spans="2:2" x14ac:dyDescent="0.35">
      <c r="B246" s="170"/>
    </row>
    <row r="247" spans="2:2" x14ac:dyDescent="0.35">
      <c r="B247" s="170"/>
    </row>
    <row r="248" spans="2:2" x14ac:dyDescent="0.35">
      <c r="B248" s="170"/>
    </row>
    <row r="249" spans="2:2" x14ac:dyDescent="0.35">
      <c r="B249" s="170"/>
    </row>
    <row r="250" spans="2:2" x14ac:dyDescent="0.35">
      <c r="B250" s="170"/>
    </row>
    <row r="251" spans="2:2" x14ac:dyDescent="0.35">
      <c r="B251" s="170"/>
    </row>
    <row r="252" spans="2:2" x14ac:dyDescent="0.35">
      <c r="B252" s="170"/>
    </row>
    <row r="253" spans="2:2" x14ac:dyDescent="0.35">
      <c r="B253" s="170"/>
    </row>
    <row r="254" spans="2:2" x14ac:dyDescent="0.35">
      <c r="B254" s="170"/>
    </row>
    <row r="255" spans="2:2" x14ac:dyDescent="0.35">
      <c r="B255" s="170"/>
    </row>
    <row r="256" spans="2:2" x14ac:dyDescent="0.35">
      <c r="B256" s="170"/>
    </row>
    <row r="257" spans="2:2" x14ac:dyDescent="0.35">
      <c r="B257" s="170"/>
    </row>
    <row r="258" spans="2:2" x14ac:dyDescent="0.35">
      <c r="B258" s="170"/>
    </row>
    <row r="259" spans="2:2" x14ac:dyDescent="0.35">
      <c r="B259" s="170"/>
    </row>
    <row r="260" spans="2:2" x14ac:dyDescent="0.35">
      <c r="B260" s="170"/>
    </row>
    <row r="261" spans="2:2" x14ac:dyDescent="0.35">
      <c r="B261" s="170"/>
    </row>
    <row r="262" spans="2:2" x14ac:dyDescent="0.35">
      <c r="B262" s="170"/>
    </row>
    <row r="263" spans="2:2" x14ac:dyDescent="0.35">
      <c r="B263" s="170"/>
    </row>
    <row r="264" spans="2:2" x14ac:dyDescent="0.35">
      <c r="B264" s="170"/>
    </row>
    <row r="265" spans="2:2" x14ac:dyDescent="0.35">
      <c r="B265" s="170"/>
    </row>
    <row r="266" spans="2:2" x14ac:dyDescent="0.35">
      <c r="B266" s="170"/>
    </row>
    <row r="267" spans="2:2" x14ac:dyDescent="0.35">
      <c r="B267" s="170"/>
    </row>
    <row r="268" spans="2:2" x14ac:dyDescent="0.35">
      <c r="B268" s="170"/>
    </row>
    <row r="269" spans="2:2" x14ac:dyDescent="0.35">
      <c r="B269" s="170"/>
    </row>
    <row r="270" spans="2:2" x14ac:dyDescent="0.35">
      <c r="B270" s="170"/>
    </row>
    <row r="271" spans="2:2" x14ac:dyDescent="0.35">
      <c r="B271" s="170"/>
    </row>
    <row r="272" spans="2:2" x14ac:dyDescent="0.35">
      <c r="B272" s="170"/>
    </row>
    <row r="273" spans="2:2" x14ac:dyDescent="0.35">
      <c r="B273" s="170"/>
    </row>
    <row r="274" spans="2:2" x14ac:dyDescent="0.35">
      <c r="B274" s="170"/>
    </row>
    <row r="275" spans="2:2" x14ac:dyDescent="0.35">
      <c r="B275" s="170"/>
    </row>
    <row r="276" spans="2:2" x14ac:dyDescent="0.35">
      <c r="B276" s="170"/>
    </row>
    <row r="277" spans="2:2" x14ac:dyDescent="0.35">
      <c r="B277" s="170"/>
    </row>
    <row r="278" spans="2:2" x14ac:dyDescent="0.35">
      <c r="B278" s="170"/>
    </row>
    <row r="279" spans="2:2" x14ac:dyDescent="0.35">
      <c r="B279" s="170"/>
    </row>
    <row r="280" spans="2:2" x14ac:dyDescent="0.35">
      <c r="B280" s="170"/>
    </row>
    <row r="281" spans="2:2" x14ac:dyDescent="0.35">
      <c r="B281" s="170"/>
    </row>
    <row r="282" spans="2:2" x14ac:dyDescent="0.35">
      <c r="B282" s="170"/>
    </row>
    <row r="283" spans="2:2" x14ac:dyDescent="0.35">
      <c r="B283" s="170"/>
    </row>
    <row r="284" spans="2:2" x14ac:dyDescent="0.35">
      <c r="B284" s="170"/>
    </row>
    <row r="285" spans="2:2" x14ac:dyDescent="0.35">
      <c r="B285" s="170"/>
    </row>
    <row r="286" spans="2:2" x14ac:dyDescent="0.35">
      <c r="B286" s="170"/>
    </row>
    <row r="287" spans="2:2" x14ac:dyDescent="0.35">
      <c r="B287" s="170"/>
    </row>
    <row r="288" spans="2:2" x14ac:dyDescent="0.35">
      <c r="B288" s="170"/>
    </row>
    <row r="289" spans="2:2" x14ac:dyDescent="0.35">
      <c r="B289" s="170"/>
    </row>
    <row r="290" spans="2:2" x14ac:dyDescent="0.35">
      <c r="B290" s="170"/>
    </row>
    <row r="291" spans="2:2" x14ac:dyDescent="0.35">
      <c r="B291" s="170"/>
    </row>
    <row r="292" spans="2:2" x14ac:dyDescent="0.35">
      <c r="B292" s="170"/>
    </row>
    <row r="293" spans="2:2" x14ac:dyDescent="0.35">
      <c r="B293" s="170"/>
    </row>
    <row r="294" spans="2:2" x14ac:dyDescent="0.35">
      <c r="B294" s="170"/>
    </row>
    <row r="295" spans="2:2" x14ac:dyDescent="0.35">
      <c r="B295" s="170"/>
    </row>
    <row r="296" spans="2:2" x14ac:dyDescent="0.35">
      <c r="B296" s="170"/>
    </row>
    <row r="297" spans="2:2" x14ac:dyDescent="0.35">
      <c r="B297" s="170"/>
    </row>
    <row r="298" spans="2:2" x14ac:dyDescent="0.35">
      <c r="B298" s="170"/>
    </row>
    <row r="299" spans="2:2" x14ac:dyDescent="0.35">
      <c r="B299" s="170"/>
    </row>
    <row r="300" spans="2:2" x14ac:dyDescent="0.35">
      <c r="B300" s="170"/>
    </row>
    <row r="301" spans="2:2" x14ac:dyDescent="0.35">
      <c r="B301" s="170"/>
    </row>
    <row r="302" spans="2:2" x14ac:dyDescent="0.35">
      <c r="B302" s="170"/>
    </row>
    <row r="303" spans="2:2" x14ac:dyDescent="0.35">
      <c r="B303" s="170"/>
    </row>
    <row r="304" spans="2:2" x14ac:dyDescent="0.35">
      <c r="B304" s="170"/>
    </row>
    <row r="305" spans="2:2" x14ac:dyDescent="0.35">
      <c r="B305" s="170"/>
    </row>
    <row r="306" spans="2:2" x14ac:dyDescent="0.35">
      <c r="B306" s="170"/>
    </row>
    <row r="307" spans="2:2" x14ac:dyDescent="0.35">
      <c r="B307" s="170"/>
    </row>
    <row r="308" spans="2:2" x14ac:dyDescent="0.35">
      <c r="B308" s="170"/>
    </row>
    <row r="309" spans="2:2" x14ac:dyDescent="0.35">
      <c r="B309" s="170"/>
    </row>
    <row r="310" spans="2:2" x14ac:dyDescent="0.35">
      <c r="B310" s="170"/>
    </row>
    <row r="311" spans="2:2" x14ac:dyDescent="0.35">
      <c r="B311" s="170"/>
    </row>
    <row r="312" spans="2:2" x14ac:dyDescent="0.35">
      <c r="B312" s="170"/>
    </row>
    <row r="313" spans="2:2" x14ac:dyDescent="0.35">
      <c r="B313" s="170"/>
    </row>
    <row r="314" spans="2:2" x14ac:dyDescent="0.35">
      <c r="B314" s="170"/>
    </row>
    <row r="315" spans="2:2" x14ac:dyDescent="0.35">
      <c r="B315" s="170"/>
    </row>
    <row r="316" spans="2:2" x14ac:dyDescent="0.35">
      <c r="B316" s="170"/>
    </row>
    <row r="317" spans="2:2" x14ac:dyDescent="0.35">
      <c r="B317" s="170"/>
    </row>
    <row r="318" spans="2:2" x14ac:dyDescent="0.35">
      <c r="B318" s="170"/>
    </row>
    <row r="319" spans="2:2" x14ac:dyDescent="0.35">
      <c r="B319" s="170"/>
    </row>
    <row r="320" spans="2:2" x14ac:dyDescent="0.35">
      <c r="B320" s="170"/>
    </row>
    <row r="321" spans="2:2" x14ac:dyDescent="0.35">
      <c r="B321" s="170"/>
    </row>
    <row r="322" spans="2:2" x14ac:dyDescent="0.35">
      <c r="B322" s="170"/>
    </row>
    <row r="323" spans="2:2" x14ac:dyDescent="0.35">
      <c r="B323" s="170"/>
    </row>
    <row r="324" spans="2:2" x14ac:dyDescent="0.35">
      <c r="B324" s="170"/>
    </row>
    <row r="325" spans="2:2" x14ac:dyDescent="0.35">
      <c r="B325" s="170"/>
    </row>
    <row r="326" spans="2:2" x14ac:dyDescent="0.35">
      <c r="B326" s="170"/>
    </row>
    <row r="327" spans="2:2" x14ac:dyDescent="0.35">
      <c r="B327" s="170"/>
    </row>
    <row r="328" spans="2:2" x14ac:dyDescent="0.35">
      <c r="B328" s="170"/>
    </row>
    <row r="332" spans="2:2" x14ac:dyDescent="0.35">
      <c r="B332" s="171"/>
    </row>
  </sheetData>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99CC"/>
    <pageSetUpPr fitToPage="1"/>
  </sheetPr>
  <dimension ref="A1:AC192"/>
  <sheetViews>
    <sheetView showGridLines="0" workbookViewId="0"/>
  </sheetViews>
  <sheetFormatPr defaultColWidth="9.1328125" defaultRowHeight="12.75" x14ac:dyDescent="0.35"/>
  <cols>
    <col min="1" max="1" width="9.1328125" style="11"/>
    <col min="2" max="2" width="22.19921875" style="11" bestFit="1" customWidth="1"/>
    <col min="3" max="3" width="22.19921875" style="11" customWidth="1"/>
    <col min="4" max="4" width="9.1328125" style="11"/>
    <col min="5" max="5" width="10.3984375" style="11" customWidth="1"/>
    <col min="6" max="6" width="2.59765625" style="11" customWidth="1"/>
    <col min="7" max="7" width="2.86328125" style="11" customWidth="1"/>
    <col min="8" max="8" width="9.1328125" style="11"/>
    <col min="9" max="9" width="10" style="11" customWidth="1"/>
    <col min="10" max="10" width="3" style="11" customWidth="1"/>
    <col min="11" max="11" width="9.1328125" style="11"/>
    <col min="12" max="12" width="9.86328125" style="11" customWidth="1"/>
    <col min="13" max="13" width="2.59765625" style="11" customWidth="1"/>
    <col min="14" max="14" width="9.1328125" style="11"/>
    <col min="15" max="15" width="10.19921875" style="11" customWidth="1"/>
    <col min="16" max="22" width="9.1328125" style="11"/>
    <col min="23" max="25" width="9.1328125" style="11" hidden="1" customWidth="1"/>
    <col min="26" max="29" width="9.1328125" style="11" customWidth="1"/>
    <col min="30" max="16384" width="9.1328125" style="11"/>
  </cols>
  <sheetData>
    <row r="1" spans="1:24" ht="13.15" x14ac:dyDescent="0.4">
      <c r="A1" s="33" t="s">
        <v>653</v>
      </c>
    </row>
    <row r="2" spans="1:24" ht="15" thickBot="1" x14ac:dyDescent="0.45">
      <c r="A2" s="324" t="s">
        <v>678</v>
      </c>
      <c r="H2" s="531"/>
    </row>
    <row r="3" spans="1:24" ht="13.5" thickBot="1" x14ac:dyDescent="0.45">
      <c r="A3" s="2" t="s">
        <v>483</v>
      </c>
      <c r="L3" s="581" t="s">
        <v>24</v>
      </c>
      <c r="M3" s="582"/>
      <c r="N3" s="582"/>
      <c r="O3" s="583"/>
      <c r="W3" s="11">
        <v>2012</v>
      </c>
    </row>
    <row r="4" spans="1:24" x14ac:dyDescent="0.35">
      <c r="A4" s="320" t="s">
        <v>521</v>
      </c>
      <c r="L4" s="223" t="s">
        <v>25</v>
      </c>
      <c r="M4" s="627" t="s">
        <v>26</v>
      </c>
      <c r="N4" s="636"/>
      <c r="O4" s="583"/>
      <c r="P4" s="34"/>
      <c r="W4" s="11">
        <v>2013</v>
      </c>
      <c r="X4" s="46" t="s">
        <v>5</v>
      </c>
    </row>
    <row r="5" spans="1:24" ht="13.15" thickBot="1" x14ac:dyDescent="0.4">
      <c r="A5" s="1"/>
      <c r="L5" s="81" t="s">
        <v>442</v>
      </c>
      <c r="M5" s="584">
        <v>2016</v>
      </c>
      <c r="N5" s="640"/>
      <c r="O5" s="641"/>
      <c r="P5" s="34"/>
      <c r="W5" s="11">
        <v>2014</v>
      </c>
      <c r="X5" s="46" t="s">
        <v>6</v>
      </c>
    </row>
    <row r="6" spans="1:24" x14ac:dyDescent="0.35">
      <c r="P6" s="34"/>
      <c r="W6" s="11">
        <v>2015</v>
      </c>
      <c r="X6" s="46" t="s">
        <v>26</v>
      </c>
    </row>
    <row r="7" spans="1:24" x14ac:dyDescent="0.35">
      <c r="P7" s="34"/>
      <c r="W7" s="11">
        <v>2016</v>
      </c>
    </row>
    <row r="8" spans="1:24" ht="38.25" customHeight="1" x14ac:dyDescent="0.35">
      <c r="A8" s="482"/>
      <c r="B8" s="482"/>
      <c r="C8" s="466"/>
      <c r="D8" s="639" t="s">
        <v>395</v>
      </c>
      <c r="E8" s="639"/>
      <c r="F8" s="637"/>
      <c r="G8" s="637"/>
      <c r="H8" s="639" t="s">
        <v>591</v>
      </c>
      <c r="I8" s="639"/>
      <c r="J8" s="637"/>
      <c r="K8" s="639" t="s">
        <v>602</v>
      </c>
      <c r="L8" s="639"/>
      <c r="M8" s="637"/>
      <c r="N8" s="639" t="s">
        <v>536</v>
      </c>
      <c r="O8" s="639"/>
      <c r="P8" s="22"/>
    </row>
    <row r="9" spans="1:24" ht="60.75" x14ac:dyDescent="0.35">
      <c r="A9" s="483" t="s">
        <v>637</v>
      </c>
      <c r="B9" s="483" t="s">
        <v>636</v>
      </c>
      <c r="C9" s="467" t="s">
        <v>640</v>
      </c>
      <c r="D9" s="230" t="s">
        <v>537</v>
      </c>
      <c r="E9" s="230" t="s">
        <v>567</v>
      </c>
      <c r="F9" s="638"/>
      <c r="G9" s="638"/>
      <c r="H9" s="230" t="s">
        <v>537</v>
      </c>
      <c r="I9" s="230" t="s">
        <v>567</v>
      </c>
      <c r="J9" s="638"/>
      <c r="K9" s="230" t="s">
        <v>537</v>
      </c>
      <c r="L9" s="230" t="s">
        <v>567</v>
      </c>
      <c r="M9" s="638"/>
      <c r="N9" s="230" t="s">
        <v>537</v>
      </c>
      <c r="O9" s="230" t="s">
        <v>567</v>
      </c>
      <c r="P9" s="84"/>
    </row>
    <row r="10" spans="1:24" x14ac:dyDescent="0.35">
      <c r="A10" s="65" t="s">
        <v>70</v>
      </c>
      <c r="B10" s="66" t="s">
        <v>638</v>
      </c>
      <c r="C10" s="66"/>
      <c r="D10" s="67">
        <f ca="1">VLOOKUP(TRIM($A10),INDIRECT($X$10),3+$X$11,0)</f>
        <v>565290</v>
      </c>
      <c r="E10" s="67">
        <f ca="1">VLOOKUP(TRIM($A10),INDIRECT($X$10),6+$X$11,0)</f>
        <v>86</v>
      </c>
      <c r="F10" s="67"/>
      <c r="G10" s="67"/>
      <c r="H10" s="67">
        <f ca="1">VLOOKUP(TRIM($A10),INDIRECT($X$10),21+$X$11,0)</f>
        <v>71562</v>
      </c>
      <c r="I10" s="67">
        <f ca="1">VLOOKUP(TRIM($A10),INDIRECT($X$10),24+$X$11,0)</f>
        <v>46</v>
      </c>
      <c r="J10" s="67"/>
      <c r="K10" s="67">
        <f ca="1">VLOOKUP(TRIM($A10),INDIRECT($X$10),27+$X$11,0)</f>
        <v>11381</v>
      </c>
      <c r="L10" s="67">
        <f ca="1">VLOOKUP(TRIM($A10),INDIRECT($X$10),30+$X$11,0)</f>
        <v>18</v>
      </c>
      <c r="M10" s="67"/>
      <c r="N10" s="67">
        <f ca="1">VLOOKUP(TRIM($A10),INDIRECT($X$10),33+$X$11,0)</f>
        <v>652250</v>
      </c>
      <c r="O10" s="67">
        <f ca="1">VLOOKUP(TRIM($A10),INDIRECT($X$10),36+$X$11,0)</f>
        <v>81</v>
      </c>
      <c r="P10" s="68"/>
      <c r="X10" s="11" t="str">
        <f>"Y1P_Table5d_"&amp;$M$5</f>
        <v>Y1P_Table5d_2016</v>
      </c>
    </row>
    <row r="11" spans="1:24" x14ac:dyDescent="0.35">
      <c r="A11" s="65"/>
      <c r="B11" s="66"/>
      <c r="C11" s="66"/>
      <c r="D11" s="67"/>
      <c r="E11" s="68"/>
      <c r="F11" s="67"/>
      <c r="G11" s="67"/>
      <c r="H11" s="67"/>
      <c r="I11" s="68"/>
      <c r="J11" s="67"/>
      <c r="K11" s="67"/>
      <c r="L11" s="68"/>
      <c r="M11" s="67"/>
      <c r="N11" s="67"/>
      <c r="O11" s="68"/>
      <c r="P11" s="68"/>
      <c r="X11" s="11">
        <f>IF(M4="All",0,IF(M4="Boys",1,IF(M4="Girls",2)))</f>
        <v>0</v>
      </c>
    </row>
    <row r="12" spans="1:24" x14ac:dyDescent="0.35">
      <c r="A12" s="65"/>
      <c r="B12" s="486"/>
      <c r="C12" s="487"/>
      <c r="D12" s="67"/>
      <c r="E12" s="67"/>
      <c r="F12" s="67"/>
      <c r="G12" s="67"/>
      <c r="H12" s="67"/>
      <c r="I12" s="67"/>
      <c r="J12" s="67"/>
      <c r="K12" s="67"/>
      <c r="L12" s="67"/>
      <c r="M12" s="67"/>
      <c r="N12" s="67"/>
      <c r="O12" s="67"/>
      <c r="P12" s="68"/>
    </row>
    <row r="13" spans="1:24" s="33" customFormat="1" ht="13.15" x14ac:dyDescent="0.4">
      <c r="A13" s="65" t="s">
        <v>72</v>
      </c>
      <c r="B13" s="493" t="s">
        <v>73</v>
      </c>
      <c r="C13" s="493"/>
      <c r="D13" s="67">
        <f t="shared" ref="D13:D23" ca="1" si="0">VLOOKUP(TRIM($A13),INDIRECT($X$10),3+$X$11,0)</f>
        <v>25500</v>
      </c>
      <c r="E13" s="67">
        <f t="shared" ref="E13:E23" ca="1" si="1">VLOOKUP(TRIM($A13),INDIRECT($X$10),6+$X$11,0)</f>
        <v>88</v>
      </c>
      <c r="F13" s="67"/>
      <c r="G13" s="67"/>
      <c r="H13" s="67">
        <f t="shared" ref="H13:H23" ca="1" si="2">VLOOKUP(TRIM($A13),INDIRECT($X$10),21+$X$11,0)</f>
        <v>4030</v>
      </c>
      <c r="I13" s="67">
        <f t="shared" ref="I13:I23" ca="1" si="3">VLOOKUP(TRIM($A13),INDIRECT($X$10),24+$X$11,0)</f>
        <v>49</v>
      </c>
      <c r="J13" s="67"/>
      <c r="K13" s="67">
        <f t="shared" ref="K13:K23" ca="1" si="4">VLOOKUP(TRIM($A13),INDIRECT($X$10),27+$X$11,0)</f>
        <v>540</v>
      </c>
      <c r="L13" s="67">
        <f t="shared" ref="L13:L23" ca="1" si="5">VLOOKUP(TRIM($A13),INDIRECT($X$10),30+$X$11,0)</f>
        <v>16</v>
      </c>
      <c r="M13" s="67"/>
      <c r="N13" s="67">
        <f t="shared" ref="N13:N23" ca="1" si="6">VLOOKUP(TRIM($A13),INDIRECT($X$10),33+$X$11,0)</f>
        <v>30170</v>
      </c>
      <c r="O13" s="67">
        <f t="shared" ref="O13:O23" ca="1" si="7">VLOOKUP(TRIM($A13),INDIRECT($X$10),36+$X$11,0)</f>
        <v>82</v>
      </c>
      <c r="P13" s="68"/>
    </row>
    <row r="14" spans="1:24" s="33" customFormat="1" ht="13.15" x14ac:dyDescent="0.4">
      <c r="A14" s="65" t="s">
        <v>98</v>
      </c>
      <c r="B14" s="493" t="s">
        <v>99</v>
      </c>
      <c r="C14" s="493"/>
      <c r="D14" s="67">
        <f t="shared" ca="1" si="0"/>
        <v>75820</v>
      </c>
      <c r="E14" s="67">
        <f t="shared" ca="1" si="1"/>
        <v>86</v>
      </c>
      <c r="F14" s="67"/>
      <c r="G14" s="67"/>
      <c r="H14" s="67">
        <f t="shared" ca="1" si="2"/>
        <v>9850</v>
      </c>
      <c r="I14" s="67">
        <f t="shared" ca="1" si="3"/>
        <v>43</v>
      </c>
      <c r="J14" s="67"/>
      <c r="K14" s="67">
        <f t="shared" ca="1" si="4"/>
        <v>1480</v>
      </c>
      <c r="L14" s="67">
        <f t="shared" ca="1" si="5"/>
        <v>15</v>
      </c>
      <c r="M14" s="67"/>
      <c r="N14" s="67">
        <f t="shared" ca="1" si="6"/>
        <v>87660</v>
      </c>
      <c r="O14" s="67">
        <f t="shared" ca="1" si="7"/>
        <v>80</v>
      </c>
      <c r="P14" s="68"/>
    </row>
    <row r="15" spans="1:24" s="33" customFormat="1" ht="13.15" x14ac:dyDescent="0.4">
      <c r="A15" s="65" t="s">
        <v>145</v>
      </c>
      <c r="B15" s="493" t="s">
        <v>633</v>
      </c>
      <c r="C15" s="493"/>
      <c r="D15" s="67">
        <f t="shared" ca="1" si="0"/>
        <v>57700</v>
      </c>
      <c r="E15" s="67">
        <f t="shared" ca="1" si="1"/>
        <v>84</v>
      </c>
      <c r="F15" s="67"/>
      <c r="G15" s="67"/>
      <c r="H15" s="67">
        <f t="shared" ca="1" si="2"/>
        <v>7300</v>
      </c>
      <c r="I15" s="67">
        <f t="shared" ca="1" si="3"/>
        <v>42</v>
      </c>
      <c r="J15" s="67"/>
      <c r="K15" s="67">
        <f t="shared" ca="1" si="4"/>
        <v>930</v>
      </c>
      <c r="L15" s="67">
        <f t="shared" ca="1" si="5"/>
        <v>15</v>
      </c>
      <c r="M15" s="67"/>
      <c r="N15" s="67">
        <f t="shared" ca="1" si="6"/>
        <v>66290</v>
      </c>
      <c r="O15" s="67">
        <f t="shared" ca="1" si="7"/>
        <v>78</v>
      </c>
      <c r="P15" s="68"/>
    </row>
    <row r="16" spans="1:24" s="33" customFormat="1" ht="13.15" x14ac:dyDescent="0.4">
      <c r="A16" s="65" t="s">
        <v>176</v>
      </c>
      <c r="B16" s="493" t="s">
        <v>177</v>
      </c>
      <c r="C16" s="493"/>
      <c r="D16" s="67">
        <f t="shared" ca="1" si="0"/>
        <v>49410</v>
      </c>
      <c r="E16" s="67">
        <f t="shared" ca="1" si="1"/>
        <v>85</v>
      </c>
      <c r="F16" s="67"/>
      <c r="G16" s="67"/>
      <c r="H16" s="67">
        <f t="shared" ca="1" si="2"/>
        <v>5330</v>
      </c>
      <c r="I16" s="67">
        <f t="shared" ca="1" si="3"/>
        <v>42</v>
      </c>
      <c r="J16" s="67"/>
      <c r="K16" s="67">
        <f t="shared" ca="1" si="4"/>
        <v>690</v>
      </c>
      <c r="L16" s="67">
        <f t="shared" ca="1" si="5"/>
        <v>14</v>
      </c>
      <c r="M16" s="67"/>
      <c r="N16" s="67">
        <f t="shared" ca="1" si="6"/>
        <v>55740</v>
      </c>
      <c r="O16" s="67">
        <f t="shared" ca="1" si="7"/>
        <v>79</v>
      </c>
      <c r="P16" s="68"/>
    </row>
    <row r="17" spans="1:16" s="33" customFormat="1" ht="13.15" x14ac:dyDescent="0.4">
      <c r="A17" s="65" t="s">
        <v>196</v>
      </c>
      <c r="B17" s="493" t="s">
        <v>197</v>
      </c>
      <c r="C17" s="493"/>
      <c r="D17" s="67">
        <f t="shared" ca="1" si="0"/>
        <v>60970</v>
      </c>
      <c r="E17" s="67">
        <f t="shared" ca="1" si="1"/>
        <v>87</v>
      </c>
      <c r="F17" s="67"/>
      <c r="G17" s="67"/>
      <c r="H17" s="67">
        <f t="shared" ca="1" si="2"/>
        <v>8610</v>
      </c>
      <c r="I17" s="67">
        <f t="shared" ca="1" si="3"/>
        <v>47</v>
      </c>
      <c r="J17" s="67"/>
      <c r="K17" s="67">
        <f t="shared" ca="1" si="4"/>
        <v>1230</v>
      </c>
      <c r="L17" s="67">
        <f t="shared" ca="1" si="5"/>
        <v>14</v>
      </c>
      <c r="M17" s="67"/>
      <c r="N17" s="67">
        <f t="shared" ca="1" si="6"/>
        <v>71280</v>
      </c>
      <c r="O17" s="67">
        <f t="shared" ca="1" si="7"/>
        <v>81</v>
      </c>
      <c r="P17" s="68"/>
    </row>
    <row r="18" spans="1:16" s="33" customFormat="1" ht="13.15" x14ac:dyDescent="0.4">
      <c r="A18" s="65" t="s">
        <v>226</v>
      </c>
      <c r="B18" s="493" t="s">
        <v>444</v>
      </c>
      <c r="C18" s="493"/>
      <c r="D18" s="67">
        <f t="shared" ca="1" si="0"/>
        <v>63830</v>
      </c>
      <c r="E18" s="67">
        <f t="shared" ca="1" si="1"/>
        <v>86</v>
      </c>
      <c r="F18" s="67"/>
      <c r="G18" s="67"/>
      <c r="H18" s="67">
        <f t="shared" ca="1" si="2"/>
        <v>7130</v>
      </c>
      <c r="I18" s="67">
        <f t="shared" ca="1" si="3"/>
        <v>43</v>
      </c>
      <c r="J18" s="67"/>
      <c r="K18" s="67">
        <f t="shared" ca="1" si="4"/>
        <v>1290</v>
      </c>
      <c r="L18" s="67">
        <f t="shared" ca="1" si="5"/>
        <v>21</v>
      </c>
      <c r="M18" s="67"/>
      <c r="N18" s="67">
        <f t="shared" ca="1" si="6"/>
        <v>72650</v>
      </c>
      <c r="O18" s="67">
        <f t="shared" ca="1" si="7"/>
        <v>80</v>
      </c>
      <c r="P18" s="68"/>
    </row>
    <row r="19" spans="1:16" s="33" customFormat="1" ht="13.15" x14ac:dyDescent="0.4">
      <c r="A19" s="65" t="s">
        <v>249</v>
      </c>
      <c r="B19" s="494" t="s">
        <v>250</v>
      </c>
      <c r="C19" s="494"/>
      <c r="D19" s="67">
        <f t="shared" ca="1" si="0"/>
        <v>89600</v>
      </c>
      <c r="E19" s="67">
        <f t="shared" ca="1" si="1"/>
        <v>88</v>
      </c>
      <c r="F19" s="67"/>
      <c r="G19" s="67"/>
      <c r="H19" s="67">
        <f t="shared" ca="1" si="2"/>
        <v>11600</v>
      </c>
      <c r="I19" s="67">
        <f t="shared" ca="1" si="3"/>
        <v>57</v>
      </c>
      <c r="J19" s="67"/>
      <c r="K19" s="67">
        <f t="shared" ca="1" si="4"/>
        <v>2210</v>
      </c>
      <c r="L19" s="67">
        <f t="shared" ca="1" si="5"/>
        <v>23</v>
      </c>
      <c r="M19" s="67"/>
      <c r="N19" s="67">
        <f t="shared" ca="1" si="6"/>
        <v>104420</v>
      </c>
      <c r="O19" s="67">
        <f t="shared" ca="1" si="7"/>
        <v>83</v>
      </c>
      <c r="P19" s="68"/>
    </row>
    <row r="20" spans="1:16" s="33" customFormat="1" ht="13.15" x14ac:dyDescent="0.4">
      <c r="A20" s="65" t="s">
        <v>251</v>
      </c>
      <c r="B20" s="494" t="s">
        <v>252</v>
      </c>
      <c r="C20" s="494"/>
      <c r="D20" s="67">
        <f t="shared" ca="1" si="0"/>
        <v>30140</v>
      </c>
      <c r="E20" s="67">
        <f t="shared" ca="1" si="1"/>
        <v>90</v>
      </c>
      <c r="F20" s="67"/>
      <c r="G20" s="67"/>
      <c r="H20" s="67">
        <f t="shared" ca="1" si="2"/>
        <v>4410</v>
      </c>
      <c r="I20" s="67">
        <f t="shared" ca="1" si="3"/>
        <v>58</v>
      </c>
      <c r="J20" s="67"/>
      <c r="K20" s="67">
        <f t="shared" ca="1" si="4"/>
        <v>810</v>
      </c>
      <c r="L20" s="67">
        <f t="shared" ca="1" si="5"/>
        <v>26</v>
      </c>
      <c r="M20" s="67"/>
      <c r="N20" s="67">
        <f t="shared" ca="1" si="6"/>
        <v>35690</v>
      </c>
      <c r="O20" s="67">
        <f t="shared" ca="1" si="7"/>
        <v>84</v>
      </c>
      <c r="P20" s="68"/>
    </row>
    <row r="21" spans="1:16" s="33" customFormat="1" ht="13.15" x14ac:dyDescent="0.4">
      <c r="A21" s="65" t="s">
        <v>281</v>
      </c>
      <c r="B21" s="494" t="s">
        <v>282</v>
      </c>
      <c r="C21" s="494"/>
      <c r="D21" s="67">
        <f t="shared" ca="1" si="0"/>
        <v>59460</v>
      </c>
      <c r="E21" s="67">
        <f t="shared" ca="1" si="1"/>
        <v>88</v>
      </c>
      <c r="F21" s="67"/>
      <c r="G21" s="67"/>
      <c r="H21" s="67">
        <f t="shared" ca="1" si="2"/>
        <v>7190</v>
      </c>
      <c r="I21" s="67">
        <f t="shared" ca="1" si="3"/>
        <v>56</v>
      </c>
      <c r="J21" s="67"/>
      <c r="K21" s="67">
        <f t="shared" ca="1" si="4"/>
        <v>1400</v>
      </c>
      <c r="L21" s="67">
        <f t="shared" ca="1" si="5"/>
        <v>21</v>
      </c>
      <c r="M21" s="67"/>
      <c r="N21" s="67">
        <f t="shared" ca="1" si="6"/>
        <v>68730</v>
      </c>
      <c r="O21" s="67">
        <f t="shared" ca="1" si="7"/>
        <v>83</v>
      </c>
      <c r="P21" s="68"/>
    </row>
    <row r="22" spans="1:16" s="33" customFormat="1" ht="13.15" x14ac:dyDescent="0.4">
      <c r="A22" s="65" t="s">
        <v>321</v>
      </c>
      <c r="B22" s="493" t="s">
        <v>322</v>
      </c>
      <c r="C22" s="493"/>
      <c r="D22" s="67">
        <f t="shared" ca="1" si="0"/>
        <v>90800</v>
      </c>
      <c r="E22" s="67">
        <f t="shared" ca="1" si="1"/>
        <v>87</v>
      </c>
      <c r="F22" s="67"/>
      <c r="G22" s="67"/>
      <c r="H22" s="67">
        <f t="shared" ca="1" si="2"/>
        <v>10640</v>
      </c>
      <c r="I22" s="67">
        <f t="shared" ca="1" si="3"/>
        <v>45</v>
      </c>
      <c r="J22" s="67"/>
      <c r="K22" s="67">
        <f t="shared" ca="1" si="4"/>
        <v>1960</v>
      </c>
      <c r="L22" s="67">
        <f t="shared" ca="1" si="5"/>
        <v>18</v>
      </c>
      <c r="M22" s="67"/>
      <c r="N22" s="67">
        <f t="shared" ca="1" si="6"/>
        <v>103970</v>
      </c>
      <c r="O22" s="67">
        <f t="shared" ca="1" si="7"/>
        <v>81</v>
      </c>
      <c r="P22" s="68"/>
    </row>
    <row r="23" spans="1:16" s="33" customFormat="1" ht="13.15" x14ac:dyDescent="0.4">
      <c r="A23" s="65" t="s">
        <v>361</v>
      </c>
      <c r="B23" s="493" t="s">
        <v>362</v>
      </c>
      <c r="C23" s="493"/>
      <c r="D23" s="67">
        <f t="shared" ca="1" si="0"/>
        <v>51680</v>
      </c>
      <c r="E23" s="67">
        <f t="shared" ca="1" si="1"/>
        <v>86</v>
      </c>
      <c r="F23" s="67"/>
      <c r="G23" s="67"/>
      <c r="H23" s="67">
        <f t="shared" ca="1" si="2"/>
        <v>7080</v>
      </c>
      <c r="I23" s="67">
        <f t="shared" ca="1" si="3"/>
        <v>45</v>
      </c>
      <c r="J23" s="67"/>
      <c r="K23" s="67">
        <f t="shared" ca="1" si="4"/>
        <v>1040</v>
      </c>
      <c r="L23" s="67">
        <f t="shared" ca="1" si="5"/>
        <v>19</v>
      </c>
      <c r="M23" s="67"/>
      <c r="N23" s="67">
        <f t="shared" ca="1" si="6"/>
        <v>60080</v>
      </c>
      <c r="O23" s="67">
        <f t="shared" ca="1" si="7"/>
        <v>80</v>
      </c>
      <c r="P23" s="68"/>
    </row>
    <row r="24" spans="1:16" x14ac:dyDescent="0.35">
      <c r="A24" s="26"/>
      <c r="B24" s="488"/>
      <c r="C24" s="70"/>
      <c r="D24" s="161"/>
      <c r="E24" s="161"/>
      <c r="F24" s="161"/>
      <c r="G24" s="161"/>
      <c r="H24" s="161"/>
      <c r="I24" s="161"/>
      <c r="J24" s="161"/>
      <c r="K24" s="161"/>
      <c r="L24" s="161"/>
      <c r="M24" s="161"/>
      <c r="N24" s="161"/>
      <c r="O24" s="161"/>
      <c r="P24" s="71"/>
    </row>
    <row r="25" spans="1:16" x14ac:dyDescent="0.35">
      <c r="A25" s="471" t="s">
        <v>76</v>
      </c>
      <c r="B25" s="474" t="s">
        <v>73</v>
      </c>
      <c r="C25" s="470" t="s">
        <v>484</v>
      </c>
      <c r="D25" s="161">
        <f ca="1">VLOOKUP(TRIM($A25),INDIRECT($X$10),3+$X$11,0)</f>
        <v>4876</v>
      </c>
      <c r="E25" s="161">
        <f ca="1">VLOOKUP(TRIM($A25),INDIRECT($X$10),6+$X$11,0)</f>
        <v>89</v>
      </c>
      <c r="F25" s="161"/>
      <c r="G25" s="161"/>
      <c r="H25" s="161">
        <f ca="1">VLOOKUP(TRIM($A25),INDIRECT($X$10),21+$X$11,0)</f>
        <v>743</v>
      </c>
      <c r="I25" s="161">
        <f ca="1">VLOOKUP(TRIM($A25),INDIRECT($X$10),24+$X$11,0)</f>
        <v>49</v>
      </c>
      <c r="J25" s="161"/>
      <c r="K25" s="161">
        <f ca="1">VLOOKUP(TRIM($A25),INDIRECT($X$10),27+$X$11,0)</f>
        <v>120</v>
      </c>
      <c r="L25" s="161">
        <f ca="1">VLOOKUP(TRIM($A25),INDIRECT($X$10),30+$X$11,0)</f>
        <v>24</v>
      </c>
      <c r="M25" s="161"/>
      <c r="N25" s="161">
        <f ca="1">VLOOKUP(TRIM($A25),INDIRECT($X$10),33+$X$11,0)</f>
        <v>5749</v>
      </c>
      <c r="O25" s="161">
        <f ca="1">VLOOKUP(TRIM($A25),INDIRECT($X$10),36+$X$11,0)</f>
        <v>82</v>
      </c>
      <c r="P25" s="71"/>
    </row>
    <row r="26" spans="1:16" x14ac:dyDescent="0.35">
      <c r="A26" s="471" t="s">
        <v>74</v>
      </c>
      <c r="B26" s="474" t="s">
        <v>73</v>
      </c>
      <c r="C26" s="470" t="s">
        <v>75</v>
      </c>
      <c r="D26" s="161">
        <f t="shared" ref="D26:D89" ca="1" si="8">VLOOKUP(TRIM($A26),INDIRECT($X$10),3+$X$11,0)</f>
        <v>1099</v>
      </c>
      <c r="E26" s="161">
        <f t="shared" ref="E26:E89" ca="1" si="9">VLOOKUP(TRIM($A26),INDIRECT($X$10),6+$X$11,0)</f>
        <v>92</v>
      </c>
      <c r="F26" s="161"/>
      <c r="G26" s="161"/>
      <c r="H26" s="161">
        <f t="shared" ref="H26:H89" ca="1" si="10">VLOOKUP(TRIM($A26),INDIRECT($X$10),21+$X$11,0)</f>
        <v>190</v>
      </c>
      <c r="I26" s="161">
        <f t="shared" ref="I26:I89" ca="1" si="11">VLOOKUP(TRIM($A26),INDIRECT($X$10),24+$X$11,0)</f>
        <v>55</v>
      </c>
      <c r="J26" s="161"/>
      <c r="K26" s="161">
        <f t="shared" ref="K26:K89" ca="1" si="12">VLOOKUP(TRIM($A26),INDIRECT($X$10),27+$X$11,0)</f>
        <v>20</v>
      </c>
      <c r="L26" s="161">
        <f t="shared" ref="L26:L89" ca="1" si="13">VLOOKUP(TRIM($A26),INDIRECT($X$10),30+$X$11,0)</f>
        <v>30</v>
      </c>
      <c r="M26" s="161"/>
      <c r="N26" s="161">
        <f t="shared" ref="N26:N89" ca="1" si="14">VLOOKUP(TRIM($A26),INDIRECT($X$10),33+$X$11,0)</f>
        <v>1314</v>
      </c>
      <c r="O26" s="161">
        <f t="shared" ref="O26:O89" ca="1" si="15">VLOOKUP(TRIM($A26),INDIRECT($X$10),36+$X$11,0)</f>
        <v>86</v>
      </c>
      <c r="P26" s="71"/>
    </row>
    <row r="27" spans="1:16" x14ac:dyDescent="0.35">
      <c r="A27" s="471" t="s">
        <v>635</v>
      </c>
      <c r="B27" s="474" t="s">
        <v>73</v>
      </c>
      <c r="C27" s="470" t="s">
        <v>79</v>
      </c>
      <c r="D27" s="161">
        <f t="shared" ca="1" si="8"/>
        <v>1825</v>
      </c>
      <c r="E27" s="161">
        <f t="shared" ca="1" si="9"/>
        <v>87</v>
      </c>
      <c r="F27" s="161"/>
      <c r="G27" s="161"/>
      <c r="H27" s="161">
        <f t="shared" ca="1" si="10"/>
        <v>276</v>
      </c>
      <c r="I27" s="161">
        <f t="shared" ca="1" si="11"/>
        <v>46</v>
      </c>
      <c r="J27" s="161"/>
      <c r="K27" s="161">
        <f t="shared" ca="1" si="12"/>
        <v>54</v>
      </c>
      <c r="L27" s="161">
        <f t="shared" ca="1" si="13"/>
        <v>13</v>
      </c>
      <c r="M27" s="161"/>
      <c r="N27" s="161">
        <f t="shared" ca="1" si="14"/>
        <v>2158</v>
      </c>
      <c r="O27" s="161">
        <f t="shared" ca="1" si="15"/>
        <v>80</v>
      </c>
      <c r="P27" s="68"/>
    </row>
    <row r="28" spans="1:16" x14ac:dyDescent="0.35">
      <c r="A28" s="471" t="s">
        <v>80</v>
      </c>
      <c r="B28" s="474" t="s">
        <v>73</v>
      </c>
      <c r="C28" s="470" t="s">
        <v>81</v>
      </c>
      <c r="D28" s="161">
        <f t="shared" ca="1" si="8"/>
        <v>1026</v>
      </c>
      <c r="E28" s="161">
        <f t="shared" ca="1" si="9"/>
        <v>89</v>
      </c>
      <c r="F28" s="161"/>
      <c r="G28" s="161"/>
      <c r="H28" s="161">
        <f t="shared" ca="1" si="10"/>
        <v>137</v>
      </c>
      <c r="I28" s="161">
        <f t="shared" ca="1" si="11"/>
        <v>53</v>
      </c>
      <c r="J28" s="161"/>
      <c r="K28" s="161">
        <f t="shared" ca="1" si="12"/>
        <v>5</v>
      </c>
      <c r="L28" s="161" t="str">
        <f t="shared" ca="1" si="13"/>
        <v>x</v>
      </c>
      <c r="M28" s="161"/>
      <c r="N28" s="161">
        <f t="shared" ca="1" si="14"/>
        <v>1169</v>
      </c>
      <c r="O28" s="161">
        <f t="shared" ca="1" si="15"/>
        <v>85</v>
      </c>
      <c r="P28" s="71"/>
    </row>
    <row r="29" spans="1:16" x14ac:dyDescent="0.35">
      <c r="A29" s="471" t="s">
        <v>82</v>
      </c>
      <c r="B29" s="474" t="s">
        <v>73</v>
      </c>
      <c r="C29" s="470" t="s">
        <v>83</v>
      </c>
      <c r="D29" s="161">
        <f t="shared" ca="1" si="8"/>
        <v>1655</v>
      </c>
      <c r="E29" s="161">
        <f t="shared" ca="1" si="9"/>
        <v>82</v>
      </c>
      <c r="F29" s="161"/>
      <c r="G29" s="161"/>
      <c r="H29" s="161">
        <f t="shared" ca="1" si="10"/>
        <v>215</v>
      </c>
      <c r="I29" s="161">
        <f t="shared" ca="1" si="11"/>
        <v>37</v>
      </c>
      <c r="J29" s="161"/>
      <c r="K29" s="161">
        <f t="shared" ca="1" si="12"/>
        <v>54</v>
      </c>
      <c r="L29" s="161">
        <f t="shared" ca="1" si="13"/>
        <v>7</v>
      </c>
      <c r="M29" s="161"/>
      <c r="N29" s="161">
        <f t="shared" ca="1" si="14"/>
        <v>1940</v>
      </c>
      <c r="O29" s="161">
        <f t="shared" ca="1" si="15"/>
        <v>74</v>
      </c>
      <c r="P29" s="71"/>
    </row>
    <row r="30" spans="1:16" x14ac:dyDescent="0.35">
      <c r="A30" s="471" t="s">
        <v>84</v>
      </c>
      <c r="B30" s="474" t="s">
        <v>73</v>
      </c>
      <c r="C30" s="470" t="s">
        <v>85</v>
      </c>
      <c r="D30" s="161">
        <f t="shared" ca="1" si="8"/>
        <v>2718</v>
      </c>
      <c r="E30" s="161">
        <f t="shared" ca="1" si="9"/>
        <v>87</v>
      </c>
      <c r="F30" s="161"/>
      <c r="G30" s="161"/>
      <c r="H30" s="161">
        <f t="shared" ca="1" si="10"/>
        <v>397</v>
      </c>
      <c r="I30" s="161">
        <f t="shared" ca="1" si="11"/>
        <v>51</v>
      </c>
      <c r="J30" s="161"/>
      <c r="K30" s="161">
        <f t="shared" ca="1" si="12"/>
        <v>54</v>
      </c>
      <c r="L30" s="161">
        <f t="shared" ca="1" si="13"/>
        <v>22</v>
      </c>
      <c r="M30" s="161"/>
      <c r="N30" s="161">
        <f t="shared" ca="1" si="14"/>
        <v>3203</v>
      </c>
      <c r="O30" s="161">
        <f t="shared" ca="1" si="15"/>
        <v>81</v>
      </c>
      <c r="P30" s="71"/>
    </row>
    <row r="31" spans="1:16" x14ac:dyDescent="0.35">
      <c r="A31" s="471" t="s">
        <v>86</v>
      </c>
      <c r="B31" s="474" t="s">
        <v>73</v>
      </c>
      <c r="C31" s="470" t="s">
        <v>87</v>
      </c>
      <c r="D31" s="161">
        <f t="shared" ca="1" si="8"/>
        <v>2047</v>
      </c>
      <c r="E31" s="161">
        <f t="shared" ca="1" si="9"/>
        <v>87</v>
      </c>
      <c r="F31" s="161"/>
      <c r="G31" s="161"/>
      <c r="H31" s="161">
        <f t="shared" ca="1" si="10"/>
        <v>272</v>
      </c>
      <c r="I31" s="161">
        <f t="shared" ca="1" si="11"/>
        <v>43</v>
      </c>
      <c r="J31" s="161"/>
      <c r="K31" s="161">
        <f t="shared" ca="1" si="12"/>
        <v>47</v>
      </c>
      <c r="L31" s="161">
        <f t="shared" ca="1" si="13"/>
        <v>19</v>
      </c>
      <c r="M31" s="161"/>
      <c r="N31" s="161">
        <f t="shared" ca="1" si="14"/>
        <v>2368</v>
      </c>
      <c r="O31" s="161">
        <f t="shared" ca="1" si="15"/>
        <v>81</v>
      </c>
      <c r="P31" s="71"/>
    </row>
    <row r="32" spans="1:16" x14ac:dyDescent="0.35">
      <c r="A32" s="471" t="s">
        <v>634</v>
      </c>
      <c r="B32" s="474" t="s">
        <v>73</v>
      </c>
      <c r="C32" s="470" t="s">
        <v>89</v>
      </c>
      <c r="D32" s="161">
        <f t="shared" ca="1" si="8"/>
        <v>2723</v>
      </c>
      <c r="E32" s="161">
        <f t="shared" ca="1" si="9"/>
        <v>90</v>
      </c>
      <c r="F32" s="161"/>
      <c r="G32" s="161"/>
      <c r="H32" s="161">
        <f t="shared" ca="1" si="10"/>
        <v>541</v>
      </c>
      <c r="I32" s="161">
        <f t="shared" ca="1" si="11"/>
        <v>56</v>
      </c>
      <c r="J32" s="161"/>
      <c r="K32" s="161">
        <f t="shared" ca="1" si="12"/>
        <v>30</v>
      </c>
      <c r="L32" s="161" t="str">
        <f t="shared" ca="1" si="13"/>
        <v>x</v>
      </c>
      <c r="M32" s="161"/>
      <c r="N32" s="161">
        <f t="shared" ca="1" si="14"/>
        <v>3302</v>
      </c>
      <c r="O32" s="161">
        <f t="shared" ca="1" si="15"/>
        <v>84</v>
      </c>
      <c r="P32" s="71"/>
    </row>
    <row r="33" spans="1:16" x14ac:dyDescent="0.35">
      <c r="A33" s="168" t="s">
        <v>90</v>
      </c>
      <c r="B33" s="205" t="s">
        <v>73</v>
      </c>
      <c r="C33" s="205" t="s">
        <v>91</v>
      </c>
      <c r="D33" s="161">
        <f t="shared" ca="1" si="8"/>
        <v>1339</v>
      </c>
      <c r="E33" s="161">
        <f t="shared" ca="1" si="9"/>
        <v>89</v>
      </c>
      <c r="F33" s="161"/>
      <c r="G33" s="161"/>
      <c r="H33" s="161">
        <f t="shared" ca="1" si="10"/>
        <v>229</v>
      </c>
      <c r="I33" s="161">
        <f t="shared" ca="1" si="11"/>
        <v>55</v>
      </c>
      <c r="J33" s="161"/>
      <c r="K33" s="161">
        <f t="shared" ca="1" si="12"/>
        <v>34</v>
      </c>
      <c r="L33" s="161">
        <f t="shared" ca="1" si="13"/>
        <v>15</v>
      </c>
      <c r="M33" s="161"/>
      <c r="N33" s="161">
        <f t="shared" ca="1" si="14"/>
        <v>1606</v>
      </c>
      <c r="O33" s="161">
        <f t="shared" ca="1" si="15"/>
        <v>82</v>
      </c>
      <c r="P33" s="71"/>
    </row>
    <row r="34" spans="1:16" x14ac:dyDescent="0.35">
      <c r="A34" s="168" t="s">
        <v>92</v>
      </c>
      <c r="B34" s="205" t="s">
        <v>73</v>
      </c>
      <c r="C34" s="205" t="s">
        <v>93</v>
      </c>
      <c r="D34" s="161">
        <f t="shared" ca="1" si="8"/>
        <v>1320</v>
      </c>
      <c r="E34" s="161">
        <f t="shared" ca="1" si="9"/>
        <v>92</v>
      </c>
      <c r="F34" s="161"/>
      <c r="G34" s="161"/>
      <c r="H34" s="161">
        <f t="shared" ca="1" si="10"/>
        <v>312</v>
      </c>
      <c r="I34" s="161">
        <f t="shared" ca="1" si="11"/>
        <v>48</v>
      </c>
      <c r="J34" s="161"/>
      <c r="K34" s="161">
        <f t="shared" ca="1" si="12"/>
        <v>44</v>
      </c>
      <c r="L34" s="161">
        <f t="shared" ca="1" si="13"/>
        <v>7</v>
      </c>
      <c r="M34" s="161"/>
      <c r="N34" s="161">
        <f t="shared" ca="1" si="14"/>
        <v>1678</v>
      </c>
      <c r="O34" s="161">
        <f t="shared" ca="1" si="15"/>
        <v>81</v>
      </c>
      <c r="P34" s="71"/>
    </row>
    <row r="35" spans="1:16" x14ac:dyDescent="0.35">
      <c r="A35" s="168" t="s">
        <v>94</v>
      </c>
      <c r="B35" s="205" t="s">
        <v>73</v>
      </c>
      <c r="C35" s="205" t="s">
        <v>95</v>
      </c>
      <c r="D35" s="161">
        <f t="shared" ca="1" si="8"/>
        <v>2186</v>
      </c>
      <c r="E35" s="161">
        <f t="shared" ca="1" si="9"/>
        <v>90</v>
      </c>
      <c r="F35" s="161"/>
      <c r="G35" s="161"/>
      <c r="H35" s="161">
        <f t="shared" ca="1" si="10"/>
        <v>314</v>
      </c>
      <c r="I35" s="161">
        <f t="shared" ca="1" si="11"/>
        <v>47</v>
      </c>
      <c r="J35" s="161"/>
      <c r="K35" s="161">
        <f t="shared" ca="1" si="12"/>
        <v>35</v>
      </c>
      <c r="L35" s="161" t="str">
        <f t="shared" ca="1" si="13"/>
        <v>x</v>
      </c>
      <c r="M35" s="161"/>
      <c r="N35" s="161">
        <f t="shared" ca="1" si="14"/>
        <v>2539</v>
      </c>
      <c r="O35" s="161">
        <f t="shared" ca="1" si="15"/>
        <v>83</v>
      </c>
      <c r="P35" s="71"/>
    </row>
    <row r="36" spans="1:16" x14ac:dyDescent="0.35">
      <c r="A36" s="168" t="s">
        <v>96</v>
      </c>
      <c r="B36" s="205" t="s">
        <v>73</v>
      </c>
      <c r="C36" s="205" t="s">
        <v>97</v>
      </c>
      <c r="D36" s="161">
        <f t="shared" ca="1" si="8"/>
        <v>2681</v>
      </c>
      <c r="E36" s="161">
        <f t="shared" ca="1" si="9"/>
        <v>88</v>
      </c>
      <c r="F36" s="161"/>
      <c r="G36" s="161"/>
      <c r="H36" s="161">
        <f t="shared" ca="1" si="10"/>
        <v>407</v>
      </c>
      <c r="I36" s="161">
        <f t="shared" ca="1" si="11"/>
        <v>45</v>
      </c>
      <c r="J36" s="161"/>
      <c r="K36" s="161">
        <f t="shared" ca="1" si="12"/>
        <v>47</v>
      </c>
      <c r="L36" s="161">
        <f t="shared" ca="1" si="13"/>
        <v>19</v>
      </c>
      <c r="M36" s="161"/>
      <c r="N36" s="161">
        <f t="shared" ca="1" si="14"/>
        <v>3148</v>
      </c>
      <c r="O36" s="161">
        <f t="shared" ca="1" si="15"/>
        <v>81</v>
      </c>
      <c r="P36" s="71"/>
    </row>
    <row r="37" spans="1:16" x14ac:dyDescent="0.35">
      <c r="A37" s="168" t="s">
        <v>100</v>
      </c>
      <c r="B37" s="205" t="s">
        <v>99</v>
      </c>
      <c r="C37" s="205" t="s">
        <v>101</v>
      </c>
      <c r="D37" s="161">
        <f t="shared" ca="1" si="8"/>
        <v>1719</v>
      </c>
      <c r="E37" s="161">
        <f t="shared" ca="1" si="9"/>
        <v>90</v>
      </c>
      <c r="F37" s="161"/>
      <c r="G37" s="161"/>
      <c r="H37" s="161">
        <f t="shared" ca="1" si="10"/>
        <v>340</v>
      </c>
      <c r="I37" s="161">
        <f t="shared" ca="1" si="11"/>
        <v>49</v>
      </c>
      <c r="J37" s="161"/>
      <c r="K37" s="161">
        <f t="shared" ca="1" si="12"/>
        <v>49</v>
      </c>
      <c r="L37" s="161">
        <f t="shared" ca="1" si="13"/>
        <v>27</v>
      </c>
      <c r="M37" s="161"/>
      <c r="N37" s="161">
        <f t="shared" ca="1" si="14"/>
        <v>2125</v>
      </c>
      <c r="O37" s="161">
        <f t="shared" ca="1" si="15"/>
        <v>81</v>
      </c>
      <c r="P37" s="71"/>
    </row>
    <row r="38" spans="1:16" x14ac:dyDescent="0.35">
      <c r="A38" s="168" t="s">
        <v>102</v>
      </c>
      <c r="B38" s="205" t="s">
        <v>99</v>
      </c>
      <c r="C38" s="205" t="s">
        <v>103</v>
      </c>
      <c r="D38" s="161">
        <f t="shared" ca="1" si="8"/>
        <v>1389</v>
      </c>
      <c r="E38" s="161">
        <f t="shared" ca="1" si="9"/>
        <v>87</v>
      </c>
      <c r="F38" s="161"/>
      <c r="G38" s="161"/>
      <c r="H38" s="161">
        <f t="shared" ca="1" si="10"/>
        <v>262</v>
      </c>
      <c r="I38" s="161">
        <f t="shared" ca="1" si="11"/>
        <v>53</v>
      </c>
      <c r="J38" s="161"/>
      <c r="K38" s="161">
        <f t="shared" ca="1" si="12"/>
        <v>34</v>
      </c>
      <c r="L38" s="161">
        <f t="shared" ca="1" si="13"/>
        <v>18</v>
      </c>
      <c r="M38" s="161"/>
      <c r="N38" s="161">
        <f t="shared" ca="1" si="14"/>
        <v>1692</v>
      </c>
      <c r="O38" s="161">
        <f t="shared" ca="1" si="15"/>
        <v>80</v>
      </c>
      <c r="P38" s="71"/>
    </row>
    <row r="39" spans="1:16" x14ac:dyDescent="0.35">
      <c r="A39" s="168" t="s">
        <v>104</v>
      </c>
      <c r="B39" s="205" t="s">
        <v>99</v>
      </c>
      <c r="C39" s="205" t="s">
        <v>105</v>
      </c>
      <c r="D39" s="161">
        <f t="shared" ca="1" si="8"/>
        <v>3448</v>
      </c>
      <c r="E39" s="161">
        <f t="shared" ca="1" si="9"/>
        <v>87</v>
      </c>
      <c r="F39" s="161"/>
      <c r="G39" s="161"/>
      <c r="H39" s="161">
        <f t="shared" ca="1" si="10"/>
        <v>422</v>
      </c>
      <c r="I39" s="161">
        <f t="shared" ca="1" si="11"/>
        <v>40</v>
      </c>
      <c r="J39" s="161"/>
      <c r="K39" s="161">
        <f t="shared" ca="1" si="12"/>
        <v>60</v>
      </c>
      <c r="L39" s="161">
        <f t="shared" ca="1" si="13"/>
        <v>8</v>
      </c>
      <c r="M39" s="161"/>
      <c r="N39" s="161">
        <f t="shared" ca="1" si="14"/>
        <v>3961</v>
      </c>
      <c r="O39" s="161">
        <f t="shared" ca="1" si="15"/>
        <v>80</v>
      </c>
      <c r="P39" s="71"/>
    </row>
    <row r="40" spans="1:16" x14ac:dyDescent="0.35">
      <c r="A40" s="168" t="s">
        <v>106</v>
      </c>
      <c r="B40" s="205" t="s">
        <v>99</v>
      </c>
      <c r="C40" s="205" t="s">
        <v>107</v>
      </c>
      <c r="D40" s="161">
        <f t="shared" ca="1" si="8"/>
        <v>2018</v>
      </c>
      <c r="E40" s="161">
        <f t="shared" ca="1" si="9"/>
        <v>89</v>
      </c>
      <c r="F40" s="161"/>
      <c r="G40" s="161"/>
      <c r="H40" s="161">
        <f t="shared" ca="1" si="10"/>
        <v>278</v>
      </c>
      <c r="I40" s="161">
        <f t="shared" ca="1" si="11"/>
        <v>50</v>
      </c>
      <c r="J40" s="161"/>
      <c r="K40" s="161">
        <f t="shared" ca="1" si="12"/>
        <v>64</v>
      </c>
      <c r="L40" s="161">
        <f t="shared" ca="1" si="13"/>
        <v>28</v>
      </c>
      <c r="M40" s="161"/>
      <c r="N40" s="161">
        <f t="shared" ca="1" si="14"/>
        <v>2369</v>
      </c>
      <c r="O40" s="161">
        <f t="shared" ca="1" si="15"/>
        <v>82</v>
      </c>
      <c r="P40" s="71"/>
    </row>
    <row r="41" spans="1:16" x14ac:dyDescent="0.35">
      <c r="A41" s="168" t="s">
        <v>108</v>
      </c>
      <c r="B41" s="205" t="s">
        <v>99</v>
      </c>
      <c r="C41" s="205" t="s">
        <v>109</v>
      </c>
      <c r="D41" s="161">
        <f t="shared" ca="1" si="8"/>
        <v>3808</v>
      </c>
      <c r="E41" s="161">
        <f t="shared" ca="1" si="9"/>
        <v>87</v>
      </c>
      <c r="F41" s="161"/>
      <c r="G41" s="161"/>
      <c r="H41" s="161">
        <f t="shared" ca="1" si="10"/>
        <v>289</v>
      </c>
      <c r="I41" s="161">
        <f t="shared" ca="1" si="11"/>
        <v>44</v>
      </c>
      <c r="J41" s="161"/>
      <c r="K41" s="161">
        <f t="shared" ca="1" si="12"/>
        <v>62</v>
      </c>
      <c r="L41" s="161">
        <f t="shared" ca="1" si="13"/>
        <v>24</v>
      </c>
      <c r="M41" s="161"/>
      <c r="N41" s="161">
        <f t="shared" ca="1" si="14"/>
        <v>4182</v>
      </c>
      <c r="O41" s="161">
        <f t="shared" ca="1" si="15"/>
        <v>82</v>
      </c>
      <c r="P41" s="71"/>
    </row>
    <row r="42" spans="1:16" x14ac:dyDescent="0.35">
      <c r="A42" s="168" t="s">
        <v>110</v>
      </c>
      <c r="B42" s="205" t="s">
        <v>99</v>
      </c>
      <c r="C42" s="205" t="s">
        <v>111</v>
      </c>
      <c r="D42" s="161">
        <f t="shared" ca="1" si="8"/>
        <v>3406</v>
      </c>
      <c r="E42" s="161">
        <f t="shared" ca="1" si="9"/>
        <v>85</v>
      </c>
      <c r="F42" s="161"/>
      <c r="G42" s="161"/>
      <c r="H42" s="161">
        <f t="shared" ca="1" si="10"/>
        <v>411</v>
      </c>
      <c r="I42" s="161">
        <f t="shared" ca="1" si="11"/>
        <v>42</v>
      </c>
      <c r="J42" s="161"/>
      <c r="K42" s="161">
        <f t="shared" ca="1" si="12"/>
        <v>79</v>
      </c>
      <c r="L42" s="161">
        <f t="shared" ca="1" si="13"/>
        <v>19</v>
      </c>
      <c r="M42" s="161"/>
      <c r="N42" s="161">
        <f t="shared" ca="1" si="14"/>
        <v>3912</v>
      </c>
      <c r="O42" s="161">
        <f t="shared" ca="1" si="15"/>
        <v>79</v>
      </c>
      <c r="P42" s="71"/>
    </row>
    <row r="43" spans="1:16" x14ac:dyDescent="0.35">
      <c r="A43" s="168" t="s">
        <v>112</v>
      </c>
      <c r="B43" s="205" t="s">
        <v>99</v>
      </c>
      <c r="C43" s="205" t="s">
        <v>113</v>
      </c>
      <c r="D43" s="161">
        <f t="shared" ca="1" si="8"/>
        <v>4375</v>
      </c>
      <c r="E43" s="161">
        <f t="shared" ca="1" si="9"/>
        <v>84</v>
      </c>
      <c r="F43" s="161"/>
      <c r="G43" s="161"/>
      <c r="H43" s="161">
        <f t="shared" ca="1" si="10"/>
        <v>619</v>
      </c>
      <c r="I43" s="161">
        <f t="shared" ca="1" si="11"/>
        <v>41</v>
      </c>
      <c r="J43" s="161"/>
      <c r="K43" s="161">
        <f t="shared" ca="1" si="12"/>
        <v>121</v>
      </c>
      <c r="L43" s="161">
        <f t="shared" ca="1" si="13"/>
        <v>17</v>
      </c>
      <c r="M43" s="161"/>
      <c r="N43" s="161">
        <f t="shared" ca="1" si="14"/>
        <v>5133</v>
      </c>
      <c r="O43" s="161">
        <f t="shared" ca="1" si="15"/>
        <v>77</v>
      </c>
      <c r="P43" s="71"/>
    </row>
    <row r="44" spans="1:16" x14ac:dyDescent="0.35">
      <c r="A44" s="168" t="s">
        <v>114</v>
      </c>
      <c r="B44" s="205" t="s">
        <v>99</v>
      </c>
      <c r="C44" s="205" t="s">
        <v>115</v>
      </c>
      <c r="D44" s="161">
        <f t="shared" ca="1" si="8"/>
        <v>1370</v>
      </c>
      <c r="E44" s="161">
        <f t="shared" ca="1" si="9"/>
        <v>82</v>
      </c>
      <c r="F44" s="161"/>
      <c r="G44" s="161"/>
      <c r="H44" s="161">
        <f t="shared" ca="1" si="10"/>
        <v>200</v>
      </c>
      <c r="I44" s="161">
        <f t="shared" ca="1" si="11"/>
        <v>40</v>
      </c>
      <c r="J44" s="161"/>
      <c r="K44" s="161">
        <f t="shared" ca="1" si="12"/>
        <v>25</v>
      </c>
      <c r="L44" s="161" t="str">
        <f t="shared" ca="1" si="13"/>
        <v>x</v>
      </c>
      <c r="M44" s="161"/>
      <c r="N44" s="161">
        <f t="shared" ca="1" si="14"/>
        <v>1597</v>
      </c>
      <c r="O44" s="161">
        <f t="shared" ca="1" si="15"/>
        <v>76</v>
      </c>
      <c r="P44" s="71"/>
    </row>
    <row r="45" spans="1:16" x14ac:dyDescent="0.35">
      <c r="A45" s="168" t="s">
        <v>116</v>
      </c>
      <c r="B45" s="205" t="s">
        <v>99</v>
      </c>
      <c r="C45" s="205" t="s">
        <v>117</v>
      </c>
      <c r="D45" s="161">
        <f t="shared" ca="1" si="8"/>
        <v>1447</v>
      </c>
      <c r="E45" s="161">
        <f t="shared" ca="1" si="9"/>
        <v>87</v>
      </c>
      <c r="F45" s="161"/>
      <c r="G45" s="161"/>
      <c r="H45" s="161">
        <f t="shared" ca="1" si="10"/>
        <v>332</v>
      </c>
      <c r="I45" s="161">
        <f t="shared" ca="1" si="11"/>
        <v>43</v>
      </c>
      <c r="J45" s="161"/>
      <c r="K45" s="161">
        <f t="shared" ca="1" si="12"/>
        <v>38</v>
      </c>
      <c r="L45" s="161">
        <f t="shared" ca="1" si="13"/>
        <v>21</v>
      </c>
      <c r="M45" s="161"/>
      <c r="N45" s="161">
        <f t="shared" ca="1" si="14"/>
        <v>1819</v>
      </c>
      <c r="O45" s="161">
        <f t="shared" ca="1" si="15"/>
        <v>78</v>
      </c>
      <c r="P45" s="71"/>
    </row>
    <row r="46" spans="1:16" x14ac:dyDescent="0.35">
      <c r="A46" s="168" t="s">
        <v>118</v>
      </c>
      <c r="B46" s="205" t="s">
        <v>99</v>
      </c>
      <c r="C46" s="205" t="s">
        <v>119</v>
      </c>
      <c r="D46" s="161">
        <f t="shared" ca="1" si="8"/>
        <v>12527</v>
      </c>
      <c r="E46" s="161">
        <f t="shared" ca="1" si="9"/>
        <v>86</v>
      </c>
      <c r="F46" s="161"/>
      <c r="G46" s="161"/>
      <c r="H46" s="161">
        <f t="shared" ca="1" si="10"/>
        <v>1178</v>
      </c>
      <c r="I46" s="161">
        <f t="shared" ca="1" si="11"/>
        <v>37</v>
      </c>
      <c r="J46" s="161"/>
      <c r="K46" s="161">
        <f t="shared" ca="1" si="12"/>
        <v>198</v>
      </c>
      <c r="L46" s="161">
        <f t="shared" ca="1" si="13"/>
        <v>15</v>
      </c>
      <c r="M46" s="161"/>
      <c r="N46" s="161">
        <f t="shared" ca="1" si="14"/>
        <v>13947</v>
      </c>
      <c r="O46" s="161">
        <f t="shared" ca="1" si="15"/>
        <v>81</v>
      </c>
      <c r="P46" s="71"/>
    </row>
    <row r="47" spans="1:16" x14ac:dyDescent="0.35">
      <c r="A47" s="168" t="s">
        <v>120</v>
      </c>
      <c r="B47" s="205" t="s">
        <v>99</v>
      </c>
      <c r="C47" s="205" t="s">
        <v>121</v>
      </c>
      <c r="D47" s="161">
        <f t="shared" ca="1" si="8"/>
        <v>4322</v>
      </c>
      <c r="E47" s="161">
        <f t="shared" ca="1" si="9"/>
        <v>83</v>
      </c>
      <c r="F47" s="161"/>
      <c r="G47" s="161"/>
      <c r="H47" s="161">
        <f t="shared" ca="1" si="10"/>
        <v>781</v>
      </c>
      <c r="I47" s="161">
        <f t="shared" ca="1" si="11"/>
        <v>42</v>
      </c>
      <c r="J47" s="161"/>
      <c r="K47" s="161">
        <f t="shared" ca="1" si="12"/>
        <v>60</v>
      </c>
      <c r="L47" s="161" t="str">
        <f t="shared" ca="1" si="13"/>
        <v>x</v>
      </c>
      <c r="M47" s="161"/>
      <c r="N47" s="161">
        <f t="shared" ca="1" si="14"/>
        <v>5205</v>
      </c>
      <c r="O47" s="161">
        <f t="shared" ca="1" si="15"/>
        <v>75</v>
      </c>
      <c r="P47" s="71"/>
    </row>
    <row r="48" spans="1:16" x14ac:dyDescent="0.35">
      <c r="A48" s="168" t="s">
        <v>122</v>
      </c>
      <c r="B48" s="205" t="s">
        <v>99</v>
      </c>
      <c r="C48" s="205" t="s">
        <v>123</v>
      </c>
      <c r="D48" s="161">
        <f t="shared" ca="1" si="8"/>
        <v>6066</v>
      </c>
      <c r="E48" s="161">
        <f t="shared" ca="1" si="9"/>
        <v>85</v>
      </c>
      <c r="F48" s="161"/>
      <c r="G48" s="161"/>
      <c r="H48" s="161">
        <f t="shared" ca="1" si="10"/>
        <v>825</v>
      </c>
      <c r="I48" s="161">
        <f t="shared" ca="1" si="11"/>
        <v>44</v>
      </c>
      <c r="J48" s="161"/>
      <c r="K48" s="161">
        <f t="shared" ca="1" si="12"/>
        <v>105</v>
      </c>
      <c r="L48" s="161">
        <f t="shared" ca="1" si="13"/>
        <v>16</v>
      </c>
      <c r="M48" s="161"/>
      <c r="N48" s="161">
        <f t="shared" ca="1" si="14"/>
        <v>7104</v>
      </c>
      <c r="O48" s="161">
        <f t="shared" ca="1" si="15"/>
        <v>78</v>
      </c>
      <c r="P48" s="71"/>
    </row>
    <row r="49" spans="1:16" x14ac:dyDescent="0.35">
      <c r="A49" s="168" t="s">
        <v>124</v>
      </c>
      <c r="B49" s="205" t="s">
        <v>99</v>
      </c>
      <c r="C49" s="205" t="s">
        <v>125</v>
      </c>
      <c r="D49" s="161">
        <f t="shared" ca="1" si="8"/>
        <v>3004</v>
      </c>
      <c r="E49" s="161">
        <f t="shared" ca="1" si="9"/>
        <v>83</v>
      </c>
      <c r="F49" s="161"/>
      <c r="G49" s="161"/>
      <c r="H49" s="161">
        <f t="shared" ca="1" si="10"/>
        <v>411</v>
      </c>
      <c r="I49" s="161">
        <f t="shared" ca="1" si="11"/>
        <v>42</v>
      </c>
      <c r="J49" s="161"/>
      <c r="K49" s="161">
        <f t="shared" ca="1" si="12"/>
        <v>63</v>
      </c>
      <c r="L49" s="161">
        <f t="shared" ca="1" si="13"/>
        <v>6</v>
      </c>
      <c r="M49" s="161"/>
      <c r="N49" s="161">
        <f t="shared" ca="1" si="14"/>
        <v>3526</v>
      </c>
      <c r="O49" s="161">
        <f t="shared" ca="1" si="15"/>
        <v>76</v>
      </c>
      <c r="P49" s="71"/>
    </row>
    <row r="50" spans="1:16" x14ac:dyDescent="0.35">
      <c r="A50" s="168" t="s">
        <v>126</v>
      </c>
      <c r="B50" s="205" t="s">
        <v>99</v>
      </c>
      <c r="C50" s="205" t="s">
        <v>127</v>
      </c>
      <c r="D50" s="161">
        <f t="shared" ca="1" si="8"/>
        <v>2582</v>
      </c>
      <c r="E50" s="161">
        <f t="shared" ca="1" si="9"/>
        <v>89</v>
      </c>
      <c r="F50" s="161"/>
      <c r="G50" s="161"/>
      <c r="H50" s="161">
        <f t="shared" ca="1" si="10"/>
        <v>293</v>
      </c>
      <c r="I50" s="161">
        <f t="shared" ca="1" si="11"/>
        <v>45</v>
      </c>
      <c r="J50" s="161"/>
      <c r="K50" s="161">
        <f t="shared" ca="1" si="12"/>
        <v>57</v>
      </c>
      <c r="L50" s="161">
        <f t="shared" ca="1" si="13"/>
        <v>14</v>
      </c>
      <c r="M50" s="161"/>
      <c r="N50" s="161">
        <f t="shared" ca="1" si="14"/>
        <v>2952</v>
      </c>
      <c r="O50" s="161">
        <f t="shared" ca="1" si="15"/>
        <v>82</v>
      </c>
      <c r="P50" s="71"/>
    </row>
    <row r="51" spans="1:16" x14ac:dyDescent="0.35">
      <c r="A51" s="168" t="s">
        <v>128</v>
      </c>
      <c r="B51" s="205" t="s">
        <v>99</v>
      </c>
      <c r="C51" s="205" t="s">
        <v>129</v>
      </c>
      <c r="D51" s="161">
        <f t="shared" ca="1" si="8"/>
        <v>2593</v>
      </c>
      <c r="E51" s="161">
        <f t="shared" ca="1" si="9"/>
        <v>88</v>
      </c>
      <c r="F51" s="161"/>
      <c r="G51" s="161"/>
      <c r="H51" s="161">
        <f t="shared" ca="1" si="10"/>
        <v>495</v>
      </c>
      <c r="I51" s="161">
        <f t="shared" ca="1" si="11"/>
        <v>45</v>
      </c>
      <c r="J51" s="161"/>
      <c r="K51" s="161">
        <f t="shared" ca="1" si="12"/>
        <v>63</v>
      </c>
      <c r="L51" s="161">
        <f t="shared" ca="1" si="13"/>
        <v>11</v>
      </c>
      <c r="M51" s="161"/>
      <c r="N51" s="161">
        <f t="shared" ca="1" si="14"/>
        <v>3170</v>
      </c>
      <c r="O51" s="161">
        <f t="shared" ca="1" si="15"/>
        <v>79</v>
      </c>
      <c r="P51" s="71"/>
    </row>
    <row r="52" spans="1:16" x14ac:dyDescent="0.35">
      <c r="A52" s="168" t="s">
        <v>130</v>
      </c>
      <c r="B52" s="496" t="s">
        <v>99</v>
      </c>
      <c r="C52" s="496" t="s">
        <v>131</v>
      </c>
      <c r="D52" s="161">
        <f t="shared" ca="1" si="8"/>
        <v>2722</v>
      </c>
      <c r="E52" s="161">
        <f t="shared" ca="1" si="9"/>
        <v>83</v>
      </c>
      <c r="F52" s="161"/>
      <c r="G52" s="161"/>
      <c r="H52" s="161">
        <f t="shared" ca="1" si="10"/>
        <v>232</v>
      </c>
      <c r="I52" s="161">
        <f t="shared" ca="1" si="11"/>
        <v>35</v>
      </c>
      <c r="J52" s="161"/>
      <c r="K52" s="161">
        <f t="shared" ca="1" si="12"/>
        <v>43</v>
      </c>
      <c r="L52" s="161" t="str">
        <f t="shared" ca="1" si="13"/>
        <v>x</v>
      </c>
      <c r="M52" s="161"/>
      <c r="N52" s="161">
        <f t="shared" ca="1" si="14"/>
        <v>3006</v>
      </c>
      <c r="O52" s="161">
        <f t="shared" ca="1" si="15"/>
        <v>78</v>
      </c>
      <c r="P52" s="71"/>
    </row>
    <row r="53" spans="1:16" x14ac:dyDescent="0.35">
      <c r="A53" s="168" t="s">
        <v>132</v>
      </c>
      <c r="B53" s="495" t="s">
        <v>99</v>
      </c>
      <c r="C53" s="495" t="s">
        <v>424</v>
      </c>
      <c r="D53" s="161">
        <f t="shared" ca="1" si="8"/>
        <v>1708</v>
      </c>
      <c r="E53" s="161">
        <f t="shared" ca="1" si="9"/>
        <v>87</v>
      </c>
      <c r="F53" s="161"/>
      <c r="G53" s="161"/>
      <c r="H53" s="161">
        <f t="shared" ca="1" si="10"/>
        <v>361</v>
      </c>
      <c r="I53" s="161">
        <f t="shared" ca="1" si="11"/>
        <v>45</v>
      </c>
      <c r="J53" s="161"/>
      <c r="K53" s="161">
        <f t="shared" ca="1" si="12"/>
        <v>23</v>
      </c>
      <c r="L53" s="161" t="str">
        <f t="shared" ca="1" si="13"/>
        <v>x</v>
      </c>
      <c r="M53" s="161"/>
      <c r="N53" s="161">
        <f t="shared" ca="1" si="14"/>
        <v>2098</v>
      </c>
      <c r="O53" s="161">
        <f t="shared" ca="1" si="15"/>
        <v>78</v>
      </c>
      <c r="P53" s="68"/>
    </row>
    <row r="54" spans="1:16" x14ac:dyDescent="0.35">
      <c r="A54" s="168" t="s">
        <v>133</v>
      </c>
      <c r="B54" s="205" t="s">
        <v>99</v>
      </c>
      <c r="C54" s="205" t="s">
        <v>134</v>
      </c>
      <c r="D54" s="161">
        <f t="shared" ca="1" si="8"/>
        <v>3066</v>
      </c>
      <c r="E54" s="161">
        <f t="shared" ca="1" si="9"/>
        <v>88</v>
      </c>
      <c r="F54" s="161"/>
      <c r="G54" s="161"/>
      <c r="H54" s="161">
        <f t="shared" ca="1" si="10"/>
        <v>326</v>
      </c>
      <c r="I54" s="161">
        <f t="shared" ca="1" si="11"/>
        <v>45</v>
      </c>
      <c r="J54" s="161"/>
      <c r="K54" s="161">
        <f t="shared" ca="1" si="12"/>
        <v>75</v>
      </c>
      <c r="L54" s="161">
        <f t="shared" ca="1" si="13"/>
        <v>21</v>
      </c>
      <c r="M54" s="161"/>
      <c r="N54" s="161">
        <f t="shared" ca="1" si="14"/>
        <v>3479</v>
      </c>
      <c r="O54" s="161">
        <f t="shared" ca="1" si="15"/>
        <v>82</v>
      </c>
      <c r="P54" s="71"/>
    </row>
    <row r="55" spans="1:16" x14ac:dyDescent="0.35">
      <c r="A55" s="168" t="s">
        <v>135</v>
      </c>
      <c r="B55" s="205" t="s">
        <v>99</v>
      </c>
      <c r="C55" s="205" t="s">
        <v>136</v>
      </c>
      <c r="D55" s="161">
        <f t="shared" ca="1" si="8"/>
        <v>2748</v>
      </c>
      <c r="E55" s="161">
        <f t="shared" ca="1" si="9"/>
        <v>84</v>
      </c>
      <c r="F55" s="161"/>
      <c r="G55" s="161"/>
      <c r="H55" s="161">
        <f t="shared" ca="1" si="10"/>
        <v>348</v>
      </c>
      <c r="I55" s="161">
        <f t="shared" ca="1" si="11"/>
        <v>34</v>
      </c>
      <c r="J55" s="161"/>
      <c r="K55" s="161">
        <f t="shared" ca="1" si="12"/>
        <v>37</v>
      </c>
      <c r="L55" s="161">
        <f t="shared" ca="1" si="13"/>
        <v>8</v>
      </c>
      <c r="M55" s="161"/>
      <c r="N55" s="161">
        <f t="shared" ca="1" si="14"/>
        <v>3147</v>
      </c>
      <c r="O55" s="161">
        <f t="shared" ca="1" si="15"/>
        <v>77</v>
      </c>
      <c r="P55" s="71"/>
    </row>
    <row r="56" spans="1:16" x14ac:dyDescent="0.35">
      <c r="A56" s="168" t="s">
        <v>137</v>
      </c>
      <c r="B56" s="205" t="s">
        <v>99</v>
      </c>
      <c r="C56" s="205" t="s">
        <v>138</v>
      </c>
      <c r="D56" s="161">
        <f t="shared" ca="1" si="8"/>
        <v>2637</v>
      </c>
      <c r="E56" s="161">
        <f t="shared" ca="1" si="9"/>
        <v>91</v>
      </c>
      <c r="F56" s="161"/>
      <c r="G56" s="161"/>
      <c r="H56" s="161">
        <f t="shared" ca="1" si="10"/>
        <v>269</v>
      </c>
      <c r="I56" s="161">
        <f t="shared" ca="1" si="11"/>
        <v>50</v>
      </c>
      <c r="J56" s="161"/>
      <c r="K56" s="161">
        <f t="shared" ca="1" si="12"/>
        <v>65</v>
      </c>
      <c r="L56" s="161">
        <f t="shared" ca="1" si="13"/>
        <v>20</v>
      </c>
      <c r="M56" s="161"/>
      <c r="N56" s="161">
        <f t="shared" ca="1" si="14"/>
        <v>2985</v>
      </c>
      <c r="O56" s="161">
        <f t="shared" ca="1" si="15"/>
        <v>85</v>
      </c>
      <c r="P56" s="71"/>
    </row>
    <row r="57" spans="1:16" x14ac:dyDescent="0.35">
      <c r="A57" s="168" t="s">
        <v>139</v>
      </c>
      <c r="B57" s="205" t="s">
        <v>99</v>
      </c>
      <c r="C57" s="205" t="s">
        <v>140</v>
      </c>
      <c r="D57" s="161">
        <f t="shared" ca="1" si="8"/>
        <v>2308</v>
      </c>
      <c r="E57" s="161">
        <f t="shared" ca="1" si="9"/>
        <v>89</v>
      </c>
      <c r="F57" s="161"/>
      <c r="G57" s="161"/>
      <c r="H57" s="161">
        <f t="shared" ca="1" si="10"/>
        <v>264</v>
      </c>
      <c r="I57" s="161">
        <f t="shared" ca="1" si="11"/>
        <v>46</v>
      </c>
      <c r="J57" s="161"/>
      <c r="K57" s="161">
        <f t="shared" ca="1" si="12"/>
        <v>45</v>
      </c>
      <c r="L57" s="161">
        <f t="shared" ca="1" si="13"/>
        <v>16</v>
      </c>
      <c r="M57" s="161"/>
      <c r="N57" s="161">
        <f t="shared" ca="1" si="14"/>
        <v>2634</v>
      </c>
      <c r="O57" s="161">
        <f t="shared" ca="1" si="15"/>
        <v>83</v>
      </c>
      <c r="P57" s="71"/>
    </row>
    <row r="58" spans="1:16" x14ac:dyDescent="0.35">
      <c r="A58" s="168" t="s">
        <v>141</v>
      </c>
      <c r="B58" s="205" t="s">
        <v>99</v>
      </c>
      <c r="C58" s="205" t="s">
        <v>142</v>
      </c>
      <c r="D58" s="161">
        <f t="shared" ca="1" si="8"/>
        <v>3304</v>
      </c>
      <c r="E58" s="161">
        <f t="shared" ca="1" si="9"/>
        <v>90</v>
      </c>
      <c r="F58" s="161"/>
      <c r="G58" s="161"/>
      <c r="H58" s="161">
        <f t="shared" ca="1" si="10"/>
        <v>479</v>
      </c>
      <c r="I58" s="161">
        <f t="shared" ca="1" si="11"/>
        <v>42</v>
      </c>
      <c r="J58" s="161"/>
      <c r="K58" s="161">
        <f t="shared" ca="1" si="12"/>
        <v>64</v>
      </c>
      <c r="L58" s="161">
        <f t="shared" ca="1" si="13"/>
        <v>14</v>
      </c>
      <c r="M58" s="161"/>
      <c r="N58" s="161">
        <f t="shared" ca="1" si="14"/>
        <v>3863</v>
      </c>
      <c r="O58" s="161">
        <f t="shared" ca="1" si="15"/>
        <v>83</v>
      </c>
      <c r="P58" s="71"/>
    </row>
    <row r="59" spans="1:16" x14ac:dyDescent="0.35">
      <c r="A59" s="168" t="s">
        <v>143</v>
      </c>
      <c r="B59" s="205" t="s">
        <v>99</v>
      </c>
      <c r="C59" s="205" t="s">
        <v>144</v>
      </c>
      <c r="D59" s="161">
        <f t="shared" ca="1" si="8"/>
        <v>3252</v>
      </c>
      <c r="E59" s="161">
        <f t="shared" ca="1" si="9"/>
        <v>86</v>
      </c>
      <c r="F59" s="161"/>
      <c r="G59" s="161"/>
      <c r="H59" s="161">
        <f t="shared" ca="1" si="10"/>
        <v>438</v>
      </c>
      <c r="I59" s="161">
        <f t="shared" ca="1" si="11"/>
        <v>43</v>
      </c>
      <c r="J59" s="161"/>
      <c r="K59" s="161">
        <f t="shared" ca="1" si="12"/>
        <v>50</v>
      </c>
      <c r="L59" s="161">
        <f t="shared" ca="1" si="13"/>
        <v>10</v>
      </c>
      <c r="M59" s="161"/>
      <c r="N59" s="161">
        <f t="shared" ca="1" si="14"/>
        <v>3751</v>
      </c>
      <c r="O59" s="161">
        <f t="shared" ca="1" si="15"/>
        <v>80</v>
      </c>
      <c r="P59" s="71"/>
    </row>
    <row r="60" spans="1:16" x14ac:dyDescent="0.35">
      <c r="A60" s="168" t="s">
        <v>147</v>
      </c>
      <c r="B60" s="205" t="s">
        <v>633</v>
      </c>
      <c r="C60" s="205" t="s">
        <v>148</v>
      </c>
      <c r="D60" s="161">
        <f t="shared" ca="1" si="8"/>
        <v>2544</v>
      </c>
      <c r="E60" s="161">
        <f t="shared" ca="1" si="9"/>
        <v>85</v>
      </c>
      <c r="F60" s="161"/>
      <c r="G60" s="161"/>
      <c r="H60" s="161">
        <f t="shared" ca="1" si="10"/>
        <v>286</v>
      </c>
      <c r="I60" s="161">
        <f t="shared" ca="1" si="11"/>
        <v>39</v>
      </c>
      <c r="J60" s="161"/>
      <c r="K60" s="161">
        <f t="shared" ca="1" si="12"/>
        <v>61</v>
      </c>
      <c r="L60" s="161">
        <f t="shared" ca="1" si="13"/>
        <v>10</v>
      </c>
      <c r="M60" s="161"/>
      <c r="N60" s="161">
        <f t="shared" ca="1" si="14"/>
        <v>2900</v>
      </c>
      <c r="O60" s="161">
        <f t="shared" ca="1" si="15"/>
        <v>79</v>
      </c>
      <c r="P60" s="71"/>
    </row>
    <row r="61" spans="1:16" x14ac:dyDescent="0.35">
      <c r="A61" s="168" t="s">
        <v>149</v>
      </c>
      <c r="B61" s="205" t="s">
        <v>633</v>
      </c>
      <c r="C61" s="205" t="s">
        <v>150</v>
      </c>
      <c r="D61" s="161">
        <f t="shared" ca="1" si="8"/>
        <v>6878</v>
      </c>
      <c r="E61" s="161">
        <f t="shared" ca="1" si="9"/>
        <v>86</v>
      </c>
      <c r="F61" s="161"/>
      <c r="G61" s="161"/>
      <c r="H61" s="161">
        <f t="shared" ca="1" si="10"/>
        <v>1057</v>
      </c>
      <c r="I61" s="161">
        <f t="shared" ca="1" si="11"/>
        <v>45</v>
      </c>
      <c r="J61" s="161"/>
      <c r="K61" s="161">
        <f t="shared" ca="1" si="12"/>
        <v>127</v>
      </c>
      <c r="L61" s="161">
        <f t="shared" ca="1" si="13"/>
        <v>9</v>
      </c>
      <c r="M61" s="161"/>
      <c r="N61" s="161">
        <f t="shared" ca="1" si="14"/>
        <v>8105</v>
      </c>
      <c r="O61" s="161">
        <f t="shared" ca="1" si="15"/>
        <v>79</v>
      </c>
      <c r="P61" s="71"/>
    </row>
    <row r="62" spans="1:16" x14ac:dyDescent="0.35">
      <c r="A62" s="168" t="s">
        <v>151</v>
      </c>
      <c r="B62" s="205" t="s">
        <v>633</v>
      </c>
      <c r="C62" s="205" t="s">
        <v>152</v>
      </c>
      <c r="D62" s="161">
        <f t="shared" ca="1" si="8"/>
        <v>2484</v>
      </c>
      <c r="E62" s="161">
        <f t="shared" ca="1" si="9"/>
        <v>88</v>
      </c>
      <c r="F62" s="161"/>
      <c r="G62" s="161"/>
      <c r="H62" s="161">
        <f t="shared" ca="1" si="10"/>
        <v>295</v>
      </c>
      <c r="I62" s="161">
        <f t="shared" ca="1" si="11"/>
        <v>45</v>
      </c>
      <c r="J62" s="161"/>
      <c r="K62" s="161">
        <f t="shared" ca="1" si="12"/>
        <v>53</v>
      </c>
      <c r="L62" s="161">
        <f t="shared" ca="1" si="13"/>
        <v>19</v>
      </c>
      <c r="M62" s="161"/>
      <c r="N62" s="161">
        <f t="shared" ca="1" si="14"/>
        <v>2843</v>
      </c>
      <c r="O62" s="161">
        <f t="shared" ca="1" si="15"/>
        <v>82</v>
      </c>
      <c r="P62" s="71"/>
    </row>
    <row r="63" spans="1:16" x14ac:dyDescent="0.35">
      <c r="A63" s="168" t="s">
        <v>153</v>
      </c>
      <c r="B63" s="205" t="s">
        <v>633</v>
      </c>
      <c r="C63" s="205" t="s">
        <v>154</v>
      </c>
      <c r="D63" s="161">
        <f t="shared" ca="1" si="8"/>
        <v>3348</v>
      </c>
      <c r="E63" s="161">
        <f t="shared" ca="1" si="9"/>
        <v>83</v>
      </c>
      <c r="F63" s="161"/>
      <c r="G63" s="161"/>
      <c r="H63" s="161">
        <f t="shared" ca="1" si="10"/>
        <v>368</v>
      </c>
      <c r="I63" s="161">
        <f t="shared" ca="1" si="11"/>
        <v>32</v>
      </c>
      <c r="J63" s="161"/>
      <c r="K63" s="161">
        <f t="shared" ca="1" si="12"/>
        <v>30</v>
      </c>
      <c r="L63" s="161">
        <f t="shared" ca="1" si="13"/>
        <v>10</v>
      </c>
      <c r="M63" s="161"/>
      <c r="N63" s="161">
        <f t="shared" ca="1" si="14"/>
        <v>3760</v>
      </c>
      <c r="O63" s="161">
        <f t="shared" ca="1" si="15"/>
        <v>78</v>
      </c>
      <c r="P63" s="71"/>
    </row>
    <row r="64" spans="1:16" x14ac:dyDescent="0.35">
      <c r="A64" s="168" t="s">
        <v>155</v>
      </c>
      <c r="B64" s="205" t="s">
        <v>633</v>
      </c>
      <c r="C64" s="205" t="s">
        <v>156</v>
      </c>
      <c r="D64" s="161">
        <f t="shared" ca="1" si="8"/>
        <v>3139</v>
      </c>
      <c r="E64" s="161">
        <f t="shared" ca="1" si="9"/>
        <v>87</v>
      </c>
      <c r="F64" s="161"/>
      <c r="G64" s="161"/>
      <c r="H64" s="161">
        <f t="shared" ca="1" si="10"/>
        <v>322</v>
      </c>
      <c r="I64" s="161">
        <f t="shared" ca="1" si="11"/>
        <v>41</v>
      </c>
      <c r="J64" s="161"/>
      <c r="K64" s="161">
        <f t="shared" ca="1" si="12"/>
        <v>71</v>
      </c>
      <c r="L64" s="161">
        <f t="shared" ca="1" si="13"/>
        <v>21</v>
      </c>
      <c r="M64" s="161"/>
      <c r="N64" s="161">
        <f t="shared" ca="1" si="14"/>
        <v>3543</v>
      </c>
      <c r="O64" s="161">
        <f t="shared" ca="1" si="15"/>
        <v>81</v>
      </c>
      <c r="P64" s="71"/>
    </row>
    <row r="65" spans="1:16" x14ac:dyDescent="0.35">
      <c r="A65" s="168" t="s">
        <v>157</v>
      </c>
      <c r="B65" s="205" t="s">
        <v>633</v>
      </c>
      <c r="C65" s="490" t="s">
        <v>519</v>
      </c>
      <c r="D65" s="161">
        <f t="shared" ca="1" si="8"/>
        <v>2823</v>
      </c>
      <c r="E65" s="161">
        <f t="shared" ca="1" si="9"/>
        <v>85</v>
      </c>
      <c r="F65" s="161"/>
      <c r="G65" s="161"/>
      <c r="H65" s="161">
        <f t="shared" ca="1" si="10"/>
        <v>458</v>
      </c>
      <c r="I65" s="161">
        <f t="shared" ca="1" si="11"/>
        <v>40</v>
      </c>
      <c r="J65" s="161"/>
      <c r="K65" s="161">
        <f t="shared" ca="1" si="12"/>
        <v>60</v>
      </c>
      <c r="L65" s="161">
        <f t="shared" ca="1" si="13"/>
        <v>17</v>
      </c>
      <c r="M65" s="161"/>
      <c r="N65" s="161">
        <f t="shared" ca="1" si="14"/>
        <v>3363</v>
      </c>
      <c r="O65" s="161">
        <f t="shared" ca="1" si="15"/>
        <v>77</v>
      </c>
      <c r="P65" s="71"/>
    </row>
    <row r="66" spans="1:16" x14ac:dyDescent="0.35">
      <c r="A66" s="168" t="s">
        <v>158</v>
      </c>
      <c r="B66" s="205" t="s">
        <v>633</v>
      </c>
      <c r="C66" s="205" t="s">
        <v>159</v>
      </c>
      <c r="D66" s="161">
        <f t="shared" ca="1" si="8"/>
        <v>4886</v>
      </c>
      <c r="E66" s="161">
        <f t="shared" ca="1" si="9"/>
        <v>84</v>
      </c>
      <c r="F66" s="161"/>
      <c r="G66" s="161"/>
      <c r="H66" s="161">
        <f t="shared" ca="1" si="10"/>
        <v>503</v>
      </c>
      <c r="I66" s="161">
        <f t="shared" ca="1" si="11"/>
        <v>33</v>
      </c>
      <c r="J66" s="161"/>
      <c r="K66" s="161">
        <f t="shared" ca="1" si="12"/>
        <v>74</v>
      </c>
      <c r="L66" s="161">
        <f t="shared" ca="1" si="13"/>
        <v>18</v>
      </c>
      <c r="M66" s="161"/>
      <c r="N66" s="161">
        <f t="shared" ca="1" si="14"/>
        <v>5485</v>
      </c>
      <c r="O66" s="161">
        <f t="shared" ca="1" si="15"/>
        <v>78</v>
      </c>
      <c r="P66" s="71"/>
    </row>
    <row r="67" spans="1:16" x14ac:dyDescent="0.35">
      <c r="A67" s="168" t="s">
        <v>160</v>
      </c>
      <c r="B67" s="205" t="s">
        <v>633</v>
      </c>
      <c r="C67" s="205" t="s">
        <v>161</v>
      </c>
      <c r="D67" s="161">
        <f t="shared" ca="1" si="8"/>
        <v>8644</v>
      </c>
      <c r="E67" s="161">
        <f t="shared" ca="1" si="9"/>
        <v>83</v>
      </c>
      <c r="F67" s="161"/>
      <c r="G67" s="161"/>
      <c r="H67" s="161">
        <f t="shared" ca="1" si="10"/>
        <v>1287</v>
      </c>
      <c r="I67" s="161">
        <f t="shared" ca="1" si="11"/>
        <v>45</v>
      </c>
      <c r="J67" s="161"/>
      <c r="K67" s="161">
        <f t="shared" ca="1" si="12"/>
        <v>90</v>
      </c>
      <c r="L67" s="161">
        <f t="shared" ca="1" si="13"/>
        <v>10</v>
      </c>
      <c r="M67" s="161"/>
      <c r="N67" s="161">
        <f t="shared" ca="1" si="14"/>
        <v>10111</v>
      </c>
      <c r="O67" s="161">
        <f t="shared" ca="1" si="15"/>
        <v>77</v>
      </c>
      <c r="P67" s="71"/>
    </row>
    <row r="68" spans="1:16" x14ac:dyDescent="0.35">
      <c r="A68" s="168" t="s">
        <v>162</v>
      </c>
      <c r="B68" s="205" t="s">
        <v>633</v>
      </c>
      <c r="C68" s="205" t="s">
        <v>163</v>
      </c>
      <c r="D68" s="161">
        <f t="shared" ca="1" si="8"/>
        <v>1792</v>
      </c>
      <c r="E68" s="161">
        <f t="shared" ca="1" si="9"/>
        <v>85</v>
      </c>
      <c r="F68" s="161"/>
      <c r="G68" s="161"/>
      <c r="H68" s="161">
        <f t="shared" ca="1" si="10"/>
        <v>157</v>
      </c>
      <c r="I68" s="161">
        <f t="shared" ca="1" si="11"/>
        <v>32</v>
      </c>
      <c r="J68" s="161"/>
      <c r="K68" s="161">
        <f t="shared" ca="1" si="12"/>
        <v>16</v>
      </c>
      <c r="L68" s="161" t="str">
        <f t="shared" ca="1" si="13"/>
        <v>x</v>
      </c>
      <c r="M68" s="161"/>
      <c r="N68" s="161">
        <f t="shared" ca="1" si="14"/>
        <v>1969</v>
      </c>
      <c r="O68" s="161">
        <f t="shared" ca="1" si="15"/>
        <v>80</v>
      </c>
      <c r="P68" s="71"/>
    </row>
    <row r="69" spans="1:16" x14ac:dyDescent="0.35">
      <c r="A69" s="168" t="s">
        <v>164</v>
      </c>
      <c r="B69" s="205" t="s">
        <v>633</v>
      </c>
      <c r="C69" s="205" t="s">
        <v>165</v>
      </c>
      <c r="D69" s="161">
        <f t="shared" ca="1" si="8"/>
        <v>1763</v>
      </c>
      <c r="E69" s="161">
        <f t="shared" ca="1" si="9"/>
        <v>88</v>
      </c>
      <c r="F69" s="161"/>
      <c r="G69" s="161"/>
      <c r="H69" s="161">
        <f t="shared" ca="1" si="10"/>
        <v>157</v>
      </c>
      <c r="I69" s="161">
        <f t="shared" ca="1" si="11"/>
        <v>41</v>
      </c>
      <c r="J69" s="161"/>
      <c r="K69" s="161">
        <f t="shared" ca="1" si="12"/>
        <v>24</v>
      </c>
      <c r="L69" s="161" t="str">
        <f t="shared" ca="1" si="13"/>
        <v>x</v>
      </c>
      <c r="M69" s="161"/>
      <c r="N69" s="161">
        <f t="shared" ca="1" si="14"/>
        <v>1951</v>
      </c>
      <c r="O69" s="161">
        <f t="shared" ca="1" si="15"/>
        <v>83</v>
      </c>
      <c r="P69" s="71"/>
    </row>
    <row r="70" spans="1:16" x14ac:dyDescent="0.35">
      <c r="A70" s="168" t="s">
        <v>166</v>
      </c>
      <c r="B70" s="496" t="s">
        <v>633</v>
      </c>
      <c r="C70" s="496" t="s">
        <v>167</v>
      </c>
      <c r="D70" s="161">
        <f t="shared" ca="1" si="8"/>
        <v>5587</v>
      </c>
      <c r="E70" s="161">
        <f t="shared" ca="1" si="9"/>
        <v>83</v>
      </c>
      <c r="F70" s="161"/>
      <c r="G70" s="161"/>
      <c r="H70" s="161">
        <f t="shared" ca="1" si="10"/>
        <v>520</v>
      </c>
      <c r="I70" s="161">
        <f t="shared" ca="1" si="11"/>
        <v>38</v>
      </c>
      <c r="J70" s="161"/>
      <c r="K70" s="161">
        <f t="shared" ca="1" si="12"/>
        <v>65</v>
      </c>
      <c r="L70" s="161">
        <f t="shared" ca="1" si="13"/>
        <v>22</v>
      </c>
      <c r="M70" s="161"/>
      <c r="N70" s="161">
        <f t="shared" ca="1" si="14"/>
        <v>6196</v>
      </c>
      <c r="O70" s="161">
        <f t="shared" ca="1" si="15"/>
        <v>78</v>
      </c>
      <c r="P70" s="71"/>
    </row>
    <row r="71" spans="1:16" x14ac:dyDescent="0.35">
      <c r="A71" s="168" t="s">
        <v>168</v>
      </c>
      <c r="B71" s="495" t="s">
        <v>633</v>
      </c>
      <c r="C71" s="495" t="s">
        <v>169</v>
      </c>
      <c r="D71" s="161">
        <f t="shared" ca="1" si="8"/>
        <v>2942</v>
      </c>
      <c r="E71" s="161">
        <f t="shared" ca="1" si="9"/>
        <v>85</v>
      </c>
      <c r="F71" s="161"/>
      <c r="G71" s="161"/>
      <c r="H71" s="161">
        <f t="shared" ca="1" si="10"/>
        <v>422</v>
      </c>
      <c r="I71" s="161">
        <f t="shared" ca="1" si="11"/>
        <v>44</v>
      </c>
      <c r="J71" s="161"/>
      <c r="K71" s="161">
        <f t="shared" ca="1" si="12"/>
        <v>45</v>
      </c>
      <c r="L71" s="161">
        <f t="shared" ca="1" si="13"/>
        <v>27</v>
      </c>
      <c r="M71" s="161"/>
      <c r="N71" s="161">
        <f t="shared" ca="1" si="14"/>
        <v>3424</v>
      </c>
      <c r="O71" s="161">
        <f t="shared" ca="1" si="15"/>
        <v>79</v>
      </c>
      <c r="P71" s="68"/>
    </row>
    <row r="72" spans="1:16" x14ac:dyDescent="0.35">
      <c r="A72" s="168" t="s">
        <v>170</v>
      </c>
      <c r="B72" s="205" t="s">
        <v>633</v>
      </c>
      <c r="C72" s="205" t="s">
        <v>171</v>
      </c>
      <c r="D72" s="161">
        <f t="shared" ca="1" si="8"/>
        <v>5419</v>
      </c>
      <c r="E72" s="161">
        <f t="shared" ca="1" si="9"/>
        <v>83</v>
      </c>
      <c r="F72" s="161"/>
      <c r="G72" s="161"/>
      <c r="H72" s="161">
        <f t="shared" ca="1" si="10"/>
        <v>882</v>
      </c>
      <c r="I72" s="161">
        <f t="shared" ca="1" si="11"/>
        <v>47</v>
      </c>
      <c r="J72" s="161"/>
      <c r="K72" s="161">
        <f t="shared" ca="1" si="12"/>
        <v>87</v>
      </c>
      <c r="L72" s="161">
        <f t="shared" ca="1" si="13"/>
        <v>14</v>
      </c>
      <c r="M72" s="161"/>
      <c r="N72" s="161">
        <f t="shared" ca="1" si="14"/>
        <v>6449</v>
      </c>
      <c r="O72" s="161">
        <f t="shared" ca="1" si="15"/>
        <v>77</v>
      </c>
      <c r="P72" s="71"/>
    </row>
    <row r="73" spans="1:16" x14ac:dyDescent="0.35">
      <c r="A73" s="168" t="s">
        <v>172</v>
      </c>
      <c r="B73" s="205" t="s">
        <v>633</v>
      </c>
      <c r="C73" s="205" t="s">
        <v>173</v>
      </c>
      <c r="D73" s="161">
        <f t="shared" ca="1" si="8"/>
        <v>3626</v>
      </c>
      <c r="E73" s="161">
        <f t="shared" ca="1" si="9"/>
        <v>83</v>
      </c>
      <c r="F73" s="161"/>
      <c r="G73" s="161"/>
      <c r="H73" s="161">
        <f t="shared" ca="1" si="10"/>
        <v>442</v>
      </c>
      <c r="I73" s="161">
        <f t="shared" ca="1" si="11"/>
        <v>41</v>
      </c>
      <c r="J73" s="161"/>
      <c r="K73" s="161">
        <f t="shared" ca="1" si="12"/>
        <v>94</v>
      </c>
      <c r="L73" s="161">
        <f t="shared" ca="1" si="13"/>
        <v>22</v>
      </c>
      <c r="M73" s="161"/>
      <c r="N73" s="161">
        <f t="shared" ca="1" si="14"/>
        <v>4178</v>
      </c>
      <c r="O73" s="161">
        <f t="shared" ca="1" si="15"/>
        <v>77</v>
      </c>
      <c r="P73" s="71"/>
    </row>
    <row r="74" spans="1:16" x14ac:dyDescent="0.35">
      <c r="A74" s="168" t="s">
        <v>174</v>
      </c>
      <c r="B74" s="205" t="s">
        <v>633</v>
      </c>
      <c r="C74" s="205" t="s">
        <v>175</v>
      </c>
      <c r="D74" s="161">
        <f t="shared" ca="1" si="8"/>
        <v>1826</v>
      </c>
      <c r="E74" s="161">
        <f t="shared" ca="1" si="9"/>
        <v>87</v>
      </c>
      <c r="F74" s="161"/>
      <c r="G74" s="161"/>
      <c r="H74" s="161">
        <f t="shared" ca="1" si="10"/>
        <v>145</v>
      </c>
      <c r="I74" s="161">
        <f t="shared" ca="1" si="11"/>
        <v>43</v>
      </c>
      <c r="J74" s="161"/>
      <c r="K74" s="161">
        <f t="shared" ca="1" si="12"/>
        <v>32</v>
      </c>
      <c r="L74" s="161" t="str">
        <f t="shared" ca="1" si="13"/>
        <v>x</v>
      </c>
      <c r="M74" s="161"/>
      <c r="N74" s="161">
        <f t="shared" ca="1" si="14"/>
        <v>2011</v>
      </c>
      <c r="O74" s="161">
        <f t="shared" ca="1" si="15"/>
        <v>82</v>
      </c>
      <c r="P74" s="71"/>
    </row>
    <row r="75" spans="1:16" x14ac:dyDescent="0.35">
      <c r="A75" s="168" t="s">
        <v>178</v>
      </c>
      <c r="B75" s="205" t="s">
        <v>177</v>
      </c>
      <c r="C75" s="205" t="s">
        <v>179</v>
      </c>
      <c r="D75" s="161">
        <f t="shared" ca="1" si="8"/>
        <v>2866</v>
      </c>
      <c r="E75" s="161">
        <f t="shared" ca="1" si="9"/>
        <v>84</v>
      </c>
      <c r="F75" s="161"/>
      <c r="G75" s="161"/>
      <c r="H75" s="161">
        <f t="shared" ca="1" si="10"/>
        <v>440</v>
      </c>
      <c r="I75" s="161">
        <f t="shared" ca="1" si="11"/>
        <v>52</v>
      </c>
      <c r="J75" s="161"/>
      <c r="K75" s="161">
        <f t="shared" ca="1" si="12"/>
        <v>60</v>
      </c>
      <c r="L75" s="161">
        <f t="shared" ca="1" si="13"/>
        <v>15</v>
      </c>
      <c r="M75" s="161"/>
      <c r="N75" s="161">
        <f t="shared" ca="1" si="14"/>
        <v>3397</v>
      </c>
      <c r="O75" s="161">
        <f t="shared" ca="1" si="15"/>
        <v>78</v>
      </c>
      <c r="P75" s="71"/>
    </row>
    <row r="76" spans="1:16" x14ac:dyDescent="0.35">
      <c r="A76" s="168" t="s">
        <v>180</v>
      </c>
      <c r="B76" s="205" t="s">
        <v>177</v>
      </c>
      <c r="C76" s="205" t="s">
        <v>181</v>
      </c>
      <c r="D76" s="161">
        <f t="shared" ca="1" si="8"/>
        <v>7506</v>
      </c>
      <c r="E76" s="161">
        <f t="shared" ca="1" si="9"/>
        <v>85</v>
      </c>
      <c r="F76" s="161"/>
      <c r="G76" s="161"/>
      <c r="H76" s="161">
        <f t="shared" ca="1" si="10"/>
        <v>908</v>
      </c>
      <c r="I76" s="161">
        <f t="shared" ca="1" si="11"/>
        <v>40</v>
      </c>
      <c r="J76" s="161"/>
      <c r="K76" s="161">
        <f t="shared" ca="1" si="12"/>
        <v>134</v>
      </c>
      <c r="L76" s="161">
        <f t="shared" ca="1" si="13"/>
        <v>19</v>
      </c>
      <c r="M76" s="161"/>
      <c r="N76" s="161">
        <f t="shared" ca="1" si="14"/>
        <v>8569</v>
      </c>
      <c r="O76" s="161">
        <f t="shared" ca="1" si="15"/>
        <v>79</v>
      </c>
      <c r="P76" s="71"/>
    </row>
    <row r="77" spans="1:16" x14ac:dyDescent="0.35">
      <c r="A77" s="168" t="s">
        <v>182</v>
      </c>
      <c r="B77" s="205" t="s">
        <v>177</v>
      </c>
      <c r="C77" s="205" t="s">
        <v>183</v>
      </c>
      <c r="D77" s="161">
        <f t="shared" ca="1" si="8"/>
        <v>4006</v>
      </c>
      <c r="E77" s="161">
        <f t="shared" ca="1" si="9"/>
        <v>83</v>
      </c>
      <c r="F77" s="161"/>
      <c r="G77" s="161"/>
      <c r="H77" s="161">
        <f t="shared" ca="1" si="10"/>
        <v>543</v>
      </c>
      <c r="I77" s="161">
        <f t="shared" ca="1" si="11"/>
        <v>49</v>
      </c>
      <c r="J77" s="161"/>
      <c r="K77" s="161">
        <f t="shared" ca="1" si="12"/>
        <v>67</v>
      </c>
      <c r="L77" s="161">
        <f t="shared" ca="1" si="13"/>
        <v>13</v>
      </c>
      <c r="M77" s="161"/>
      <c r="N77" s="161">
        <f t="shared" ca="1" si="14"/>
        <v>4682</v>
      </c>
      <c r="O77" s="161">
        <f t="shared" ca="1" si="15"/>
        <v>77</v>
      </c>
      <c r="P77" s="71"/>
    </row>
    <row r="78" spans="1:16" x14ac:dyDescent="0.35">
      <c r="A78" s="168" t="s">
        <v>184</v>
      </c>
      <c r="B78" s="205" t="s">
        <v>177</v>
      </c>
      <c r="C78" s="205" t="s">
        <v>185</v>
      </c>
      <c r="D78" s="161">
        <f t="shared" ca="1" si="8"/>
        <v>6997</v>
      </c>
      <c r="E78" s="161">
        <f t="shared" ca="1" si="9"/>
        <v>85</v>
      </c>
      <c r="F78" s="161"/>
      <c r="G78" s="161"/>
      <c r="H78" s="161">
        <f t="shared" ca="1" si="10"/>
        <v>579</v>
      </c>
      <c r="I78" s="161">
        <f t="shared" ca="1" si="11"/>
        <v>38</v>
      </c>
      <c r="J78" s="161"/>
      <c r="K78" s="161">
        <f t="shared" ca="1" si="12"/>
        <v>152</v>
      </c>
      <c r="L78" s="161">
        <f t="shared" ca="1" si="13"/>
        <v>14</v>
      </c>
      <c r="M78" s="161"/>
      <c r="N78" s="161">
        <f t="shared" ca="1" si="14"/>
        <v>7751</v>
      </c>
      <c r="O78" s="161">
        <f t="shared" ca="1" si="15"/>
        <v>80</v>
      </c>
      <c r="P78" s="71"/>
    </row>
    <row r="79" spans="1:16" x14ac:dyDescent="0.35">
      <c r="A79" s="168" t="s">
        <v>186</v>
      </c>
      <c r="B79" s="205" t="s">
        <v>177</v>
      </c>
      <c r="C79" s="205" t="s">
        <v>187</v>
      </c>
      <c r="D79" s="161">
        <f t="shared" ca="1" si="8"/>
        <v>7142</v>
      </c>
      <c r="E79" s="161">
        <f t="shared" ca="1" si="9"/>
        <v>88</v>
      </c>
      <c r="F79" s="161"/>
      <c r="G79" s="161"/>
      <c r="H79" s="161">
        <f t="shared" ca="1" si="10"/>
        <v>840</v>
      </c>
      <c r="I79" s="161">
        <f t="shared" ca="1" si="11"/>
        <v>47</v>
      </c>
      <c r="J79" s="161"/>
      <c r="K79" s="161">
        <f t="shared" ca="1" si="12"/>
        <v>111</v>
      </c>
      <c r="L79" s="161">
        <f t="shared" ca="1" si="13"/>
        <v>14</v>
      </c>
      <c r="M79" s="161"/>
      <c r="N79" s="161">
        <f t="shared" ca="1" si="14"/>
        <v>8133</v>
      </c>
      <c r="O79" s="161">
        <f t="shared" ca="1" si="15"/>
        <v>83</v>
      </c>
      <c r="P79" s="71"/>
    </row>
    <row r="80" spans="1:16" x14ac:dyDescent="0.35">
      <c r="A80" s="168" t="s">
        <v>188</v>
      </c>
      <c r="B80" s="205" t="s">
        <v>177</v>
      </c>
      <c r="C80" s="205" t="s">
        <v>189</v>
      </c>
      <c r="D80" s="161">
        <f t="shared" ca="1" si="8"/>
        <v>8564</v>
      </c>
      <c r="E80" s="161">
        <f t="shared" ca="1" si="9"/>
        <v>85</v>
      </c>
      <c r="F80" s="161"/>
      <c r="G80" s="161"/>
      <c r="H80" s="161">
        <f t="shared" ca="1" si="10"/>
        <v>778</v>
      </c>
      <c r="I80" s="161">
        <f t="shared" ca="1" si="11"/>
        <v>44</v>
      </c>
      <c r="J80" s="161"/>
      <c r="K80" s="161">
        <f t="shared" ca="1" si="12"/>
        <v>98</v>
      </c>
      <c r="L80" s="161">
        <f t="shared" ca="1" si="13"/>
        <v>7</v>
      </c>
      <c r="M80" s="161"/>
      <c r="N80" s="161">
        <f t="shared" ca="1" si="14"/>
        <v>9487</v>
      </c>
      <c r="O80" s="161">
        <f t="shared" ca="1" si="15"/>
        <v>81</v>
      </c>
      <c r="P80" s="71"/>
    </row>
    <row r="81" spans="1:16" x14ac:dyDescent="0.35">
      <c r="A81" s="168" t="s">
        <v>190</v>
      </c>
      <c r="B81" s="205" t="s">
        <v>177</v>
      </c>
      <c r="C81" s="205" t="s">
        <v>191</v>
      </c>
      <c r="D81" s="161">
        <f t="shared" ca="1" si="8"/>
        <v>3266</v>
      </c>
      <c r="E81" s="161">
        <f t="shared" ca="1" si="9"/>
        <v>81</v>
      </c>
      <c r="F81" s="161"/>
      <c r="G81" s="161"/>
      <c r="H81" s="161">
        <f t="shared" ca="1" si="10"/>
        <v>483</v>
      </c>
      <c r="I81" s="161">
        <f t="shared" ca="1" si="11"/>
        <v>39</v>
      </c>
      <c r="J81" s="161"/>
      <c r="K81" s="161">
        <f t="shared" ca="1" si="12"/>
        <v>18</v>
      </c>
      <c r="L81" s="161" t="str">
        <f t="shared" ca="1" si="13"/>
        <v>x</v>
      </c>
      <c r="M81" s="161"/>
      <c r="N81" s="161">
        <f t="shared" ca="1" si="14"/>
        <v>3812</v>
      </c>
      <c r="O81" s="161">
        <f t="shared" ca="1" si="15"/>
        <v>75</v>
      </c>
      <c r="P81" s="71"/>
    </row>
    <row r="82" spans="1:16" x14ac:dyDescent="0.35">
      <c r="A82" s="168" t="s">
        <v>192</v>
      </c>
      <c r="B82" s="496" t="s">
        <v>177</v>
      </c>
      <c r="C82" s="496" t="s">
        <v>193</v>
      </c>
      <c r="D82" s="161">
        <f t="shared" ca="1" si="8"/>
        <v>8693</v>
      </c>
      <c r="E82" s="161">
        <f t="shared" ca="1" si="9"/>
        <v>81</v>
      </c>
      <c r="F82" s="161"/>
      <c r="G82" s="161"/>
      <c r="H82" s="161">
        <f t="shared" ca="1" si="10"/>
        <v>728</v>
      </c>
      <c r="I82" s="161">
        <f t="shared" ca="1" si="11"/>
        <v>33</v>
      </c>
      <c r="J82" s="161"/>
      <c r="K82" s="161">
        <f t="shared" ca="1" si="12"/>
        <v>48</v>
      </c>
      <c r="L82" s="161">
        <f t="shared" ca="1" si="13"/>
        <v>15</v>
      </c>
      <c r="M82" s="161"/>
      <c r="N82" s="161">
        <f t="shared" ca="1" si="14"/>
        <v>9504</v>
      </c>
      <c r="O82" s="161">
        <f t="shared" ca="1" si="15"/>
        <v>77</v>
      </c>
      <c r="P82" s="71"/>
    </row>
    <row r="83" spans="1:16" x14ac:dyDescent="0.35">
      <c r="A83" s="168" t="s">
        <v>194</v>
      </c>
      <c r="B83" s="495" t="s">
        <v>177</v>
      </c>
      <c r="C83" s="495" t="s">
        <v>195</v>
      </c>
      <c r="D83" s="161">
        <f t="shared" ca="1" si="8"/>
        <v>372</v>
      </c>
      <c r="E83" s="161">
        <f t="shared" ca="1" si="9"/>
        <v>89</v>
      </c>
      <c r="F83" s="161"/>
      <c r="G83" s="161"/>
      <c r="H83" s="161">
        <f t="shared" ca="1" si="10"/>
        <v>26</v>
      </c>
      <c r="I83" s="161">
        <f t="shared" ca="1" si="11"/>
        <v>42</v>
      </c>
      <c r="J83" s="161"/>
      <c r="K83" s="161" t="str">
        <f t="shared" ca="1" si="12"/>
        <v>x</v>
      </c>
      <c r="L83" s="161" t="str">
        <f t="shared" ca="1" si="13"/>
        <v>x</v>
      </c>
      <c r="M83" s="161"/>
      <c r="N83" s="161">
        <f t="shared" ca="1" si="14"/>
        <v>402</v>
      </c>
      <c r="O83" s="161">
        <f t="shared" ca="1" si="15"/>
        <v>86</v>
      </c>
      <c r="P83" s="68"/>
    </row>
    <row r="84" spans="1:16" x14ac:dyDescent="0.35">
      <c r="A84" s="168" t="s">
        <v>198</v>
      </c>
      <c r="B84" s="205" t="s">
        <v>197</v>
      </c>
      <c r="C84" s="205" t="s">
        <v>199</v>
      </c>
      <c r="D84" s="161">
        <f t="shared" ca="1" si="8"/>
        <v>13117</v>
      </c>
      <c r="E84" s="161">
        <f t="shared" ca="1" si="9"/>
        <v>88</v>
      </c>
      <c r="F84" s="161"/>
      <c r="G84" s="161"/>
      <c r="H84" s="161">
        <f t="shared" ca="1" si="10"/>
        <v>2332</v>
      </c>
      <c r="I84" s="161">
        <f t="shared" ca="1" si="11"/>
        <v>47</v>
      </c>
      <c r="J84" s="161"/>
      <c r="K84" s="161">
        <f t="shared" ca="1" si="12"/>
        <v>334</v>
      </c>
      <c r="L84" s="161">
        <f t="shared" ca="1" si="13"/>
        <v>14</v>
      </c>
      <c r="M84" s="161"/>
      <c r="N84" s="161">
        <f t="shared" ca="1" si="14"/>
        <v>15944</v>
      </c>
      <c r="O84" s="161">
        <f t="shared" ca="1" si="15"/>
        <v>79</v>
      </c>
      <c r="P84" s="71"/>
    </row>
    <row r="85" spans="1:16" x14ac:dyDescent="0.35">
      <c r="A85" s="168" t="s">
        <v>200</v>
      </c>
      <c r="B85" s="205" t="s">
        <v>197</v>
      </c>
      <c r="C85" s="205" t="s">
        <v>201</v>
      </c>
      <c r="D85" s="161">
        <f t="shared" ca="1" si="8"/>
        <v>3812</v>
      </c>
      <c r="E85" s="161">
        <f t="shared" ca="1" si="9"/>
        <v>86</v>
      </c>
      <c r="F85" s="161"/>
      <c r="G85" s="161"/>
      <c r="H85" s="161">
        <f t="shared" ca="1" si="10"/>
        <v>650</v>
      </c>
      <c r="I85" s="161">
        <f t="shared" ca="1" si="11"/>
        <v>49</v>
      </c>
      <c r="J85" s="161"/>
      <c r="K85" s="161">
        <f t="shared" ca="1" si="12"/>
        <v>64</v>
      </c>
      <c r="L85" s="161">
        <f t="shared" ca="1" si="13"/>
        <v>6</v>
      </c>
      <c r="M85" s="161"/>
      <c r="N85" s="161">
        <f t="shared" ca="1" si="14"/>
        <v>4582</v>
      </c>
      <c r="O85" s="161">
        <f t="shared" ca="1" si="15"/>
        <v>79</v>
      </c>
      <c r="P85" s="71"/>
    </row>
    <row r="86" spans="1:16" x14ac:dyDescent="0.35">
      <c r="A86" s="168" t="s">
        <v>202</v>
      </c>
      <c r="B86" s="205" t="s">
        <v>197</v>
      </c>
      <c r="C86" s="205" t="s">
        <v>203</v>
      </c>
      <c r="D86" s="161">
        <f t="shared" ca="1" si="8"/>
        <v>3207</v>
      </c>
      <c r="E86" s="161">
        <f t="shared" ca="1" si="9"/>
        <v>86</v>
      </c>
      <c r="F86" s="161"/>
      <c r="G86" s="161"/>
      <c r="H86" s="161">
        <f t="shared" ca="1" si="10"/>
        <v>574</v>
      </c>
      <c r="I86" s="161">
        <f t="shared" ca="1" si="11"/>
        <v>49</v>
      </c>
      <c r="J86" s="161"/>
      <c r="K86" s="161">
        <f t="shared" ca="1" si="12"/>
        <v>92</v>
      </c>
      <c r="L86" s="161">
        <f t="shared" ca="1" si="13"/>
        <v>11</v>
      </c>
      <c r="M86" s="161"/>
      <c r="N86" s="161">
        <f t="shared" ca="1" si="14"/>
        <v>3882</v>
      </c>
      <c r="O86" s="161">
        <f t="shared" ca="1" si="15"/>
        <v>79</v>
      </c>
      <c r="P86" s="71"/>
    </row>
    <row r="87" spans="1:16" x14ac:dyDescent="0.35">
      <c r="A87" s="168" t="s">
        <v>204</v>
      </c>
      <c r="B87" s="205" t="s">
        <v>197</v>
      </c>
      <c r="C87" s="489" t="s">
        <v>496</v>
      </c>
      <c r="D87" s="161">
        <f t="shared" ca="1" si="8"/>
        <v>1625</v>
      </c>
      <c r="E87" s="161">
        <f t="shared" ca="1" si="9"/>
        <v>86</v>
      </c>
      <c r="F87" s="161"/>
      <c r="G87" s="161"/>
      <c r="H87" s="161">
        <f t="shared" ca="1" si="10"/>
        <v>276</v>
      </c>
      <c r="I87" s="161">
        <f t="shared" ca="1" si="11"/>
        <v>57</v>
      </c>
      <c r="J87" s="161"/>
      <c r="K87" s="161">
        <f t="shared" ca="1" si="12"/>
        <v>24</v>
      </c>
      <c r="L87" s="161" t="str">
        <f t="shared" ca="1" si="13"/>
        <v>x</v>
      </c>
      <c r="M87" s="161"/>
      <c r="N87" s="161">
        <f t="shared" ca="1" si="14"/>
        <v>1937</v>
      </c>
      <c r="O87" s="161">
        <f t="shared" ca="1" si="15"/>
        <v>81</v>
      </c>
      <c r="P87" s="71"/>
    </row>
    <row r="88" spans="1:16" x14ac:dyDescent="0.35">
      <c r="A88" s="168" t="s">
        <v>206</v>
      </c>
      <c r="B88" s="205" t="s">
        <v>197</v>
      </c>
      <c r="C88" s="205" t="s">
        <v>207</v>
      </c>
      <c r="D88" s="161">
        <f t="shared" ca="1" si="8"/>
        <v>3944</v>
      </c>
      <c r="E88" s="161">
        <f t="shared" ca="1" si="9"/>
        <v>85</v>
      </c>
      <c r="F88" s="161"/>
      <c r="G88" s="161"/>
      <c r="H88" s="161">
        <f t="shared" ca="1" si="10"/>
        <v>581</v>
      </c>
      <c r="I88" s="161">
        <f t="shared" ca="1" si="11"/>
        <v>48</v>
      </c>
      <c r="J88" s="161"/>
      <c r="K88" s="161">
        <f t="shared" ca="1" si="12"/>
        <v>70</v>
      </c>
      <c r="L88" s="161">
        <f t="shared" ca="1" si="13"/>
        <v>16</v>
      </c>
      <c r="M88" s="161"/>
      <c r="N88" s="161">
        <f t="shared" ca="1" si="14"/>
        <v>4643</v>
      </c>
      <c r="O88" s="161">
        <f t="shared" ca="1" si="15"/>
        <v>79</v>
      </c>
      <c r="P88" s="71"/>
    </row>
    <row r="89" spans="1:16" x14ac:dyDescent="0.35">
      <c r="A89" s="168" t="s">
        <v>208</v>
      </c>
      <c r="B89" s="205" t="s">
        <v>197</v>
      </c>
      <c r="C89" s="205" t="s">
        <v>209</v>
      </c>
      <c r="D89" s="161">
        <f t="shared" ca="1" si="8"/>
        <v>2594</v>
      </c>
      <c r="E89" s="161">
        <f t="shared" ca="1" si="9"/>
        <v>86</v>
      </c>
      <c r="F89" s="161"/>
      <c r="G89" s="161"/>
      <c r="H89" s="161">
        <f t="shared" ca="1" si="10"/>
        <v>264</v>
      </c>
      <c r="I89" s="161">
        <f t="shared" ca="1" si="11"/>
        <v>44</v>
      </c>
      <c r="J89" s="161"/>
      <c r="K89" s="161">
        <f t="shared" ca="1" si="12"/>
        <v>57</v>
      </c>
      <c r="L89" s="161">
        <f t="shared" ca="1" si="13"/>
        <v>18</v>
      </c>
      <c r="M89" s="161"/>
      <c r="N89" s="161">
        <f t="shared" ca="1" si="14"/>
        <v>2923</v>
      </c>
      <c r="O89" s="161">
        <f t="shared" ca="1" si="15"/>
        <v>81</v>
      </c>
      <c r="P89" s="71"/>
    </row>
    <row r="90" spans="1:16" x14ac:dyDescent="0.35">
      <c r="A90" s="168" t="s">
        <v>210</v>
      </c>
      <c r="B90" s="205" t="s">
        <v>197</v>
      </c>
      <c r="C90" s="205" t="s">
        <v>211</v>
      </c>
      <c r="D90" s="161">
        <f t="shared" ref="D90:D153" ca="1" si="16">VLOOKUP(TRIM($A90),INDIRECT($X$10),3+$X$11,0)</f>
        <v>2339</v>
      </c>
      <c r="E90" s="161">
        <f t="shared" ref="E90:E153" ca="1" si="17">VLOOKUP(TRIM($A90),INDIRECT($X$10),6+$X$11,0)</f>
        <v>89</v>
      </c>
      <c r="F90" s="161"/>
      <c r="G90" s="161"/>
      <c r="H90" s="161">
        <f t="shared" ref="H90:H153" ca="1" si="18">VLOOKUP(TRIM($A90),INDIRECT($X$10),21+$X$11,0)</f>
        <v>306</v>
      </c>
      <c r="I90" s="161">
        <f t="shared" ref="I90:I153" ca="1" si="19">VLOOKUP(TRIM($A90),INDIRECT($X$10),24+$X$11,0)</f>
        <v>51</v>
      </c>
      <c r="J90" s="161"/>
      <c r="K90" s="161">
        <f t="shared" ref="K90:K153" ca="1" si="20">VLOOKUP(TRIM($A90),INDIRECT($X$10),27+$X$11,0)</f>
        <v>38</v>
      </c>
      <c r="L90" s="161">
        <f t="shared" ref="L90:L153" ca="1" si="21">VLOOKUP(TRIM($A90),INDIRECT($X$10),30+$X$11,0)</f>
        <v>29</v>
      </c>
      <c r="M90" s="161"/>
      <c r="N90" s="161">
        <f t="shared" ref="N90:N153" ca="1" si="22">VLOOKUP(TRIM($A90),INDIRECT($X$10),33+$X$11,0)</f>
        <v>2694</v>
      </c>
      <c r="O90" s="161">
        <f t="shared" ref="O90:O153" ca="1" si="23">VLOOKUP(TRIM($A90),INDIRECT($X$10),36+$X$11,0)</f>
        <v>84</v>
      </c>
      <c r="P90" s="71"/>
    </row>
    <row r="91" spans="1:16" x14ac:dyDescent="0.35">
      <c r="A91" s="168" t="s">
        <v>212</v>
      </c>
      <c r="B91" s="205" t="s">
        <v>197</v>
      </c>
      <c r="C91" s="205" t="s">
        <v>213</v>
      </c>
      <c r="D91" s="161">
        <f t="shared" ca="1" si="16"/>
        <v>8527</v>
      </c>
      <c r="E91" s="161">
        <f t="shared" ca="1" si="17"/>
        <v>88</v>
      </c>
      <c r="F91" s="161"/>
      <c r="G91" s="161"/>
      <c r="H91" s="161">
        <f t="shared" ca="1" si="18"/>
        <v>800</v>
      </c>
      <c r="I91" s="161">
        <f t="shared" ca="1" si="19"/>
        <v>41</v>
      </c>
      <c r="J91" s="161"/>
      <c r="K91" s="161">
        <f t="shared" ca="1" si="20"/>
        <v>118</v>
      </c>
      <c r="L91" s="161">
        <f t="shared" ca="1" si="21"/>
        <v>5</v>
      </c>
      <c r="M91" s="161"/>
      <c r="N91" s="161">
        <f t="shared" ca="1" si="22"/>
        <v>9465</v>
      </c>
      <c r="O91" s="161">
        <f t="shared" ca="1" si="23"/>
        <v>83</v>
      </c>
      <c r="P91" s="71"/>
    </row>
    <row r="92" spans="1:16" x14ac:dyDescent="0.35">
      <c r="A92" s="168" t="s">
        <v>214</v>
      </c>
      <c r="B92" s="205" t="s">
        <v>197</v>
      </c>
      <c r="C92" s="205" t="s">
        <v>215</v>
      </c>
      <c r="D92" s="161">
        <f t="shared" ca="1" si="16"/>
        <v>2712</v>
      </c>
      <c r="E92" s="161">
        <f t="shared" ca="1" si="17"/>
        <v>88</v>
      </c>
      <c r="F92" s="161"/>
      <c r="G92" s="161"/>
      <c r="H92" s="161">
        <f t="shared" ca="1" si="18"/>
        <v>449</v>
      </c>
      <c r="I92" s="161">
        <f t="shared" ca="1" si="19"/>
        <v>45</v>
      </c>
      <c r="J92" s="161"/>
      <c r="K92" s="161">
        <f t="shared" ca="1" si="20"/>
        <v>68</v>
      </c>
      <c r="L92" s="161">
        <f t="shared" ca="1" si="21"/>
        <v>19</v>
      </c>
      <c r="M92" s="161"/>
      <c r="N92" s="161">
        <f t="shared" ca="1" si="22"/>
        <v>3252</v>
      </c>
      <c r="O92" s="161">
        <f t="shared" ca="1" si="23"/>
        <v>80</v>
      </c>
      <c r="P92" s="71"/>
    </row>
    <row r="93" spans="1:16" x14ac:dyDescent="0.35">
      <c r="A93" s="168" t="s">
        <v>216</v>
      </c>
      <c r="B93" s="205" t="s">
        <v>197</v>
      </c>
      <c r="C93" s="205" t="s">
        <v>217</v>
      </c>
      <c r="D93" s="161">
        <f t="shared" ca="1" si="16"/>
        <v>1943</v>
      </c>
      <c r="E93" s="161">
        <f t="shared" ca="1" si="17"/>
        <v>89</v>
      </c>
      <c r="F93" s="161"/>
      <c r="G93" s="161"/>
      <c r="H93" s="161">
        <f t="shared" ca="1" si="18"/>
        <v>241</v>
      </c>
      <c r="I93" s="161">
        <f t="shared" ca="1" si="19"/>
        <v>56</v>
      </c>
      <c r="J93" s="161"/>
      <c r="K93" s="161">
        <f t="shared" ca="1" si="20"/>
        <v>42</v>
      </c>
      <c r="L93" s="161">
        <f t="shared" ca="1" si="21"/>
        <v>40</v>
      </c>
      <c r="M93" s="161"/>
      <c r="N93" s="161">
        <f t="shared" ca="1" si="22"/>
        <v>2240</v>
      </c>
      <c r="O93" s="161">
        <f t="shared" ca="1" si="23"/>
        <v>84</v>
      </c>
      <c r="P93" s="71"/>
    </row>
    <row r="94" spans="1:16" x14ac:dyDescent="0.35">
      <c r="A94" s="168" t="s">
        <v>218</v>
      </c>
      <c r="B94" s="205" t="s">
        <v>197</v>
      </c>
      <c r="C94" s="205" t="s">
        <v>219</v>
      </c>
      <c r="D94" s="161">
        <f t="shared" ca="1" si="16"/>
        <v>3251</v>
      </c>
      <c r="E94" s="161">
        <f t="shared" ca="1" si="17"/>
        <v>88</v>
      </c>
      <c r="F94" s="161"/>
      <c r="G94" s="161"/>
      <c r="H94" s="161">
        <f t="shared" ca="1" si="18"/>
        <v>363</v>
      </c>
      <c r="I94" s="161">
        <f t="shared" ca="1" si="19"/>
        <v>44</v>
      </c>
      <c r="J94" s="161"/>
      <c r="K94" s="161">
        <f t="shared" ca="1" si="20"/>
        <v>62</v>
      </c>
      <c r="L94" s="161">
        <f t="shared" ca="1" si="21"/>
        <v>19</v>
      </c>
      <c r="M94" s="161"/>
      <c r="N94" s="161">
        <f t="shared" ca="1" si="22"/>
        <v>3696</v>
      </c>
      <c r="O94" s="161">
        <f t="shared" ca="1" si="23"/>
        <v>82</v>
      </c>
      <c r="P94" s="71"/>
    </row>
    <row r="95" spans="1:16" x14ac:dyDescent="0.35">
      <c r="A95" s="168" t="s">
        <v>220</v>
      </c>
      <c r="B95" s="205" t="s">
        <v>197</v>
      </c>
      <c r="C95" s="205" t="s">
        <v>221</v>
      </c>
      <c r="D95" s="161">
        <f t="shared" ca="1" si="16"/>
        <v>5540</v>
      </c>
      <c r="E95" s="161">
        <f t="shared" ca="1" si="17"/>
        <v>87</v>
      </c>
      <c r="F95" s="161"/>
      <c r="G95" s="161"/>
      <c r="H95" s="161">
        <f t="shared" ca="1" si="18"/>
        <v>614</v>
      </c>
      <c r="I95" s="161">
        <f t="shared" ca="1" si="19"/>
        <v>46</v>
      </c>
      <c r="J95" s="161"/>
      <c r="K95" s="161">
        <f t="shared" ca="1" si="20"/>
        <v>109</v>
      </c>
      <c r="L95" s="161">
        <f t="shared" ca="1" si="21"/>
        <v>19</v>
      </c>
      <c r="M95" s="161"/>
      <c r="N95" s="161">
        <f t="shared" ca="1" si="22"/>
        <v>6292</v>
      </c>
      <c r="O95" s="161">
        <f t="shared" ca="1" si="23"/>
        <v>82</v>
      </c>
      <c r="P95" s="71"/>
    </row>
    <row r="96" spans="1:16" x14ac:dyDescent="0.35">
      <c r="A96" s="168" t="s">
        <v>222</v>
      </c>
      <c r="B96" s="205" t="s">
        <v>197</v>
      </c>
      <c r="C96" s="205" t="s">
        <v>223</v>
      </c>
      <c r="D96" s="161">
        <f t="shared" ca="1" si="16"/>
        <v>2824</v>
      </c>
      <c r="E96" s="161">
        <f t="shared" ca="1" si="17"/>
        <v>86</v>
      </c>
      <c r="F96" s="161"/>
      <c r="G96" s="161"/>
      <c r="H96" s="161">
        <f t="shared" ca="1" si="18"/>
        <v>417</v>
      </c>
      <c r="I96" s="161">
        <f t="shared" ca="1" si="19"/>
        <v>44</v>
      </c>
      <c r="J96" s="161"/>
      <c r="K96" s="161">
        <f t="shared" ca="1" si="20"/>
        <v>56</v>
      </c>
      <c r="L96" s="161">
        <f t="shared" ca="1" si="21"/>
        <v>13</v>
      </c>
      <c r="M96" s="161"/>
      <c r="N96" s="161">
        <f t="shared" ca="1" si="22"/>
        <v>3337</v>
      </c>
      <c r="O96" s="161">
        <f t="shared" ca="1" si="23"/>
        <v>79</v>
      </c>
      <c r="P96" s="71"/>
    </row>
    <row r="97" spans="1:16" x14ac:dyDescent="0.35">
      <c r="A97" s="168" t="s">
        <v>224</v>
      </c>
      <c r="B97" s="205" t="s">
        <v>197</v>
      </c>
      <c r="C97" s="205" t="s">
        <v>225</v>
      </c>
      <c r="D97" s="161">
        <f t="shared" ca="1" si="16"/>
        <v>5531</v>
      </c>
      <c r="E97" s="161">
        <f t="shared" ca="1" si="17"/>
        <v>87</v>
      </c>
      <c r="F97" s="161"/>
      <c r="G97" s="161"/>
      <c r="H97" s="161">
        <f t="shared" ca="1" si="18"/>
        <v>743</v>
      </c>
      <c r="I97" s="161">
        <f t="shared" ca="1" si="19"/>
        <v>48</v>
      </c>
      <c r="J97" s="161"/>
      <c r="K97" s="161">
        <f t="shared" ca="1" si="20"/>
        <v>96</v>
      </c>
      <c r="L97" s="161">
        <f t="shared" ca="1" si="21"/>
        <v>8</v>
      </c>
      <c r="M97" s="161"/>
      <c r="N97" s="161">
        <f t="shared" ca="1" si="22"/>
        <v>6390</v>
      </c>
      <c r="O97" s="161">
        <f t="shared" ca="1" si="23"/>
        <v>81</v>
      </c>
      <c r="P97" s="71"/>
    </row>
    <row r="98" spans="1:16" x14ac:dyDescent="0.35">
      <c r="A98" s="168" t="s">
        <v>228</v>
      </c>
      <c r="B98" s="489" t="s">
        <v>444</v>
      </c>
      <c r="C98" s="205" t="s">
        <v>229</v>
      </c>
      <c r="D98" s="161">
        <f t="shared" ca="1" si="16"/>
        <v>1948</v>
      </c>
      <c r="E98" s="161">
        <f t="shared" ca="1" si="17"/>
        <v>82</v>
      </c>
      <c r="F98" s="161"/>
      <c r="G98" s="161"/>
      <c r="H98" s="161">
        <f t="shared" ca="1" si="18"/>
        <v>270</v>
      </c>
      <c r="I98" s="161">
        <f t="shared" ca="1" si="19"/>
        <v>39</v>
      </c>
      <c r="J98" s="161"/>
      <c r="K98" s="161">
        <f t="shared" ca="1" si="20"/>
        <v>55</v>
      </c>
      <c r="L98" s="161">
        <f t="shared" ca="1" si="21"/>
        <v>13</v>
      </c>
      <c r="M98" s="161"/>
      <c r="N98" s="161">
        <f t="shared" ca="1" si="22"/>
        <v>2284</v>
      </c>
      <c r="O98" s="161">
        <f t="shared" ca="1" si="23"/>
        <v>75</v>
      </c>
      <c r="P98" s="71"/>
    </row>
    <row r="99" spans="1:16" x14ac:dyDescent="0.35">
      <c r="A99" s="168" t="s">
        <v>232</v>
      </c>
      <c r="B99" s="497" t="s">
        <v>444</v>
      </c>
      <c r="C99" s="496" t="s">
        <v>233</v>
      </c>
      <c r="D99" s="161">
        <f t="shared" ca="1" si="16"/>
        <v>6466</v>
      </c>
      <c r="E99" s="161">
        <f t="shared" ca="1" si="17"/>
        <v>84</v>
      </c>
      <c r="F99" s="161"/>
      <c r="G99" s="161"/>
      <c r="H99" s="161">
        <f t="shared" ca="1" si="18"/>
        <v>636</v>
      </c>
      <c r="I99" s="161">
        <f t="shared" ca="1" si="19"/>
        <v>39</v>
      </c>
      <c r="J99" s="161"/>
      <c r="K99" s="161">
        <f t="shared" ca="1" si="20"/>
        <v>158</v>
      </c>
      <c r="L99" s="161">
        <f t="shared" ca="1" si="21"/>
        <v>22</v>
      </c>
      <c r="M99" s="161"/>
      <c r="N99" s="161">
        <f t="shared" ca="1" si="22"/>
        <v>7309</v>
      </c>
      <c r="O99" s="161">
        <f t="shared" ca="1" si="23"/>
        <v>78</v>
      </c>
      <c r="P99" s="71"/>
    </row>
    <row r="100" spans="1:16" x14ac:dyDescent="0.35">
      <c r="A100" s="168" t="s">
        <v>230</v>
      </c>
      <c r="B100" s="498" t="s">
        <v>444</v>
      </c>
      <c r="C100" s="495" t="s">
        <v>231</v>
      </c>
      <c r="D100" s="161">
        <f t="shared" ca="1" si="16"/>
        <v>3097</v>
      </c>
      <c r="E100" s="161">
        <f t="shared" ca="1" si="17"/>
        <v>87</v>
      </c>
      <c r="F100" s="161"/>
      <c r="G100" s="161"/>
      <c r="H100" s="161">
        <f t="shared" ca="1" si="18"/>
        <v>353</v>
      </c>
      <c r="I100" s="161">
        <f t="shared" ca="1" si="19"/>
        <v>41</v>
      </c>
      <c r="J100" s="161"/>
      <c r="K100" s="161">
        <f t="shared" ca="1" si="20"/>
        <v>70</v>
      </c>
      <c r="L100" s="161">
        <f t="shared" ca="1" si="21"/>
        <v>26</v>
      </c>
      <c r="M100" s="161"/>
      <c r="N100" s="161">
        <f t="shared" ca="1" si="22"/>
        <v>3530</v>
      </c>
      <c r="O100" s="161">
        <f t="shared" ca="1" si="23"/>
        <v>81</v>
      </c>
      <c r="P100" s="68"/>
    </row>
    <row r="101" spans="1:16" x14ac:dyDescent="0.35">
      <c r="A101" s="168" t="s">
        <v>234</v>
      </c>
      <c r="B101" s="498" t="s">
        <v>444</v>
      </c>
      <c r="C101" s="495" t="s">
        <v>235</v>
      </c>
      <c r="D101" s="161">
        <f t="shared" ca="1" si="16"/>
        <v>14796</v>
      </c>
      <c r="E101" s="161">
        <f t="shared" ca="1" si="17"/>
        <v>87</v>
      </c>
      <c r="F101" s="161"/>
      <c r="G101" s="161"/>
      <c r="H101" s="161">
        <f t="shared" ca="1" si="18"/>
        <v>1571</v>
      </c>
      <c r="I101" s="161">
        <f t="shared" ca="1" si="19"/>
        <v>43</v>
      </c>
      <c r="J101" s="161"/>
      <c r="K101" s="161">
        <f t="shared" ca="1" si="20"/>
        <v>328</v>
      </c>
      <c r="L101" s="161">
        <f t="shared" ca="1" si="21"/>
        <v>30</v>
      </c>
      <c r="M101" s="161"/>
      <c r="N101" s="161">
        <f t="shared" ca="1" si="22"/>
        <v>16761</v>
      </c>
      <c r="O101" s="161">
        <f t="shared" ca="1" si="23"/>
        <v>81</v>
      </c>
      <c r="P101" s="71"/>
    </row>
    <row r="102" spans="1:16" x14ac:dyDescent="0.35">
      <c r="A102" s="168" t="s">
        <v>236</v>
      </c>
      <c r="B102" s="489" t="s">
        <v>444</v>
      </c>
      <c r="C102" s="205" t="s">
        <v>237</v>
      </c>
      <c r="D102" s="161">
        <f t="shared" ca="1" si="16"/>
        <v>12954</v>
      </c>
      <c r="E102" s="161">
        <f t="shared" ca="1" si="17"/>
        <v>88</v>
      </c>
      <c r="F102" s="161"/>
      <c r="G102" s="161"/>
      <c r="H102" s="161">
        <f t="shared" ca="1" si="18"/>
        <v>1464</v>
      </c>
      <c r="I102" s="161">
        <f t="shared" ca="1" si="19"/>
        <v>46</v>
      </c>
      <c r="J102" s="161"/>
      <c r="K102" s="161">
        <f t="shared" ca="1" si="20"/>
        <v>192</v>
      </c>
      <c r="L102" s="161">
        <f t="shared" ca="1" si="21"/>
        <v>10</v>
      </c>
      <c r="M102" s="161"/>
      <c r="N102" s="161">
        <f t="shared" ca="1" si="22"/>
        <v>14689</v>
      </c>
      <c r="O102" s="161">
        <f t="shared" ca="1" si="23"/>
        <v>83</v>
      </c>
      <c r="P102" s="71"/>
    </row>
    <row r="103" spans="1:16" x14ac:dyDescent="0.35">
      <c r="A103" s="168" t="s">
        <v>238</v>
      </c>
      <c r="B103" s="489" t="s">
        <v>444</v>
      </c>
      <c r="C103" s="205" t="s">
        <v>239</v>
      </c>
      <c r="D103" s="161">
        <f t="shared" ca="1" si="16"/>
        <v>2778</v>
      </c>
      <c r="E103" s="161">
        <f t="shared" ca="1" si="17"/>
        <v>84</v>
      </c>
      <c r="F103" s="161"/>
      <c r="G103" s="161"/>
      <c r="H103" s="161">
        <f t="shared" ca="1" si="18"/>
        <v>383</v>
      </c>
      <c r="I103" s="161">
        <f t="shared" ca="1" si="19"/>
        <v>50</v>
      </c>
      <c r="J103" s="161"/>
      <c r="K103" s="161">
        <f t="shared" ca="1" si="20"/>
        <v>53</v>
      </c>
      <c r="L103" s="161">
        <f t="shared" ca="1" si="21"/>
        <v>13</v>
      </c>
      <c r="M103" s="161"/>
      <c r="N103" s="161">
        <f t="shared" ca="1" si="22"/>
        <v>3274</v>
      </c>
      <c r="O103" s="161">
        <f t="shared" ca="1" si="23"/>
        <v>78</v>
      </c>
      <c r="P103" s="71"/>
    </row>
    <row r="104" spans="1:16" x14ac:dyDescent="0.35">
      <c r="A104" s="168" t="s">
        <v>240</v>
      </c>
      <c r="B104" s="489" t="s">
        <v>444</v>
      </c>
      <c r="C104" s="205" t="s">
        <v>241</v>
      </c>
      <c r="D104" s="161">
        <f t="shared" ca="1" si="16"/>
        <v>7808</v>
      </c>
      <c r="E104" s="161">
        <f t="shared" ca="1" si="17"/>
        <v>84</v>
      </c>
      <c r="F104" s="161"/>
      <c r="G104" s="161"/>
      <c r="H104" s="161">
        <f t="shared" ca="1" si="18"/>
        <v>1143</v>
      </c>
      <c r="I104" s="161">
        <f t="shared" ca="1" si="19"/>
        <v>43</v>
      </c>
      <c r="J104" s="161"/>
      <c r="K104" s="161">
        <f t="shared" ca="1" si="20"/>
        <v>167</v>
      </c>
      <c r="L104" s="161">
        <f t="shared" ca="1" si="21"/>
        <v>20</v>
      </c>
      <c r="M104" s="161"/>
      <c r="N104" s="161">
        <f t="shared" ca="1" si="22"/>
        <v>9153</v>
      </c>
      <c r="O104" s="161">
        <f t="shared" ca="1" si="23"/>
        <v>78</v>
      </c>
      <c r="P104" s="71"/>
    </row>
    <row r="105" spans="1:16" x14ac:dyDescent="0.35">
      <c r="A105" s="168" t="s">
        <v>242</v>
      </c>
      <c r="B105" s="489" t="s">
        <v>444</v>
      </c>
      <c r="C105" s="205" t="s">
        <v>243</v>
      </c>
      <c r="D105" s="161">
        <f t="shared" ca="1" si="16"/>
        <v>2753</v>
      </c>
      <c r="E105" s="161">
        <f t="shared" ca="1" si="17"/>
        <v>83</v>
      </c>
      <c r="F105" s="161"/>
      <c r="G105" s="161"/>
      <c r="H105" s="161">
        <f t="shared" ca="1" si="18"/>
        <v>285</v>
      </c>
      <c r="I105" s="161">
        <f t="shared" ca="1" si="19"/>
        <v>35</v>
      </c>
      <c r="J105" s="161"/>
      <c r="K105" s="161">
        <f t="shared" ca="1" si="20"/>
        <v>50</v>
      </c>
      <c r="L105" s="161">
        <f t="shared" ca="1" si="21"/>
        <v>18</v>
      </c>
      <c r="M105" s="161"/>
      <c r="N105" s="161">
        <f t="shared" ca="1" si="22"/>
        <v>3117</v>
      </c>
      <c r="O105" s="161">
        <f t="shared" ca="1" si="23"/>
        <v>77</v>
      </c>
      <c r="P105" s="71"/>
    </row>
    <row r="106" spans="1:16" x14ac:dyDescent="0.35">
      <c r="A106" s="168" t="s">
        <v>244</v>
      </c>
      <c r="B106" s="489" t="s">
        <v>444</v>
      </c>
      <c r="C106" s="205" t="s">
        <v>427</v>
      </c>
      <c r="D106" s="161">
        <f t="shared" ca="1" si="16"/>
        <v>1975</v>
      </c>
      <c r="E106" s="161">
        <f t="shared" ca="1" si="17"/>
        <v>86</v>
      </c>
      <c r="F106" s="161"/>
      <c r="G106" s="161"/>
      <c r="H106" s="161">
        <f t="shared" ca="1" si="18"/>
        <v>172</v>
      </c>
      <c r="I106" s="161">
        <f t="shared" ca="1" si="19"/>
        <v>33</v>
      </c>
      <c r="J106" s="161"/>
      <c r="K106" s="161">
        <f t="shared" ca="1" si="20"/>
        <v>55</v>
      </c>
      <c r="L106" s="161">
        <f t="shared" ca="1" si="21"/>
        <v>22</v>
      </c>
      <c r="M106" s="161"/>
      <c r="N106" s="161">
        <f t="shared" ca="1" si="22"/>
        <v>2208</v>
      </c>
      <c r="O106" s="161">
        <f t="shared" ca="1" si="23"/>
        <v>80</v>
      </c>
      <c r="P106" s="71"/>
    </row>
    <row r="107" spans="1:16" x14ac:dyDescent="0.35">
      <c r="A107" s="168" t="s">
        <v>245</v>
      </c>
      <c r="B107" s="489" t="s">
        <v>444</v>
      </c>
      <c r="C107" s="205" t="s">
        <v>246</v>
      </c>
      <c r="D107" s="161">
        <f t="shared" ca="1" si="16"/>
        <v>7161</v>
      </c>
      <c r="E107" s="161">
        <f t="shared" ca="1" si="17"/>
        <v>84</v>
      </c>
      <c r="F107" s="161"/>
      <c r="G107" s="161"/>
      <c r="H107" s="161">
        <f t="shared" ca="1" si="18"/>
        <v>658</v>
      </c>
      <c r="I107" s="161">
        <f t="shared" ca="1" si="19"/>
        <v>42</v>
      </c>
      <c r="J107" s="161"/>
      <c r="K107" s="161">
        <f t="shared" ca="1" si="20"/>
        <v>118</v>
      </c>
      <c r="L107" s="161">
        <f t="shared" ca="1" si="21"/>
        <v>14</v>
      </c>
      <c r="M107" s="161"/>
      <c r="N107" s="161">
        <f t="shared" ca="1" si="22"/>
        <v>7982</v>
      </c>
      <c r="O107" s="161">
        <f t="shared" ca="1" si="23"/>
        <v>79</v>
      </c>
      <c r="P107" s="71"/>
    </row>
    <row r="108" spans="1:16" x14ac:dyDescent="0.35">
      <c r="A108" s="168" t="s">
        <v>247</v>
      </c>
      <c r="B108" s="489" t="s">
        <v>444</v>
      </c>
      <c r="C108" s="205" t="s">
        <v>248</v>
      </c>
      <c r="D108" s="161">
        <f t="shared" ca="1" si="16"/>
        <v>2093</v>
      </c>
      <c r="E108" s="161">
        <f t="shared" ca="1" si="17"/>
        <v>87</v>
      </c>
      <c r="F108" s="161"/>
      <c r="G108" s="161"/>
      <c r="H108" s="161">
        <f t="shared" ca="1" si="18"/>
        <v>194</v>
      </c>
      <c r="I108" s="161">
        <f t="shared" ca="1" si="19"/>
        <v>52</v>
      </c>
      <c r="J108" s="161"/>
      <c r="K108" s="161">
        <f t="shared" ca="1" si="20"/>
        <v>47</v>
      </c>
      <c r="L108" s="161">
        <f t="shared" ca="1" si="21"/>
        <v>38</v>
      </c>
      <c r="M108" s="161"/>
      <c r="N108" s="161">
        <f t="shared" ca="1" si="22"/>
        <v>2347</v>
      </c>
      <c r="O108" s="161">
        <f t="shared" ca="1" si="23"/>
        <v>83</v>
      </c>
      <c r="P108" s="71"/>
    </row>
    <row r="109" spans="1:16" x14ac:dyDescent="0.35">
      <c r="A109" s="168" t="s">
        <v>253</v>
      </c>
      <c r="B109" s="489" t="s">
        <v>250</v>
      </c>
      <c r="C109" s="489" t="s">
        <v>254</v>
      </c>
      <c r="D109" s="161">
        <f t="shared" ca="1" si="16"/>
        <v>1385</v>
      </c>
      <c r="E109" s="161">
        <f t="shared" ca="1" si="17"/>
        <v>87</v>
      </c>
      <c r="F109" s="161"/>
      <c r="G109" s="161"/>
      <c r="H109" s="161">
        <f t="shared" ca="1" si="18"/>
        <v>205</v>
      </c>
      <c r="I109" s="161">
        <f t="shared" ca="1" si="19"/>
        <v>54</v>
      </c>
      <c r="J109" s="161"/>
      <c r="K109" s="161">
        <f t="shared" ca="1" si="20"/>
        <v>51</v>
      </c>
      <c r="L109" s="161">
        <f t="shared" ca="1" si="21"/>
        <v>24</v>
      </c>
      <c r="M109" s="161"/>
      <c r="N109" s="161">
        <f t="shared" ca="1" si="22"/>
        <v>1654</v>
      </c>
      <c r="O109" s="161">
        <f t="shared" ca="1" si="23"/>
        <v>80</v>
      </c>
      <c r="P109" s="71"/>
    </row>
    <row r="110" spans="1:16" x14ac:dyDescent="0.35">
      <c r="A110" s="168" t="s">
        <v>255</v>
      </c>
      <c r="B110" s="489" t="s">
        <v>250</v>
      </c>
      <c r="C110" s="490" t="s">
        <v>639</v>
      </c>
      <c r="D110" s="161" t="str">
        <f t="shared" ca="1" si="16"/>
        <v>*</v>
      </c>
      <c r="E110" s="161" t="str">
        <f t="shared" ca="1" si="17"/>
        <v>*</v>
      </c>
      <c r="F110" s="161"/>
      <c r="G110" s="161"/>
      <c r="H110" s="161" t="str">
        <f t="shared" ca="1" si="18"/>
        <v>*</v>
      </c>
      <c r="I110" s="161" t="str">
        <f t="shared" ca="1" si="19"/>
        <v>*</v>
      </c>
      <c r="J110" s="161"/>
      <c r="K110" s="161" t="str">
        <f t="shared" ca="1" si="20"/>
        <v>*</v>
      </c>
      <c r="L110" s="161" t="str">
        <f t="shared" ca="1" si="21"/>
        <v>*</v>
      </c>
      <c r="M110" s="161"/>
      <c r="N110" s="161" t="str">
        <f t="shared" ca="1" si="22"/>
        <v>*</v>
      </c>
      <c r="O110" s="161" t="str">
        <f t="shared" ca="1" si="23"/>
        <v>*</v>
      </c>
      <c r="P110" s="71"/>
    </row>
    <row r="111" spans="1:16" x14ac:dyDescent="0.35">
      <c r="A111" s="168" t="s">
        <v>257</v>
      </c>
      <c r="B111" s="489" t="s">
        <v>250</v>
      </c>
      <c r="C111" s="490" t="s">
        <v>258</v>
      </c>
      <c r="D111" s="161">
        <f t="shared" ca="1" si="16"/>
        <v>2340</v>
      </c>
      <c r="E111" s="161">
        <f t="shared" ca="1" si="17"/>
        <v>91</v>
      </c>
      <c r="F111" s="161"/>
      <c r="G111" s="161"/>
      <c r="H111" s="161">
        <f t="shared" ca="1" si="18"/>
        <v>362</v>
      </c>
      <c r="I111" s="161">
        <f t="shared" ca="1" si="19"/>
        <v>61</v>
      </c>
      <c r="J111" s="161"/>
      <c r="K111" s="161">
        <f t="shared" ca="1" si="20"/>
        <v>95</v>
      </c>
      <c r="L111" s="161">
        <f t="shared" ca="1" si="21"/>
        <v>32</v>
      </c>
      <c r="M111" s="161"/>
      <c r="N111" s="161">
        <f t="shared" ca="1" si="22"/>
        <v>2821</v>
      </c>
      <c r="O111" s="161">
        <f t="shared" ca="1" si="23"/>
        <v>85</v>
      </c>
      <c r="P111" s="71"/>
    </row>
    <row r="112" spans="1:16" x14ac:dyDescent="0.35">
      <c r="A112" s="168" t="s">
        <v>259</v>
      </c>
      <c r="B112" s="489" t="s">
        <v>250</v>
      </c>
      <c r="C112" s="489" t="s">
        <v>260</v>
      </c>
      <c r="D112" s="161">
        <f t="shared" ca="1" si="16"/>
        <v>1251</v>
      </c>
      <c r="E112" s="161">
        <f t="shared" ca="1" si="17"/>
        <v>92</v>
      </c>
      <c r="F112" s="161"/>
      <c r="G112" s="161"/>
      <c r="H112" s="161">
        <f t="shared" ca="1" si="18"/>
        <v>167</v>
      </c>
      <c r="I112" s="161">
        <f t="shared" ca="1" si="19"/>
        <v>59</v>
      </c>
      <c r="J112" s="161"/>
      <c r="K112" s="161">
        <f t="shared" ca="1" si="20"/>
        <v>52</v>
      </c>
      <c r="L112" s="161">
        <f t="shared" ca="1" si="21"/>
        <v>33</v>
      </c>
      <c r="M112" s="161"/>
      <c r="N112" s="161">
        <f t="shared" ca="1" si="22"/>
        <v>1484</v>
      </c>
      <c r="O112" s="161">
        <f t="shared" ca="1" si="23"/>
        <v>85</v>
      </c>
      <c r="P112" s="71"/>
    </row>
    <row r="113" spans="1:16" x14ac:dyDescent="0.35">
      <c r="A113" s="168" t="s">
        <v>261</v>
      </c>
      <c r="B113" s="497" t="s">
        <v>250</v>
      </c>
      <c r="C113" s="499" t="s">
        <v>262</v>
      </c>
      <c r="D113" s="161">
        <f t="shared" ca="1" si="16"/>
        <v>2761</v>
      </c>
      <c r="E113" s="161">
        <f t="shared" ca="1" si="17"/>
        <v>88</v>
      </c>
      <c r="F113" s="161"/>
      <c r="G113" s="161"/>
      <c r="H113" s="161">
        <f t="shared" ca="1" si="18"/>
        <v>375</v>
      </c>
      <c r="I113" s="161">
        <f t="shared" ca="1" si="19"/>
        <v>55</v>
      </c>
      <c r="J113" s="161"/>
      <c r="K113" s="161">
        <f t="shared" ca="1" si="20"/>
        <v>56</v>
      </c>
      <c r="L113" s="161">
        <f t="shared" ca="1" si="21"/>
        <v>36</v>
      </c>
      <c r="M113" s="161"/>
      <c r="N113" s="161">
        <f t="shared" ca="1" si="22"/>
        <v>3223</v>
      </c>
      <c r="O113" s="161">
        <f t="shared" ca="1" si="23"/>
        <v>82</v>
      </c>
      <c r="P113" s="71"/>
    </row>
    <row r="114" spans="1:16" x14ac:dyDescent="0.35">
      <c r="A114" s="168" t="s">
        <v>263</v>
      </c>
      <c r="B114" s="500" t="s">
        <v>250</v>
      </c>
      <c r="C114" s="501" t="s">
        <v>264</v>
      </c>
      <c r="D114" s="161">
        <f t="shared" ca="1" si="16"/>
        <v>1742</v>
      </c>
      <c r="E114" s="161">
        <f t="shared" ca="1" si="17"/>
        <v>87</v>
      </c>
      <c r="F114" s="161"/>
      <c r="G114" s="161"/>
      <c r="H114" s="161">
        <f t="shared" ca="1" si="18"/>
        <v>292</v>
      </c>
      <c r="I114" s="161">
        <f t="shared" ca="1" si="19"/>
        <v>52</v>
      </c>
      <c r="J114" s="161"/>
      <c r="K114" s="161">
        <f t="shared" ca="1" si="20"/>
        <v>59</v>
      </c>
      <c r="L114" s="161">
        <f t="shared" ca="1" si="21"/>
        <v>22</v>
      </c>
      <c r="M114" s="161"/>
      <c r="N114" s="161">
        <f t="shared" ca="1" si="22"/>
        <v>2108</v>
      </c>
      <c r="O114" s="161">
        <f t="shared" ca="1" si="23"/>
        <v>80</v>
      </c>
      <c r="P114" s="68"/>
    </row>
    <row r="115" spans="1:16" x14ac:dyDescent="0.35">
      <c r="A115" s="168" t="s">
        <v>265</v>
      </c>
      <c r="B115" s="500" t="s">
        <v>250</v>
      </c>
      <c r="C115" s="501" t="s">
        <v>266</v>
      </c>
      <c r="D115" s="161">
        <f t="shared" ca="1" si="16"/>
        <v>870</v>
      </c>
      <c r="E115" s="161">
        <f t="shared" ca="1" si="17"/>
        <v>92</v>
      </c>
      <c r="F115" s="161"/>
      <c r="G115" s="161"/>
      <c r="H115" s="161">
        <f t="shared" ca="1" si="18"/>
        <v>110</v>
      </c>
      <c r="I115" s="161">
        <f t="shared" ca="1" si="19"/>
        <v>56</v>
      </c>
      <c r="J115" s="161"/>
      <c r="K115" s="161">
        <f t="shared" ca="1" si="20"/>
        <v>19</v>
      </c>
      <c r="L115" s="161">
        <f t="shared" ca="1" si="21"/>
        <v>32</v>
      </c>
      <c r="M115" s="161"/>
      <c r="N115" s="161">
        <f t="shared" ca="1" si="22"/>
        <v>1003</v>
      </c>
      <c r="O115" s="161">
        <f t="shared" ca="1" si="23"/>
        <v>87</v>
      </c>
      <c r="P115" s="71"/>
    </row>
    <row r="116" spans="1:16" x14ac:dyDescent="0.35">
      <c r="A116" s="216" t="s">
        <v>267</v>
      </c>
      <c r="B116" s="502" t="s">
        <v>250</v>
      </c>
      <c r="C116" s="503" t="s">
        <v>268</v>
      </c>
      <c r="D116" s="161">
        <f t="shared" ca="1" si="16"/>
        <v>2716</v>
      </c>
      <c r="E116" s="161">
        <f t="shared" ca="1" si="17"/>
        <v>90</v>
      </c>
      <c r="F116" s="161"/>
      <c r="G116" s="161"/>
      <c r="H116" s="161">
        <f t="shared" ca="1" si="18"/>
        <v>393</v>
      </c>
      <c r="I116" s="161">
        <f t="shared" ca="1" si="19"/>
        <v>56</v>
      </c>
      <c r="J116" s="161"/>
      <c r="K116" s="161">
        <f t="shared" ca="1" si="20"/>
        <v>82</v>
      </c>
      <c r="L116" s="161">
        <f t="shared" ca="1" si="21"/>
        <v>24</v>
      </c>
      <c r="M116" s="161"/>
      <c r="N116" s="161">
        <f t="shared" ca="1" si="22"/>
        <v>3202</v>
      </c>
      <c r="O116" s="161">
        <f t="shared" ca="1" si="23"/>
        <v>84</v>
      </c>
      <c r="P116" s="68"/>
    </row>
    <row r="117" spans="1:16" x14ac:dyDescent="0.35">
      <c r="A117" s="168" t="s">
        <v>269</v>
      </c>
      <c r="B117" s="504" t="s">
        <v>250</v>
      </c>
      <c r="C117" s="505" t="s">
        <v>270</v>
      </c>
      <c r="D117" s="161">
        <f t="shared" ca="1" si="16"/>
        <v>3267</v>
      </c>
      <c r="E117" s="161">
        <f t="shared" ca="1" si="17"/>
        <v>89</v>
      </c>
      <c r="F117" s="161"/>
      <c r="G117" s="161"/>
      <c r="H117" s="161">
        <f t="shared" ca="1" si="18"/>
        <v>442</v>
      </c>
      <c r="I117" s="161">
        <f t="shared" ca="1" si="19"/>
        <v>57</v>
      </c>
      <c r="J117" s="161"/>
      <c r="K117" s="161">
        <f t="shared" ca="1" si="20"/>
        <v>78</v>
      </c>
      <c r="L117" s="161">
        <f t="shared" ca="1" si="21"/>
        <v>14</v>
      </c>
      <c r="M117" s="161"/>
      <c r="N117" s="161">
        <f t="shared" ca="1" si="22"/>
        <v>3810</v>
      </c>
      <c r="O117" s="161">
        <f t="shared" ca="1" si="23"/>
        <v>83</v>
      </c>
      <c r="P117" s="71"/>
    </row>
    <row r="118" spans="1:16" x14ac:dyDescent="0.35">
      <c r="A118" s="168" t="s">
        <v>271</v>
      </c>
      <c r="B118" s="506" t="s">
        <v>250</v>
      </c>
      <c r="C118" s="507" t="s">
        <v>272</v>
      </c>
      <c r="D118" s="161">
        <f t="shared" ca="1" si="16"/>
        <v>4236</v>
      </c>
      <c r="E118" s="161">
        <f t="shared" ca="1" si="17"/>
        <v>93</v>
      </c>
      <c r="F118" s="161"/>
      <c r="G118" s="161"/>
      <c r="H118" s="161">
        <f t="shared" ca="1" si="18"/>
        <v>611</v>
      </c>
      <c r="I118" s="161">
        <f t="shared" ca="1" si="19"/>
        <v>60</v>
      </c>
      <c r="J118" s="161"/>
      <c r="K118" s="161">
        <f t="shared" ca="1" si="20"/>
        <v>8</v>
      </c>
      <c r="L118" s="161" t="str">
        <f t="shared" ca="1" si="21"/>
        <v>x</v>
      </c>
      <c r="M118" s="161"/>
      <c r="N118" s="161">
        <f t="shared" ca="1" si="22"/>
        <v>4948</v>
      </c>
      <c r="O118" s="161">
        <f t="shared" ca="1" si="23"/>
        <v>87</v>
      </c>
      <c r="P118" s="71"/>
    </row>
    <row r="119" spans="1:16" x14ac:dyDescent="0.35">
      <c r="A119" s="168" t="s">
        <v>273</v>
      </c>
      <c r="B119" s="508" t="s">
        <v>250</v>
      </c>
      <c r="C119" s="298" t="s">
        <v>274</v>
      </c>
      <c r="D119" s="161">
        <f t="shared" ca="1" si="16"/>
        <v>2910</v>
      </c>
      <c r="E119" s="161">
        <f t="shared" ca="1" si="17"/>
        <v>89</v>
      </c>
      <c r="F119" s="161"/>
      <c r="G119" s="161"/>
      <c r="H119" s="161">
        <f t="shared" ca="1" si="18"/>
        <v>461</v>
      </c>
      <c r="I119" s="161">
        <f t="shared" ca="1" si="19"/>
        <v>56</v>
      </c>
      <c r="J119" s="161"/>
      <c r="K119" s="161">
        <f t="shared" ca="1" si="20"/>
        <v>71</v>
      </c>
      <c r="L119" s="161">
        <f t="shared" ca="1" si="21"/>
        <v>25</v>
      </c>
      <c r="M119" s="161"/>
      <c r="N119" s="161">
        <f t="shared" ca="1" si="22"/>
        <v>3479</v>
      </c>
      <c r="O119" s="161">
        <f t="shared" ca="1" si="23"/>
        <v>82</v>
      </c>
      <c r="P119" s="71"/>
    </row>
    <row r="120" spans="1:16" x14ac:dyDescent="0.35">
      <c r="A120" s="168" t="s">
        <v>275</v>
      </c>
      <c r="B120" s="504" t="s">
        <v>250</v>
      </c>
      <c r="C120" s="505" t="s">
        <v>276</v>
      </c>
      <c r="D120" s="161">
        <f t="shared" ca="1" si="16"/>
        <v>2803</v>
      </c>
      <c r="E120" s="161">
        <f t="shared" ca="1" si="17"/>
        <v>88</v>
      </c>
      <c r="F120" s="161"/>
      <c r="G120" s="161"/>
      <c r="H120" s="161">
        <f t="shared" ca="1" si="18"/>
        <v>492</v>
      </c>
      <c r="I120" s="161">
        <f t="shared" ca="1" si="19"/>
        <v>59</v>
      </c>
      <c r="J120" s="161"/>
      <c r="K120" s="161">
        <f t="shared" ca="1" si="20"/>
        <v>151</v>
      </c>
      <c r="L120" s="161">
        <f t="shared" ca="1" si="21"/>
        <v>23</v>
      </c>
      <c r="M120" s="161"/>
      <c r="N120" s="161">
        <f t="shared" ca="1" si="22"/>
        <v>3472</v>
      </c>
      <c r="O120" s="161">
        <f t="shared" ca="1" si="23"/>
        <v>81</v>
      </c>
      <c r="P120" s="71"/>
    </row>
    <row r="121" spans="1:16" x14ac:dyDescent="0.35">
      <c r="A121" s="168" t="s">
        <v>277</v>
      </c>
      <c r="B121" s="508" t="s">
        <v>250</v>
      </c>
      <c r="C121" s="298" t="s">
        <v>278</v>
      </c>
      <c r="D121" s="161">
        <f t="shared" ca="1" si="16"/>
        <v>2510</v>
      </c>
      <c r="E121" s="161">
        <f t="shared" ca="1" si="17"/>
        <v>91</v>
      </c>
      <c r="F121" s="161"/>
      <c r="G121" s="161"/>
      <c r="H121" s="161">
        <f t="shared" ca="1" si="18"/>
        <v>319</v>
      </c>
      <c r="I121" s="161">
        <f t="shared" ca="1" si="19"/>
        <v>58</v>
      </c>
      <c r="J121" s="161"/>
      <c r="K121" s="161">
        <f t="shared" ca="1" si="20"/>
        <v>56</v>
      </c>
      <c r="L121" s="161">
        <f t="shared" ca="1" si="21"/>
        <v>25</v>
      </c>
      <c r="M121" s="161"/>
      <c r="N121" s="161">
        <f t="shared" ca="1" si="22"/>
        <v>2912</v>
      </c>
      <c r="O121" s="161">
        <f t="shared" ca="1" si="23"/>
        <v>85</v>
      </c>
      <c r="P121" s="71"/>
    </row>
    <row r="122" spans="1:16" x14ac:dyDescent="0.35">
      <c r="A122" s="168" t="s">
        <v>279</v>
      </c>
      <c r="B122" s="508" t="s">
        <v>250</v>
      </c>
      <c r="C122" s="298" t="s">
        <v>280</v>
      </c>
      <c r="D122" s="161">
        <f t="shared" ca="1" si="16"/>
        <v>1321</v>
      </c>
      <c r="E122" s="161">
        <f t="shared" ca="1" si="17"/>
        <v>93</v>
      </c>
      <c r="F122" s="161"/>
      <c r="G122" s="161"/>
      <c r="H122" s="161">
        <f t="shared" ca="1" si="18"/>
        <v>170</v>
      </c>
      <c r="I122" s="161">
        <f t="shared" ca="1" si="19"/>
        <v>69</v>
      </c>
      <c r="J122" s="161"/>
      <c r="K122" s="161">
        <f t="shared" ca="1" si="20"/>
        <v>33</v>
      </c>
      <c r="L122" s="161">
        <f t="shared" ca="1" si="21"/>
        <v>42</v>
      </c>
      <c r="M122" s="161"/>
      <c r="N122" s="161">
        <f t="shared" ca="1" si="22"/>
        <v>1548</v>
      </c>
      <c r="O122" s="161">
        <f t="shared" ca="1" si="23"/>
        <v>88</v>
      </c>
      <c r="P122" s="71"/>
    </row>
    <row r="123" spans="1:16" x14ac:dyDescent="0.35">
      <c r="A123" s="168" t="s">
        <v>283</v>
      </c>
      <c r="B123" s="508" t="s">
        <v>250</v>
      </c>
      <c r="C123" s="298" t="s">
        <v>284</v>
      </c>
      <c r="D123" s="161">
        <f t="shared" ca="1" si="16"/>
        <v>3132</v>
      </c>
      <c r="E123" s="161">
        <f t="shared" ca="1" si="17"/>
        <v>86</v>
      </c>
      <c r="F123" s="161"/>
      <c r="G123" s="161"/>
      <c r="H123" s="161">
        <f t="shared" ca="1" si="18"/>
        <v>473</v>
      </c>
      <c r="I123" s="161">
        <f t="shared" ca="1" si="19"/>
        <v>57</v>
      </c>
      <c r="J123" s="161"/>
      <c r="K123" s="161">
        <f t="shared" ca="1" si="20"/>
        <v>49</v>
      </c>
      <c r="L123" s="161">
        <f t="shared" ca="1" si="21"/>
        <v>22</v>
      </c>
      <c r="M123" s="161"/>
      <c r="N123" s="161">
        <f t="shared" ca="1" si="22"/>
        <v>3710</v>
      </c>
      <c r="O123" s="161">
        <f t="shared" ca="1" si="23"/>
        <v>81</v>
      </c>
      <c r="P123" s="71"/>
    </row>
    <row r="124" spans="1:16" x14ac:dyDescent="0.35">
      <c r="A124" s="168" t="s">
        <v>285</v>
      </c>
      <c r="B124" s="508" t="s">
        <v>250</v>
      </c>
      <c r="C124" s="298" t="s">
        <v>286</v>
      </c>
      <c r="D124" s="161">
        <f t="shared" ca="1" si="16"/>
        <v>3731</v>
      </c>
      <c r="E124" s="161">
        <f t="shared" ca="1" si="17"/>
        <v>88</v>
      </c>
      <c r="F124" s="161"/>
      <c r="G124" s="161"/>
      <c r="H124" s="161">
        <f t="shared" ca="1" si="18"/>
        <v>527</v>
      </c>
      <c r="I124" s="161">
        <f t="shared" ca="1" si="19"/>
        <v>52</v>
      </c>
      <c r="J124" s="161"/>
      <c r="K124" s="161">
        <f t="shared" ca="1" si="20"/>
        <v>96</v>
      </c>
      <c r="L124" s="161">
        <f t="shared" ca="1" si="21"/>
        <v>21</v>
      </c>
      <c r="M124" s="161"/>
      <c r="N124" s="161">
        <f t="shared" ca="1" si="22"/>
        <v>4396</v>
      </c>
      <c r="O124" s="161">
        <f t="shared" ca="1" si="23"/>
        <v>81</v>
      </c>
      <c r="P124" s="71"/>
    </row>
    <row r="125" spans="1:16" x14ac:dyDescent="0.35">
      <c r="A125" s="168" t="s">
        <v>287</v>
      </c>
      <c r="B125" s="508" t="s">
        <v>250</v>
      </c>
      <c r="C125" s="298" t="s">
        <v>288</v>
      </c>
      <c r="D125" s="161">
        <f t="shared" ca="1" si="16"/>
        <v>2856</v>
      </c>
      <c r="E125" s="161">
        <f t="shared" ca="1" si="17"/>
        <v>89</v>
      </c>
      <c r="F125" s="161"/>
      <c r="G125" s="161"/>
      <c r="H125" s="161">
        <f t="shared" ca="1" si="18"/>
        <v>342</v>
      </c>
      <c r="I125" s="161">
        <f t="shared" ca="1" si="19"/>
        <v>56</v>
      </c>
      <c r="J125" s="161"/>
      <c r="K125" s="161">
        <f t="shared" ca="1" si="20"/>
        <v>58</v>
      </c>
      <c r="L125" s="161">
        <f t="shared" ca="1" si="21"/>
        <v>22</v>
      </c>
      <c r="M125" s="161"/>
      <c r="N125" s="161">
        <f t="shared" ca="1" si="22"/>
        <v>3272</v>
      </c>
      <c r="O125" s="161">
        <f t="shared" ca="1" si="23"/>
        <v>85</v>
      </c>
      <c r="P125" s="71"/>
    </row>
    <row r="126" spans="1:16" x14ac:dyDescent="0.35">
      <c r="A126" s="168" t="s">
        <v>289</v>
      </c>
      <c r="B126" s="508" t="s">
        <v>250</v>
      </c>
      <c r="C126" s="298" t="s">
        <v>290</v>
      </c>
      <c r="D126" s="161">
        <f t="shared" ca="1" si="16"/>
        <v>3377</v>
      </c>
      <c r="E126" s="161">
        <f t="shared" ca="1" si="17"/>
        <v>87</v>
      </c>
      <c r="F126" s="161"/>
      <c r="G126" s="161"/>
      <c r="H126" s="161">
        <f t="shared" ca="1" si="18"/>
        <v>416</v>
      </c>
      <c r="I126" s="161">
        <f t="shared" ca="1" si="19"/>
        <v>62</v>
      </c>
      <c r="J126" s="161"/>
      <c r="K126" s="161">
        <f t="shared" ca="1" si="20"/>
        <v>122</v>
      </c>
      <c r="L126" s="161">
        <f t="shared" ca="1" si="21"/>
        <v>21</v>
      </c>
      <c r="M126" s="161"/>
      <c r="N126" s="161">
        <f t="shared" ca="1" si="22"/>
        <v>3977</v>
      </c>
      <c r="O126" s="161">
        <f t="shared" ca="1" si="23"/>
        <v>82</v>
      </c>
      <c r="P126" s="71"/>
    </row>
    <row r="127" spans="1:16" x14ac:dyDescent="0.35">
      <c r="A127" s="168" t="s">
        <v>291</v>
      </c>
      <c r="B127" s="508" t="s">
        <v>250</v>
      </c>
      <c r="C127" s="298" t="s">
        <v>292</v>
      </c>
      <c r="D127" s="161">
        <f t="shared" ca="1" si="16"/>
        <v>3597</v>
      </c>
      <c r="E127" s="161">
        <f t="shared" ca="1" si="17"/>
        <v>90</v>
      </c>
      <c r="F127" s="161"/>
      <c r="G127" s="161"/>
      <c r="H127" s="161">
        <f t="shared" ca="1" si="18"/>
        <v>345</v>
      </c>
      <c r="I127" s="161">
        <f t="shared" ca="1" si="19"/>
        <v>58</v>
      </c>
      <c r="J127" s="161"/>
      <c r="K127" s="161">
        <f t="shared" ca="1" si="20"/>
        <v>93</v>
      </c>
      <c r="L127" s="161">
        <f t="shared" ca="1" si="21"/>
        <v>15</v>
      </c>
      <c r="M127" s="161"/>
      <c r="N127" s="161">
        <f t="shared" ca="1" si="22"/>
        <v>4054</v>
      </c>
      <c r="O127" s="161">
        <f t="shared" ca="1" si="23"/>
        <v>86</v>
      </c>
      <c r="P127" s="71"/>
    </row>
    <row r="128" spans="1:16" x14ac:dyDescent="0.35">
      <c r="A128" s="168" t="s">
        <v>293</v>
      </c>
      <c r="B128" s="508" t="s">
        <v>250</v>
      </c>
      <c r="C128" s="298" t="s">
        <v>294</v>
      </c>
      <c r="D128" s="161">
        <f t="shared" ca="1" si="16"/>
        <v>4309</v>
      </c>
      <c r="E128" s="161">
        <f t="shared" ca="1" si="17"/>
        <v>85</v>
      </c>
      <c r="F128" s="161"/>
      <c r="G128" s="161"/>
      <c r="H128" s="161">
        <f t="shared" ca="1" si="18"/>
        <v>471</v>
      </c>
      <c r="I128" s="161">
        <f t="shared" ca="1" si="19"/>
        <v>45</v>
      </c>
      <c r="J128" s="161"/>
      <c r="K128" s="161">
        <f t="shared" ca="1" si="20"/>
        <v>94</v>
      </c>
      <c r="L128" s="161">
        <f t="shared" ca="1" si="21"/>
        <v>16</v>
      </c>
      <c r="M128" s="161"/>
      <c r="N128" s="161">
        <f t="shared" ca="1" si="22"/>
        <v>4916</v>
      </c>
      <c r="O128" s="161">
        <f t="shared" ca="1" si="23"/>
        <v>79</v>
      </c>
      <c r="P128" s="71"/>
    </row>
    <row r="129" spans="1:16" x14ac:dyDescent="0.35">
      <c r="A129" s="168" t="s">
        <v>295</v>
      </c>
      <c r="B129" s="508" t="s">
        <v>250</v>
      </c>
      <c r="C129" s="298" t="s">
        <v>296</v>
      </c>
      <c r="D129" s="161">
        <f t="shared" ca="1" si="16"/>
        <v>4003</v>
      </c>
      <c r="E129" s="161">
        <f t="shared" ca="1" si="17"/>
        <v>88</v>
      </c>
      <c r="F129" s="161"/>
      <c r="G129" s="161"/>
      <c r="H129" s="161">
        <f t="shared" ca="1" si="18"/>
        <v>459</v>
      </c>
      <c r="I129" s="161">
        <f t="shared" ca="1" si="19"/>
        <v>57</v>
      </c>
      <c r="J129" s="161"/>
      <c r="K129" s="161">
        <f t="shared" ca="1" si="20"/>
        <v>129</v>
      </c>
      <c r="L129" s="161">
        <f t="shared" ca="1" si="21"/>
        <v>19</v>
      </c>
      <c r="M129" s="161"/>
      <c r="N129" s="161">
        <f t="shared" ca="1" si="22"/>
        <v>4653</v>
      </c>
      <c r="O129" s="161">
        <f t="shared" ca="1" si="23"/>
        <v>82</v>
      </c>
      <c r="P129" s="71"/>
    </row>
    <row r="130" spans="1:16" x14ac:dyDescent="0.35">
      <c r="A130" s="168" t="s">
        <v>297</v>
      </c>
      <c r="B130" s="508" t="s">
        <v>250</v>
      </c>
      <c r="C130" s="298" t="s">
        <v>298</v>
      </c>
      <c r="D130" s="161">
        <f t="shared" ca="1" si="16"/>
        <v>4030</v>
      </c>
      <c r="E130" s="161">
        <f t="shared" ca="1" si="17"/>
        <v>84</v>
      </c>
      <c r="F130" s="161"/>
      <c r="G130" s="161"/>
      <c r="H130" s="161">
        <f t="shared" ca="1" si="18"/>
        <v>516</v>
      </c>
      <c r="I130" s="161">
        <f t="shared" ca="1" si="19"/>
        <v>52</v>
      </c>
      <c r="J130" s="161"/>
      <c r="K130" s="161">
        <f t="shared" ca="1" si="20"/>
        <v>75</v>
      </c>
      <c r="L130" s="161">
        <f t="shared" ca="1" si="21"/>
        <v>21</v>
      </c>
      <c r="M130" s="161"/>
      <c r="N130" s="161">
        <f t="shared" ca="1" si="22"/>
        <v>4657</v>
      </c>
      <c r="O130" s="161">
        <f t="shared" ca="1" si="23"/>
        <v>79</v>
      </c>
      <c r="P130" s="71"/>
    </row>
    <row r="131" spans="1:16" x14ac:dyDescent="0.35">
      <c r="A131" s="168" t="s">
        <v>299</v>
      </c>
      <c r="B131" s="508" t="s">
        <v>250</v>
      </c>
      <c r="C131" s="298" t="s">
        <v>300</v>
      </c>
      <c r="D131" s="161">
        <f t="shared" ca="1" si="16"/>
        <v>3036</v>
      </c>
      <c r="E131" s="161">
        <f t="shared" ca="1" si="17"/>
        <v>90</v>
      </c>
      <c r="F131" s="161"/>
      <c r="G131" s="161"/>
      <c r="H131" s="161">
        <f t="shared" ca="1" si="18"/>
        <v>503</v>
      </c>
      <c r="I131" s="161">
        <f t="shared" ca="1" si="19"/>
        <v>60</v>
      </c>
      <c r="J131" s="161"/>
      <c r="K131" s="161">
        <f t="shared" ca="1" si="20"/>
        <v>64</v>
      </c>
      <c r="L131" s="161">
        <f t="shared" ca="1" si="21"/>
        <v>13</v>
      </c>
      <c r="M131" s="161"/>
      <c r="N131" s="161">
        <f t="shared" ca="1" si="22"/>
        <v>3626</v>
      </c>
      <c r="O131" s="161">
        <f t="shared" ca="1" si="23"/>
        <v>84</v>
      </c>
      <c r="P131" s="71"/>
    </row>
    <row r="132" spans="1:16" x14ac:dyDescent="0.35">
      <c r="A132" s="216" t="s">
        <v>301</v>
      </c>
      <c r="B132" s="502" t="s">
        <v>250</v>
      </c>
      <c r="C132" s="502" t="s">
        <v>302</v>
      </c>
      <c r="D132" s="161">
        <f t="shared" ca="1" si="16"/>
        <v>2873</v>
      </c>
      <c r="E132" s="161">
        <f t="shared" ca="1" si="17"/>
        <v>88</v>
      </c>
      <c r="F132" s="161"/>
      <c r="G132" s="161"/>
      <c r="H132" s="161">
        <f t="shared" ca="1" si="18"/>
        <v>294</v>
      </c>
      <c r="I132" s="161">
        <f t="shared" ca="1" si="19"/>
        <v>61</v>
      </c>
      <c r="J132" s="161"/>
      <c r="K132" s="161">
        <f t="shared" ca="1" si="20"/>
        <v>73</v>
      </c>
      <c r="L132" s="161">
        <f t="shared" ca="1" si="21"/>
        <v>23</v>
      </c>
      <c r="M132" s="161"/>
      <c r="N132" s="161">
        <f t="shared" ca="1" si="22"/>
        <v>3286</v>
      </c>
      <c r="O132" s="161">
        <f t="shared" ca="1" si="23"/>
        <v>84</v>
      </c>
      <c r="P132" s="68"/>
    </row>
    <row r="133" spans="1:16" x14ac:dyDescent="0.35">
      <c r="A133" s="168" t="s">
        <v>303</v>
      </c>
      <c r="B133" s="508" t="s">
        <v>250</v>
      </c>
      <c r="C133" s="298" t="s">
        <v>304</v>
      </c>
      <c r="D133" s="161">
        <f t="shared" ca="1" si="16"/>
        <v>2802</v>
      </c>
      <c r="E133" s="161">
        <f t="shared" ca="1" si="17"/>
        <v>88</v>
      </c>
      <c r="F133" s="161"/>
      <c r="G133" s="161"/>
      <c r="H133" s="161">
        <f t="shared" ca="1" si="18"/>
        <v>198</v>
      </c>
      <c r="I133" s="161">
        <f t="shared" ca="1" si="19"/>
        <v>51</v>
      </c>
      <c r="J133" s="161"/>
      <c r="K133" s="161">
        <f t="shared" ca="1" si="20"/>
        <v>49</v>
      </c>
      <c r="L133" s="161">
        <f t="shared" ca="1" si="21"/>
        <v>24</v>
      </c>
      <c r="M133" s="161"/>
      <c r="N133" s="161">
        <f t="shared" ca="1" si="22"/>
        <v>3063</v>
      </c>
      <c r="O133" s="161">
        <f t="shared" ca="1" si="23"/>
        <v>85</v>
      </c>
      <c r="P133" s="71"/>
    </row>
    <row r="134" spans="1:16" x14ac:dyDescent="0.35">
      <c r="A134" s="168" t="s">
        <v>305</v>
      </c>
      <c r="B134" s="508" t="s">
        <v>250</v>
      </c>
      <c r="C134" s="298" t="s">
        <v>306</v>
      </c>
      <c r="D134" s="161">
        <f t="shared" ca="1" si="16"/>
        <v>3470</v>
      </c>
      <c r="E134" s="161">
        <f t="shared" ca="1" si="17"/>
        <v>89</v>
      </c>
      <c r="F134" s="161"/>
      <c r="G134" s="161"/>
      <c r="H134" s="161">
        <f t="shared" ca="1" si="18"/>
        <v>494</v>
      </c>
      <c r="I134" s="161">
        <f t="shared" ca="1" si="19"/>
        <v>58</v>
      </c>
      <c r="J134" s="161"/>
      <c r="K134" s="161">
        <f t="shared" ca="1" si="20"/>
        <v>81</v>
      </c>
      <c r="L134" s="161">
        <f t="shared" ca="1" si="21"/>
        <v>23</v>
      </c>
      <c r="M134" s="161"/>
      <c r="N134" s="161">
        <f t="shared" ca="1" si="22"/>
        <v>4081</v>
      </c>
      <c r="O134" s="161">
        <f t="shared" ca="1" si="23"/>
        <v>83</v>
      </c>
      <c r="P134" s="71"/>
    </row>
    <row r="135" spans="1:16" x14ac:dyDescent="0.35">
      <c r="A135" s="168" t="s">
        <v>307</v>
      </c>
      <c r="B135" s="508" t="s">
        <v>250</v>
      </c>
      <c r="C135" s="298" t="s">
        <v>308</v>
      </c>
      <c r="D135" s="161">
        <f t="shared" ca="1" si="16"/>
        <v>2825</v>
      </c>
      <c r="E135" s="161">
        <f t="shared" ca="1" si="17"/>
        <v>90</v>
      </c>
      <c r="F135" s="161"/>
      <c r="G135" s="161"/>
      <c r="H135" s="161">
        <f t="shared" ca="1" si="18"/>
        <v>472</v>
      </c>
      <c r="I135" s="161">
        <f t="shared" ca="1" si="19"/>
        <v>65</v>
      </c>
      <c r="J135" s="161"/>
      <c r="K135" s="161">
        <f t="shared" ca="1" si="20"/>
        <v>94</v>
      </c>
      <c r="L135" s="161">
        <f t="shared" ca="1" si="21"/>
        <v>23</v>
      </c>
      <c r="M135" s="161"/>
      <c r="N135" s="161">
        <f t="shared" ca="1" si="22"/>
        <v>3448</v>
      </c>
      <c r="O135" s="161">
        <f t="shared" ca="1" si="23"/>
        <v>84</v>
      </c>
      <c r="P135" s="71"/>
    </row>
    <row r="136" spans="1:16" x14ac:dyDescent="0.35">
      <c r="A136" s="168" t="s">
        <v>309</v>
      </c>
      <c r="B136" s="508" t="s">
        <v>250</v>
      </c>
      <c r="C136" s="298" t="s">
        <v>310</v>
      </c>
      <c r="D136" s="161">
        <f t="shared" ca="1" si="16"/>
        <v>1755</v>
      </c>
      <c r="E136" s="161">
        <f t="shared" ca="1" si="17"/>
        <v>91</v>
      </c>
      <c r="F136" s="161"/>
      <c r="G136" s="161"/>
      <c r="H136" s="161">
        <f t="shared" ca="1" si="18"/>
        <v>183</v>
      </c>
      <c r="I136" s="161">
        <f t="shared" ca="1" si="19"/>
        <v>58</v>
      </c>
      <c r="J136" s="161"/>
      <c r="K136" s="161">
        <f t="shared" ca="1" si="20"/>
        <v>20</v>
      </c>
      <c r="L136" s="161">
        <f t="shared" ca="1" si="21"/>
        <v>25</v>
      </c>
      <c r="M136" s="161"/>
      <c r="N136" s="161">
        <f t="shared" ca="1" si="22"/>
        <v>1965</v>
      </c>
      <c r="O136" s="161">
        <f t="shared" ca="1" si="23"/>
        <v>87</v>
      </c>
      <c r="P136" s="71"/>
    </row>
    <row r="137" spans="1:16" x14ac:dyDescent="0.35">
      <c r="A137" s="168" t="s">
        <v>311</v>
      </c>
      <c r="B137" s="508" t="s">
        <v>250</v>
      </c>
      <c r="C137" s="298" t="s">
        <v>312</v>
      </c>
      <c r="D137" s="161">
        <f t="shared" ca="1" si="16"/>
        <v>2200</v>
      </c>
      <c r="E137" s="161">
        <f t="shared" ca="1" si="17"/>
        <v>86</v>
      </c>
      <c r="F137" s="161"/>
      <c r="G137" s="161"/>
      <c r="H137" s="161">
        <f t="shared" ca="1" si="18"/>
        <v>309</v>
      </c>
      <c r="I137" s="161">
        <f t="shared" ca="1" si="19"/>
        <v>50</v>
      </c>
      <c r="J137" s="161"/>
      <c r="K137" s="161">
        <f t="shared" ca="1" si="20"/>
        <v>46</v>
      </c>
      <c r="L137" s="161">
        <f t="shared" ca="1" si="21"/>
        <v>22</v>
      </c>
      <c r="M137" s="161"/>
      <c r="N137" s="161">
        <f t="shared" ca="1" si="22"/>
        <v>2584</v>
      </c>
      <c r="O137" s="161">
        <f t="shared" ca="1" si="23"/>
        <v>80</v>
      </c>
      <c r="P137" s="71"/>
    </row>
    <row r="138" spans="1:16" x14ac:dyDescent="0.35">
      <c r="A138" s="168" t="s">
        <v>313</v>
      </c>
      <c r="B138" s="508" t="s">
        <v>250</v>
      </c>
      <c r="C138" s="298" t="s">
        <v>314</v>
      </c>
      <c r="D138" s="161">
        <f t="shared" ca="1" si="16"/>
        <v>3769</v>
      </c>
      <c r="E138" s="161">
        <f t="shared" ca="1" si="17"/>
        <v>86</v>
      </c>
      <c r="F138" s="161"/>
      <c r="G138" s="161"/>
      <c r="H138" s="161">
        <f t="shared" ca="1" si="18"/>
        <v>330</v>
      </c>
      <c r="I138" s="161">
        <f t="shared" ca="1" si="19"/>
        <v>51</v>
      </c>
      <c r="J138" s="161"/>
      <c r="K138" s="161">
        <f t="shared" ca="1" si="20"/>
        <v>84</v>
      </c>
      <c r="L138" s="161">
        <f t="shared" ca="1" si="21"/>
        <v>20</v>
      </c>
      <c r="M138" s="161"/>
      <c r="N138" s="161">
        <f t="shared" ca="1" si="22"/>
        <v>4269</v>
      </c>
      <c r="O138" s="161">
        <f t="shared" ca="1" si="23"/>
        <v>80</v>
      </c>
      <c r="P138" s="71"/>
    </row>
    <row r="139" spans="1:16" x14ac:dyDescent="0.35">
      <c r="A139" s="168" t="s">
        <v>315</v>
      </c>
      <c r="B139" s="508" t="s">
        <v>250</v>
      </c>
      <c r="C139" s="298" t="s">
        <v>316</v>
      </c>
      <c r="D139" s="161">
        <f t="shared" ca="1" si="16"/>
        <v>2353</v>
      </c>
      <c r="E139" s="161">
        <f t="shared" ca="1" si="17"/>
        <v>92</v>
      </c>
      <c r="F139" s="161"/>
      <c r="G139" s="161"/>
      <c r="H139" s="161">
        <f t="shared" ca="1" si="18"/>
        <v>152</v>
      </c>
      <c r="I139" s="161">
        <f t="shared" ca="1" si="19"/>
        <v>64</v>
      </c>
      <c r="J139" s="161"/>
      <c r="K139" s="161">
        <f t="shared" ca="1" si="20"/>
        <v>43</v>
      </c>
      <c r="L139" s="161">
        <f t="shared" ca="1" si="21"/>
        <v>37</v>
      </c>
      <c r="M139" s="161"/>
      <c r="N139" s="161">
        <f t="shared" ca="1" si="22"/>
        <v>2560</v>
      </c>
      <c r="O139" s="161">
        <f t="shared" ca="1" si="23"/>
        <v>89</v>
      </c>
      <c r="P139" s="71"/>
    </row>
    <row r="140" spans="1:16" x14ac:dyDescent="0.35">
      <c r="A140" s="168" t="s">
        <v>317</v>
      </c>
      <c r="B140" s="508" t="s">
        <v>250</v>
      </c>
      <c r="C140" s="298" t="s">
        <v>318</v>
      </c>
      <c r="D140" s="161">
        <f t="shared" ca="1" si="16"/>
        <v>2247</v>
      </c>
      <c r="E140" s="161">
        <f t="shared" ca="1" si="17"/>
        <v>87</v>
      </c>
      <c r="F140" s="161"/>
      <c r="G140" s="161"/>
      <c r="H140" s="161">
        <f t="shared" ca="1" si="18"/>
        <v>225</v>
      </c>
      <c r="I140" s="161">
        <f t="shared" ca="1" si="19"/>
        <v>51</v>
      </c>
      <c r="J140" s="161"/>
      <c r="K140" s="161">
        <f t="shared" ca="1" si="20"/>
        <v>53</v>
      </c>
      <c r="L140" s="161">
        <f t="shared" ca="1" si="21"/>
        <v>19</v>
      </c>
      <c r="M140" s="161"/>
      <c r="N140" s="161">
        <f t="shared" ca="1" si="22"/>
        <v>2529</v>
      </c>
      <c r="O140" s="161">
        <f t="shared" ca="1" si="23"/>
        <v>82</v>
      </c>
      <c r="P140" s="71"/>
    </row>
    <row r="141" spans="1:16" x14ac:dyDescent="0.35">
      <c r="A141" s="168" t="s">
        <v>319</v>
      </c>
      <c r="B141" s="508" t="s">
        <v>250</v>
      </c>
      <c r="C141" s="298" t="s">
        <v>320</v>
      </c>
      <c r="D141" s="161">
        <f t="shared" ca="1" si="16"/>
        <v>3094</v>
      </c>
      <c r="E141" s="161">
        <f t="shared" ca="1" si="17"/>
        <v>88</v>
      </c>
      <c r="F141" s="161"/>
      <c r="G141" s="161"/>
      <c r="H141" s="161">
        <f t="shared" ca="1" si="18"/>
        <v>482</v>
      </c>
      <c r="I141" s="161">
        <f t="shared" ca="1" si="19"/>
        <v>63</v>
      </c>
      <c r="J141" s="161"/>
      <c r="K141" s="161">
        <f t="shared" ca="1" si="20"/>
        <v>79</v>
      </c>
      <c r="L141" s="161">
        <f t="shared" ca="1" si="21"/>
        <v>18</v>
      </c>
      <c r="M141" s="161"/>
      <c r="N141" s="161">
        <f t="shared" ca="1" si="22"/>
        <v>3682</v>
      </c>
      <c r="O141" s="161">
        <f t="shared" ca="1" si="23"/>
        <v>83</v>
      </c>
      <c r="P141" s="71"/>
    </row>
    <row r="142" spans="1:16" x14ac:dyDescent="0.35">
      <c r="A142" s="168" t="s">
        <v>323</v>
      </c>
      <c r="B142" s="504" t="s">
        <v>322</v>
      </c>
      <c r="C142" s="509" t="s">
        <v>324</v>
      </c>
      <c r="D142" s="161">
        <f t="shared" ca="1" si="16"/>
        <v>1330</v>
      </c>
      <c r="E142" s="161">
        <f t="shared" ca="1" si="17"/>
        <v>89</v>
      </c>
      <c r="F142" s="161"/>
      <c r="G142" s="161"/>
      <c r="H142" s="161">
        <f t="shared" ca="1" si="18"/>
        <v>133</v>
      </c>
      <c r="I142" s="161">
        <f t="shared" ca="1" si="19"/>
        <v>47</v>
      </c>
      <c r="J142" s="161"/>
      <c r="K142" s="161">
        <f t="shared" ca="1" si="20"/>
        <v>25</v>
      </c>
      <c r="L142" s="161">
        <f t="shared" ca="1" si="21"/>
        <v>20</v>
      </c>
      <c r="M142" s="161"/>
      <c r="N142" s="161">
        <f t="shared" ca="1" si="22"/>
        <v>1491</v>
      </c>
      <c r="O142" s="161">
        <f t="shared" ca="1" si="23"/>
        <v>84</v>
      </c>
      <c r="P142" s="71"/>
    </row>
    <row r="143" spans="1:16" x14ac:dyDescent="0.35">
      <c r="A143" s="168" t="s">
        <v>325</v>
      </c>
      <c r="B143" s="508" t="s">
        <v>322</v>
      </c>
      <c r="C143" s="510" t="s">
        <v>326</v>
      </c>
      <c r="D143" s="161">
        <f t="shared" ca="1" si="16"/>
        <v>2461</v>
      </c>
      <c r="E143" s="161">
        <f t="shared" ca="1" si="17"/>
        <v>86</v>
      </c>
      <c r="F143" s="161"/>
      <c r="G143" s="161"/>
      <c r="H143" s="161">
        <f t="shared" ca="1" si="18"/>
        <v>350</v>
      </c>
      <c r="I143" s="161">
        <f t="shared" ca="1" si="19"/>
        <v>43</v>
      </c>
      <c r="J143" s="161"/>
      <c r="K143" s="161">
        <f t="shared" ca="1" si="20"/>
        <v>45</v>
      </c>
      <c r="L143" s="161">
        <f t="shared" ca="1" si="21"/>
        <v>20</v>
      </c>
      <c r="M143" s="161"/>
      <c r="N143" s="161">
        <f t="shared" ca="1" si="22"/>
        <v>2873</v>
      </c>
      <c r="O143" s="161">
        <f t="shared" ca="1" si="23"/>
        <v>79</v>
      </c>
      <c r="P143" s="71"/>
    </row>
    <row r="144" spans="1:16" x14ac:dyDescent="0.35">
      <c r="A144" s="168" t="s">
        <v>327</v>
      </c>
      <c r="B144" s="508" t="s">
        <v>322</v>
      </c>
      <c r="C144" s="510" t="s">
        <v>328</v>
      </c>
      <c r="D144" s="161">
        <f t="shared" ca="1" si="16"/>
        <v>5802</v>
      </c>
      <c r="E144" s="161">
        <f t="shared" ca="1" si="17"/>
        <v>85</v>
      </c>
      <c r="F144" s="161"/>
      <c r="G144" s="161"/>
      <c r="H144" s="161">
        <f t="shared" ca="1" si="18"/>
        <v>494</v>
      </c>
      <c r="I144" s="161">
        <f t="shared" ca="1" si="19"/>
        <v>49</v>
      </c>
      <c r="J144" s="161"/>
      <c r="K144" s="161">
        <f t="shared" ca="1" si="20"/>
        <v>143</v>
      </c>
      <c r="L144" s="161">
        <f t="shared" ca="1" si="21"/>
        <v>18</v>
      </c>
      <c r="M144" s="161"/>
      <c r="N144" s="161">
        <f t="shared" ca="1" si="22"/>
        <v>6479</v>
      </c>
      <c r="O144" s="161">
        <f t="shared" ca="1" si="23"/>
        <v>81</v>
      </c>
      <c r="P144" s="71"/>
    </row>
    <row r="145" spans="1:16" x14ac:dyDescent="0.35">
      <c r="A145" s="168" t="s">
        <v>329</v>
      </c>
      <c r="B145" s="508" t="s">
        <v>322</v>
      </c>
      <c r="C145" s="510" t="s">
        <v>330</v>
      </c>
      <c r="D145" s="161">
        <f t="shared" ca="1" si="16"/>
        <v>4973</v>
      </c>
      <c r="E145" s="161">
        <f t="shared" ca="1" si="17"/>
        <v>86</v>
      </c>
      <c r="F145" s="161"/>
      <c r="G145" s="161"/>
      <c r="H145" s="161">
        <f t="shared" ca="1" si="18"/>
        <v>485</v>
      </c>
      <c r="I145" s="161">
        <f t="shared" ca="1" si="19"/>
        <v>43</v>
      </c>
      <c r="J145" s="161"/>
      <c r="K145" s="161">
        <f t="shared" ca="1" si="20"/>
        <v>92</v>
      </c>
      <c r="L145" s="161">
        <f t="shared" ca="1" si="21"/>
        <v>20</v>
      </c>
      <c r="M145" s="161"/>
      <c r="N145" s="161">
        <f t="shared" ca="1" si="22"/>
        <v>5585</v>
      </c>
      <c r="O145" s="161">
        <f t="shared" ca="1" si="23"/>
        <v>81</v>
      </c>
      <c r="P145" s="71"/>
    </row>
    <row r="146" spans="1:16" x14ac:dyDescent="0.35">
      <c r="A146" s="168" t="s">
        <v>331</v>
      </c>
      <c r="B146" s="508" t="s">
        <v>322</v>
      </c>
      <c r="C146" s="510" t="s">
        <v>332</v>
      </c>
      <c r="D146" s="161">
        <f t="shared" ca="1" si="16"/>
        <v>13154</v>
      </c>
      <c r="E146" s="161">
        <f t="shared" ca="1" si="17"/>
        <v>88</v>
      </c>
      <c r="F146" s="161"/>
      <c r="G146" s="161"/>
      <c r="H146" s="161">
        <f t="shared" ca="1" si="18"/>
        <v>1806</v>
      </c>
      <c r="I146" s="161">
        <f t="shared" ca="1" si="19"/>
        <v>41</v>
      </c>
      <c r="J146" s="161"/>
      <c r="K146" s="161">
        <f t="shared" ca="1" si="20"/>
        <v>274</v>
      </c>
      <c r="L146" s="161">
        <f t="shared" ca="1" si="21"/>
        <v>22</v>
      </c>
      <c r="M146" s="161"/>
      <c r="N146" s="161">
        <f t="shared" ca="1" si="22"/>
        <v>15297</v>
      </c>
      <c r="O146" s="161">
        <f t="shared" ca="1" si="23"/>
        <v>81</v>
      </c>
      <c r="P146" s="71"/>
    </row>
    <row r="147" spans="1:16" x14ac:dyDescent="0.35">
      <c r="A147" s="168" t="s">
        <v>333</v>
      </c>
      <c r="B147" s="508" t="s">
        <v>322</v>
      </c>
      <c r="C147" s="510" t="s">
        <v>334</v>
      </c>
      <c r="D147" s="161">
        <f t="shared" ca="1" si="16"/>
        <v>1147</v>
      </c>
      <c r="E147" s="161">
        <f t="shared" ca="1" si="17"/>
        <v>84</v>
      </c>
      <c r="F147" s="161"/>
      <c r="G147" s="161"/>
      <c r="H147" s="161">
        <f t="shared" ca="1" si="18"/>
        <v>173</v>
      </c>
      <c r="I147" s="161">
        <f t="shared" ca="1" si="19"/>
        <v>32</v>
      </c>
      <c r="J147" s="161"/>
      <c r="K147" s="161">
        <f t="shared" ca="1" si="20"/>
        <v>27</v>
      </c>
      <c r="L147" s="161" t="str">
        <f t="shared" ca="1" si="21"/>
        <v>x</v>
      </c>
      <c r="M147" s="161"/>
      <c r="N147" s="161">
        <f t="shared" ca="1" si="22"/>
        <v>1350</v>
      </c>
      <c r="O147" s="161">
        <f t="shared" ca="1" si="23"/>
        <v>76</v>
      </c>
      <c r="P147" s="71"/>
    </row>
    <row r="148" spans="1:16" x14ac:dyDescent="0.35">
      <c r="A148" s="168" t="s">
        <v>335</v>
      </c>
      <c r="B148" s="508" t="s">
        <v>322</v>
      </c>
      <c r="C148" s="510" t="s">
        <v>336</v>
      </c>
      <c r="D148" s="161">
        <f t="shared" ca="1" si="16"/>
        <v>15886</v>
      </c>
      <c r="E148" s="161">
        <f t="shared" ca="1" si="17"/>
        <v>87</v>
      </c>
      <c r="F148" s="161"/>
      <c r="G148" s="161"/>
      <c r="H148" s="161">
        <f t="shared" ca="1" si="18"/>
        <v>1644</v>
      </c>
      <c r="I148" s="161">
        <f t="shared" ca="1" si="19"/>
        <v>45</v>
      </c>
      <c r="J148" s="161"/>
      <c r="K148" s="161">
        <f t="shared" ca="1" si="20"/>
        <v>318</v>
      </c>
      <c r="L148" s="161">
        <f t="shared" ca="1" si="21"/>
        <v>18</v>
      </c>
      <c r="M148" s="161"/>
      <c r="N148" s="161">
        <f t="shared" ca="1" si="22"/>
        <v>17929</v>
      </c>
      <c r="O148" s="161">
        <f t="shared" ca="1" si="23"/>
        <v>82</v>
      </c>
      <c r="P148" s="71"/>
    </row>
    <row r="149" spans="1:16" x14ac:dyDescent="0.35">
      <c r="A149" s="168" t="s">
        <v>337</v>
      </c>
      <c r="B149" s="508" t="s">
        <v>322</v>
      </c>
      <c r="C149" s="510" t="s">
        <v>338</v>
      </c>
      <c r="D149" s="161">
        <f t="shared" ca="1" si="16"/>
        <v>2970</v>
      </c>
      <c r="E149" s="161">
        <f t="shared" ca="1" si="17"/>
        <v>88</v>
      </c>
      <c r="F149" s="161"/>
      <c r="G149" s="161"/>
      <c r="H149" s="161">
        <f t="shared" ca="1" si="18"/>
        <v>438</v>
      </c>
      <c r="I149" s="161">
        <f t="shared" ca="1" si="19"/>
        <v>50</v>
      </c>
      <c r="J149" s="161"/>
      <c r="K149" s="161">
        <f t="shared" ca="1" si="20"/>
        <v>60</v>
      </c>
      <c r="L149" s="161">
        <f t="shared" ca="1" si="21"/>
        <v>13</v>
      </c>
      <c r="M149" s="161"/>
      <c r="N149" s="161">
        <f t="shared" ca="1" si="22"/>
        <v>3490</v>
      </c>
      <c r="O149" s="161">
        <f t="shared" ca="1" si="23"/>
        <v>82</v>
      </c>
      <c r="P149" s="71"/>
    </row>
    <row r="150" spans="1:16" x14ac:dyDescent="0.35">
      <c r="A150" s="168" t="s">
        <v>339</v>
      </c>
      <c r="B150" s="508" t="s">
        <v>322</v>
      </c>
      <c r="C150" s="510" t="s">
        <v>340</v>
      </c>
      <c r="D150" s="161">
        <f t="shared" ca="1" si="16"/>
        <v>3304</v>
      </c>
      <c r="E150" s="161">
        <f t="shared" ca="1" si="17"/>
        <v>87</v>
      </c>
      <c r="F150" s="161"/>
      <c r="G150" s="161"/>
      <c r="H150" s="161">
        <f t="shared" ca="1" si="18"/>
        <v>449</v>
      </c>
      <c r="I150" s="161">
        <f t="shared" ca="1" si="19"/>
        <v>49</v>
      </c>
      <c r="J150" s="161"/>
      <c r="K150" s="161">
        <f t="shared" ca="1" si="20"/>
        <v>51</v>
      </c>
      <c r="L150" s="161">
        <f t="shared" ca="1" si="21"/>
        <v>16</v>
      </c>
      <c r="M150" s="161"/>
      <c r="N150" s="161">
        <f t="shared" ca="1" si="22"/>
        <v>3831</v>
      </c>
      <c r="O150" s="161">
        <f t="shared" ca="1" si="23"/>
        <v>81</v>
      </c>
      <c r="P150" s="71"/>
    </row>
    <row r="151" spans="1:16" x14ac:dyDescent="0.35">
      <c r="A151" s="168" t="s">
        <v>341</v>
      </c>
      <c r="B151" s="508" t="s">
        <v>322</v>
      </c>
      <c r="C151" s="510" t="s">
        <v>342</v>
      </c>
      <c r="D151" s="161">
        <f t="shared" ca="1" si="16"/>
        <v>6778</v>
      </c>
      <c r="E151" s="161">
        <f t="shared" ca="1" si="17"/>
        <v>85</v>
      </c>
      <c r="F151" s="161"/>
      <c r="G151" s="161"/>
      <c r="H151" s="161">
        <f t="shared" ca="1" si="18"/>
        <v>652</v>
      </c>
      <c r="I151" s="161">
        <f t="shared" ca="1" si="19"/>
        <v>41</v>
      </c>
      <c r="J151" s="161"/>
      <c r="K151" s="161">
        <f t="shared" ca="1" si="20"/>
        <v>102</v>
      </c>
      <c r="L151" s="161">
        <f t="shared" ca="1" si="21"/>
        <v>16</v>
      </c>
      <c r="M151" s="161"/>
      <c r="N151" s="161">
        <f t="shared" ca="1" si="22"/>
        <v>7574</v>
      </c>
      <c r="O151" s="161">
        <f t="shared" ca="1" si="23"/>
        <v>80</v>
      </c>
      <c r="P151" s="71"/>
    </row>
    <row r="152" spans="1:16" x14ac:dyDescent="0.35">
      <c r="A152" s="168" t="s">
        <v>343</v>
      </c>
      <c r="B152" s="508" t="s">
        <v>322</v>
      </c>
      <c r="C152" s="510" t="s">
        <v>344</v>
      </c>
      <c r="D152" s="161">
        <f t="shared" ca="1" si="16"/>
        <v>2052</v>
      </c>
      <c r="E152" s="161">
        <f t="shared" ca="1" si="17"/>
        <v>89</v>
      </c>
      <c r="F152" s="161"/>
      <c r="G152" s="161"/>
      <c r="H152" s="161">
        <f t="shared" ca="1" si="18"/>
        <v>292</v>
      </c>
      <c r="I152" s="161">
        <f t="shared" ca="1" si="19"/>
        <v>43</v>
      </c>
      <c r="J152" s="161"/>
      <c r="K152" s="161">
        <f t="shared" ca="1" si="20"/>
        <v>53</v>
      </c>
      <c r="L152" s="161">
        <f t="shared" ca="1" si="21"/>
        <v>9</v>
      </c>
      <c r="M152" s="161"/>
      <c r="N152" s="161">
        <f t="shared" ca="1" si="22"/>
        <v>2408</v>
      </c>
      <c r="O152" s="161">
        <f t="shared" ca="1" si="23"/>
        <v>81</v>
      </c>
      <c r="P152" s="71"/>
    </row>
    <row r="153" spans="1:16" x14ac:dyDescent="0.35">
      <c r="A153" s="168" t="s">
        <v>345</v>
      </c>
      <c r="B153" s="498" t="s">
        <v>322</v>
      </c>
      <c r="C153" s="495" t="s">
        <v>346</v>
      </c>
      <c r="D153" s="161">
        <f t="shared" ca="1" si="16"/>
        <v>1741</v>
      </c>
      <c r="E153" s="161">
        <f t="shared" ca="1" si="17"/>
        <v>85</v>
      </c>
      <c r="F153" s="161"/>
      <c r="G153" s="161"/>
      <c r="H153" s="161">
        <f t="shared" ca="1" si="18"/>
        <v>192</v>
      </c>
      <c r="I153" s="161">
        <f t="shared" ca="1" si="19"/>
        <v>42</v>
      </c>
      <c r="J153" s="161"/>
      <c r="K153" s="161">
        <f t="shared" ca="1" si="20"/>
        <v>30</v>
      </c>
      <c r="L153" s="161">
        <f t="shared" ca="1" si="21"/>
        <v>10</v>
      </c>
      <c r="M153" s="161"/>
      <c r="N153" s="161">
        <f t="shared" ca="1" si="22"/>
        <v>1986</v>
      </c>
      <c r="O153" s="161">
        <f t="shared" ca="1" si="23"/>
        <v>79</v>
      </c>
      <c r="P153" s="68"/>
    </row>
    <row r="154" spans="1:16" x14ac:dyDescent="0.35">
      <c r="A154" s="168" t="s">
        <v>347</v>
      </c>
      <c r="B154" s="489" t="s">
        <v>322</v>
      </c>
      <c r="C154" s="205" t="s">
        <v>348</v>
      </c>
      <c r="D154" s="161">
        <f t="shared" ref="D154:D176" ca="1" si="24">VLOOKUP(TRIM($A154),INDIRECT($X$10),3+$X$11,0)</f>
        <v>2009</v>
      </c>
      <c r="E154" s="161">
        <f t="shared" ref="E154:E176" ca="1" si="25">VLOOKUP(TRIM($A154),INDIRECT($X$10),6+$X$11,0)</f>
        <v>88</v>
      </c>
      <c r="F154" s="161"/>
      <c r="G154" s="161"/>
      <c r="H154" s="161">
        <f t="shared" ref="H154:H176" ca="1" si="26">VLOOKUP(TRIM($A154),INDIRECT($X$10),21+$X$11,0)</f>
        <v>337</v>
      </c>
      <c r="I154" s="161">
        <f t="shared" ref="I154:I176" ca="1" si="27">VLOOKUP(TRIM($A154),INDIRECT($X$10),24+$X$11,0)</f>
        <v>50</v>
      </c>
      <c r="J154" s="161"/>
      <c r="K154" s="161">
        <f t="shared" ref="K154:K176" ca="1" si="28">VLOOKUP(TRIM($A154),INDIRECT($X$10),27+$X$11,0)</f>
        <v>48</v>
      </c>
      <c r="L154" s="161">
        <f t="shared" ref="L154:L176" ca="1" si="29">VLOOKUP(TRIM($A154),INDIRECT($X$10),30+$X$11,0)</f>
        <v>17</v>
      </c>
      <c r="M154" s="161"/>
      <c r="N154" s="161">
        <f t="shared" ref="N154:N176" ca="1" si="30">VLOOKUP(TRIM($A154),INDIRECT($X$10),33+$X$11,0)</f>
        <v>2422</v>
      </c>
      <c r="O154" s="161">
        <f t="shared" ref="O154:O176" ca="1" si="31">VLOOKUP(TRIM($A154),INDIRECT($X$10),36+$X$11,0)</f>
        <v>81</v>
      </c>
      <c r="P154" s="71"/>
    </row>
    <row r="155" spans="1:16" x14ac:dyDescent="0.35">
      <c r="A155" s="168" t="s">
        <v>349</v>
      </c>
      <c r="B155" s="489" t="s">
        <v>322</v>
      </c>
      <c r="C155" s="205" t="s">
        <v>350</v>
      </c>
      <c r="D155" s="161">
        <f t="shared" ca="1" si="24"/>
        <v>2405</v>
      </c>
      <c r="E155" s="161">
        <f t="shared" ca="1" si="25"/>
        <v>88</v>
      </c>
      <c r="F155" s="161"/>
      <c r="G155" s="161"/>
      <c r="H155" s="161">
        <f t="shared" ca="1" si="26"/>
        <v>461</v>
      </c>
      <c r="I155" s="161">
        <f t="shared" ca="1" si="27"/>
        <v>57</v>
      </c>
      <c r="J155" s="161"/>
      <c r="K155" s="161">
        <f t="shared" ca="1" si="28"/>
        <v>77</v>
      </c>
      <c r="L155" s="161" t="str">
        <f t="shared" ca="1" si="29"/>
        <v>x</v>
      </c>
      <c r="M155" s="161"/>
      <c r="N155" s="161">
        <f t="shared" ca="1" si="30"/>
        <v>2956</v>
      </c>
      <c r="O155" s="161">
        <f t="shared" ca="1" si="31"/>
        <v>82</v>
      </c>
      <c r="P155" s="71"/>
    </row>
    <row r="156" spans="1:16" x14ac:dyDescent="0.35">
      <c r="A156" s="168" t="s">
        <v>351</v>
      </c>
      <c r="B156" s="489" t="s">
        <v>322</v>
      </c>
      <c r="C156" s="205" t="s">
        <v>352</v>
      </c>
      <c r="D156" s="161">
        <f t="shared" ca="1" si="24"/>
        <v>11385</v>
      </c>
      <c r="E156" s="161">
        <f t="shared" ca="1" si="25"/>
        <v>88</v>
      </c>
      <c r="F156" s="161"/>
      <c r="G156" s="161"/>
      <c r="H156" s="161">
        <f t="shared" ca="1" si="26"/>
        <v>1294</v>
      </c>
      <c r="I156" s="161">
        <f t="shared" ca="1" si="27"/>
        <v>44</v>
      </c>
      <c r="J156" s="161"/>
      <c r="K156" s="161">
        <f t="shared" ca="1" si="28"/>
        <v>266</v>
      </c>
      <c r="L156" s="161">
        <f t="shared" ca="1" si="29"/>
        <v>21</v>
      </c>
      <c r="M156" s="161"/>
      <c r="N156" s="161">
        <f t="shared" ca="1" si="30"/>
        <v>13024</v>
      </c>
      <c r="O156" s="161">
        <f t="shared" ca="1" si="31"/>
        <v>82</v>
      </c>
      <c r="P156" s="71"/>
    </row>
    <row r="157" spans="1:16" x14ac:dyDescent="0.35">
      <c r="A157" s="168" t="s">
        <v>353</v>
      </c>
      <c r="B157" s="489" t="s">
        <v>322</v>
      </c>
      <c r="C157" s="205" t="s">
        <v>354</v>
      </c>
      <c r="D157" s="161">
        <f t="shared" ca="1" si="24"/>
        <v>1766</v>
      </c>
      <c r="E157" s="161">
        <f t="shared" ca="1" si="25"/>
        <v>85</v>
      </c>
      <c r="F157" s="161"/>
      <c r="G157" s="161"/>
      <c r="H157" s="161">
        <f t="shared" ca="1" si="26"/>
        <v>177</v>
      </c>
      <c r="I157" s="161">
        <f t="shared" ca="1" si="27"/>
        <v>43</v>
      </c>
      <c r="J157" s="161"/>
      <c r="K157" s="161">
        <f t="shared" ca="1" si="28"/>
        <v>29</v>
      </c>
      <c r="L157" s="161" t="str">
        <f t="shared" ca="1" si="29"/>
        <v>x</v>
      </c>
      <c r="M157" s="161"/>
      <c r="N157" s="161">
        <f t="shared" ca="1" si="30"/>
        <v>1984</v>
      </c>
      <c r="O157" s="161">
        <f t="shared" ca="1" si="31"/>
        <v>80</v>
      </c>
      <c r="P157" s="71"/>
    </row>
    <row r="158" spans="1:16" x14ac:dyDescent="0.35">
      <c r="A158" s="168" t="s">
        <v>355</v>
      </c>
      <c r="B158" s="489" t="s">
        <v>322</v>
      </c>
      <c r="C158" s="205" t="s">
        <v>356</v>
      </c>
      <c r="D158" s="161">
        <f t="shared" ca="1" si="24"/>
        <v>8208</v>
      </c>
      <c r="E158" s="161">
        <f t="shared" ca="1" si="25"/>
        <v>84</v>
      </c>
      <c r="F158" s="161"/>
      <c r="G158" s="161"/>
      <c r="H158" s="161">
        <f t="shared" ca="1" si="26"/>
        <v>901</v>
      </c>
      <c r="I158" s="161">
        <f t="shared" ca="1" si="27"/>
        <v>40</v>
      </c>
      <c r="J158" s="161"/>
      <c r="K158" s="161">
        <f t="shared" ca="1" si="28"/>
        <v>245</v>
      </c>
      <c r="L158" s="161">
        <f t="shared" ca="1" si="29"/>
        <v>19</v>
      </c>
      <c r="M158" s="161"/>
      <c r="N158" s="161">
        <f t="shared" ca="1" si="30"/>
        <v>9387</v>
      </c>
      <c r="O158" s="161">
        <f t="shared" ca="1" si="31"/>
        <v>77</v>
      </c>
      <c r="P158" s="71"/>
    </row>
    <row r="159" spans="1:16" x14ac:dyDescent="0.35">
      <c r="A159" s="168" t="s">
        <v>357</v>
      </c>
      <c r="B159" s="489" t="s">
        <v>322</v>
      </c>
      <c r="C159" s="205" t="s">
        <v>358</v>
      </c>
      <c r="D159" s="161">
        <f t="shared" ca="1" si="24"/>
        <v>1494</v>
      </c>
      <c r="E159" s="161">
        <f t="shared" ca="1" si="25"/>
        <v>87</v>
      </c>
      <c r="F159" s="161"/>
      <c r="G159" s="161"/>
      <c r="H159" s="161">
        <f t="shared" ca="1" si="26"/>
        <v>166</v>
      </c>
      <c r="I159" s="161">
        <f t="shared" ca="1" si="27"/>
        <v>48</v>
      </c>
      <c r="J159" s="161"/>
      <c r="K159" s="161">
        <f t="shared" ca="1" si="28"/>
        <v>41</v>
      </c>
      <c r="L159" s="161">
        <f t="shared" ca="1" si="29"/>
        <v>17</v>
      </c>
      <c r="M159" s="161"/>
      <c r="N159" s="161">
        <f t="shared" ca="1" si="30"/>
        <v>1717</v>
      </c>
      <c r="O159" s="161">
        <f t="shared" ca="1" si="31"/>
        <v>81</v>
      </c>
      <c r="P159" s="71"/>
    </row>
    <row r="160" spans="1:16" x14ac:dyDescent="0.35">
      <c r="A160" s="168" t="s">
        <v>359</v>
      </c>
      <c r="B160" s="489" t="s">
        <v>322</v>
      </c>
      <c r="C160" s="205" t="s">
        <v>360</v>
      </c>
      <c r="D160" s="161">
        <f t="shared" ca="1" si="24"/>
        <v>1931</v>
      </c>
      <c r="E160" s="161">
        <f t="shared" ca="1" si="25"/>
        <v>88</v>
      </c>
      <c r="F160" s="161"/>
      <c r="G160" s="161"/>
      <c r="H160" s="161">
        <f t="shared" ca="1" si="26"/>
        <v>196</v>
      </c>
      <c r="I160" s="161">
        <f t="shared" ca="1" si="27"/>
        <v>54</v>
      </c>
      <c r="J160" s="161"/>
      <c r="K160" s="161">
        <f t="shared" ca="1" si="28"/>
        <v>38</v>
      </c>
      <c r="L160" s="161">
        <f t="shared" ca="1" si="29"/>
        <v>11</v>
      </c>
      <c r="M160" s="161"/>
      <c r="N160" s="161">
        <f t="shared" ca="1" si="30"/>
        <v>2182</v>
      </c>
      <c r="O160" s="161">
        <f t="shared" ca="1" si="31"/>
        <v>83</v>
      </c>
      <c r="P160" s="71"/>
    </row>
    <row r="161" spans="1:16" x14ac:dyDescent="0.35">
      <c r="A161" s="168" t="s">
        <v>363</v>
      </c>
      <c r="B161" s="489" t="s">
        <v>362</v>
      </c>
      <c r="C161" s="205" t="s">
        <v>364</v>
      </c>
      <c r="D161" s="161">
        <f t="shared" ca="1" si="24"/>
        <v>1643</v>
      </c>
      <c r="E161" s="161">
        <f t="shared" ca="1" si="25"/>
        <v>84</v>
      </c>
      <c r="F161" s="161"/>
      <c r="G161" s="161"/>
      <c r="H161" s="161">
        <f t="shared" ca="1" si="26"/>
        <v>180</v>
      </c>
      <c r="I161" s="161">
        <f t="shared" ca="1" si="27"/>
        <v>52</v>
      </c>
      <c r="J161" s="161"/>
      <c r="K161" s="161">
        <f t="shared" ca="1" si="28"/>
        <v>56</v>
      </c>
      <c r="L161" s="161">
        <f t="shared" ca="1" si="29"/>
        <v>14</v>
      </c>
      <c r="M161" s="161"/>
      <c r="N161" s="161">
        <f t="shared" ca="1" si="30"/>
        <v>1890</v>
      </c>
      <c r="O161" s="161">
        <f t="shared" ca="1" si="31"/>
        <v>79</v>
      </c>
      <c r="P161" s="71"/>
    </row>
    <row r="162" spans="1:16" x14ac:dyDescent="0.35">
      <c r="A162" s="168" t="s">
        <v>365</v>
      </c>
      <c r="B162" s="489" t="s">
        <v>362</v>
      </c>
      <c r="C162" s="205" t="s">
        <v>366</v>
      </c>
      <c r="D162" s="161">
        <f t="shared" ca="1" si="24"/>
        <v>1622</v>
      </c>
      <c r="E162" s="161">
        <f t="shared" ca="1" si="25"/>
        <v>86</v>
      </c>
      <c r="F162" s="161"/>
      <c r="G162" s="161"/>
      <c r="H162" s="161">
        <f t="shared" ca="1" si="26"/>
        <v>227</v>
      </c>
      <c r="I162" s="161">
        <f t="shared" ca="1" si="27"/>
        <v>52</v>
      </c>
      <c r="J162" s="161"/>
      <c r="K162" s="161">
        <f t="shared" ca="1" si="28"/>
        <v>38</v>
      </c>
      <c r="L162" s="161">
        <f t="shared" ca="1" si="29"/>
        <v>29</v>
      </c>
      <c r="M162" s="161"/>
      <c r="N162" s="161">
        <f t="shared" ca="1" si="30"/>
        <v>1901</v>
      </c>
      <c r="O162" s="161">
        <f t="shared" ca="1" si="31"/>
        <v>81</v>
      </c>
      <c r="P162" s="71"/>
    </row>
    <row r="163" spans="1:16" x14ac:dyDescent="0.35">
      <c r="A163" s="168" t="s">
        <v>367</v>
      </c>
      <c r="B163" s="489" t="s">
        <v>362</v>
      </c>
      <c r="C163" s="489" t="s">
        <v>425</v>
      </c>
      <c r="D163" s="161">
        <f t="shared" ca="1" si="24"/>
        <v>4508</v>
      </c>
      <c r="E163" s="161">
        <f t="shared" ca="1" si="25"/>
        <v>85</v>
      </c>
      <c r="F163" s="161"/>
      <c r="G163" s="161"/>
      <c r="H163" s="161">
        <f t="shared" ca="1" si="26"/>
        <v>646</v>
      </c>
      <c r="I163" s="161">
        <f t="shared" ca="1" si="27"/>
        <v>44</v>
      </c>
      <c r="J163" s="161"/>
      <c r="K163" s="161">
        <f t="shared" ca="1" si="28"/>
        <v>72</v>
      </c>
      <c r="L163" s="161">
        <f t="shared" ca="1" si="29"/>
        <v>8</v>
      </c>
      <c r="M163" s="161"/>
      <c r="N163" s="161">
        <f t="shared" ca="1" si="30"/>
        <v>5262</v>
      </c>
      <c r="O163" s="161">
        <f t="shared" ca="1" si="31"/>
        <v>78</v>
      </c>
      <c r="P163" s="71"/>
    </row>
    <row r="164" spans="1:16" x14ac:dyDescent="0.35">
      <c r="A164" s="168" t="s">
        <v>368</v>
      </c>
      <c r="B164" s="489" t="s">
        <v>362</v>
      </c>
      <c r="C164" s="205" t="s">
        <v>369</v>
      </c>
      <c r="D164" s="161">
        <f t="shared" ca="1" si="24"/>
        <v>5075</v>
      </c>
      <c r="E164" s="161">
        <f t="shared" ca="1" si="25"/>
        <v>85</v>
      </c>
      <c r="F164" s="161"/>
      <c r="G164" s="161"/>
      <c r="H164" s="161">
        <f t="shared" ca="1" si="26"/>
        <v>579</v>
      </c>
      <c r="I164" s="161">
        <f t="shared" ca="1" si="27"/>
        <v>46</v>
      </c>
      <c r="J164" s="161"/>
      <c r="K164" s="161">
        <f t="shared" ca="1" si="28"/>
        <v>89</v>
      </c>
      <c r="L164" s="161">
        <f t="shared" ca="1" si="29"/>
        <v>24</v>
      </c>
      <c r="M164" s="161"/>
      <c r="N164" s="161">
        <f t="shared" ca="1" si="30"/>
        <v>5765</v>
      </c>
      <c r="O164" s="161">
        <f t="shared" ca="1" si="31"/>
        <v>80</v>
      </c>
      <c r="P164" s="71"/>
    </row>
    <row r="165" spans="1:16" x14ac:dyDescent="0.35">
      <c r="A165" s="168" t="s">
        <v>370</v>
      </c>
      <c r="B165" s="489" t="s">
        <v>362</v>
      </c>
      <c r="C165" s="205" t="s">
        <v>371</v>
      </c>
      <c r="D165" s="161">
        <f t="shared" ca="1" si="24"/>
        <v>6528</v>
      </c>
      <c r="E165" s="161">
        <f t="shared" ca="1" si="25"/>
        <v>89</v>
      </c>
      <c r="F165" s="161"/>
      <c r="G165" s="161"/>
      <c r="H165" s="161">
        <f t="shared" ca="1" si="26"/>
        <v>1121</v>
      </c>
      <c r="I165" s="161">
        <f t="shared" ca="1" si="27"/>
        <v>49</v>
      </c>
      <c r="J165" s="161"/>
      <c r="K165" s="161">
        <f t="shared" ca="1" si="28"/>
        <v>92</v>
      </c>
      <c r="L165" s="161">
        <f t="shared" ca="1" si="29"/>
        <v>23</v>
      </c>
      <c r="M165" s="161"/>
      <c r="N165" s="161">
        <f t="shared" ca="1" si="30"/>
        <v>7771</v>
      </c>
      <c r="O165" s="161">
        <f t="shared" ca="1" si="31"/>
        <v>82</v>
      </c>
      <c r="P165" s="71"/>
    </row>
    <row r="166" spans="1:16" x14ac:dyDescent="0.35">
      <c r="A166" s="168" t="s">
        <v>372</v>
      </c>
      <c r="B166" s="489" t="s">
        <v>362</v>
      </c>
      <c r="C166" s="205" t="s">
        <v>373</v>
      </c>
      <c r="D166" s="161">
        <f t="shared" ca="1" si="24"/>
        <v>3471</v>
      </c>
      <c r="E166" s="161">
        <f t="shared" ca="1" si="25"/>
        <v>86</v>
      </c>
      <c r="F166" s="161"/>
      <c r="G166" s="161"/>
      <c r="H166" s="161">
        <f t="shared" ca="1" si="26"/>
        <v>559</v>
      </c>
      <c r="I166" s="161">
        <f t="shared" ca="1" si="27"/>
        <v>45</v>
      </c>
      <c r="J166" s="161"/>
      <c r="K166" s="161">
        <f t="shared" ca="1" si="28"/>
        <v>67</v>
      </c>
      <c r="L166" s="161">
        <f t="shared" ca="1" si="29"/>
        <v>24</v>
      </c>
      <c r="M166" s="161"/>
      <c r="N166" s="161">
        <f t="shared" ca="1" si="30"/>
        <v>4109</v>
      </c>
      <c r="O166" s="161">
        <f t="shared" ca="1" si="31"/>
        <v>80</v>
      </c>
      <c r="P166" s="71"/>
    </row>
    <row r="167" spans="1:16" x14ac:dyDescent="0.35">
      <c r="A167" s="168" t="s">
        <v>374</v>
      </c>
      <c r="B167" s="489" t="s">
        <v>362</v>
      </c>
      <c r="C167" s="205" t="s">
        <v>375</v>
      </c>
      <c r="D167" s="161">
        <f t="shared" ca="1" si="24"/>
        <v>5919</v>
      </c>
      <c r="E167" s="161">
        <f t="shared" ca="1" si="25"/>
        <v>87</v>
      </c>
      <c r="F167" s="161"/>
      <c r="G167" s="161"/>
      <c r="H167" s="161">
        <f t="shared" ca="1" si="26"/>
        <v>797</v>
      </c>
      <c r="I167" s="161">
        <f t="shared" ca="1" si="27"/>
        <v>41</v>
      </c>
      <c r="J167" s="161"/>
      <c r="K167" s="161">
        <f t="shared" ca="1" si="28"/>
        <v>110</v>
      </c>
      <c r="L167" s="161">
        <f t="shared" ca="1" si="29"/>
        <v>15</v>
      </c>
      <c r="M167" s="161"/>
      <c r="N167" s="161">
        <f t="shared" ca="1" si="30"/>
        <v>6863</v>
      </c>
      <c r="O167" s="161">
        <f t="shared" ca="1" si="31"/>
        <v>80</v>
      </c>
      <c r="P167" s="71"/>
    </row>
    <row r="168" spans="1:16" x14ac:dyDescent="0.35">
      <c r="A168" s="168" t="s">
        <v>376</v>
      </c>
      <c r="B168" s="489" t="s">
        <v>362</v>
      </c>
      <c r="C168" s="205" t="s">
        <v>632</v>
      </c>
      <c r="D168" s="161" t="str">
        <f t="shared" ca="1" si="24"/>
        <v>*</v>
      </c>
      <c r="E168" s="161" t="str">
        <f t="shared" ca="1" si="25"/>
        <v>*</v>
      </c>
      <c r="F168" s="161"/>
      <c r="G168" s="161"/>
      <c r="H168" s="161" t="str">
        <f t="shared" ca="1" si="26"/>
        <v>*</v>
      </c>
      <c r="I168" s="161" t="str">
        <f t="shared" ca="1" si="27"/>
        <v>*</v>
      </c>
      <c r="J168" s="161"/>
      <c r="K168" s="161" t="str">
        <f t="shared" ca="1" si="28"/>
        <v>*</v>
      </c>
      <c r="L168" s="161" t="str">
        <f t="shared" ca="1" si="29"/>
        <v>*</v>
      </c>
      <c r="M168" s="161"/>
      <c r="N168" s="161" t="str">
        <f t="shared" ca="1" si="30"/>
        <v>*</v>
      </c>
      <c r="O168" s="161" t="str">
        <f t="shared" ca="1" si="31"/>
        <v>*</v>
      </c>
      <c r="P168" s="71"/>
    </row>
    <row r="169" spans="1:16" x14ac:dyDescent="0.35">
      <c r="A169" s="168" t="s">
        <v>378</v>
      </c>
      <c r="B169" s="489" t="s">
        <v>362</v>
      </c>
      <c r="C169" s="205" t="s">
        <v>379</v>
      </c>
      <c r="D169" s="161">
        <f t="shared" ca="1" si="24"/>
        <v>2211</v>
      </c>
      <c r="E169" s="161">
        <f t="shared" ca="1" si="25"/>
        <v>87</v>
      </c>
      <c r="F169" s="161"/>
      <c r="G169" s="161"/>
      <c r="H169" s="161">
        <f t="shared" ca="1" si="26"/>
        <v>199</v>
      </c>
      <c r="I169" s="161">
        <f t="shared" ca="1" si="27"/>
        <v>43</v>
      </c>
      <c r="J169" s="161"/>
      <c r="K169" s="161">
        <f t="shared" ca="1" si="28"/>
        <v>23</v>
      </c>
      <c r="L169" s="161">
        <f t="shared" ca="1" si="29"/>
        <v>26</v>
      </c>
      <c r="M169" s="161"/>
      <c r="N169" s="161">
        <f t="shared" ca="1" si="30"/>
        <v>2440</v>
      </c>
      <c r="O169" s="161">
        <f t="shared" ca="1" si="31"/>
        <v>83</v>
      </c>
      <c r="P169" s="71"/>
    </row>
    <row r="170" spans="1:16" x14ac:dyDescent="0.35">
      <c r="A170" s="168" t="s">
        <v>380</v>
      </c>
      <c r="B170" s="489" t="s">
        <v>362</v>
      </c>
      <c r="C170" s="205" t="s">
        <v>381</v>
      </c>
      <c r="D170" s="161">
        <f t="shared" ca="1" si="24"/>
        <v>2548</v>
      </c>
      <c r="E170" s="161">
        <f t="shared" ca="1" si="25"/>
        <v>87</v>
      </c>
      <c r="F170" s="161"/>
      <c r="G170" s="161"/>
      <c r="H170" s="161">
        <f t="shared" ca="1" si="26"/>
        <v>400</v>
      </c>
      <c r="I170" s="161">
        <f t="shared" ca="1" si="27"/>
        <v>45</v>
      </c>
      <c r="J170" s="161"/>
      <c r="K170" s="161">
        <f t="shared" ca="1" si="28"/>
        <v>55</v>
      </c>
      <c r="L170" s="161">
        <f t="shared" ca="1" si="29"/>
        <v>20</v>
      </c>
      <c r="M170" s="161"/>
      <c r="N170" s="161">
        <f t="shared" ca="1" si="30"/>
        <v>3013</v>
      </c>
      <c r="O170" s="161">
        <f t="shared" ca="1" si="31"/>
        <v>80</v>
      </c>
      <c r="P170" s="71"/>
    </row>
    <row r="171" spans="1:16" x14ac:dyDescent="0.35">
      <c r="A171" s="168" t="s">
        <v>382</v>
      </c>
      <c r="B171" s="489" t="s">
        <v>362</v>
      </c>
      <c r="C171" s="205" t="s">
        <v>383</v>
      </c>
      <c r="D171" s="161">
        <f t="shared" ca="1" si="24"/>
        <v>1471</v>
      </c>
      <c r="E171" s="161">
        <f t="shared" ca="1" si="25"/>
        <v>89</v>
      </c>
      <c r="F171" s="161"/>
      <c r="G171" s="161"/>
      <c r="H171" s="161">
        <f t="shared" ca="1" si="26"/>
        <v>220</v>
      </c>
      <c r="I171" s="161">
        <f t="shared" ca="1" si="27"/>
        <v>52</v>
      </c>
      <c r="J171" s="161"/>
      <c r="K171" s="161">
        <f t="shared" ca="1" si="28"/>
        <v>26</v>
      </c>
      <c r="L171" s="161">
        <f t="shared" ca="1" si="29"/>
        <v>27</v>
      </c>
      <c r="M171" s="161"/>
      <c r="N171" s="161">
        <f t="shared" ca="1" si="30"/>
        <v>1724</v>
      </c>
      <c r="O171" s="161">
        <f t="shared" ca="1" si="31"/>
        <v>83</v>
      </c>
      <c r="P171" s="71"/>
    </row>
    <row r="172" spans="1:16" x14ac:dyDescent="0.35">
      <c r="A172" s="168" t="s">
        <v>384</v>
      </c>
      <c r="B172" s="489" t="s">
        <v>362</v>
      </c>
      <c r="C172" s="205" t="s">
        <v>385</v>
      </c>
      <c r="D172" s="161">
        <f t="shared" ca="1" si="24"/>
        <v>5272</v>
      </c>
      <c r="E172" s="161">
        <f t="shared" ca="1" si="25"/>
        <v>84</v>
      </c>
      <c r="F172" s="161"/>
      <c r="G172" s="161"/>
      <c r="H172" s="161">
        <f t="shared" ca="1" si="26"/>
        <v>657</v>
      </c>
      <c r="I172" s="161">
        <f t="shared" ca="1" si="27"/>
        <v>40</v>
      </c>
      <c r="J172" s="161"/>
      <c r="K172" s="161">
        <f t="shared" ca="1" si="28"/>
        <v>51</v>
      </c>
      <c r="L172" s="161">
        <f t="shared" ca="1" si="29"/>
        <v>8</v>
      </c>
      <c r="M172" s="161"/>
      <c r="N172" s="161">
        <f t="shared" ca="1" si="30"/>
        <v>6014</v>
      </c>
      <c r="O172" s="161">
        <f t="shared" ca="1" si="31"/>
        <v>78</v>
      </c>
      <c r="P172" s="71"/>
    </row>
    <row r="173" spans="1:16" x14ac:dyDescent="0.35">
      <c r="A173" s="168" t="s">
        <v>386</v>
      </c>
      <c r="B173" s="489" t="s">
        <v>362</v>
      </c>
      <c r="C173" s="205" t="s">
        <v>387</v>
      </c>
      <c r="D173" s="161">
        <f t="shared" ca="1" si="24"/>
        <v>2986</v>
      </c>
      <c r="E173" s="161">
        <f t="shared" ca="1" si="25"/>
        <v>88</v>
      </c>
      <c r="F173" s="161"/>
      <c r="G173" s="161"/>
      <c r="H173" s="161">
        <f t="shared" ca="1" si="26"/>
        <v>344</v>
      </c>
      <c r="I173" s="161">
        <f t="shared" ca="1" si="27"/>
        <v>42</v>
      </c>
      <c r="J173" s="161"/>
      <c r="K173" s="161">
        <f t="shared" ca="1" si="28"/>
        <v>80</v>
      </c>
      <c r="L173" s="161">
        <f t="shared" ca="1" si="29"/>
        <v>19</v>
      </c>
      <c r="M173" s="161"/>
      <c r="N173" s="161">
        <f t="shared" ca="1" si="30"/>
        <v>3420</v>
      </c>
      <c r="O173" s="161">
        <f t="shared" ca="1" si="31"/>
        <v>81</v>
      </c>
      <c r="P173" s="71"/>
    </row>
    <row r="174" spans="1:16" x14ac:dyDescent="0.35">
      <c r="A174" s="168" t="s">
        <v>388</v>
      </c>
      <c r="B174" s="497" t="s">
        <v>362</v>
      </c>
      <c r="C174" s="496" t="s">
        <v>389</v>
      </c>
      <c r="D174" s="161">
        <f t="shared" ca="1" si="24"/>
        <v>2520</v>
      </c>
      <c r="E174" s="161">
        <f t="shared" ca="1" si="25"/>
        <v>83</v>
      </c>
      <c r="F174" s="161"/>
      <c r="G174" s="161"/>
      <c r="H174" s="161">
        <f t="shared" ca="1" si="26"/>
        <v>304</v>
      </c>
      <c r="I174" s="161">
        <f t="shared" ca="1" si="27"/>
        <v>39</v>
      </c>
      <c r="J174" s="161"/>
      <c r="K174" s="161">
        <f t="shared" ca="1" si="28"/>
        <v>78</v>
      </c>
      <c r="L174" s="161">
        <f t="shared" ca="1" si="29"/>
        <v>29</v>
      </c>
      <c r="M174" s="161"/>
      <c r="N174" s="161">
        <f t="shared" ca="1" si="30"/>
        <v>2934</v>
      </c>
      <c r="O174" s="161">
        <f t="shared" ca="1" si="31"/>
        <v>76</v>
      </c>
      <c r="P174" s="71"/>
    </row>
    <row r="175" spans="1:16" x14ac:dyDescent="0.35">
      <c r="A175" s="168" t="s">
        <v>390</v>
      </c>
      <c r="B175" s="498" t="s">
        <v>362</v>
      </c>
      <c r="C175" s="495" t="s">
        <v>391</v>
      </c>
      <c r="D175" s="161">
        <f t="shared" ca="1" si="24"/>
        <v>1184</v>
      </c>
      <c r="E175" s="161">
        <f t="shared" ca="1" si="25"/>
        <v>88</v>
      </c>
      <c r="F175" s="161"/>
      <c r="G175" s="161"/>
      <c r="H175" s="161">
        <f t="shared" ca="1" si="26"/>
        <v>158</v>
      </c>
      <c r="I175" s="161">
        <f t="shared" ca="1" si="27"/>
        <v>52</v>
      </c>
      <c r="J175" s="161"/>
      <c r="K175" s="161">
        <f t="shared" ca="1" si="28"/>
        <v>51</v>
      </c>
      <c r="L175" s="161">
        <f t="shared" ca="1" si="29"/>
        <v>27</v>
      </c>
      <c r="M175" s="161"/>
      <c r="N175" s="161">
        <f t="shared" ca="1" si="30"/>
        <v>1400</v>
      </c>
      <c r="O175" s="161">
        <f t="shared" ca="1" si="31"/>
        <v>81</v>
      </c>
      <c r="P175" s="68"/>
    </row>
    <row r="176" spans="1:16" x14ac:dyDescent="0.35">
      <c r="A176" s="168" t="s">
        <v>392</v>
      </c>
      <c r="B176" s="489" t="s">
        <v>362</v>
      </c>
      <c r="C176" s="205" t="s">
        <v>393</v>
      </c>
      <c r="D176" s="161">
        <f t="shared" ca="1" si="24"/>
        <v>4700</v>
      </c>
      <c r="E176" s="161">
        <f t="shared" ca="1" si="25"/>
        <v>85</v>
      </c>
      <c r="F176" s="161"/>
      <c r="G176" s="161"/>
      <c r="H176" s="161">
        <f t="shared" ca="1" si="26"/>
        <v>684</v>
      </c>
      <c r="I176" s="161">
        <f t="shared" ca="1" si="27"/>
        <v>44</v>
      </c>
      <c r="J176" s="161"/>
      <c r="K176" s="161">
        <f t="shared" ca="1" si="28"/>
        <v>149</v>
      </c>
      <c r="L176" s="161">
        <f t="shared" ca="1" si="29"/>
        <v>12</v>
      </c>
      <c r="M176" s="161"/>
      <c r="N176" s="161">
        <f t="shared" ca="1" si="30"/>
        <v>5551</v>
      </c>
      <c r="O176" s="161">
        <f t="shared" ca="1" si="31"/>
        <v>78</v>
      </c>
      <c r="P176" s="71"/>
    </row>
    <row r="177" spans="1:29" x14ac:dyDescent="0.35">
      <c r="A177" s="168"/>
      <c r="B177" s="489"/>
      <c r="C177" s="205"/>
      <c r="D177" s="161"/>
      <c r="E177" s="162"/>
      <c r="F177" s="161"/>
      <c r="G177" s="161"/>
      <c r="H177" s="161"/>
      <c r="I177" s="162"/>
      <c r="J177" s="161"/>
      <c r="K177" s="161"/>
      <c r="L177" s="162"/>
      <c r="M177" s="161"/>
      <c r="N177" s="161"/>
      <c r="O177" s="162"/>
      <c r="P177" s="71"/>
    </row>
    <row r="178" spans="1:29" x14ac:dyDescent="0.35">
      <c r="A178" s="513"/>
      <c r="B178" s="514"/>
      <c r="C178" s="514"/>
      <c r="D178" s="515"/>
      <c r="E178" s="516"/>
      <c r="F178" s="515"/>
      <c r="G178" s="518"/>
      <c r="H178" s="518"/>
      <c r="I178" s="517"/>
      <c r="J178" s="518"/>
      <c r="K178" s="518"/>
      <c r="L178" s="517"/>
      <c r="M178" s="513"/>
      <c r="N178" s="513"/>
      <c r="O178" s="519" t="s">
        <v>564</v>
      </c>
      <c r="P178" s="78"/>
    </row>
    <row r="179" spans="1:29" x14ac:dyDescent="0.35">
      <c r="A179" s="26"/>
      <c r="B179" s="73"/>
      <c r="C179" s="73"/>
      <c r="D179" s="85"/>
      <c r="E179" s="86"/>
      <c r="F179" s="85"/>
      <c r="G179" s="38"/>
      <c r="H179" s="38"/>
      <c r="I179" s="39"/>
      <c r="J179" s="38"/>
      <c r="K179" s="36"/>
      <c r="L179" s="37"/>
      <c r="M179" s="26"/>
      <c r="N179" s="26"/>
      <c r="O179" s="78"/>
      <c r="P179" s="78"/>
    </row>
    <row r="180" spans="1:29" x14ac:dyDescent="0.35">
      <c r="A180" s="604" t="s">
        <v>671</v>
      </c>
      <c r="B180" s="576"/>
      <c r="C180" s="576"/>
      <c r="D180" s="576"/>
      <c r="E180" s="576"/>
      <c r="F180" s="576"/>
      <c r="G180" s="576"/>
      <c r="H180" s="576"/>
      <c r="I180" s="576"/>
      <c r="J180" s="576"/>
      <c r="K180" s="576"/>
      <c r="L180" s="576"/>
      <c r="M180" s="576"/>
      <c r="N180" s="576"/>
      <c r="O180" s="83"/>
      <c r="P180" s="83"/>
    </row>
    <row r="181" spans="1:29" ht="22.5" customHeight="1" x14ac:dyDescent="0.35">
      <c r="A181" s="643" t="s">
        <v>686</v>
      </c>
      <c r="B181" s="643"/>
      <c r="C181" s="643"/>
      <c r="D181" s="643"/>
      <c r="E181" s="643"/>
      <c r="F181" s="643"/>
      <c r="G181" s="643"/>
      <c r="H181" s="643"/>
      <c r="I181" s="643"/>
      <c r="J181" s="643"/>
      <c r="K181" s="643"/>
      <c r="L181" s="643"/>
      <c r="M181" s="643"/>
      <c r="N181" s="643"/>
      <c r="O181" s="643"/>
      <c r="P181" s="83"/>
    </row>
    <row r="182" spans="1:29" s="168" customFormat="1" ht="12.75" customHeight="1" x14ac:dyDescent="0.35">
      <c r="A182" s="414" t="s">
        <v>590</v>
      </c>
      <c r="B182" s="415"/>
      <c r="C182" s="415"/>
      <c r="D182" s="415"/>
      <c r="E182" s="415"/>
      <c r="F182" s="415"/>
      <c r="G182" s="415"/>
      <c r="H182" s="415"/>
      <c r="I182" s="415"/>
      <c r="J182" s="217"/>
      <c r="K182" s="217"/>
      <c r="L182" s="217"/>
      <c r="M182" s="217"/>
      <c r="N182" s="217"/>
      <c r="X182" s="416"/>
      <c r="Y182" s="416"/>
      <c r="Z182" s="416"/>
      <c r="AA182" s="416"/>
      <c r="AB182" s="416"/>
      <c r="AC182" s="416"/>
    </row>
    <row r="183" spans="1:29" x14ac:dyDescent="0.35">
      <c r="A183" s="189" t="s">
        <v>558</v>
      </c>
      <c r="B183" s="86"/>
      <c r="C183" s="86"/>
      <c r="D183" s="85"/>
      <c r="E183" s="87"/>
      <c r="F183" s="21"/>
      <c r="G183" s="21"/>
      <c r="H183" s="16"/>
      <c r="I183" s="26"/>
      <c r="J183" s="76"/>
      <c r="K183" s="26"/>
      <c r="L183" s="26"/>
      <c r="M183" s="76"/>
      <c r="N183" s="76"/>
      <c r="O183" s="83"/>
      <c r="P183" s="83"/>
    </row>
    <row r="184" spans="1:29" ht="24" customHeight="1" x14ac:dyDescent="0.35">
      <c r="A184" s="594" t="s">
        <v>559</v>
      </c>
      <c r="B184" s="642"/>
      <c r="C184" s="642"/>
      <c r="D184" s="642"/>
      <c r="E184" s="642"/>
      <c r="F184" s="642"/>
      <c r="G184" s="642"/>
      <c r="H184" s="642"/>
      <c r="I184" s="642"/>
      <c r="J184" s="642"/>
      <c r="K184" s="642"/>
      <c r="L184" s="642"/>
      <c r="M184" s="593"/>
      <c r="N184" s="593"/>
      <c r="O184" s="593"/>
      <c r="P184" s="83"/>
    </row>
    <row r="185" spans="1:29" x14ac:dyDescent="0.35">
      <c r="A185" s="206" t="s">
        <v>579</v>
      </c>
      <c r="B185" s="86"/>
      <c r="C185" s="86"/>
      <c r="D185" s="85"/>
      <c r="E185" s="87"/>
      <c r="F185" s="21"/>
      <c r="G185" s="21"/>
      <c r="H185" s="16"/>
      <c r="I185" s="26"/>
      <c r="J185" s="76"/>
      <c r="K185" s="26"/>
      <c r="L185" s="26"/>
      <c r="M185" s="76"/>
      <c r="N185" s="76"/>
      <c r="O185" s="83"/>
      <c r="P185" s="83"/>
    </row>
    <row r="186" spans="1:29" x14ac:dyDescent="0.35">
      <c r="B186" s="86"/>
      <c r="C186" s="86"/>
      <c r="D186" s="85"/>
      <c r="E186" s="87"/>
      <c r="F186" s="21"/>
      <c r="G186" s="21"/>
      <c r="H186" s="16"/>
      <c r="I186" s="26"/>
      <c r="J186" s="76"/>
      <c r="K186" s="26"/>
      <c r="L186" s="26"/>
      <c r="M186" s="76"/>
      <c r="N186" s="76"/>
      <c r="O186" s="83"/>
      <c r="P186" s="83"/>
    </row>
    <row r="187" spans="1:29" x14ac:dyDescent="0.35">
      <c r="A187" s="189" t="s">
        <v>515</v>
      </c>
      <c r="B187" s="76"/>
      <c r="C187" s="76"/>
      <c r="D187" s="26"/>
      <c r="E187" s="26"/>
      <c r="F187" s="76"/>
      <c r="G187" s="76"/>
      <c r="H187" s="26"/>
      <c r="I187" s="26"/>
      <c r="J187" s="76"/>
      <c r="K187" s="26"/>
      <c r="L187" s="26"/>
      <c r="M187" s="76"/>
      <c r="N187" s="76"/>
      <c r="O187" s="83"/>
      <c r="P187" s="83"/>
    </row>
    <row r="188" spans="1:29" x14ac:dyDescent="0.35">
      <c r="A188" s="216" t="s">
        <v>589</v>
      </c>
    </row>
    <row r="189" spans="1:29" x14ac:dyDescent="0.35">
      <c r="A189" s="418" t="s">
        <v>22</v>
      </c>
    </row>
    <row r="190" spans="1:29" x14ac:dyDescent="0.35">
      <c r="A190" s="185" t="s">
        <v>551</v>
      </c>
      <c r="B190" s="129"/>
      <c r="C190" s="129"/>
    </row>
    <row r="192" spans="1:29" x14ac:dyDescent="0.35">
      <c r="A192" s="418"/>
    </row>
  </sheetData>
  <mergeCells count="14">
    <mergeCell ref="A184:O184"/>
    <mergeCell ref="D8:E8"/>
    <mergeCell ref="F8:F9"/>
    <mergeCell ref="A181:O181"/>
    <mergeCell ref="A180:N180"/>
    <mergeCell ref="M8:M9"/>
    <mergeCell ref="N8:O8"/>
    <mergeCell ref="G8:G9"/>
    <mergeCell ref="H8:I8"/>
    <mergeCell ref="L3:O3"/>
    <mergeCell ref="M4:O4"/>
    <mergeCell ref="J8:J9"/>
    <mergeCell ref="K8:L8"/>
    <mergeCell ref="M5:O5"/>
  </mergeCells>
  <phoneticPr fontId="26" type="noConversion"/>
  <conditionalFormatting sqref="I184">
    <cfRule type="cellIs" dxfId="0" priority="2" stopIfTrue="1" operator="between">
      <formula>-1</formula>
      <formula>1</formula>
    </cfRule>
  </conditionalFormatting>
  <dataValidations count="2">
    <dataValidation type="list" allowBlank="1" showInputMessage="1" showErrorMessage="1" sqref="M4:O4">
      <formula1>$X$4:$X$6</formula1>
    </dataValidation>
    <dataValidation type="list" allowBlank="1" showInputMessage="1" showErrorMessage="1" sqref="M5:O5">
      <formula1>$W$6:$W$7</formula1>
    </dataValidation>
  </dataValidations>
  <hyperlinks>
    <hyperlink ref="A182" r:id="rId1"/>
  </hyperlinks>
  <pageMargins left="0.74803149606299213" right="0.74803149606299213" top="0.98425196850393704" bottom="0.98425196850393704" header="0.51181102362204722" footer="0.51181102362204722"/>
  <pageSetup paperSize="9" scale="48" fitToHeight="2"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L174"/>
  <sheetViews>
    <sheetView workbookViewId="0">
      <pane xSplit="2" ySplit="9" topLeftCell="U131" activePane="bottomRight" state="frozen"/>
      <selection activeCell="B10" sqref="B10:R192"/>
      <selection pane="topRight" activeCell="B10" sqref="B10:R192"/>
      <selection pane="bottomLeft" activeCell="B10" sqref="B10:R192"/>
      <selection pane="bottomRight" activeCell="AA168" sqref="AA168"/>
    </sheetView>
  </sheetViews>
  <sheetFormatPr defaultColWidth="9.1328125" defaultRowHeight="12.75" x14ac:dyDescent="0.35"/>
  <cols>
    <col min="1" max="1" width="17.1328125" style="133" customWidth="1"/>
    <col min="2" max="2" width="30.1328125" style="133" customWidth="1"/>
    <col min="3" max="16384" width="9.1328125" style="133"/>
  </cols>
  <sheetData>
    <row r="1" spans="1:38" ht="15" x14ac:dyDescent="0.4">
      <c r="A1" s="145" t="s">
        <v>421</v>
      </c>
      <c r="B1" s="175"/>
      <c r="C1" s="173"/>
      <c r="D1" s="173"/>
      <c r="E1" s="173"/>
      <c r="F1" s="173"/>
      <c r="G1" s="173"/>
      <c r="H1" s="173"/>
      <c r="I1" s="173"/>
      <c r="J1" s="173"/>
      <c r="K1" s="173"/>
      <c r="L1" s="173"/>
      <c r="M1" s="173"/>
      <c r="N1" s="173"/>
      <c r="O1" s="173"/>
      <c r="P1" s="173"/>
      <c r="Q1" s="173"/>
      <c r="R1" s="173"/>
      <c r="S1" s="173"/>
      <c r="T1" s="173"/>
      <c r="U1" s="173"/>
      <c r="V1" s="173">
        <v>22</v>
      </c>
      <c r="W1" s="173">
        <v>23</v>
      </c>
      <c r="X1" s="173">
        <v>24</v>
      </c>
      <c r="Y1" s="173">
        <v>25</v>
      </c>
      <c r="Z1" s="173">
        <v>26</v>
      </c>
      <c r="AA1" s="173">
        <v>27</v>
      </c>
      <c r="AB1" s="173">
        <v>28</v>
      </c>
      <c r="AC1" s="173">
        <v>29</v>
      </c>
      <c r="AD1" s="173">
        <v>30</v>
      </c>
      <c r="AE1" s="173">
        <v>31</v>
      </c>
      <c r="AF1" s="173">
        <v>32</v>
      </c>
      <c r="AG1" s="173">
        <v>33</v>
      </c>
      <c r="AH1" s="173">
        <v>34</v>
      </c>
      <c r="AI1" s="173">
        <v>35</v>
      </c>
      <c r="AJ1" s="173">
        <v>36</v>
      </c>
      <c r="AK1" s="173">
        <v>37</v>
      </c>
      <c r="AL1" s="173">
        <v>38</v>
      </c>
    </row>
    <row r="2" spans="1:38" ht="13.15" x14ac:dyDescent="0.4">
      <c r="A2" s="175"/>
      <c r="B2" s="175"/>
      <c r="C2" s="174" t="s">
        <v>16</v>
      </c>
      <c r="D2" s="174"/>
      <c r="E2" s="174"/>
      <c r="F2" s="174"/>
      <c r="G2" s="174"/>
      <c r="H2" s="174"/>
      <c r="I2" s="174" t="s">
        <v>19</v>
      </c>
      <c r="J2" s="174"/>
      <c r="K2" s="174"/>
      <c r="L2" s="174"/>
      <c r="M2" s="174"/>
      <c r="N2" s="174"/>
      <c r="O2" s="174" t="s">
        <v>432</v>
      </c>
      <c r="P2" s="174"/>
      <c r="Q2" s="174"/>
      <c r="R2" s="174"/>
      <c r="S2" s="174"/>
      <c r="T2" s="174"/>
      <c r="U2" s="174" t="s">
        <v>18</v>
      </c>
      <c r="V2" s="174"/>
      <c r="W2" s="174"/>
      <c r="X2" s="174"/>
      <c r="Y2" s="174"/>
      <c r="Z2" s="174"/>
      <c r="AA2" s="174" t="s">
        <v>21</v>
      </c>
      <c r="AB2" s="174"/>
      <c r="AC2" s="174"/>
      <c r="AD2" s="174"/>
      <c r="AE2" s="174"/>
      <c r="AF2" s="174"/>
      <c r="AG2" s="174" t="s">
        <v>48</v>
      </c>
      <c r="AH2" s="174"/>
      <c r="AI2" s="174"/>
      <c r="AJ2" s="174"/>
      <c r="AK2" s="174"/>
      <c r="AL2" s="174"/>
    </row>
    <row r="3" spans="1:38" ht="13.15" x14ac:dyDescent="0.4">
      <c r="A3" s="175"/>
      <c r="B3" s="175"/>
      <c r="C3" s="174" t="s">
        <v>398</v>
      </c>
      <c r="D3" s="174"/>
      <c r="E3" s="174"/>
      <c r="F3" s="174"/>
      <c r="G3" s="174"/>
      <c r="H3" s="174"/>
      <c r="I3" s="174" t="s">
        <v>398</v>
      </c>
      <c r="J3" s="174"/>
      <c r="K3" s="174"/>
      <c r="L3" s="174"/>
      <c r="M3" s="174"/>
      <c r="N3" s="174"/>
      <c r="O3" s="174" t="s">
        <v>398</v>
      </c>
      <c r="P3" s="174"/>
      <c r="Q3" s="174"/>
      <c r="R3" s="174"/>
      <c r="S3" s="174"/>
      <c r="T3" s="174"/>
      <c r="U3" s="174" t="s">
        <v>398</v>
      </c>
      <c r="V3" s="174"/>
      <c r="W3" s="174"/>
      <c r="X3" s="174"/>
      <c r="Y3" s="174"/>
      <c r="Z3" s="174"/>
      <c r="AA3" s="174" t="s">
        <v>398</v>
      </c>
      <c r="AB3" s="174"/>
      <c r="AC3" s="174"/>
      <c r="AD3" s="174"/>
      <c r="AE3" s="174"/>
      <c r="AF3" s="174"/>
      <c r="AG3" s="174" t="s">
        <v>398</v>
      </c>
      <c r="AH3" s="174"/>
      <c r="AI3" s="174"/>
      <c r="AJ3" s="174"/>
      <c r="AK3" s="174"/>
      <c r="AL3" s="174"/>
    </row>
    <row r="4" spans="1:38" x14ac:dyDescent="0.35">
      <c r="A4" s="175"/>
      <c r="B4" s="175"/>
      <c r="C4" s="175">
        <v>1</v>
      </c>
      <c r="D4" s="175"/>
      <c r="E4" s="175"/>
      <c r="F4" s="175"/>
      <c r="G4" s="175"/>
      <c r="H4" s="175"/>
      <c r="I4" s="175">
        <v>1</v>
      </c>
      <c r="J4" s="175"/>
      <c r="K4" s="175"/>
      <c r="L4" s="175"/>
      <c r="M4" s="175"/>
      <c r="N4" s="175"/>
      <c r="O4" s="175">
        <v>1</v>
      </c>
      <c r="P4" s="175"/>
      <c r="Q4" s="175"/>
      <c r="R4" s="175"/>
      <c r="S4" s="175"/>
      <c r="T4" s="175"/>
      <c r="U4" s="175">
        <v>1</v>
      </c>
      <c r="V4" s="175"/>
      <c r="W4" s="175"/>
      <c r="X4" s="175"/>
      <c r="Y4" s="175"/>
      <c r="Z4" s="175"/>
      <c r="AA4" s="175">
        <v>1</v>
      </c>
      <c r="AB4" s="175"/>
      <c r="AC4" s="175"/>
      <c r="AD4" s="175"/>
      <c r="AE4" s="175"/>
      <c r="AF4" s="175"/>
      <c r="AG4" s="175">
        <v>1</v>
      </c>
      <c r="AH4" s="175"/>
      <c r="AI4" s="175"/>
      <c r="AJ4" s="175"/>
      <c r="AK4" s="175"/>
      <c r="AL4" s="175"/>
    </row>
    <row r="5" spans="1:38" x14ac:dyDescent="0.35">
      <c r="A5" s="175"/>
      <c r="B5" s="175"/>
      <c r="C5" s="175" t="s">
        <v>418</v>
      </c>
      <c r="D5" s="175"/>
      <c r="E5" s="175"/>
      <c r="F5" s="175"/>
      <c r="G5" s="175"/>
      <c r="H5" s="175"/>
      <c r="I5" s="175" t="s">
        <v>418</v>
      </c>
      <c r="J5" s="175"/>
      <c r="K5" s="175"/>
      <c r="L5" s="175"/>
      <c r="M5" s="175"/>
      <c r="N5" s="175"/>
      <c r="O5" s="175" t="s">
        <v>418</v>
      </c>
      <c r="P5" s="175"/>
      <c r="Q5" s="175"/>
      <c r="R5" s="175"/>
      <c r="S5" s="175"/>
      <c r="T5" s="175"/>
      <c r="U5" s="175" t="s">
        <v>418</v>
      </c>
      <c r="V5" s="175"/>
      <c r="W5" s="175"/>
      <c r="X5" s="175"/>
      <c r="Y5" s="175"/>
      <c r="Z5" s="175"/>
      <c r="AA5" s="175" t="s">
        <v>418</v>
      </c>
      <c r="AB5" s="175"/>
      <c r="AC5" s="175"/>
      <c r="AD5" s="175"/>
      <c r="AE5" s="175"/>
      <c r="AF5" s="175"/>
      <c r="AG5" s="175" t="s">
        <v>418</v>
      </c>
      <c r="AH5" s="175"/>
      <c r="AI5" s="175"/>
      <c r="AJ5" s="175"/>
      <c r="AK5" s="175"/>
      <c r="AL5" s="175"/>
    </row>
    <row r="6" spans="1:38" x14ac:dyDescent="0.35">
      <c r="C6" s="175" t="s">
        <v>48</v>
      </c>
      <c r="D6" s="175"/>
      <c r="E6" s="175"/>
      <c r="F6" s="175">
        <v>1</v>
      </c>
      <c r="G6" s="175"/>
      <c r="H6" s="175"/>
      <c r="I6" s="175" t="s">
        <v>48</v>
      </c>
      <c r="J6" s="175"/>
      <c r="K6" s="175"/>
      <c r="L6" s="175">
        <v>1</v>
      </c>
      <c r="M6" s="175"/>
      <c r="N6" s="175"/>
      <c r="O6" s="175" t="s">
        <v>48</v>
      </c>
      <c r="P6" s="175"/>
      <c r="Q6" s="175"/>
      <c r="R6" s="175">
        <v>1</v>
      </c>
      <c r="S6" s="175"/>
      <c r="T6" s="175"/>
      <c r="U6" s="175" t="s">
        <v>48</v>
      </c>
      <c r="V6" s="175"/>
      <c r="W6" s="175"/>
      <c r="X6" s="175">
        <v>1</v>
      </c>
      <c r="Y6" s="175"/>
      <c r="Z6" s="175"/>
      <c r="AA6" s="175" t="s">
        <v>48</v>
      </c>
      <c r="AB6" s="175"/>
      <c r="AC6" s="175"/>
      <c r="AD6" s="175">
        <v>1</v>
      </c>
      <c r="AE6" s="175"/>
      <c r="AF6" s="175"/>
      <c r="AG6" s="175" t="s">
        <v>48</v>
      </c>
      <c r="AH6" s="175"/>
      <c r="AI6" s="175"/>
      <c r="AJ6" s="175">
        <v>1</v>
      </c>
      <c r="AK6" s="175"/>
      <c r="AL6" s="175"/>
    </row>
    <row r="7" spans="1:38" x14ac:dyDescent="0.35">
      <c r="C7" s="175" t="s">
        <v>399</v>
      </c>
      <c r="D7" s="175"/>
      <c r="E7" s="175"/>
      <c r="F7" s="175" t="s">
        <v>399</v>
      </c>
      <c r="G7" s="175"/>
      <c r="H7" s="175"/>
      <c r="I7" s="175" t="s">
        <v>399</v>
      </c>
      <c r="J7" s="175"/>
      <c r="K7" s="175"/>
      <c r="L7" s="175" t="s">
        <v>399</v>
      </c>
      <c r="M7" s="175"/>
      <c r="N7" s="175"/>
      <c r="O7" s="175" t="s">
        <v>399</v>
      </c>
      <c r="P7" s="175"/>
      <c r="Q7" s="175"/>
      <c r="R7" s="175" t="s">
        <v>399</v>
      </c>
      <c r="S7" s="175"/>
      <c r="T7" s="175"/>
      <c r="U7" s="175" t="s">
        <v>399</v>
      </c>
      <c r="V7" s="175"/>
      <c r="W7" s="175"/>
      <c r="X7" s="175" t="s">
        <v>399</v>
      </c>
      <c r="Y7" s="175"/>
      <c r="Z7" s="175"/>
      <c r="AA7" s="175" t="s">
        <v>399</v>
      </c>
      <c r="AB7" s="175"/>
      <c r="AC7" s="175"/>
      <c r="AD7" s="175" t="s">
        <v>399</v>
      </c>
      <c r="AE7" s="175"/>
      <c r="AF7" s="175"/>
      <c r="AG7" s="175" t="s">
        <v>399</v>
      </c>
      <c r="AH7" s="175"/>
      <c r="AI7" s="175"/>
      <c r="AJ7" s="175" t="s">
        <v>399</v>
      </c>
      <c r="AK7" s="175"/>
      <c r="AL7" s="175"/>
    </row>
    <row r="8" spans="1:38" ht="13.15" x14ac:dyDescent="0.4">
      <c r="C8" s="174" t="s">
        <v>48</v>
      </c>
      <c r="D8" s="174" t="s">
        <v>400</v>
      </c>
      <c r="E8" s="174" t="s">
        <v>401</v>
      </c>
      <c r="F8" s="174" t="s">
        <v>48</v>
      </c>
      <c r="G8" s="174" t="s">
        <v>400</v>
      </c>
      <c r="H8" s="174" t="s">
        <v>401</v>
      </c>
      <c r="I8" s="174" t="s">
        <v>48</v>
      </c>
      <c r="J8" s="174" t="s">
        <v>400</v>
      </c>
      <c r="K8" s="174" t="s">
        <v>401</v>
      </c>
      <c r="L8" s="174" t="s">
        <v>48</v>
      </c>
      <c r="M8" s="174" t="s">
        <v>400</v>
      </c>
      <c r="N8" s="174" t="s">
        <v>401</v>
      </c>
      <c r="O8" s="174" t="s">
        <v>48</v>
      </c>
      <c r="P8" s="174" t="s">
        <v>400</v>
      </c>
      <c r="Q8" s="174" t="s">
        <v>401</v>
      </c>
      <c r="R8" s="174" t="s">
        <v>48</v>
      </c>
      <c r="S8" s="174" t="s">
        <v>400</v>
      </c>
      <c r="T8" s="174" t="s">
        <v>401</v>
      </c>
      <c r="U8" s="174" t="s">
        <v>48</v>
      </c>
      <c r="V8" s="174" t="s">
        <v>400</v>
      </c>
      <c r="W8" s="174" t="s">
        <v>401</v>
      </c>
      <c r="X8" s="174" t="s">
        <v>48</v>
      </c>
      <c r="Y8" s="174" t="s">
        <v>400</v>
      </c>
      <c r="Z8" s="174" t="s">
        <v>401</v>
      </c>
      <c r="AA8" s="174" t="s">
        <v>48</v>
      </c>
      <c r="AB8" s="174" t="s">
        <v>400</v>
      </c>
      <c r="AC8" s="174" t="s">
        <v>401</v>
      </c>
      <c r="AD8" s="174" t="s">
        <v>48</v>
      </c>
      <c r="AE8" s="174" t="s">
        <v>400</v>
      </c>
      <c r="AF8" s="174" t="s">
        <v>401</v>
      </c>
      <c r="AG8" s="174" t="s">
        <v>48</v>
      </c>
      <c r="AH8" s="174" t="s">
        <v>400</v>
      </c>
      <c r="AI8" s="174" t="s">
        <v>401</v>
      </c>
      <c r="AJ8" s="174" t="s">
        <v>48</v>
      </c>
      <c r="AK8" s="174" t="s">
        <v>400</v>
      </c>
      <c r="AL8" s="174" t="s">
        <v>401</v>
      </c>
    </row>
    <row r="9" spans="1:38" x14ac:dyDescent="0.35">
      <c r="C9" s="175" t="s">
        <v>407</v>
      </c>
      <c r="D9" s="175" t="s">
        <v>407</v>
      </c>
      <c r="E9" s="175" t="s">
        <v>407</v>
      </c>
      <c r="F9" s="175" t="s">
        <v>407</v>
      </c>
      <c r="G9" s="175" t="s">
        <v>407</v>
      </c>
      <c r="H9" s="175" t="s">
        <v>407</v>
      </c>
      <c r="I9" s="175" t="s">
        <v>407</v>
      </c>
      <c r="J9" s="175" t="s">
        <v>407</v>
      </c>
      <c r="K9" s="175" t="s">
        <v>407</v>
      </c>
      <c r="L9" s="175" t="s">
        <v>407</v>
      </c>
      <c r="M9" s="175" t="s">
        <v>407</v>
      </c>
      <c r="N9" s="175" t="s">
        <v>407</v>
      </c>
      <c r="O9" s="175" t="s">
        <v>407</v>
      </c>
      <c r="P9" s="175" t="s">
        <v>407</v>
      </c>
      <c r="Q9" s="175" t="s">
        <v>407</v>
      </c>
      <c r="R9" s="175" t="s">
        <v>407</v>
      </c>
      <c r="S9" s="175" t="s">
        <v>407</v>
      </c>
      <c r="T9" s="175" t="s">
        <v>407</v>
      </c>
      <c r="U9" s="175" t="s">
        <v>407</v>
      </c>
      <c r="V9" s="175" t="s">
        <v>407</v>
      </c>
      <c r="W9" s="175" t="s">
        <v>407</v>
      </c>
      <c r="X9" s="175" t="s">
        <v>407</v>
      </c>
      <c r="Y9" s="175" t="s">
        <v>407</v>
      </c>
      <c r="Z9" s="175" t="s">
        <v>407</v>
      </c>
      <c r="AA9" s="175" t="s">
        <v>407</v>
      </c>
      <c r="AB9" s="175" t="s">
        <v>407</v>
      </c>
      <c r="AC9" s="175" t="s">
        <v>407</v>
      </c>
      <c r="AD9" s="175" t="s">
        <v>407</v>
      </c>
      <c r="AE9" s="175" t="s">
        <v>407</v>
      </c>
      <c r="AF9" s="175" t="s">
        <v>407</v>
      </c>
      <c r="AG9" s="175" t="s">
        <v>407</v>
      </c>
      <c r="AH9" s="175" t="s">
        <v>407</v>
      </c>
      <c r="AI9" s="175" t="s">
        <v>407</v>
      </c>
      <c r="AJ9" s="175" t="s">
        <v>407</v>
      </c>
      <c r="AK9" s="175" t="s">
        <v>407</v>
      </c>
      <c r="AL9" s="175" t="s">
        <v>407</v>
      </c>
    </row>
    <row r="10" spans="1:38" x14ac:dyDescent="0.35">
      <c r="A10" s="133" t="s">
        <v>255</v>
      </c>
      <c r="B10" s="133" t="s">
        <v>256</v>
      </c>
      <c r="C10" s="147" t="s">
        <v>441</v>
      </c>
      <c r="D10" s="147" t="s">
        <v>441</v>
      </c>
      <c r="E10" s="147" t="s">
        <v>441</v>
      </c>
      <c r="F10" s="147" t="s">
        <v>441</v>
      </c>
      <c r="G10" s="147" t="s">
        <v>441</v>
      </c>
      <c r="H10" s="147" t="s">
        <v>441</v>
      </c>
      <c r="I10" s="147" t="s">
        <v>441</v>
      </c>
      <c r="J10" s="147" t="s">
        <v>441</v>
      </c>
      <c r="K10" s="147" t="s">
        <v>441</v>
      </c>
      <c r="L10" s="147" t="s">
        <v>441</v>
      </c>
      <c r="M10" s="147" t="s">
        <v>441</v>
      </c>
      <c r="N10" s="147" t="s">
        <v>441</v>
      </c>
      <c r="O10" s="147" t="s">
        <v>441</v>
      </c>
      <c r="P10" s="147" t="s">
        <v>441</v>
      </c>
      <c r="Q10" s="147" t="s">
        <v>441</v>
      </c>
      <c r="R10" s="147" t="s">
        <v>441</v>
      </c>
      <c r="S10" s="147" t="s">
        <v>441</v>
      </c>
      <c r="T10" s="147" t="s">
        <v>441</v>
      </c>
      <c r="U10" s="147" t="s">
        <v>441</v>
      </c>
      <c r="V10" s="147" t="s">
        <v>441</v>
      </c>
      <c r="W10" s="147" t="s">
        <v>441</v>
      </c>
      <c r="X10" s="147" t="s">
        <v>441</v>
      </c>
      <c r="Y10" s="147" t="s">
        <v>441</v>
      </c>
      <c r="Z10" s="147" t="s">
        <v>441</v>
      </c>
      <c r="AA10" s="147" t="s">
        <v>441</v>
      </c>
      <c r="AB10" s="147" t="s">
        <v>441</v>
      </c>
      <c r="AC10" s="147" t="s">
        <v>441</v>
      </c>
      <c r="AD10" s="147" t="s">
        <v>441</v>
      </c>
      <c r="AE10" s="147" t="s">
        <v>441</v>
      </c>
      <c r="AF10" s="147" t="s">
        <v>441</v>
      </c>
      <c r="AG10" s="147" t="s">
        <v>441</v>
      </c>
      <c r="AH10" s="147" t="s">
        <v>441</v>
      </c>
      <c r="AI10" s="147" t="s">
        <v>441</v>
      </c>
      <c r="AJ10" s="147" t="s">
        <v>441</v>
      </c>
      <c r="AK10" s="147" t="s">
        <v>441</v>
      </c>
      <c r="AL10" s="147" t="s">
        <v>441</v>
      </c>
    </row>
    <row r="11" spans="1:38" x14ac:dyDescent="0.35">
      <c r="A11" s="133" t="s">
        <v>253</v>
      </c>
      <c r="B11" s="133" t="s">
        <v>254</v>
      </c>
      <c r="C11" s="133">
        <v>1242</v>
      </c>
      <c r="D11" s="133">
        <v>610</v>
      </c>
      <c r="E11" s="133">
        <v>632</v>
      </c>
      <c r="F11" s="133">
        <v>67</v>
      </c>
      <c r="G11" s="133">
        <v>67</v>
      </c>
      <c r="H11" s="133">
        <v>68</v>
      </c>
      <c r="I11" s="133">
        <v>159</v>
      </c>
      <c r="J11" s="133">
        <v>90</v>
      </c>
      <c r="K11" s="133">
        <v>69</v>
      </c>
      <c r="L11" s="133">
        <v>26</v>
      </c>
      <c r="M11" s="133">
        <v>27</v>
      </c>
      <c r="N11" s="133">
        <v>26</v>
      </c>
      <c r="O11" s="133">
        <v>103</v>
      </c>
      <c r="P11" s="133">
        <v>80</v>
      </c>
      <c r="Q11" s="133">
        <v>23</v>
      </c>
      <c r="R11" s="133">
        <v>28</v>
      </c>
      <c r="S11" s="133">
        <v>28</v>
      </c>
      <c r="T11" s="133">
        <v>30</v>
      </c>
      <c r="U11" s="133">
        <v>262</v>
      </c>
      <c r="V11" s="133">
        <v>170</v>
      </c>
      <c r="W11" s="133">
        <v>92</v>
      </c>
      <c r="X11" s="133">
        <v>27</v>
      </c>
      <c r="Y11" s="133">
        <v>27</v>
      </c>
      <c r="Z11" s="133">
        <v>27</v>
      </c>
      <c r="AA11" s="133">
        <v>44</v>
      </c>
      <c r="AB11" s="133">
        <v>31</v>
      </c>
      <c r="AC11" s="133">
        <v>13</v>
      </c>
      <c r="AD11" s="133">
        <v>16</v>
      </c>
      <c r="AE11" s="133" t="s">
        <v>414</v>
      </c>
      <c r="AF11" s="133" t="s">
        <v>414</v>
      </c>
      <c r="AG11" s="133">
        <v>1562</v>
      </c>
      <c r="AH11" s="133">
        <v>820</v>
      </c>
      <c r="AI11" s="133">
        <v>742</v>
      </c>
      <c r="AJ11" s="133">
        <v>59</v>
      </c>
      <c r="AK11" s="133">
        <v>56</v>
      </c>
      <c r="AL11" s="133">
        <v>61</v>
      </c>
    </row>
    <row r="12" spans="1:38" x14ac:dyDescent="0.35">
      <c r="A12" s="133" t="s">
        <v>299</v>
      </c>
      <c r="B12" s="133" t="s">
        <v>300</v>
      </c>
      <c r="C12" s="133">
        <v>2406</v>
      </c>
      <c r="D12" s="133">
        <v>1083</v>
      </c>
      <c r="E12" s="133">
        <v>1323</v>
      </c>
      <c r="F12" s="133">
        <v>73</v>
      </c>
      <c r="G12" s="133">
        <v>73</v>
      </c>
      <c r="H12" s="133">
        <v>73</v>
      </c>
      <c r="I12" s="133">
        <v>255</v>
      </c>
      <c r="J12" s="133">
        <v>164</v>
      </c>
      <c r="K12" s="133">
        <v>91</v>
      </c>
      <c r="L12" s="133">
        <v>49</v>
      </c>
      <c r="M12" s="133">
        <v>48</v>
      </c>
      <c r="N12" s="133">
        <v>53</v>
      </c>
      <c r="O12" s="133">
        <v>402</v>
      </c>
      <c r="P12" s="133">
        <v>266</v>
      </c>
      <c r="Q12" s="133">
        <v>136</v>
      </c>
      <c r="R12" s="133">
        <v>38</v>
      </c>
      <c r="S12" s="133">
        <v>36</v>
      </c>
      <c r="T12" s="133">
        <v>42</v>
      </c>
      <c r="U12" s="133">
        <v>657</v>
      </c>
      <c r="V12" s="133">
        <v>430</v>
      </c>
      <c r="W12" s="133">
        <v>227</v>
      </c>
      <c r="X12" s="133">
        <v>43</v>
      </c>
      <c r="Y12" s="133">
        <v>41</v>
      </c>
      <c r="Z12" s="133">
        <v>46</v>
      </c>
      <c r="AA12" s="133">
        <v>56</v>
      </c>
      <c r="AB12" s="133">
        <v>40</v>
      </c>
      <c r="AC12" s="133">
        <v>16</v>
      </c>
      <c r="AD12" s="133">
        <v>16</v>
      </c>
      <c r="AE12" s="133">
        <v>13</v>
      </c>
      <c r="AF12" s="133">
        <v>25</v>
      </c>
      <c r="AG12" s="133">
        <v>3157</v>
      </c>
      <c r="AH12" s="133">
        <v>1574</v>
      </c>
      <c r="AI12" s="133">
        <v>1583</v>
      </c>
      <c r="AJ12" s="133">
        <v>65</v>
      </c>
      <c r="AK12" s="133">
        <v>62</v>
      </c>
      <c r="AL12" s="133">
        <v>68</v>
      </c>
    </row>
    <row r="13" spans="1:38" x14ac:dyDescent="0.35">
      <c r="A13" s="133" t="s">
        <v>257</v>
      </c>
      <c r="B13" s="133" t="s">
        <v>258</v>
      </c>
      <c r="C13" s="133">
        <v>2092</v>
      </c>
      <c r="D13" s="133">
        <v>980</v>
      </c>
      <c r="E13" s="133">
        <v>1112</v>
      </c>
      <c r="F13" s="133">
        <v>59</v>
      </c>
      <c r="G13" s="133">
        <v>56</v>
      </c>
      <c r="H13" s="133">
        <v>61</v>
      </c>
      <c r="I13" s="133">
        <v>237</v>
      </c>
      <c r="J13" s="133">
        <v>138</v>
      </c>
      <c r="K13" s="133">
        <v>99</v>
      </c>
      <c r="L13" s="133">
        <v>32</v>
      </c>
      <c r="M13" s="133">
        <v>30</v>
      </c>
      <c r="N13" s="133">
        <v>33</v>
      </c>
      <c r="O13" s="133">
        <v>199</v>
      </c>
      <c r="P13" s="133">
        <v>141</v>
      </c>
      <c r="Q13" s="133">
        <v>58</v>
      </c>
      <c r="R13" s="133">
        <v>26</v>
      </c>
      <c r="S13" s="133">
        <v>28</v>
      </c>
      <c r="T13" s="133">
        <v>21</v>
      </c>
      <c r="U13" s="133">
        <v>436</v>
      </c>
      <c r="V13" s="133">
        <v>279</v>
      </c>
      <c r="W13" s="133">
        <v>157</v>
      </c>
      <c r="X13" s="133">
        <v>29</v>
      </c>
      <c r="Y13" s="133">
        <v>29</v>
      </c>
      <c r="Z13" s="133">
        <v>29</v>
      </c>
      <c r="AA13" s="133">
        <v>61</v>
      </c>
      <c r="AB13" s="133">
        <v>47</v>
      </c>
      <c r="AC13" s="133">
        <v>14</v>
      </c>
      <c r="AD13" s="133">
        <v>8</v>
      </c>
      <c r="AE13" s="133" t="s">
        <v>414</v>
      </c>
      <c r="AF13" s="133" t="s">
        <v>414</v>
      </c>
      <c r="AG13" s="133">
        <v>2614</v>
      </c>
      <c r="AH13" s="133">
        <v>1316</v>
      </c>
      <c r="AI13" s="133">
        <v>1298</v>
      </c>
      <c r="AJ13" s="133">
        <v>52</v>
      </c>
      <c r="AK13" s="133">
        <v>48</v>
      </c>
      <c r="AL13" s="133">
        <v>56</v>
      </c>
    </row>
    <row r="14" spans="1:38" x14ac:dyDescent="0.35">
      <c r="A14" s="133" t="s">
        <v>259</v>
      </c>
      <c r="B14" s="133" t="s">
        <v>260</v>
      </c>
      <c r="C14" s="133">
        <v>1107</v>
      </c>
      <c r="D14" s="133">
        <v>511</v>
      </c>
      <c r="E14" s="133">
        <v>596</v>
      </c>
      <c r="F14" s="133">
        <v>74</v>
      </c>
      <c r="G14" s="133">
        <v>74</v>
      </c>
      <c r="H14" s="133">
        <v>74</v>
      </c>
      <c r="I14" s="133">
        <v>174</v>
      </c>
      <c r="J14" s="133">
        <v>121</v>
      </c>
      <c r="K14" s="133">
        <v>53</v>
      </c>
      <c r="L14" s="133">
        <v>37</v>
      </c>
      <c r="M14" s="133">
        <v>40</v>
      </c>
      <c r="N14" s="133">
        <v>30</v>
      </c>
      <c r="O14" s="133">
        <v>108</v>
      </c>
      <c r="P14" s="133">
        <v>78</v>
      </c>
      <c r="Q14" s="133">
        <v>30</v>
      </c>
      <c r="R14" s="133">
        <v>37</v>
      </c>
      <c r="S14" s="133">
        <v>41</v>
      </c>
      <c r="T14" s="133">
        <v>27</v>
      </c>
      <c r="U14" s="133">
        <v>282</v>
      </c>
      <c r="V14" s="133">
        <v>199</v>
      </c>
      <c r="W14" s="133">
        <v>83</v>
      </c>
      <c r="X14" s="133">
        <v>37</v>
      </c>
      <c r="Y14" s="133">
        <v>40</v>
      </c>
      <c r="Z14" s="133">
        <v>29</v>
      </c>
      <c r="AA14" s="133">
        <v>20</v>
      </c>
      <c r="AB14" s="133">
        <v>15</v>
      </c>
      <c r="AC14" s="133">
        <v>5</v>
      </c>
      <c r="AD14" s="133">
        <v>25</v>
      </c>
      <c r="AE14" s="133" t="s">
        <v>414</v>
      </c>
      <c r="AF14" s="133" t="s">
        <v>414</v>
      </c>
      <c r="AG14" s="133">
        <v>1421</v>
      </c>
      <c r="AH14" s="133">
        <v>730</v>
      </c>
      <c r="AI14" s="133">
        <v>691</v>
      </c>
      <c r="AJ14" s="133">
        <v>65</v>
      </c>
      <c r="AK14" s="133">
        <v>63</v>
      </c>
      <c r="AL14" s="133">
        <v>68</v>
      </c>
    </row>
    <row r="15" spans="1:38" x14ac:dyDescent="0.35">
      <c r="A15" s="133" t="s">
        <v>263</v>
      </c>
      <c r="B15" s="133" t="s">
        <v>264</v>
      </c>
      <c r="C15" s="133">
        <v>1525</v>
      </c>
      <c r="D15" s="133">
        <v>742</v>
      </c>
      <c r="E15" s="133">
        <v>783</v>
      </c>
      <c r="F15" s="133">
        <v>62</v>
      </c>
      <c r="G15" s="133">
        <v>58</v>
      </c>
      <c r="H15" s="133">
        <v>66</v>
      </c>
      <c r="I15" s="133">
        <v>180</v>
      </c>
      <c r="J15" s="133">
        <v>123</v>
      </c>
      <c r="K15" s="133">
        <v>57</v>
      </c>
      <c r="L15" s="133">
        <v>29</v>
      </c>
      <c r="M15" s="133">
        <v>24</v>
      </c>
      <c r="N15" s="133">
        <v>40</v>
      </c>
      <c r="O15" s="133">
        <v>137</v>
      </c>
      <c r="P15" s="133">
        <v>100</v>
      </c>
      <c r="Q15" s="133">
        <v>37</v>
      </c>
      <c r="R15" s="133">
        <v>26</v>
      </c>
      <c r="S15" s="133">
        <v>29</v>
      </c>
      <c r="T15" s="133">
        <v>19</v>
      </c>
      <c r="U15" s="133">
        <v>317</v>
      </c>
      <c r="V15" s="133">
        <v>223</v>
      </c>
      <c r="W15" s="133">
        <v>94</v>
      </c>
      <c r="X15" s="133">
        <v>28</v>
      </c>
      <c r="Y15" s="133">
        <v>26</v>
      </c>
      <c r="Z15" s="133">
        <v>32</v>
      </c>
      <c r="AA15" s="133">
        <v>51</v>
      </c>
      <c r="AB15" s="133">
        <v>33</v>
      </c>
      <c r="AC15" s="133">
        <v>18</v>
      </c>
      <c r="AD15" s="133">
        <v>14</v>
      </c>
      <c r="AE15" s="133" t="s">
        <v>414</v>
      </c>
      <c r="AF15" s="133" t="s">
        <v>414</v>
      </c>
      <c r="AG15" s="133">
        <v>1898</v>
      </c>
      <c r="AH15" s="133">
        <v>999</v>
      </c>
      <c r="AI15" s="133">
        <v>899</v>
      </c>
      <c r="AJ15" s="133">
        <v>55</v>
      </c>
      <c r="AK15" s="133">
        <v>50</v>
      </c>
      <c r="AL15" s="133">
        <v>61</v>
      </c>
    </row>
    <row r="16" spans="1:38" x14ac:dyDescent="0.35">
      <c r="A16" s="133" t="s">
        <v>265</v>
      </c>
      <c r="B16" s="133" t="s">
        <v>266</v>
      </c>
      <c r="C16" s="133" t="s">
        <v>414</v>
      </c>
      <c r="D16" s="133" t="s">
        <v>414</v>
      </c>
      <c r="E16" s="133" t="s">
        <v>414</v>
      </c>
      <c r="F16" s="133" t="s">
        <v>414</v>
      </c>
      <c r="G16" s="133" t="s">
        <v>414</v>
      </c>
      <c r="H16" s="133" t="s">
        <v>414</v>
      </c>
      <c r="I16" s="133" t="s">
        <v>414</v>
      </c>
      <c r="J16" s="133" t="s">
        <v>414</v>
      </c>
      <c r="K16" s="133" t="s">
        <v>414</v>
      </c>
      <c r="L16" s="133" t="s">
        <v>414</v>
      </c>
      <c r="M16" s="133" t="s">
        <v>414</v>
      </c>
      <c r="N16" s="133" t="s">
        <v>414</v>
      </c>
      <c r="O16" s="133" t="s">
        <v>414</v>
      </c>
      <c r="P16" s="133" t="s">
        <v>414</v>
      </c>
      <c r="Q16" s="133" t="s">
        <v>414</v>
      </c>
      <c r="R16" s="133" t="s">
        <v>414</v>
      </c>
      <c r="S16" s="133" t="s">
        <v>414</v>
      </c>
      <c r="T16" s="133" t="s">
        <v>414</v>
      </c>
      <c r="U16" s="133" t="s">
        <v>414</v>
      </c>
      <c r="V16" s="133" t="s">
        <v>414</v>
      </c>
      <c r="W16" s="133" t="s">
        <v>414</v>
      </c>
      <c r="X16" s="133" t="s">
        <v>414</v>
      </c>
      <c r="Y16" s="133" t="s">
        <v>414</v>
      </c>
      <c r="Z16" s="133" t="s">
        <v>414</v>
      </c>
      <c r="AA16" s="133" t="s">
        <v>414</v>
      </c>
      <c r="AB16" s="133" t="s">
        <v>414</v>
      </c>
      <c r="AC16" s="133" t="s">
        <v>414</v>
      </c>
      <c r="AD16" s="133" t="s">
        <v>414</v>
      </c>
      <c r="AE16" s="133" t="s">
        <v>414</v>
      </c>
      <c r="AF16" s="133" t="s">
        <v>414</v>
      </c>
      <c r="AG16" s="133" t="s">
        <v>414</v>
      </c>
      <c r="AH16" s="133" t="s">
        <v>414</v>
      </c>
      <c r="AI16" s="133" t="s">
        <v>414</v>
      </c>
      <c r="AJ16" s="133" t="s">
        <v>414</v>
      </c>
      <c r="AK16" s="133" t="s">
        <v>414</v>
      </c>
      <c r="AL16" s="133" t="s">
        <v>414</v>
      </c>
    </row>
    <row r="17" spans="1:38" x14ac:dyDescent="0.35">
      <c r="A17" s="133" t="s">
        <v>267</v>
      </c>
      <c r="B17" s="133" t="s">
        <v>268</v>
      </c>
      <c r="C17" s="133">
        <v>2442</v>
      </c>
      <c r="D17" s="133">
        <v>1144</v>
      </c>
      <c r="E17" s="133">
        <v>1298</v>
      </c>
      <c r="F17" s="133">
        <v>74</v>
      </c>
      <c r="G17" s="133">
        <v>71</v>
      </c>
      <c r="H17" s="133">
        <v>76</v>
      </c>
      <c r="I17" s="133">
        <v>237</v>
      </c>
      <c r="J17" s="133">
        <v>144</v>
      </c>
      <c r="K17" s="133">
        <v>93</v>
      </c>
      <c r="L17" s="133">
        <v>39</v>
      </c>
      <c r="M17" s="133">
        <v>39</v>
      </c>
      <c r="N17" s="133">
        <v>40</v>
      </c>
      <c r="O17" s="133">
        <v>301</v>
      </c>
      <c r="P17" s="133">
        <v>208</v>
      </c>
      <c r="Q17" s="133">
        <v>93</v>
      </c>
      <c r="R17" s="133">
        <v>38</v>
      </c>
      <c r="S17" s="133">
        <v>39</v>
      </c>
      <c r="T17" s="133">
        <v>35</v>
      </c>
      <c r="U17" s="133">
        <v>538</v>
      </c>
      <c r="V17" s="133">
        <v>352</v>
      </c>
      <c r="W17" s="133">
        <v>186</v>
      </c>
      <c r="X17" s="133">
        <v>39</v>
      </c>
      <c r="Y17" s="133">
        <v>39</v>
      </c>
      <c r="Z17" s="133">
        <v>38</v>
      </c>
      <c r="AA17" s="133">
        <v>60</v>
      </c>
      <c r="AB17" s="133">
        <v>45</v>
      </c>
      <c r="AC17" s="133">
        <v>15</v>
      </c>
      <c r="AD17" s="133">
        <v>12</v>
      </c>
      <c r="AE17" s="133" t="s">
        <v>414</v>
      </c>
      <c r="AF17" s="133" t="s">
        <v>414</v>
      </c>
      <c r="AG17" s="133">
        <v>3072</v>
      </c>
      <c r="AH17" s="133">
        <v>1556</v>
      </c>
      <c r="AI17" s="133">
        <v>1516</v>
      </c>
      <c r="AJ17" s="133">
        <v>66</v>
      </c>
      <c r="AK17" s="133">
        <v>62</v>
      </c>
      <c r="AL17" s="133">
        <v>70</v>
      </c>
    </row>
    <row r="18" spans="1:38" x14ac:dyDescent="0.35">
      <c r="A18" s="133" t="s">
        <v>269</v>
      </c>
      <c r="B18" s="133" t="s">
        <v>270</v>
      </c>
      <c r="C18" s="133">
        <v>2885</v>
      </c>
      <c r="D18" s="133">
        <v>1309</v>
      </c>
      <c r="E18" s="133">
        <v>1576</v>
      </c>
      <c r="F18" s="133">
        <v>67</v>
      </c>
      <c r="G18" s="133">
        <v>67</v>
      </c>
      <c r="H18" s="133">
        <v>68</v>
      </c>
      <c r="I18" s="133">
        <v>350</v>
      </c>
      <c r="J18" s="133">
        <v>208</v>
      </c>
      <c r="K18" s="133">
        <v>142</v>
      </c>
      <c r="L18" s="133">
        <v>33</v>
      </c>
      <c r="M18" s="133">
        <v>30</v>
      </c>
      <c r="N18" s="133">
        <v>37</v>
      </c>
      <c r="O18" s="133">
        <v>217</v>
      </c>
      <c r="P18" s="133">
        <v>161</v>
      </c>
      <c r="Q18" s="133">
        <v>56</v>
      </c>
      <c r="R18" s="133">
        <v>24</v>
      </c>
      <c r="S18" s="133">
        <v>23</v>
      </c>
      <c r="T18" s="133">
        <v>25</v>
      </c>
      <c r="U18" s="133">
        <v>567</v>
      </c>
      <c r="V18" s="133">
        <v>369</v>
      </c>
      <c r="W18" s="133">
        <v>198</v>
      </c>
      <c r="X18" s="133">
        <v>29</v>
      </c>
      <c r="Y18" s="133">
        <v>27</v>
      </c>
      <c r="Z18" s="133">
        <v>33</v>
      </c>
      <c r="AA18" s="133">
        <v>52</v>
      </c>
      <c r="AB18" s="133">
        <v>40</v>
      </c>
      <c r="AC18" s="133">
        <v>12</v>
      </c>
      <c r="AD18" s="133">
        <v>8</v>
      </c>
      <c r="AE18" s="133" t="s">
        <v>414</v>
      </c>
      <c r="AF18" s="133" t="s">
        <v>414</v>
      </c>
      <c r="AG18" s="133">
        <v>3524</v>
      </c>
      <c r="AH18" s="133">
        <v>1728</v>
      </c>
      <c r="AI18" s="133">
        <v>1796</v>
      </c>
      <c r="AJ18" s="133">
        <v>60</v>
      </c>
      <c r="AK18" s="133">
        <v>57</v>
      </c>
      <c r="AL18" s="133">
        <v>63</v>
      </c>
    </row>
    <row r="19" spans="1:38" x14ac:dyDescent="0.35">
      <c r="A19" s="133" t="s">
        <v>273</v>
      </c>
      <c r="B19" s="133" t="s">
        <v>274</v>
      </c>
      <c r="C19" s="133">
        <v>2618</v>
      </c>
      <c r="D19" s="133">
        <v>1269</v>
      </c>
      <c r="E19" s="133">
        <v>1349</v>
      </c>
      <c r="F19" s="133">
        <v>62</v>
      </c>
      <c r="G19" s="133">
        <v>61</v>
      </c>
      <c r="H19" s="133">
        <v>62</v>
      </c>
      <c r="I19" s="133">
        <v>227</v>
      </c>
      <c r="J19" s="133">
        <v>134</v>
      </c>
      <c r="K19" s="133">
        <v>93</v>
      </c>
      <c r="L19" s="133">
        <v>21</v>
      </c>
      <c r="M19" s="133">
        <v>20</v>
      </c>
      <c r="N19" s="133">
        <v>23</v>
      </c>
      <c r="O19" s="133">
        <v>268</v>
      </c>
      <c r="P19" s="133">
        <v>189</v>
      </c>
      <c r="Q19" s="133">
        <v>79</v>
      </c>
      <c r="R19" s="133">
        <v>27</v>
      </c>
      <c r="S19" s="133">
        <v>27</v>
      </c>
      <c r="T19" s="133">
        <v>28</v>
      </c>
      <c r="U19" s="133">
        <v>495</v>
      </c>
      <c r="V19" s="133">
        <v>323</v>
      </c>
      <c r="W19" s="133">
        <v>172</v>
      </c>
      <c r="X19" s="133">
        <v>24</v>
      </c>
      <c r="Y19" s="133">
        <v>24</v>
      </c>
      <c r="Z19" s="133">
        <v>25</v>
      </c>
      <c r="AA19" s="133">
        <v>66</v>
      </c>
      <c r="AB19" s="133">
        <v>47</v>
      </c>
      <c r="AC19" s="133">
        <v>19</v>
      </c>
      <c r="AD19" s="133">
        <v>9</v>
      </c>
      <c r="AE19" s="133" t="s">
        <v>414</v>
      </c>
      <c r="AF19" s="133" t="s">
        <v>414</v>
      </c>
      <c r="AG19" s="133">
        <v>3215</v>
      </c>
      <c r="AH19" s="133">
        <v>1655</v>
      </c>
      <c r="AI19" s="133">
        <v>1560</v>
      </c>
      <c r="AJ19" s="133">
        <v>54</v>
      </c>
      <c r="AK19" s="133">
        <v>52</v>
      </c>
      <c r="AL19" s="133">
        <v>57</v>
      </c>
    </row>
    <row r="20" spans="1:38" x14ac:dyDescent="0.35">
      <c r="A20" s="133" t="s">
        <v>275</v>
      </c>
      <c r="B20" s="133" t="s">
        <v>276</v>
      </c>
      <c r="C20" s="133">
        <v>2658</v>
      </c>
      <c r="D20" s="133">
        <v>1236</v>
      </c>
      <c r="E20" s="133">
        <v>1422</v>
      </c>
      <c r="F20" s="133">
        <v>64</v>
      </c>
      <c r="G20" s="133">
        <v>62</v>
      </c>
      <c r="H20" s="133">
        <v>65</v>
      </c>
      <c r="I20" s="133">
        <v>275</v>
      </c>
      <c r="J20" s="133">
        <v>165</v>
      </c>
      <c r="K20" s="133">
        <v>110</v>
      </c>
      <c r="L20" s="133">
        <v>33</v>
      </c>
      <c r="M20" s="133">
        <v>35</v>
      </c>
      <c r="N20" s="133">
        <v>32</v>
      </c>
      <c r="O20" s="133">
        <v>250</v>
      </c>
      <c r="P20" s="133">
        <v>157</v>
      </c>
      <c r="Q20" s="133">
        <v>93</v>
      </c>
      <c r="R20" s="133">
        <v>35</v>
      </c>
      <c r="S20" s="133">
        <v>33</v>
      </c>
      <c r="T20" s="133">
        <v>39</v>
      </c>
      <c r="U20" s="133">
        <v>525</v>
      </c>
      <c r="V20" s="133">
        <v>322</v>
      </c>
      <c r="W20" s="133">
        <v>203</v>
      </c>
      <c r="X20" s="133">
        <v>34</v>
      </c>
      <c r="Y20" s="133">
        <v>34</v>
      </c>
      <c r="Z20" s="133">
        <v>35</v>
      </c>
      <c r="AA20" s="133">
        <v>76</v>
      </c>
      <c r="AB20" s="133">
        <v>53</v>
      </c>
      <c r="AC20" s="133">
        <v>23</v>
      </c>
      <c r="AD20" s="133">
        <v>18</v>
      </c>
      <c r="AE20" s="133">
        <v>21</v>
      </c>
      <c r="AF20" s="133">
        <v>13</v>
      </c>
      <c r="AG20" s="133">
        <v>3290</v>
      </c>
      <c r="AH20" s="133">
        <v>1626</v>
      </c>
      <c r="AI20" s="133">
        <v>1664</v>
      </c>
      <c r="AJ20" s="133">
        <v>58</v>
      </c>
      <c r="AK20" s="133">
        <v>55</v>
      </c>
      <c r="AL20" s="133">
        <v>60</v>
      </c>
    </row>
    <row r="21" spans="1:38" x14ac:dyDescent="0.35">
      <c r="A21" s="133" t="s">
        <v>277</v>
      </c>
      <c r="B21" s="133" t="s">
        <v>278</v>
      </c>
      <c r="C21" s="133">
        <v>1968</v>
      </c>
      <c r="D21" s="133">
        <v>945</v>
      </c>
      <c r="E21" s="133">
        <v>1023</v>
      </c>
      <c r="F21" s="133">
        <v>75</v>
      </c>
      <c r="G21" s="133">
        <v>74</v>
      </c>
      <c r="H21" s="133">
        <v>75</v>
      </c>
      <c r="I21" s="133">
        <v>289</v>
      </c>
      <c r="J21" s="133">
        <v>182</v>
      </c>
      <c r="K21" s="133">
        <v>107</v>
      </c>
      <c r="L21" s="133">
        <v>37</v>
      </c>
      <c r="M21" s="133">
        <v>41</v>
      </c>
      <c r="N21" s="133">
        <v>31</v>
      </c>
      <c r="O21" s="133">
        <v>147</v>
      </c>
      <c r="P21" s="133">
        <v>114</v>
      </c>
      <c r="Q21" s="133">
        <v>33</v>
      </c>
      <c r="R21" s="133">
        <v>33</v>
      </c>
      <c r="S21" s="133">
        <v>35</v>
      </c>
      <c r="T21" s="133">
        <v>27</v>
      </c>
      <c r="U21" s="133">
        <v>436</v>
      </c>
      <c r="V21" s="133">
        <v>296</v>
      </c>
      <c r="W21" s="133">
        <v>140</v>
      </c>
      <c r="X21" s="133">
        <v>36</v>
      </c>
      <c r="Y21" s="133">
        <v>39</v>
      </c>
      <c r="Z21" s="133">
        <v>30</v>
      </c>
      <c r="AA21" s="133">
        <v>72</v>
      </c>
      <c r="AB21" s="133">
        <v>50</v>
      </c>
      <c r="AC21" s="133">
        <v>22</v>
      </c>
      <c r="AD21" s="133">
        <v>17</v>
      </c>
      <c r="AE21" s="133">
        <v>18</v>
      </c>
      <c r="AF21" s="133">
        <v>14</v>
      </c>
      <c r="AG21" s="133">
        <v>2494</v>
      </c>
      <c r="AH21" s="133">
        <v>1299</v>
      </c>
      <c r="AI21" s="133">
        <v>1195</v>
      </c>
      <c r="AJ21" s="133">
        <v>66</v>
      </c>
      <c r="AK21" s="133">
        <v>63</v>
      </c>
      <c r="AL21" s="133">
        <v>69</v>
      </c>
    </row>
    <row r="22" spans="1:38" x14ac:dyDescent="0.35">
      <c r="A22" s="133" t="s">
        <v>279</v>
      </c>
      <c r="B22" s="133" t="s">
        <v>280</v>
      </c>
      <c r="C22" s="133">
        <v>1292</v>
      </c>
      <c r="D22" s="133">
        <v>596</v>
      </c>
      <c r="E22" s="133">
        <v>696</v>
      </c>
      <c r="F22" s="133">
        <v>67</v>
      </c>
      <c r="G22" s="133">
        <v>69</v>
      </c>
      <c r="H22" s="133">
        <v>66</v>
      </c>
      <c r="I22" s="133">
        <v>155</v>
      </c>
      <c r="J22" s="133">
        <v>105</v>
      </c>
      <c r="K22" s="133">
        <v>50</v>
      </c>
      <c r="L22" s="133">
        <v>35</v>
      </c>
      <c r="M22" s="133">
        <v>37</v>
      </c>
      <c r="N22" s="133">
        <v>30</v>
      </c>
      <c r="O22" s="133">
        <v>109</v>
      </c>
      <c r="P22" s="133">
        <v>83</v>
      </c>
      <c r="Q22" s="133">
        <v>26</v>
      </c>
      <c r="R22" s="133">
        <v>30</v>
      </c>
      <c r="S22" s="133">
        <v>31</v>
      </c>
      <c r="T22" s="133">
        <v>27</v>
      </c>
      <c r="U22" s="133">
        <v>264</v>
      </c>
      <c r="V22" s="133">
        <v>188</v>
      </c>
      <c r="W22" s="133">
        <v>76</v>
      </c>
      <c r="X22" s="133">
        <v>33</v>
      </c>
      <c r="Y22" s="133">
        <v>35</v>
      </c>
      <c r="Z22" s="133">
        <v>29</v>
      </c>
      <c r="AA22" s="133">
        <v>38</v>
      </c>
      <c r="AB22" s="133">
        <v>30</v>
      </c>
      <c r="AC22" s="133">
        <v>8</v>
      </c>
      <c r="AD22" s="133">
        <v>37</v>
      </c>
      <c r="AE22" s="133" t="s">
        <v>414</v>
      </c>
      <c r="AF22" s="133" t="s">
        <v>414</v>
      </c>
      <c r="AG22" s="133">
        <v>1607</v>
      </c>
      <c r="AH22" s="133">
        <v>818</v>
      </c>
      <c r="AI22" s="133">
        <v>789</v>
      </c>
      <c r="AJ22" s="133">
        <v>61</v>
      </c>
      <c r="AK22" s="133">
        <v>60</v>
      </c>
      <c r="AL22" s="133">
        <v>61</v>
      </c>
    </row>
    <row r="23" spans="1:38" x14ac:dyDescent="0.35">
      <c r="A23" s="133" t="s">
        <v>283</v>
      </c>
      <c r="B23" s="133" t="s">
        <v>284</v>
      </c>
      <c r="C23" s="133">
        <v>2532</v>
      </c>
      <c r="D23" s="133">
        <v>1242</v>
      </c>
      <c r="E23" s="133">
        <v>1290</v>
      </c>
      <c r="F23" s="133">
        <v>62</v>
      </c>
      <c r="G23" s="133">
        <v>59</v>
      </c>
      <c r="H23" s="133">
        <v>65</v>
      </c>
      <c r="I23" s="133">
        <v>399</v>
      </c>
      <c r="J23" s="133">
        <v>264</v>
      </c>
      <c r="K23" s="133">
        <v>135</v>
      </c>
      <c r="L23" s="133">
        <v>35</v>
      </c>
      <c r="M23" s="133">
        <v>36</v>
      </c>
      <c r="N23" s="133">
        <v>32</v>
      </c>
      <c r="O23" s="133">
        <v>197</v>
      </c>
      <c r="P23" s="133">
        <v>135</v>
      </c>
      <c r="Q23" s="133">
        <v>62</v>
      </c>
      <c r="R23" s="133">
        <v>33</v>
      </c>
      <c r="S23" s="133">
        <v>31</v>
      </c>
      <c r="T23" s="133">
        <v>37</v>
      </c>
      <c r="U23" s="133">
        <v>596</v>
      </c>
      <c r="V23" s="133">
        <v>399</v>
      </c>
      <c r="W23" s="133">
        <v>197</v>
      </c>
      <c r="X23" s="133">
        <v>34</v>
      </c>
      <c r="Y23" s="133">
        <v>34</v>
      </c>
      <c r="Z23" s="133">
        <v>34</v>
      </c>
      <c r="AA23" s="133">
        <v>53</v>
      </c>
      <c r="AB23" s="133">
        <v>41</v>
      </c>
      <c r="AC23" s="133">
        <v>12</v>
      </c>
      <c r="AD23" s="133" t="s">
        <v>414</v>
      </c>
      <c r="AE23" s="133" t="s">
        <v>414</v>
      </c>
      <c r="AF23" s="133" t="s">
        <v>414</v>
      </c>
      <c r="AG23" s="133">
        <v>3222</v>
      </c>
      <c r="AH23" s="133">
        <v>1706</v>
      </c>
      <c r="AI23" s="133">
        <v>1516</v>
      </c>
      <c r="AJ23" s="133">
        <v>56</v>
      </c>
      <c r="AK23" s="133">
        <v>51</v>
      </c>
      <c r="AL23" s="133">
        <v>60</v>
      </c>
    </row>
    <row r="24" spans="1:38" x14ac:dyDescent="0.35">
      <c r="A24" s="133" t="s">
        <v>285</v>
      </c>
      <c r="B24" s="133" t="s">
        <v>286</v>
      </c>
      <c r="C24" s="133">
        <v>3101</v>
      </c>
      <c r="D24" s="133">
        <v>1481</v>
      </c>
      <c r="E24" s="133">
        <v>1620</v>
      </c>
      <c r="F24" s="133">
        <v>70</v>
      </c>
      <c r="G24" s="133">
        <v>69</v>
      </c>
      <c r="H24" s="133">
        <v>71</v>
      </c>
      <c r="I24" s="133">
        <v>449</v>
      </c>
      <c r="J24" s="133">
        <v>269</v>
      </c>
      <c r="K24" s="133">
        <v>180</v>
      </c>
      <c r="L24" s="133">
        <v>41</v>
      </c>
      <c r="M24" s="133">
        <v>40</v>
      </c>
      <c r="N24" s="133">
        <v>44</v>
      </c>
      <c r="O24" s="133">
        <v>216</v>
      </c>
      <c r="P24" s="133">
        <v>154</v>
      </c>
      <c r="Q24" s="133">
        <v>62</v>
      </c>
      <c r="R24" s="133">
        <v>39</v>
      </c>
      <c r="S24" s="133">
        <v>41</v>
      </c>
      <c r="T24" s="133">
        <v>34</v>
      </c>
      <c r="U24" s="133">
        <v>665</v>
      </c>
      <c r="V24" s="133">
        <v>423</v>
      </c>
      <c r="W24" s="133">
        <v>242</v>
      </c>
      <c r="X24" s="133">
        <v>41</v>
      </c>
      <c r="Y24" s="133">
        <v>40</v>
      </c>
      <c r="Z24" s="133">
        <v>41</v>
      </c>
      <c r="AA24" s="133">
        <v>87</v>
      </c>
      <c r="AB24" s="133">
        <v>64</v>
      </c>
      <c r="AC24" s="133">
        <v>23</v>
      </c>
      <c r="AD24" s="133">
        <v>20</v>
      </c>
      <c r="AE24" s="133">
        <v>22</v>
      </c>
      <c r="AF24" s="133">
        <v>13</v>
      </c>
      <c r="AG24" s="133">
        <v>3890</v>
      </c>
      <c r="AH24" s="133">
        <v>1988</v>
      </c>
      <c r="AI24" s="133">
        <v>1902</v>
      </c>
      <c r="AJ24" s="133">
        <v>64</v>
      </c>
      <c r="AK24" s="133">
        <v>61</v>
      </c>
      <c r="AL24" s="133">
        <v>66</v>
      </c>
    </row>
    <row r="25" spans="1:38" x14ac:dyDescent="0.35">
      <c r="A25" s="133" t="s">
        <v>287</v>
      </c>
      <c r="B25" s="133" t="s">
        <v>288</v>
      </c>
      <c r="C25" s="133">
        <v>2432</v>
      </c>
      <c r="D25" s="133">
        <v>1147</v>
      </c>
      <c r="E25" s="133">
        <v>1285</v>
      </c>
      <c r="F25" s="133">
        <v>69</v>
      </c>
      <c r="G25" s="133">
        <v>67</v>
      </c>
      <c r="H25" s="133">
        <v>71</v>
      </c>
      <c r="I25" s="133">
        <v>282</v>
      </c>
      <c r="J25" s="133">
        <v>186</v>
      </c>
      <c r="K25" s="133">
        <v>96</v>
      </c>
      <c r="L25" s="133">
        <v>36</v>
      </c>
      <c r="M25" s="133">
        <v>37</v>
      </c>
      <c r="N25" s="133">
        <v>34</v>
      </c>
      <c r="O25" s="133">
        <v>143</v>
      </c>
      <c r="P25" s="133">
        <v>112</v>
      </c>
      <c r="Q25" s="133">
        <v>31</v>
      </c>
      <c r="R25" s="133">
        <v>31</v>
      </c>
      <c r="S25" s="133">
        <v>30</v>
      </c>
      <c r="T25" s="133">
        <v>32</v>
      </c>
      <c r="U25" s="133">
        <v>425</v>
      </c>
      <c r="V25" s="133">
        <v>298</v>
      </c>
      <c r="W25" s="133">
        <v>127</v>
      </c>
      <c r="X25" s="133">
        <v>34</v>
      </c>
      <c r="Y25" s="133">
        <v>35</v>
      </c>
      <c r="Z25" s="133">
        <v>34</v>
      </c>
      <c r="AA25" s="133">
        <v>40</v>
      </c>
      <c r="AB25" s="133">
        <v>30</v>
      </c>
      <c r="AC25" s="133">
        <v>10</v>
      </c>
      <c r="AD25" s="133">
        <v>13</v>
      </c>
      <c r="AE25" s="133" t="s">
        <v>414</v>
      </c>
      <c r="AF25" s="133" t="s">
        <v>414</v>
      </c>
      <c r="AG25" s="133">
        <v>2911</v>
      </c>
      <c r="AH25" s="133">
        <v>1485</v>
      </c>
      <c r="AI25" s="133">
        <v>1426</v>
      </c>
      <c r="AJ25" s="133">
        <v>63</v>
      </c>
      <c r="AK25" s="133">
        <v>59</v>
      </c>
      <c r="AL25" s="133">
        <v>67</v>
      </c>
    </row>
    <row r="26" spans="1:38" x14ac:dyDescent="0.35">
      <c r="A26" s="133" t="s">
        <v>289</v>
      </c>
      <c r="B26" s="133" t="s">
        <v>290</v>
      </c>
      <c r="C26" s="133">
        <v>2931</v>
      </c>
      <c r="D26" s="133">
        <v>1393</v>
      </c>
      <c r="E26" s="133">
        <v>1538</v>
      </c>
      <c r="F26" s="133">
        <v>71</v>
      </c>
      <c r="G26" s="133">
        <v>70</v>
      </c>
      <c r="H26" s="133">
        <v>73</v>
      </c>
      <c r="I26" s="133">
        <v>353</v>
      </c>
      <c r="J26" s="133">
        <v>219</v>
      </c>
      <c r="K26" s="133">
        <v>134</v>
      </c>
      <c r="L26" s="133">
        <v>38</v>
      </c>
      <c r="M26" s="133">
        <v>41</v>
      </c>
      <c r="N26" s="133">
        <v>33</v>
      </c>
      <c r="O26" s="133">
        <v>245</v>
      </c>
      <c r="P26" s="133">
        <v>172</v>
      </c>
      <c r="Q26" s="133">
        <v>73</v>
      </c>
      <c r="R26" s="133">
        <v>38</v>
      </c>
      <c r="S26" s="133">
        <v>35</v>
      </c>
      <c r="T26" s="133">
        <v>44</v>
      </c>
      <c r="U26" s="133">
        <v>598</v>
      </c>
      <c r="V26" s="133">
        <v>391</v>
      </c>
      <c r="W26" s="133">
        <v>207</v>
      </c>
      <c r="X26" s="133">
        <v>38</v>
      </c>
      <c r="Y26" s="133">
        <v>38</v>
      </c>
      <c r="Z26" s="133">
        <v>37</v>
      </c>
      <c r="AA26" s="133">
        <v>84</v>
      </c>
      <c r="AB26" s="133">
        <v>63</v>
      </c>
      <c r="AC26" s="133">
        <v>21</v>
      </c>
      <c r="AD26" s="133">
        <v>12</v>
      </c>
      <c r="AE26" s="133">
        <v>11</v>
      </c>
      <c r="AF26" s="133">
        <v>14</v>
      </c>
      <c r="AG26" s="133">
        <v>3660</v>
      </c>
      <c r="AH26" s="133">
        <v>1876</v>
      </c>
      <c r="AI26" s="133">
        <v>1784</v>
      </c>
      <c r="AJ26" s="133">
        <v>64</v>
      </c>
      <c r="AK26" s="133">
        <v>60</v>
      </c>
      <c r="AL26" s="133">
        <v>67</v>
      </c>
    </row>
    <row r="27" spans="1:38" x14ac:dyDescent="0.35">
      <c r="A27" s="133" t="s">
        <v>291</v>
      </c>
      <c r="B27" s="133" t="s">
        <v>292</v>
      </c>
      <c r="C27" s="133">
        <v>3005</v>
      </c>
      <c r="D27" s="133">
        <v>1487</v>
      </c>
      <c r="E27" s="133">
        <v>1518</v>
      </c>
      <c r="F27" s="133">
        <v>67</v>
      </c>
      <c r="G27" s="133">
        <v>66</v>
      </c>
      <c r="H27" s="133">
        <v>68</v>
      </c>
      <c r="I27" s="133">
        <v>206</v>
      </c>
      <c r="J27" s="133">
        <v>136</v>
      </c>
      <c r="K27" s="133">
        <v>70</v>
      </c>
      <c r="L27" s="133">
        <v>22</v>
      </c>
      <c r="M27" s="133">
        <v>22</v>
      </c>
      <c r="N27" s="133">
        <v>23</v>
      </c>
      <c r="O27" s="133">
        <v>170</v>
      </c>
      <c r="P27" s="133">
        <v>124</v>
      </c>
      <c r="Q27" s="133">
        <v>46</v>
      </c>
      <c r="R27" s="133">
        <v>26</v>
      </c>
      <c r="S27" s="133">
        <v>27</v>
      </c>
      <c r="T27" s="133">
        <v>26</v>
      </c>
      <c r="U27" s="133">
        <v>376</v>
      </c>
      <c r="V27" s="133">
        <v>260</v>
      </c>
      <c r="W27" s="133">
        <v>116</v>
      </c>
      <c r="X27" s="133">
        <v>24</v>
      </c>
      <c r="Y27" s="133">
        <v>24</v>
      </c>
      <c r="Z27" s="133">
        <v>24</v>
      </c>
      <c r="AA27" s="133">
        <v>88</v>
      </c>
      <c r="AB27" s="133">
        <v>68</v>
      </c>
      <c r="AC27" s="133">
        <v>20</v>
      </c>
      <c r="AD27" s="133">
        <v>16</v>
      </c>
      <c r="AE27" s="133">
        <v>15</v>
      </c>
      <c r="AF27" s="133">
        <v>20</v>
      </c>
      <c r="AG27" s="133">
        <v>3492</v>
      </c>
      <c r="AH27" s="133">
        <v>1823</v>
      </c>
      <c r="AI27" s="133">
        <v>1669</v>
      </c>
      <c r="AJ27" s="133">
        <v>61</v>
      </c>
      <c r="AK27" s="133">
        <v>58</v>
      </c>
      <c r="AL27" s="133">
        <v>64</v>
      </c>
    </row>
    <row r="28" spans="1:38" x14ac:dyDescent="0.35">
      <c r="A28" s="133" t="s">
        <v>293</v>
      </c>
      <c r="B28" s="133" t="s">
        <v>294</v>
      </c>
      <c r="C28" s="133">
        <v>3498</v>
      </c>
      <c r="D28" s="133">
        <v>1655</v>
      </c>
      <c r="E28" s="133">
        <v>1843</v>
      </c>
      <c r="F28" s="133">
        <v>71</v>
      </c>
      <c r="G28" s="133">
        <v>70</v>
      </c>
      <c r="H28" s="133">
        <v>72</v>
      </c>
      <c r="I28" s="133">
        <v>438</v>
      </c>
      <c r="J28" s="133">
        <v>277</v>
      </c>
      <c r="K28" s="133">
        <v>161</v>
      </c>
      <c r="L28" s="133">
        <v>32</v>
      </c>
      <c r="M28" s="133">
        <v>34</v>
      </c>
      <c r="N28" s="133">
        <v>29</v>
      </c>
      <c r="O28" s="133">
        <v>328</v>
      </c>
      <c r="P28" s="133">
        <v>238</v>
      </c>
      <c r="Q28" s="133">
        <v>90</v>
      </c>
      <c r="R28" s="133">
        <v>32</v>
      </c>
      <c r="S28" s="133">
        <v>31</v>
      </c>
      <c r="T28" s="133">
        <v>34</v>
      </c>
      <c r="U28" s="133">
        <v>766</v>
      </c>
      <c r="V28" s="133">
        <v>515</v>
      </c>
      <c r="W28" s="133">
        <v>251</v>
      </c>
      <c r="X28" s="133">
        <v>32</v>
      </c>
      <c r="Y28" s="133">
        <v>32</v>
      </c>
      <c r="Z28" s="133">
        <v>31</v>
      </c>
      <c r="AA28" s="133">
        <v>46</v>
      </c>
      <c r="AB28" s="133">
        <v>31</v>
      </c>
      <c r="AC28" s="133">
        <v>15</v>
      </c>
      <c r="AD28" s="133">
        <v>9</v>
      </c>
      <c r="AE28" s="133" t="s">
        <v>414</v>
      </c>
      <c r="AF28" s="133" t="s">
        <v>414</v>
      </c>
      <c r="AG28" s="133">
        <v>4338</v>
      </c>
      <c r="AH28" s="133">
        <v>2212</v>
      </c>
      <c r="AI28" s="133">
        <v>2126</v>
      </c>
      <c r="AJ28" s="133">
        <v>63</v>
      </c>
      <c r="AK28" s="133">
        <v>60</v>
      </c>
      <c r="AL28" s="133">
        <v>66</v>
      </c>
    </row>
    <row r="29" spans="1:38" x14ac:dyDescent="0.35">
      <c r="A29" s="133" t="s">
        <v>295</v>
      </c>
      <c r="B29" s="133" t="s">
        <v>296</v>
      </c>
      <c r="C29" s="133">
        <v>3442</v>
      </c>
      <c r="D29" s="133">
        <v>1670</v>
      </c>
      <c r="E29" s="133">
        <v>1772</v>
      </c>
      <c r="F29" s="133">
        <v>70</v>
      </c>
      <c r="G29" s="133">
        <v>68</v>
      </c>
      <c r="H29" s="133">
        <v>71</v>
      </c>
      <c r="I29" s="133">
        <v>325</v>
      </c>
      <c r="J29" s="133">
        <v>236</v>
      </c>
      <c r="K29" s="133">
        <v>89</v>
      </c>
      <c r="L29" s="133">
        <v>36</v>
      </c>
      <c r="M29" s="133">
        <v>37</v>
      </c>
      <c r="N29" s="133">
        <v>35</v>
      </c>
      <c r="O29" s="133">
        <v>231</v>
      </c>
      <c r="P29" s="133">
        <v>180</v>
      </c>
      <c r="Q29" s="133">
        <v>51</v>
      </c>
      <c r="R29" s="133">
        <v>32</v>
      </c>
      <c r="S29" s="133">
        <v>33</v>
      </c>
      <c r="T29" s="133">
        <v>27</v>
      </c>
      <c r="U29" s="133">
        <v>556</v>
      </c>
      <c r="V29" s="133">
        <v>416</v>
      </c>
      <c r="W29" s="133">
        <v>140</v>
      </c>
      <c r="X29" s="133">
        <v>34</v>
      </c>
      <c r="Y29" s="133">
        <v>35</v>
      </c>
      <c r="Z29" s="133">
        <v>32</v>
      </c>
      <c r="AA29" s="133">
        <v>86</v>
      </c>
      <c r="AB29" s="133">
        <v>64</v>
      </c>
      <c r="AC29" s="133">
        <v>22</v>
      </c>
      <c r="AD29" s="133">
        <v>15</v>
      </c>
      <c r="AE29" s="133">
        <v>16</v>
      </c>
      <c r="AF29" s="133">
        <v>14</v>
      </c>
      <c r="AG29" s="133">
        <v>4137</v>
      </c>
      <c r="AH29" s="133">
        <v>2178</v>
      </c>
      <c r="AI29" s="133">
        <v>1959</v>
      </c>
      <c r="AJ29" s="133">
        <v>63</v>
      </c>
      <c r="AK29" s="133">
        <v>59</v>
      </c>
      <c r="AL29" s="133">
        <v>67</v>
      </c>
    </row>
    <row r="30" spans="1:38" x14ac:dyDescent="0.35">
      <c r="A30" s="133" t="s">
        <v>297</v>
      </c>
      <c r="B30" s="133" t="s">
        <v>298</v>
      </c>
      <c r="C30" s="133">
        <v>3458</v>
      </c>
      <c r="D30" s="133">
        <v>1623</v>
      </c>
      <c r="E30" s="133">
        <v>1835</v>
      </c>
      <c r="F30" s="133">
        <v>63</v>
      </c>
      <c r="G30" s="133">
        <v>60</v>
      </c>
      <c r="H30" s="133">
        <v>65</v>
      </c>
      <c r="I30" s="133">
        <v>470</v>
      </c>
      <c r="J30" s="133">
        <v>299</v>
      </c>
      <c r="K30" s="133">
        <v>171</v>
      </c>
      <c r="L30" s="133">
        <v>35</v>
      </c>
      <c r="M30" s="133">
        <v>33</v>
      </c>
      <c r="N30" s="133">
        <v>37</v>
      </c>
      <c r="O30" s="133">
        <v>302</v>
      </c>
      <c r="P30" s="133">
        <v>197</v>
      </c>
      <c r="Q30" s="133">
        <v>105</v>
      </c>
      <c r="R30" s="133">
        <v>31</v>
      </c>
      <c r="S30" s="133">
        <v>30</v>
      </c>
      <c r="T30" s="133">
        <v>31</v>
      </c>
      <c r="U30" s="133">
        <v>772</v>
      </c>
      <c r="V30" s="133">
        <v>496</v>
      </c>
      <c r="W30" s="133">
        <v>276</v>
      </c>
      <c r="X30" s="133">
        <v>33</v>
      </c>
      <c r="Y30" s="133">
        <v>32</v>
      </c>
      <c r="Z30" s="133">
        <v>35</v>
      </c>
      <c r="AA30" s="133">
        <v>43</v>
      </c>
      <c r="AB30" s="133">
        <v>28</v>
      </c>
      <c r="AC30" s="133">
        <v>15</v>
      </c>
      <c r="AD30" s="133">
        <v>14</v>
      </c>
      <c r="AE30" s="133" t="s">
        <v>414</v>
      </c>
      <c r="AF30" s="133" t="s">
        <v>414</v>
      </c>
      <c r="AG30" s="133">
        <v>4308</v>
      </c>
      <c r="AH30" s="133">
        <v>2169</v>
      </c>
      <c r="AI30" s="133">
        <v>2139</v>
      </c>
      <c r="AJ30" s="133">
        <v>57</v>
      </c>
      <c r="AK30" s="133">
        <v>53</v>
      </c>
      <c r="AL30" s="133">
        <v>61</v>
      </c>
    </row>
    <row r="31" spans="1:38" x14ac:dyDescent="0.35">
      <c r="A31" s="133" t="s">
        <v>261</v>
      </c>
      <c r="B31" s="133" t="s">
        <v>262</v>
      </c>
      <c r="C31" s="133">
        <v>2425</v>
      </c>
      <c r="D31" s="133">
        <v>1157</v>
      </c>
      <c r="E31" s="133">
        <v>1268</v>
      </c>
      <c r="F31" s="133">
        <v>63</v>
      </c>
      <c r="G31" s="133">
        <v>61</v>
      </c>
      <c r="H31" s="133">
        <v>65</v>
      </c>
      <c r="I31" s="133">
        <v>239</v>
      </c>
      <c r="J31" s="133">
        <v>157</v>
      </c>
      <c r="K31" s="133">
        <v>82</v>
      </c>
      <c r="L31" s="133">
        <v>31</v>
      </c>
      <c r="M31" s="133">
        <v>31</v>
      </c>
      <c r="N31" s="133">
        <v>30</v>
      </c>
      <c r="O31" s="133">
        <v>225</v>
      </c>
      <c r="P31" s="133">
        <v>155</v>
      </c>
      <c r="Q31" s="133">
        <v>70</v>
      </c>
      <c r="R31" s="133">
        <v>33</v>
      </c>
      <c r="S31" s="133">
        <v>32</v>
      </c>
      <c r="T31" s="133">
        <v>34</v>
      </c>
      <c r="U31" s="133">
        <v>464</v>
      </c>
      <c r="V31" s="133">
        <v>312</v>
      </c>
      <c r="W31" s="133">
        <v>152</v>
      </c>
      <c r="X31" s="133">
        <v>32</v>
      </c>
      <c r="Y31" s="133">
        <v>31</v>
      </c>
      <c r="Z31" s="133">
        <v>32</v>
      </c>
      <c r="AA31" s="133">
        <v>48</v>
      </c>
      <c r="AB31" s="133">
        <v>39</v>
      </c>
      <c r="AC31" s="133">
        <v>9</v>
      </c>
      <c r="AD31" s="133">
        <v>10</v>
      </c>
      <c r="AE31" s="133" t="s">
        <v>414</v>
      </c>
      <c r="AF31" s="133" t="s">
        <v>414</v>
      </c>
      <c r="AG31" s="133">
        <v>2981</v>
      </c>
      <c r="AH31" s="133">
        <v>1526</v>
      </c>
      <c r="AI31" s="133">
        <v>1455</v>
      </c>
      <c r="AJ31" s="133">
        <v>56</v>
      </c>
      <c r="AK31" s="133">
        <v>53</v>
      </c>
      <c r="AL31" s="133">
        <v>60</v>
      </c>
    </row>
    <row r="32" spans="1:38" x14ac:dyDescent="0.35">
      <c r="A32" s="133" t="s">
        <v>301</v>
      </c>
      <c r="B32" s="133" t="s">
        <v>302</v>
      </c>
      <c r="C32" s="133">
        <v>2228</v>
      </c>
      <c r="D32" s="133">
        <v>1075</v>
      </c>
      <c r="E32" s="133">
        <v>1153</v>
      </c>
      <c r="F32" s="133">
        <v>71</v>
      </c>
      <c r="G32" s="133">
        <v>71</v>
      </c>
      <c r="H32" s="133">
        <v>72</v>
      </c>
      <c r="I32" s="133">
        <v>242</v>
      </c>
      <c r="J32" s="133">
        <v>161</v>
      </c>
      <c r="K32" s="133">
        <v>81</v>
      </c>
      <c r="L32" s="133">
        <v>31</v>
      </c>
      <c r="M32" s="133">
        <v>30</v>
      </c>
      <c r="N32" s="133">
        <v>32</v>
      </c>
      <c r="O32" s="133">
        <v>164</v>
      </c>
      <c r="P32" s="133">
        <v>110</v>
      </c>
      <c r="Q32" s="133">
        <v>54</v>
      </c>
      <c r="R32" s="133">
        <v>23</v>
      </c>
      <c r="S32" s="133">
        <v>23</v>
      </c>
      <c r="T32" s="133">
        <v>24</v>
      </c>
      <c r="U32" s="133">
        <v>406</v>
      </c>
      <c r="V32" s="133">
        <v>271</v>
      </c>
      <c r="W32" s="133">
        <v>135</v>
      </c>
      <c r="X32" s="133">
        <v>28</v>
      </c>
      <c r="Y32" s="133">
        <v>27</v>
      </c>
      <c r="Z32" s="133">
        <v>29</v>
      </c>
      <c r="AA32" s="133">
        <v>55</v>
      </c>
      <c r="AB32" s="133">
        <v>42</v>
      </c>
      <c r="AC32" s="133">
        <v>13</v>
      </c>
      <c r="AD32" s="133">
        <v>20</v>
      </c>
      <c r="AE32" s="133" t="s">
        <v>414</v>
      </c>
      <c r="AF32" s="133" t="s">
        <v>414</v>
      </c>
      <c r="AG32" s="133">
        <v>2733</v>
      </c>
      <c r="AH32" s="133">
        <v>1412</v>
      </c>
      <c r="AI32" s="133">
        <v>1321</v>
      </c>
      <c r="AJ32" s="133">
        <v>63</v>
      </c>
      <c r="AK32" s="133">
        <v>60</v>
      </c>
      <c r="AL32" s="133">
        <v>66</v>
      </c>
    </row>
    <row r="33" spans="1:38" x14ac:dyDescent="0.35">
      <c r="A33" s="133" t="s">
        <v>303</v>
      </c>
      <c r="B33" s="133" t="s">
        <v>304</v>
      </c>
      <c r="C33" s="133">
        <v>2313</v>
      </c>
      <c r="D33" s="133">
        <v>1097</v>
      </c>
      <c r="E33" s="133">
        <v>1216</v>
      </c>
      <c r="F33" s="133">
        <v>64</v>
      </c>
      <c r="G33" s="133">
        <v>60</v>
      </c>
      <c r="H33" s="133">
        <v>67</v>
      </c>
      <c r="I33" s="133">
        <v>182</v>
      </c>
      <c r="J33" s="133">
        <v>125</v>
      </c>
      <c r="K33" s="133">
        <v>57</v>
      </c>
      <c r="L33" s="133">
        <v>20</v>
      </c>
      <c r="M33" s="133">
        <v>21</v>
      </c>
      <c r="N33" s="133">
        <v>19</v>
      </c>
      <c r="O33" s="133">
        <v>187</v>
      </c>
      <c r="P33" s="133">
        <v>146</v>
      </c>
      <c r="Q33" s="133">
        <v>41</v>
      </c>
      <c r="R33" s="133">
        <v>30</v>
      </c>
      <c r="S33" s="133">
        <v>32</v>
      </c>
      <c r="T33" s="133">
        <v>24</v>
      </c>
      <c r="U33" s="133">
        <v>369</v>
      </c>
      <c r="V33" s="133">
        <v>271</v>
      </c>
      <c r="W33" s="133">
        <v>98</v>
      </c>
      <c r="X33" s="133">
        <v>25</v>
      </c>
      <c r="Y33" s="133">
        <v>27</v>
      </c>
      <c r="Z33" s="133">
        <v>21</v>
      </c>
      <c r="AA33" s="133">
        <v>12</v>
      </c>
      <c r="AB33" s="133">
        <v>9</v>
      </c>
      <c r="AC33" s="133">
        <v>3</v>
      </c>
      <c r="AD33" s="133" t="s">
        <v>414</v>
      </c>
      <c r="AE33" s="133" t="s">
        <v>414</v>
      </c>
      <c r="AF33" s="133" t="s">
        <v>414</v>
      </c>
      <c r="AG33" s="133">
        <v>2702</v>
      </c>
      <c r="AH33" s="133">
        <v>1378</v>
      </c>
      <c r="AI33" s="133">
        <v>1324</v>
      </c>
      <c r="AJ33" s="133">
        <v>58</v>
      </c>
      <c r="AK33" s="133">
        <v>53</v>
      </c>
      <c r="AL33" s="133">
        <v>63</v>
      </c>
    </row>
    <row r="34" spans="1:38" x14ac:dyDescent="0.35">
      <c r="A34" s="133" t="s">
        <v>305</v>
      </c>
      <c r="B34" s="133" t="s">
        <v>306</v>
      </c>
      <c r="C34" s="133">
        <v>2881</v>
      </c>
      <c r="D34" s="133">
        <v>1355</v>
      </c>
      <c r="E34" s="133">
        <v>1526</v>
      </c>
      <c r="F34" s="133">
        <v>65</v>
      </c>
      <c r="G34" s="133">
        <v>64</v>
      </c>
      <c r="H34" s="133">
        <v>66</v>
      </c>
      <c r="I34" s="133">
        <v>423</v>
      </c>
      <c r="J34" s="133">
        <v>276</v>
      </c>
      <c r="K34" s="133">
        <v>147</v>
      </c>
      <c r="L34" s="133">
        <v>27</v>
      </c>
      <c r="M34" s="133">
        <v>28</v>
      </c>
      <c r="N34" s="133">
        <v>25</v>
      </c>
      <c r="O34" s="133">
        <v>234</v>
      </c>
      <c r="P34" s="133">
        <v>175</v>
      </c>
      <c r="Q34" s="133">
        <v>59</v>
      </c>
      <c r="R34" s="133">
        <v>32</v>
      </c>
      <c r="S34" s="133">
        <v>35</v>
      </c>
      <c r="T34" s="133">
        <v>22</v>
      </c>
      <c r="U34" s="133">
        <v>657</v>
      </c>
      <c r="V34" s="133">
        <v>451</v>
      </c>
      <c r="W34" s="133">
        <v>206</v>
      </c>
      <c r="X34" s="133">
        <v>28</v>
      </c>
      <c r="Y34" s="133">
        <v>30</v>
      </c>
      <c r="Z34" s="133">
        <v>24</v>
      </c>
      <c r="AA34" s="133">
        <v>64</v>
      </c>
      <c r="AB34" s="133">
        <v>38</v>
      </c>
      <c r="AC34" s="133">
        <v>26</v>
      </c>
      <c r="AD34" s="133">
        <v>9</v>
      </c>
      <c r="AE34" s="133" t="s">
        <v>414</v>
      </c>
      <c r="AF34" s="133" t="s">
        <v>414</v>
      </c>
      <c r="AG34" s="133">
        <v>3642</v>
      </c>
      <c r="AH34" s="133">
        <v>1863</v>
      </c>
      <c r="AI34" s="133">
        <v>1779</v>
      </c>
      <c r="AJ34" s="133">
        <v>57</v>
      </c>
      <c r="AK34" s="133">
        <v>54</v>
      </c>
      <c r="AL34" s="133">
        <v>60</v>
      </c>
    </row>
    <row r="35" spans="1:38" x14ac:dyDescent="0.35">
      <c r="A35" s="133" t="s">
        <v>307</v>
      </c>
      <c r="B35" s="133" t="s">
        <v>308</v>
      </c>
      <c r="C35" s="133">
        <v>2353</v>
      </c>
      <c r="D35" s="133">
        <v>1134</v>
      </c>
      <c r="E35" s="133">
        <v>1219</v>
      </c>
      <c r="F35" s="133">
        <v>67</v>
      </c>
      <c r="G35" s="133">
        <v>66</v>
      </c>
      <c r="H35" s="133">
        <v>69</v>
      </c>
      <c r="I35" s="133">
        <v>393</v>
      </c>
      <c r="J35" s="133">
        <v>253</v>
      </c>
      <c r="K35" s="133">
        <v>140</v>
      </c>
      <c r="L35" s="133">
        <v>28</v>
      </c>
      <c r="M35" s="133">
        <v>27</v>
      </c>
      <c r="N35" s="133">
        <v>29</v>
      </c>
      <c r="O35" s="133">
        <v>161</v>
      </c>
      <c r="P35" s="133">
        <v>118</v>
      </c>
      <c r="Q35" s="133">
        <v>43</v>
      </c>
      <c r="R35" s="133">
        <v>28</v>
      </c>
      <c r="S35" s="133">
        <v>25</v>
      </c>
      <c r="T35" s="133">
        <v>35</v>
      </c>
      <c r="U35" s="133">
        <v>554</v>
      </c>
      <c r="V35" s="133">
        <v>371</v>
      </c>
      <c r="W35" s="133">
        <v>183</v>
      </c>
      <c r="X35" s="133">
        <v>28</v>
      </c>
      <c r="Y35" s="133">
        <v>27</v>
      </c>
      <c r="Z35" s="133">
        <v>31</v>
      </c>
      <c r="AA35" s="133">
        <v>54</v>
      </c>
      <c r="AB35" s="133">
        <v>29</v>
      </c>
      <c r="AC35" s="133">
        <v>25</v>
      </c>
      <c r="AD35" s="133">
        <v>9</v>
      </c>
      <c r="AE35" s="133" t="s">
        <v>414</v>
      </c>
      <c r="AF35" s="133" t="s">
        <v>414</v>
      </c>
      <c r="AG35" s="133">
        <v>2994</v>
      </c>
      <c r="AH35" s="133">
        <v>1551</v>
      </c>
      <c r="AI35" s="133">
        <v>1443</v>
      </c>
      <c r="AJ35" s="133">
        <v>59</v>
      </c>
      <c r="AK35" s="133">
        <v>55</v>
      </c>
      <c r="AL35" s="133">
        <v>62</v>
      </c>
    </row>
    <row r="36" spans="1:38" x14ac:dyDescent="0.35">
      <c r="A36" s="133" t="s">
        <v>309</v>
      </c>
      <c r="B36" s="133" t="s">
        <v>310</v>
      </c>
      <c r="C36" s="133">
        <v>1433</v>
      </c>
      <c r="D36" s="133">
        <v>709</v>
      </c>
      <c r="E36" s="133">
        <v>724</v>
      </c>
      <c r="F36" s="133">
        <v>70</v>
      </c>
      <c r="G36" s="133">
        <v>69</v>
      </c>
      <c r="H36" s="133">
        <v>71</v>
      </c>
      <c r="I36" s="133">
        <v>116</v>
      </c>
      <c r="J36" s="133">
        <v>83</v>
      </c>
      <c r="K36" s="133">
        <v>33</v>
      </c>
      <c r="L36" s="133">
        <v>34</v>
      </c>
      <c r="M36" s="133">
        <v>40</v>
      </c>
      <c r="N36" s="133">
        <v>18</v>
      </c>
      <c r="O36" s="133">
        <v>106</v>
      </c>
      <c r="P36" s="133">
        <v>82</v>
      </c>
      <c r="Q36" s="133">
        <v>24</v>
      </c>
      <c r="R36" s="133">
        <v>27</v>
      </c>
      <c r="S36" s="133">
        <v>29</v>
      </c>
      <c r="T36" s="133">
        <v>21</v>
      </c>
      <c r="U36" s="133">
        <v>222</v>
      </c>
      <c r="V36" s="133">
        <v>165</v>
      </c>
      <c r="W36" s="133">
        <v>57</v>
      </c>
      <c r="X36" s="133">
        <v>31</v>
      </c>
      <c r="Y36" s="133">
        <v>35</v>
      </c>
      <c r="Z36" s="133">
        <v>19</v>
      </c>
      <c r="AA36" s="133">
        <v>28</v>
      </c>
      <c r="AB36" s="133">
        <v>22</v>
      </c>
      <c r="AC36" s="133">
        <v>6</v>
      </c>
      <c r="AD36" s="133" t="s">
        <v>414</v>
      </c>
      <c r="AE36" s="133" t="s">
        <v>414</v>
      </c>
      <c r="AF36" s="133" t="s">
        <v>414</v>
      </c>
      <c r="AG36" s="133">
        <v>1698</v>
      </c>
      <c r="AH36" s="133">
        <v>904</v>
      </c>
      <c r="AI36" s="133">
        <v>794</v>
      </c>
      <c r="AJ36" s="133">
        <v>63</v>
      </c>
      <c r="AK36" s="133">
        <v>60</v>
      </c>
      <c r="AL36" s="133">
        <v>66</v>
      </c>
    </row>
    <row r="37" spans="1:38" x14ac:dyDescent="0.35">
      <c r="A37" s="133" t="s">
        <v>311</v>
      </c>
      <c r="B37" s="133" t="s">
        <v>312</v>
      </c>
      <c r="C37" s="133">
        <v>1983</v>
      </c>
      <c r="D37" s="133">
        <v>928</v>
      </c>
      <c r="E37" s="133">
        <v>1055</v>
      </c>
      <c r="F37" s="133">
        <v>62</v>
      </c>
      <c r="G37" s="133">
        <v>60</v>
      </c>
      <c r="H37" s="133">
        <v>64</v>
      </c>
      <c r="I37" s="133">
        <v>206</v>
      </c>
      <c r="J37" s="133">
        <v>138</v>
      </c>
      <c r="K37" s="133">
        <v>68</v>
      </c>
      <c r="L37" s="133">
        <v>24</v>
      </c>
      <c r="M37" s="133">
        <v>26</v>
      </c>
      <c r="N37" s="133">
        <v>19</v>
      </c>
      <c r="O37" s="133">
        <v>73</v>
      </c>
      <c r="P37" s="133">
        <v>54</v>
      </c>
      <c r="Q37" s="133">
        <v>19</v>
      </c>
      <c r="R37" s="133">
        <v>27</v>
      </c>
      <c r="S37" s="133">
        <v>31</v>
      </c>
      <c r="T37" s="133">
        <v>16</v>
      </c>
      <c r="U37" s="133">
        <v>279</v>
      </c>
      <c r="V37" s="133">
        <v>192</v>
      </c>
      <c r="W37" s="133">
        <v>87</v>
      </c>
      <c r="X37" s="133">
        <v>25</v>
      </c>
      <c r="Y37" s="133">
        <v>28</v>
      </c>
      <c r="Z37" s="133">
        <v>18</v>
      </c>
      <c r="AA37" s="133">
        <v>33</v>
      </c>
      <c r="AB37" s="133">
        <v>23</v>
      </c>
      <c r="AC37" s="133">
        <v>10</v>
      </c>
      <c r="AD37" s="133" t="s">
        <v>414</v>
      </c>
      <c r="AE37" s="133" t="s">
        <v>414</v>
      </c>
      <c r="AF37" s="133" t="s">
        <v>414</v>
      </c>
      <c r="AG37" s="133">
        <v>2320</v>
      </c>
      <c r="AH37" s="133">
        <v>1157</v>
      </c>
      <c r="AI37" s="133">
        <v>1163</v>
      </c>
      <c r="AJ37" s="133">
        <v>57</v>
      </c>
      <c r="AK37" s="133">
        <v>54</v>
      </c>
      <c r="AL37" s="133">
        <v>60</v>
      </c>
    </row>
    <row r="38" spans="1:38" x14ac:dyDescent="0.35">
      <c r="A38" s="133" t="s">
        <v>271</v>
      </c>
      <c r="B38" s="133" t="s">
        <v>272</v>
      </c>
      <c r="C38" s="133">
        <v>3712</v>
      </c>
      <c r="D38" s="133">
        <v>1749</v>
      </c>
      <c r="E38" s="133">
        <v>1963</v>
      </c>
      <c r="F38" s="133">
        <v>68</v>
      </c>
      <c r="G38" s="133">
        <v>66</v>
      </c>
      <c r="H38" s="133">
        <v>69</v>
      </c>
      <c r="I38" s="133">
        <v>416</v>
      </c>
      <c r="J38" s="133">
        <v>255</v>
      </c>
      <c r="K38" s="133">
        <v>161</v>
      </c>
      <c r="L38" s="133">
        <v>39</v>
      </c>
      <c r="M38" s="133" t="s">
        <v>414</v>
      </c>
      <c r="N38" s="133" t="s">
        <v>414</v>
      </c>
      <c r="O38" s="133">
        <v>264</v>
      </c>
      <c r="P38" s="133">
        <v>183</v>
      </c>
      <c r="Q38" s="133">
        <v>81</v>
      </c>
      <c r="R38" s="133">
        <v>31</v>
      </c>
      <c r="S38" s="133" t="s">
        <v>414</v>
      </c>
      <c r="T38" s="133" t="s">
        <v>414</v>
      </c>
      <c r="U38" s="133">
        <v>680</v>
      </c>
      <c r="V38" s="133">
        <v>438</v>
      </c>
      <c r="W38" s="133">
        <v>242</v>
      </c>
      <c r="X38" s="133">
        <v>36</v>
      </c>
      <c r="Y38" s="133">
        <v>37</v>
      </c>
      <c r="Z38" s="133">
        <v>34</v>
      </c>
      <c r="AA38" s="133" t="s">
        <v>414</v>
      </c>
      <c r="AB38" s="133">
        <v>3</v>
      </c>
      <c r="AC38" s="133" t="s">
        <v>414</v>
      </c>
      <c r="AD38" s="133" t="s">
        <v>414</v>
      </c>
      <c r="AE38" s="133" t="s">
        <v>414</v>
      </c>
      <c r="AF38" s="133" t="s">
        <v>414</v>
      </c>
      <c r="AG38" s="133">
        <v>4471</v>
      </c>
      <c r="AH38" s="133">
        <v>2238</v>
      </c>
      <c r="AI38" s="133">
        <v>2233</v>
      </c>
      <c r="AJ38" s="133">
        <v>62</v>
      </c>
      <c r="AK38" s="133">
        <v>60</v>
      </c>
      <c r="AL38" s="133">
        <v>65</v>
      </c>
    </row>
    <row r="39" spans="1:38" x14ac:dyDescent="0.35">
      <c r="A39" s="133" t="s">
        <v>313</v>
      </c>
      <c r="B39" s="133" t="s">
        <v>314</v>
      </c>
      <c r="C39" s="133">
        <v>3256</v>
      </c>
      <c r="D39" s="133">
        <v>1584</v>
      </c>
      <c r="E39" s="133">
        <v>1672</v>
      </c>
      <c r="F39" s="133">
        <v>61</v>
      </c>
      <c r="G39" s="133">
        <v>58</v>
      </c>
      <c r="H39" s="133">
        <v>64</v>
      </c>
      <c r="I39" s="133">
        <v>259</v>
      </c>
      <c r="J39" s="133">
        <v>166</v>
      </c>
      <c r="K39" s="133">
        <v>93</v>
      </c>
      <c r="L39" s="133">
        <v>19</v>
      </c>
      <c r="M39" s="133">
        <v>19</v>
      </c>
      <c r="N39" s="133">
        <v>20</v>
      </c>
      <c r="O39" s="133">
        <v>157</v>
      </c>
      <c r="P39" s="133">
        <v>118</v>
      </c>
      <c r="Q39" s="133">
        <v>39</v>
      </c>
      <c r="R39" s="133">
        <v>15</v>
      </c>
      <c r="S39" s="133">
        <v>15</v>
      </c>
      <c r="T39" s="133">
        <v>13</v>
      </c>
      <c r="U39" s="133">
        <v>416</v>
      </c>
      <c r="V39" s="133">
        <v>284</v>
      </c>
      <c r="W39" s="133">
        <v>132</v>
      </c>
      <c r="X39" s="133">
        <v>18</v>
      </c>
      <c r="Y39" s="133">
        <v>17</v>
      </c>
      <c r="Z39" s="133">
        <v>18</v>
      </c>
      <c r="AA39" s="133">
        <v>60</v>
      </c>
      <c r="AB39" s="133">
        <v>38</v>
      </c>
      <c r="AC39" s="133">
        <v>22</v>
      </c>
      <c r="AD39" s="133">
        <v>7</v>
      </c>
      <c r="AE39" s="133" t="s">
        <v>414</v>
      </c>
      <c r="AF39" s="133" t="s">
        <v>414</v>
      </c>
      <c r="AG39" s="133">
        <v>3773</v>
      </c>
      <c r="AH39" s="133">
        <v>1927</v>
      </c>
      <c r="AI39" s="133">
        <v>1846</v>
      </c>
      <c r="AJ39" s="133">
        <v>55</v>
      </c>
      <c r="AK39" s="133">
        <v>51</v>
      </c>
      <c r="AL39" s="133">
        <v>59</v>
      </c>
    </row>
    <row r="40" spans="1:38" x14ac:dyDescent="0.35">
      <c r="A40" s="133" t="s">
        <v>315</v>
      </c>
      <c r="B40" s="133" t="s">
        <v>316</v>
      </c>
      <c r="C40" s="133">
        <v>1967</v>
      </c>
      <c r="D40" s="133">
        <v>962</v>
      </c>
      <c r="E40" s="133">
        <v>1005</v>
      </c>
      <c r="F40" s="133">
        <v>70</v>
      </c>
      <c r="G40" s="133">
        <v>66</v>
      </c>
      <c r="H40" s="133">
        <v>73</v>
      </c>
      <c r="I40" s="133">
        <v>106</v>
      </c>
      <c r="J40" s="133">
        <v>66</v>
      </c>
      <c r="K40" s="133">
        <v>40</v>
      </c>
      <c r="L40" s="133">
        <v>24</v>
      </c>
      <c r="M40" s="133" t="s">
        <v>414</v>
      </c>
      <c r="N40" s="133" t="s">
        <v>414</v>
      </c>
      <c r="O40" s="133">
        <v>48</v>
      </c>
      <c r="P40" s="133">
        <v>35</v>
      </c>
      <c r="Q40" s="133">
        <v>13</v>
      </c>
      <c r="R40" s="133">
        <v>23</v>
      </c>
      <c r="S40" s="133" t="s">
        <v>414</v>
      </c>
      <c r="T40" s="133" t="s">
        <v>414</v>
      </c>
      <c r="U40" s="133">
        <v>154</v>
      </c>
      <c r="V40" s="133">
        <v>101</v>
      </c>
      <c r="W40" s="133">
        <v>53</v>
      </c>
      <c r="X40" s="133">
        <v>23</v>
      </c>
      <c r="Y40" s="133">
        <v>25</v>
      </c>
      <c r="Z40" s="133">
        <v>21</v>
      </c>
      <c r="AA40" s="133">
        <v>32</v>
      </c>
      <c r="AB40" s="133">
        <v>22</v>
      </c>
      <c r="AC40" s="133">
        <v>10</v>
      </c>
      <c r="AD40" s="133">
        <v>16</v>
      </c>
      <c r="AE40" s="133" t="s">
        <v>414</v>
      </c>
      <c r="AF40" s="133" t="s">
        <v>414</v>
      </c>
      <c r="AG40" s="133">
        <v>2168</v>
      </c>
      <c r="AH40" s="133">
        <v>1094</v>
      </c>
      <c r="AI40" s="133">
        <v>1074</v>
      </c>
      <c r="AJ40" s="133">
        <v>65</v>
      </c>
      <c r="AK40" s="133">
        <v>61</v>
      </c>
      <c r="AL40" s="133">
        <v>69</v>
      </c>
    </row>
    <row r="41" spans="1:38" x14ac:dyDescent="0.35">
      <c r="A41" s="133" t="s">
        <v>317</v>
      </c>
      <c r="B41" s="133" t="s">
        <v>318</v>
      </c>
      <c r="C41" s="133">
        <v>1730</v>
      </c>
      <c r="D41" s="133">
        <v>838</v>
      </c>
      <c r="E41" s="133">
        <v>892</v>
      </c>
      <c r="F41" s="133">
        <v>74</v>
      </c>
      <c r="G41" s="133">
        <v>71</v>
      </c>
      <c r="H41" s="133">
        <v>76</v>
      </c>
      <c r="I41" s="133">
        <v>237</v>
      </c>
      <c r="J41" s="133">
        <v>147</v>
      </c>
      <c r="K41" s="133">
        <v>90</v>
      </c>
      <c r="L41" s="133">
        <v>26</v>
      </c>
      <c r="M41" s="133" t="s">
        <v>414</v>
      </c>
      <c r="N41" s="133" t="s">
        <v>414</v>
      </c>
      <c r="O41" s="133">
        <v>70</v>
      </c>
      <c r="P41" s="133">
        <v>51</v>
      </c>
      <c r="Q41" s="133">
        <v>19</v>
      </c>
      <c r="R41" s="133">
        <v>23</v>
      </c>
      <c r="S41" s="133" t="s">
        <v>414</v>
      </c>
      <c r="T41" s="133" t="s">
        <v>414</v>
      </c>
      <c r="U41" s="133">
        <v>307</v>
      </c>
      <c r="V41" s="133">
        <v>198</v>
      </c>
      <c r="W41" s="133">
        <v>109</v>
      </c>
      <c r="X41" s="133">
        <v>25</v>
      </c>
      <c r="Y41" s="133">
        <v>26</v>
      </c>
      <c r="Z41" s="133">
        <v>23</v>
      </c>
      <c r="AA41" s="133">
        <v>34</v>
      </c>
      <c r="AB41" s="133">
        <v>19</v>
      </c>
      <c r="AC41" s="133">
        <v>15</v>
      </c>
      <c r="AD41" s="133">
        <v>15</v>
      </c>
      <c r="AE41" s="133" t="s">
        <v>414</v>
      </c>
      <c r="AF41" s="133" t="s">
        <v>414</v>
      </c>
      <c r="AG41" s="133">
        <v>2083</v>
      </c>
      <c r="AH41" s="133">
        <v>1063</v>
      </c>
      <c r="AI41" s="133">
        <v>1020</v>
      </c>
      <c r="AJ41" s="133">
        <v>65</v>
      </c>
      <c r="AK41" s="133">
        <v>61</v>
      </c>
      <c r="AL41" s="133">
        <v>69</v>
      </c>
    </row>
    <row r="42" spans="1:38" x14ac:dyDescent="0.35">
      <c r="A42" s="133" t="s">
        <v>319</v>
      </c>
      <c r="B42" s="133" t="s">
        <v>320</v>
      </c>
      <c r="C42" s="133">
        <v>2598</v>
      </c>
      <c r="D42" s="133">
        <v>1197</v>
      </c>
      <c r="E42" s="133">
        <v>1401</v>
      </c>
      <c r="F42" s="133">
        <v>69</v>
      </c>
      <c r="G42" s="133">
        <v>66</v>
      </c>
      <c r="H42" s="133">
        <v>71</v>
      </c>
      <c r="I42" s="133">
        <v>432</v>
      </c>
      <c r="J42" s="133">
        <v>270</v>
      </c>
      <c r="K42" s="133">
        <v>162</v>
      </c>
      <c r="L42" s="133">
        <v>41</v>
      </c>
      <c r="M42" s="133">
        <v>41</v>
      </c>
      <c r="N42" s="133">
        <v>41</v>
      </c>
      <c r="O42" s="133">
        <v>286</v>
      </c>
      <c r="P42" s="133">
        <v>192</v>
      </c>
      <c r="Q42" s="133">
        <v>94</v>
      </c>
      <c r="R42" s="133">
        <v>33</v>
      </c>
      <c r="S42" s="133">
        <v>31</v>
      </c>
      <c r="T42" s="133">
        <v>37</v>
      </c>
      <c r="U42" s="133">
        <v>718</v>
      </c>
      <c r="V42" s="133">
        <v>462</v>
      </c>
      <c r="W42" s="133">
        <v>256</v>
      </c>
      <c r="X42" s="133">
        <v>38</v>
      </c>
      <c r="Y42" s="133">
        <v>37</v>
      </c>
      <c r="Z42" s="133">
        <v>39</v>
      </c>
      <c r="AA42" s="133">
        <v>65</v>
      </c>
      <c r="AB42" s="133">
        <v>47</v>
      </c>
      <c r="AC42" s="133">
        <v>18</v>
      </c>
      <c r="AD42" s="133">
        <v>8</v>
      </c>
      <c r="AE42" s="133" t="s">
        <v>414</v>
      </c>
      <c r="AF42" s="133" t="s">
        <v>414</v>
      </c>
      <c r="AG42" s="133">
        <v>3414</v>
      </c>
      <c r="AH42" s="133">
        <v>1720</v>
      </c>
      <c r="AI42" s="133">
        <v>1694</v>
      </c>
      <c r="AJ42" s="133">
        <v>61</v>
      </c>
      <c r="AK42" s="133">
        <v>56</v>
      </c>
      <c r="AL42" s="133">
        <v>65</v>
      </c>
    </row>
    <row r="43" spans="1:38" x14ac:dyDescent="0.35">
      <c r="A43" s="133" t="s">
        <v>198</v>
      </c>
      <c r="B43" s="133" t="s">
        <v>199</v>
      </c>
      <c r="C43" s="133">
        <v>11054</v>
      </c>
      <c r="D43" s="133">
        <v>5142</v>
      </c>
      <c r="E43" s="133">
        <v>5912</v>
      </c>
      <c r="F43" s="133">
        <v>71</v>
      </c>
      <c r="G43" s="133">
        <v>70</v>
      </c>
      <c r="H43" s="133">
        <v>71</v>
      </c>
      <c r="I43" s="133">
        <v>2094</v>
      </c>
      <c r="J43" s="133">
        <v>1315</v>
      </c>
      <c r="K43" s="133">
        <v>779</v>
      </c>
      <c r="L43" s="133">
        <v>27</v>
      </c>
      <c r="M43" s="133">
        <v>27</v>
      </c>
      <c r="N43" s="133">
        <v>28</v>
      </c>
      <c r="O43" s="133">
        <v>1123</v>
      </c>
      <c r="P43" s="133">
        <v>783</v>
      </c>
      <c r="Q43" s="133">
        <v>340</v>
      </c>
      <c r="R43" s="133">
        <v>15</v>
      </c>
      <c r="S43" s="133">
        <v>16</v>
      </c>
      <c r="T43" s="133">
        <v>14</v>
      </c>
      <c r="U43" s="133">
        <v>3217</v>
      </c>
      <c r="V43" s="133">
        <v>2098</v>
      </c>
      <c r="W43" s="133">
        <v>1119</v>
      </c>
      <c r="X43" s="133">
        <v>23</v>
      </c>
      <c r="Y43" s="133">
        <v>23</v>
      </c>
      <c r="Z43" s="133">
        <v>24</v>
      </c>
      <c r="AA43" s="133">
        <v>282</v>
      </c>
      <c r="AB43" s="133">
        <v>203</v>
      </c>
      <c r="AC43" s="133">
        <v>79</v>
      </c>
      <c r="AD43" s="133">
        <v>7</v>
      </c>
      <c r="AE43" s="133">
        <v>8</v>
      </c>
      <c r="AF43" s="133">
        <v>5</v>
      </c>
      <c r="AG43" s="133">
        <v>14681</v>
      </c>
      <c r="AH43" s="133">
        <v>7509</v>
      </c>
      <c r="AI43" s="133">
        <v>7172</v>
      </c>
      <c r="AJ43" s="133">
        <v>59</v>
      </c>
      <c r="AK43" s="133">
        <v>55</v>
      </c>
      <c r="AL43" s="133">
        <v>63</v>
      </c>
    </row>
    <row r="44" spans="1:38" x14ac:dyDescent="0.35">
      <c r="A44" s="133" t="s">
        <v>200</v>
      </c>
      <c r="B44" s="133" t="s">
        <v>201</v>
      </c>
      <c r="C44" s="133">
        <v>3232</v>
      </c>
      <c r="D44" s="133">
        <v>1536</v>
      </c>
      <c r="E44" s="133">
        <v>1696</v>
      </c>
      <c r="F44" s="133">
        <v>65</v>
      </c>
      <c r="G44" s="133">
        <v>62</v>
      </c>
      <c r="H44" s="133">
        <v>68</v>
      </c>
      <c r="I44" s="133">
        <v>261</v>
      </c>
      <c r="J44" s="133">
        <v>171</v>
      </c>
      <c r="K44" s="133">
        <v>90</v>
      </c>
      <c r="L44" s="133">
        <v>28</v>
      </c>
      <c r="M44" s="133">
        <v>29</v>
      </c>
      <c r="N44" s="133">
        <v>24</v>
      </c>
      <c r="O44" s="133">
        <v>366</v>
      </c>
      <c r="P44" s="133">
        <v>263</v>
      </c>
      <c r="Q44" s="133">
        <v>103</v>
      </c>
      <c r="R44" s="133">
        <v>30</v>
      </c>
      <c r="S44" s="133">
        <v>29</v>
      </c>
      <c r="T44" s="133">
        <v>32</v>
      </c>
      <c r="U44" s="133">
        <v>627</v>
      </c>
      <c r="V44" s="133">
        <v>434</v>
      </c>
      <c r="W44" s="133">
        <v>193</v>
      </c>
      <c r="X44" s="133">
        <v>29</v>
      </c>
      <c r="Y44" s="133">
        <v>29</v>
      </c>
      <c r="Z44" s="133">
        <v>28</v>
      </c>
      <c r="AA44" s="133">
        <v>39</v>
      </c>
      <c r="AB44" s="133">
        <v>30</v>
      </c>
      <c r="AC44" s="133">
        <v>9</v>
      </c>
      <c r="AD44" s="133" t="s">
        <v>414</v>
      </c>
      <c r="AE44" s="133" t="s">
        <v>414</v>
      </c>
      <c r="AF44" s="133" t="s">
        <v>414</v>
      </c>
      <c r="AG44" s="133">
        <v>3933</v>
      </c>
      <c r="AH44" s="133">
        <v>2021</v>
      </c>
      <c r="AI44" s="133">
        <v>1912</v>
      </c>
      <c r="AJ44" s="133">
        <v>58</v>
      </c>
      <c r="AK44" s="133">
        <v>53</v>
      </c>
      <c r="AL44" s="133">
        <v>63</v>
      </c>
    </row>
    <row r="45" spans="1:38" x14ac:dyDescent="0.35">
      <c r="A45" s="133" t="s">
        <v>202</v>
      </c>
      <c r="B45" s="133" t="s">
        <v>203</v>
      </c>
      <c r="C45" s="133">
        <v>2919</v>
      </c>
      <c r="D45" s="133">
        <v>1362</v>
      </c>
      <c r="E45" s="133">
        <v>1557</v>
      </c>
      <c r="F45" s="133">
        <v>70</v>
      </c>
      <c r="G45" s="133">
        <v>68</v>
      </c>
      <c r="H45" s="133">
        <v>72</v>
      </c>
      <c r="I45" s="133">
        <v>351</v>
      </c>
      <c r="J45" s="133">
        <v>212</v>
      </c>
      <c r="K45" s="133">
        <v>139</v>
      </c>
      <c r="L45" s="133">
        <v>28</v>
      </c>
      <c r="M45" s="133">
        <v>27</v>
      </c>
      <c r="N45" s="133">
        <v>29</v>
      </c>
      <c r="O45" s="133">
        <v>278</v>
      </c>
      <c r="P45" s="133">
        <v>195</v>
      </c>
      <c r="Q45" s="133">
        <v>83</v>
      </c>
      <c r="R45" s="133">
        <v>28</v>
      </c>
      <c r="S45" s="133">
        <v>30</v>
      </c>
      <c r="T45" s="133">
        <v>25</v>
      </c>
      <c r="U45" s="133">
        <v>629</v>
      </c>
      <c r="V45" s="133">
        <v>407</v>
      </c>
      <c r="W45" s="133">
        <v>222</v>
      </c>
      <c r="X45" s="133">
        <v>28</v>
      </c>
      <c r="Y45" s="133">
        <v>29</v>
      </c>
      <c r="Z45" s="133">
        <v>27</v>
      </c>
      <c r="AA45" s="133">
        <v>92</v>
      </c>
      <c r="AB45" s="133">
        <v>66</v>
      </c>
      <c r="AC45" s="133">
        <v>26</v>
      </c>
      <c r="AD45" s="133">
        <v>21</v>
      </c>
      <c r="AE45" s="133">
        <v>20</v>
      </c>
      <c r="AF45" s="133">
        <v>23</v>
      </c>
      <c r="AG45" s="133">
        <v>3642</v>
      </c>
      <c r="AH45" s="133">
        <v>1836</v>
      </c>
      <c r="AI45" s="133">
        <v>1806</v>
      </c>
      <c r="AJ45" s="133">
        <v>62</v>
      </c>
      <c r="AK45" s="133">
        <v>57</v>
      </c>
      <c r="AL45" s="133">
        <v>66</v>
      </c>
    </row>
    <row r="46" spans="1:38" x14ac:dyDescent="0.35">
      <c r="A46" s="133" t="s">
        <v>206</v>
      </c>
      <c r="B46" s="133" t="s">
        <v>207</v>
      </c>
      <c r="C46" s="133">
        <v>3236</v>
      </c>
      <c r="D46" s="133">
        <v>1509</v>
      </c>
      <c r="E46" s="133">
        <v>1727</v>
      </c>
      <c r="F46" s="133">
        <v>67</v>
      </c>
      <c r="G46" s="133">
        <v>65</v>
      </c>
      <c r="H46" s="133">
        <v>69</v>
      </c>
      <c r="I46" s="133">
        <v>538</v>
      </c>
      <c r="J46" s="133">
        <v>349</v>
      </c>
      <c r="K46" s="133">
        <v>189</v>
      </c>
      <c r="L46" s="133">
        <v>24</v>
      </c>
      <c r="M46" s="133">
        <v>25</v>
      </c>
      <c r="N46" s="133">
        <v>23</v>
      </c>
      <c r="O46" s="133">
        <v>243</v>
      </c>
      <c r="P46" s="133">
        <v>180</v>
      </c>
      <c r="Q46" s="133">
        <v>63</v>
      </c>
      <c r="R46" s="133">
        <v>25</v>
      </c>
      <c r="S46" s="133">
        <v>24</v>
      </c>
      <c r="T46" s="133">
        <v>25</v>
      </c>
      <c r="U46" s="133">
        <v>781</v>
      </c>
      <c r="V46" s="133">
        <v>529</v>
      </c>
      <c r="W46" s="133">
        <v>252</v>
      </c>
      <c r="X46" s="133">
        <v>24</v>
      </c>
      <c r="Y46" s="133">
        <v>25</v>
      </c>
      <c r="Z46" s="133">
        <v>23</v>
      </c>
      <c r="AA46" s="133">
        <v>52</v>
      </c>
      <c r="AB46" s="133">
        <v>33</v>
      </c>
      <c r="AC46" s="133">
        <v>19</v>
      </c>
      <c r="AD46" s="133">
        <v>8</v>
      </c>
      <c r="AE46" s="133" t="s">
        <v>414</v>
      </c>
      <c r="AF46" s="133" t="s">
        <v>414</v>
      </c>
      <c r="AG46" s="133">
        <v>4105</v>
      </c>
      <c r="AH46" s="133">
        <v>2086</v>
      </c>
      <c r="AI46" s="133">
        <v>2019</v>
      </c>
      <c r="AJ46" s="133">
        <v>58</v>
      </c>
      <c r="AK46" s="133">
        <v>53</v>
      </c>
      <c r="AL46" s="133">
        <v>62</v>
      </c>
    </row>
    <row r="47" spans="1:38" x14ac:dyDescent="0.35">
      <c r="A47" s="133" t="s">
        <v>210</v>
      </c>
      <c r="B47" s="133" t="s">
        <v>211</v>
      </c>
      <c r="C47" s="133">
        <v>2223</v>
      </c>
      <c r="D47" s="133">
        <v>1072</v>
      </c>
      <c r="E47" s="133">
        <v>1151</v>
      </c>
      <c r="F47" s="133">
        <v>77</v>
      </c>
      <c r="G47" s="133">
        <v>76</v>
      </c>
      <c r="H47" s="133">
        <v>78</v>
      </c>
      <c r="I47" s="133">
        <v>164</v>
      </c>
      <c r="J47" s="133">
        <v>107</v>
      </c>
      <c r="K47" s="133">
        <v>57</v>
      </c>
      <c r="L47" s="133">
        <v>45</v>
      </c>
      <c r="M47" s="133">
        <v>40</v>
      </c>
      <c r="N47" s="133">
        <v>54</v>
      </c>
      <c r="O47" s="133">
        <v>126</v>
      </c>
      <c r="P47" s="133">
        <v>96</v>
      </c>
      <c r="Q47" s="133">
        <v>30</v>
      </c>
      <c r="R47" s="133">
        <v>39</v>
      </c>
      <c r="S47" s="133">
        <v>41</v>
      </c>
      <c r="T47" s="133">
        <v>33</v>
      </c>
      <c r="U47" s="133">
        <v>290</v>
      </c>
      <c r="V47" s="133">
        <v>203</v>
      </c>
      <c r="W47" s="133">
        <v>87</v>
      </c>
      <c r="X47" s="133">
        <v>42</v>
      </c>
      <c r="Y47" s="133">
        <v>40</v>
      </c>
      <c r="Z47" s="133">
        <v>47</v>
      </c>
      <c r="AA47" s="133">
        <v>49</v>
      </c>
      <c r="AB47" s="133">
        <v>38</v>
      </c>
      <c r="AC47" s="133">
        <v>11</v>
      </c>
      <c r="AD47" s="133">
        <v>22</v>
      </c>
      <c r="AE47" s="133" t="s">
        <v>414</v>
      </c>
      <c r="AF47" s="133" t="s">
        <v>414</v>
      </c>
      <c r="AG47" s="133">
        <v>2566</v>
      </c>
      <c r="AH47" s="133">
        <v>1316</v>
      </c>
      <c r="AI47" s="133">
        <v>1250</v>
      </c>
      <c r="AJ47" s="133">
        <v>72</v>
      </c>
      <c r="AK47" s="133">
        <v>69</v>
      </c>
      <c r="AL47" s="133">
        <v>75</v>
      </c>
    </row>
    <row r="48" spans="1:38" x14ac:dyDescent="0.35">
      <c r="A48" s="133" t="s">
        <v>218</v>
      </c>
      <c r="B48" s="133" t="s">
        <v>219</v>
      </c>
      <c r="C48" s="133">
        <v>3067</v>
      </c>
      <c r="D48" s="133">
        <v>1466</v>
      </c>
      <c r="E48" s="133">
        <v>1601</v>
      </c>
      <c r="F48" s="133">
        <v>68</v>
      </c>
      <c r="G48" s="133">
        <v>66</v>
      </c>
      <c r="H48" s="133">
        <v>69</v>
      </c>
      <c r="I48" s="133">
        <v>337</v>
      </c>
      <c r="J48" s="133">
        <v>222</v>
      </c>
      <c r="K48" s="133">
        <v>115</v>
      </c>
      <c r="L48" s="133">
        <v>20</v>
      </c>
      <c r="M48" s="133">
        <v>21</v>
      </c>
      <c r="N48" s="133">
        <v>19</v>
      </c>
      <c r="O48" s="133">
        <v>99</v>
      </c>
      <c r="P48" s="133">
        <v>67</v>
      </c>
      <c r="Q48" s="133">
        <v>32</v>
      </c>
      <c r="R48" s="133">
        <v>24</v>
      </c>
      <c r="S48" s="133">
        <v>24</v>
      </c>
      <c r="T48" s="133">
        <v>25</v>
      </c>
      <c r="U48" s="133">
        <v>436</v>
      </c>
      <c r="V48" s="133">
        <v>289</v>
      </c>
      <c r="W48" s="133">
        <v>147</v>
      </c>
      <c r="X48" s="133">
        <v>21</v>
      </c>
      <c r="Y48" s="133">
        <v>21</v>
      </c>
      <c r="Z48" s="133">
        <v>20</v>
      </c>
      <c r="AA48" s="133">
        <v>26</v>
      </c>
      <c r="AB48" s="133">
        <v>20</v>
      </c>
      <c r="AC48" s="133">
        <v>6</v>
      </c>
      <c r="AD48" s="133" t="s">
        <v>414</v>
      </c>
      <c r="AE48" s="133" t="s">
        <v>414</v>
      </c>
      <c r="AF48" s="133" t="s">
        <v>414</v>
      </c>
      <c r="AG48" s="133">
        <v>3541</v>
      </c>
      <c r="AH48" s="133">
        <v>1780</v>
      </c>
      <c r="AI48" s="133">
        <v>1761</v>
      </c>
      <c r="AJ48" s="133">
        <v>61</v>
      </c>
      <c r="AK48" s="133">
        <v>58</v>
      </c>
      <c r="AL48" s="133">
        <v>64</v>
      </c>
    </row>
    <row r="49" spans="1:38" x14ac:dyDescent="0.35">
      <c r="A49" s="133" t="s">
        <v>222</v>
      </c>
      <c r="B49" s="133" t="s">
        <v>223</v>
      </c>
      <c r="C49" s="133">
        <v>2351</v>
      </c>
      <c r="D49" s="133">
        <v>1123</v>
      </c>
      <c r="E49" s="133">
        <v>1228</v>
      </c>
      <c r="F49" s="133">
        <v>63</v>
      </c>
      <c r="G49" s="133">
        <v>60</v>
      </c>
      <c r="H49" s="133">
        <v>67</v>
      </c>
      <c r="I49" s="133">
        <v>375</v>
      </c>
      <c r="J49" s="133">
        <v>227</v>
      </c>
      <c r="K49" s="133">
        <v>148</v>
      </c>
      <c r="L49" s="133">
        <v>19</v>
      </c>
      <c r="M49" s="133">
        <v>22</v>
      </c>
      <c r="N49" s="133">
        <v>14</v>
      </c>
      <c r="O49" s="133">
        <v>126</v>
      </c>
      <c r="P49" s="133">
        <v>94</v>
      </c>
      <c r="Q49" s="133">
        <v>32</v>
      </c>
      <c r="R49" s="133">
        <v>20</v>
      </c>
      <c r="S49" s="133">
        <v>19</v>
      </c>
      <c r="T49" s="133">
        <v>22</v>
      </c>
      <c r="U49" s="133">
        <v>501</v>
      </c>
      <c r="V49" s="133">
        <v>321</v>
      </c>
      <c r="W49" s="133">
        <v>180</v>
      </c>
      <c r="X49" s="133">
        <v>19</v>
      </c>
      <c r="Y49" s="133">
        <v>21</v>
      </c>
      <c r="Z49" s="133">
        <v>15</v>
      </c>
      <c r="AA49" s="133">
        <v>50</v>
      </c>
      <c r="AB49" s="133">
        <v>39</v>
      </c>
      <c r="AC49" s="133">
        <v>11</v>
      </c>
      <c r="AD49" s="133">
        <v>6</v>
      </c>
      <c r="AE49" s="133" t="s">
        <v>414</v>
      </c>
      <c r="AF49" s="133" t="s">
        <v>414</v>
      </c>
      <c r="AG49" s="133">
        <v>2920</v>
      </c>
      <c r="AH49" s="133">
        <v>1493</v>
      </c>
      <c r="AI49" s="133">
        <v>1427</v>
      </c>
      <c r="AJ49" s="133">
        <v>55</v>
      </c>
      <c r="AK49" s="133">
        <v>50</v>
      </c>
      <c r="AL49" s="133">
        <v>59</v>
      </c>
    </row>
    <row r="50" spans="1:38" x14ac:dyDescent="0.35">
      <c r="A50" s="133" t="s">
        <v>116</v>
      </c>
      <c r="B50" s="133" t="s">
        <v>117</v>
      </c>
      <c r="C50" s="133">
        <v>1458</v>
      </c>
      <c r="D50" s="133">
        <v>697</v>
      </c>
      <c r="E50" s="133">
        <v>761</v>
      </c>
      <c r="F50" s="133">
        <v>62</v>
      </c>
      <c r="G50" s="133">
        <v>61</v>
      </c>
      <c r="H50" s="133">
        <v>63</v>
      </c>
      <c r="I50" s="133">
        <v>227</v>
      </c>
      <c r="J50" s="133">
        <v>153</v>
      </c>
      <c r="K50" s="133">
        <v>74</v>
      </c>
      <c r="L50" s="133">
        <v>18</v>
      </c>
      <c r="M50" s="133">
        <v>18</v>
      </c>
      <c r="N50" s="133">
        <v>16</v>
      </c>
      <c r="O50" s="133">
        <v>129</v>
      </c>
      <c r="P50" s="133">
        <v>99</v>
      </c>
      <c r="Q50" s="133">
        <v>30</v>
      </c>
      <c r="R50" s="133">
        <v>17</v>
      </c>
      <c r="S50" s="133">
        <v>18</v>
      </c>
      <c r="T50" s="133">
        <v>13</v>
      </c>
      <c r="U50" s="133">
        <v>356</v>
      </c>
      <c r="V50" s="133">
        <v>252</v>
      </c>
      <c r="W50" s="133">
        <v>104</v>
      </c>
      <c r="X50" s="133">
        <v>17</v>
      </c>
      <c r="Y50" s="133">
        <v>18</v>
      </c>
      <c r="Z50" s="133">
        <v>15</v>
      </c>
      <c r="AA50" s="133">
        <v>23</v>
      </c>
      <c r="AB50" s="133" t="s">
        <v>414</v>
      </c>
      <c r="AC50" s="133" t="s">
        <v>414</v>
      </c>
      <c r="AD50" s="133">
        <v>13</v>
      </c>
      <c r="AE50" s="133" t="s">
        <v>414</v>
      </c>
      <c r="AF50" s="133" t="s">
        <v>414</v>
      </c>
      <c r="AG50" s="133">
        <v>1839</v>
      </c>
      <c r="AH50" s="133">
        <v>964</v>
      </c>
      <c r="AI50" s="133">
        <v>875</v>
      </c>
      <c r="AJ50" s="133">
        <v>52</v>
      </c>
      <c r="AK50" s="133">
        <v>49</v>
      </c>
      <c r="AL50" s="133">
        <v>57</v>
      </c>
    </row>
    <row r="51" spans="1:38" x14ac:dyDescent="0.35">
      <c r="A51" s="133" t="s">
        <v>120</v>
      </c>
      <c r="B51" s="133" t="s">
        <v>121</v>
      </c>
      <c r="C51" s="133">
        <v>3703</v>
      </c>
      <c r="D51" s="133">
        <v>1737</v>
      </c>
      <c r="E51" s="133">
        <v>1966</v>
      </c>
      <c r="F51" s="133">
        <v>57</v>
      </c>
      <c r="G51" s="133">
        <v>55</v>
      </c>
      <c r="H51" s="133">
        <v>58</v>
      </c>
      <c r="I51" s="133">
        <v>580</v>
      </c>
      <c r="J51" s="133">
        <v>378</v>
      </c>
      <c r="K51" s="133">
        <v>202</v>
      </c>
      <c r="L51" s="133">
        <v>21</v>
      </c>
      <c r="M51" s="133">
        <v>20</v>
      </c>
      <c r="N51" s="133">
        <v>23</v>
      </c>
      <c r="O51" s="133">
        <v>352</v>
      </c>
      <c r="P51" s="133">
        <v>253</v>
      </c>
      <c r="Q51" s="133">
        <v>99</v>
      </c>
      <c r="R51" s="133">
        <v>21</v>
      </c>
      <c r="S51" s="133">
        <v>19</v>
      </c>
      <c r="T51" s="133">
        <v>25</v>
      </c>
      <c r="U51" s="133">
        <v>932</v>
      </c>
      <c r="V51" s="133">
        <v>631</v>
      </c>
      <c r="W51" s="133">
        <v>301</v>
      </c>
      <c r="X51" s="133">
        <v>21</v>
      </c>
      <c r="Y51" s="133">
        <v>19</v>
      </c>
      <c r="Z51" s="133">
        <v>24</v>
      </c>
      <c r="AA51" s="133">
        <v>48</v>
      </c>
      <c r="AB51" s="133">
        <v>43</v>
      </c>
      <c r="AC51" s="133">
        <v>5</v>
      </c>
      <c r="AD51" s="133" t="s">
        <v>414</v>
      </c>
      <c r="AE51" s="133" t="s">
        <v>414</v>
      </c>
      <c r="AF51" s="133" t="s">
        <v>414</v>
      </c>
      <c r="AG51" s="133">
        <v>4709</v>
      </c>
      <c r="AH51" s="133">
        <v>2426</v>
      </c>
      <c r="AI51" s="133">
        <v>2283</v>
      </c>
      <c r="AJ51" s="133">
        <v>49</v>
      </c>
      <c r="AK51" s="133">
        <v>45</v>
      </c>
      <c r="AL51" s="133">
        <v>53</v>
      </c>
    </row>
    <row r="52" spans="1:38" x14ac:dyDescent="0.35">
      <c r="A52" s="133" t="s">
        <v>132</v>
      </c>
      <c r="B52" s="133" t="s">
        <v>424</v>
      </c>
      <c r="C52" s="133">
        <v>1639</v>
      </c>
      <c r="D52" s="133">
        <v>759</v>
      </c>
      <c r="E52" s="133">
        <v>880</v>
      </c>
      <c r="F52" s="133">
        <v>69</v>
      </c>
      <c r="G52" s="133">
        <v>68</v>
      </c>
      <c r="H52" s="133">
        <v>70</v>
      </c>
      <c r="I52" s="133">
        <v>191</v>
      </c>
      <c r="J52" s="133">
        <v>123</v>
      </c>
      <c r="K52" s="133">
        <v>68</v>
      </c>
      <c r="L52" s="133">
        <v>22</v>
      </c>
      <c r="M52" s="133">
        <v>24</v>
      </c>
      <c r="N52" s="133">
        <v>18</v>
      </c>
      <c r="O52" s="133">
        <v>122</v>
      </c>
      <c r="P52" s="133">
        <v>86</v>
      </c>
      <c r="Q52" s="133">
        <v>36</v>
      </c>
      <c r="R52" s="133">
        <v>30</v>
      </c>
      <c r="S52" s="133">
        <v>31</v>
      </c>
      <c r="T52" s="133">
        <v>28</v>
      </c>
      <c r="U52" s="133">
        <v>313</v>
      </c>
      <c r="V52" s="133">
        <v>209</v>
      </c>
      <c r="W52" s="133">
        <v>104</v>
      </c>
      <c r="X52" s="133">
        <v>25</v>
      </c>
      <c r="Y52" s="133">
        <v>27</v>
      </c>
      <c r="Z52" s="133">
        <v>21</v>
      </c>
      <c r="AA52" s="133">
        <v>11</v>
      </c>
      <c r="AB52" s="133" t="s">
        <v>414</v>
      </c>
      <c r="AC52" s="133" t="s">
        <v>414</v>
      </c>
      <c r="AD52" s="133" t="s">
        <v>414</v>
      </c>
      <c r="AE52" s="133" t="s">
        <v>414</v>
      </c>
      <c r="AF52" s="133" t="s">
        <v>414</v>
      </c>
      <c r="AG52" s="133">
        <v>1966</v>
      </c>
      <c r="AH52" s="133">
        <v>975</v>
      </c>
      <c r="AI52" s="133">
        <v>991</v>
      </c>
      <c r="AJ52" s="133">
        <v>62</v>
      </c>
      <c r="AK52" s="133">
        <v>59</v>
      </c>
      <c r="AL52" s="133">
        <v>65</v>
      </c>
    </row>
    <row r="53" spans="1:38" x14ac:dyDescent="0.35">
      <c r="A53" s="133" t="s">
        <v>130</v>
      </c>
      <c r="B53" s="133" t="s">
        <v>131</v>
      </c>
      <c r="C53" s="133">
        <v>2441</v>
      </c>
      <c r="D53" s="133">
        <v>1152</v>
      </c>
      <c r="E53" s="133">
        <v>1289</v>
      </c>
      <c r="F53" s="133">
        <v>57</v>
      </c>
      <c r="G53" s="133">
        <v>55</v>
      </c>
      <c r="H53" s="133">
        <v>59</v>
      </c>
      <c r="I53" s="133">
        <v>243</v>
      </c>
      <c r="J53" s="133">
        <v>167</v>
      </c>
      <c r="K53" s="133">
        <v>76</v>
      </c>
      <c r="L53" s="133">
        <v>22</v>
      </c>
      <c r="M53" s="133">
        <v>26</v>
      </c>
      <c r="N53" s="133">
        <v>13</v>
      </c>
      <c r="O53" s="133">
        <v>191</v>
      </c>
      <c r="P53" s="133">
        <v>144</v>
      </c>
      <c r="Q53" s="133">
        <v>47</v>
      </c>
      <c r="R53" s="133">
        <v>16</v>
      </c>
      <c r="S53" s="133">
        <v>18</v>
      </c>
      <c r="T53" s="133">
        <v>9</v>
      </c>
      <c r="U53" s="133">
        <v>434</v>
      </c>
      <c r="V53" s="133">
        <v>311</v>
      </c>
      <c r="W53" s="133">
        <v>123</v>
      </c>
      <c r="X53" s="133">
        <v>19</v>
      </c>
      <c r="Y53" s="133">
        <v>22</v>
      </c>
      <c r="Z53" s="133">
        <v>11</v>
      </c>
      <c r="AA53" s="133">
        <v>37</v>
      </c>
      <c r="AB53" s="133">
        <v>23</v>
      </c>
      <c r="AC53" s="133">
        <v>14</v>
      </c>
      <c r="AD53" s="133" t="s">
        <v>414</v>
      </c>
      <c r="AE53" s="133" t="s">
        <v>414</v>
      </c>
      <c r="AF53" s="133" t="s">
        <v>414</v>
      </c>
      <c r="AG53" s="133">
        <v>2919</v>
      </c>
      <c r="AH53" s="133">
        <v>1490</v>
      </c>
      <c r="AI53" s="133">
        <v>1429</v>
      </c>
      <c r="AJ53" s="133">
        <v>51</v>
      </c>
      <c r="AK53" s="133">
        <v>47</v>
      </c>
      <c r="AL53" s="133">
        <v>55</v>
      </c>
    </row>
    <row r="54" spans="1:38" x14ac:dyDescent="0.35">
      <c r="A54" s="133" t="s">
        <v>143</v>
      </c>
      <c r="B54" s="133" t="s">
        <v>144</v>
      </c>
      <c r="C54" s="133">
        <v>3059</v>
      </c>
      <c r="D54" s="133">
        <v>1503</v>
      </c>
      <c r="E54" s="133">
        <v>1556</v>
      </c>
      <c r="F54" s="133">
        <v>61</v>
      </c>
      <c r="G54" s="133">
        <v>59</v>
      </c>
      <c r="H54" s="133">
        <v>62</v>
      </c>
      <c r="I54" s="133">
        <v>358</v>
      </c>
      <c r="J54" s="133">
        <v>248</v>
      </c>
      <c r="K54" s="133">
        <v>110</v>
      </c>
      <c r="L54" s="133">
        <v>20</v>
      </c>
      <c r="M54" s="133">
        <v>22</v>
      </c>
      <c r="N54" s="133">
        <v>16</v>
      </c>
      <c r="O54" s="133">
        <v>141</v>
      </c>
      <c r="P54" s="133">
        <v>93</v>
      </c>
      <c r="Q54" s="133">
        <v>48</v>
      </c>
      <c r="R54" s="133">
        <v>23</v>
      </c>
      <c r="S54" s="133">
        <v>20</v>
      </c>
      <c r="T54" s="133">
        <v>27</v>
      </c>
      <c r="U54" s="133">
        <v>499</v>
      </c>
      <c r="V54" s="133">
        <v>341</v>
      </c>
      <c r="W54" s="133">
        <v>158</v>
      </c>
      <c r="X54" s="133">
        <v>21</v>
      </c>
      <c r="Y54" s="133">
        <v>21</v>
      </c>
      <c r="Z54" s="133">
        <v>20</v>
      </c>
      <c r="AA54" s="133">
        <v>46</v>
      </c>
      <c r="AB54" s="133">
        <v>30</v>
      </c>
      <c r="AC54" s="133">
        <v>16</v>
      </c>
      <c r="AD54" s="133" t="s">
        <v>414</v>
      </c>
      <c r="AE54" s="133" t="s">
        <v>414</v>
      </c>
      <c r="AF54" s="133" t="s">
        <v>414</v>
      </c>
      <c r="AG54" s="133">
        <v>3610</v>
      </c>
      <c r="AH54" s="133">
        <v>1876</v>
      </c>
      <c r="AI54" s="133">
        <v>1734</v>
      </c>
      <c r="AJ54" s="133">
        <v>54</v>
      </c>
      <c r="AK54" s="133">
        <v>51</v>
      </c>
      <c r="AL54" s="133">
        <v>57</v>
      </c>
    </row>
    <row r="55" spans="1:38" x14ac:dyDescent="0.35">
      <c r="A55" s="133" t="s">
        <v>104</v>
      </c>
      <c r="B55" s="133" t="s">
        <v>105</v>
      </c>
      <c r="C55" s="133">
        <v>3010</v>
      </c>
      <c r="D55" s="133">
        <v>1513</v>
      </c>
      <c r="E55" s="133">
        <v>1497</v>
      </c>
      <c r="F55" s="133">
        <v>66</v>
      </c>
      <c r="G55" s="133">
        <v>64</v>
      </c>
      <c r="H55" s="133">
        <v>69</v>
      </c>
      <c r="I55" s="133">
        <v>344</v>
      </c>
      <c r="J55" s="133">
        <v>232</v>
      </c>
      <c r="K55" s="133">
        <v>112</v>
      </c>
      <c r="L55" s="133">
        <v>19</v>
      </c>
      <c r="M55" s="133">
        <v>20</v>
      </c>
      <c r="N55" s="133">
        <v>16</v>
      </c>
      <c r="O55" s="133">
        <v>132</v>
      </c>
      <c r="P55" s="133">
        <v>93</v>
      </c>
      <c r="Q55" s="133">
        <v>39</v>
      </c>
      <c r="R55" s="133">
        <v>21</v>
      </c>
      <c r="S55" s="133">
        <v>24</v>
      </c>
      <c r="T55" s="133">
        <v>15</v>
      </c>
      <c r="U55" s="133">
        <v>476</v>
      </c>
      <c r="V55" s="133">
        <v>325</v>
      </c>
      <c r="W55" s="133">
        <v>151</v>
      </c>
      <c r="X55" s="133">
        <v>20</v>
      </c>
      <c r="Y55" s="133">
        <v>21</v>
      </c>
      <c r="Z55" s="133">
        <v>16</v>
      </c>
      <c r="AA55" s="133">
        <v>58</v>
      </c>
      <c r="AB55" s="133">
        <v>39</v>
      </c>
      <c r="AC55" s="133">
        <v>19</v>
      </c>
      <c r="AD55" s="133" t="s">
        <v>414</v>
      </c>
      <c r="AE55" s="133" t="s">
        <v>414</v>
      </c>
      <c r="AF55" s="133" t="s">
        <v>414</v>
      </c>
      <c r="AG55" s="133">
        <v>3567</v>
      </c>
      <c r="AH55" s="133">
        <v>1886</v>
      </c>
      <c r="AI55" s="133">
        <v>1681</v>
      </c>
      <c r="AJ55" s="133">
        <v>59</v>
      </c>
      <c r="AK55" s="133">
        <v>55</v>
      </c>
      <c r="AL55" s="133">
        <v>63</v>
      </c>
    </row>
    <row r="56" spans="1:38" x14ac:dyDescent="0.35">
      <c r="A56" s="133" t="s">
        <v>106</v>
      </c>
      <c r="B56" s="133" t="s">
        <v>107</v>
      </c>
      <c r="C56" s="133">
        <v>1888</v>
      </c>
      <c r="D56" s="133">
        <v>895</v>
      </c>
      <c r="E56" s="133">
        <v>993</v>
      </c>
      <c r="F56" s="133">
        <v>63</v>
      </c>
      <c r="G56" s="133">
        <v>61</v>
      </c>
      <c r="H56" s="133">
        <v>64</v>
      </c>
      <c r="I56" s="133">
        <v>169</v>
      </c>
      <c r="J56" s="133">
        <v>110</v>
      </c>
      <c r="K56" s="133">
        <v>59</v>
      </c>
      <c r="L56" s="133">
        <v>23</v>
      </c>
      <c r="M56" s="133">
        <v>25</v>
      </c>
      <c r="N56" s="133">
        <v>20</v>
      </c>
      <c r="O56" s="133">
        <v>98</v>
      </c>
      <c r="P56" s="133">
        <v>68</v>
      </c>
      <c r="Q56" s="133">
        <v>30</v>
      </c>
      <c r="R56" s="133">
        <v>22</v>
      </c>
      <c r="S56" s="133">
        <v>26</v>
      </c>
      <c r="T56" s="133">
        <v>13</v>
      </c>
      <c r="U56" s="133">
        <v>267</v>
      </c>
      <c r="V56" s="133">
        <v>178</v>
      </c>
      <c r="W56" s="133">
        <v>89</v>
      </c>
      <c r="X56" s="133">
        <v>23</v>
      </c>
      <c r="Y56" s="133">
        <v>25</v>
      </c>
      <c r="Z56" s="133">
        <v>18</v>
      </c>
      <c r="AA56" s="133">
        <v>52</v>
      </c>
      <c r="AB56" s="133">
        <v>37</v>
      </c>
      <c r="AC56" s="133">
        <v>15</v>
      </c>
      <c r="AD56" s="133">
        <v>15</v>
      </c>
      <c r="AE56" s="133" t="s">
        <v>414</v>
      </c>
      <c r="AF56" s="133" t="s">
        <v>414</v>
      </c>
      <c r="AG56" s="133">
        <v>2213</v>
      </c>
      <c r="AH56" s="133">
        <v>1113</v>
      </c>
      <c r="AI56" s="133">
        <v>1100</v>
      </c>
      <c r="AJ56" s="133">
        <v>57</v>
      </c>
      <c r="AK56" s="133">
        <v>54</v>
      </c>
      <c r="AL56" s="133">
        <v>59</v>
      </c>
    </row>
    <row r="57" spans="1:38" x14ac:dyDescent="0.35">
      <c r="A57" s="133" t="s">
        <v>122</v>
      </c>
      <c r="B57" s="133" t="s">
        <v>123</v>
      </c>
      <c r="C57" s="133">
        <v>5068</v>
      </c>
      <c r="D57" s="133">
        <v>2409</v>
      </c>
      <c r="E57" s="133">
        <v>2659</v>
      </c>
      <c r="F57" s="133">
        <v>65</v>
      </c>
      <c r="G57" s="133">
        <v>62</v>
      </c>
      <c r="H57" s="133">
        <v>67</v>
      </c>
      <c r="I57" s="133">
        <v>681</v>
      </c>
      <c r="J57" s="133">
        <v>429</v>
      </c>
      <c r="K57" s="133">
        <v>252</v>
      </c>
      <c r="L57" s="133">
        <v>24</v>
      </c>
      <c r="M57" s="133">
        <v>26</v>
      </c>
      <c r="N57" s="133">
        <v>22</v>
      </c>
      <c r="O57" s="133">
        <v>262</v>
      </c>
      <c r="P57" s="133">
        <v>191</v>
      </c>
      <c r="Q57" s="133">
        <v>71</v>
      </c>
      <c r="R57" s="133">
        <v>22</v>
      </c>
      <c r="S57" s="133">
        <v>23</v>
      </c>
      <c r="T57" s="133">
        <v>21</v>
      </c>
      <c r="U57" s="133">
        <v>943</v>
      </c>
      <c r="V57" s="133">
        <v>620</v>
      </c>
      <c r="W57" s="133">
        <v>323</v>
      </c>
      <c r="X57" s="133">
        <v>24</v>
      </c>
      <c r="Y57" s="133">
        <v>25</v>
      </c>
      <c r="Z57" s="133">
        <v>22</v>
      </c>
      <c r="AA57" s="133">
        <v>79</v>
      </c>
      <c r="AB57" s="133">
        <v>55</v>
      </c>
      <c r="AC57" s="133">
        <v>24</v>
      </c>
      <c r="AD57" s="133">
        <v>8</v>
      </c>
      <c r="AE57" s="133" t="s">
        <v>414</v>
      </c>
      <c r="AF57" s="133" t="s">
        <v>414</v>
      </c>
      <c r="AG57" s="133">
        <v>6165</v>
      </c>
      <c r="AH57" s="133">
        <v>3130</v>
      </c>
      <c r="AI57" s="133">
        <v>3035</v>
      </c>
      <c r="AJ57" s="133">
        <v>57</v>
      </c>
      <c r="AK57" s="133">
        <v>53</v>
      </c>
      <c r="AL57" s="133">
        <v>61</v>
      </c>
    </row>
    <row r="58" spans="1:38" x14ac:dyDescent="0.35">
      <c r="A58" s="133" t="s">
        <v>124</v>
      </c>
      <c r="B58" s="133" t="s">
        <v>125</v>
      </c>
      <c r="C58" s="133">
        <v>2685</v>
      </c>
      <c r="D58" s="133">
        <v>1267</v>
      </c>
      <c r="E58" s="133">
        <v>1418</v>
      </c>
      <c r="F58" s="133">
        <v>59</v>
      </c>
      <c r="G58" s="133">
        <v>57</v>
      </c>
      <c r="H58" s="133">
        <v>60</v>
      </c>
      <c r="I58" s="133">
        <v>316</v>
      </c>
      <c r="J58" s="133">
        <v>183</v>
      </c>
      <c r="K58" s="133">
        <v>133</v>
      </c>
      <c r="L58" s="133">
        <v>15</v>
      </c>
      <c r="M58" s="133">
        <v>19</v>
      </c>
      <c r="N58" s="133">
        <v>9</v>
      </c>
      <c r="O58" s="133">
        <v>168</v>
      </c>
      <c r="P58" s="133">
        <v>122</v>
      </c>
      <c r="Q58" s="133">
        <v>46</v>
      </c>
      <c r="R58" s="133">
        <v>14</v>
      </c>
      <c r="S58" s="133">
        <v>14</v>
      </c>
      <c r="T58" s="133">
        <v>15</v>
      </c>
      <c r="U58" s="133">
        <v>484</v>
      </c>
      <c r="V58" s="133">
        <v>305</v>
      </c>
      <c r="W58" s="133">
        <v>179</v>
      </c>
      <c r="X58" s="133">
        <v>14</v>
      </c>
      <c r="Y58" s="133">
        <v>17</v>
      </c>
      <c r="Z58" s="133">
        <v>11</v>
      </c>
      <c r="AA58" s="133">
        <v>54</v>
      </c>
      <c r="AB58" s="133">
        <v>37</v>
      </c>
      <c r="AC58" s="133">
        <v>17</v>
      </c>
      <c r="AD58" s="133">
        <v>9</v>
      </c>
      <c r="AE58" s="133" t="s">
        <v>414</v>
      </c>
      <c r="AF58" s="133" t="s">
        <v>414</v>
      </c>
      <c r="AG58" s="133">
        <v>3234</v>
      </c>
      <c r="AH58" s="133">
        <v>1614</v>
      </c>
      <c r="AI58" s="133">
        <v>1620</v>
      </c>
      <c r="AJ58" s="133">
        <v>51</v>
      </c>
      <c r="AK58" s="133">
        <v>48</v>
      </c>
      <c r="AL58" s="133">
        <v>54</v>
      </c>
    </row>
    <row r="59" spans="1:38" x14ac:dyDescent="0.35">
      <c r="A59" s="133" t="s">
        <v>126</v>
      </c>
      <c r="B59" s="133" t="s">
        <v>127</v>
      </c>
      <c r="C59" s="133">
        <v>2362</v>
      </c>
      <c r="D59" s="133">
        <v>1145</v>
      </c>
      <c r="E59" s="133">
        <v>1217</v>
      </c>
      <c r="F59" s="133">
        <v>69</v>
      </c>
      <c r="G59" s="133">
        <v>66</v>
      </c>
      <c r="H59" s="133">
        <v>72</v>
      </c>
      <c r="I59" s="133">
        <v>200</v>
      </c>
      <c r="J59" s="133">
        <v>134</v>
      </c>
      <c r="K59" s="133">
        <v>66</v>
      </c>
      <c r="L59" s="133">
        <v>21</v>
      </c>
      <c r="M59" s="133">
        <v>23</v>
      </c>
      <c r="N59" s="133">
        <v>15</v>
      </c>
      <c r="O59" s="133">
        <v>94</v>
      </c>
      <c r="P59" s="133">
        <v>65</v>
      </c>
      <c r="Q59" s="133">
        <v>29</v>
      </c>
      <c r="R59" s="133">
        <v>27</v>
      </c>
      <c r="S59" s="133">
        <v>31</v>
      </c>
      <c r="T59" s="133">
        <v>17</v>
      </c>
      <c r="U59" s="133">
        <v>294</v>
      </c>
      <c r="V59" s="133">
        <v>199</v>
      </c>
      <c r="W59" s="133">
        <v>95</v>
      </c>
      <c r="X59" s="133">
        <v>22</v>
      </c>
      <c r="Y59" s="133">
        <v>26</v>
      </c>
      <c r="Z59" s="133">
        <v>16</v>
      </c>
      <c r="AA59" s="133">
        <v>50</v>
      </c>
      <c r="AB59" s="133">
        <v>37</v>
      </c>
      <c r="AC59" s="133">
        <v>13</v>
      </c>
      <c r="AD59" s="133">
        <v>20</v>
      </c>
      <c r="AE59" s="133" t="s">
        <v>414</v>
      </c>
      <c r="AF59" s="133" t="s">
        <v>414</v>
      </c>
      <c r="AG59" s="133">
        <v>2717</v>
      </c>
      <c r="AH59" s="133">
        <v>1388</v>
      </c>
      <c r="AI59" s="133">
        <v>1329</v>
      </c>
      <c r="AJ59" s="133">
        <v>63</v>
      </c>
      <c r="AK59" s="133">
        <v>58</v>
      </c>
      <c r="AL59" s="133">
        <v>67</v>
      </c>
    </row>
    <row r="60" spans="1:38" x14ac:dyDescent="0.35">
      <c r="A60" s="133" t="s">
        <v>128</v>
      </c>
      <c r="B60" s="133" t="s">
        <v>129</v>
      </c>
      <c r="C60" s="133">
        <v>2247</v>
      </c>
      <c r="D60" s="133">
        <v>1105</v>
      </c>
      <c r="E60" s="133">
        <v>1142</v>
      </c>
      <c r="F60" s="133">
        <v>66</v>
      </c>
      <c r="G60" s="133">
        <v>64</v>
      </c>
      <c r="H60" s="133">
        <v>68</v>
      </c>
      <c r="I60" s="133">
        <v>246</v>
      </c>
      <c r="J60" s="133">
        <v>157</v>
      </c>
      <c r="K60" s="133">
        <v>89</v>
      </c>
      <c r="L60" s="133">
        <v>24</v>
      </c>
      <c r="M60" s="133">
        <v>24</v>
      </c>
      <c r="N60" s="133">
        <v>25</v>
      </c>
      <c r="O60" s="133">
        <v>134</v>
      </c>
      <c r="P60" s="133">
        <v>87</v>
      </c>
      <c r="Q60" s="133">
        <v>47</v>
      </c>
      <c r="R60" s="133">
        <v>19</v>
      </c>
      <c r="S60" s="133">
        <v>17</v>
      </c>
      <c r="T60" s="133">
        <v>23</v>
      </c>
      <c r="U60" s="133">
        <v>380</v>
      </c>
      <c r="V60" s="133">
        <v>244</v>
      </c>
      <c r="W60" s="133">
        <v>136</v>
      </c>
      <c r="X60" s="133">
        <v>22</v>
      </c>
      <c r="Y60" s="133">
        <v>21</v>
      </c>
      <c r="Z60" s="133">
        <v>24</v>
      </c>
      <c r="AA60" s="133">
        <v>49</v>
      </c>
      <c r="AB60" s="133">
        <v>37</v>
      </c>
      <c r="AC60" s="133">
        <v>12</v>
      </c>
      <c r="AD60" s="133">
        <v>10</v>
      </c>
      <c r="AE60" s="133" t="s">
        <v>414</v>
      </c>
      <c r="AF60" s="133" t="s">
        <v>414</v>
      </c>
      <c r="AG60" s="133">
        <v>2698</v>
      </c>
      <c r="AH60" s="133">
        <v>1398</v>
      </c>
      <c r="AI60" s="133">
        <v>1300</v>
      </c>
      <c r="AJ60" s="133">
        <v>58</v>
      </c>
      <c r="AK60" s="133">
        <v>55</v>
      </c>
      <c r="AL60" s="133">
        <v>62</v>
      </c>
    </row>
    <row r="61" spans="1:38" x14ac:dyDescent="0.35">
      <c r="A61" s="133" t="s">
        <v>133</v>
      </c>
      <c r="B61" s="133" t="s">
        <v>134</v>
      </c>
      <c r="C61" s="133">
        <v>2688</v>
      </c>
      <c r="D61" s="133">
        <v>1369</v>
      </c>
      <c r="E61" s="133">
        <v>1319</v>
      </c>
      <c r="F61" s="133">
        <v>69</v>
      </c>
      <c r="G61" s="133">
        <v>68</v>
      </c>
      <c r="H61" s="133">
        <v>71</v>
      </c>
      <c r="I61" s="133">
        <v>376</v>
      </c>
      <c r="J61" s="133">
        <v>246</v>
      </c>
      <c r="K61" s="133">
        <v>130</v>
      </c>
      <c r="L61" s="133">
        <v>20</v>
      </c>
      <c r="M61" s="133">
        <v>24</v>
      </c>
      <c r="N61" s="133">
        <v>12</v>
      </c>
      <c r="O61" s="133">
        <v>129</v>
      </c>
      <c r="P61" s="133">
        <v>94</v>
      </c>
      <c r="Q61" s="133">
        <v>35</v>
      </c>
      <c r="R61" s="133">
        <v>21</v>
      </c>
      <c r="S61" s="133">
        <v>24</v>
      </c>
      <c r="T61" s="133">
        <v>11</v>
      </c>
      <c r="U61" s="133">
        <v>505</v>
      </c>
      <c r="V61" s="133">
        <v>340</v>
      </c>
      <c r="W61" s="133">
        <v>165</v>
      </c>
      <c r="X61" s="133">
        <v>20</v>
      </c>
      <c r="Y61" s="133">
        <v>24</v>
      </c>
      <c r="Z61" s="133">
        <v>12</v>
      </c>
      <c r="AA61" s="133">
        <v>69</v>
      </c>
      <c r="AB61" s="133">
        <v>55</v>
      </c>
      <c r="AC61" s="133">
        <v>14</v>
      </c>
      <c r="AD61" s="133">
        <v>9</v>
      </c>
      <c r="AE61" s="133" t="s">
        <v>414</v>
      </c>
      <c r="AF61" s="133" t="s">
        <v>414</v>
      </c>
      <c r="AG61" s="133">
        <v>3279</v>
      </c>
      <c r="AH61" s="133">
        <v>1778</v>
      </c>
      <c r="AI61" s="133">
        <v>1501</v>
      </c>
      <c r="AJ61" s="133">
        <v>60</v>
      </c>
      <c r="AK61" s="133">
        <v>57</v>
      </c>
      <c r="AL61" s="133">
        <v>64</v>
      </c>
    </row>
    <row r="62" spans="1:38" x14ac:dyDescent="0.35">
      <c r="A62" s="133" t="s">
        <v>135</v>
      </c>
      <c r="B62" s="133" t="s">
        <v>136</v>
      </c>
      <c r="C62" s="133">
        <v>2337</v>
      </c>
      <c r="D62" s="133">
        <v>1102</v>
      </c>
      <c r="E62" s="133">
        <v>1235</v>
      </c>
      <c r="F62" s="133">
        <v>61</v>
      </c>
      <c r="G62" s="133">
        <v>58</v>
      </c>
      <c r="H62" s="133">
        <v>63</v>
      </c>
      <c r="I62" s="133">
        <v>237</v>
      </c>
      <c r="J62" s="133">
        <v>158</v>
      </c>
      <c r="K62" s="133">
        <v>79</v>
      </c>
      <c r="L62" s="133">
        <v>20</v>
      </c>
      <c r="M62" s="133">
        <v>20</v>
      </c>
      <c r="N62" s="133">
        <v>22</v>
      </c>
      <c r="O62" s="133">
        <v>96</v>
      </c>
      <c r="P62" s="133">
        <v>67</v>
      </c>
      <c r="Q62" s="133">
        <v>29</v>
      </c>
      <c r="R62" s="133">
        <v>19</v>
      </c>
      <c r="S62" s="133">
        <v>18</v>
      </c>
      <c r="T62" s="133">
        <v>21</v>
      </c>
      <c r="U62" s="133">
        <v>333</v>
      </c>
      <c r="V62" s="133">
        <v>225</v>
      </c>
      <c r="W62" s="133">
        <v>108</v>
      </c>
      <c r="X62" s="133">
        <v>20</v>
      </c>
      <c r="Y62" s="133">
        <v>19</v>
      </c>
      <c r="Z62" s="133">
        <v>21</v>
      </c>
      <c r="AA62" s="133">
        <v>7</v>
      </c>
      <c r="AB62" s="133" t="s">
        <v>414</v>
      </c>
      <c r="AC62" s="133" t="s">
        <v>414</v>
      </c>
      <c r="AD62" s="133" t="s">
        <v>414</v>
      </c>
      <c r="AE62" s="133" t="s">
        <v>414</v>
      </c>
      <c r="AF62" s="133" t="s">
        <v>414</v>
      </c>
      <c r="AG62" s="133">
        <v>2690</v>
      </c>
      <c r="AH62" s="133">
        <v>1338</v>
      </c>
      <c r="AI62" s="133">
        <v>1352</v>
      </c>
      <c r="AJ62" s="133">
        <v>55</v>
      </c>
      <c r="AK62" s="133">
        <v>51</v>
      </c>
      <c r="AL62" s="133">
        <v>60</v>
      </c>
    </row>
    <row r="63" spans="1:38" x14ac:dyDescent="0.35">
      <c r="A63" s="133" t="s">
        <v>137</v>
      </c>
      <c r="B63" s="133" t="s">
        <v>138</v>
      </c>
      <c r="C63" s="133">
        <v>2420</v>
      </c>
      <c r="D63" s="133">
        <v>1183</v>
      </c>
      <c r="E63" s="133">
        <v>1237</v>
      </c>
      <c r="F63" s="133">
        <v>74</v>
      </c>
      <c r="G63" s="133">
        <v>72</v>
      </c>
      <c r="H63" s="133">
        <v>76</v>
      </c>
      <c r="I63" s="133">
        <v>149</v>
      </c>
      <c r="J63" s="133">
        <v>105</v>
      </c>
      <c r="K63" s="133">
        <v>44</v>
      </c>
      <c r="L63" s="133">
        <v>23</v>
      </c>
      <c r="M63" s="133">
        <v>26</v>
      </c>
      <c r="N63" s="133">
        <v>16</v>
      </c>
      <c r="O63" s="133">
        <v>99</v>
      </c>
      <c r="P63" s="133">
        <v>70</v>
      </c>
      <c r="Q63" s="133">
        <v>29</v>
      </c>
      <c r="R63" s="133">
        <v>20</v>
      </c>
      <c r="S63" s="133">
        <v>23</v>
      </c>
      <c r="T63" s="133">
        <v>14</v>
      </c>
      <c r="U63" s="133">
        <v>248</v>
      </c>
      <c r="V63" s="133">
        <v>175</v>
      </c>
      <c r="W63" s="133">
        <v>73</v>
      </c>
      <c r="X63" s="133">
        <v>22</v>
      </c>
      <c r="Y63" s="133">
        <v>25</v>
      </c>
      <c r="Z63" s="133">
        <v>15</v>
      </c>
      <c r="AA63" s="133">
        <v>56</v>
      </c>
      <c r="AB63" s="133">
        <v>39</v>
      </c>
      <c r="AC63" s="133">
        <v>17</v>
      </c>
      <c r="AD63" s="133">
        <v>13</v>
      </c>
      <c r="AE63" s="133" t="s">
        <v>414</v>
      </c>
      <c r="AF63" s="133" t="s">
        <v>414</v>
      </c>
      <c r="AG63" s="133">
        <v>2737</v>
      </c>
      <c r="AH63" s="133">
        <v>1404</v>
      </c>
      <c r="AI63" s="133">
        <v>1333</v>
      </c>
      <c r="AJ63" s="133">
        <v>68</v>
      </c>
      <c r="AK63" s="133">
        <v>65</v>
      </c>
      <c r="AL63" s="133">
        <v>71</v>
      </c>
    </row>
    <row r="64" spans="1:38" x14ac:dyDescent="0.35">
      <c r="A64" s="133" t="s">
        <v>141</v>
      </c>
      <c r="B64" s="133" t="s">
        <v>142</v>
      </c>
      <c r="C64" s="133">
        <v>2918</v>
      </c>
      <c r="D64" s="133">
        <v>1419</v>
      </c>
      <c r="E64" s="133">
        <v>1499</v>
      </c>
      <c r="F64" s="133">
        <v>71</v>
      </c>
      <c r="G64" s="133">
        <v>69</v>
      </c>
      <c r="H64" s="133">
        <v>74</v>
      </c>
      <c r="I64" s="133">
        <v>388</v>
      </c>
      <c r="J64" s="133">
        <v>259</v>
      </c>
      <c r="K64" s="133">
        <v>129</v>
      </c>
      <c r="L64" s="133">
        <v>21</v>
      </c>
      <c r="M64" s="133">
        <v>22</v>
      </c>
      <c r="N64" s="133">
        <v>20</v>
      </c>
      <c r="O64" s="133">
        <v>226</v>
      </c>
      <c r="P64" s="133">
        <v>161</v>
      </c>
      <c r="Q64" s="133">
        <v>65</v>
      </c>
      <c r="R64" s="133">
        <v>21</v>
      </c>
      <c r="S64" s="133">
        <v>22</v>
      </c>
      <c r="T64" s="133">
        <v>18</v>
      </c>
      <c r="U64" s="133">
        <v>614</v>
      </c>
      <c r="V64" s="133">
        <v>420</v>
      </c>
      <c r="W64" s="133">
        <v>194</v>
      </c>
      <c r="X64" s="133">
        <v>21</v>
      </c>
      <c r="Y64" s="133">
        <v>22</v>
      </c>
      <c r="Z64" s="133">
        <v>20</v>
      </c>
      <c r="AA64" s="133">
        <v>59</v>
      </c>
      <c r="AB64" s="133">
        <v>40</v>
      </c>
      <c r="AC64" s="133">
        <v>19</v>
      </c>
      <c r="AD64" s="133">
        <v>12</v>
      </c>
      <c r="AE64" s="133">
        <v>10</v>
      </c>
      <c r="AF64" s="133">
        <v>16</v>
      </c>
      <c r="AG64" s="133">
        <v>3602</v>
      </c>
      <c r="AH64" s="133">
        <v>1883</v>
      </c>
      <c r="AI64" s="133">
        <v>1719</v>
      </c>
      <c r="AJ64" s="133">
        <v>62</v>
      </c>
      <c r="AK64" s="133">
        <v>57</v>
      </c>
      <c r="AL64" s="133">
        <v>67</v>
      </c>
    </row>
    <row r="65" spans="1:38" x14ac:dyDescent="0.35">
      <c r="A65" s="133" t="s">
        <v>147</v>
      </c>
      <c r="B65" s="133" t="s">
        <v>148</v>
      </c>
      <c r="C65" s="133">
        <v>2190</v>
      </c>
      <c r="D65" s="133">
        <v>1010</v>
      </c>
      <c r="E65" s="133">
        <v>1180</v>
      </c>
      <c r="F65" s="133">
        <v>61</v>
      </c>
      <c r="G65" s="133">
        <v>58</v>
      </c>
      <c r="H65" s="133">
        <v>64</v>
      </c>
      <c r="I65" s="133">
        <v>282</v>
      </c>
      <c r="J65" s="133">
        <v>182</v>
      </c>
      <c r="K65" s="133">
        <v>100</v>
      </c>
      <c r="L65" s="133">
        <v>21</v>
      </c>
      <c r="M65" s="133">
        <v>20</v>
      </c>
      <c r="N65" s="133">
        <v>22</v>
      </c>
      <c r="O65" s="133">
        <v>107</v>
      </c>
      <c r="P65" s="133">
        <v>81</v>
      </c>
      <c r="Q65" s="133">
        <v>26</v>
      </c>
      <c r="R65" s="133">
        <v>20</v>
      </c>
      <c r="S65" s="133" t="s">
        <v>414</v>
      </c>
      <c r="T65" s="133" t="s">
        <v>414</v>
      </c>
      <c r="U65" s="133">
        <v>389</v>
      </c>
      <c r="V65" s="133">
        <v>263</v>
      </c>
      <c r="W65" s="133">
        <v>126</v>
      </c>
      <c r="X65" s="133">
        <v>20</v>
      </c>
      <c r="Y65" s="133" t="s">
        <v>414</v>
      </c>
      <c r="Z65" s="133" t="s">
        <v>414</v>
      </c>
      <c r="AA65" s="133">
        <v>56</v>
      </c>
      <c r="AB65" s="133">
        <v>44</v>
      </c>
      <c r="AC65" s="133">
        <v>12</v>
      </c>
      <c r="AD65" s="133">
        <v>18</v>
      </c>
      <c r="AE65" s="133" t="s">
        <v>414</v>
      </c>
      <c r="AF65" s="133" t="s">
        <v>414</v>
      </c>
      <c r="AG65" s="133">
        <v>2639</v>
      </c>
      <c r="AH65" s="133">
        <v>1321</v>
      </c>
      <c r="AI65" s="133">
        <v>1318</v>
      </c>
      <c r="AJ65" s="133">
        <v>54</v>
      </c>
      <c r="AK65" s="133">
        <v>49</v>
      </c>
      <c r="AL65" s="133">
        <v>60</v>
      </c>
    </row>
    <row r="66" spans="1:38" x14ac:dyDescent="0.35">
      <c r="A66" s="133" t="s">
        <v>153</v>
      </c>
      <c r="B66" s="133" t="s">
        <v>154</v>
      </c>
      <c r="C66" s="133">
        <v>2937</v>
      </c>
      <c r="D66" s="133">
        <v>1389</v>
      </c>
      <c r="E66" s="133">
        <v>1548</v>
      </c>
      <c r="F66" s="133">
        <v>62</v>
      </c>
      <c r="G66" s="133">
        <v>61</v>
      </c>
      <c r="H66" s="133">
        <v>62</v>
      </c>
      <c r="I66" s="133">
        <v>362</v>
      </c>
      <c r="J66" s="133">
        <v>248</v>
      </c>
      <c r="K66" s="133">
        <v>114</v>
      </c>
      <c r="L66" s="133">
        <v>23</v>
      </c>
      <c r="M66" s="133">
        <v>23</v>
      </c>
      <c r="N66" s="133">
        <v>24</v>
      </c>
      <c r="O66" s="133">
        <v>119</v>
      </c>
      <c r="P66" s="133">
        <v>84</v>
      </c>
      <c r="Q66" s="133">
        <v>35</v>
      </c>
      <c r="R66" s="133">
        <v>20</v>
      </c>
      <c r="S66" s="133">
        <v>19</v>
      </c>
      <c r="T66" s="133">
        <v>23</v>
      </c>
      <c r="U66" s="133">
        <v>481</v>
      </c>
      <c r="V66" s="133">
        <v>332</v>
      </c>
      <c r="W66" s="133">
        <v>149</v>
      </c>
      <c r="X66" s="133">
        <v>22</v>
      </c>
      <c r="Y66" s="133">
        <v>22</v>
      </c>
      <c r="Z66" s="133">
        <v>23</v>
      </c>
      <c r="AA66" s="133">
        <v>58</v>
      </c>
      <c r="AB66" s="133">
        <v>38</v>
      </c>
      <c r="AC66" s="133">
        <v>20</v>
      </c>
      <c r="AD66" s="133">
        <v>12</v>
      </c>
      <c r="AE66" s="133">
        <v>11</v>
      </c>
      <c r="AF66" s="133">
        <v>15</v>
      </c>
      <c r="AG66" s="133">
        <v>3486</v>
      </c>
      <c r="AH66" s="133">
        <v>1765</v>
      </c>
      <c r="AI66" s="133">
        <v>1721</v>
      </c>
      <c r="AJ66" s="133">
        <v>55</v>
      </c>
      <c r="AK66" s="133">
        <v>53</v>
      </c>
      <c r="AL66" s="133">
        <v>58</v>
      </c>
    </row>
    <row r="67" spans="1:38" x14ac:dyDescent="0.35">
      <c r="A67" s="133" t="s">
        <v>168</v>
      </c>
      <c r="B67" s="133" t="s">
        <v>169</v>
      </c>
      <c r="C67" s="133">
        <v>2472</v>
      </c>
      <c r="D67" s="133">
        <v>1136</v>
      </c>
      <c r="E67" s="133">
        <v>1336</v>
      </c>
      <c r="F67" s="133">
        <v>62</v>
      </c>
      <c r="G67" s="133">
        <v>59</v>
      </c>
      <c r="H67" s="133">
        <v>65</v>
      </c>
      <c r="I67" s="133">
        <v>313</v>
      </c>
      <c r="J67" s="133">
        <v>220</v>
      </c>
      <c r="K67" s="133">
        <v>93</v>
      </c>
      <c r="L67" s="133">
        <v>23</v>
      </c>
      <c r="M67" s="133">
        <v>25</v>
      </c>
      <c r="N67" s="133">
        <v>16</v>
      </c>
      <c r="O67" s="133">
        <v>215</v>
      </c>
      <c r="P67" s="133">
        <v>155</v>
      </c>
      <c r="Q67" s="133">
        <v>60</v>
      </c>
      <c r="R67" s="133">
        <v>21</v>
      </c>
      <c r="S67" s="133">
        <v>22</v>
      </c>
      <c r="T67" s="133">
        <v>20</v>
      </c>
      <c r="U67" s="133">
        <v>528</v>
      </c>
      <c r="V67" s="133">
        <v>375</v>
      </c>
      <c r="W67" s="133">
        <v>153</v>
      </c>
      <c r="X67" s="133">
        <v>22</v>
      </c>
      <c r="Y67" s="133">
        <v>24</v>
      </c>
      <c r="Z67" s="133">
        <v>18</v>
      </c>
      <c r="AA67" s="133">
        <v>23</v>
      </c>
      <c r="AB67" s="133">
        <v>15</v>
      </c>
      <c r="AC67" s="133">
        <v>8</v>
      </c>
      <c r="AD67" s="133">
        <v>13</v>
      </c>
      <c r="AE67" s="133" t="s">
        <v>414</v>
      </c>
      <c r="AF67" s="133" t="s">
        <v>414</v>
      </c>
      <c r="AG67" s="133">
        <v>3039</v>
      </c>
      <c r="AH67" s="133">
        <v>1535</v>
      </c>
      <c r="AI67" s="133">
        <v>1504</v>
      </c>
      <c r="AJ67" s="133">
        <v>55</v>
      </c>
      <c r="AK67" s="133">
        <v>50</v>
      </c>
      <c r="AL67" s="133">
        <v>60</v>
      </c>
    </row>
    <row r="68" spans="1:38" x14ac:dyDescent="0.35">
      <c r="A68" s="133" t="s">
        <v>170</v>
      </c>
      <c r="B68" s="133" t="s">
        <v>171</v>
      </c>
      <c r="C68" s="133">
        <v>4627</v>
      </c>
      <c r="D68" s="133">
        <v>2205</v>
      </c>
      <c r="E68" s="133">
        <v>2422</v>
      </c>
      <c r="F68" s="133">
        <v>62</v>
      </c>
      <c r="G68" s="133">
        <v>59</v>
      </c>
      <c r="H68" s="133">
        <v>64</v>
      </c>
      <c r="I68" s="133">
        <v>416</v>
      </c>
      <c r="J68" s="133">
        <v>251</v>
      </c>
      <c r="K68" s="133">
        <v>165</v>
      </c>
      <c r="L68" s="133">
        <v>28</v>
      </c>
      <c r="M68" s="133">
        <v>26</v>
      </c>
      <c r="N68" s="133">
        <v>30</v>
      </c>
      <c r="O68" s="133">
        <v>668</v>
      </c>
      <c r="P68" s="133">
        <v>468</v>
      </c>
      <c r="Q68" s="133">
        <v>200</v>
      </c>
      <c r="R68" s="133">
        <v>29</v>
      </c>
      <c r="S68" s="133">
        <v>28</v>
      </c>
      <c r="T68" s="133">
        <v>30</v>
      </c>
      <c r="U68" s="133">
        <v>1084</v>
      </c>
      <c r="V68" s="133">
        <v>719</v>
      </c>
      <c r="W68" s="133">
        <v>365</v>
      </c>
      <c r="X68" s="133">
        <v>28</v>
      </c>
      <c r="Y68" s="133">
        <v>28</v>
      </c>
      <c r="Z68" s="133">
        <v>30</v>
      </c>
      <c r="AA68" s="133">
        <v>68</v>
      </c>
      <c r="AB68" s="133">
        <v>48</v>
      </c>
      <c r="AC68" s="133">
        <v>20</v>
      </c>
      <c r="AD68" s="133">
        <v>12</v>
      </c>
      <c r="AE68" s="133" t="s">
        <v>414</v>
      </c>
      <c r="AF68" s="133" t="s">
        <v>414</v>
      </c>
      <c r="AG68" s="133">
        <v>5832</v>
      </c>
      <c r="AH68" s="133">
        <v>2998</v>
      </c>
      <c r="AI68" s="133">
        <v>2834</v>
      </c>
      <c r="AJ68" s="133">
        <v>54</v>
      </c>
      <c r="AK68" s="133">
        <v>50</v>
      </c>
      <c r="AL68" s="133">
        <v>59</v>
      </c>
    </row>
    <row r="69" spans="1:38" x14ac:dyDescent="0.35">
      <c r="A69" s="133" t="s">
        <v>149</v>
      </c>
      <c r="B69" s="133" t="s">
        <v>150</v>
      </c>
      <c r="C69" s="133">
        <v>6264</v>
      </c>
      <c r="D69" s="133">
        <v>2955</v>
      </c>
      <c r="E69" s="133">
        <v>3309</v>
      </c>
      <c r="F69" s="133">
        <v>64</v>
      </c>
      <c r="G69" s="133">
        <v>61</v>
      </c>
      <c r="H69" s="133">
        <v>66</v>
      </c>
      <c r="I69" s="133">
        <v>809</v>
      </c>
      <c r="J69" s="133">
        <v>502</v>
      </c>
      <c r="K69" s="133">
        <v>307</v>
      </c>
      <c r="L69" s="133">
        <v>28</v>
      </c>
      <c r="M69" s="133">
        <v>27</v>
      </c>
      <c r="N69" s="133">
        <v>29</v>
      </c>
      <c r="O69" s="133">
        <v>357</v>
      </c>
      <c r="P69" s="133">
        <v>257</v>
      </c>
      <c r="Q69" s="133">
        <v>100</v>
      </c>
      <c r="R69" s="133">
        <v>24</v>
      </c>
      <c r="S69" s="133">
        <v>25</v>
      </c>
      <c r="T69" s="133">
        <v>24</v>
      </c>
      <c r="U69" s="133">
        <v>1166</v>
      </c>
      <c r="V69" s="133">
        <v>759</v>
      </c>
      <c r="W69" s="133">
        <v>407</v>
      </c>
      <c r="X69" s="133">
        <v>27</v>
      </c>
      <c r="Y69" s="133">
        <v>26</v>
      </c>
      <c r="Z69" s="133">
        <v>28</v>
      </c>
      <c r="AA69" s="133">
        <v>70</v>
      </c>
      <c r="AB69" s="133">
        <v>42</v>
      </c>
      <c r="AC69" s="133">
        <v>28</v>
      </c>
      <c r="AD69" s="133">
        <v>9</v>
      </c>
      <c r="AE69" s="133" t="s">
        <v>414</v>
      </c>
      <c r="AF69" s="133" t="s">
        <v>414</v>
      </c>
      <c r="AG69" s="133">
        <v>7556</v>
      </c>
      <c r="AH69" s="133">
        <v>3790</v>
      </c>
      <c r="AI69" s="133">
        <v>3766</v>
      </c>
      <c r="AJ69" s="133">
        <v>57</v>
      </c>
      <c r="AK69" s="133">
        <v>53</v>
      </c>
      <c r="AL69" s="133">
        <v>61</v>
      </c>
    </row>
    <row r="70" spans="1:38" x14ac:dyDescent="0.35">
      <c r="A70" s="133" t="s">
        <v>151</v>
      </c>
      <c r="B70" s="133" t="s">
        <v>152</v>
      </c>
      <c r="C70" s="133">
        <v>2276</v>
      </c>
      <c r="D70" s="133">
        <v>1049</v>
      </c>
      <c r="E70" s="133">
        <v>1227</v>
      </c>
      <c r="F70" s="133">
        <v>68</v>
      </c>
      <c r="G70" s="133">
        <v>65</v>
      </c>
      <c r="H70" s="133">
        <v>71</v>
      </c>
      <c r="I70" s="133">
        <v>221</v>
      </c>
      <c r="J70" s="133">
        <v>146</v>
      </c>
      <c r="K70" s="133">
        <v>75</v>
      </c>
      <c r="L70" s="133">
        <v>25</v>
      </c>
      <c r="M70" s="133">
        <v>27</v>
      </c>
      <c r="N70" s="133">
        <v>21</v>
      </c>
      <c r="O70" s="133">
        <v>110</v>
      </c>
      <c r="P70" s="133">
        <v>78</v>
      </c>
      <c r="Q70" s="133">
        <v>32</v>
      </c>
      <c r="R70" s="133">
        <v>36</v>
      </c>
      <c r="S70" s="133">
        <v>31</v>
      </c>
      <c r="T70" s="133">
        <v>50</v>
      </c>
      <c r="U70" s="133">
        <v>331</v>
      </c>
      <c r="V70" s="133">
        <v>224</v>
      </c>
      <c r="W70" s="133">
        <v>107</v>
      </c>
      <c r="X70" s="133">
        <v>29</v>
      </c>
      <c r="Y70" s="133">
        <v>29</v>
      </c>
      <c r="Z70" s="133">
        <v>30</v>
      </c>
      <c r="AA70" s="133">
        <v>48</v>
      </c>
      <c r="AB70" s="133">
        <v>34</v>
      </c>
      <c r="AC70" s="133">
        <v>14</v>
      </c>
      <c r="AD70" s="133">
        <v>15</v>
      </c>
      <c r="AE70" s="133" t="s">
        <v>414</v>
      </c>
      <c r="AF70" s="133" t="s">
        <v>414</v>
      </c>
      <c r="AG70" s="133">
        <v>2663</v>
      </c>
      <c r="AH70" s="133">
        <v>1314</v>
      </c>
      <c r="AI70" s="133">
        <v>1349</v>
      </c>
      <c r="AJ70" s="133">
        <v>62</v>
      </c>
      <c r="AK70" s="133">
        <v>57</v>
      </c>
      <c r="AL70" s="133">
        <v>67</v>
      </c>
    </row>
    <row r="71" spans="1:38" x14ac:dyDescent="0.35">
      <c r="A71" s="133" t="s">
        <v>158</v>
      </c>
      <c r="B71" s="133" t="s">
        <v>159</v>
      </c>
      <c r="C71" s="133">
        <v>4350</v>
      </c>
      <c r="D71" s="133">
        <v>2132</v>
      </c>
      <c r="E71" s="133">
        <v>2218</v>
      </c>
      <c r="F71" s="133">
        <v>67</v>
      </c>
      <c r="G71" s="133">
        <v>64</v>
      </c>
      <c r="H71" s="133">
        <v>69</v>
      </c>
      <c r="I71" s="133">
        <v>640</v>
      </c>
      <c r="J71" s="133">
        <v>425</v>
      </c>
      <c r="K71" s="133">
        <v>215</v>
      </c>
      <c r="L71" s="133">
        <v>23</v>
      </c>
      <c r="M71" s="133">
        <v>25</v>
      </c>
      <c r="N71" s="133">
        <v>20</v>
      </c>
      <c r="O71" s="133">
        <v>152</v>
      </c>
      <c r="P71" s="133">
        <v>110</v>
      </c>
      <c r="Q71" s="133">
        <v>42</v>
      </c>
      <c r="R71" s="133">
        <v>20</v>
      </c>
      <c r="S71" s="133">
        <v>19</v>
      </c>
      <c r="T71" s="133">
        <v>21</v>
      </c>
      <c r="U71" s="133">
        <v>792</v>
      </c>
      <c r="V71" s="133">
        <v>535</v>
      </c>
      <c r="W71" s="133">
        <v>257</v>
      </c>
      <c r="X71" s="133">
        <v>23</v>
      </c>
      <c r="Y71" s="133">
        <v>24</v>
      </c>
      <c r="Z71" s="133">
        <v>20</v>
      </c>
      <c r="AA71" s="133">
        <v>104</v>
      </c>
      <c r="AB71" s="133">
        <v>74</v>
      </c>
      <c r="AC71" s="133">
        <v>30</v>
      </c>
      <c r="AD71" s="133">
        <v>14</v>
      </c>
      <c r="AE71" s="133">
        <v>16</v>
      </c>
      <c r="AF71" s="133">
        <v>10</v>
      </c>
      <c r="AG71" s="133">
        <v>5270</v>
      </c>
      <c r="AH71" s="133">
        <v>2758</v>
      </c>
      <c r="AI71" s="133">
        <v>2512</v>
      </c>
      <c r="AJ71" s="133">
        <v>59</v>
      </c>
      <c r="AK71" s="133">
        <v>54</v>
      </c>
      <c r="AL71" s="133">
        <v>63</v>
      </c>
    </row>
    <row r="72" spans="1:38" x14ac:dyDescent="0.35">
      <c r="A72" s="133" t="s">
        <v>160</v>
      </c>
      <c r="B72" s="133" t="s">
        <v>161</v>
      </c>
      <c r="C72" s="133">
        <v>7025</v>
      </c>
      <c r="D72" s="133">
        <v>3392</v>
      </c>
      <c r="E72" s="133">
        <v>3633</v>
      </c>
      <c r="F72" s="133">
        <v>68</v>
      </c>
      <c r="G72" s="133">
        <v>65</v>
      </c>
      <c r="H72" s="133">
        <v>70</v>
      </c>
      <c r="I72" s="133">
        <v>658</v>
      </c>
      <c r="J72" s="133">
        <v>415</v>
      </c>
      <c r="K72" s="133">
        <v>243</v>
      </c>
      <c r="L72" s="133">
        <v>30</v>
      </c>
      <c r="M72" s="133">
        <v>30</v>
      </c>
      <c r="N72" s="133">
        <v>29</v>
      </c>
      <c r="O72" s="133">
        <v>803</v>
      </c>
      <c r="P72" s="133">
        <v>568</v>
      </c>
      <c r="Q72" s="133">
        <v>235</v>
      </c>
      <c r="R72" s="133">
        <v>31</v>
      </c>
      <c r="S72" s="133">
        <v>32</v>
      </c>
      <c r="T72" s="133">
        <v>26</v>
      </c>
      <c r="U72" s="133">
        <v>1461</v>
      </c>
      <c r="V72" s="133">
        <v>983</v>
      </c>
      <c r="W72" s="133">
        <v>478</v>
      </c>
      <c r="X72" s="133">
        <v>30</v>
      </c>
      <c r="Y72" s="133">
        <v>31</v>
      </c>
      <c r="Z72" s="133">
        <v>28</v>
      </c>
      <c r="AA72" s="133">
        <v>68</v>
      </c>
      <c r="AB72" s="133">
        <v>49</v>
      </c>
      <c r="AC72" s="133">
        <v>19</v>
      </c>
      <c r="AD72" s="133">
        <v>7</v>
      </c>
      <c r="AE72" s="133" t="s">
        <v>414</v>
      </c>
      <c r="AF72" s="133" t="s">
        <v>414</v>
      </c>
      <c r="AG72" s="133">
        <v>8611</v>
      </c>
      <c r="AH72" s="133">
        <v>4447</v>
      </c>
      <c r="AI72" s="133">
        <v>4164</v>
      </c>
      <c r="AJ72" s="133">
        <v>61</v>
      </c>
      <c r="AK72" s="133">
        <v>57</v>
      </c>
      <c r="AL72" s="133">
        <v>65</v>
      </c>
    </row>
    <row r="73" spans="1:38" x14ac:dyDescent="0.35">
      <c r="A73" s="133" t="s">
        <v>172</v>
      </c>
      <c r="B73" s="133" t="s">
        <v>173</v>
      </c>
      <c r="C73" s="133">
        <v>3130</v>
      </c>
      <c r="D73" s="133">
        <v>1502</v>
      </c>
      <c r="E73" s="133">
        <v>1628</v>
      </c>
      <c r="F73" s="133">
        <v>64</v>
      </c>
      <c r="G73" s="133">
        <v>60</v>
      </c>
      <c r="H73" s="133">
        <v>67</v>
      </c>
      <c r="I73" s="133">
        <v>334</v>
      </c>
      <c r="J73" s="133">
        <v>226</v>
      </c>
      <c r="K73" s="133">
        <v>108</v>
      </c>
      <c r="L73" s="133">
        <v>23</v>
      </c>
      <c r="M73" s="133">
        <v>23</v>
      </c>
      <c r="N73" s="133">
        <v>23</v>
      </c>
      <c r="O73" s="133">
        <v>199</v>
      </c>
      <c r="P73" s="133">
        <v>147</v>
      </c>
      <c r="Q73" s="133">
        <v>52</v>
      </c>
      <c r="R73" s="133">
        <v>32</v>
      </c>
      <c r="S73" s="133">
        <v>33</v>
      </c>
      <c r="T73" s="133">
        <v>29</v>
      </c>
      <c r="U73" s="133">
        <v>533</v>
      </c>
      <c r="V73" s="133">
        <v>373</v>
      </c>
      <c r="W73" s="133">
        <v>160</v>
      </c>
      <c r="X73" s="133">
        <v>26</v>
      </c>
      <c r="Y73" s="133">
        <v>27</v>
      </c>
      <c r="Z73" s="133">
        <v>25</v>
      </c>
      <c r="AA73" s="133">
        <v>64</v>
      </c>
      <c r="AB73" s="133">
        <v>41</v>
      </c>
      <c r="AC73" s="133">
        <v>23</v>
      </c>
      <c r="AD73" s="133">
        <v>9</v>
      </c>
      <c r="AE73" s="133" t="s">
        <v>414</v>
      </c>
      <c r="AF73" s="133" t="s">
        <v>414</v>
      </c>
      <c r="AG73" s="133">
        <v>3741</v>
      </c>
      <c r="AH73" s="133">
        <v>1921</v>
      </c>
      <c r="AI73" s="133">
        <v>1820</v>
      </c>
      <c r="AJ73" s="133">
        <v>57</v>
      </c>
      <c r="AK73" s="133">
        <v>52</v>
      </c>
      <c r="AL73" s="133">
        <v>62</v>
      </c>
    </row>
    <row r="74" spans="1:38" x14ac:dyDescent="0.35">
      <c r="A74" s="133" t="s">
        <v>78</v>
      </c>
      <c r="B74" s="133" t="s">
        <v>79</v>
      </c>
      <c r="C74" s="133">
        <v>1691</v>
      </c>
      <c r="D74" s="133">
        <v>784</v>
      </c>
      <c r="E74" s="133">
        <v>907</v>
      </c>
      <c r="F74" s="133">
        <v>66</v>
      </c>
      <c r="G74" s="133">
        <v>63</v>
      </c>
      <c r="H74" s="133">
        <v>67</v>
      </c>
      <c r="I74" s="133">
        <v>180</v>
      </c>
      <c r="J74" s="133">
        <v>110</v>
      </c>
      <c r="K74" s="133">
        <v>70</v>
      </c>
      <c r="L74" s="133">
        <v>22</v>
      </c>
      <c r="M74" s="133" t="s">
        <v>414</v>
      </c>
      <c r="N74" s="133" t="s">
        <v>414</v>
      </c>
      <c r="O74" s="133">
        <v>97</v>
      </c>
      <c r="P74" s="133" t="s">
        <v>414</v>
      </c>
      <c r="Q74" s="133" t="s">
        <v>414</v>
      </c>
      <c r="R74" s="133">
        <v>22</v>
      </c>
      <c r="S74" s="133" t="s">
        <v>414</v>
      </c>
      <c r="T74" s="133" t="s">
        <v>414</v>
      </c>
      <c r="U74" s="133">
        <v>277</v>
      </c>
      <c r="V74" s="133" t="s">
        <v>414</v>
      </c>
      <c r="W74" s="133" t="s">
        <v>414</v>
      </c>
      <c r="X74" s="133">
        <v>22</v>
      </c>
      <c r="Y74" s="133" t="s">
        <v>414</v>
      </c>
      <c r="Z74" s="133" t="s">
        <v>414</v>
      </c>
      <c r="AA74" s="133">
        <v>26</v>
      </c>
      <c r="AB74" s="133">
        <v>15</v>
      </c>
      <c r="AC74" s="133">
        <v>11</v>
      </c>
      <c r="AD74" s="133" t="s">
        <v>414</v>
      </c>
      <c r="AE74" s="133" t="s">
        <v>414</v>
      </c>
      <c r="AF74" s="133" t="s">
        <v>414</v>
      </c>
      <c r="AG74" s="133">
        <v>2004</v>
      </c>
      <c r="AH74" s="133">
        <v>985</v>
      </c>
      <c r="AI74" s="133">
        <v>1019</v>
      </c>
      <c r="AJ74" s="133">
        <v>59</v>
      </c>
      <c r="AK74" s="133">
        <v>55</v>
      </c>
      <c r="AL74" s="133">
        <v>62</v>
      </c>
    </row>
    <row r="75" spans="1:38" x14ac:dyDescent="0.35">
      <c r="A75" s="133" t="s">
        <v>84</v>
      </c>
      <c r="B75" s="133" t="s">
        <v>85</v>
      </c>
      <c r="C75" s="133">
        <v>2378</v>
      </c>
      <c r="D75" s="133">
        <v>1176</v>
      </c>
      <c r="E75" s="133">
        <v>1202</v>
      </c>
      <c r="F75" s="133">
        <v>68</v>
      </c>
      <c r="G75" s="133">
        <v>64</v>
      </c>
      <c r="H75" s="133">
        <v>72</v>
      </c>
      <c r="I75" s="133">
        <v>309</v>
      </c>
      <c r="J75" s="133">
        <v>211</v>
      </c>
      <c r="K75" s="133">
        <v>98</v>
      </c>
      <c r="L75" s="133">
        <v>22</v>
      </c>
      <c r="M75" s="133" t="s">
        <v>414</v>
      </c>
      <c r="N75" s="133" t="s">
        <v>414</v>
      </c>
      <c r="O75" s="133">
        <v>74</v>
      </c>
      <c r="P75" s="133">
        <v>62</v>
      </c>
      <c r="Q75" s="133">
        <v>12</v>
      </c>
      <c r="R75" s="133">
        <v>16</v>
      </c>
      <c r="S75" s="133" t="s">
        <v>414</v>
      </c>
      <c r="T75" s="133" t="s">
        <v>414</v>
      </c>
      <c r="U75" s="133">
        <v>383</v>
      </c>
      <c r="V75" s="133">
        <v>273</v>
      </c>
      <c r="W75" s="133">
        <v>110</v>
      </c>
      <c r="X75" s="133">
        <v>21</v>
      </c>
      <c r="Y75" s="133">
        <v>22</v>
      </c>
      <c r="Z75" s="133">
        <v>19</v>
      </c>
      <c r="AA75" s="133">
        <v>27</v>
      </c>
      <c r="AB75" s="133">
        <v>18</v>
      </c>
      <c r="AC75" s="133">
        <v>9</v>
      </c>
      <c r="AD75" s="133">
        <v>15</v>
      </c>
      <c r="AE75" s="133" t="s">
        <v>414</v>
      </c>
      <c r="AF75" s="133" t="s">
        <v>414</v>
      </c>
      <c r="AG75" s="133">
        <v>2807</v>
      </c>
      <c r="AH75" s="133">
        <v>1482</v>
      </c>
      <c r="AI75" s="133">
        <v>1325</v>
      </c>
      <c r="AJ75" s="133">
        <v>61</v>
      </c>
      <c r="AK75" s="133">
        <v>55</v>
      </c>
      <c r="AL75" s="133">
        <v>67</v>
      </c>
    </row>
    <row r="76" spans="1:38" x14ac:dyDescent="0.35">
      <c r="A76" s="133" t="s">
        <v>86</v>
      </c>
      <c r="B76" s="133" t="s">
        <v>87</v>
      </c>
      <c r="C76" s="133">
        <v>1868</v>
      </c>
      <c r="D76" s="133">
        <v>879</v>
      </c>
      <c r="E76" s="133">
        <v>989</v>
      </c>
      <c r="F76" s="133">
        <v>67</v>
      </c>
      <c r="G76" s="133">
        <v>66</v>
      </c>
      <c r="H76" s="133">
        <v>67</v>
      </c>
      <c r="I76" s="133">
        <v>201</v>
      </c>
      <c r="J76" s="133">
        <v>138</v>
      </c>
      <c r="K76" s="133">
        <v>63</v>
      </c>
      <c r="L76" s="133">
        <v>32</v>
      </c>
      <c r="M76" s="133">
        <v>35</v>
      </c>
      <c r="N76" s="133">
        <v>27</v>
      </c>
      <c r="O76" s="133">
        <v>206</v>
      </c>
      <c r="P76" s="133">
        <v>123</v>
      </c>
      <c r="Q76" s="133">
        <v>83</v>
      </c>
      <c r="R76" s="133">
        <v>31</v>
      </c>
      <c r="S76" s="133">
        <v>34</v>
      </c>
      <c r="T76" s="133">
        <v>25</v>
      </c>
      <c r="U76" s="133">
        <v>407</v>
      </c>
      <c r="V76" s="133">
        <v>261</v>
      </c>
      <c r="W76" s="133">
        <v>146</v>
      </c>
      <c r="X76" s="133">
        <v>31</v>
      </c>
      <c r="Y76" s="133">
        <v>34</v>
      </c>
      <c r="Z76" s="133">
        <v>26</v>
      </c>
      <c r="AA76" s="133">
        <v>31</v>
      </c>
      <c r="AB76" s="133">
        <v>25</v>
      </c>
      <c r="AC76" s="133">
        <v>6</v>
      </c>
      <c r="AD76" s="133">
        <v>19</v>
      </c>
      <c r="AE76" s="133" t="s">
        <v>414</v>
      </c>
      <c r="AF76" s="133" t="s">
        <v>414</v>
      </c>
      <c r="AG76" s="133">
        <v>2313</v>
      </c>
      <c r="AH76" s="133">
        <v>1169</v>
      </c>
      <c r="AI76" s="133">
        <v>1144</v>
      </c>
      <c r="AJ76" s="133">
        <v>60</v>
      </c>
      <c r="AK76" s="133">
        <v>58</v>
      </c>
      <c r="AL76" s="133">
        <v>62</v>
      </c>
    </row>
    <row r="77" spans="1:38" x14ac:dyDescent="0.35">
      <c r="A77" s="133" t="s">
        <v>92</v>
      </c>
      <c r="B77" s="133" t="s">
        <v>93</v>
      </c>
      <c r="C77" s="133">
        <v>1242</v>
      </c>
      <c r="D77" s="133">
        <v>597</v>
      </c>
      <c r="E77" s="133">
        <v>645</v>
      </c>
      <c r="F77" s="133">
        <v>63</v>
      </c>
      <c r="G77" s="133">
        <v>62</v>
      </c>
      <c r="H77" s="133">
        <v>63</v>
      </c>
      <c r="I77" s="133">
        <v>149</v>
      </c>
      <c r="J77" s="133">
        <v>95</v>
      </c>
      <c r="K77" s="133">
        <v>54</v>
      </c>
      <c r="L77" s="133">
        <v>28</v>
      </c>
      <c r="M77" s="133">
        <v>27</v>
      </c>
      <c r="N77" s="133">
        <v>28</v>
      </c>
      <c r="O77" s="133">
        <v>128</v>
      </c>
      <c r="P77" s="133">
        <v>95</v>
      </c>
      <c r="Q77" s="133">
        <v>33</v>
      </c>
      <c r="R77" s="133">
        <v>37</v>
      </c>
      <c r="S77" s="133">
        <v>37</v>
      </c>
      <c r="T77" s="133">
        <v>36</v>
      </c>
      <c r="U77" s="133">
        <v>277</v>
      </c>
      <c r="V77" s="133">
        <v>190</v>
      </c>
      <c r="W77" s="133">
        <v>87</v>
      </c>
      <c r="X77" s="133">
        <v>32</v>
      </c>
      <c r="Y77" s="133">
        <v>32</v>
      </c>
      <c r="Z77" s="133">
        <v>31</v>
      </c>
      <c r="AA77" s="133">
        <v>24</v>
      </c>
      <c r="AB77" s="133" t="s">
        <v>414</v>
      </c>
      <c r="AC77" s="133" t="s">
        <v>414</v>
      </c>
      <c r="AD77" s="133">
        <v>13</v>
      </c>
      <c r="AE77" s="133" t="s">
        <v>414</v>
      </c>
      <c r="AF77" s="133" t="s">
        <v>414</v>
      </c>
      <c r="AG77" s="133">
        <v>1545</v>
      </c>
      <c r="AH77" s="133">
        <v>806</v>
      </c>
      <c r="AI77" s="133">
        <v>739</v>
      </c>
      <c r="AJ77" s="133">
        <v>56</v>
      </c>
      <c r="AK77" s="133">
        <v>54</v>
      </c>
      <c r="AL77" s="133">
        <v>59</v>
      </c>
    </row>
    <row r="78" spans="1:38" x14ac:dyDescent="0.35">
      <c r="A78" s="133" t="s">
        <v>96</v>
      </c>
      <c r="B78" s="133" t="s">
        <v>97</v>
      </c>
      <c r="C78" s="133">
        <v>2482</v>
      </c>
      <c r="D78" s="133">
        <v>1148</v>
      </c>
      <c r="E78" s="133">
        <v>1334</v>
      </c>
      <c r="F78" s="133">
        <v>78</v>
      </c>
      <c r="G78" s="133">
        <v>77</v>
      </c>
      <c r="H78" s="133">
        <v>80</v>
      </c>
      <c r="I78" s="133">
        <v>351</v>
      </c>
      <c r="J78" s="133">
        <v>220</v>
      </c>
      <c r="K78" s="133">
        <v>131</v>
      </c>
      <c r="L78" s="133">
        <v>32</v>
      </c>
      <c r="M78" s="133">
        <v>33</v>
      </c>
      <c r="N78" s="133">
        <v>30</v>
      </c>
      <c r="O78" s="133">
        <v>160</v>
      </c>
      <c r="P78" s="133">
        <v>113</v>
      </c>
      <c r="Q78" s="133">
        <v>47</v>
      </c>
      <c r="R78" s="133">
        <v>29</v>
      </c>
      <c r="S78" s="133">
        <v>32</v>
      </c>
      <c r="T78" s="133">
        <v>23</v>
      </c>
      <c r="U78" s="133">
        <v>511</v>
      </c>
      <c r="V78" s="133">
        <v>333</v>
      </c>
      <c r="W78" s="133">
        <v>178</v>
      </c>
      <c r="X78" s="133">
        <v>31</v>
      </c>
      <c r="Y78" s="133">
        <v>32</v>
      </c>
      <c r="Z78" s="133">
        <v>28</v>
      </c>
      <c r="AA78" s="133">
        <v>49</v>
      </c>
      <c r="AB78" s="133">
        <v>29</v>
      </c>
      <c r="AC78" s="133">
        <v>20</v>
      </c>
      <c r="AD78" s="133">
        <v>12</v>
      </c>
      <c r="AE78" s="133">
        <v>10</v>
      </c>
      <c r="AF78" s="133">
        <v>15</v>
      </c>
      <c r="AG78" s="133">
        <v>3049</v>
      </c>
      <c r="AH78" s="133">
        <v>1516</v>
      </c>
      <c r="AI78" s="133">
        <v>1533</v>
      </c>
      <c r="AJ78" s="133">
        <v>69</v>
      </c>
      <c r="AK78" s="133">
        <v>66</v>
      </c>
      <c r="AL78" s="133">
        <v>73</v>
      </c>
    </row>
    <row r="79" spans="1:38" x14ac:dyDescent="0.35">
      <c r="A79" s="133" t="s">
        <v>376</v>
      </c>
      <c r="B79" s="133" t="s">
        <v>377</v>
      </c>
      <c r="C79" s="147" t="s">
        <v>441</v>
      </c>
      <c r="D79" s="147" t="s">
        <v>441</v>
      </c>
      <c r="E79" s="147" t="s">
        <v>441</v>
      </c>
      <c r="F79" s="147" t="s">
        <v>441</v>
      </c>
      <c r="G79" s="147" t="s">
        <v>441</v>
      </c>
      <c r="H79" s="147" t="s">
        <v>441</v>
      </c>
      <c r="I79" s="147" t="s">
        <v>441</v>
      </c>
      <c r="J79" s="147" t="s">
        <v>441</v>
      </c>
      <c r="K79" s="147" t="s">
        <v>441</v>
      </c>
      <c r="L79" s="147" t="s">
        <v>441</v>
      </c>
      <c r="M79" s="147" t="s">
        <v>441</v>
      </c>
      <c r="N79" s="147" t="s">
        <v>441</v>
      </c>
      <c r="O79" s="147" t="s">
        <v>441</v>
      </c>
      <c r="P79" s="147" t="s">
        <v>441</v>
      </c>
      <c r="Q79" s="147" t="s">
        <v>441</v>
      </c>
      <c r="R79" s="147" t="s">
        <v>441</v>
      </c>
      <c r="S79" s="147" t="s">
        <v>441</v>
      </c>
      <c r="T79" s="147" t="s">
        <v>441</v>
      </c>
      <c r="U79" s="147" t="s">
        <v>441</v>
      </c>
      <c r="V79" s="147" t="s">
        <v>441</v>
      </c>
      <c r="W79" s="147" t="s">
        <v>441</v>
      </c>
      <c r="X79" s="147" t="s">
        <v>441</v>
      </c>
      <c r="Y79" s="147" t="s">
        <v>441</v>
      </c>
      <c r="Z79" s="147" t="s">
        <v>441</v>
      </c>
      <c r="AA79" s="147" t="s">
        <v>441</v>
      </c>
      <c r="AB79" s="147" t="s">
        <v>441</v>
      </c>
      <c r="AC79" s="147" t="s">
        <v>441</v>
      </c>
      <c r="AD79" s="147" t="s">
        <v>441</v>
      </c>
      <c r="AE79" s="147" t="s">
        <v>441</v>
      </c>
      <c r="AF79" s="147" t="s">
        <v>441</v>
      </c>
      <c r="AG79" s="147" t="s">
        <v>441</v>
      </c>
      <c r="AH79" s="147" t="s">
        <v>441</v>
      </c>
      <c r="AI79" s="147" t="s">
        <v>441</v>
      </c>
      <c r="AJ79" s="147" t="s">
        <v>441</v>
      </c>
      <c r="AK79" s="147" t="s">
        <v>441</v>
      </c>
      <c r="AL79" s="147" t="s">
        <v>441</v>
      </c>
    </row>
    <row r="80" spans="1:38" x14ac:dyDescent="0.35">
      <c r="A80" s="133" t="s">
        <v>363</v>
      </c>
      <c r="B80" s="133" t="s">
        <v>364</v>
      </c>
      <c r="C80" s="133">
        <v>1464</v>
      </c>
      <c r="D80" s="133">
        <v>722</v>
      </c>
      <c r="E80" s="133">
        <v>742</v>
      </c>
      <c r="F80" s="133">
        <v>66</v>
      </c>
      <c r="G80" s="133">
        <v>62</v>
      </c>
      <c r="H80" s="133">
        <v>71</v>
      </c>
      <c r="I80" s="133">
        <v>126</v>
      </c>
      <c r="J80" s="133">
        <v>79</v>
      </c>
      <c r="K80" s="133">
        <v>47</v>
      </c>
      <c r="L80" s="133">
        <v>29</v>
      </c>
      <c r="M80" s="133">
        <v>30</v>
      </c>
      <c r="N80" s="133">
        <v>26</v>
      </c>
      <c r="O80" s="133">
        <v>112</v>
      </c>
      <c r="P80" s="133">
        <v>66</v>
      </c>
      <c r="Q80" s="133">
        <v>46</v>
      </c>
      <c r="R80" s="133">
        <v>25</v>
      </c>
      <c r="S80" s="133">
        <v>29</v>
      </c>
      <c r="T80" s="133">
        <v>20</v>
      </c>
      <c r="U80" s="133">
        <v>238</v>
      </c>
      <c r="V80" s="133">
        <v>145</v>
      </c>
      <c r="W80" s="133">
        <v>93</v>
      </c>
      <c r="X80" s="133">
        <v>27</v>
      </c>
      <c r="Y80" s="133">
        <v>30</v>
      </c>
      <c r="Z80" s="133">
        <v>23</v>
      </c>
      <c r="AA80" s="133">
        <v>29</v>
      </c>
      <c r="AB80" s="133">
        <v>19</v>
      </c>
      <c r="AC80" s="133">
        <v>10</v>
      </c>
      <c r="AD80" s="133" t="s">
        <v>414</v>
      </c>
      <c r="AE80" s="133" t="s">
        <v>414</v>
      </c>
      <c r="AF80" s="133" t="s">
        <v>414</v>
      </c>
      <c r="AG80" s="133">
        <v>1736</v>
      </c>
      <c r="AH80" s="133">
        <v>889</v>
      </c>
      <c r="AI80" s="133">
        <v>847</v>
      </c>
      <c r="AJ80" s="133">
        <v>60</v>
      </c>
      <c r="AK80" s="133">
        <v>55</v>
      </c>
      <c r="AL80" s="133">
        <v>64</v>
      </c>
    </row>
    <row r="81" spans="1:38" x14ac:dyDescent="0.35">
      <c r="A81" s="133" t="s">
        <v>367</v>
      </c>
      <c r="B81" s="133" t="s">
        <v>425</v>
      </c>
      <c r="C81" s="133">
        <v>3819</v>
      </c>
      <c r="D81" s="133">
        <v>1787</v>
      </c>
      <c r="E81" s="133">
        <v>2032</v>
      </c>
      <c r="F81" s="133">
        <v>66</v>
      </c>
      <c r="G81" s="133">
        <v>64</v>
      </c>
      <c r="H81" s="133">
        <v>68</v>
      </c>
      <c r="I81" s="133">
        <v>378</v>
      </c>
      <c r="J81" s="133">
        <v>246</v>
      </c>
      <c r="K81" s="133">
        <v>132</v>
      </c>
      <c r="L81" s="133">
        <v>29</v>
      </c>
      <c r="M81" s="133">
        <v>28</v>
      </c>
      <c r="N81" s="133">
        <v>32</v>
      </c>
      <c r="O81" s="133">
        <v>241</v>
      </c>
      <c r="P81" s="133">
        <v>180</v>
      </c>
      <c r="Q81" s="133">
        <v>61</v>
      </c>
      <c r="R81" s="133">
        <v>28</v>
      </c>
      <c r="S81" s="133">
        <v>28</v>
      </c>
      <c r="T81" s="133">
        <v>26</v>
      </c>
      <c r="U81" s="133">
        <v>619</v>
      </c>
      <c r="V81" s="133">
        <v>426</v>
      </c>
      <c r="W81" s="133">
        <v>193</v>
      </c>
      <c r="X81" s="133">
        <v>29</v>
      </c>
      <c r="Y81" s="133">
        <v>28</v>
      </c>
      <c r="Z81" s="133">
        <v>30</v>
      </c>
      <c r="AA81" s="133">
        <v>56</v>
      </c>
      <c r="AB81" s="133">
        <v>35</v>
      </c>
      <c r="AC81" s="133">
        <v>21</v>
      </c>
      <c r="AD81" s="133">
        <v>13</v>
      </c>
      <c r="AE81" s="133" t="s">
        <v>414</v>
      </c>
      <c r="AF81" s="133" t="s">
        <v>414</v>
      </c>
      <c r="AG81" s="133">
        <v>4515</v>
      </c>
      <c r="AH81" s="133">
        <v>2260</v>
      </c>
      <c r="AI81" s="133">
        <v>2255</v>
      </c>
      <c r="AJ81" s="133">
        <v>60</v>
      </c>
      <c r="AK81" s="133">
        <v>56</v>
      </c>
      <c r="AL81" s="133">
        <v>64</v>
      </c>
    </row>
    <row r="82" spans="1:38" x14ac:dyDescent="0.35">
      <c r="A82" s="133" t="s">
        <v>378</v>
      </c>
      <c r="B82" s="133" t="s">
        <v>379</v>
      </c>
      <c r="C82" s="133">
        <v>1834</v>
      </c>
      <c r="D82" s="133">
        <v>915</v>
      </c>
      <c r="E82" s="133">
        <v>919</v>
      </c>
      <c r="F82" s="133">
        <v>65</v>
      </c>
      <c r="G82" s="133">
        <v>63</v>
      </c>
      <c r="H82" s="133">
        <v>68</v>
      </c>
      <c r="I82" s="133">
        <v>228</v>
      </c>
      <c r="J82" s="133">
        <v>148</v>
      </c>
      <c r="K82" s="133">
        <v>80</v>
      </c>
      <c r="L82" s="133">
        <v>32</v>
      </c>
      <c r="M82" s="133">
        <v>36</v>
      </c>
      <c r="N82" s="133">
        <v>25</v>
      </c>
      <c r="O82" s="133">
        <v>118</v>
      </c>
      <c r="P82" s="133">
        <v>74</v>
      </c>
      <c r="Q82" s="133">
        <v>44</v>
      </c>
      <c r="R82" s="133">
        <v>27</v>
      </c>
      <c r="S82" s="133">
        <v>23</v>
      </c>
      <c r="T82" s="133">
        <v>34</v>
      </c>
      <c r="U82" s="133">
        <v>346</v>
      </c>
      <c r="V82" s="133">
        <v>222</v>
      </c>
      <c r="W82" s="133">
        <v>124</v>
      </c>
      <c r="X82" s="133">
        <v>31</v>
      </c>
      <c r="Y82" s="133">
        <v>32</v>
      </c>
      <c r="Z82" s="133">
        <v>28</v>
      </c>
      <c r="AA82" s="133">
        <v>16</v>
      </c>
      <c r="AB82" s="133">
        <v>11</v>
      </c>
      <c r="AC82" s="133">
        <v>5</v>
      </c>
      <c r="AD82" s="133" t="s">
        <v>414</v>
      </c>
      <c r="AE82" s="133" t="s">
        <v>414</v>
      </c>
      <c r="AF82" s="133" t="s">
        <v>414</v>
      </c>
      <c r="AG82" s="133">
        <v>2202</v>
      </c>
      <c r="AH82" s="133">
        <v>1150</v>
      </c>
      <c r="AI82" s="133">
        <v>1052</v>
      </c>
      <c r="AJ82" s="133">
        <v>59</v>
      </c>
      <c r="AK82" s="133">
        <v>56</v>
      </c>
      <c r="AL82" s="133">
        <v>63</v>
      </c>
    </row>
    <row r="83" spans="1:38" x14ac:dyDescent="0.35">
      <c r="A83" s="133" t="s">
        <v>386</v>
      </c>
      <c r="B83" s="133" t="s">
        <v>387</v>
      </c>
      <c r="C83" s="133">
        <v>2680</v>
      </c>
      <c r="D83" s="133">
        <v>1282</v>
      </c>
      <c r="E83" s="133">
        <v>1398</v>
      </c>
      <c r="F83" s="133">
        <v>62</v>
      </c>
      <c r="G83" s="133">
        <v>59</v>
      </c>
      <c r="H83" s="133">
        <v>65</v>
      </c>
      <c r="I83" s="133">
        <v>218</v>
      </c>
      <c r="J83" s="133">
        <v>149</v>
      </c>
      <c r="K83" s="133">
        <v>69</v>
      </c>
      <c r="L83" s="133">
        <v>21</v>
      </c>
      <c r="M83" s="133">
        <v>26</v>
      </c>
      <c r="N83" s="133">
        <v>12</v>
      </c>
      <c r="O83" s="133">
        <v>130</v>
      </c>
      <c r="P83" s="133">
        <v>99</v>
      </c>
      <c r="Q83" s="133">
        <v>31</v>
      </c>
      <c r="R83" s="133">
        <v>22</v>
      </c>
      <c r="S83" s="133">
        <v>22</v>
      </c>
      <c r="T83" s="133">
        <v>23</v>
      </c>
      <c r="U83" s="133">
        <v>348</v>
      </c>
      <c r="V83" s="133">
        <v>248</v>
      </c>
      <c r="W83" s="133">
        <v>100</v>
      </c>
      <c r="X83" s="133">
        <v>22</v>
      </c>
      <c r="Y83" s="133">
        <v>24</v>
      </c>
      <c r="Z83" s="133">
        <v>15</v>
      </c>
      <c r="AA83" s="133">
        <v>54</v>
      </c>
      <c r="AB83" s="133">
        <v>42</v>
      </c>
      <c r="AC83" s="133">
        <v>12</v>
      </c>
      <c r="AD83" s="133">
        <v>15</v>
      </c>
      <c r="AE83" s="133" t="s">
        <v>414</v>
      </c>
      <c r="AF83" s="133" t="s">
        <v>414</v>
      </c>
      <c r="AG83" s="133">
        <v>3097</v>
      </c>
      <c r="AH83" s="133">
        <v>1580</v>
      </c>
      <c r="AI83" s="133">
        <v>1517</v>
      </c>
      <c r="AJ83" s="133">
        <v>57</v>
      </c>
      <c r="AK83" s="133">
        <v>52</v>
      </c>
      <c r="AL83" s="133">
        <v>61</v>
      </c>
    </row>
    <row r="84" spans="1:38" x14ac:dyDescent="0.35">
      <c r="A84" s="133" t="s">
        <v>80</v>
      </c>
      <c r="B84" s="133" t="s">
        <v>81</v>
      </c>
      <c r="C84" s="133">
        <v>971</v>
      </c>
      <c r="D84" s="133">
        <v>442</v>
      </c>
      <c r="E84" s="133">
        <v>529</v>
      </c>
      <c r="F84" s="133">
        <v>67</v>
      </c>
      <c r="G84" s="133">
        <v>64</v>
      </c>
      <c r="H84" s="133">
        <v>69</v>
      </c>
      <c r="I84" s="133">
        <v>82</v>
      </c>
      <c r="J84" s="133">
        <v>56</v>
      </c>
      <c r="K84" s="133">
        <v>26</v>
      </c>
      <c r="L84" s="133">
        <v>26</v>
      </c>
      <c r="M84" s="133">
        <v>25</v>
      </c>
      <c r="N84" s="133">
        <v>27</v>
      </c>
      <c r="O84" s="133">
        <v>80</v>
      </c>
      <c r="P84" s="133" t="s">
        <v>414</v>
      </c>
      <c r="Q84" s="133" t="s">
        <v>414</v>
      </c>
      <c r="R84" s="133">
        <v>33</v>
      </c>
      <c r="S84" s="133" t="s">
        <v>414</v>
      </c>
      <c r="T84" s="133" t="s">
        <v>414</v>
      </c>
      <c r="U84" s="133">
        <v>162</v>
      </c>
      <c r="V84" s="133" t="s">
        <v>414</v>
      </c>
      <c r="W84" s="133" t="s">
        <v>414</v>
      </c>
      <c r="X84" s="133">
        <v>29</v>
      </c>
      <c r="Y84" s="133" t="s">
        <v>414</v>
      </c>
      <c r="Z84" s="133" t="s">
        <v>414</v>
      </c>
      <c r="AA84" s="133">
        <v>3</v>
      </c>
      <c r="AB84" s="133" t="s">
        <v>414</v>
      </c>
      <c r="AC84" s="133" t="s">
        <v>414</v>
      </c>
      <c r="AD84" s="133" t="s">
        <v>414</v>
      </c>
      <c r="AE84" s="133" t="s">
        <v>414</v>
      </c>
      <c r="AF84" s="133" t="s">
        <v>414</v>
      </c>
      <c r="AG84" s="133">
        <v>1137</v>
      </c>
      <c r="AH84" s="133">
        <v>552</v>
      </c>
      <c r="AI84" s="133">
        <v>585</v>
      </c>
      <c r="AJ84" s="133">
        <v>61</v>
      </c>
      <c r="AK84" s="133">
        <v>57</v>
      </c>
      <c r="AL84" s="133">
        <v>65</v>
      </c>
    </row>
    <row r="85" spans="1:38" x14ac:dyDescent="0.35">
      <c r="A85" s="133" t="s">
        <v>82</v>
      </c>
      <c r="B85" s="133" t="s">
        <v>83</v>
      </c>
      <c r="C85" s="133">
        <v>1567</v>
      </c>
      <c r="D85" s="133">
        <v>748</v>
      </c>
      <c r="E85" s="133">
        <v>819</v>
      </c>
      <c r="F85" s="133">
        <v>58</v>
      </c>
      <c r="G85" s="133">
        <v>56</v>
      </c>
      <c r="H85" s="133">
        <v>60</v>
      </c>
      <c r="I85" s="133">
        <v>117</v>
      </c>
      <c r="J85" s="133">
        <v>77</v>
      </c>
      <c r="K85" s="133">
        <v>40</v>
      </c>
      <c r="L85" s="133">
        <v>19</v>
      </c>
      <c r="M85" s="133" t="s">
        <v>414</v>
      </c>
      <c r="N85" s="133" t="s">
        <v>414</v>
      </c>
      <c r="O85" s="133">
        <v>94</v>
      </c>
      <c r="P85" s="133">
        <v>70</v>
      </c>
      <c r="Q85" s="133">
        <v>24</v>
      </c>
      <c r="R85" s="133">
        <v>10</v>
      </c>
      <c r="S85" s="133" t="s">
        <v>414</v>
      </c>
      <c r="T85" s="133" t="s">
        <v>414</v>
      </c>
      <c r="U85" s="133">
        <v>211</v>
      </c>
      <c r="V85" s="133">
        <v>147</v>
      </c>
      <c r="W85" s="133">
        <v>64</v>
      </c>
      <c r="X85" s="133">
        <v>15</v>
      </c>
      <c r="Y85" s="133">
        <v>14</v>
      </c>
      <c r="Z85" s="133">
        <v>16</v>
      </c>
      <c r="AA85" s="133">
        <v>32</v>
      </c>
      <c r="AB85" s="133">
        <v>22</v>
      </c>
      <c r="AC85" s="133">
        <v>10</v>
      </c>
      <c r="AD85" s="133" t="s">
        <v>414</v>
      </c>
      <c r="AE85" s="133" t="s">
        <v>414</v>
      </c>
      <c r="AF85" s="133" t="s">
        <v>414</v>
      </c>
      <c r="AG85" s="133">
        <v>1821</v>
      </c>
      <c r="AH85" s="133">
        <v>925</v>
      </c>
      <c r="AI85" s="133">
        <v>896</v>
      </c>
      <c r="AJ85" s="133">
        <v>52</v>
      </c>
      <c r="AK85" s="133">
        <v>48</v>
      </c>
      <c r="AL85" s="133">
        <v>56</v>
      </c>
    </row>
    <row r="86" spans="1:38" x14ac:dyDescent="0.35">
      <c r="A86" s="133" t="s">
        <v>90</v>
      </c>
      <c r="B86" s="133" t="s">
        <v>91</v>
      </c>
      <c r="C86" s="133">
        <v>1304</v>
      </c>
      <c r="D86" s="133">
        <v>619</v>
      </c>
      <c r="E86" s="133">
        <v>685</v>
      </c>
      <c r="F86" s="133">
        <v>62</v>
      </c>
      <c r="G86" s="133">
        <v>61</v>
      </c>
      <c r="H86" s="133">
        <v>64</v>
      </c>
      <c r="I86" s="133">
        <v>127</v>
      </c>
      <c r="J86" s="133">
        <v>81</v>
      </c>
      <c r="K86" s="133">
        <v>46</v>
      </c>
      <c r="L86" s="133">
        <v>23</v>
      </c>
      <c r="M86" s="133">
        <v>19</v>
      </c>
      <c r="N86" s="133">
        <v>30</v>
      </c>
      <c r="O86" s="133">
        <v>139</v>
      </c>
      <c r="P86" s="133">
        <v>94</v>
      </c>
      <c r="Q86" s="133">
        <v>45</v>
      </c>
      <c r="R86" s="133">
        <v>26</v>
      </c>
      <c r="S86" s="133">
        <v>22</v>
      </c>
      <c r="T86" s="133">
        <v>33</v>
      </c>
      <c r="U86" s="133">
        <v>266</v>
      </c>
      <c r="V86" s="133">
        <v>175</v>
      </c>
      <c r="W86" s="133">
        <v>91</v>
      </c>
      <c r="X86" s="133">
        <v>24</v>
      </c>
      <c r="Y86" s="133">
        <v>21</v>
      </c>
      <c r="Z86" s="133">
        <v>32</v>
      </c>
      <c r="AA86" s="133">
        <v>25</v>
      </c>
      <c r="AB86" s="133">
        <v>18</v>
      </c>
      <c r="AC86" s="133">
        <v>7</v>
      </c>
      <c r="AD86" s="133" t="s">
        <v>414</v>
      </c>
      <c r="AE86" s="133" t="s">
        <v>414</v>
      </c>
      <c r="AF86" s="133" t="s">
        <v>414</v>
      </c>
      <c r="AG86" s="133">
        <v>1598</v>
      </c>
      <c r="AH86" s="133">
        <v>813</v>
      </c>
      <c r="AI86" s="133">
        <v>785</v>
      </c>
      <c r="AJ86" s="133">
        <v>55</v>
      </c>
      <c r="AK86" s="133">
        <v>51</v>
      </c>
      <c r="AL86" s="133">
        <v>59</v>
      </c>
    </row>
    <row r="87" spans="1:38" x14ac:dyDescent="0.35">
      <c r="A87" s="133" t="s">
        <v>94</v>
      </c>
      <c r="B87" s="133" t="s">
        <v>95</v>
      </c>
      <c r="C87" s="133">
        <v>1982</v>
      </c>
      <c r="D87" s="133">
        <v>933</v>
      </c>
      <c r="E87" s="133">
        <v>1049</v>
      </c>
      <c r="F87" s="133">
        <v>62</v>
      </c>
      <c r="G87" s="133">
        <v>61</v>
      </c>
      <c r="H87" s="133">
        <v>62</v>
      </c>
      <c r="I87" s="133">
        <v>166</v>
      </c>
      <c r="J87" s="133">
        <v>126</v>
      </c>
      <c r="K87" s="133">
        <v>40</v>
      </c>
      <c r="L87" s="133">
        <v>16</v>
      </c>
      <c r="M87" s="133">
        <v>19</v>
      </c>
      <c r="N87" s="133">
        <v>8</v>
      </c>
      <c r="O87" s="133">
        <v>142</v>
      </c>
      <c r="P87" s="133">
        <v>103</v>
      </c>
      <c r="Q87" s="133">
        <v>39</v>
      </c>
      <c r="R87" s="133">
        <v>13</v>
      </c>
      <c r="S87" s="133">
        <v>13</v>
      </c>
      <c r="T87" s="133">
        <v>15</v>
      </c>
      <c r="U87" s="133">
        <v>308</v>
      </c>
      <c r="V87" s="133">
        <v>229</v>
      </c>
      <c r="W87" s="133">
        <v>79</v>
      </c>
      <c r="X87" s="133">
        <v>15</v>
      </c>
      <c r="Y87" s="133">
        <v>16</v>
      </c>
      <c r="Z87" s="133">
        <v>11</v>
      </c>
      <c r="AA87" s="133">
        <v>24</v>
      </c>
      <c r="AB87" s="133">
        <v>17</v>
      </c>
      <c r="AC87" s="133">
        <v>7</v>
      </c>
      <c r="AD87" s="133" t="s">
        <v>414</v>
      </c>
      <c r="AE87" s="133" t="s">
        <v>414</v>
      </c>
      <c r="AF87" s="133" t="s">
        <v>414</v>
      </c>
      <c r="AG87" s="133">
        <v>2318</v>
      </c>
      <c r="AH87" s="133">
        <v>1181</v>
      </c>
      <c r="AI87" s="133">
        <v>1137</v>
      </c>
      <c r="AJ87" s="133">
        <v>55</v>
      </c>
      <c r="AK87" s="133">
        <v>52</v>
      </c>
      <c r="AL87" s="133">
        <v>58</v>
      </c>
    </row>
    <row r="88" spans="1:38" x14ac:dyDescent="0.35">
      <c r="A88" s="133" t="s">
        <v>157</v>
      </c>
      <c r="B88" s="133" t="s">
        <v>426</v>
      </c>
      <c r="C88" s="133">
        <v>2414</v>
      </c>
      <c r="D88" s="133">
        <v>1142</v>
      </c>
      <c r="E88" s="133">
        <v>1272</v>
      </c>
      <c r="F88" s="133">
        <v>59</v>
      </c>
      <c r="G88" s="133">
        <v>56</v>
      </c>
      <c r="H88" s="133">
        <v>61</v>
      </c>
      <c r="I88" s="133">
        <v>305</v>
      </c>
      <c r="J88" s="133">
        <v>199</v>
      </c>
      <c r="K88" s="133">
        <v>106</v>
      </c>
      <c r="L88" s="133">
        <v>20</v>
      </c>
      <c r="M88" s="133">
        <v>21</v>
      </c>
      <c r="N88" s="133">
        <v>19</v>
      </c>
      <c r="O88" s="133">
        <v>196</v>
      </c>
      <c r="P88" s="133">
        <v>132</v>
      </c>
      <c r="Q88" s="133">
        <v>64</v>
      </c>
      <c r="R88" s="133">
        <v>20</v>
      </c>
      <c r="S88" s="133">
        <v>24</v>
      </c>
      <c r="T88" s="133">
        <v>13</v>
      </c>
      <c r="U88" s="133">
        <v>501</v>
      </c>
      <c r="V88" s="133">
        <v>331</v>
      </c>
      <c r="W88" s="133">
        <v>170</v>
      </c>
      <c r="X88" s="133">
        <v>20</v>
      </c>
      <c r="Y88" s="133">
        <v>22</v>
      </c>
      <c r="Z88" s="133">
        <v>16</v>
      </c>
      <c r="AA88" s="133">
        <v>50</v>
      </c>
      <c r="AB88" s="133">
        <v>42</v>
      </c>
      <c r="AC88" s="133">
        <v>8</v>
      </c>
      <c r="AD88" s="133">
        <v>16</v>
      </c>
      <c r="AE88" s="133" t="s">
        <v>414</v>
      </c>
      <c r="AF88" s="133" t="s">
        <v>414</v>
      </c>
      <c r="AG88" s="133">
        <v>2982</v>
      </c>
      <c r="AH88" s="133">
        <v>1524</v>
      </c>
      <c r="AI88" s="133">
        <v>1458</v>
      </c>
      <c r="AJ88" s="133">
        <v>51</v>
      </c>
      <c r="AK88" s="133">
        <v>47</v>
      </c>
      <c r="AL88" s="133">
        <v>55</v>
      </c>
    </row>
    <row r="89" spans="1:38" x14ac:dyDescent="0.35">
      <c r="A89" s="133" t="s">
        <v>155</v>
      </c>
      <c r="B89" s="133" t="s">
        <v>156</v>
      </c>
      <c r="C89" s="133">
        <v>2888</v>
      </c>
      <c r="D89" s="133">
        <v>1433</v>
      </c>
      <c r="E89" s="133">
        <v>1455</v>
      </c>
      <c r="F89" s="133">
        <v>66</v>
      </c>
      <c r="G89" s="133">
        <v>62</v>
      </c>
      <c r="H89" s="133">
        <v>70</v>
      </c>
      <c r="I89" s="133">
        <v>242</v>
      </c>
      <c r="J89" s="133">
        <v>164</v>
      </c>
      <c r="K89" s="133">
        <v>78</v>
      </c>
      <c r="L89" s="133">
        <v>18</v>
      </c>
      <c r="M89" s="133">
        <v>19</v>
      </c>
      <c r="N89" s="133">
        <v>17</v>
      </c>
      <c r="O89" s="133">
        <v>147</v>
      </c>
      <c r="P89" s="133">
        <v>106</v>
      </c>
      <c r="Q89" s="133">
        <v>41</v>
      </c>
      <c r="R89" s="133">
        <v>16</v>
      </c>
      <c r="S89" s="133">
        <v>15</v>
      </c>
      <c r="T89" s="133">
        <v>20</v>
      </c>
      <c r="U89" s="133">
        <v>389</v>
      </c>
      <c r="V89" s="133">
        <v>270</v>
      </c>
      <c r="W89" s="133">
        <v>119</v>
      </c>
      <c r="X89" s="133">
        <v>17</v>
      </c>
      <c r="Y89" s="133">
        <v>17</v>
      </c>
      <c r="Z89" s="133">
        <v>18</v>
      </c>
      <c r="AA89" s="133">
        <v>42</v>
      </c>
      <c r="AB89" s="133">
        <v>26</v>
      </c>
      <c r="AC89" s="133">
        <v>16</v>
      </c>
      <c r="AD89" s="133">
        <v>21</v>
      </c>
      <c r="AE89" s="133">
        <v>19</v>
      </c>
      <c r="AF89" s="133">
        <v>25</v>
      </c>
      <c r="AG89" s="133">
        <v>3326</v>
      </c>
      <c r="AH89" s="133">
        <v>1731</v>
      </c>
      <c r="AI89" s="133">
        <v>1595</v>
      </c>
      <c r="AJ89" s="133">
        <v>60</v>
      </c>
      <c r="AK89" s="133">
        <v>54</v>
      </c>
      <c r="AL89" s="133">
        <v>66</v>
      </c>
    </row>
    <row r="90" spans="1:38" x14ac:dyDescent="0.35">
      <c r="A90" s="133" t="s">
        <v>162</v>
      </c>
      <c r="B90" s="133" t="s">
        <v>163</v>
      </c>
      <c r="C90" s="133">
        <v>1447</v>
      </c>
      <c r="D90" s="133">
        <v>711</v>
      </c>
      <c r="E90" s="133">
        <v>736</v>
      </c>
      <c r="F90" s="133">
        <v>61</v>
      </c>
      <c r="G90" s="133">
        <v>60</v>
      </c>
      <c r="H90" s="133">
        <v>62</v>
      </c>
      <c r="I90" s="133">
        <v>273</v>
      </c>
      <c r="J90" s="133">
        <v>185</v>
      </c>
      <c r="K90" s="133">
        <v>88</v>
      </c>
      <c r="L90" s="133">
        <v>16</v>
      </c>
      <c r="M90" s="133" t="s">
        <v>414</v>
      </c>
      <c r="N90" s="133" t="s">
        <v>414</v>
      </c>
      <c r="O90" s="133">
        <v>85</v>
      </c>
      <c r="P90" s="133">
        <v>62</v>
      </c>
      <c r="Q90" s="133">
        <v>23</v>
      </c>
      <c r="R90" s="133">
        <v>8</v>
      </c>
      <c r="S90" s="133" t="s">
        <v>414</v>
      </c>
      <c r="T90" s="133" t="s">
        <v>414</v>
      </c>
      <c r="U90" s="133">
        <v>358</v>
      </c>
      <c r="V90" s="133">
        <v>247</v>
      </c>
      <c r="W90" s="133">
        <v>111</v>
      </c>
      <c r="X90" s="133">
        <v>15</v>
      </c>
      <c r="Y90" s="133">
        <v>17</v>
      </c>
      <c r="Z90" s="133">
        <v>10</v>
      </c>
      <c r="AA90" s="133">
        <v>33</v>
      </c>
      <c r="AB90" s="133">
        <v>23</v>
      </c>
      <c r="AC90" s="133">
        <v>10</v>
      </c>
      <c r="AD90" s="133">
        <v>9</v>
      </c>
      <c r="AE90" s="133" t="s">
        <v>414</v>
      </c>
      <c r="AF90" s="133" t="s">
        <v>414</v>
      </c>
      <c r="AG90" s="133">
        <v>1844</v>
      </c>
      <c r="AH90" s="133">
        <v>984</v>
      </c>
      <c r="AI90" s="133">
        <v>860</v>
      </c>
      <c r="AJ90" s="133">
        <v>51</v>
      </c>
      <c r="AK90" s="133">
        <v>48</v>
      </c>
      <c r="AL90" s="133">
        <v>54</v>
      </c>
    </row>
    <row r="91" spans="1:38" x14ac:dyDescent="0.35">
      <c r="A91" s="133" t="s">
        <v>164</v>
      </c>
      <c r="B91" s="133" t="s">
        <v>165</v>
      </c>
      <c r="C91" s="133">
        <v>1597</v>
      </c>
      <c r="D91" s="133">
        <v>747</v>
      </c>
      <c r="E91" s="133">
        <v>850</v>
      </c>
      <c r="F91" s="133">
        <v>62</v>
      </c>
      <c r="G91" s="133">
        <v>59</v>
      </c>
      <c r="H91" s="133">
        <v>64</v>
      </c>
      <c r="I91" s="133">
        <v>144</v>
      </c>
      <c r="J91" s="133">
        <v>88</v>
      </c>
      <c r="K91" s="133">
        <v>56</v>
      </c>
      <c r="L91" s="133">
        <v>22</v>
      </c>
      <c r="M91" s="133">
        <v>22</v>
      </c>
      <c r="N91" s="133">
        <v>21</v>
      </c>
      <c r="O91" s="133">
        <v>132</v>
      </c>
      <c r="P91" s="133">
        <v>99</v>
      </c>
      <c r="Q91" s="133">
        <v>33</v>
      </c>
      <c r="R91" s="133">
        <v>20</v>
      </c>
      <c r="S91" s="133" t="s">
        <v>414</v>
      </c>
      <c r="T91" s="133" t="s">
        <v>414</v>
      </c>
      <c r="U91" s="133">
        <v>276</v>
      </c>
      <c r="V91" s="133">
        <v>187</v>
      </c>
      <c r="W91" s="133">
        <v>89</v>
      </c>
      <c r="X91" s="133">
        <v>21</v>
      </c>
      <c r="Y91" s="133" t="s">
        <v>414</v>
      </c>
      <c r="Z91" s="133" t="s">
        <v>414</v>
      </c>
      <c r="AA91" s="133">
        <v>32</v>
      </c>
      <c r="AB91" s="133">
        <v>25</v>
      </c>
      <c r="AC91" s="133">
        <v>7</v>
      </c>
      <c r="AD91" s="133" t="s">
        <v>414</v>
      </c>
      <c r="AE91" s="133" t="s">
        <v>414</v>
      </c>
      <c r="AF91" s="133" t="s">
        <v>414</v>
      </c>
      <c r="AG91" s="133">
        <v>1908</v>
      </c>
      <c r="AH91" s="133">
        <v>962</v>
      </c>
      <c r="AI91" s="133">
        <v>946</v>
      </c>
      <c r="AJ91" s="133">
        <v>55</v>
      </c>
      <c r="AK91" s="133">
        <v>50</v>
      </c>
      <c r="AL91" s="133">
        <v>60</v>
      </c>
    </row>
    <row r="92" spans="1:38" x14ac:dyDescent="0.35">
      <c r="A92" s="133" t="s">
        <v>166</v>
      </c>
      <c r="B92" s="133" t="s">
        <v>167</v>
      </c>
      <c r="C92" s="133">
        <v>5282</v>
      </c>
      <c r="D92" s="133">
        <v>2635</v>
      </c>
      <c r="E92" s="133">
        <v>2647</v>
      </c>
      <c r="F92" s="133">
        <v>64</v>
      </c>
      <c r="G92" s="133">
        <v>60</v>
      </c>
      <c r="H92" s="133">
        <v>67</v>
      </c>
      <c r="I92" s="133">
        <v>348</v>
      </c>
      <c r="J92" s="133">
        <v>239</v>
      </c>
      <c r="K92" s="133">
        <v>109</v>
      </c>
      <c r="L92" s="133">
        <v>20</v>
      </c>
      <c r="M92" s="133">
        <v>21</v>
      </c>
      <c r="N92" s="133">
        <v>18</v>
      </c>
      <c r="O92" s="133">
        <v>236</v>
      </c>
      <c r="P92" s="133">
        <v>155</v>
      </c>
      <c r="Q92" s="133">
        <v>81</v>
      </c>
      <c r="R92" s="133">
        <v>28</v>
      </c>
      <c r="S92" s="133">
        <v>24</v>
      </c>
      <c r="T92" s="133">
        <v>37</v>
      </c>
      <c r="U92" s="133">
        <v>584</v>
      </c>
      <c r="V92" s="133">
        <v>394</v>
      </c>
      <c r="W92" s="133">
        <v>190</v>
      </c>
      <c r="X92" s="133">
        <v>23</v>
      </c>
      <c r="Y92" s="133">
        <v>22</v>
      </c>
      <c r="Z92" s="133">
        <v>26</v>
      </c>
      <c r="AA92" s="133">
        <v>47</v>
      </c>
      <c r="AB92" s="133">
        <v>29</v>
      </c>
      <c r="AC92" s="133">
        <v>18</v>
      </c>
      <c r="AD92" s="133">
        <v>21</v>
      </c>
      <c r="AE92" s="133">
        <v>21</v>
      </c>
      <c r="AF92" s="133">
        <v>22</v>
      </c>
      <c r="AG92" s="133">
        <v>5952</v>
      </c>
      <c r="AH92" s="133">
        <v>3083</v>
      </c>
      <c r="AI92" s="133">
        <v>2869</v>
      </c>
      <c r="AJ92" s="133">
        <v>59</v>
      </c>
      <c r="AK92" s="133">
        <v>55</v>
      </c>
      <c r="AL92" s="133">
        <v>64</v>
      </c>
    </row>
    <row r="93" spans="1:38" x14ac:dyDescent="0.35">
      <c r="A93" s="133" t="s">
        <v>174</v>
      </c>
      <c r="B93" s="133" t="s">
        <v>175</v>
      </c>
      <c r="C93" s="133">
        <v>1670</v>
      </c>
      <c r="D93" s="133">
        <v>779</v>
      </c>
      <c r="E93" s="133">
        <v>891</v>
      </c>
      <c r="F93" s="133">
        <v>63</v>
      </c>
      <c r="G93" s="133">
        <v>61</v>
      </c>
      <c r="H93" s="133">
        <v>65</v>
      </c>
      <c r="I93" s="133">
        <v>131</v>
      </c>
      <c r="J93" s="133">
        <v>94</v>
      </c>
      <c r="K93" s="133">
        <v>37</v>
      </c>
      <c r="L93" s="133">
        <v>16</v>
      </c>
      <c r="M93" s="133" t="s">
        <v>414</v>
      </c>
      <c r="N93" s="133" t="s">
        <v>414</v>
      </c>
      <c r="O93" s="133">
        <v>73</v>
      </c>
      <c r="P93" s="133">
        <v>50</v>
      </c>
      <c r="Q93" s="133">
        <v>23</v>
      </c>
      <c r="R93" s="133">
        <v>30</v>
      </c>
      <c r="S93" s="133" t="s">
        <v>414</v>
      </c>
      <c r="T93" s="133" t="s">
        <v>414</v>
      </c>
      <c r="U93" s="133">
        <v>204</v>
      </c>
      <c r="V93" s="133">
        <v>144</v>
      </c>
      <c r="W93" s="133">
        <v>60</v>
      </c>
      <c r="X93" s="133">
        <v>21</v>
      </c>
      <c r="Y93" s="133">
        <v>20</v>
      </c>
      <c r="Z93" s="133">
        <v>23</v>
      </c>
      <c r="AA93" s="133">
        <v>24</v>
      </c>
      <c r="AB93" s="133">
        <v>17</v>
      </c>
      <c r="AC93" s="133">
        <v>7</v>
      </c>
      <c r="AD93" s="133" t="s">
        <v>414</v>
      </c>
      <c r="AE93" s="133" t="s">
        <v>414</v>
      </c>
      <c r="AF93" s="133" t="s">
        <v>414</v>
      </c>
      <c r="AG93" s="133">
        <v>1908</v>
      </c>
      <c r="AH93" s="133">
        <v>945</v>
      </c>
      <c r="AI93" s="133">
        <v>963</v>
      </c>
      <c r="AJ93" s="133">
        <v>58</v>
      </c>
      <c r="AK93" s="133">
        <v>54</v>
      </c>
      <c r="AL93" s="133">
        <v>62</v>
      </c>
    </row>
    <row r="94" spans="1:38" x14ac:dyDescent="0.35">
      <c r="A94" s="133" t="s">
        <v>238</v>
      </c>
      <c r="B94" s="133" t="s">
        <v>239</v>
      </c>
      <c r="C94" s="133">
        <v>2472</v>
      </c>
      <c r="D94" s="133">
        <v>1203</v>
      </c>
      <c r="E94" s="133">
        <v>1269</v>
      </c>
      <c r="F94" s="133">
        <v>56</v>
      </c>
      <c r="G94" s="133">
        <v>54</v>
      </c>
      <c r="H94" s="133">
        <v>58</v>
      </c>
      <c r="I94" s="133">
        <v>290</v>
      </c>
      <c r="J94" s="133">
        <v>190</v>
      </c>
      <c r="K94" s="133">
        <v>100</v>
      </c>
      <c r="L94" s="133">
        <v>23</v>
      </c>
      <c r="M94" s="133">
        <v>22</v>
      </c>
      <c r="N94" s="133">
        <v>24</v>
      </c>
      <c r="O94" s="133">
        <v>146</v>
      </c>
      <c r="P94" s="133">
        <v>107</v>
      </c>
      <c r="Q94" s="133">
        <v>39</v>
      </c>
      <c r="R94" s="133">
        <v>16</v>
      </c>
      <c r="S94" s="133">
        <v>13</v>
      </c>
      <c r="T94" s="133">
        <v>23</v>
      </c>
      <c r="U94" s="133">
        <v>436</v>
      </c>
      <c r="V94" s="133">
        <v>297</v>
      </c>
      <c r="W94" s="133">
        <v>139</v>
      </c>
      <c r="X94" s="133">
        <v>20</v>
      </c>
      <c r="Y94" s="133">
        <v>19</v>
      </c>
      <c r="Z94" s="133">
        <v>24</v>
      </c>
      <c r="AA94" s="133">
        <v>52</v>
      </c>
      <c r="AB94" s="133">
        <v>39</v>
      </c>
      <c r="AC94" s="133">
        <v>13</v>
      </c>
      <c r="AD94" s="133" t="s">
        <v>414</v>
      </c>
      <c r="AE94" s="133" t="s">
        <v>414</v>
      </c>
      <c r="AF94" s="133" t="s">
        <v>414</v>
      </c>
      <c r="AG94" s="133">
        <v>2983</v>
      </c>
      <c r="AH94" s="133">
        <v>1550</v>
      </c>
      <c r="AI94" s="133">
        <v>1433</v>
      </c>
      <c r="AJ94" s="133">
        <v>50</v>
      </c>
      <c r="AK94" s="133">
        <v>45</v>
      </c>
      <c r="AL94" s="133">
        <v>54</v>
      </c>
    </row>
    <row r="95" spans="1:38" x14ac:dyDescent="0.35">
      <c r="A95" s="133" t="s">
        <v>228</v>
      </c>
      <c r="B95" s="133" t="s">
        <v>229</v>
      </c>
      <c r="C95" s="133">
        <v>1658</v>
      </c>
      <c r="D95" s="133">
        <v>804</v>
      </c>
      <c r="E95" s="133">
        <v>854</v>
      </c>
      <c r="F95" s="133">
        <v>63</v>
      </c>
      <c r="G95" s="133">
        <v>61</v>
      </c>
      <c r="H95" s="133">
        <v>66</v>
      </c>
      <c r="I95" s="133">
        <v>193</v>
      </c>
      <c r="J95" s="133">
        <v>135</v>
      </c>
      <c r="K95" s="133">
        <v>58</v>
      </c>
      <c r="L95" s="133">
        <v>24</v>
      </c>
      <c r="M95" s="133" t="s">
        <v>414</v>
      </c>
      <c r="N95" s="133" t="s">
        <v>414</v>
      </c>
      <c r="O95" s="133">
        <v>56</v>
      </c>
      <c r="P95" s="133">
        <v>37</v>
      </c>
      <c r="Q95" s="133">
        <v>19</v>
      </c>
      <c r="R95" s="133">
        <v>18</v>
      </c>
      <c r="S95" s="133" t="s">
        <v>414</v>
      </c>
      <c r="T95" s="133" t="s">
        <v>414</v>
      </c>
      <c r="U95" s="133">
        <v>249</v>
      </c>
      <c r="V95" s="133">
        <v>172</v>
      </c>
      <c r="W95" s="133">
        <v>77</v>
      </c>
      <c r="X95" s="133">
        <v>23</v>
      </c>
      <c r="Y95" s="133">
        <v>23</v>
      </c>
      <c r="Z95" s="133">
        <v>22</v>
      </c>
      <c r="AA95" s="133">
        <v>30</v>
      </c>
      <c r="AB95" s="133">
        <v>23</v>
      </c>
      <c r="AC95" s="133">
        <v>7</v>
      </c>
      <c r="AD95" s="133" t="s">
        <v>414</v>
      </c>
      <c r="AE95" s="133" t="s">
        <v>414</v>
      </c>
      <c r="AF95" s="133" t="s">
        <v>414</v>
      </c>
      <c r="AG95" s="133">
        <v>1947</v>
      </c>
      <c r="AH95" s="133">
        <v>1005</v>
      </c>
      <c r="AI95" s="133">
        <v>942</v>
      </c>
      <c r="AJ95" s="133">
        <v>57</v>
      </c>
      <c r="AK95" s="133">
        <v>53</v>
      </c>
      <c r="AL95" s="133">
        <v>61</v>
      </c>
    </row>
    <row r="96" spans="1:38" x14ac:dyDescent="0.35">
      <c r="A96" s="133" t="s">
        <v>230</v>
      </c>
      <c r="B96" s="133" t="s">
        <v>231</v>
      </c>
      <c r="C96" s="133">
        <v>2723</v>
      </c>
      <c r="D96" s="133">
        <v>1290</v>
      </c>
      <c r="E96" s="133">
        <v>1433</v>
      </c>
      <c r="F96" s="133">
        <v>61</v>
      </c>
      <c r="G96" s="133">
        <v>59</v>
      </c>
      <c r="H96" s="133">
        <v>63</v>
      </c>
      <c r="I96" s="133">
        <v>284</v>
      </c>
      <c r="J96" s="133">
        <v>201</v>
      </c>
      <c r="K96" s="133">
        <v>83</v>
      </c>
      <c r="L96" s="133">
        <v>19</v>
      </c>
      <c r="M96" s="133">
        <v>21</v>
      </c>
      <c r="N96" s="133">
        <v>12</v>
      </c>
      <c r="O96" s="133">
        <v>101</v>
      </c>
      <c r="P96" s="133">
        <v>75</v>
      </c>
      <c r="Q96" s="133">
        <v>26</v>
      </c>
      <c r="R96" s="133">
        <v>23</v>
      </c>
      <c r="S96" s="133">
        <v>24</v>
      </c>
      <c r="T96" s="133">
        <v>19</v>
      </c>
      <c r="U96" s="133">
        <v>385</v>
      </c>
      <c r="V96" s="133">
        <v>276</v>
      </c>
      <c r="W96" s="133">
        <v>109</v>
      </c>
      <c r="X96" s="133">
        <v>20</v>
      </c>
      <c r="Y96" s="133">
        <v>22</v>
      </c>
      <c r="Z96" s="133">
        <v>14</v>
      </c>
      <c r="AA96" s="133">
        <v>44</v>
      </c>
      <c r="AB96" s="133">
        <v>33</v>
      </c>
      <c r="AC96" s="133">
        <v>11</v>
      </c>
      <c r="AD96" s="133">
        <v>9</v>
      </c>
      <c r="AE96" s="133" t="s">
        <v>414</v>
      </c>
      <c r="AF96" s="133" t="s">
        <v>414</v>
      </c>
      <c r="AG96" s="133">
        <v>3158</v>
      </c>
      <c r="AH96" s="133">
        <v>1602</v>
      </c>
      <c r="AI96" s="133">
        <v>1556</v>
      </c>
      <c r="AJ96" s="133">
        <v>55</v>
      </c>
      <c r="AK96" s="133">
        <v>51</v>
      </c>
      <c r="AL96" s="133">
        <v>59</v>
      </c>
    </row>
    <row r="97" spans="1:38" x14ac:dyDescent="0.35">
      <c r="A97" s="133" t="s">
        <v>327</v>
      </c>
      <c r="B97" s="133" t="s">
        <v>328</v>
      </c>
      <c r="C97" s="133">
        <v>4986</v>
      </c>
      <c r="D97" s="133">
        <v>2436</v>
      </c>
      <c r="E97" s="133">
        <v>2550</v>
      </c>
      <c r="F97" s="133">
        <v>61</v>
      </c>
      <c r="G97" s="133">
        <v>59</v>
      </c>
      <c r="H97" s="133">
        <v>62</v>
      </c>
      <c r="I97" s="133">
        <v>445</v>
      </c>
      <c r="J97" s="133">
        <v>292</v>
      </c>
      <c r="K97" s="133">
        <v>153</v>
      </c>
      <c r="L97" s="133">
        <v>19</v>
      </c>
      <c r="M97" s="133">
        <v>20</v>
      </c>
      <c r="N97" s="133">
        <v>16</v>
      </c>
      <c r="O97" s="133">
        <v>210</v>
      </c>
      <c r="P97" s="133">
        <v>154</v>
      </c>
      <c r="Q97" s="133">
        <v>56</v>
      </c>
      <c r="R97" s="133">
        <v>15</v>
      </c>
      <c r="S97" s="133">
        <v>17</v>
      </c>
      <c r="T97" s="133">
        <v>11</v>
      </c>
      <c r="U97" s="133">
        <v>655</v>
      </c>
      <c r="V97" s="133">
        <v>446</v>
      </c>
      <c r="W97" s="133">
        <v>209</v>
      </c>
      <c r="X97" s="133">
        <v>18</v>
      </c>
      <c r="Y97" s="133">
        <v>19</v>
      </c>
      <c r="Z97" s="133">
        <v>15</v>
      </c>
      <c r="AA97" s="133">
        <v>119</v>
      </c>
      <c r="AB97" s="133">
        <v>80</v>
      </c>
      <c r="AC97" s="133">
        <v>39</v>
      </c>
      <c r="AD97" s="133">
        <v>12</v>
      </c>
      <c r="AE97" s="133">
        <v>13</v>
      </c>
      <c r="AF97" s="133">
        <v>10</v>
      </c>
      <c r="AG97" s="133">
        <v>5784</v>
      </c>
      <c r="AH97" s="133">
        <v>2973</v>
      </c>
      <c r="AI97" s="133">
        <v>2811</v>
      </c>
      <c r="AJ97" s="133">
        <v>55</v>
      </c>
      <c r="AK97" s="133">
        <v>52</v>
      </c>
      <c r="AL97" s="133">
        <v>58</v>
      </c>
    </row>
    <row r="98" spans="1:38" x14ac:dyDescent="0.35">
      <c r="A98" s="133" t="s">
        <v>339</v>
      </c>
      <c r="B98" s="133" t="s">
        <v>340</v>
      </c>
      <c r="C98" s="133">
        <v>2820</v>
      </c>
      <c r="D98" s="133">
        <v>1381</v>
      </c>
      <c r="E98" s="133">
        <v>1439</v>
      </c>
      <c r="F98" s="133">
        <v>65</v>
      </c>
      <c r="G98" s="133">
        <v>63</v>
      </c>
      <c r="H98" s="133">
        <v>66</v>
      </c>
      <c r="I98" s="133">
        <v>279</v>
      </c>
      <c r="J98" s="133">
        <v>177</v>
      </c>
      <c r="K98" s="133">
        <v>102</v>
      </c>
      <c r="L98" s="133">
        <v>30</v>
      </c>
      <c r="M98" s="133">
        <v>31</v>
      </c>
      <c r="N98" s="133">
        <v>28</v>
      </c>
      <c r="O98" s="133">
        <v>142</v>
      </c>
      <c r="P98" s="133">
        <v>114</v>
      </c>
      <c r="Q98" s="133">
        <v>28</v>
      </c>
      <c r="R98" s="133">
        <v>16</v>
      </c>
      <c r="S98" s="133">
        <v>18</v>
      </c>
      <c r="T98" s="133">
        <v>11</v>
      </c>
      <c r="U98" s="133">
        <v>421</v>
      </c>
      <c r="V98" s="133">
        <v>291</v>
      </c>
      <c r="W98" s="133">
        <v>130</v>
      </c>
      <c r="X98" s="133">
        <v>25</v>
      </c>
      <c r="Y98" s="133">
        <v>25</v>
      </c>
      <c r="Z98" s="133">
        <v>25</v>
      </c>
      <c r="AA98" s="133">
        <v>47</v>
      </c>
      <c r="AB98" s="133">
        <v>36</v>
      </c>
      <c r="AC98" s="133">
        <v>11</v>
      </c>
      <c r="AD98" s="133" t="s">
        <v>414</v>
      </c>
      <c r="AE98" s="133" t="s">
        <v>414</v>
      </c>
      <c r="AF98" s="133" t="s">
        <v>414</v>
      </c>
      <c r="AG98" s="133">
        <v>3308</v>
      </c>
      <c r="AH98" s="133">
        <v>1717</v>
      </c>
      <c r="AI98" s="133">
        <v>1591</v>
      </c>
      <c r="AJ98" s="133">
        <v>59</v>
      </c>
      <c r="AK98" s="133">
        <v>56</v>
      </c>
      <c r="AL98" s="133">
        <v>62</v>
      </c>
    </row>
    <row r="99" spans="1:38" x14ac:dyDescent="0.35">
      <c r="A99" s="133" t="s">
        <v>180</v>
      </c>
      <c r="B99" s="133" t="s">
        <v>181</v>
      </c>
      <c r="C99" s="133">
        <v>6782</v>
      </c>
      <c r="D99" s="133">
        <v>3247</v>
      </c>
      <c r="E99" s="133">
        <v>3535</v>
      </c>
      <c r="F99" s="133">
        <v>61</v>
      </c>
      <c r="G99" s="133">
        <v>58</v>
      </c>
      <c r="H99" s="133">
        <v>64</v>
      </c>
      <c r="I99" s="133">
        <v>696</v>
      </c>
      <c r="J99" s="133">
        <v>459</v>
      </c>
      <c r="K99" s="133">
        <v>237</v>
      </c>
      <c r="L99" s="133">
        <v>18</v>
      </c>
      <c r="M99" s="133">
        <v>19</v>
      </c>
      <c r="N99" s="133">
        <v>16</v>
      </c>
      <c r="O99" s="133">
        <v>445</v>
      </c>
      <c r="P99" s="133">
        <v>317</v>
      </c>
      <c r="Q99" s="133">
        <v>128</v>
      </c>
      <c r="R99" s="133">
        <v>24</v>
      </c>
      <c r="S99" s="133">
        <v>24</v>
      </c>
      <c r="T99" s="133">
        <v>25</v>
      </c>
      <c r="U99" s="133">
        <v>1141</v>
      </c>
      <c r="V99" s="133">
        <v>776</v>
      </c>
      <c r="W99" s="133">
        <v>365</v>
      </c>
      <c r="X99" s="133">
        <v>20</v>
      </c>
      <c r="Y99" s="133">
        <v>21</v>
      </c>
      <c r="Z99" s="133">
        <v>19</v>
      </c>
      <c r="AA99" s="133">
        <v>144</v>
      </c>
      <c r="AB99" s="133">
        <v>92</v>
      </c>
      <c r="AC99" s="133">
        <v>52</v>
      </c>
      <c r="AD99" s="133">
        <v>13</v>
      </c>
      <c r="AE99" s="133">
        <v>13</v>
      </c>
      <c r="AF99" s="133">
        <v>12</v>
      </c>
      <c r="AG99" s="133">
        <v>8091</v>
      </c>
      <c r="AH99" s="133">
        <v>4128</v>
      </c>
      <c r="AI99" s="133">
        <v>3963</v>
      </c>
      <c r="AJ99" s="133">
        <v>54</v>
      </c>
      <c r="AK99" s="133">
        <v>50</v>
      </c>
      <c r="AL99" s="133">
        <v>59</v>
      </c>
    </row>
    <row r="100" spans="1:38" x14ac:dyDescent="0.35">
      <c r="A100" s="133" t="s">
        <v>178</v>
      </c>
      <c r="B100" s="133" t="s">
        <v>179</v>
      </c>
      <c r="C100" s="133">
        <v>2472</v>
      </c>
      <c r="D100" s="133">
        <v>1199</v>
      </c>
      <c r="E100" s="133">
        <v>1273</v>
      </c>
      <c r="F100" s="133">
        <v>59</v>
      </c>
      <c r="G100" s="133">
        <v>57</v>
      </c>
      <c r="H100" s="133">
        <v>61</v>
      </c>
      <c r="I100" s="133">
        <v>275</v>
      </c>
      <c r="J100" s="133" t="s">
        <v>414</v>
      </c>
      <c r="K100" s="133" t="s">
        <v>414</v>
      </c>
      <c r="L100" s="133" t="s">
        <v>414</v>
      </c>
      <c r="M100" s="133" t="s">
        <v>414</v>
      </c>
      <c r="N100" s="133" t="s">
        <v>414</v>
      </c>
      <c r="O100" s="133">
        <v>176</v>
      </c>
      <c r="P100" s="133" t="s">
        <v>414</v>
      </c>
      <c r="Q100" s="133" t="s">
        <v>414</v>
      </c>
      <c r="R100" s="133" t="s">
        <v>414</v>
      </c>
      <c r="S100" s="133" t="s">
        <v>414</v>
      </c>
      <c r="T100" s="133" t="s">
        <v>414</v>
      </c>
      <c r="U100" s="133">
        <v>451</v>
      </c>
      <c r="V100" s="133" t="s">
        <v>414</v>
      </c>
      <c r="W100" s="133" t="s">
        <v>414</v>
      </c>
      <c r="X100" s="133">
        <v>20</v>
      </c>
      <c r="Y100" s="133" t="s">
        <v>414</v>
      </c>
      <c r="Z100" s="133" t="s">
        <v>414</v>
      </c>
      <c r="AA100" s="133">
        <v>34</v>
      </c>
      <c r="AB100" s="133" t="s">
        <v>414</v>
      </c>
      <c r="AC100" s="133" t="s">
        <v>414</v>
      </c>
      <c r="AD100" s="133" t="s">
        <v>414</v>
      </c>
      <c r="AE100" s="133" t="s">
        <v>414</v>
      </c>
      <c r="AF100" s="133" t="s">
        <v>414</v>
      </c>
      <c r="AG100" s="133">
        <v>2987</v>
      </c>
      <c r="AH100" s="133">
        <v>1544</v>
      </c>
      <c r="AI100" s="133">
        <v>1443</v>
      </c>
      <c r="AJ100" s="133">
        <v>52</v>
      </c>
      <c r="AK100" s="133">
        <v>48</v>
      </c>
      <c r="AL100" s="133">
        <v>56</v>
      </c>
    </row>
    <row r="101" spans="1:38" x14ac:dyDescent="0.35">
      <c r="A101" s="133" t="s">
        <v>372</v>
      </c>
      <c r="B101" s="133" t="s">
        <v>373</v>
      </c>
      <c r="C101" s="133">
        <v>3072</v>
      </c>
      <c r="D101" s="133">
        <v>1410</v>
      </c>
      <c r="E101" s="133">
        <v>1662</v>
      </c>
      <c r="F101" s="133">
        <v>67</v>
      </c>
      <c r="G101" s="133">
        <v>65</v>
      </c>
      <c r="H101" s="133">
        <v>68</v>
      </c>
      <c r="I101" s="133">
        <v>418</v>
      </c>
      <c r="J101" s="133">
        <v>279</v>
      </c>
      <c r="K101" s="133">
        <v>139</v>
      </c>
      <c r="L101" s="133">
        <v>23</v>
      </c>
      <c r="M101" s="133">
        <v>24</v>
      </c>
      <c r="N101" s="133">
        <v>22</v>
      </c>
      <c r="O101" s="133">
        <v>244</v>
      </c>
      <c r="P101" s="133">
        <v>183</v>
      </c>
      <c r="Q101" s="133">
        <v>61</v>
      </c>
      <c r="R101" s="133">
        <v>24</v>
      </c>
      <c r="S101" s="133">
        <v>25</v>
      </c>
      <c r="T101" s="133">
        <v>21</v>
      </c>
      <c r="U101" s="133">
        <v>662</v>
      </c>
      <c r="V101" s="133">
        <v>462</v>
      </c>
      <c r="W101" s="133">
        <v>200</v>
      </c>
      <c r="X101" s="133">
        <v>24</v>
      </c>
      <c r="Y101" s="133">
        <v>24</v>
      </c>
      <c r="Z101" s="133">
        <v>22</v>
      </c>
      <c r="AA101" s="133">
        <v>51</v>
      </c>
      <c r="AB101" s="133">
        <v>37</v>
      </c>
      <c r="AC101" s="133">
        <v>14</v>
      </c>
      <c r="AD101" s="133">
        <v>18</v>
      </c>
      <c r="AE101" s="133">
        <v>14</v>
      </c>
      <c r="AF101" s="133">
        <v>29</v>
      </c>
      <c r="AG101" s="133">
        <v>3804</v>
      </c>
      <c r="AH101" s="133">
        <v>1916</v>
      </c>
      <c r="AI101" s="133">
        <v>1888</v>
      </c>
      <c r="AJ101" s="133">
        <v>59</v>
      </c>
      <c r="AK101" s="133">
        <v>54</v>
      </c>
      <c r="AL101" s="133">
        <v>63</v>
      </c>
    </row>
    <row r="102" spans="1:38" x14ac:dyDescent="0.35">
      <c r="A102" s="133" t="s">
        <v>382</v>
      </c>
      <c r="B102" s="133" t="s">
        <v>383</v>
      </c>
      <c r="C102" s="133">
        <v>1147</v>
      </c>
      <c r="D102" s="133">
        <v>568</v>
      </c>
      <c r="E102" s="133">
        <v>579</v>
      </c>
      <c r="F102" s="133">
        <v>66</v>
      </c>
      <c r="G102" s="133">
        <v>64</v>
      </c>
      <c r="H102" s="133">
        <v>69</v>
      </c>
      <c r="I102" s="133">
        <v>134</v>
      </c>
      <c r="J102" s="133">
        <v>83</v>
      </c>
      <c r="K102" s="133">
        <v>51</v>
      </c>
      <c r="L102" s="133">
        <v>25</v>
      </c>
      <c r="M102" s="133">
        <v>30</v>
      </c>
      <c r="N102" s="133">
        <v>18</v>
      </c>
      <c r="O102" s="133">
        <v>101</v>
      </c>
      <c r="P102" s="133">
        <v>72</v>
      </c>
      <c r="Q102" s="133">
        <v>29</v>
      </c>
      <c r="R102" s="133">
        <v>20</v>
      </c>
      <c r="S102" s="133">
        <v>17</v>
      </c>
      <c r="T102" s="133">
        <v>28</v>
      </c>
      <c r="U102" s="133">
        <v>235</v>
      </c>
      <c r="V102" s="133">
        <v>155</v>
      </c>
      <c r="W102" s="133">
        <v>80</v>
      </c>
      <c r="X102" s="133">
        <v>23</v>
      </c>
      <c r="Y102" s="133">
        <v>24</v>
      </c>
      <c r="Z102" s="133">
        <v>21</v>
      </c>
      <c r="AA102" s="133">
        <v>20</v>
      </c>
      <c r="AB102" s="133">
        <v>16</v>
      </c>
      <c r="AC102" s="133">
        <v>4</v>
      </c>
      <c r="AD102" s="133" t="s">
        <v>414</v>
      </c>
      <c r="AE102" s="133" t="s">
        <v>414</v>
      </c>
      <c r="AF102" s="133" t="s">
        <v>414</v>
      </c>
      <c r="AG102" s="133">
        <v>1411</v>
      </c>
      <c r="AH102" s="133">
        <v>743</v>
      </c>
      <c r="AI102" s="133">
        <v>668</v>
      </c>
      <c r="AJ102" s="133">
        <v>58</v>
      </c>
      <c r="AK102" s="133">
        <v>54</v>
      </c>
      <c r="AL102" s="133">
        <v>62</v>
      </c>
    </row>
    <row r="103" spans="1:38" x14ac:dyDescent="0.35">
      <c r="A103" s="133" t="s">
        <v>365</v>
      </c>
      <c r="B103" s="133" t="s">
        <v>366</v>
      </c>
      <c r="C103" s="133">
        <v>1322</v>
      </c>
      <c r="D103" s="133">
        <v>647</v>
      </c>
      <c r="E103" s="133">
        <v>675</v>
      </c>
      <c r="F103" s="133">
        <v>62</v>
      </c>
      <c r="G103" s="133">
        <v>59</v>
      </c>
      <c r="H103" s="133">
        <v>64</v>
      </c>
      <c r="I103" s="133">
        <v>120</v>
      </c>
      <c r="J103" s="133">
        <v>75</v>
      </c>
      <c r="K103" s="133">
        <v>45</v>
      </c>
      <c r="L103" s="133">
        <v>22</v>
      </c>
      <c r="M103" s="133">
        <v>25</v>
      </c>
      <c r="N103" s="133">
        <v>16</v>
      </c>
      <c r="O103" s="133">
        <v>103</v>
      </c>
      <c r="P103" s="133">
        <v>74</v>
      </c>
      <c r="Q103" s="133">
        <v>29</v>
      </c>
      <c r="R103" s="133">
        <v>26</v>
      </c>
      <c r="S103" s="133">
        <v>26</v>
      </c>
      <c r="T103" s="133">
        <v>28</v>
      </c>
      <c r="U103" s="133">
        <v>223</v>
      </c>
      <c r="V103" s="133">
        <v>149</v>
      </c>
      <c r="W103" s="133">
        <v>74</v>
      </c>
      <c r="X103" s="133">
        <v>24</v>
      </c>
      <c r="Y103" s="133">
        <v>26</v>
      </c>
      <c r="Z103" s="133">
        <v>20</v>
      </c>
      <c r="AA103" s="133">
        <v>25</v>
      </c>
      <c r="AB103" s="133">
        <v>18</v>
      </c>
      <c r="AC103" s="133">
        <v>7</v>
      </c>
      <c r="AD103" s="133" t="s">
        <v>414</v>
      </c>
      <c r="AE103" s="133" t="s">
        <v>414</v>
      </c>
      <c r="AF103" s="133" t="s">
        <v>414</v>
      </c>
      <c r="AG103" s="133">
        <v>1579</v>
      </c>
      <c r="AH103" s="133">
        <v>817</v>
      </c>
      <c r="AI103" s="133">
        <v>762</v>
      </c>
      <c r="AJ103" s="133">
        <v>55</v>
      </c>
      <c r="AK103" s="133">
        <v>52</v>
      </c>
      <c r="AL103" s="133">
        <v>59</v>
      </c>
    </row>
    <row r="104" spans="1:38" x14ac:dyDescent="0.35">
      <c r="A104" s="133" t="s">
        <v>76</v>
      </c>
      <c r="B104" s="133" t="s">
        <v>77</v>
      </c>
      <c r="C104" s="133">
        <v>4138</v>
      </c>
      <c r="D104" s="133">
        <v>1950</v>
      </c>
      <c r="E104" s="133">
        <v>2188</v>
      </c>
      <c r="F104" s="133">
        <v>70</v>
      </c>
      <c r="G104" s="133">
        <v>68</v>
      </c>
      <c r="H104" s="133">
        <v>72</v>
      </c>
      <c r="I104" s="133">
        <v>618</v>
      </c>
      <c r="J104" s="133">
        <v>371</v>
      </c>
      <c r="K104" s="133">
        <v>247</v>
      </c>
      <c r="L104" s="133">
        <v>25</v>
      </c>
      <c r="M104" s="133">
        <v>26</v>
      </c>
      <c r="N104" s="133">
        <v>24</v>
      </c>
      <c r="O104" s="133">
        <v>532</v>
      </c>
      <c r="P104" s="133">
        <v>360</v>
      </c>
      <c r="Q104" s="133">
        <v>172</v>
      </c>
      <c r="R104" s="133">
        <v>31</v>
      </c>
      <c r="S104" s="133">
        <v>32</v>
      </c>
      <c r="T104" s="133">
        <v>28</v>
      </c>
      <c r="U104" s="133">
        <v>1150</v>
      </c>
      <c r="V104" s="133">
        <v>731</v>
      </c>
      <c r="W104" s="133">
        <v>419</v>
      </c>
      <c r="X104" s="133">
        <v>28</v>
      </c>
      <c r="Y104" s="133">
        <v>29</v>
      </c>
      <c r="Z104" s="133">
        <v>26</v>
      </c>
      <c r="AA104" s="133">
        <v>102</v>
      </c>
      <c r="AB104" s="133">
        <v>70</v>
      </c>
      <c r="AC104" s="133">
        <v>32</v>
      </c>
      <c r="AD104" s="133">
        <v>17</v>
      </c>
      <c r="AE104" s="133">
        <v>11</v>
      </c>
      <c r="AF104" s="133">
        <v>28</v>
      </c>
      <c r="AG104" s="133">
        <v>5402</v>
      </c>
      <c r="AH104" s="133">
        <v>2758</v>
      </c>
      <c r="AI104" s="133">
        <v>2644</v>
      </c>
      <c r="AJ104" s="133">
        <v>60</v>
      </c>
      <c r="AK104" s="133">
        <v>56</v>
      </c>
      <c r="AL104" s="133">
        <v>64</v>
      </c>
    </row>
    <row r="105" spans="1:38" s="175" customFormat="1" x14ac:dyDescent="0.35">
      <c r="A105" s="133" t="s">
        <v>74</v>
      </c>
      <c r="B105" s="175" t="s">
        <v>75</v>
      </c>
      <c r="C105" s="133">
        <v>998</v>
      </c>
      <c r="D105" s="133">
        <v>466</v>
      </c>
      <c r="E105" s="133">
        <v>532</v>
      </c>
      <c r="F105" s="133">
        <v>72</v>
      </c>
      <c r="G105" s="133">
        <v>72</v>
      </c>
      <c r="H105" s="133">
        <v>73</v>
      </c>
      <c r="I105" s="133">
        <v>106</v>
      </c>
      <c r="J105" s="133">
        <v>68</v>
      </c>
      <c r="K105" s="133">
        <v>38</v>
      </c>
      <c r="L105" s="133">
        <v>24</v>
      </c>
      <c r="M105" s="133">
        <v>25</v>
      </c>
      <c r="N105" s="133">
        <v>21</v>
      </c>
      <c r="O105" s="133">
        <v>116</v>
      </c>
      <c r="P105" s="133">
        <v>80</v>
      </c>
      <c r="Q105" s="133">
        <v>36</v>
      </c>
      <c r="R105" s="133">
        <v>34</v>
      </c>
      <c r="S105" s="133" t="s">
        <v>414</v>
      </c>
      <c r="T105" s="133" t="s">
        <v>414</v>
      </c>
      <c r="U105" s="133">
        <v>222</v>
      </c>
      <c r="V105" s="133">
        <v>148</v>
      </c>
      <c r="W105" s="133">
        <v>74</v>
      </c>
      <c r="X105" s="133">
        <v>29</v>
      </c>
      <c r="Y105" s="133" t="s">
        <v>414</v>
      </c>
      <c r="Z105" s="133" t="s">
        <v>414</v>
      </c>
      <c r="AA105" s="133">
        <v>10</v>
      </c>
      <c r="AB105" s="133">
        <v>6</v>
      </c>
      <c r="AC105" s="133">
        <v>4</v>
      </c>
      <c r="AD105" s="133" t="s">
        <v>414</v>
      </c>
      <c r="AE105" s="133" t="s">
        <v>414</v>
      </c>
      <c r="AF105" s="133" t="s">
        <v>414</v>
      </c>
      <c r="AG105" s="133">
        <v>1233</v>
      </c>
      <c r="AH105" s="133">
        <v>623</v>
      </c>
      <c r="AI105" s="133">
        <v>610</v>
      </c>
      <c r="AJ105" s="133">
        <v>64</v>
      </c>
      <c r="AK105" s="133">
        <v>62</v>
      </c>
      <c r="AL105" s="133">
        <v>66</v>
      </c>
    </row>
    <row r="106" spans="1:38" x14ac:dyDescent="0.35">
      <c r="A106" s="133" t="s">
        <v>329</v>
      </c>
      <c r="B106" s="133" t="s">
        <v>330</v>
      </c>
      <c r="C106" s="133">
        <v>4214</v>
      </c>
      <c r="D106" s="133">
        <v>2001</v>
      </c>
      <c r="E106" s="133">
        <v>2213</v>
      </c>
      <c r="F106" s="133">
        <v>59</v>
      </c>
      <c r="G106" s="133">
        <v>56</v>
      </c>
      <c r="H106" s="133">
        <v>61</v>
      </c>
      <c r="I106" s="133">
        <v>556</v>
      </c>
      <c r="J106" s="133">
        <v>371</v>
      </c>
      <c r="K106" s="133">
        <v>185</v>
      </c>
      <c r="L106" s="133">
        <v>21</v>
      </c>
      <c r="M106" s="133">
        <v>23</v>
      </c>
      <c r="N106" s="133">
        <v>18</v>
      </c>
      <c r="O106" s="133">
        <v>291</v>
      </c>
      <c r="P106" s="133">
        <v>206</v>
      </c>
      <c r="Q106" s="133">
        <v>85</v>
      </c>
      <c r="R106" s="133">
        <v>18</v>
      </c>
      <c r="S106" s="133">
        <v>19</v>
      </c>
      <c r="T106" s="133">
        <v>15</v>
      </c>
      <c r="U106" s="133">
        <v>847</v>
      </c>
      <c r="V106" s="133">
        <v>577</v>
      </c>
      <c r="W106" s="133">
        <v>270</v>
      </c>
      <c r="X106" s="133">
        <v>20</v>
      </c>
      <c r="Y106" s="133">
        <v>21</v>
      </c>
      <c r="Z106" s="133">
        <v>17</v>
      </c>
      <c r="AA106" s="133">
        <v>91</v>
      </c>
      <c r="AB106" s="133">
        <v>62</v>
      </c>
      <c r="AC106" s="133">
        <v>29</v>
      </c>
      <c r="AD106" s="133">
        <v>5</v>
      </c>
      <c r="AE106" s="133" t="s">
        <v>414</v>
      </c>
      <c r="AF106" s="133" t="s">
        <v>414</v>
      </c>
      <c r="AG106" s="133">
        <v>5173</v>
      </c>
      <c r="AH106" s="133">
        <v>2651</v>
      </c>
      <c r="AI106" s="133">
        <v>2522</v>
      </c>
      <c r="AJ106" s="133">
        <v>51</v>
      </c>
      <c r="AK106" s="133">
        <v>47</v>
      </c>
      <c r="AL106" s="133">
        <v>56</v>
      </c>
    </row>
    <row r="107" spans="1:38" x14ac:dyDescent="0.35">
      <c r="A107" s="133" t="s">
        <v>325</v>
      </c>
      <c r="B107" s="133" t="s">
        <v>326</v>
      </c>
      <c r="C107" s="133">
        <v>1917</v>
      </c>
      <c r="D107" s="133">
        <v>853</v>
      </c>
      <c r="E107" s="133">
        <v>1064</v>
      </c>
      <c r="F107" s="133">
        <v>58</v>
      </c>
      <c r="G107" s="133">
        <v>58</v>
      </c>
      <c r="H107" s="133">
        <v>59</v>
      </c>
      <c r="I107" s="133">
        <v>386</v>
      </c>
      <c r="J107" s="133">
        <v>229</v>
      </c>
      <c r="K107" s="133">
        <v>157</v>
      </c>
      <c r="L107" s="133">
        <v>21</v>
      </c>
      <c r="M107" s="133">
        <v>22</v>
      </c>
      <c r="N107" s="133">
        <v>20</v>
      </c>
      <c r="O107" s="133">
        <v>214</v>
      </c>
      <c r="P107" s="133">
        <v>146</v>
      </c>
      <c r="Q107" s="133">
        <v>68</v>
      </c>
      <c r="R107" s="133">
        <v>21</v>
      </c>
      <c r="S107" s="133">
        <v>22</v>
      </c>
      <c r="T107" s="133">
        <v>19</v>
      </c>
      <c r="U107" s="133">
        <v>600</v>
      </c>
      <c r="V107" s="133">
        <v>375</v>
      </c>
      <c r="W107" s="133">
        <v>225</v>
      </c>
      <c r="X107" s="133">
        <v>21</v>
      </c>
      <c r="Y107" s="133">
        <v>22</v>
      </c>
      <c r="Z107" s="133">
        <v>20</v>
      </c>
      <c r="AA107" s="133">
        <v>35</v>
      </c>
      <c r="AB107" s="133">
        <v>25</v>
      </c>
      <c r="AC107" s="133">
        <v>10</v>
      </c>
      <c r="AD107" s="133">
        <v>9</v>
      </c>
      <c r="AE107" s="133" t="s">
        <v>414</v>
      </c>
      <c r="AF107" s="133" t="s">
        <v>414</v>
      </c>
      <c r="AG107" s="133">
        <v>2565</v>
      </c>
      <c r="AH107" s="133">
        <v>1261</v>
      </c>
      <c r="AI107" s="133">
        <v>1304</v>
      </c>
      <c r="AJ107" s="133">
        <v>49</v>
      </c>
      <c r="AK107" s="133">
        <v>46</v>
      </c>
      <c r="AL107" s="133">
        <v>51</v>
      </c>
    </row>
    <row r="108" spans="1:38" x14ac:dyDescent="0.35">
      <c r="A108" s="133" t="s">
        <v>331</v>
      </c>
      <c r="B108" s="133" t="s">
        <v>332</v>
      </c>
      <c r="C108" s="133">
        <v>11450</v>
      </c>
      <c r="D108" s="133">
        <v>5479</v>
      </c>
      <c r="E108" s="133">
        <v>5971</v>
      </c>
      <c r="F108" s="133">
        <v>67</v>
      </c>
      <c r="G108" s="133">
        <v>65</v>
      </c>
      <c r="H108" s="133">
        <v>68</v>
      </c>
      <c r="I108" s="133">
        <v>1716</v>
      </c>
      <c r="J108" s="133">
        <v>1106</v>
      </c>
      <c r="K108" s="133">
        <v>610</v>
      </c>
      <c r="L108" s="133">
        <v>21</v>
      </c>
      <c r="M108" s="133">
        <v>21</v>
      </c>
      <c r="N108" s="133">
        <v>20</v>
      </c>
      <c r="O108" s="133">
        <v>686</v>
      </c>
      <c r="P108" s="133">
        <v>476</v>
      </c>
      <c r="Q108" s="133">
        <v>210</v>
      </c>
      <c r="R108" s="133">
        <v>23</v>
      </c>
      <c r="S108" s="133">
        <v>24</v>
      </c>
      <c r="T108" s="133">
        <v>22</v>
      </c>
      <c r="U108" s="133">
        <v>2402</v>
      </c>
      <c r="V108" s="133">
        <v>1582</v>
      </c>
      <c r="W108" s="133">
        <v>820</v>
      </c>
      <c r="X108" s="133">
        <v>21</v>
      </c>
      <c r="Y108" s="133">
        <v>22</v>
      </c>
      <c r="Z108" s="133">
        <v>20</v>
      </c>
      <c r="AA108" s="133">
        <v>193</v>
      </c>
      <c r="AB108" s="133">
        <v>143</v>
      </c>
      <c r="AC108" s="133">
        <v>50</v>
      </c>
      <c r="AD108" s="133">
        <v>11</v>
      </c>
      <c r="AE108" s="133">
        <v>11</v>
      </c>
      <c r="AF108" s="133">
        <v>10</v>
      </c>
      <c r="AG108" s="133">
        <v>14122</v>
      </c>
      <c r="AH108" s="133">
        <v>7235</v>
      </c>
      <c r="AI108" s="133">
        <v>6887</v>
      </c>
      <c r="AJ108" s="133">
        <v>58</v>
      </c>
      <c r="AK108" s="133">
        <v>55</v>
      </c>
      <c r="AL108" s="133">
        <v>61</v>
      </c>
    </row>
    <row r="109" spans="1:38" x14ac:dyDescent="0.35">
      <c r="A109" s="133" t="s">
        <v>343</v>
      </c>
      <c r="B109" s="133" t="s">
        <v>344</v>
      </c>
      <c r="C109" s="133">
        <v>1594</v>
      </c>
      <c r="D109" s="133">
        <v>767</v>
      </c>
      <c r="E109" s="133">
        <v>827</v>
      </c>
      <c r="F109" s="133">
        <v>66</v>
      </c>
      <c r="G109" s="133">
        <v>66</v>
      </c>
      <c r="H109" s="133">
        <v>66</v>
      </c>
      <c r="I109" s="133">
        <v>309</v>
      </c>
      <c r="J109" s="133">
        <v>179</v>
      </c>
      <c r="K109" s="133">
        <v>130</v>
      </c>
      <c r="L109" s="133">
        <v>22</v>
      </c>
      <c r="M109" s="133">
        <v>28</v>
      </c>
      <c r="N109" s="133">
        <v>15</v>
      </c>
      <c r="O109" s="133">
        <v>150</v>
      </c>
      <c r="P109" s="133">
        <v>105</v>
      </c>
      <c r="Q109" s="133">
        <v>45</v>
      </c>
      <c r="R109" s="133">
        <v>21</v>
      </c>
      <c r="S109" s="133">
        <v>21</v>
      </c>
      <c r="T109" s="133">
        <v>22</v>
      </c>
      <c r="U109" s="133">
        <v>459</v>
      </c>
      <c r="V109" s="133">
        <v>284</v>
      </c>
      <c r="W109" s="133">
        <v>175</v>
      </c>
      <c r="X109" s="133">
        <v>22</v>
      </c>
      <c r="Y109" s="133">
        <v>25</v>
      </c>
      <c r="Z109" s="133">
        <v>17</v>
      </c>
      <c r="AA109" s="133">
        <v>63</v>
      </c>
      <c r="AB109" s="133">
        <v>41</v>
      </c>
      <c r="AC109" s="133">
        <v>22</v>
      </c>
      <c r="AD109" s="133">
        <v>17</v>
      </c>
      <c r="AE109" s="133">
        <v>17</v>
      </c>
      <c r="AF109" s="133">
        <v>18</v>
      </c>
      <c r="AG109" s="133">
        <v>2128</v>
      </c>
      <c r="AH109" s="133">
        <v>1095</v>
      </c>
      <c r="AI109" s="133">
        <v>1033</v>
      </c>
      <c r="AJ109" s="133">
        <v>55</v>
      </c>
      <c r="AK109" s="133">
        <v>54</v>
      </c>
      <c r="AL109" s="133">
        <v>57</v>
      </c>
    </row>
    <row r="110" spans="1:38" x14ac:dyDescent="0.35">
      <c r="A110" s="133" t="s">
        <v>349</v>
      </c>
      <c r="B110" s="133" t="s">
        <v>350</v>
      </c>
      <c r="C110" s="133">
        <v>2047</v>
      </c>
      <c r="D110" s="133">
        <v>922</v>
      </c>
      <c r="E110" s="133">
        <v>1125</v>
      </c>
      <c r="F110" s="133">
        <v>66</v>
      </c>
      <c r="G110" s="133">
        <v>64</v>
      </c>
      <c r="H110" s="133">
        <v>67</v>
      </c>
      <c r="I110" s="133">
        <v>367</v>
      </c>
      <c r="J110" s="133">
        <v>232</v>
      </c>
      <c r="K110" s="133">
        <v>135</v>
      </c>
      <c r="L110" s="133">
        <v>23</v>
      </c>
      <c r="M110" s="133">
        <v>25</v>
      </c>
      <c r="N110" s="133">
        <v>21</v>
      </c>
      <c r="O110" s="133">
        <v>115</v>
      </c>
      <c r="P110" s="133">
        <v>74</v>
      </c>
      <c r="Q110" s="133">
        <v>41</v>
      </c>
      <c r="R110" s="133">
        <v>22</v>
      </c>
      <c r="S110" s="133">
        <v>19</v>
      </c>
      <c r="T110" s="133">
        <v>27</v>
      </c>
      <c r="U110" s="133">
        <v>482</v>
      </c>
      <c r="V110" s="133">
        <v>306</v>
      </c>
      <c r="W110" s="133">
        <v>176</v>
      </c>
      <c r="X110" s="133">
        <v>23</v>
      </c>
      <c r="Y110" s="133">
        <v>23</v>
      </c>
      <c r="Z110" s="133">
        <v>23</v>
      </c>
      <c r="AA110" s="133">
        <v>31</v>
      </c>
      <c r="AB110" s="133">
        <v>20</v>
      </c>
      <c r="AC110" s="133">
        <v>11</v>
      </c>
      <c r="AD110" s="133">
        <v>23</v>
      </c>
      <c r="AE110" s="133">
        <v>20</v>
      </c>
      <c r="AF110" s="133">
        <v>27</v>
      </c>
      <c r="AG110" s="133">
        <v>2573</v>
      </c>
      <c r="AH110" s="133">
        <v>1256</v>
      </c>
      <c r="AI110" s="133">
        <v>1317</v>
      </c>
      <c r="AJ110" s="133">
        <v>57</v>
      </c>
      <c r="AK110" s="133">
        <v>53</v>
      </c>
      <c r="AL110" s="133">
        <v>61</v>
      </c>
    </row>
    <row r="111" spans="1:38" x14ac:dyDescent="0.35">
      <c r="A111" s="133" t="s">
        <v>184</v>
      </c>
      <c r="B111" s="133" t="s">
        <v>185</v>
      </c>
      <c r="C111" s="133">
        <v>6348</v>
      </c>
      <c r="D111" s="133">
        <v>3086</v>
      </c>
      <c r="E111" s="133">
        <v>3262</v>
      </c>
      <c r="F111" s="133">
        <v>70</v>
      </c>
      <c r="G111" s="133">
        <v>68</v>
      </c>
      <c r="H111" s="133">
        <v>71</v>
      </c>
      <c r="I111" s="133">
        <v>434</v>
      </c>
      <c r="J111" s="133">
        <v>302</v>
      </c>
      <c r="K111" s="133">
        <v>132</v>
      </c>
      <c r="L111" s="133">
        <v>22</v>
      </c>
      <c r="M111" s="133">
        <v>24</v>
      </c>
      <c r="N111" s="133">
        <v>17</v>
      </c>
      <c r="O111" s="133">
        <v>240</v>
      </c>
      <c r="P111" s="133">
        <v>174</v>
      </c>
      <c r="Q111" s="133">
        <v>66</v>
      </c>
      <c r="R111" s="133">
        <v>31</v>
      </c>
      <c r="S111" s="133">
        <v>32</v>
      </c>
      <c r="T111" s="133">
        <v>30</v>
      </c>
      <c r="U111" s="133">
        <v>674</v>
      </c>
      <c r="V111" s="133">
        <v>476</v>
      </c>
      <c r="W111" s="133">
        <v>198</v>
      </c>
      <c r="X111" s="133">
        <v>25</v>
      </c>
      <c r="Y111" s="133">
        <v>27</v>
      </c>
      <c r="Z111" s="133">
        <v>22</v>
      </c>
      <c r="AA111" s="133">
        <v>110</v>
      </c>
      <c r="AB111" s="133">
        <v>80</v>
      </c>
      <c r="AC111" s="133">
        <v>30</v>
      </c>
      <c r="AD111" s="133">
        <v>9</v>
      </c>
      <c r="AE111" s="133" t="s">
        <v>414</v>
      </c>
      <c r="AF111" s="133" t="s">
        <v>414</v>
      </c>
      <c r="AG111" s="133">
        <v>7159</v>
      </c>
      <c r="AH111" s="133">
        <v>3656</v>
      </c>
      <c r="AI111" s="133">
        <v>3503</v>
      </c>
      <c r="AJ111" s="133">
        <v>64</v>
      </c>
      <c r="AK111" s="133">
        <v>61</v>
      </c>
      <c r="AL111" s="133">
        <v>68</v>
      </c>
    </row>
    <row r="112" spans="1:38" x14ac:dyDescent="0.35">
      <c r="A112" s="133" t="s">
        <v>182</v>
      </c>
      <c r="B112" s="133" t="s">
        <v>183</v>
      </c>
      <c r="C112" s="133">
        <v>3342</v>
      </c>
      <c r="D112" s="133">
        <v>1644</v>
      </c>
      <c r="E112" s="133">
        <v>1698</v>
      </c>
      <c r="F112" s="133">
        <v>64</v>
      </c>
      <c r="G112" s="133">
        <v>61</v>
      </c>
      <c r="H112" s="133">
        <v>66</v>
      </c>
      <c r="I112" s="133">
        <v>399</v>
      </c>
      <c r="J112" s="133">
        <v>263</v>
      </c>
      <c r="K112" s="133">
        <v>136</v>
      </c>
      <c r="L112" s="133">
        <v>29</v>
      </c>
      <c r="M112" s="133">
        <v>30</v>
      </c>
      <c r="N112" s="133">
        <v>29</v>
      </c>
      <c r="O112" s="133">
        <v>229</v>
      </c>
      <c r="P112" s="133">
        <v>162</v>
      </c>
      <c r="Q112" s="133">
        <v>67</v>
      </c>
      <c r="R112" s="133">
        <v>32</v>
      </c>
      <c r="S112" s="133">
        <v>35</v>
      </c>
      <c r="T112" s="133">
        <v>27</v>
      </c>
      <c r="U112" s="133">
        <v>628</v>
      </c>
      <c r="V112" s="133">
        <v>425</v>
      </c>
      <c r="W112" s="133">
        <v>203</v>
      </c>
      <c r="X112" s="133">
        <v>30</v>
      </c>
      <c r="Y112" s="133">
        <v>32</v>
      </c>
      <c r="Z112" s="133">
        <v>28</v>
      </c>
      <c r="AA112" s="133">
        <v>76</v>
      </c>
      <c r="AB112" s="133">
        <v>50</v>
      </c>
      <c r="AC112" s="133">
        <v>26</v>
      </c>
      <c r="AD112" s="133">
        <v>9</v>
      </c>
      <c r="AE112" s="133" t="s">
        <v>414</v>
      </c>
      <c r="AF112" s="133" t="s">
        <v>414</v>
      </c>
      <c r="AG112" s="133">
        <v>4097</v>
      </c>
      <c r="AH112" s="133">
        <v>2142</v>
      </c>
      <c r="AI112" s="133">
        <v>1955</v>
      </c>
      <c r="AJ112" s="133">
        <v>57</v>
      </c>
      <c r="AK112" s="133">
        <v>54</v>
      </c>
      <c r="AL112" s="133">
        <v>60</v>
      </c>
    </row>
    <row r="113" spans="1:38" x14ac:dyDescent="0.35">
      <c r="A113" s="133" t="s">
        <v>194</v>
      </c>
      <c r="B113" s="133" t="s">
        <v>195</v>
      </c>
      <c r="C113" s="133">
        <v>342</v>
      </c>
      <c r="D113" s="133">
        <v>173</v>
      </c>
      <c r="E113" s="133">
        <v>169</v>
      </c>
      <c r="F113" s="133">
        <v>68</v>
      </c>
      <c r="G113" s="133">
        <v>62</v>
      </c>
      <c r="H113" s="133">
        <v>73</v>
      </c>
      <c r="I113" s="133">
        <v>9</v>
      </c>
      <c r="J113" s="133" t="s">
        <v>414</v>
      </c>
      <c r="K113" s="133" t="s">
        <v>414</v>
      </c>
      <c r="L113" s="133" t="s">
        <v>414</v>
      </c>
      <c r="M113" s="133" t="s">
        <v>414</v>
      </c>
      <c r="N113" s="133" t="s">
        <v>414</v>
      </c>
      <c r="O113" s="133">
        <v>9</v>
      </c>
      <c r="P113" s="133" t="s">
        <v>414</v>
      </c>
      <c r="Q113" s="133" t="s">
        <v>414</v>
      </c>
      <c r="R113" s="133" t="s">
        <v>414</v>
      </c>
      <c r="S113" s="133" t="s">
        <v>414</v>
      </c>
      <c r="T113" s="133" t="s">
        <v>414</v>
      </c>
      <c r="U113" s="133">
        <v>18</v>
      </c>
      <c r="V113" s="133" t="s">
        <v>414</v>
      </c>
      <c r="W113" s="133" t="s">
        <v>414</v>
      </c>
      <c r="X113" s="133">
        <v>17</v>
      </c>
      <c r="Y113" s="133" t="s">
        <v>414</v>
      </c>
      <c r="Z113" s="133" t="s">
        <v>414</v>
      </c>
      <c r="AA113" s="133">
        <v>4</v>
      </c>
      <c r="AB113" s="133" t="s">
        <v>414</v>
      </c>
      <c r="AC113" s="133" t="s">
        <v>414</v>
      </c>
      <c r="AD113" s="133" t="s">
        <v>414</v>
      </c>
      <c r="AE113" s="133" t="s">
        <v>414</v>
      </c>
      <c r="AF113" s="133" t="s">
        <v>414</v>
      </c>
      <c r="AG113" s="133">
        <v>365</v>
      </c>
      <c r="AH113" s="133">
        <v>191</v>
      </c>
      <c r="AI113" s="133">
        <v>174</v>
      </c>
      <c r="AJ113" s="133">
        <v>65</v>
      </c>
      <c r="AK113" s="133">
        <v>58</v>
      </c>
      <c r="AL113" s="133">
        <v>72</v>
      </c>
    </row>
    <row r="114" spans="1:38" x14ac:dyDescent="0.35">
      <c r="A114" s="133" t="s">
        <v>212</v>
      </c>
      <c r="B114" s="133" t="s">
        <v>213</v>
      </c>
      <c r="C114" s="133">
        <v>7622</v>
      </c>
      <c r="D114" s="133">
        <v>3614</v>
      </c>
      <c r="E114" s="133">
        <v>4008</v>
      </c>
      <c r="F114" s="133">
        <v>70</v>
      </c>
      <c r="G114" s="133">
        <v>67</v>
      </c>
      <c r="H114" s="133">
        <v>73</v>
      </c>
      <c r="I114" s="133">
        <v>682</v>
      </c>
      <c r="J114" s="133">
        <v>456</v>
      </c>
      <c r="K114" s="133">
        <v>226</v>
      </c>
      <c r="L114" s="133">
        <v>24</v>
      </c>
      <c r="M114" s="133">
        <v>24</v>
      </c>
      <c r="N114" s="133">
        <v>24</v>
      </c>
      <c r="O114" s="133">
        <v>450</v>
      </c>
      <c r="P114" s="133">
        <v>321</v>
      </c>
      <c r="Q114" s="133">
        <v>129</v>
      </c>
      <c r="R114" s="133">
        <v>24</v>
      </c>
      <c r="S114" s="133">
        <v>24</v>
      </c>
      <c r="T114" s="133">
        <v>26</v>
      </c>
      <c r="U114" s="133">
        <v>1132</v>
      </c>
      <c r="V114" s="133">
        <v>777</v>
      </c>
      <c r="W114" s="133">
        <v>355</v>
      </c>
      <c r="X114" s="133">
        <v>24</v>
      </c>
      <c r="Y114" s="133">
        <v>24</v>
      </c>
      <c r="Z114" s="133">
        <v>25</v>
      </c>
      <c r="AA114" s="133">
        <v>112</v>
      </c>
      <c r="AB114" s="133">
        <v>76</v>
      </c>
      <c r="AC114" s="133">
        <v>36</v>
      </c>
      <c r="AD114" s="133">
        <v>6</v>
      </c>
      <c r="AE114" s="133" t="s">
        <v>414</v>
      </c>
      <c r="AF114" s="133" t="s">
        <v>414</v>
      </c>
      <c r="AG114" s="133">
        <v>8887</v>
      </c>
      <c r="AH114" s="133">
        <v>4481</v>
      </c>
      <c r="AI114" s="133">
        <v>4406</v>
      </c>
      <c r="AJ114" s="133">
        <v>63</v>
      </c>
      <c r="AK114" s="133">
        <v>58</v>
      </c>
      <c r="AL114" s="133">
        <v>68</v>
      </c>
    </row>
    <row r="115" spans="1:38" x14ac:dyDescent="0.35">
      <c r="A115" s="133" t="s">
        <v>214</v>
      </c>
      <c r="B115" s="133" t="s">
        <v>215</v>
      </c>
      <c r="C115" s="133">
        <v>2174</v>
      </c>
      <c r="D115" s="133">
        <v>987</v>
      </c>
      <c r="E115" s="133">
        <v>1187</v>
      </c>
      <c r="F115" s="133">
        <v>63</v>
      </c>
      <c r="G115" s="133">
        <v>58</v>
      </c>
      <c r="H115" s="133">
        <v>68</v>
      </c>
      <c r="I115" s="133">
        <v>448</v>
      </c>
      <c r="J115" s="133">
        <v>289</v>
      </c>
      <c r="K115" s="133">
        <v>159</v>
      </c>
      <c r="L115" s="133">
        <v>22</v>
      </c>
      <c r="M115" s="133">
        <v>21</v>
      </c>
      <c r="N115" s="133">
        <v>23</v>
      </c>
      <c r="O115" s="133">
        <v>183</v>
      </c>
      <c r="P115" s="133">
        <v>128</v>
      </c>
      <c r="Q115" s="133">
        <v>55</v>
      </c>
      <c r="R115" s="133">
        <v>16</v>
      </c>
      <c r="S115" s="133">
        <v>13</v>
      </c>
      <c r="T115" s="133">
        <v>24</v>
      </c>
      <c r="U115" s="133">
        <v>631</v>
      </c>
      <c r="V115" s="133">
        <v>417</v>
      </c>
      <c r="W115" s="133">
        <v>214</v>
      </c>
      <c r="X115" s="133">
        <v>20</v>
      </c>
      <c r="Y115" s="133">
        <v>19</v>
      </c>
      <c r="Z115" s="133">
        <v>23</v>
      </c>
      <c r="AA115" s="133">
        <v>49</v>
      </c>
      <c r="AB115" s="133">
        <v>32</v>
      </c>
      <c r="AC115" s="133">
        <v>17</v>
      </c>
      <c r="AD115" s="133">
        <v>10</v>
      </c>
      <c r="AE115" s="133" t="s">
        <v>414</v>
      </c>
      <c r="AF115" s="133" t="s">
        <v>414</v>
      </c>
      <c r="AG115" s="133">
        <v>2877</v>
      </c>
      <c r="AH115" s="133">
        <v>1447</v>
      </c>
      <c r="AI115" s="133">
        <v>1430</v>
      </c>
      <c r="AJ115" s="133">
        <v>52</v>
      </c>
      <c r="AK115" s="133">
        <v>45</v>
      </c>
      <c r="AL115" s="133">
        <v>60</v>
      </c>
    </row>
    <row r="116" spans="1:38" x14ac:dyDescent="0.35">
      <c r="A116" s="133" t="s">
        <v>392</v>
      </c>
      <c r="B116" s="133" t="s">
        <v>393</v>
      </c>
      <c r="C116" s="133">
        <v>4211</v>
      </c>
      <c r="D116" s="133">
        <v>2064</v>
      </c>
      <c r="E116" s="133">
        <v>2147</v>
      </c>
      <c r="F116" s="133">
        <v>64</v>
      </c>
      <c r="G116" s="133">
        <v>62</v>
      </c>
      <c r="H116" s="133">
        <v>65</v>
      </c>
      <c r="I116" s="133">
        <v>413</v>
      </c>
      <c r="J116" s="133">
        <v>273</v>
      </c>
      <c r="K116" s="133">
        <v>140</v>
      </c>
      <c r="L116" s="133">
        <v>18</v>
      </c>
      <c r="M116" s="133">
        <v>21</v>
      </c>
      <c r="N116" s="133">
        <v>12</v>
      </c>
      <c r="O116" s="133">
        <v>296</v>
      </c>
      <c r="P116" s="133">
        <v>203</v>
      </c>
      <c r="Q116" s="133">
        <v>93</v>
      </c>
      <c r="R116" s="133">
        <v>21</v>
      </c>
      <c r="S116" s="133">
        <v>21</v>
      </c>
      <c r="T116" s="133">
        <v>20</v>
      </c>
      <c r="U116" s="133">
        <v>709</v>
      </c>
      <c r="V116" s="133">
        <v>476</v>
      </c>
      <c r="W116" s="133">
        <v>233</v>
      </c>
      <c r="X116" s="133">
        <v>19</v>
      </c>
      <c r="Y116" s="133">
        <v>21</v>
      </c>
      <c r="Z116" s="133">
        <v>15</v>
      </c>
      <c r="AA116" s="133">
        <v>72</v>
      </c>
      <c r="AB116" s="133">
        <v>50</v>
      </c>
      <c r="AC116" s="133">
        <v>22</v>
      </c>
      <c r="AD116" s="133">
        <v>7</v>
      </c>
      <c r="AE116" s="133" t="s">
        <v>414</v>
      </c>
      <c r="AF116" s="133" t="s">
        <v>414</v>
      </c>
      <c r="AG116" s="133">
        <v>5026</v>
      </c>
      <c r="AH116" s="133">
        <v>2610</v>
      </c>
      <c r="AI116" s="133">
        <v>2416</v>
      </c>
      <c r="AJ116" s="133">
        <v>56</v>
      </c>
      <c r="AK116" s="133">
        <v>53</v>
      </c>
      <c r="AL116" s="133">
        <v>60</v>
      </c>
    </row>
    <row r="117" spans="1:38" x14ac:dyDescent="0.35">
      <c r="A117" s="133" t="s">
        <v>388</v>
      </c>
      <c r="B117" s="133" t="s">
        <v>389</v>
      </c>
      <c r="C117" s="133">
        <v>2108</v>
      </c>
      <c r="D117" s="133">
        <v>1034</v>
      </c>
      <c r="E117" s="133">
        <v>1074</v>
      </c>
      <c r="F117" s="133">
        <v>68</v>
      </c>
      <c r="G117" s="133">
        <v>66</v>
      </c>
      <c r="H117" s="133">
        <v>70</v>
      </c>
      <c r="I117" s="133">
        <v>241</v>
      </c>
      <c r="J117" s="133">
        <v>158</v>
      </c>
      <c r="K117" s="133">
        <v>83</v>
      </c>
      <c r="L117" s="133">
        <v>27</v>
      </c>
      <c r="M117" s="133">
        <v>28</v>
      </c>
      <c r="N117" s="133">
        <v>24</v>
      </c>
      <c r="O117" s="133">
        <v>138</v>
      </c>
      <c r="P117" s="133">
        <v>102</v>
      </c>
      <c r="Q117" s="133">
        <v>36</v>
      </c>
      <c r="R117" s="133">
        <v>32</v>
      </c>
      <c r="S117" s="133">
        <v>29</v>
      </c>
      <c r="T117" s="133">
        <v>39</v>
      </c>
      <c r="U117" s="133">
        <v>379</v>
      </c>
      <c r="V117" s="133">
        <v>260</v>
      </c>
      <c r="W117" s="133">
        <v>119</v>
      </c>
      <c r="X117" s="133">
        <v>28</v>
      </c>
      <c r="Y117" s="133">
        <v>28</v>
      </c>
      <c r="Z117" s="133">
        <v>29</v>
      </c>
      <c r="AA117" s="133">
        <v>40</v>
      </c>
      <c r="AB117" s="133">
        <v>31</v>
      </c>
      <c r="AC117" s="133">
        <v>9</v>
      </c>
      <c r="AD117" s="133">
        <v>13</v>
      </c>
      <c r="AE117" s="133" t="s">
        <v>414</v>
      </c>
      <c r="AF117" s="133" t="s">
        <v>414</v>
      </c>
      <c r="AG117" s="133">
        <v>2538</v>
      </c>
      <c r="AH117" s="133">
        <v>1333</v>
      </c>
      <c r="AI117" s="133">
        <v>1205</v>
      </c>
      <c r="AJ117" s="133">
        <v>61</v>
      </c>
      <c r="AK117" s="133">
        <v>57</v>
      </c>
      <c r="AL117" s="133">
        <v>65</v>
      </c>
    </row>
    <row r="118" spans="1:38" x14ac:dyDescent="0.35">
      <c r="A118" s="133" t="s">
        <v>323</v>
      </c>
      <c r="B118" s="133" t="s">
        <v>324</v>
      </c>
      <c r="C118" s="133">
        <v>1122</v>
      </c>
      <c r="D118" s="133">
        <v>544</v>
      </c>
      <c r="E118" s="133">
        <v>578</v>
      </c>
      <c r="F118" s="133">
        <v>60</v>
      </c>
      <c r="G118" s="133">
        <v>60</v>
      </c>
      <c r="H118" s="133">
        <v>60</v>
      </c>
      <c r="I118" s="133">
        <v>117</v>
      </c>
      <c r="J118" s="133">
        <v>78</v>
      </c>
      <c r="K118" s="133">
        <v>39</v>
      </c>
      <c r="L118" s="133">
        <v>15</v>
      </c>
      <c r="M118" s="133" t="s">
        <v>414</v>
      </c>
      <c r="N118" s="133" t="s">
        <v>414</v>
      </c>
      <c r="O118" s="133">
        <v>50</v>
      </c>
      <c r="P118" s="133">
        <v>36</v>
      </c>
      <c r="Q118" s="133">
        <v>14</v>
      </c>
      <c r="R118" s="133">
        <v>22</v>
      </c>
      <c r="S118" s="133" t="s">
        <v>414</v>
      </c>
      <c r="T118" s="133" t="s">
        <v>414</v>
      </c>
      <c r="U118" s="133">
        <v>167</v>
      </c>
      <c r="V118" s="133">
        <v>114</v>
      </c>
      <c r="W118" s="133">
        <v>53</v>
      </c>
      <c r="X118" s="133">
        <v>17</v>
      </c>
      <c r="Y118" s="133">
        <v>22</v>
      </c>
      <c r="Z118" s="133">
        <v>8</v>
      </c>
      <c r="AA118" s="133">
        <v>18</v>
      </c>
      <c r="AB118" s="133">
        <v>10</v>
      </c>
      <c r="AC118" s="133">
        <v>8</v>
      </c>
      <c r="AD118" s="133" t="s">
        <v>414</v>
      </c>
      <c r="AE118" s="133" t="s">
        <v>414</v>
      </c>
      <c r="AF118" s="133" t="s">
        <v>414</v>
      </c>
      <c r="AG118" s="133">
        <v>1314</v>
      </c>
      <c r="AH118" s="133">
        <v>674</v>
      </c>
      <c r="AI118" s="133">
        <v>640</v>
      </c>
      <c r="AJ118" s="133">
        <v>54</v>
      </c>
      <c r="AK118" s="133">
        <v>53</v>
      </c>
      <c r="AL118" s="133">
        <v>55</v>
      </c>
    </row>
    <row r="119" spans="1:38" x14ac:dyDescent="0.35">
      <c r="A119" s="133" t="s">
        <v>357</v>
      </c>
      <c r="B119" s="133" t="s">
        <v>358</v>
      </c>
      <c r="C119" s="133">
        <v>1279</v>
      </c>
      <c r="D119" s="133">
        <v>629</v>
      </c>
      <c r="E119" s="133">
        <v>650</v>
      </c>
      <c r="F119" s="133">
        <v>66</v>
      </c>
      <c r="G119" s="133">
        <v>67</v>
      </c>
      <c r="H119" s="133">
        <v>65</v>
      </c>
      <c r="I119" s="133">
        <v>123</v>
      </c>
      <c r="J119" s="133">
        <v>77</v>
      </c>
      <c r="K119" s="133">
        <v>46</v>
      </c>
      <c r="L119" s="133">
        <v>28</v>
      </c>
      <c r="M119" s="133">
        <v>32</v>
      </c>
      <c r="N119" s="133">
        <v>20</v>
      </c>
      <c r="O119" s="133">
        <v>75</v>
      </c>
      <c r="P119" s="133">
        <v>47</v>
      </c>
      <c r="Q119" s="133">
        <v>28</v>
      </c>
      <c r="R119" s="133">
        <v>21</v>
      </c>
      <c r="S119" s="133">
        <v>23</v>
      </c>
      <c r="T119" s="133">
        <v>18</v>
      </c>
      <c r="U119" s="133">
        <v>198</v>
      </c>
      <c r="V119" s="133">
        <v>124</v>
      </c>
      <c r="W119" s="133">
        <v>74</v>
      </c>
      <c r="X119" s="133">
        <v>25</v>
      </c>
      <c r="Y119" s="133">
        <v>29</v>
      </c>
      <c r="Z119" s="133">
        <v>19</v>
      </c>
      <c r="AA119" s="133">
        <v>21</v>
      </c>
      <c r="AB119" s="133">
        <v>12</v>
      </c>
      <c r="AC119" s="133">
        <v>9</v>
      </c>
      <c r="AD119" s="133">
        <v>33</v>
      </c>
      <c r="AE119" s="133">
        <v>33</v>
      </c>
      <c r="AF119" s="133">
        <v>33</v>
      </c>
      <c r="AG119" s="133">
        <v>1505</v>
      </c>
      <c r="AH119" s="133">
        <v>769</v>
      </c>
      <c r="AI119" s="133">
        <v>736</v>
      </c>
      <c r="AJ119" s="133">
        <v>60</v>
      </c>
      <c r="AK119" s="133">
        <v>60</v>
      </c>
      <c r="AL119" s="133">
        <v>59</v>
      </c>
    </row>
    <row r="120" spans="1:38" x14ac:dyDescent="0.35">
      <c r="A120" s="133" t="s">
        <v>353</v>
      </c>
      <c r="B120" s="133" t="s">
        <v>354</v>
      </c>
      <c r="C120" s="133">
        <v>1555</v>
      </c>
      <c r="D120" s="133">
        <v>759</v>
      </c>
      <c r="E120" s="133">
        <v>796</v>
      </c>
      <c r="F120" s="133">
        <v>63</v>
      </c>
      <c r="G120" s="133">
        <v>64</v>
      </c>
      <c r="H120" s="133">
        <v>62</v>
      </c>
      <c r="I120" s="133">
        <v>113</v>
      </c>
      <c r="J120" s="133">
        <v>74</v>
      </c>
      <c r="K120" s="133">
        <v>39</v>
      </c>
      <c r="L120" s="133">
        <v>15</v>
      </c>
      <c r="M120" s="133" t="s">
        <v>414</v>
      </c>
      <c r="N120" s="133" t="s">
        <v>414</v>
      </c>
      <c r="O120" s="133">
        <v>96</v>
      </c>
      <c r="P120" s="133">
        <v>70</v>
      </c>
      <c r="Q120" s="133">
        <v>26</v>
      </c>
      <c r="R120" s="133">
        <v>28</v>
      </c>
      <c r="S120" s="133" t="s">
        <v>414</v>
      </c>
      <c r="T120" s="133" t="s">
        <v>414</v>
      </c>
      <c r="U120" s="133">
        <v>209</v>
      </c>
      <c r="V120" s="133">
        <v>144</v>
      </c>
      <c r="W120" s="133">
        <v>65</v>
      </c>
      <c r="X120" s="133">
        <v>21</v>
      </c>
      <c r="Y120" s="133">
        <v>20</v>
      </c>
      <c r="Z120" s="133">
        <v>23</v>
      </c>
      <c r="AA120" s="133">
        <v>23</v>
      </c>
      <c r="AB120" s="133">
        <v>17</v>
      </c>
      <c r="AC120" s="133">
        <v>6</v>
      </c>
      <c r="AD120" s="133">
        <v>13</v>
      </c>
      <c r="AE120" s="133" t="s">
        <v>414</v>
      </c>
      <c r="AF120" s="133" t="s">
        <v>414</v>
      </c>
      <c r="AG120" s="133">
        <v>1792</v>
      </c>
      <c r="AH120" s="133">
        <v>924</v>
      </c>
      <c r="AI120" s="133">
        <v>868</v>
      </c>
      <c r="AJ120" s="133">
        <v>57</v>
      </c>
      <c r="AK120" s="133">
        <v>56</v>
      </c>
      <c r="AL120" s="133">
        <v>59</v>
      </c>
    </row>
    <row r="121" spans="1:38" x14ac:dyDescent="0.35">
      <c r="A121" s="133" t="s">
        <v>345</v>
      </c>
      <c r="B121" s="133" t="s">
        <v>346</v>
      </c>
      <c r="C121" s="133">
        <v>1307</v>
      </c>
      <c r="D121" s="133">
        <v>579</v>
      </c>
      <c r="E121" s="133">
        <v>728</v>
      </c>
      <c r="F121" s="133">
        <v>59</v>
      </c>
      <c r="G121" s="133">
        <v>54</v>
      </c>
      <c r="H121" s="133">
        <v>63</v>
      </c>
      <c r="I121" s="133">
        <v>138</v>
      </c>
      <c r="J121" s="133">
        <v>91</v>
      </c>
      <c r="K121" s="133">
        <v>47</v>
      </c>
      <c r="L121" s="133">
        <v>20</v>
      </c>
      <c r="M121" s="133">
        <v>21</v>
      </c>
      <c r="N121" s="133">
        <v>19</v>
      </c>
      <c r="O121" s="133">
        <v>123</v>
      </c>
      <c r="P121" s="133">
        <v>86</v>
      </c>
      <c r="Q121" s="133">
        <v>37</v>
      </c>
      <c r="R121" s="133">
        <v>16</v>
      </c>
      <c r="S121" s="133">
        <v>13</v>
      </c>
      <c r="T121" s="133">
        <v>24</v>
      </c>
      <c r="U121" s="133">
        <v>261</v>
      </c>
      <c r="V121" s="133">
        <v>177</v>
      </c>
      <c r="W121" s="133">
        <v>84</v>
      </c>
      <c r="X121" s="133">
        <v>18</v>
      </c>
      <c r="Y121" s="133">
        <v>17</v>
      </c>
      <c r="Z121" s="133">
        <v>21</v>
      </c>
      <c r="AA121" s="133">
        <v>39</v>
      </c>
      <c r="AB121" s="133">
        <v>30</v>
      </c>
      <c r="AC121" s="133">
        <v>9</v>
      </c>
      <c r="AD121" s="133">
        <v>8</v>
      </c>
      <c r="AE121" s="133" t="s">
        <v>414</v>
      </c>
      <c r="AF121" s="133" t="s">
        <v>414</v>
      </c>
      <c r="AG121" s="133">
        <v>1621</v>
      </c>
      <c r="AH121" s="133">
        <v>793</v>
      </c>
      <c r="AI121" s="133">
        <v>828</v>
      </c>
      <c r="AJ121" s="133">
        <v>51</v>
      </c>
      <c r="AK121" s="133">
        <v>44</v>
      </c>
      <c r="AL121" s="133">
        <v>57</v>
      </c>
    </row>
    <row r="122" spans="1:38" x14ac:dyDescent="0.35">
      <c r="A122" s="133" t="s">
        <v>347</v>
      </c>
      <c r="B122" s="133" t="s">
        <v>348</v>
      </c>
      <c r="C122" s="133">
        <v>1643</v>
      </c>
      <c r="D122" s="133">
        <v>797</v>
      </c>
      <c r="E122" s="133">
        <v>846</v>
      </c>
      <c r="F122" s="133">
        <v>62</v>
      </c>
      <c r="G122" s="133">
        <v>60</v>
      </c>
      <c r="H122" s="133">
        <v>65</v>
      </c>
      <c r="I122" s="133">
        <v>175</v>
      </c>
      <c r="J122" s="133">
        <v>107</v>
      </c>
      <c r="K122" s="133">
        <v>68</v>
      </c>
      <c r="L122" s="133">
        <v>33</v>
      </c>
      <c r="M122" s="133">
        <v>36</v>
      </c>
      <c r="N122" s="133">
        <v>26</v>
      </c>
      <c r="O122" s="133">
        <v>146</v>
      </c>
      <c r="P122" s="133">
        <v>104</v>
      </c>
      <c r="Q122" s="133">
        <v>42</v>
      </c>
      <c r="R122" s="133">
        <v>27</v>
      </c>
      <c r="S122" s="133">
        <v>27</v>
      </c>
      <c r="T122" s="133">
        <v>26</v>
      </c>
      <c r="U122" s="133">
        <v>321</v>
      </c>
      <c r="V122" s="133">
        <v>211</v>
      </c>
      <c r="W122" s="133">
        <v>110</v>
      </c>
      <c r="X122" s="133">
        <v>30</v>
      </c>
      <c r="Y122" s="133">
        <v>32</v>
      </c>
      <c r="Z122" s="133">
        <v>26</v>
      </c>
      <c r="AA122" s="133">
        <v>41</v>
      </c>
      <c r="AB122" s="133">
        <v>31</v>
      </c>
      <c r="AC122" s="133">
        <v>10</v>
      </c>
      <c r="AD122" s="133">
        <v>17</v>
      </c>
      <c r="AE122" s="133" t="s">
        <v>414</v>
      </c>
      <c r="AF122" s="133" t="s">
        <v>414</v>
      </c>
      <c r="AG122" s="133">
        <v>2029</v>
      </c>
      <c r="AH122" s="133">
        <v>1049</v>
      </c>
      <c r="AI122" s="133">
        <v>980</v>
      </c>
      <c r="AJ122" s="133">
        <v>56</v>
      </c>
      <c r="AK122" s="133">
        <v>53</v>
      </c>
      <c r="AL122" s="133">
        <v>60</v>
      </c>
    </row>
    <row r="123" spans="1:38" x14ac:dyDescent="0.35">
      <c r="A123" s="133" t="s">
        <v>359</v>
      </c>
      <c r="B123" s="133" t="s">
        <v>360</v>
      </c>
      <c r="C123" s="133">
        <v>1673</v>
      </c>
      <c r="D123" s="133">
        <v>806</v>
      </c>
      <c r="E123" s="133">
        <v>867</v>
      </c>
      <c r="F123" s="133">
        <v>57</v>
      </c>
      <c r="G123" s="133">
        <v>56</v>
      </c>
      <c r="H123" s="133">
        <v>57</v>
      </c>
      <c r="I123" s="133">
        <v>143</v>
      </c>
      <c r="J123" s="133">
        <v>88</v>
      </c>
      <c r="K123" s="133">
        <v>55</v>
      </c>
      <c r="L123" s="133">
        <v>23</v>
      </c>
      <c r="M123" s="133" t="s">
        <v>414</v>
      </c>
      <c r="N123" s="133" t="s">
        <v>414</v>
      </c>
      <c r="O123" s="133">
        <v>65</v>
      </c>
      <c r="P123" s="133">
        <v>50</v>
      </c>
      <c r="Q123" s="133">
        <v>15</v>
      </c>
      <c r="R123" s="133">
        <v>23</v>
      </c>
      <c r="S123" s="133" t="s">
        <v>414</v>
      </c>
      <c r="T123" s="133" t="s">
        <v>414</v>
      </c>
      <c r="U123" s="133">
        <v>208</v>
      </c>
      <c r="V123" s="133">
        <v>138</v>
      </c>
      <c r="W123" s="133">
        <v>70</v>
      </c>
      <c r="X123" s="133">
        <v>23</v>
      </c>
      <c r="Y123" s="133">
        <v>23</v>
      </c>
      <c r="Z123" s="133">
        <v>23</v>
      </c>
      <c r="AA123" s="133">
        <v>33</v>
      </c>
      <c r="AB123" s="133">
        <v>27</v>
      </c>
      <c r="AC123" s="133">
        <v>6</v>
      </c>
      <c r="AD123" s="133">
        <v>18</v>
      </c>
      <c r="AE123" s="133" t="s">
        <v>414</v>
      </c>
      <c r="AF123" s="133" t="s">
        <v>414</v>
      </c>
      <c r="AG123" s="133">
        <v>1924</v>
      </c>
      <c r="AH123" s="133">
        <v>976</v>
      </c>
      <c r="AI123" s="133">
        <v>948</v>
      </c>
      <c r="AJ123" s="133">
        <v>52</v>
      </c>
      <c r="AK123" s="133">
        <v>50</v>
      </c>
      <c r="AL123" s="133">
        <v>55</v>
      </c>
    </row>
    <row r="124" spans="1:38" x14ac:dyDescent="0.35">
      <c r="A124" s="133" t="s">
        <v>232</v>
      </c>
      <c r="B124" s="133" t="s">
        <v>233</v>
      </c>
      <c r="C124" s="133">
        <v>5519</v>
      </c>
      <c r="D124" s="133">
        <v>2735</v>
      </c>
      <c r="E124" s="133">
        <v>2784</v>
      </c>
      <c r="F124" s="133">
        <v>69</v>
      </c>
      <c r="G124" s="133">
        <v>66</v>
      </c>
      <c r="H124" s="133">
        <v>71</v>
      </c>
      <c r="I124" s="133">
        <v>577</v>
      </c>
      <c r="J124" s="133">
        <v>379</v>
      </c>
      <c r="K124" s="133">
        <v>198</v>
      </c>
      <c r="L124" s="133">
        <v>30</v>
      </c>
      <c r="M124" s="133">
        <v>31</v>
      </c>
      <c r="N124" s="133">
        <v>29</v>
      </c>
      <c r="O124" s="133">
        <v>302</v>
      </c>
      <c r="P124" s="133">
        <v>222</v>
      </c>
      <c r="Q124" s="133">
        <v>80</v>
      </c>
      <c r="R124" s="133">
        <v>28</v>
      </c>
      <c r="S124" s="133">
        <v>27</v>
      </c>
      <c r="T124" s="133">
        <v>33</v>
      </c>
      <c r="U124" s="133">
        <v>879</v>
      </c>
      <c r="V124" s="133">
        <v>601</v>
      </c>
      <c r="W124" s="133">
        <v>278</v>
      </c>
      <c r="X124" s="133">
        <v>30</v>
      </c>
      <c r="Y124" s="133">
        <v>29</v>
      </c>
      <c r="Z124" s="133">
        <v>30</v>
      </c>
      <c r="AA124" s="133">
        <v>93</v>
      </c>
      <c r="AB124" s="133">
        <v>72</v>
      </c>
      <c r="AC124" s="133">
        <v>21</v>
      </c>
      <c r="AD124" s="133">
        <v>12</v>
      </c>
      <c r="AE124" s="133" t="s">
        <v>414</v>
      </c>
      <c r="AF124" s="133" t="s">
        <v>414</v>
      </c>
      <c r="AG124" s="133">
        <v>6530</v>
      </c>
      <c r="AH124" s="133">
        <v>3424</v>
      </c>
      <c r="AI124" s="133">
        <v>3106</v>
      </c>
      <c r="AJ124" s="133">
        <v>62</v>
      </c>
      <c r="AK124" s="133">
        <v>59</v>
      </c>
      <c r="AL124" s="133">
        <v>67</v>
      </c>
    </row>
    <row r="125" spans="1:38" x14ac:dyDescent="0.35">
      <c r="A125" s="133" t="s">
        <v>242</v>
      </c>
      <c r="B125" s="133" t="s">
        <v>243</v>
      </c>
      <c r="C125" s="133">
        <v>2046</v>
      </c>
      <c r="D125" s="133">
        <v>962</v>
      </c>
      <c r="E125" s="133">
        <v>1084</v>
      </c>
      <c r="F125" s="133">
        <v>56</v>
      </c>
      <c r="G125" s="133">
        <v>51</v>
      </c>
      <c r="H125" s="133">
        <v>61</v>
      </c>
      <c r="I125" s="133">
        <v>298</v>
      </c>
      <c r="J125" s="133">
        <v>175</v>
      </c>
      <c r="K125" s="133">
        <v>123</v>
      </c>
      <c r="L125" s="133">
        <v>18</v>
      </c>
      <c r="M125" s="133">
        <v>22</v>
      </c>
      <c r="N125" s="133">
        <v>12</v>
      </c>
      <c r="O125" s="133">
        <v>112</v>
      </c>
      <c r="P125" s="133">
        <v>82</v>
      </c>
      <c r="Q125" s="133">
        <v>30</v>
      </c>
      <c r="R125" s="133">
        <v>16</v>
      </c>
      <c r="S125" s="133">
        <v>13</v>
      </c>
      <c r="T125" s="133">
        <v>23</v>
      </c>
      <c r="U125" s="133">
        <v>410</v>
      </c>
      <c r="V125" s="133">
        <v>257</v>
      </c>
      <c r="W125" s="133">
        <v>153</v>
      </c>
      <c r="X125" s="133">
        <v>17</v>
      </c>
      <c r="Y125" s="133">
        <v>19</v>
      </c>
      <c r="Z125" s="133">
        <v>14</v>
      </c>
      <c r="AA125" s="133">
        <v>41</v>
      </c>
      <c r="AB125" s="133">
        <v>27</v>
      </c>
      <c r="AC125" s="133">
        <v>14</v>
      </c>
      <c r="AD125" s="133">
        <v>27</v>
      </c>
      <c r="AE125" s="133">
        <v>30</v>
      </c>
      <c r="AF125" s="133">
        <v>21</v>
      </c>
      <c r="AG125" s="133">
        <v>2530</v>
      </c>
      <c r="AH125" s="133">
        <v>1262</v>
      </c>
      <c r="AI125" s="133">
        <v>1268</v>
      </c>
      <c r="AJ125" s="133">
        <v>49</v>
      </c>
      <c r="AK125" s="133">
        <v>44</v>
      </c>
      <c r="AL125" s="133">
        <v>54</v>
      </c>
    </row>
    <row r="126" spans="1:38" x14ac:dyDescent="0.35">
      <c r="A126" s="133" t="s">
        <v>114</v>
      </c>
      <c r="B126" s="133" t="s">
        <v>115</v>
      </c>
      <c r="C126" s="133">
        <v>1261</v>
      </c>
      <c r="D126" s="133">
        <v>598</v>
      </c>
      <c r="E126" s="133">
        <v>663</v>
      </c>
      <c r="F126" s="133">
        <v>62</v>
      </c>
      <c r="G126" s="133">
        <v>63</v>
      </c>
      <c r="H126" s="133">
        <v>62</v>
      </c>
      <c r="I126" s="133">
        <v>195</v>
      </c>
      <c r="J126" s="133">
        <v>132</v>
      </c>
      <c r="K126" s="133">
        <v>63</v>
      </c>
      <c r="L126" s="133">
        <v>26</v>
      </c>
      <c r="M126" s="133">
        <v>24</v>
      </c>
      <c r="N126" s="133">
        <v>29</v>
      </c>
      <c r="O126" s="133">
        <v>97</v>
      </c>
      <c r="P126" s="133">
        <v>70</v>
      </c>
      <c r="Q126" s="133">
        <v>27</v>
      </c>
      <c r="R126" s="133">
        <v>21</v>
      </c>
      <c r="S126" s="133">
        <v>20</v>
      </c>
      <c r="T126" s="133">
        <v>22</v>
      </c>
      <c r="U126" s="133">
        <v>292</v>
      </c>
      <c r="V126" s="133">
        <v>202</v>
      </c>
      <c r="W126" s="133">
        <v>90</v>
      </c>
      <c r="X126" s="133">
        <v>24</v>
      </c>
      <c r="Y126" s="133">
        <v>23</v>
      </c>
      <c r="Z126" s="133">
        <v>27</v>
      </c>
      <c r="AA126" s="133">
        <v>19</v>
      </c>
      <c r="AB126" s="133">
        <v>10</v>
      </c>
      <c r="AC126" s="133">
        <v>9</v>
      </c>
      <c r="AD126" s="133" t="s">
        <v>414</v>
      </c>
      <c r="AE126" s="133" t="s">
        <v>414</v>
      </c>
      <c r="AF126" s="133" t="s">
        <v>414</v>
      </c>
      <c r="AG126" s="133">
        <v>1575</v>
      </c>
      <c r="AH126" s="133">
        <v>811</v>
      </c>
      <c r="AI126" s="133">
        <v>764</v>
      </c>
      <c r="AJ126" s="133">
        <v>54</v>
      </c>
      <c r="AK126" s="133">
        <v>52</v>
      </c>
      <c r="AL126" s="133">
        <v>57</v>
      </c>
    </row>
    <row r="127" spans="1:38" x14ac:dyDescent="0.35">
      <c r="A127" s="133" t="s">
        <v>139</v>
      </c>
      <c r="B127" s="133" t="s">
        <v>140</v>
      </c>
      <c r="C127" s="133">
        <v>1990</v>
      </c>
      <c r="D127" s="133">
        <v>965</v>
      </c>
      <c r="E127" s="133">
        <v>1025</v>
      </c>
      <c r="F127" s="133">
        <v>67</v>
      </c>
      <c r="G127" s="133">
        <v>64</v>
      </c>
      <c r="H127" s="133">
        <v>70</v>
      </c>
      <c r="I127" s="133">
        <v>269</v>
      </c>
      <c r="J127" s="133">
        <v>173</v>
      </c>
      <c r="K127" s="133">
        <v>96</v>
      </c>
      <c r="L127" s="133">
        <v>25</v>
      </c>
      <c r="M127" s="133">
        <v>29</v>
      </c>
      <c r="N127" s="133">
        <v>18</v>
      </c>
      <c r="O127" s="133">
        <v>105</v>
      </c>
      <c r="P127" s="133">
        <v>72</v>
      </c>
      <c r="Q127" s="133">
        <v>33</v>
      </c>
      <c r="R127" s="133">
        <v>28</v>
      </c>
      <c r="S127" s="133">
        <v>24</v>
      </c>
      <c r="T127" s="133">
        <v>36</v>
      </c>
      <c r="U127" s="133">
        <v>374</v>
      </c>
      <c r="V127" s="133">
        <v>245</v>
      </c>
      <c r="W127" s="133">
        <v>129</v>
      </c>
      <c r="X127" s="133">
        <v>26</v>
      </c>
      <c r="Y127" s="133">
        <v>27</v>
      </c>
      <c r="Z127" s="133">
        <v>22</v>
      </c>
      <c r="AA127" s="133">
        <v>39</v>
      </c>
      <c r="AB127" s="133">
        <v>22</v>
      </c>
      <c r="AC127" s="133">
        <v>17</v>
      </c>
      <c r="AD127" s="133">
        <v>8</v>
      </c>
      <c r="AE127" s="133" t="s">
        <v>414</v>
      </c>
      <c r="AF127" s="133" t="s">
        <v>414</v>
      </c>
      <c r="AG127" s="133">
        <v>2417</v>
      </c>
      <c r="AH127" s="133">
        <v>1241</v>
      </c>
      <c r="AI127" s="133">
        <v>1176</v>
      </c>
      <c r="AJ127" s="133">
        <v>60</v>
      </c>
      <c r="AK127" s="133">
        <v>56</v>
      </c>
      <c r="AL127" s="133">
        <v>64</v>
      </c>
    </row>
    <row r="128" spans="1:38" x14ac:dyDescent="0.35">
      <c r="A128" s="133" t="s">
        <v>370</v>
      </c>
      <c r="B128" s="133" t="s">
        <v>371</v>
      </c>
      <c r="C128" s="133">
        <v>6002</v>
      </c>
      <c r="D128" s="133">
        <v>2881</v>
      </c>
      <c r="E128" s="133">
        <v>3121</v>
      </c>
      <c r="F128" s="133">
        <v>66</v>
      </c>
      <c r="G128" s="133">
        <v>64</v>
      </c>
      <c r="H128" s="133">
        <v>68</v>
      </c>
      <c r="I128" s="133">
        <v>706</v>
      </c>
      <c r="J128" s="133">
        <v>459</v>
      </c>
      <c r="K128" s="133">
        <v>247</v>
      </c>
      <c r="L128" s="133">
        <v>28</v>
      </c>
      <c r="M128" s="133">
        <v>27</v>
      </c>
      <c r="N128" s="133">
        <v>30</v>
      </c>
      <c r="O128" s="133">
        <v>449</v>
      </c>
      <c r="P128" s="133">
        <v>311</v>
      </c>
      <c r="Q128" s="133">
        <v>138</v>
      </c>
      <c r="R128" s="133">
        <v>29</v>
      </c>
      <c r="S128" s="133">
        <v>29</v>
      </c>
      <c r="T128" s="133">
        <v>31</v>
      </c>
      <c r="U128" s="133">
        <v>1155</v>
      </c>
      <c r="V128" s="133">
        <v>770</v>
      </c>
      <c r="W128" s="133">
        <v>385</v>
      </c>
      <c r="X128" s="133">
        <v>28</v>
      </c>
      <c r="Y128" s="133">
        <v>28</v>
      </c>
      <c r="Z128" s="133">
        <v>30</v>
      </c>
      <c r="AA128" s="133">
        <v>150</v>
      </c>
      <c r="AB128" s="133">
        <v>107</v>
      </c>
      <c r="AC128" s="133">
        <v>43</v>
      </c>
      <c r="AD128" s="133">
        <v>17</v>
      </c>
      <c r="AE128" s="133">
        <v>13</v>
      </c>
      <c r="AF128" s="133">
        <v>26</v>
      </c>
      <c r="AG128" s="133">
        <v>7339</v>
      </c>
      <c r="AH128" s="133">
        <v>3773</v>
      </c>
      <c r="AI128" s="133">
        <v>3566</v>
      </c>
      <c r="AJ128" s="133">
        <v>59</v>
      </c>
      <c r="AK128" s="133">
        <v>55</v>
      </c>
      <c r="AL128" s="133">
        <v>63</v>
      </c>
    </row>
    <row r="129" spans="1:38" x14ac:dyDescent="0.35">
      <c r="A129" s="133" t="s">
        <v>380</v>
      </c>
      <c r="B129" s="133" t="s">
        <v>381</v>
      </c>
      <c r="C129" s="133">
        <v>2246</v>
      </c>
      <c r="D129" s="133">
        <v>1053</v>
      </c>
      <c r="E129" s="133">
        <v>1193</v>
      </c>
      <c r="F129" s="133">
        <v>65</v>
      </c>
      <c r="G129" s="133">
        <v>66</v>
      </c>
      <c r="H129" s="133">
        <v>65</v>
      </c>
      <c r="I129" s="133">
        <v>240</v>
      </c>
      <c r="J129" s="133">
        <v>153</v>
      </c>
      <c r="K129" s="133">
        <v>87</v>
      </c>
      <c r="L129" s="133">
        <v>25</v>
      </c>
      <c r="M129" s="133">
        <v>22</v>
      </c>
      <c r="N129" s="133">
        <v>30</v>
      </c>
      <c r="O129" s="133">
        <v>227</v>
      </c>
      <c r="P129" s="133">
        <v>168</v>
      </c>
      <c r="Q129" s="133">
        <v>59</v>
      </c>
      <c r="R129" s="133">
        <v>27</v>
      </c>
      <c r="S129" s="133">
        <v>29</v>
      </c>
      <c r="T129" s="133">
        <v>22</v>
      </c>
      <c r="U129" s="133">
        <v>467</v>
      </c>
      <c r="V129" s="133">
        <v>321</v>
      </c>
      <c r="W129" s="133">
        <v>146</v>
      </c>
      <c r="X129" s="133">
        <v>26</v>
      </c>
      <c r="Y129" s="133">
        <v>26</v>
      </c>
      <c r="Z129" s="133">
        <v>27</v>
      </c>
      <c r="AA129" s="133">
        <v>56</v>
      </c>
      <c r="AB129" s="133">
        <v>34</v>
      </c>
      <c r="AC129" s="133">
        <v>22</v>
      </c>
      <c r="AD129" s="133">
        <v>13</v>
      </c>
      <c r="AE129" s="133">
        <v>12</v>
      </c>
      <c r="AF129" s="133">
        <v>14</v>
      </c>
      <c r="AG129" s="133">
        <v>2783</v>
      </c>
      <c r="AH129" s="133">
        <v>1414</v>
      </c>
      <c r="AI129" s="133">
        <v>1369</v>
      </c>
      <c r="AJ129" s="133">
        <v>58</v>
      </c>
      <c r="AK129" s="133">
        <v>55</v>
      </c>
      <c r="AL129" s="133">
        <v>60</v>
      </c>
    </row>
    <row r="130" spans="1:38" x14ac:dyDescent="0.35">
      <c r="A130" s="133" t="s">
        <v>390</v>
      </c>
      <c r="B130" s="133" t="s">
        <v>391</v>
      </c>
      <c r="C130" s="133" t="s">
        <v>414</v>
      </c>
      <c r="D130" s="133" t="s">
        <v>414</v>
      </c>
      <c r="E130" s="133" t="s">
        <v>414</v>
      </c>
      <c r="F130" s="133" t="s">
        <v>414</v>
      </c>
      <c r="G130" s="133" t="s">
        <v>414</v>
      </c>
      <c r="H130" s="133" t="s">
        <v>414</v>
      </c>
      <c r="I130" s="133" t="s">
        <v>414</v>
      </c>
      <c r="J130" s="133" t="s">
        <v>414</v>
      </c>
      <c r="K130" s="133" t="s">
        <v>414</v>
      </c>
      <c r="L130" s="133" t="s">
        <v>414</v>
      </c>
      <c r="M130" s="133" t="s">
        <v>414</v>
      </c>
      <c r="N130" s="133" t="s">
        <v>414</v>
      </c>
      <c r="O130" s="133" t="s">
        <v>414</v>
      </c>
      <c r="P130" s="133" t="s">
        <v>414</v>
      </c>
      <c r="Q130" s="133" t="s">
        <v>414</v>
      </c>
      <c r="R130" s="133" t="s">
        <v>414</v>
      </c>
      <c r="S130" s="133" t="s">
        <v>414</v>
      </c>
      <c r="T130" s="133" t="s">
        <v>414</v>
      </c>
      <c r="U130" s="133" t="s">
        <v>414</v>
      </c>
      <c r="V130" s="133" t="s">
        <v>414</v>
      </c>
      <c r="W130" s="133" t="s">
        <v>414</v>
      </c>
      <c r="X130" s="133" t="s">
        <v>414</v>
      </c>
      <c r="Y130" s="133" t="s">
        <v>414</v>
      </c>
      <c r="Z130" s="133" t="s">
        <v>414</v>
      </c>
      <c r="AA130" s="133" t="s">
        <v>414</v>
      </c>
      <c r="AB130" s="133" t="s">
        <v>414</v>
      </c>
      <c r="AC130" s="133" t="s">
        <v>414</v>
      </c>
      <c r="AD130" s="133" t="s">
        <v>414</v>
      </c>
      <c r="AE130" s="133" t="s">
        <v>414</v>
      </c>
      <c r="AF130" s="133" t="s">
        <v>414</v>
      </c>
      <c r="AG130" s="133" t="s">
        <v>414</v>
      </c>
      <c r="AH130" s="133" t="s">
        <v>414</v>
      </c>
      <c r="AI130" s="133" t="s">
        <v>414</v>
      </c>
      <c r="AJ130" s="133" t="s">
        <v>414</v>
      </c>
      <c r="AK130" s="133" t="s">
        <v>414</v>
      </c>
      <c r="AL130" s="133" t="s">
        <v>414</v>
      </c>
    </row>
    <row r="131" spans="1:38" x14ac:dyDescent="0.35">
      <c r="A131" s="133" t="s">
        <v>234</v>
      </c>
      <c r="B131" s="133" t="s">
        <v>235</v>
      </c>
      <c r="C131" s="133">
        <v>13103</v>
      </c>
      <c r="D131" s="133">
        <v>6423</v>
      </c>
      <c r="E131" s="133">
        <v>6680</v>
      </c>
      <c r="F131" s="133">
        <v>61</v>
      </c>
      <c r="G131" s="133">
        <v>59</v>
      </c>
      <c r="H131" s="133">
        <v>62</v>
      </c>
      <c r="I131" s="133">
        <v>1237</v>
      </c>
      <c r="J131" s="133">
        <v>817</v>
      </c>
      <c r="K131" s="133">
        <v>420</v>
      </c>
      <c r="L131" s="133">
        <v>18</v>
      </c>
      <c r="M131" s="133">
        <v>20</v>
      </c>
      <c r="N131" s="133">
        <v>14</v>
      </c>
      <c r="O131" s="133">
        <v>699</v>
      </c>
      <c r="P131" s="133">
        <v>490</v>
      </c>
      <c r="Q131" s="133">
        <v>209</v>
      </c>
      <c r="R131" s="133">
        <v>17</v>
      </c>
      <c r="S131" s="133">
        <v>18</v>
      </c>
      <c r="T131" s="133">
        <v>15</v>
      </c>
      <c r="U131" s="133">
        <v>1936</v>
      </c>
      <c r="V131" s="133">
        <v>1307</v>
      </c>
      <c r="W131" s="133">
        <v>629</v>
      </c>
      <c r="X131" s="133">
        <v>18</v>
      </c>
      <c r="Y131" s="133">
        <v>19</v>
      </c>
      <c r="Z131" s="133">
        <v>15</v>
      </c>
      <c r="AA131" s="133">
        <v>312</v>
      </c>
      <c r="AB131" s="133">
        <v>237</v>
      </c>
      <c r="AC131" s="133">
        <v>75</v>
      </c>
      <c r="AD131" s="133">
        <v>13</v>
      </c>
      <c r="AE131" s="133">
        <v>14</v>
      </c>
      <c r="AF131" s="133">
        <v>12</v>
      </c>
      <c r="AG131" s="133">
        <v>15407</v>
      </c>
      <c r="AH131" s="133">
        <v>8006</v>
      </c>
      <c r="AI131" s="133">
        <v>7401</v>
      </c>
      <c r="AJ131" s="133">
        <v>54</v>
      </c>
      <c r="AK131" s="133">
        <v>51</v>
      </c>
      <c r="AL131" s="133">
        <v>57</v>
      </c>
    </row>
    <row r="132" spans="1:38" x14ac:dyDescent="0.35">
      <c r="A132" s="133" t="s">
        <v>244</v>
      </c>
      <c r="B132" s="133" t="s">
        <v>427</v>
      </c>
      <c r="C132" s="133">
        <v>1564</v>
      </c>
      <c r="D132" s="133">
        <v>749</v>
      </c>
      <c r="E132" s="133">
        <v>815</v>
      </c>
      <c r="F132" s="133">
        <v>59</v>
      </c>
      <c r="G132" s="133">
        <v>58</v>
      </c>
      <c r="H132" s="133">
        <v>61</v>
      </c>
      <c r="I132" s="133">
        <v>217</v>
      </c>
      <c r="J132" s="133">
        <v>145</v>
      </c>
      <c r="K132" s="133">
        <v>72</v>
      </c>
      <c r="L132" s="133">
        <v>24</v>
      </c>
      <c r="M132" s="133">
        <v>23</v>
      </c>
      <c r="N132" s="133">
        <v>26</v>
      </c>
      <c r="O132" s="133">
        <v>92</v>
      </c>
      <c r="P132" s="133">
        <v>69</v>
      </c>
      <c r="Q132" s="133">
        <v>23</v>
      </c>
      <c r="R132" s="133">
        <v>15</v>
      </c>
      <c r="S132" s="133">
        <v>14</v>
      </c>
      <c r="T132" s="133">
        <v>17</v>
      </c>
      <c r="U132" s="133">
        <v>309</v>
      </c>
      <c r="V132" s="133">
        <v>214</v>
      </c>
      <c r="W132" s="133">
        <v>95</v>
      </c>
      <c r="X132" s="133">
        <v>21</v>
      </c>
      <c r="Y132" s="133">
        <v>20</v>
      </c>
      <c r="Z132" s="133">
        <v>24</v>
      </c>
      <c r="AA132" s="133">
        <v>42</v>
      </c>
      <c r="AB132" s="133">
        <v>28</v>
      </c>
      <c r="AC132" s="133">
        <v>14</v>
      </c>
      <c r="AD132" s="133">
        <v>7</v>
      </c>
      <c r="AE132" s="133" t="s">
        <v>414</v>
      </c>
      <c r="AF132" s="133" t="s">
        <v>414</v>
      </c>
      <c r="AG132" s="133">
        <v>1922</v>
      </c>
      <c r="AH132" s="133">
        <v>994</v>
      </c>
      <c r="AI132" s="133">
        <v>928</v>
      </c>
      <c r="AJ132" s="133">
        <v>52</v>
      </c>
      <c r="AK132" s="133">
        <v>48</v>
      </c>
      <c r="AL132" s="133">
        <v>56</v>
      </c>
    </row>
    <row r="133" spans="1:38" x14ac:dyDescent="0.35">
      <c r="A133" s="133" t="s">
        <v>247</v>
      </c>
      <c r="B133" s="133" t="s">
        <v>248</v>
      </c>
      <c r="C133" s="133">
        <v>1729</v>
      </c>
      <c r="D133" s="133">
        <v>832</v>
      </c>
      <c r="E133" s="133">
        <v>897</v>
      </c>
      <c r="F133" s="133">
        <v>64</v>
      </c>
      <c r="G133" s="133">
        <v>62</v>
      </c>
      <c r="H133" s="133">
        <v>67</v>
      </c>
      <c r="I133" s="133">
        <v>177</v>
      </c>
      <c r="J133" s="133">
        <v>129</v>
      </c>
      <c r="K133" s="133">
        <v>48</v>
      </c>
      <c r="L133" s="133">
        <v>24</v>
      </c>
      <c r="M133" s="133" t="s">
        <v>414</v>
      </c>
      <c r="N133" s="133" t="s">
        <v>414</v>
      </c>
      <c r="O133" s="133">
        <v>75</v>
      </c>
      <c r="P133" s="133">
        <v>53</v>
      </c>
      <c r="Q133" s="133">
        <v>22</v>
      </c>
      <c r="R133" s="133">
        <v>17</v>
      </c>
      <c r="S133" s="133" t="s">
        <v>414</v>
      </c>
      <c r="T133" s="133" t="s">
        <v>414</v>
      </c>
      <c r="U133" s="133">
        <v>252</v>
      </c>
      <c r="V133" s="133">
        <v>182</v>
      </c>
      <c r="W133" s="133">
        <v>70</v>
      </c>
      <c r="X133" s="133">
        <v>22</v>
      </c>
      <c r="Y133" s="133">
        <v>21</v>
      </c>
      <c r="Z133" s="133">
        <v>23</v>
      </c>
      <c r="AA133" s="133">
        <v>35</v>
      </c>
      <c r="AB133" s="133">
        <v>27</v>
      </c>
      <c r="AC133" s="133">
        <v>8</v>
      </c>
      <c r="AD133" s="133" t="s">
        <v>414</v>
      </c>
      <c r="AE133" s="133" t="s">
        <v>414</v>
      </c>
      <c r="AF133" s="133" t="s">
        <v>414</v>
      </c>
      <c r="AG133" s="133">
        <v>2023</v>
      </c>
      <c r="AH133" s="133">
        <v>1046</v>
      </c>
      <c r="AI133" s="133">
        <v>977</v>
      </c>
      <c r="AJ133" s="133">
        <v>58</v>
      </c>
      <c r="AK133" s="133">
        <v>53</v>
      </c>
      <c r="AL133" s="133">
        <v>63</v>
      </c>
    </row>
    <row r="134" spans="1:38" x14ac:dyDescent="0.35">
      <c r="A134" s="133" t="s">
        <v>204</v>
      </c>
      <c r="B134" s="133" t="s">
        <v>205</v>
      </c>
      <c r="C134" s="133">
        <v>1480</v>
      </c>
      <c r="D134" s="133">
        <v>725</v>
      </c>
      <c r="E134" s="133">
        <v>755</v>
      </c>
      <c r="F134" s="133">
        <v>56</v>
      </c>
      <c r="G134" s="133">
        <v>53</v>
      </c>
      <c r="H134" s="133">
        <v>58</v>
      </c>
      <c r="I134" s="133">
        <v>125</v>
      </c>
      <c r="J134" s="133">
        <v>80</v>
      </c>
      <c r="K134" s="133">
        <v>45</v>
      </c>
      <c r="L134" s="133">
        <v>28</v>
      </c>
      <c r="M134" s="133">
        <v>21</v>
      </c>
      <c r="N134" s="133">
        <v>40</v>
      </c>
      <c r="O134" s="133">
        <v>103</v>
      </c>
      <c r="P134" s="133">
        <v>70</v>
      </c>
      <c r="Q134" s="133">
        <v>33</v>
      </c>
      <c r="R134" s="133">
        <v>27</v>
      </c>
      <c r="S134" s="133">
        <v>30</v>
      </c>
      <c r="T134" s="133">
        <v>21</v>
      </c>
      <c r="U134" s="133">
        <v>228</v>
      </c>
      <c r="V134" s="133">
        <v>150</v>
      </c>
      <c r="W134" s="133">
        <v>78</v>
      </c>
      <c r="X134" s="133">
        <v>28</v>
      </c>
      <c r="Y134" s="133">
        <v>25</v>
      </c>
      <c r="Z134" s="133">
        <v>32</v>
      </c>
      <c r="AA134" s="133">
        <v>19</v>
      </c>
      <c r="AB134" s="133">
        <v>13</v>
      </c>
      <c r="AC134" s="133">
        <v>6</v>
      </c>
      <c r="AD134" s="133" t="s">
        <v>414</v>
      </c>
      <c r="AE134" s="133" t="s">
        <v>414</v>
      </c>
      <c r="AF134" s="133" t="s">
        <v>414</v>
      </c>
      <c r="AG134" s="133">
        <v>1740</v>
      </c>
      <c r="AH134" s="133">
        <v>896</v>
      </c>
      <c r="AI134" s="133">
        <v>844</v>
      </c>
      <c r="AJ134" s="133">
        <v>51</v>
      </c>
      <c r="AK134" s="133">
        <v>48</v>
      </c>
      <c r="AL134" s="133">
        <v>55</v>
      </c>
    </row>
    <row r="135" spans="1:38" x14ac:dyDescent="0.35">
      <c r="A135" s="133" t="s">
        <v>224</v>
      </c>
      <c r="B135" s="133" t="s">
        <v>225</v>
      </c>
      <c r="C135" s="133">
        <v>4769</v>
      </c>
      <c r="D135" s="133">
        <v>2248</v>
      </c>
      <c r="E135" s="133">
        <v>2521</v>
      </c>
      <c r="F135" s="133">
        <v>69</v>
      </c>
      <c r="G135" s="133">
        <v>67</v>
      </c>
      <c r="H135" s="133">
        <v>71</v>
      </c>
      <c r="I135" s="133">
        <v>462</v>
      </c>
      <c r="J135" s="133">
        <v>292</v>
      </c>
      <c r="K135" s="133">
        <v>170</v>
      </c>
      <c r="L135" s="133">
        <v>32</v>
      </c>
      <c r="M135" s="133">
        <v>30</v>
      </c>
      <c r="N135" s="133">
        <v>35</v>
      </c>
      <c r="O135" s="133">
        <v>490</v>
      </c>
      <c r="P135" s="133">
        <v>341</v>
      </c>
      <c r="Q135" s="133">
        <v>149</v>
      </c>
      <c r="R135" s="133">
        <v>31</v>
      </c>
      <c r="S135" s="133">
        <v>33</v>
      </c>
      <c r="T135" s="133">
        <v>28</v>
      </c>
      <c r="U135" s="133">
        <v>952</v>
      </c>
      <c r="V135" s="133">
        <v>633</v>
      </c>
      <c r="W135" s="133">
        <v>319</v>
      </c>
      <c r="X135" s="133">
        <v>32</v>
      </c>
      <c r="Y135" s="133">
        <v>31</v>
      </c>
      <c r="Z135" s="133">
        <v>32</v>
      </c>
      <c r="AA135" s="133">
        <v>137</v>
      </c>
      <c r="AB135" s="133">
        <v>89</v>
      </c>
      <c r="AC135" s="133">
        <v>48</v>
      </c>
      <c r="AD135" s="133">
        <v>7</v>
      </c>
      <c r="AE135" s="133">
        <v>6</v>
      </c>
      <c r="AF135" s="133">
        <v>8</v>
      </c>
      <c r="AG135" s="133">
        <v>5887</v>
      </c>
      <c r="AH135" s="133">
        <v>2984</v>
      </c>
      <c r="AI135" s="133">
        <v>2903</v>
      </c>
      <c r="AJ135" s="133">
        <v>62</v>
      </c>
      <c r="AK135" s="133">
        <v>58</v>
      </c>
      <c r="AL135" s="133">
        <v>66</v>
      </c>
    </row>
    <row r="136" spans="1:38" x14ac:dyDescent="0.35">
      <c r="A136" s="133" t="s">
        <v>335</v>
      </c>
      <c r="B136" s="133" t="s">
        <v>336</v>
      </c>
      <c r="C136" s="133">
        <v>12886</v>
      </c>
      <c r="D136" s="133">
        <v>6153</v>
      </c>
      <c r="E136" s="133">
        <v>6733</v>
      </c>
      <c r="F136" s="133">
        <v>62</v>
      </c>
      <c r="G136" s="133">
        <v>59</v>
      </c>
      <c r="H136" s="133">
        <v>64</v>
      </c>
      <c r="I136" s="133">
        <v>1976</v>
      </c>
      <c r="J136" s="133">
        <v>1299</v>
      </c>
      <c r="K136" s="133">
        <v>677</v>
      </c>
      <c r="L136" s="133">
        <v>24</v>
      </c>
      <c r="M136" s="133">
        <v>26</v>
      </c>
      <c r="N136" s="133">
        <v>21</v>
      </c>
      <c r="O136" s="133">
        <v>1029</v>
      </c>
      <c r="P136" s="133">
        <v>722</v>
      </c>
      <c r="Q136" s="133">
        <v>307</v>
      </c>
      <c r="R136" s="133">
        <v>26</v>
      </c>
      <c r="S136" s="133">
        <v>24</v>
      </c>
      <c r="T136" s="133">
        <v>29</v>
      </c>
      <c r="U136" s="133">
        <v>3005</v>
      </c>
      <c r="V136" s="133">
        <v>2021</v>
      </c>
      <c r="W136" s="133">
        <v>984</v>
      </c>
      <c r="X136" s="133">
        <v>25</v>
      </c>
      <c r="Y136" s="133">
        <v>25</v>
      </c>
      <c r="Z136" s="133">
        <v>24</v>
      </c>
      <c r="AA136" s="133">
        <v>213</v>
      </c>
      <c r="AB136" s="133">
        <v>158</v>
      </c>
      <c r="AC136" s="133">
        <v>55</v>
      </c>
      <c r="AD136" s="133">
        <v>8</v>
      </c>
      <c r="AE136" s="133">
        <v>8</v>
      </c>
      <c r="AF136" s="133">
        <v>7</v>
      </c>
      <c r="AG136" s="133">
        <v>16182</v>
      </c>
      <c r="AH136" s="133">
        <v>8370</v>
      </c>
      <c r="AI136" s="133">
        <v>7812</v>
      </c>
      <c r="AJ136" s="133">
        <v>54</v>
      </c>
      <c r="AK136" s="133">
        <v>50</v>
      </c>
      <c r="AL136" s="133">
        <v>58</v>
      </c>
    </row>
    <row r="137" spans="1:38" x14ac:dyDescent="0.35">
      <c r="A137" s="133" t="s">
        <v>337</v>
      </c>
      <c r="B137" s="133" t="s">
        <v>338</v>
      </c>
      <c r="C137" s="133">
        <v>2446</v>
      </c>
      <c r="D137" s="133">
        <v>1104</v>
      </c>
      <c r="E137" s="133">
        <v>1342</v>
      </c>
      <c r="F137" s="133">
        <v>56</v>
      </c>
      <c r="G137" s="133">
        <v>56</v>
      </c>
      <c r="H137" s="133">
        <v>56</v>
      </c>
      <c r="I137" s="133">
        <v>410</v>
      </c>
      <c r="J137" s="133">
        <v>265</v>
      </c>
      <c r="K137" s="133">
        <v>145</v>
      </c>
      <c r="L137" s="133">
        <v>17</v>
      </c>
      <c r="M137" s="133">
        <v>15</v>
      </c>
      <c r="N137" s="133">
        <v>19</v>
      </c>
      <c r="O137" s="133">
        <v>279</v>
      </c>
      <c r="P137" s="133">
        <v>190</v>
      </c>
      <c r="Q137" s="133">
        <v>89</v>
      </c>
      <c r="R137" s="133">
        <v>19</v>
      </c>
      <c r="S137" s="133">
        <v>22</v>
      </c>
      <c r="T137" s="133">
        <v>12</v>
      </c>
      <c r="U137" s="133">
        <v>689</v>
      </c>
      <c r="V137" s="133">
        <v>455</v>
      </c>
      <c r="W137" s="133">
        <v>234</v>
      </c>
      <c r="X137" s="133">
        <v>17</v>
      </c>
      <c r="Y137" s="133">
        <v>18</v>
      </c>
      <c r="Z137" s="133">
        <v>16</v>
      </c>
      <c r="AA137" s="133">
        <v>49</v>
      </c>
      <c r="AB137" s="133">
        <v>36</v>
      </c>
      <c r="AC137" s="133">
        <v>13</v>
      </c>
      <c r="AD137" s="133">
        <v>12</v>
      </c>
      <c r="AE137" s="133" t="s">
        <v>414</v>
      </c>
      <c r="AF137" s="133" t="s">
        <v>414</v>
      </c>
      <c r="AG137" s="133">
        <v>3206</v>
      </c>
      <c r="AH137" s="133">
        <v>1605</v>
      </c>
      <c r="AI137" s="133">
        <v>1601</v>
      </c>
      <c r="AJ137" s="133">
        <v>47</v>
      </c>
      <c r="AK137" s="133">
        <v>44</v>
      </c>
      <c r="AL137" s="133">
        <v>50</v>
      </c>
    </row>
    <row r="138" spans="1:38" x14ac:dyDescent="0.35">
      <c r="A138" s="133" t="s">
        <v>118</v>
      </c>
      <c r="B138" s="133" t="s">
        <v>119</v>
      </c>
      <c r="C138" s="133">
        <v>11190</v>
      </c>
      <c r="D138" s="133">
        <v>5456</v>
      </c>
      <c r="E138" s="133">
        <v>5734</v>
      </c>
      <c r="F138" s="133">
        <v>69</v>
      </c>
      <c r="G138" s="133">
        <v>67</v>
      </c>
      <c r="H138" s="133">
        <v>71</v>
      </c>
      <c r="I138" s="133">
        <v>1036</v>
      </c>
      <c r="J138" s="133">
        <v>688</v>
      </c>
      <c r="K138" s="133">
        <v>348</v>
      </c>
      <c r="L138" s="133">
        <v>21</v>
      </c>
      <c r="M138" s="133">
        <v>22</v>
      </c>
      <c r="N138" s="133">
        <v>20</v>
      </c>
      <c r="O138" s="133">
        <v>532</v>
      </c>
      <c r="P138" s="133">
        <v>378</v>
      </c>
      <c r="Q138" s="133">
        <v>154</v>
      </c>
      <c r="R138" s="133">
        <v>29</v>
      </c>
      <c r="S138" s="133">
        <v>29</v>
      </c>
      <c r="T138" s="133">
        <v>27</v>
      </c>
      <c r="U138" s="133">
        <v>1568</v>
      </c>
      <c r="V138" s="133">
        <v>1066</v>
      </c>
      <c r="W138" s="133">
        <v>502</v>
      </c>
      <c r="X138" s="133">
        <v>24</v>
      </c>
      <c r="Y138" s="133">
        <v>24</v>
      </c>
      <c r="Z138" s="133">
        <v>22</v>
      </c>
      <c r="AA138" s="133">
        <v>241</v>
      </c>
      <c r="AB138" s="133">
        <v>176</v>
      </c>
      <c r="AC138" s="133">
        <v>65</v>
      </c>
      <c r="AD138" s="133">
        <v>15</v>
      </c>
      <c r="AE138" s="133">
        <v>18</v>
      </c>
      <c r="AF138" s="133">
        <v>9</v>
      </c>
      <c r="AG138" s="133">
        <v>13032</v>
      </c>
      <c r="AH138" s="133">
        <v>6709</v>
      </c>
      <c r="AI138" s="133">
        <v>6323</v>
      </c>
      <c r="AJ138" s="133">
        <v>62</v>
      </c>
      <c r="AK138" s="133">
        <v>59</v>
      </c>
      <c r="AL138" s="133">
        <v>66</v>
      </c>
    </row>
    <row r="139" spans="1:38" x14ac:dyDescent="0.35">
      <c r="A139" s="133" t="s">
        <v>100</v>
      </c>
      <c r="B139" s="133" t="s">
        <v>101</v>
      </c>
      <c r="C139" s="133">
        <v>1598</v>
      </c>
      <c r="D139" s="133">
        <v>725</v>
      </c>
      <c r="E139" s="133">
        <v>873</v>
      </c>
      <c r="F139" s="133">
        <v>64</v>
      </c>
      <c r="G139" s="133">
        <v>60</v>
      </c>
      <c r="H139" s="133">
        <v>68</v>
      </c>
      <c r="I139" s="133">
        <v>276</v>
      </c>
      <c r="J139" s="133">
        <v>171</v>
      </c>
      <c r="K139" s="133">
        <v>105</v>
      </c>
      <c r="L139" s="133">
        <v>26</v>
      </c>
      <c r="M139" s="133">
        <v>24</v>
      </c>
      <c r="N139" s="133">
        <v>30</v>
      </c>
      <c r="O139" s="133">
        <v>142</v>
      </c>
      <c r="P139" s="133">
        <v>107</v>
      </c>
      <c r="Q139" s="133">
        <v>35</v>
      </c>
      <c r="R139" s="133">
        <v>21</v>
      </c>
      <c r="S139" s="133">
        <v>24</v>
      </c>
      <c r="T139" s="133">
        <v>11</v>
      </c>
      <c r="U139" s="133">
        <v>418</v>
      </c>
      <c r="V139" s="133">
        <v>278</v>
      </c>
      <c r="W139" s="133">
        <v>140</v>
      </c>
      <c r="X139" s="133">
        <v>25</v>
      </c>
      <c r="Y139" s="133">
        <v>24</v>
      </c>
      <c r="Z139" s="133">
        <v>26</v>
      </c>
      <c r="AA139" s="133">
        <v>15</v>
      </c>
      <c r="AB139" s="133">
        <v>7</v>
      </c>
      <c r="AC139" s="133">
        <v>8</v>
      </c>
      <c r="AD139" s="133" t="s">
        <v>414</v>
      </c>
      <c r="AE139" s="133" t="s">
        <v>414</v>
      </c>
      <c r="AF139" s="133" t="s">
        <v>414</v>
      </c>
      <c r="AG139" s="133">
        <v>2039</v>
      </c>
      <c r="AH139" s="133">
        <v>1014</v>
      </c>
      <c r="AI139" s="133">
        <v>1025</v>
      </c>
      <c r="AJ139" s="133">
        <v>56</v>
      </c>
      <c r="AK139" s="133">
        <v>50</v>
      </c>
      <c r="AL139" s="133">
        <v>61</v>
      </c>
    </row>
    <row r="140" spans="1:38" x14ac:dyDescent="0.35">
      <c r="A140" s="133" t="s">
        <v>102</v>
      </c>
      <c r="B140" s="133" t="s">
        <v>103</v>
      </c>
      <c r="C140" s="133">
        <v>1196</v>
      </c>
      <c r="D140" s="133">
        <v>565</v>
      </c>
      <c r="E140" s="133">
        <v>631</v>
      </c>
      <c r="F140" s="133">
        <v>67</v>
      </c>
      <c r="G140" s="133">
        <v>64</v>
      </c>
      <c r="H140" s="133">
        <v>69</v>
      </c>
      <c r="I140" s="133">
        <v>246</v>
      </c>
      <c r="J140" s="133">
        <v>135</v>
      </c>
      <c r="K140" s="133">
        <v>111</v>
      </c>
      <c r="L140" s="133">
        <v>22</v>
      </c>
      <c r="M140" s="133">
        <v>20</v>
      </c>
      <c r="N140" s="133">
        <v>24</v>
      </c>
      <c r="O140" s="133">
        <v>107</v>
      </c>
      <c r="P140" s="133">
        <v>72</v>
      </c>
      <c r="Q140" s="133">
        <v>35</v>
      </c>
      <c r="R140" s="133">
        <v>25</v>
      </c>
      <c r="S140" s="133">
        <v>21</v>
      </c>
      <c r="T140" s="133">
        <v>34</v>
      </c>
      <c r="U140" s="133">
        <v>353</v>
      </c>
      <c r="V140" s="133">
        <v>207</v>
      </c>
      <c r="W140" s="133">
        <v>146</v>
      </c>
      <c r="X140" s="133">
        <v>23</v>
      </c>
      <c r="Y140" s="133">
        <v>20</v>
      </c>
      <c r="Z140" s="133">
        <v>27</v>
      </c>
      <c r="AA140" s="133">
        <v>24</v>
      </c>
      <c r="AB140" s="133">
        <v>14</v>
      </c>
      <c r="AC140" s="133">
        <v>10</v>
      </c>
      <c r="AD140" s="133">
        <v>13</v>
      </c>
      <c r="AE140" s="133" t="s">
        <v>414</v>
      </c>
      <c r="AF140" s="133" t="s">
        <v>414</v>
      </c>
      <c r="AG140" s="133">
        <v>1578</v>
      </c>
      <c r="AH140" s="133">
        <v>790</v>
      </c>
      <c r="AI140" s="133">
        <v>788</v>
      </c>
      <c r="AJ140" s="133">
        <v>56</v>
      </c>
      <c r="AK140" s="133">
        <v>52</v>
      </c>
      <c r="AL140" s="133">
        <v>60</v>
      </c>
    </row>
    <row r="141" spans="1:38" x14ac:dyDescent="0.35">
      <c r="A141" s="133" t="s">
        <v>192</v>
      </c>
      <c r="B141" s="133" t="s">
        <v>193</v>
      </c>
      <c r="C141" s="133">
        <v>7415</v>
      </c>
      <c r="D141" s="133">
        <v>3623</v>
      </c>
      <c r="E141" s="133">
        <v>3792</v>
      </c>
      <c r="F141" s="133">
        <v>62</v>
      </c>
      <c r="G141" s="133">
        <v>59</v>
      </c>
      <c r="H141" s="133">
        <v>64</v>
      </c>
      <c r="I141" s="133">
        <v>818</v>
      </c>
      <c r="J141" s="133">
        <v>529</v>
      </c>
      <c r="K141" s="133">
        <v>289</v>
      </c>
      <c r="L141" s="133">
        <v>19</v>
      </c>
      <c r="M141" s="133">
        <v>19</v>
      </c>
      <c r="N141" s="133">
        <v>19</v>
      </c>
      <c r="O141" s="133">
        <v>266</v>
      </c>
      <c r="P141" s="133">
        <v>186</v>
      </c>
      <c r="Q141" s="133">
        <v>80</v>
      </c>
      <c r="R141" s="133">
        <v>20</v>
      </c>
      <c r="S141" s="133">
        <v>21</v>
      </c>
      <c r="T141" s="133">
        <v>18</v>
      </c>
      <c r="U141" s="133">
        <v>1084</v>
      </c>
      <c r="V141" s="133">
        <v>715</v>
      </c>
      <c r="W141" s="133">
        <v>369</v>
      </c>
      <c r="X141" s="133">
        <v>19</v>
      </c>
      <c r="Y141" s="133">
        <v>20</v>
      </c>
      <c r="Z141" s="133">
        <v>19</v>
      </c>
      <c r="AA141" s="133">
        <v>33</v>
      </c>
      <c r="AB141" s="133">
        <v>21</v>
      </c>
      <c r="AC141" s="133">
        <v>12</v>
      </c>
      <c r="AD141" s="133">
        <v>9</v>
      </c>
      <c r="AE141" s="133" t="s">
        <v>414</v>
      </c>
      <c r="AF141" s="133" t="s">
        <v>414</v>
      </c>
      <c r="AG141" s="133">
        <v>8566</v>
      </c>
      <c r="AH141" s="133">
        <v>4378</v>
      </c>
      <c r="AI141" s="133">
        <v>4188</v>
      </c>
      <c r="AJ141" s="133">
        <v>56</v>
      </c>
      <c r="AK141" s="133">
        <v>53</v>
      </c>
      <c r="AL141" s="133">
        <v>60</v>
      </c>
    </row>
    <row r="142" spans="1:38" x14ac:dyDescent="0.35">
      <c r="A142" s="133" t="s">
        <v>190</v>
      </c>
      <c r="B142" s="133" t="s">
        <v>191</v>
      </c>
      <c r="C142" s="133">
        <v>2567</v>
      </c>
      <c r="D142" s="133">
        <v>1222</v>
      </c>
      <c r="E142" s="133">
        <v>1345</v>
      </c>
      <c r="F142" s="133">
        <v>56</v>
      </c>
      <c r="G142" s="133">
        <v>52</v>
      </c>
      <c r="H142" s="133">
        <v>58</v>
      </c>
      <c r="I142" s="133">
        <v>479</v>
      </c>
      <c r="J142" s="133">
        <v>298</v>
      </c>
      <c r="K142" s="133">
        <v>181</v>
      </c>
      <c r="L142" s="133">
        <v>22</v>
      </c>
      <c r="M142" s="133">
        <v>25</v>
      </c>
      <c r="N142" s="133">
        <v>17</v>
      </c>
      <c r="O142" s="133">
        <v>187</v>
      </c>
      <c r="P142" s="133">
        <v>135</v>
      </c>
      <c r="Q142" s="133">
        <v>52</v>
      </c>
      <c r="R142" s="133">
        <v>18</v>
      </c>
      <c r="S142" s="133">
        <v>17</v>
      </c>
      <c r="T142" s="133">
        <v>21</v>
      </c>
      <c r="U142" s="133">
        <v>666</v>
      </c>
      <c r="V142" s="133">
        <v>433</v>
      </c>
      <c r="W142" s="133">
        <v>233</v>
      </c>
      <c r="X142" s="133">
        <v>21</v>
      </c>
      <c r="Y142" s="133">
        <v>22</v>
      </c>
      <c r="Z142" s="133">
        <v>18</v>
      </c>
      <c r="AA142" s="133">
        <v>15</v>
      </c>
      <c r="AB142" s="133">
        <v>12</v>
      </c>
      <c r="AC142" s="133">
        <v>3</v>
      </c>
      <c r="AD142" s="133" t="s">
        <v>414</v>
      </c>
      <c r="AE142" s="133" t="s">
        <v>414</v>
      </c>
      <c r="AF142" s="133" t="s">
        <v>414</v>
      </c>
      <c r="AG142" s="133">
        <v>3284</v>
      </c>
      <c r="AH142" s="133">
        <v>1680</v>
      </c>
      <c r="AI142" s="133">
        <v>1604</v>
      </c>
      <c r="AJ142" s="133">
        <v>48</v>
      </c>
      <c r="AK142" s="133">
        <v>44</v>
      </c>
      <c r="AL142" s="133">
        <v>52</v>
      </c>
    </row>
    <row r="143" spans="1:38" x14ac:dyDescent="0.35">
      <c r="A143" s="133" t="s">
        <v>208</v>
      </c>
      <c r="B143" s="133" t="s">
        <v>209</v>
      </c>
      <c r="C143" s="133">
        <v>2314</v>
      </c>
      <c r="D143" s="133">
        <v>1109</v>
      </c>
      <c r="E143" s="133">
        <v>1205</v>
      </c>
      <c r="F143" s="133">
        <v>68</v>
      </c>
      <c r="G143" s="133">
        <v>65</v>
      </c>
      <c r="H143" s="133">
        <v>71</v>
      </c>
      <c r="I143" s="133">
        <v>211</v>
      </c>
      <c r="J143" s="133">
        <v>144</v>
      </c>
      <c r="K143" s="133">
        <v>67</v>
      </c>
      <c r="L143" s="133">
        <v>19</v>
      </c>
      <c r="M143" s="133">
        <v>21</v>
      </c>
      <c r="N143" s="133">
        <v>16</v>
      </c>
      <c r="O143" s="133">
        <v>155</v>
      </c>
      <c r="P143" s="133">
        <v>108</v>
      </c>
      <c r="Q143" s="133">
        <v>47</v>
      </c>
      <c r="R143" s="133">
        <v>25</v>
      </c>
      <c r="S143" s="133">
        <v>27</v>
      </c>
      <c r="T143" s="133">
        <v>21</v>
      </c>
      <c r="U143" s="133">
        <v>366</v>
      </c>
      <c r="V143" s="133">
        <v>252</v>
      </c>
      <c r="W143" s="133">
        <v>114</v>
      </c>
      <c r="X143" s="133">
        <v>22</v>
      </c>
      <c r="Y143" s="133">
        <v>23</v>
      </c>
      <c r="Z143" s="133">
        <v>18</v>
      </c>
      <c r="AA143" s="133">
        <v>63</v>
      </c>
      <c r="AB143" s="133">
        <v>46</v>
      </c>
      <c r="AC143" s="133">
        <v>17</v>
      </c>
      <c r="AD143" s="133">
        <v>13</v>
      </c>
      <c r="AE143" s="133" t="s">
        <v>414</v>
      </c>
      <c r="AF143" s="133" t="s">
        <v>414</v>
      </c>
      <c r="AG143" s="133">
        <v>2757</v>
      </c>
      <c r="AH143" s="133">
        <v>1417</v>
      </c>
      <c r="AI143" s="133">
        <v>1340</v>
      </c>
      <c r="AJ143" s="133">
        <v>61</v>
      </c>
      <c r="AK143" s="133">
        <v>56</v>
      </c>
      <c r="AL143" s="133">
        <v>65</v>
      </c>
    </row>
    <row r="144" spans="1:38" x14ac:dyDescent="0.35">
      <c r="A144" s="133" t="s">
        <v>216</v>
      </c>
      <c r="B144" s="133" t="s">
        <v>217</v>
      </c>
      <c r="C144" s="133">
        <v>1647</v>
      </c>
      <c r="D144" s="133">
        <v>765</v>
      </c>
      <c r="E144" s="133">
        <v>882</v>
      </c>
      <c r="F144" s="133">
        <v>58</v>
      </c>
      <c r="G144" s="133">
        <v>56</v>
      </c>
      <c r="H144" s="133">
        <v>60</v>
      </c>
      <c r="I144" s="133">
        <v>187</v>
      </c>
      <c r="J144" s="133">
        <v>127</v>
      </c>
      <c r="K144" s="133">
        <v>60</v>
      </c>
      <c r="L144" s="133">
        <v>20</v>
      </c>
      <c r="M144" s="133">
        <v>24</v>
      </c>
      <c r="N144" s="133">
        <v>12</v>
      </c>
      <c r="O144" s="133">
        <v>137</v>
      </c>
      <c r="P144" s="133">
        <v>94</v>
      </c>
      <c r="Q144" s="133">
        <v>43</v>
      </c>
      <c r="R144" s="133">
        <v>20</v>
      </c>
      <c r="S144" s="133">
        <v>19</v>
      </c>
      <c r="T144" s="133">
        <v>23</v>
      </c>
      <c r="U144" s="133">
        <v>324</v>
      </c>
      <c r="V144" s="133">
        <v>221</v>
      </c>
      <c r="W144" s="133">
        <v>103</v>
      </c>
      <c r="X144" s="133">
        <v>20</v>
      </c>
      <c r="Y144" s="133">
        <v>22</v>
      </c>
      <c r="Z144" s="133">
        <v>17</v>
      </c>
      <c r="AA144" s="133">
        <v>38</v>
      </c>
      <c r="AB144" s="133">
        <v>23</v>
      </c>
      <c r="AC144" s="133">
        <v>15</v>
      </c>
      <c r="AD144" s="133">
        <v>16</v>
      </c>
      <c r="AE144" s="133" t="s">
        <v>414</v>
      </c>
      <c r="AF144" s="133" t="s">
        <v>414</v>
      </c>
      <c r="AG144" s="133">
        <v>2014</v>
      </c>
      <c r="AH144" s="133">
        <v>1011</v>
      </c>
      <c r="AI144" s="133">
        <v>1003</v>
      </c>
      <c r="AJ144" s="133">
        <v>51</v>
      </c>
      <c r="AK144" s="133">
        <v>48</v>
      </c>
      <c r="AL144" s="133">
        <v>55</v>
      </c>
    </row>
    <row r="145" spans="1:38" x14ac:dyDescent="0.35">
      <c r="A145" s="133" t="s">
        <v>108</v>
      </c>
      <c r="B145" s="133" t="s">
        <v>109</v>
      </c>
      <c r="C145" s="133">
        <v>3356</v>
      </c>
      <c r="D145" s="133">
        <v>1653</v>
      </c>
      <c r="E145" s="133">
        <v>1703</v>
      </c>
      <c r="F145" s="133">
        <v>69</v>
      </c>
      <c r="G145" s="133">
        <v>68</v>
      </c>
      <c r="H145" s="133">
        <v>70</v>
      </c>
      <c r="I145" s="133">
        <v>292</v>
      </c>
      <c r="J145" s="133">
        <v>190</v>
      </c>
      <c r="K145" s="133">
        <v>102</v>
      </c>
      <c r="L145" s="133">
        <v>29</v>
      </c>
      <c r="M145" s="133">
        <v>26</v>
      </c>
      <c r="N145" s="133">
        <v>33</v>
      </c>
      <c r="O145" s="133">
        <v>184</v>
      </c>
      <c r="P145" s="133">
        <v>129</v>
      </c>
      <c r="Q145" s="133">
        <v>55</v>
      </c>
      <c r="R145" s="133">
        <v>26</v>
      </c>
      <c r="S145" s="133">
        <v>25</v>
      </c>
      <c r="T145" s="133">
        <v>27</v>
      </c>
      <c r="U145" s="133">
        <v>476</v>
      </c>
      <c r="V145" s="133">
        <v>319</v>
      </c>
      <c r="W145" s="133">
        <v>157</v>
      </c>
      <c r="X145" s="133">
        <v>28</v>
      </c>
      <c r="Y145" s="133">
        <v>26</v>
      </c>
      <c r="Z145" s="133">
        <v>31</v>
      </c>
      <c r="AA145" s="133">
        <v>36</v>
      </c>
      <c r="AB145" s="133">
        <v>26</v>
      </c>
      <c r="AC145" s="133">
        <v>10</v>
      </c>
      <c r="AD145" s="133">
        <v>19</v>
      </c>
      <c r="AE145" s="133" t="s">
        <v>414</v>
      </c>
      <c r="AF145" s="133" t="s">
        <v>414</v>
      </c>
      <c r="AG145" s="133">
        <v>3883</v>
      </c>
      <c r="AH145" s="133">
        <v>2005</v>
      </c>
      <c r="AI145" s="133">
        <v>1878</v>
      </c>
      <c r="AJ145" s="133">
        <v>63</v>
      </c>
      <c r="AK145" s="133">
        <v>61</v>
      </c>
      <c r="AL145" s="133">
        <v>66</v>
      </c>
    </row>
    <row r="146" spans="1:38" x14ac:dyDescent="0.35">
      <c r="A146" s="133" t="s">
        <v>110</v>
      </c>
      <c r="B146" s="133" t="s">
        <v>428</v>
      </c>
      <c r="C146" s="133">
        <v>3077</v>
      </c>
      <c r="D146" s="133">
        <v>1529</v>
      </c>
      <c r="E146" s="133">
        <v>1548</v>
      </c>
      <c r="F146" s="133">
        <v>63</v>
      </c>
      <c r="G146" s="133">
        <v>62</v>
      </c>
      <c r="H146" s="133">
        <v>65</v>
      </c>
      <c r="I146" s="133">
        <v>266</v>
      </c>
      <c r="J146" s="133">
        <v>177</v>
      </c>
      <c r="K146" s="133">
        <v>89</v>
      </c>
      <c r="L146" s="133">
        <v>20</v>
      </c>
      <c r="M146" s="133">
        <v>21</v>
      </c>
      <c r="N146" s="133">
        <v>17</v>
      </c>
      <c r="O146" s="133">
        <v>162</v>
      </c>
      <c r="P146" s="133">
        <v>121</v>
      </c>
      <c r="Q146" s="133">
        <v>41</v>
      </c>
      <c r="R146" s="133">
        <v>17</v>
      </c>
      <c r="S146" s="133">
        <v>19</v>
      </c>
      <c r="T146" s="133">
        <v>12</v>
      </c>
      <c r="U146" s="133">
        <v>428</v>
      </c>
      <c r="V146" s="133">
        <v>298</v>
      </c>
      <c r="W146" s="133">
        <v>130</v>
      </c>
      <c r="X146" s="133">
        <v>19</v>
      </c>
      <c r="Y146" s="133">
        <v>20</v>
      </c>
      <c r="Z146" s="133">
        <v>15</v>
      </c>
      <c r="AA146" s="133">
        <v>51</v>
      </c>
      <c r="AB146" s="133">
        <v>38</v>
      </c>
      <c r="AC146" s="133">
        <v>13</v>
      </c>
      <c r="AD146" s="133">
        <v>8</v>
      </c>
      <c r="AE146" s="133" t="s">
        <v>414</v>
      </c>
      <c r="AF146" s="133" t="s">
        <v>414</v>
      </c>
      <c r="AG146" s="133">
        <v>3577</v>
      </c>
      <c r="AH146" s="133">
        <v>1875</v>
      </c>
      <c r="AI146" s="133">
        <v>1702</v>
      </c>
      <c r="AJ146" s="133">
        <v>57</v>
      </c>
      <c r="AK146" s="133">
        <v>54</v>
      </c>
      <c r="AL146" s="133">
        <v>60</v>
      </c>
    </row>
    <row r="147" spans="1:38" x14ac:dyDescent="0.35">
      <c r="A147" s="133" t="s">
        <v>368</v>
      </c>
      <c r="B147" s="133" t="s">
        <v>369</v>
      </c>
      <c r="C147" s="133">
        <v>4603</v>
      </c>
      <c r="D147" s="133">
        <v>2230</v>
      </c>
      <c r="E147" s="133">
        <v>2373</v>
      </c>
      <c r="F147" s="133">
        <v>60</v>
      </c>
      <c r="G147" s="133">
        <v>55</v>
      </c>
      <c r="H147" s="133">
        <v>65</v>
      </c>
      <c r="I147" s="133">
        <v>372</v>
      </c>
      <c r="J147" s="133">
        <v>232</v>
      </c>
      <c r="K147" s="133">
        <v>140</v>
      </c>
      <c r="L147" s="133">
        <v>22</v>
      </c>
      <c r="M147" s="133">
        <v>21</v>
      </c>
      <c r="N147" s="133">
        <v>24</v>
      </c>
      <c r="O147" s="133">
        <v>287</v>
      </c>
      <c r="P147" s="133">
        <v>200</v>
      </c>
      <c r="Q147" s="133">
        <v>87</v>
      </c>
      <c r="R147" s="133">
        <v>26</v>
      </c>
      <c r="S147" s="133">
        <v>28</v>
      </c>
      <c r="T147" s="133">
        <v>22</v>
      </c>
      <c r="U147" s="133">
        <v>659</v>
      </c>
      <c r="V147" s="133">
        <v>432</v>
      </c>
      <c r="W147" s="133">
        <v>227</v>
      </c>
      <c r="X147" s="133">
        <v>24</v>
      </c>
      <c r="Y147" s="133">
        <v>24</v>
      </c>
      <c r="Z147" s="133">
        <v>23</v>
      </c>
      <c r="AA147" s="133">
        <v>98</v>
      </c>
      <c r="AB147" s="133">
        <v>75</v>
      </c>
      <c r="AC147" s="133">
        <v>23</v>
      </c>
      <c r="AD147" s="133">
        <v>12</v>
      </c>
      <c r="AE147" s="133" t="s">
        <v>414</v>
      </c>
      <c r="AF147" s="133" t="s">
        <v>414</v>
      </c>
      <c r="AG147" s="133">
        <v>5388</v>
      </c>
      <c r="AH147" s="133">
        <v>2747</v>
      </c>
      <c r="AI147" s="133">
        <v>2641</v>
      </c>
      <c r="AJ147" s="133">
        <v>55</v>
      </c>
      <c r="AK147" s="133">
        <v>49</v>
      </c>
      <c r="AL147" s="133">
        <v>61</v>
      </c>
    </row>
    <row r="148" spans="1:38" x14ac:dyDescent="0.35">
      <c r="A148" s="133" t="s">
        <v>112</v>
      </c>
      <c r="B148" s="133" t="s">
        <v>113</v>
      </c>
      <c r="C148" s="133">
        <v>4044</v>
      </c>
      <c r="D148" s="133">
        <v>1942</v>
      </c>
      <c r="E148" s="133">
        <v>2102</v>
      </c>
      <c r="F148" s="133">
        <v>64</v>
      </c>
      <c r="G148" s="133">
        <v>61</v>
      </c>
      <c r="H148" s="133">
        <v>67</v>
      </c>
      <c r="I148" s="133">
        <v>591</v>
      </c>
      <c r="J148" s="133">
        <v>366</v>
      </c>
      <c r="K148" s="133">
        <v>225</v>
      </c>
      <c r="L148" s="133">
        <v>31</v>
      </c>
      <c r="M148" s="133">
        <v>32</v>
      </c>
      <c r="N148" s="133">
        <v>28</v>
      </c>
      <c r="O148" s="133">
        <v>189</v>
      </c>
      <c r="P148" s="133">
        <v>144</v>
      </c>
      <c r="Q148" s="133">
        <v>45</v>
      </c>
      <c r="R148" s="133">
        <v>27</v>
      </c>
      <c r="S148" s="133">
        <v>24</v>
      </c>
      <c r="T148" s="133">
        <v>36</v>
      </c>
      <c r="U148" s="133">
        <v>780</v>
      </c>
      <c r="V148" s="133">
        <v>510</v>
      </c>
      <c r="W148" s="133">
        <v>270</v>
      </c>
      <c r="X148" s="133">
        <v>30</v>
      </c>
      <c r="Y148" s="133">
        <v>30</v>
      </c>
      <c r="Z148" s="133">
        <v>30</v>
      </c>
      <c r="AA148" s="133">
        <v>83</v>
      </c>
      <c r="AB148" s="133">
        <v>55</v>
      </c>
      <c r="AC148" s="133">
        <v>28</v>
      </c>
      <c r="AD148" s="133">
        <v>17</v>
      </c>
      <c r="AE148" s="133" t="s">
        <v>414</v>
      </c>
      <c r="AF148" s="133" t="s">
        <v>414</v>
      </c>
      <c r="AG148" s="133">
        <v>4922</v>
      </c>
      <c r="AH148" s="133">
        <v>2517</v>
      </c>
      <c r="AI148" s="133">
        <v>2405</v>
      </c>
      <c r="AJ148" s="133">
        <v>58</v>
      </c>
      <c r="AK148" s="133">
        <v>54</v>
      </c>
      <c r="AL148" s="133">
        <v>62</v>
      </c>
    </row>
    <row r="149" spans="1:38" x14ac:dyDescent="0.35">
      <c r="A149" s="133" t="s">
        <v>374</v>
      </c>
      <c r="B149" s="133" t="s">
        <v>375</v>
      </c>
      <c r="C149" s="133">
        <v>5165</v>
      </c>
      <c r="D149" s="133">
        <v>2585</v>
      </c>
      <c r="E149" s="133">
        <v>2580</v>
      </c>
      <c r="F149" s="133">
        <v>69</v>
      </c>
      <c r="G149" s="133">
        <v>67</v>
      </c>
      <c r="H149" s="133">
        <v>70</v>
      </c>
      <c r="I149" s="133">
        <v>612</v>
      </c>
      <c r="J149" s="133">
        <v>410</v>
      </c>
      <c r="K149" s="133">
        <v>202</v>
      </c>
      <c r="L149" s="133">
        <v>21</v>
      </c>
      <c r="M149" s="133">
        <v>22</v>
      </c>
      <c r="N149" s="133">
        <v>18</v>
      </c>
      <c r="O149" s="133">
        <v>231</v>
      </c>
      <c r="P149" s="133">
        <v>176</v>
      </c>
      <c r="Q149" s="133">
        <v>55</v>
      </c>
      <c r="R149" s="133">
        <v>28</v>
      </c>
      <c r="S149" s="133">
        <v>28</v>
      </c>
      <c r="T149" s="133">
        <v>27</v>
      </c>
      <c r="U149" s="133">
        <v>843</v>
      </c>
      <c r="V149" s="133">
        <v>586</v>
      </c>
      <c r="W149" s="133">
        <v>257</v>
      </c>
      <c r="X149" s="133">
        <v>23</v>
      </c>
      <c r="Y149" s="133">
        <v>24</v>
      </c>
      <c r="Z149" s="133">
        <v>20</v>
      </c>
      <c r="AA149" s="133">
        <v>105</v>
      </c>
      <c r="AB149" s="133">
        <v>79</v>
      </c>
      <c r="AC149" s="133">
        <v>26</v>
      </c>
      <c r="AD149" s="133">
        <v>11</v>
      </c>
      <c r="AE149" s="133">
        <v>11</v>
      </c>
      <c r="AF149" s="133">
        <v>12</v>
      </c>
      <c r="AG149" s="133">
        <v>6135</v>
      </c>
      <c r="AH149" s="133">
        <v>3260</v>
      </c>
      <c r="AI149" s="133">
        <v>2875</v>
      </c>
      <c r="AJ149" s="133">
        <v>61</v>
      </c>
      <c r="AK149" s="133">
        <v>58</v>
      </c>
      <c r="AL149" s="133">
        <v>65</v>
      </c>
    </row>
    <row r="150" spans="1:38" x14ac:dyDescent="0.35">
      <c r="A150" s="133" t="s">
        <v>236</v>
      </c>
      <c r="B150" s="133" t="s">
        <v>237</v>
      </c>
      <c r="C150" s="133">
        <v>11061</v>
      </c>
      <c r="D150" s="133">
        <v>5402</v>
      </c>
      <c r="E150" s="133">
        <v>5659</v>
      </c>
      <c r="F150" s="133">
        <v>67</v>
      </c>
      <c r="G150" s="133">
        <v>65</v>
      </c>
      <c r="H150" s="133">
        <v>68</v>
      </c>
      <c r="I150" s="133">
        <v>1139</v>
      </c>
      <c r="J150" s="133">
        <v>731</v>
      </c>
      <c r="K150" s="133">
        <v>408</v>
      </c>
      <c r="L150" s="133">
        <v>25</v>
      </c>
      <c r="M150" s="133">
        <v>26</v>
      </c>
      <c r="N150" s="133">
        <v>25</v>
      </c>
      <c r="O150" s="133">
        <v>767</v>
      </c>
      <c r="P150" s="133">
        <v>551</v>
      </c>
      <c r="Q150" s="133">
        <v>216</v>
      </c>
      <c r="R150" s="133">
        <v>26</v>
      </c>
      <c r="S150" s="133">
        <v>25</v>
      </c>
      <c r="T150" s="133">
        <v>27</v>
      </c>
      <c r="U150" s="133">
        <v>1906</v>
      </c>
      <c r="V150" s="133">
        <v>1282</v>
      </c>
      <c r="W150" s="133">
        <v>624</v>
      </c>
      <c r="X150" s="133">
        <v>26</v>
      </c>
      <c r="Y150" s="133">
        <v>26</v>
      </c>
      <c r="Z150" s="133">
        <v>26</v>
      </c>
      <c r="AA150" s="133">
        <v>155</v>
      </c>
      <c r="AB150" s="133">
        <v>113</v>
      </c>
      <c r="AC150" s="133">
        <v>42</v>
      </c>
      <c r="AD150" s="133">
        <v>11</v>
      </c>
      <c r="AE150" s="133">
        <v>11</v>
      </c>
      <c r="AF150" s="133">
        <v>12</v>
      </c>
      <c r="AG150" s="133">
        <v>13174</v>
      </c>
      <c r="AH150" s="133">
        <v>6825</v>
      </c>
      <c r="AI150" s="133">
        <v>6349</v>
      </c>
      <c r="AJ150" s="133">
        <v>60</v>
      </c>
      <c r="AK150" s="133">
        <v>56</v>
      </c>
      <c r="AL150" s="133">
        <v>64</v>
      </c>
    </row>
    <row r="151" spans="1:38" x14ac:dyDescent="0.35">
      <c r="A151" s="133" t="s">
        <v>333</v>
      </c>
      <c r="B151" s="133" t="s">
        <v>334</v>
      </c>
      <c r="C151" s="133">
        <v>1168</v>
      </c>
      <c r="D151" s="133">
        <v>595</v>
      </c>
      <c r="E151" s="133">
        <v>573</v>
      </c>
      <c r="F151" s="133">
        <v>52</v>
      </c>
      <c r="G151" s="133">
        <v>49</v>
      </c>
      <c r="H151" s="133">
        <v>55</v>
      </c>
      <c r="I151" s="133">
        <v>50</v>
      </c>
      <c r="J151" s="133">
        <v>37</v>
      </c>
      <c r="K151" s="133">
        <v>13</v>
      </c>
      <c r="L151" s="133">
        <v>20</v>
      </c>
      <c r="M151" s="133" t="s">
        <v>414</v>
      </c>
      <c r="N151" s="133" t="s">
        <v>414</v>
      </c>
      <c r="O151" s="133">
        <v>96</v>
      </c>
      <c r="P151" s="133">
        <v>68</v>
      </c>
      <c r="Q151" s="133">
        <v>28</v>
      </c>
      <c r="R151" s="133">
        <v>22</v>
      </c>
      <c r="S151" s="133" t="s">
        <v>414</v>
      </c>
      <c r="T151" s="133" t="s">
        <v>414</v>
      </c>
      <c r="U151" s="133">
        <v>146</v>
      </c>
      <c r="V151" s="133">
        <v>105</v>
      </c>
      <c r="W151" s="133">
        <v>41</v>
      </c>
      <c r="X151" s="133">
        <v>21</v>
      </c>
      <c r="Y151" s="133">
        <v>21</v>
      </c>
      <c r="Z151" s="133">
        <v>22</v>
      </c>
      <c r="AA151" s="133">
        <v>19</v>
      </c>
      <c r="AB151" s="133">
        <v>14</v>
      </c>
      <c r="AC151" s="133">
        <v>5</v>
      </c>
      <c r="AD151" s="133">
        <v>16</v>
      </c>
      <c r="AE151" s="133" t="s">
        <v>414</v>
      </c>
      <c r="AF151" s="133" t="s">
        <v>414</v>
      </c>
      <c r="AG151" s="133">
        <v>1338</v>
      </c>
      <c r="AH151" s="133">
        <v>717</v>
      </c>
      <c r="AI151" s="133">
        <v>621</v>
      </c>
      <c r="AJ151" s="133">
        <v>48</v>
      </c>
      <c r="AK151" s="133">
        <v>44</v>
      </c>
      <c r="AL151" s="133">
        <v>52</v>
      </c>
    </row>
    <row r="152" spans="1:38" x14ac:dyDescent="0.35">
      <c r="A152" s="133" t="s">
        <v>186</v>
      </c>
      <c r="B152" s="133" t="s">
        <v>187</v>
      </c>
      <c r="C152" s="133">
        <v>6091</v>
      </c>
      <c r="D152" s="133">
        <v>2886</v>
      </c>
      <c r="E152" s="133">
        <v>3205</v>
      </c>
      <c r="F152" s="133">
        <v>75</v>
      </c>
      <c r="G152" s="133">
        <v>73</v>
      </c>
      <c r="H152" s="133">
        <v>77</v>
      </c>
      <c r="I152" s="133">
        <v>613</v>
      </c>
      <c r="J152" s="133">
        <v>397</v>
      </c>
      <c r="K152" s="133">
        <v>216</v>
      </c>
      <c r="L152" s="133">
        <v>31</v>
      </c>
      <c r="M152" s="133">
        <v>29</v>
      </c>
      <c r="N152" s="133">
        <v>33</v>
      </c>
      <c r="O152" s="133">
        <v>383</v>
      </c>
      <c r="P152" s="133">
        <v>272</v>
      </c>
      <c r="Q152" s="133">
        <v>111</v>
      </c>
      <c r="R152" s="133">
        <v>31</v>
      </c>
      <c r="S152" s="133">
        <v>30</v>
      </c>
      <c r="T152" s="133">
        <v>32</v>
      </c>
      <c r="U152" s="133">
        <v>996</v>
      </c>
      <c r="V152" s="133">
        <v>669</v>
      </c>
      <c r="W152" s="133">
        <v>327</v>
      </c>
      <c r="X152" s="133">
        <v>31</v>
      </c>
      <c r="Y152" s="133">
        <v>30</v>
      </c>
      <c r="Z152" s="133">
        <v>33</v>
      </c>
      <c r="AA152" s="133">
        <v>97</v>
      </c>
      <c r="AB152" s="133">
        <v>63</v>
      </c>
      <c r="AC152" s="133">
        <v>34</v>
      </c>
      <c r="AD152" s="133">
        <v>18</v>
      </c>
      <c r="AE152" s="133">
        <v>17</v>
      </c>
      <c r="AF152" s="133">
        <v>18</v>
      </c>
      <c r="AG152" s="133">
        <v>7229</v>
      </c>
      <c r="AH152" s="133">
        <v>3643</v>
      </c>
      <c r="AI152" s="133">
        <v>3586</v>
      </c>
      <c r="AJ152" s="133">
        <v>68</v>
      </c>
      <c r="AK152" s="133">
        <v>63</v>
      </c>
      <c r="AL152" s="133">
        <v>72</v>
      </c>
    </row>
    <row r="153" spans="1:38" x14ac:dyDescent="0.35">
      <c r="A153" s="133" t="s">
        <v>240</v>
      </c>
      <c r="B153" s="133" t="s">
        <v>241</v>
      </c>
      <c r="C153" s="133">
        <v>6741</v>
      </c>
      <c r="D153" s="133">
        <v>3233</v>
      </c>
      <c r="E153" s="133">
        <v>3508</v>
      </c>
      <c r="F153" s="133">
        <v>57</v>
      </c>
      <c r="G153" s="133">
        <v>55</v>
      </c>
      <c r="H153" s="133">
        <v>59</v>
      </c>
      <c r="I153" s="133">
        <v>763</v>
      </c>
      <c r="J153" s="133">
        <v>482</v>
      </c>
      <c r="K153" s="133">
        <v>281</v>
      </c>
      <c r="L153" s="133">
        <v>17</v>
      </c>
      <c r="M153" s="133">
        <v>18</v>
      </c>
      <c r="N153" s="133">
        <v>15</v>
      </c>
      <c r="O153" s="133">
        <v>614</v>
      </c>
      <c r="P153" s="133">
        <v>420</v>
      </c>
      <c r="Q153" s="133">
        <v>194</v>
      </c>
      <c r="R153" s="133">
        <v>20</v>
      </c>
      <c r="S153" s="133">
        <v>20</v>
      </c>
      <c r="T153" s="133">
        <v>19</v>
      </c>
      <c r="U153" s="133">
        <v>1377</v>
      </c>
      <c r="V153" s="133">
        <v>902</v>
      </c>
      <c r="W153" s="133">
        <v>475</v>
      </c>
      <c r="X153" s="133">
        <v>18</v>
      </c>
      <c r="Y153" s="133">
        <v>19</v>
      </c>
      <c r="Z153" s="133">
        <v>16</v>
      </c>
      <c r="AA153" s="133">
        <v>142</v>
      </c>
      <c r="AB153" s="133">
        <v>110</v>
      </c>
      <c r="AC153" s="133">
        <v>32</v>
      </c>
      <c r="AD153" s="133">
        <v>12</v>
      </c>
      <c r="AE153" s="133" t="s">
        <v>414</v>
      </c>
      <c r="AF153" s="133" t="s">
        <v>414</v>
      </c>
      <c r="AG153" s="133">
        <v>8299</v>
      </c>
      <c r="AH153" s="133">
        <v>4271</v>
      </c>
      <c r="AI153" s="133">
        <v>4028</v>
      </c>
      <c r="AJ153" s="133">
        <v>50</v>
      </c>
      <c r="AK153" s="133">
        <v>46</v>
      </c>
      <c r="AL153" s="133">
        <v>53</v>
      </c>
    </row>
    <row r="154" spans="1:38" x14ac:dyDescent="0.35">
      <c r="A154" s="133" t="s">
        <v>188</v>
      </c>
      <c r="B154" s="133" t="s">
        <v>189</v>
      </c>
      <c r="C154" s="133">
        <v>7329</v>
      </c>
      <c r="D154" s="133">
        <v>3484</v>
      </c>
      <c r="E154" s="133">
        <v>3845</v>
      </c>
      <c r="F154" s="133">
        <v>60</v>
      </c>
      <c r="G154" s="133">
        <v>58</v>
      </c>
      <c r="H154" s="133">
        <v>63</v>
      </c>
      <c r="I154" s="133">
        <v>530</v>
      </c>
      <c r="J154" s="133">
        <v>324</v>
      </c>
      <c r="K154" s="133">
        <v>206</v>
      </c>
      <c r="L154" s="133">
        <v>22</v>
      </c>
      <c r="M154" s="133">
        <v>20</v>
      </c>
      <c r="N154" s="133">
        <v>24</v>
      </c>
      <c r="O154" s="133">
        <v>435</v>
      </c>
      <c r="P154" s="133">
        <v>319</v>
      </c>
      <c r="Q154" s="133">
        <v>116</v>
      </c>
      <c r="R154" s="133">
        <v>21</v>
      </c>
      <c r="S154" s="133">
        <v>21</v>
      </c>
      <c r="T154" s="133">
        <v>22</v>
      </c>
      <c r="U154" s="133">
        <v>965</v>
      </c>
      <c r="V154" s="133">
        <v>643</v>
      </c>
      <c r="W154" s="133">
        <v>322</v>
      </c>
      <c r="X154" s="133">
        <v>21</v>
      </c>
      <c r="Y154" s="133">
        <v>20</v>
      </c>
      <c r="Z154" s="133">
        <v>23</v>
      </c>
      <c r="AA154" s="133">
        <v>154</v>
      </c>
      <c r="AB154" s="133">
        <v>115</v>
      </c>
      <c r="AC154" s="133">
        <v>39</v>
      </c>
      <c r="AD154" s="133">
        <v>8</v>
      </c>
      <c r="AE154" s="133">
        <v>7</v>
      </c>
      <c r="AF154" s="133">
        <v>13</v>
      </c>
      <c r="AG154" s="133">
        <v>8479</v>
      </c>
      <c r="AH154" s="133">
        <v>4262</v>
      </c>
      <c r="AI154" s="133">
        <v>4217</v>
      </c>
      <c r="AJ154" s="133">
        <v>55</v>
      </c>
      <c r="AK154" s="133">
        <v>51</v>
      </c>
      <c r="AL154" s="133">
        <v>59</v>
      </c>
    </row>
    <row r="155" spans="1:38" x14ac:dyDescent="0.35">
      <c r="A155" s="133" t="s">
        <v>88</v>
      </c>
      <c r="B155" s="133" t="s">
        <v>89</v>
      </c>
      <c r="C155" s="133">
        <v>2702</v>
      </c>
      <c r="D155" s="133">
        <v>1298</v>
      </c>
      <c r="E155" s="133">
        <v>1404</v>
      </c>
      <c r="F155" s="133">
        <v>67</v>
      </c>
      <c r="G155" s="133">
        <v>65</v>
      </c>
      <c r="H155" s="133">
        <v>69</v>
      </c>
      <c r="I155" s="133">
        <v>303</v>
      </c>
      <c r="J155" s="133">
        <v>197</v>
      </c>
      <c r="K155" s="133">
        <v>106</v>
      </c>
      <c r="L155" s="133">
        <v>26</v>
      </c>
      <c r="M155" s="133">
        <v>26</v>
      </c>
      <c r="N155" s="133">
        <v>26</v>
      </c>
      <c r="O155" s="133">
        <v>225</v>
      </c>
      <c r="P155" s="133">
        <v>170</v>
      </c>
      <c r="Q155" s="133">
        <v>55</v>
      </c>
      <c r="R155" s="133">
        <v>28</v>
      </c>
      <c r="S155" s="133">
        <v>29</v>
      </c>
      <c r="T155" s="133">
        <v>25</v>
      </c>
      <c r="U155" s="133">
        <v>528</v>
      </c>
      <c r="V155" s="133">
        <v>367</v>
      </c>
      <c r="W155" s="133">
        <v>161</v>
      </c>
      <c r="X155" s="133">
        <v>27</v>
      </c>
      <c r="Y155" s="133">
        <v>27</v>
      </c>
      <c r="Z155" s="133">
        <v>26</v>
      </c>
      <c r="AA155" s="133">
        <v>69</v>
      </c>
      <c r="AB155" s="133">
        <v>42</v>
      </c>
      <c r="AC155" s="133">
        <v>27</v>
      </c>
      <c r="AD155" s="133">
        <v>4</v>
      </c>
      <c r="AE155" s="133" t="s">
        <v>414</v>
      </c>
      <c r="AF155" s="133" t="s">
        <v>414</v>
      </c>
      <c r="AG155" s="133">
        <v>3308</v>
      </c>
      <c r="AH155" s="133">
        <v>1710</v>
      </c>
      <c r="AI155" s="133">
        <v>1598</v>
      </c>
      <c r="AJ155" s="133">
        <v>59</v>
      </c>
      <c r="AK155" s="133">
        <v>55</v>
      </c>
      <c r="AL155" s="133">
        <v>64</v>
      </c>
    </row>
    <row r="156" spans="1:38" x14ac:dyDescent="0.35">
      <c r="A156" s="133" t="s">
        <v>341</v>
      </c>
      <c r="B156" s="133" t="s">
        <v>342</v>
      </c>
      <c r="C156" s="133">
        <v>6192</v>
      </c>
      <c r="D156" s="133">
        <v>3043</v>
      </c>
      <c r="E156" s="133">
        <v>3149</v>
      </c>
      <c r="F156" s="133">
        <v>64</v>
      </c>
      <c r="G156" s="133">
        <v>61</v>
      </c>
      <c r="H156" s="133">
        <v>66</v>
      </c>
      <c r="I156" s="133">
        <v>591</v>
      </c>
      <c r="J156" s="133">
        <v>399</v>
      </c>
      <c r="K156" s="133">
        <v>192</v>
      </c>
      <c r="L156" s="133">
        <v>20</v>
      </c>
      <c r="M156" s="133">
        <v>22</v>
      </c>
      <c r="N156" s="133">
        <v>16</v>
      </c>
      <c r="O156" s="133">
        <v>286</v>
      </c>
      <c r="P156" s="133">
        <v>214</v>
      </c>
      <c r="Q156" s="133">
        <v>72</v>
      </c>
      <c r="R156" s="133">
        <v>16</v>
      </c>
      <c r="S156" s="133">
        <v>17</v>
      </c>
      <c r="T156" s="133">
        <v>13</v>
      </c>
      <c r="U156" s="133">
        <v>877</v>
      </c>
      <c r="V156" s="133">
        <v>613</v>
      </c>
      <c r="W156" s="133">
        <v>264</v>
      </c>
      <c r="X156" s="133">
        <v>19</v>
      </c>
      <c r="Y156" s="133">
        <v>20</v>
      </c>
      <c r="Z156" s="133">
        <v>15</v>
      </c>
      <c r="AA156" s="133">
        <v>86</v>
      </c>
      <c r="AB156" s="133">
        <v>55</v>
      </c>
      <c r="AC156" s="133">
        <v>31</v>
      </c>
      <c r="AD156" s="133">
        <v>10</v>
      </c>
      <c r="AE156" s="133">
        <v>11</v>
      </c>
      <c r="AF156" s="133">
        <v>10</v>
      </c>
      <c r="AG156" s="133">
        <v>7194</v>
      </c>
      <c r="AH156" s="133">
        <v>3732</v>
      </c>
      <c r="AI156" s="133">
        <v>3462</v>
      </c>
      <c r="AJ156" s="133">
        <v>57</v>
      </c>
      <c r="AK156" s="133">
        <v>53</v>
      </c>
      <c r="AL156" s="133">
        <v>61</v>
      </c>
    </row>
    <row r="157" spans="1:38" x14ac:dyDescent="0.35">
      <c r="A157" s="133" t="s">
        <v>384</v>
      </c>
      <c r="B157" s="133" t="s">
        <v>385</v>
      </c>
      <c r="C157" s="133">
        <v>4615</v>
      </c>
      <c r="D157" s="133">
        <v>2196</v>
      </c>
      <c r="E157" s="133">
        <v>2419</v>
      </c>
      <c r="F157" s="133">
        <v>66</v>
      </c>
      <c r="G157" s="133">
        <v>63</v>
      </c>
      <c r="H157" s="133">
        <v>68</v>
      </c>
      <c r="I157" s="133">
        <v>562</v>
      </c>
      <c r="J157" s="133">
        <v>371</v>
      </c>
      <c r="K157" s="133">
        <v>191</v>
      </c>
      <c r="L157" s="133">
        <v>23</v>
      </c>
      <c r="M157" s="133">
        <v>26</v>
      </c>
      <c r="N157" s="133">
        <v>17</v>
      </c>
      <c r="O157" s="133">
        <v>215</v>
      </c>
      <c r="P157" s="133">
        <v>156</v>
      </c>
      <c r="Q157" s="133">
        <v>59</v>
      </c>
      <c r="R157" s="133">
        <v>20</v>
      </c>
      <c r="S157" s="133">
        <v>22</v>
      </c>
      <c r="T157" s="133">
        <v>14</v>
      </c>
      <c r="U157" s="133">
        <v>777</v>
      </c>
      <c r="V157" s="133">
        <v>527</v>
      </c>
      <c r="W157" s="133">
        <v>250</v>
      </c>
      <c r="X157" s="133">
        <v>22</v>
      </c>
      <c r="Y157" s="133">
        <v>25</v>
      </c>
      <c r="Z157" s="133">
        <v>16</v>
      </c>
      <c r="AA157" s="133">
        <v>22</v>
      </c>
      <c r="AB157" s="133">
        <v>12</v>
      </c>
      <c r="AC157" s="133">
        <v>10</v>
      </c>
      <c r="AD157" s="133" t="s">
        <v>414</v>
      </c>
      <c r="AE157" s="133" t="s">
        <v>414</v>
      </c>
      <c r="AF157" s="133" t="s">
        <v>414</v>
      </c>
      <c r="AG157" s="133">
        <v>5441</v>
      </c>
      <c r="AH157" s="133">
        <v>2746</v>
      </c>
      <c r="AI157" s="133">
        <v>2695</v>
      </c>
      <c r="AJ157" s="133">
        <v>59</v>
      </c>
      <c r="AK157" s="133">
        <v>56</v>
      </c>
      <c r="AL157" s="133">
        <v>62</v>
      </c>
    </row>
    <row r="158" spans="1:38" x14ac:dyDescent="0.35">
      <c r="A158" s="133" t="s">
        <v>245</v>
      </c>
      <c r="B158" s="133" t="s">
        <v>246</v>
      </c>
      <c r="C158" s="133">
        <v>6072</v>
      </c>
      <c r="D158" s="133">
        <v>2864</v>
      </c>
      <c r="E158" s="133">
        <v>3208</v>
      </c>
      <c r="F158" s="133">
        <v>61</v>
      </c>
      <c r="G158" s="133">
        <v>58</v>
      </c>
      <c r="H158" s="133">
        <v>64</v>
      </c>
      <c r="I158" s="133">
        <v>720</v>
      </c>
      <c r="J158" s="133">
        <v>471</v>
      </c>
      <c r="K158" s="133">
        <v>249</v>
      </c>
      <c r="L158" s="133">
        <v>25</v>
      </c>
      <c r="M158" s="133">
        <v>25</v>
      </c>
      <c r="N158" s="133">
        <v>23</v>
      </c>
      <c r="O158" s="133">
        <v>461</v>
      </c>
      <c r="P158" s="133">
        <v>325</v>
      </c>
      <c r="Q158" s="133">
        <v>136</v>
      </c>
      <c r="R158" s="133">
        <v>23</v>
      </c>
      <c r="S158" s="133">
        <v>22</v>
      </c>
      <c r="T158" s="133">
        <v>24</v>
      </c>
      <c r="U158" s="133">
        <v>1181</v>
      </c>
      <c r="V158" s="133">
        <v>796</v>
      </c>
      <c r="W158" s="133">
        <v>385</v>
      </c>
      <c r="X158" s="133">
        <v>24</v>
      </c>
      <c r="Y158" s="133">
        <v>24</v>
      </c>
      <c r="Z158" s="133">
        <v>24</v>
      </c>
      <c r="AA158" s="133">
        <v>127</v>
      </c>
      <c r="AB158" s="133">
        <v>95</v>
      </c>
      <c r="AC158" s="133">
        <v>32</v>
      </c>
      <c r="AD158" s="133">
        <v>8</v>
      </c>
      <c r="AE158" s="133" t="s">
        <v>414</v>
      </c>
      <c r="AF158" s="133" t="s">
        <v>414</v>
      </c>
      <c r="AG158" s="133">
        <v>7428</v>
      </c>
      <c r="AH158" s="133">
        <v>3779</v>
      </c>
      <c r="AI158" s="133">
        <v>3649</v>
      </c>
      <c r="AJ158" s="133">
        <v>54</v>
      </c>
      <c r="AK158" s="133">
        <v>49</v>
      </c>
      <c r="AL158" s="133">
        <v>59</v>
      </c>
    </row>
    <row r="159" spans="1:38" x14ac:dyDescent="0.35">
      <c r="A159" s="133" t="s">
        <v>351</v>
      </c>
      <c r="B159" s="133" t="s">
        <v>352</v>
      </c>
      <c r="C159" s="133">
        <v>10063</v>
      </c>
      <c r="D159" s="133">
        <v>4825</v>
      </c>
      <c r="E159" s="133">
        <v>5238</v>
      </c>
      <c r="F159" s="133">
        <v>68</v>
      </c>
      <c r="G159" s="133">
        <v>67</v>
      </c>
      <c r="H159" s="133">
        <v>69</v>
      </c>
      <c r="I159" s="133">
        <v>1064</v>
      </c>
      <c r="J159" s="133">
        <v>698</v>
      </c>
      <c r="K159" s="133">
        <v>366</v>
      </c>
      <c r="L159" s="133">
        <v>25</v>
      </c>
      <c r="M159" s="133">
        <v>27</v>
      </c>
      <c r="N159" s="133">
        <v>22</v>
      </c>
      <c r="O159" s="133">
        <v>513</v>
      </c>
      <c r="P159" s="133">
        <v>357</v>
      </c>
      <c r="Q159" s="133">
        <v>156</v>
      </c>
      <c r="R159" s="133">
        <v>19</v>
      </c>
      <c r="S159" s="133">
        <v>20</v>
      </c>
      <c r="T159" s="133">
        <v>15</v>
      </c>
      <c r="U159" s="133">
        <v>1577</v>
      </c>
      <c r="V159" s="133">
        <v>1055</v>
      </c>
      <c r="W159" s="133">
        <v>522</v>
      </c>
      <c r="X159" s="133">
        <v>23</v>
      </c>
      <c r="Y159" s="133">
        <v>25</v>
      </c>
      <c r="Z159" s="133">
        <v>20</v>
      </c>
      <c r="AA159" s="133">
        <v>235</v>
      </c>
      <c r="AB159" s="133">
        <v>171</v>
      </c>
      <c r="AC159" s="133">
        <v>64</v>
      </c>
      <c r="AD159" s="133">
        <v>19</v>
      </c>
      <c r="AE159" s="133">
        <v>19</v>
      </c>
      <c r="AF159" s="133">
        <v>17</v>
      </c>
      <c r="AG159" s="133">
        <v>11924</v>
      </c>
      <c r="AH159" s="133">
        <v>6080</v>
      </c>
      <c r="AI159" s="133">
        <v>5844</v>
      </c>
      <c r="AJ159" s="133">
        <v>61</v>
      </c>
      <c r="AK159" s="133">
        <v>59</v>
      </c>
      <c r="AL159" s="133">
        <v>64</v>
      </c>
    </row>
    <row r="160" spans="1:38" x14ac:dyDescent="0.35">
      <c r="A160" s="133" t="s">
        <v>220</v>
      </c>
      <c r="B160" s="133" t="s">
        <v>221</v>
      </c>
      <c r="C160" s="133">
        <v>4804</v>
      </c>
      <c r="D160" s="133">
        <v>2255</v>
      </c>
      <c r="E160" s="133">
        <v>2549</v>
      </c>
      <c r="F160" s="133">
        <v>70</v>
      </c>
      <c r="G160" s="133">
        <v>68</v>
      </c>
      <c r="H160" s="133">
        <v>72</v>
      </c>
      <c r="I160" s="133">
        <v>550</v>
      </c>
      <c r="J160" s="133">
        <v>349</v>
      </c>
      <c r="K160" s="133">
        <v>201</v>
      </c>
      <c r="L160" s="133">
        <v>25</v>
      </c>
      <c r="M160" s="133">
        <v>26</v>
      </c>
      <c r="N160" s="133">
        <v>23</v>
      </c>
      <c r="O160" s="133">
        <v>299</v>
      </c>
      <c r="P160" s="133">
        <v>203</v>
      </c>
      <c r="Q160" s="133">
        <v>96</v>
      </c>
      <c r="R160" s="133">
        <v>26</v>
      </c>
      <c r="S160" s="133">
        <v>27</v>
      </c>
      <c r="T160" s="133">
        <v>25</v>
      </c>
      <c r="U160" s="133">
        <v>849</v>
      </c>
      <c r="V160" s="133">
        <v>552</v>
      </c>
      <c r="W160" s="133">
        <v>297</v>
      </c>
      <c r="X160" s="133">
        <v>25</v>
      </c>
      <c r="Y160" s="133">
        <v>26</v>
      </c>
      <c r="Z160" s="133">
        <v>24</v>
      </c>
      <c r="AA160" s="133">
        <v>115</v>
      </c>
      <c r="AB160" s="133">
        <v>81</v>
      </c>
      <c r="AC160" s="133">
        <v>34</v>
      </c>
      <c r="AD160" s="133">
        <v>19</v>
      </c>
      <c r="AE160" s="133">
        <v>17</v>
      </c>
      <c r="AF160" s="133">
        <v>24</v>
      </c>
      <c r="AG160" s="133">
        <v>5791</v>
      </c>
      <c r="AH160" s="133">
        <v>2905</v>
      </c>
      <c r="AI160" s="133">
        <v>2886</v>
      </c>
      <c r="AJ160" s="133">
        <v>63</v>
      </c>
      <c r="AK160" s="133">
        <v>59</v>
      </c>
      <c r="AL160" s="133">
        <v>67</v>
      </c>
    </row>
    <row r="161" spans="1:38" x14ac:dyDescent="0.35">
      <c r="A161" s="133" t="s">
        <v>355</v>
      </c>
      <c r="B161" s="133" t="s">
        <v>356</v>
      </c>
      <c r="C161" s="133">
        <v>7095</v>
      </c>
      <c r="D161" s="133">
        <v>3461</v>
      </c>
      <c r="E161" s="133">
        <v>3634</v>
      </c>
      <c r="F161" s="133">
        <v>60</v>
      </c>
      <c r="G161" s="133">
        <v>57</v>
      </c>
      <c r="H161" s="133">
        <v>63</v>
      </c>
      <c r="I161" s="133">
        <v>786</v>
      </c>
      <c r="J161" s="133">
        <v>528</v>
      </c>
      <c r="K161" s="133">
        <v>258</v>
      </c>
      <c r="L161" s="133">
        <v>22</v>
      </c>
      <c r="M161" s="133">
        <v>24</v>
      </c>
      <c r="N161" s="133">
        <v>17</v>
      </c>
      <c r="O161" s="133">
        <v>479</v>
      </c>
      <c r="P161" s="133">
        <v>336</v>
      </c>
      <c r="Q161" s="133">
        <v>143</v>
      </c>
      <c r="R161" s="133">
        <v>26</v>
      </c>
      <c r="S161" s="133">
        <v>26</v>
      </c>
      <c r="T161" s="133">
        <v>27</v>
      </c>
      <c r="U161" s="133">
        <v>1265</v>
      </c>
      <c r="V161" s="133">
        <v>864</v>
      </c>
      <c r="W161" s="133">
        <v>401</v>
      </c>
      <c r="X161" s="133">
        <v>23</v>
      </c>
      <c r="Y161" s="133">
        <v>25</v>
      </c>
      <c r="Z161" s="133">
        <v>21</v>
      </c>
      <c r="AA161" s="133">
        <v>127</v>
      </c>
      <c r="AB161" s="133">
        <v>95</v>
      </c>
      <c r="AC161" s="133">
        <v>32</v>
      </c>
      <c r="AD161" s="133">
        <v>6</v>
      </c>
      <c r="AE161" s="133">
        <v>5</v>
      </c>
      <c r="AF161" s="133">
        <v>9</v>
      </c>
      <c r="AG161" s="133">
        <v>8526</v>
      </c>
      <c r="AH161" s="133">
        <v>4438</v>
      </c>
      <c r="AI161" s="133">
        <v>4088</v>
      </c>
      <c r="AJ161" s="133">
        <v>54</v>
      </c>
      <c r="AK161" s="133">
        <v>50</v>
      </c>
      <c r="AL161" s="133">
        <v>58</v>
      </c>
    </row>
    <row r="163" spans="1:38" x14ac:dyDescent="0.35">
      <c r="A163" s="164" t="s">
        <v>72</v>
      </c>
      <c r="B163" s="176" t="s">
        <v>73</v>
      </c>
      <c r="C163" s="133">
        <v>23323</v>
      </c>
      <c r="D163" s="133">
        <v>11040</v>
      </c>
      <c r="E163" s="133">
        <v>12283</v>
      </c>
      <c r="F163" s="133">
        <v>67</v>
      </c>
      <c r="G163" s="133">
        <v>66</v>
      </c>
      <c r="H163" s="133">
        <v>69</v>
      </c>
      <c r="I163" s="133">
        <v>2709</v>
      </c>
      <c r="J163" s="133">
        <v>1750</v>
      </c>
      <c r="K163" s="133">
        <v>959</v>
      </c>
      <c r="L163" s="133">
        <v>25</v>
      </c>
      <c r="M163" s="133">
        <v>26</v>
      </c>
      <c r="N163" s="133">
        <v>25</v>
      </c>
      <c r="O163" s="133">
        <v>1993</v>
      </c>
      <c r="P163" s="133">
        <v>1392</v>
      </c>
      <c r="Q163" s="133">
        <v>601</v>
      </c>
      <c r="R163" s="133">
        <v>27</v>
      </c>
      <c r="S163" s="133">
        <v>28</v>
      </c>
      <c r="T163" s="133">
        <v>25</v>
      </c>
      <c r="U163" s="133">
        <v>4702</v>
      </c>
      <c r="V163" s="133">
        <v>3142</v>
      </c>
      <c r="W163" s="133">
        <v>1560</v>
      </c>
      <c r="X163" s="133">
        <v>26</v>
      </c>
      <c r="Y163" s="133">
        <v>27</v>
      </c>
      <c r="Z163" s="133">
        <v>25</v>
      </c>
      <c r="AA163" s="133">
        <v>422</v>
      </c>
      <c r="AB163" s="133">
        <v>281</v>
      </c>
      <c r="AC163" s="133">
        <v>141</v>
      </c>
      <c r="AD163" s="133">
        <v>10</v>
      </c>
      <c r="AE163" s="133">
        <v>9</v>
      </c>
      <c r="AF163" s="133">
        <v>13</v>
      </c>
      <c r="AG163" s="133">
        <v>28535</v>
      </c>
      <c r="AH163" s="133">
        <v>14520</v>
      </c>
      <c r="AI163" s="133">
        <v>14015</v>
      </c>
      <c r="AJ163" s="133">
        <v>60</v>
      </c>
      <c r="AK163" s="133">
        <v>56</v>
      </c>
      <c r="AL163" s="133">
        <v>64</v>
      </c>
    </row>
    <row r="164" spans="1:38" x14ac:dyDescent="0.35">
      <c r="A164" s="164" t="s">
        <v>98</v>
      </c>
      <c r="B164" s="176" t="s">
        <v>99</v>
      </c>
      <c r="C164" s="133">
        <v>67635</v>
      </c>
      <c r="D164" s="133">
        <v>32688</v>
      </c>
      <c r="E164" s="133">
        <v>34947</v>
      </c>
      <c r="F164" s="133">
        <v>65</v>
      </c>
      <c r="G164" s="133">
        <v>63</v>
      </c>
      <c r="H164" s="133">
        <v>67</v>
      </c>
      <c r="I164" s="133">
        <v>7876</v>
      </c>
      <c r="J164" s="133">
        <v>5114</v>
      </c>
      <c r="K164" s="133">
        <v>2762</v>
      </c>
      <c r="L164" s="133">
        <v>22</v>
      </c>
      <c r="M164" s="133">
        <v>23</v>
      </c>
      <c r="N164" s="133">
        <v>21</v>
      </c>
      <c r="O164" s="133">
        <v>3891</v>
      </c>
      <c r="P164" s="133">
        <v>2786</v>
      </c>
      <c r="Q164" s="133">
        <v>1105</v>
      </c>
      <c r="R164" s="133">
        <v>22</v>
      </c>
      <c r="S164" s="133">
        <v>23</v>
      </c>
      <c r="T164" s="133">
        <v>22</v>
      </c>
      <c r="U164" s="133">
        <v>11767</v>
      </c>
      <c r="V164" s="133">
        <v>7900</v>
      </c>
      <c r="W164" s="133">
        <v>3867</v>
      </c>
      <c r="X164" s="133">
        <v>22</v>
      </c>
      <c r="Y164" s="133">
        <v>23</v>
      </c>
      <c r="Z164" s="133">
        <v>21</v>
      </c>
      <c r="AA164" s="133">
        <v>1206</v>
      </c>
      <c r="AB164" s="133">
        <v>846</v>
      </c>
      <c r="AC164" s="133">
        <v>360</v>
      </c>
      <c r="AD164" s="133">
        <v>11</v>
      </c>
      <c r="AE164" s="133">
        <v>12</v>
      </c>
      <c r="AF164" s="133">
        <v>8</v>
      </c>
      <c r="AG164" s="133">
        <v>80968</v>
      </c>
      <c r="AH164" s="133">
        <v>41625</v>
      </c>
      <c r="AI164" s="133">
        <v>39343</v>
      </c>
      <c r="AJ164" s="133">
        <v>58</v>
      </c>
      <c r="AK164" s="133">
        <v>55</v>
      </c>
      <c r="AL164" s="133">
        <v>62</v>
      </c>
    </row>
    <row r="165" spans="1:38" x14ac:dyDescent="0.35">
      <c r="A165" s="164" t="s">
        <v>145</v>
      </c>
      <c r="B165" s="177" t="s">
        <v>146</v>
      </c>
      <c r="C165" s="133">
        <v>50569</v>
      </c>
      <c r="D165" s="133">
        <v>24217</v>
      </c>
      <c r="E165" s="133">
        <v>26352</v>
      </c>
      <c r="F165" s="133">
        <v>64</v>
      </c>
      <c r="G165" s="133">
        <v>61</v>
      </c>
      <c r="H165" s="133">
        <v>67</v>
      </c>
      <c r="I165" s="133">
        <v>5478</v>
      </c>
      <c r="J165" s="133">
        <v>3584</v>
      </c>
      <c r="K165" s="133">
        <v>1894</v>
      </c>
      <c r="L165" s="133">
        <v>24</v>
      </c>
      <c r="M165" s="133">
        <v>24</v>
      </c>
      <c r="N165" s="133">
        <v>23</v>
      </c>
      <c r="O165" s="133">
        <v>3599</v>
      </c>
      <c r="P165" s="133">
        <v>2552</v>
      </c>
      <c r="Q165" s="133">
        <v>1047</v>
      </c>
      <c r="R165" s="133">
        <v>26</v>
      </c>
      <c r="S165" s="133">
        <v>26</v>
      </c>
      <c r="T165" s="133">
        <v>26</v>
      </c>
      <c r="U165" s="133">
        <v>9077</v>
      </c>
      <c r="V165" s="133">
        <v>6136</v>
      </c>
      <c r="W165" s="133">
        <v>2941</v>
      </c>
      <c r="X165" s="133">
        <v>25</v>
      </c>
      <c r="Y165" s="133">
        <v>25</v>
      </c>
      <c r="Z165" s="133">
        <v>24</v>
      </c>
      <c r="AA165" s="133">
        <v>787</v>
      </c>
      <c r="AB165" s="133">
        <v>547</v>
      </c>
      <c r="AC165" s="133">
        <v>240</v>
      </c>
      <c r="AD165" s="133">
        <v>13</v>
      </c>
      <c r="AE165" s="133">
        <v>13</v>
      </c>
      <c r="AF165" s="133">
        <v>11</v>
      </c>
      <c r="AG165" s="133">
        <v>60757</v>
      </c>
      <c r="AH165" s="133">
        <v>31078</v>
      </c>
      <c r="AI165" s="133">
        <v>29679</v>
      </c>
      <c r="AJ165" s="133">
        <v>57</v>
      </c>
      <c r="AK165" s="133">
        <v>53</v>
      </c>
      <c r="AL165" s="133">
        <v>62</v>
      </c>
    </row>
    <row r="166" spans="1:38" x14ac:dyDescent="0.35">
      <c r="A166" s="164" t="s">
        <v>176</v>
      </c>
      <c r="B166" s="176" t="s">
        <v>177</v>
      </c>
      <c r="C166" s="133">
        <v>42688</v>
      </c>
      <c r="D166" s="133">
        <v>20564</v>
      </c>
      <c r="E166" s="133">
        <v>22124</v>
      </c>
      <c r="F166" s="133">
        <v>64</v>
      </c>
      <c r="G166" s="133">
        <v>62</v>
      </c>
      <c r="H166" s="133">
        <v>66</v>
      </c>
      <c r="I166" s="133">
        <v>4253</v>
      </c>
      <c r="J166" s="133">
        <v>2760</v>
      </c>
      <c r="K166" s="133">
        <v>1493</v>
      </c>
      <c r="L166" s="133">
        <v>22</v>
      </c>
      <c r="M166" s="133">
        <v>23</v>
      </c>
      <c r="N166" s="133">
        <v>22</v>
      </c>
      <c r="O166" s="133">
        <v>2370</v>
      </c>
      <c r="P166" s="133">
        <v>1696</v>
      </c>
      <c r="Q166" s="133">
        <v>674</v>
      </c>
      <c r="R166" s="133">
        <v>25</v>
      </c>
      <c r="S166" s="133">
        <v>25</v>
      </c>
      <c r="T166" s="133">
        <v>26</v>
      </c>
      <c r="U166" s="133">
        <v>6623</v>
      </c>
      <c r="V166" s="133">
        <v>4456</v>
      </c>
      <c r="W166" s="133">
        <v>2167</v>
      </c>
      <c r="X166" s="133">
        <v>23</v>
      </c>
      <c r="Y166" s="133">
        <v>24</v>
      </c>
      <c r="Z166" s="133">
        <v>23</v>
      </c>
      <c r="AA166" s="133">
        <v>667</v>
      </c>
      <c r="AB166" s="133">
        <v>462</v>
      </c>
      <c r="AC166" s="133">
        <v>205</v>
      </c>
      <c r="AD166" s="133">
        <v>11</v>
      </c>
      <c r="AE166" s="133">
        <v>11</v>
      </c>
      <c r="AF166" s="133">
        <v>10</v>
      </c>
      <c r="AG166" s="133">
        <v>50257</v>
      </c>
      <c r="AH166" s="133">
        <v>25624</v>
      </c>
      <c r="AI166" s="133">
        <v>24633</v>
      </c>
      <c r="AJ166" s="133">
        <v>58</v>
      </c>
      <c r="AK166" s="133">
        <v>54</v>
      </c>
      <c r="AL166" s="133">
        <v>62</v>
      </c>
    </row>
    <row r="167" spans="1:38" x14ac:dyDescent="0.35">
      <c r="A167" s="164" t="s">
        <v>196</v>
      </c>
      <c r="B167" s="176" t="s">
        <v>197</v>
      </c>
      <c r="C167" s="133">
        <v>52892</v>
      </c>
      <c r="D167" s="133">
        <v>24913</v>
      </c>
      <c r="E167" s="133">
        <v>27979</v>
      </c>
      <c r="F167" s="133">
        <v>68</v>
      </c>
      <c r="G167" s="133">
        <v>66</v>
      </c>
      <c r="H167" s="133">
        <v>70</v>
      </c>
      <c r="I167" s="133">
        <v>6785</v>
      </c>
      <c r="J167" s="133">
        <v>4340</v>
      </c>
      <c r="K167" s="133">
        <v>2445</v>
      </c>
      <c r="L167" s="133">
        <v>26</v>
      </c>
      <c r="M167" s="133">
        <v>26</v>
      </c>
      <c r="N167" s="133">
        <v>26</v>
      </c>
      <c r="O167" s="133">
        <v>4178</v>
      </c>
      <c r="P167" s="133">
        <v>2943</v>
      </c>
      <c r="Q167" s="133">
        <v>1235</v>
      </c>
      <c r="R167" s="133">
        <v>24</v>
      </c>
      <c r="S167" s="133">
        <v>24</v>
      </c>
      <c r="T167" s="133">
        <v>23</v>
      </c>
      <c r="U167" s="133">
        <v>10963</v>
      </c>
      <c r="V167" s="133">
        <v>7283</v>
      </c>
      <c r="W167" s="133">
        <v>3680</v>
      </c>
      <c r="X167" s="133">
        <v>25</v>
      </c>
      <c r="Y167" s="133">
        <v>25</v>
      </c>
      <c r="Z167" s="133">
        <v>25</v>
      </c>
      <c r="AA167" s="133">
        <v>1123</v>
      </c>
      <c r="AB167" s="133">
        <v>789</v>
      </c>
      <c r="AC167" s="133">
        <v>334</v>
      </c>
      <c r="AD167" s="133">
        <v>11</v>
      </c>
      <c r="AE167" s="133">
        <v>11</v>
      </c>
      <c r="AF167" s="133">
        <v>9</v>
      </c>
      <c r="AG167" s="133">
        <v>65341</v>
      </c>
      <c r="AH167" s="133">
        <v>33182</v>
      </c>
      <c r="AI167" s="133">
        <v>32159</v>
      </c>
      <c r="AJ167" s="133">
        <v>60</v>
      </c>
      <c r="AK167" s="133">
        <v>56</v>
      </c>
      <c r="AL167" s="133">
        <v>64</v>
      </c>
    </row>
    <row r="168" spans="1:38" x14ac:dyDescent="0.35">
      <c r="A168" s="164" t="s">
        <v>226</v>
      </c>
      <c r="B168" s="176" t="s">
        <v>227</v>
      </c>
      <c r="C168" s="133">
        <v>54688</v>
      </c>
      <c r="D168" s="133">
        <v>26497</v>
      </c>
      <c r="E168" s="133">
        <v>28191</v>
      </c>
      <c r="F168" s="133">
        <v>62</v>
      </c>
      <c r="G168" s="133">
        <v>60</v>
      </c>
      <c r="H168" s="133">
        <v>64</v>
      </c>
      <c r="I168" s="133">
        <v>5895</v>
      </c>
      <c r="J168" s="133">
        <v>3855</v>
      </c>
      <c r="K168" s="133">
        <v>2040</v>
      </c>
      <c r="L168" s="133">
        <v>22</v>
      </c>
      <c r="M168" s="133">
        <v>23</v>
      </c>
      <c r="N168" s="133">
        <v>20</v>
      </c>
      <c r="O168" s="133">
        <v>3425</v>
      </c>
      <c r="P168" s="133">
        <v>2431</v>
      </c>
      <c r="Q168" s="133">
        <v>994</v>
      </c>
      <c r="R168" s="133">
        <v>21</v>
      </c>
      <c r="S168" s="133">
        <v>21</v>
      </c>
      <c r="T168" s="133">
        <v>22</v>
      </c>
      <c r="U168" s="133">
        <v>9320</v>
      </c>
      <c r="V168" s="133">
        <v>6286</v>
      </c>
      <c r="W168" s="133">
        <v>3034</v>
      </c>
      <c r="X168" s="133">
        <v>22</v>
      </c>
      <c r="Y168" s="133">
        <v>22</v>
      </c>
      <c r="Z168" s="133">
        <v>21</v>
      </c>
      <c r="AA168" s="133">
        <v>1073</v>
      </c>
      <c r="AB168" s="133">
        <v>804</v>
      </c>
      <c r="AC168" s="133">
        <v>269</v>
      </c>
      <c r="AD168" s="133">
        <v>11</v>
      </c>
      <c r="AE168" s="133">
        <v>12</v>
      </c>
      <c r="AF168" s="133">
        <v>9</v>
      </c>
      <c r="AG168" s="133">
        <v>65401</v>
      </c>
      <c r="AH168" s="133">
        <v>33764</v>
      </c>
      <c r="AI168" s="133">
        <v>31637</v>
      </c>
      <c r="AJ168" s="133">
        <v>55</v>
      </c>
      <c r="AK168" s="133">
        <v>52</v>
      </c>
      <c r="AL168" s="133">
        <v>59</v>
      </c>
    </row>
    <row r="169" spans="1:38" x14ac:dyDescent="0.35">
      <c r="A169" s="164" t="s">
        <v>249</v>
      </c>
      <c r="B169" s="176" t="s">
        <v>429</v>
      </c>
      <c r="C169" s="133">
        <v>76362</v>
      </c>
      <c r="D169" s="133">
        <v>36300</v>
      </c>
      <c r="E169" s="133">
        <v>40062</v>
      </c>
      <c r="F169" s="133">
        <v>67</v>
      </c>
      <c r="G169" s="133">
        <v>66</v>
      </c>
      <c r="H169" s="133">
        <v>69</v>
      </c>
      <c r="I169" s="133">
        <v>8800</v>
      </c>
      <c r="J169" s="133">
        <v>5617</v>
      </c>
      <c r="K169" s="133">
        <v>3183</v>
      </c>
      <c r="L169" s="133">
        <v>33</v>
      </c>
      <c r="M169" s="133">
        <v>33</v>
      </c>
      <c r="N169" s="133">
        <v>33</v>
      </c>
      <c r="O169" s="133">
        <v>6078</v>
      </c>
      <c r="P169" s="133">
        <v>4334</v>
      </c>
      <c r="Q169" s="133">
        <v>1744</v>
      </c>
      <c r="R169" s="133">
        <v>31</v>
      </c>
      <c r="S169" s="133">
        <v>31</v>
      </c>
      <c r="T169" s="133">
        <v>31</v>
      </c>
      <c r="U169" s="133">
        <v>14878</v>
      </c>
      <c r="V169" s="133">
        <v>9951</v>
      </c>
      <c r="W169" s="133">
        <v>4927</v>
      </c>
      <c r="X169" s="133">
        <v>32</v>
      </c>
      <c r="Y169" s="133">
        <v>32</v>
      </c>
      <c r="Z169" s="133">
        <v>32</v>
      </c>
      <c r="AA169" s="133">
        <v>1630</v>
      </c>
      <c r="AB169" s="133">
        <v>1164</v>
      </c>
      <c r="AC169" s="133">
        <v>466</v>
      </c>
      <c r="AD169" s="133">
        <v>13</v>
      </c>
      <c r="AE169" s="133">
        <v>14</v>
      </c>
      <c r="AF169" s="133">
        <v>11</v>
      </c>
      <c r="AG169" s="133">
        <v>93782</v>
      </c>
      <c r="AH169" s="133">
        <v>47883</v>
      </c>
      <c r="AI169" s="133">
        <v>45899</v>
      </c>
      <c r="AJ169" s="133">
        <v>60</v>
      </c>
      <c r="AK169" s="133">
        <v>57</v>
      </c>
      <c r="AL169" s="133">
        <v>64</v>
      </c>
    </row>
    <row r="170" spans="1:38" x14ac:dyDescent="0.35">
      <c r="A170" s="165" t="s">
        <v>251</v>
      </c>
      <c r="B170" s="176" t="s">
        <v>252</v>
      </c>
      <c r="C170" s="133">
        <v>26815</v>
      </c>
      <c r="D170" s="133">
        <v>12640</v>
      </c>
      <c r="E170" s="133">
        <v>14175</v>
      </c>
      <c r="F170" s="133">
        <v>67</v>
      </c>
      <c r="G170" s="133">
        <v>65</v>
      </c>
      <c r="H170" s="133">
        <v>68</v>
      </c>
      <c r="I170" s="133">
        <v>3027</v>
      </c>
      <c r="J170" s="133">
        <v>1882</v>
      </c>
      <c r="K170" s="133">
        <v>1145</v>
      </c>
      <c r="L170" s="133">
        <v>33</v>
      </c>
      <c r="M170" s="133">
        <v>33</v>
      </c>
      <c r="N170" s="133">
        <v>33</v>
      </c>
      <c r="O170" s="133">
        <v>2358</v>
      </c>
      <c r="P170" s="133">
        <v>1675</v>
      </c>
      <c r="Q170" s="133">
        <v>683</v>
      </c>
      <c r="R170" s="133">
        <v>31</v>
      </c>
      <c r="S170" s="133">
        <v>31</v>
      </c>
      <c r="T170" s="133">
        <v>30</v>
      </c>
      <c r="U170" s="133">
        <v>5385</v>
      </c>
      <c r="V170" s="133">
        <v>3557</v>
      </c>
      <c r="W170" s="133">
        <v>1828</v>
      </c>
      <c r="X170" s="133">
        <v>32</v>
      </c>
      <c r="Y170" s="133">
        <v>32</v>
      </c>
      <c r="Z170" s="133">
        <v>32</v>
      </c>
      <c r="AA170" s="133">
        <v>610</v>
      </c>
      <c r="AB170" s="133">
        <v>446</v>
      </c>
      <c r="AC170" s="133">
        <v>164</v>
      </c>
      <c r="AD170" s="133">
        <v>15</v>
      </c>
      <c r="AE170" s="133">
        <v>16</v>
      </c>
      <c r="AF170" s="133">
        <v>12</v>
      </c>
      <c r="AG170" s="133">
        <v>33140</v>
      </c>
      <c r="AH170" s="133">
        <v>16803</v>
      </c>
      <c r="AI170" s="133">
        <v>16337</v>
      </c>
      <c r="AJ170" s="133">
        <v>60</v>
      </c>
      <c r="AK170" s="133">
        <v>57</v>
      </c>
      <c r="AL170" s="133">
        <v>63</v>
      </c>
    </row>
    <row r="171" spans="1:38" x14ac:dyDescent="0.35">
      <c r="A171" s="165" t="s">
        <v>281</v>
      </c>
      <c r="B171" s="157" t="s">
        <v>282</v>
      </c>
      <c r="C171" s="133">
        <v>49547</v>
      </c>
      <c r="D171" s="133">
        <v>23660</v>
      </c>
      <c r="E171" s="133">
        <v>25887</v>
      </c>
      <c r="F171" s="133">
        <v>68</v>
      </c>
      <c r="G171" s="133">
        <v>66</v>
      </c>
      <c r="H171" s="133">
        <v>69</v>
      </c>
      <c r="I171" s="133">
        <v>5773</v>
      </c>
      <c r="J171" s="133">
        <v>3735</v>
      </c>
      <c r="K171" s="133">
        <v>2038</v>
      </c>
      <c r="L171" s="133">
        <v>33</v>
      </c>
      <c r="M171" s="133">
        <v>33</v>
      </c>
      <c r="N171" s="133">
        <v>32</v>
      </c>
      <c r="O171" s="133">
        <v>3720</v>
      </c>
      <c r="P171" s="133">
        <v>2659</v>
      </c>
      <c r="Q171" s="133">
        <v>1061</v>
      </c>
      <c r="R171" s="133">
        <v>31</v>
      </c>
      <c r="S171" s="133">
        <v>31</v>
      </c>
      <c r="T171" s="133">
        <v>32</v>
      </c>
      <c r="U171" s="133">
        <v>9493</v>
      </c>
      <c r="V171" s="133">
        <v>6394</v>
      </c>
      <c r="W171" s="133">
        <v>3099</v>
      </c>
      <c r="X171" s="133">
        <v>32</v>
      </c>
      <c r="Y171" s="133">
        <v>32</v>
      </c>
      <c r="Z171" s="133">
        <v>32</v>
      </c>
      <c r="AA171" s="133">
        <v>1020</v>
      </c>
      <c r="AB171" s="133">
        <v>718</v>
      </c>
      <c r="AC171" s="133">
        <v>302</v>
      </c>
      <c r="AD171" s="133">
        <v>12</v>
      </c>
      <c r="AE171" s="133">
        <v>13</v>
      </c>
      <c r="AF171" s="133">
        <v>11</v>
      </c>
      <c r="AG171" s="133">
        <v>60642</v>
      </c>
      <c r="AH171" s="133">
        <v>31080</v>
      </c>
      <c r="AI171" s="133">
        <v>29562</v>
      </c>
      <c r="AJ171" s="133">
        <v>61</v>
      </c>
      <c r="AK171" s="133">
        <v>57</v>
      </c>
      <c r="AL171" s="133">
        <v>64</v>
      </c>
    </row>
    <row r="172" spans="1:38" x14ac:dyDescent="0.35">
      <c r="A172" s="164" t="s">
        <v>321</v>
      </c>
      <c r="B172" s="158" t="s">
        <v>322</v>
      </c>
      <c r="C172" s="133">
        <v>77457</v>
      </c>
      <c r="D172" s="133">
        <v>37134</v>
      </c>
      <c r="E172" s="133">
        <v>40323</v>
      </c>
      <c r="F172" s="133">
        <v>63</v>
      </c>
      <c r="G172" s="133">
        <v>61</v>
      </c>
      <c r="H172" s="133">
        <v>64</v>
      </c>
      <c r="I172" s="133">
        <v>9744</v>
      </c>
      <c r="J172" s="133">
        <v>6327</v>
      </c>
      <c r="K172" s="133">
        <v>3417</v>
      </c>
      <c r="L172" s="133">
        <v>22</v>
      </c>
      <c r="M172" s="133">
        <v>24</v>
      </c>
      <c r="N172" s="133">
        <v>20</v>
      </c>
      <c r="O172" s="133">
        <v>5045</v>
      </c>
      <c r="P172" s="133">
        <v>3555</v>
      </c>
      <c r="Q172" s="133">
        <v>1490</v>
      </c>
      <c r="R172" s="133">
        <v>22</v>
      </c>
      <c r="S172" s="133">
        <v>22</v>
      </c>
      <c r="T172" s="133">
        <v>21</v>
      </c>
      <c r="U172" s="133">
        <v>14789</v>
      </c>
      <c r="V172" s="133">
        <v>9882</v>
      </c>
      <c r="W172" s="133">
        <v>4907</v>
      </c>
      <c r="X172" s="133">
        <v>22</v>
      </c>
      <c r="Y172" s="133">
        <v>23</v>
      </c>
      <c r="Z172" s="133">
        <v>20</v>
      </c>
      <c r="AA172" s="133">
        <v>1483</v>
      </c>
      <c r="AB172" s="133">
        <v>1063</v>
      </c>
      <c r="AC172" s="133">
        <v>420</v>
      </c>
      <c r="AD172" s="133">
        <v>12</v>
      </c>
      <c r="AE172" s="133">
        <v>12</v>
      </c>
      <c r="AF172" s="133">
        <v>11</v>
      </c>
      <c r="AG172" s="133">
        <v>94208</v>
      </c>
      <c r="AH172" s="133">
        <v>48315</v>
      </c>
      <c r="AI172" s="133">
        <v>45893</v>
      </c>
      <c r="AJ172" s="133">
        <v>56</v>
      </c>
      <c r="AK172" s="133">
        <v>52</v>
      </c>
      <c r="AL172" s="133">
        <v>59</v>
      </c>
    </row>
    <row r="173" spans="1:38" x14ac:dyDescent="0.35">
      <c r="A173" s="164" t="s">
        <v>361</v>
      </c>
      <c r="B173" s="158" t="s">
        <v>362</v>
      </c>
      <c r="C173" s="133">
        <v>45313</v>
      </c>
      <c r="D173" s="133">
        <v>21865</v>
      </c>
      <c r="E173" s="133">
        <v>23448</v>
      </c>
      <c r="F173" s="133">
        <v>65</v>
      </c>
      <c r="G173" s="133">
        <v>63</v>
      </c>
      <c r="H173" s="133">
        <v>68</v>
      </c>
      <c r="I173" s="133">
        <v>4899</v>
      </c>
      <c r="J173" s="133">
        <v>3208</v>
      </c>
      <c r="K173" s="133">
        <v>1691</v>
      </c>
      <c r="L173" s="133">
        <v>24</v>
      </c>
      <c r="M173" s="133">
        <v>25</v>
      </c>
      <c r="N173" s="133">
        <v>22</v>
      </c>
      <c r="O173" s="133">
        <v>2967</v>
      </c>
      <c r="P173" s="133">
        <v>2102</v>
      </c>
      <c r="Q173" s="133">
        <v>865</v>
      </c>
      <c r="R173" s="133">
        <v>26</v>
      </c>
      <c r="S173" s="133">
        <v>26</v>
      </c>
      <c r="T173" s="133">
        <v>25</v>
      </c>
      <c r="U173" s="133">
        <v>7866</v>
      </c>
      <c r="V173" s="133">
        <v>5310</v>
      </c>
      <c r="W173" s="133">
        <v>2556</v>
      </c>
      <c r="X173" s="133">
        <v>25</v>
      </c>
      <c r="Y173" s="133">
        <v>26</v>
      </c>
      <c r="Z173" s="133">
        <v>23</v>
      </c>
      <c r="AA173" s="133">
        <v>816</v>
      </c>
      <c r="AB173" s="133">
        <v>584</v>
      </c>
      <c r="AC173" s="133">
        <v>232</v>
      </c>
      <c r="AD173" s="133">
        <v>13</v>
      </c>
      <c r="AE173" s="133">
        <v>13</v>
      </c>
      <c r="AF173" s="133">
        <v>12</v>
      </c>
      <c r="AG173" s="133">
        <v>54250</v>
      </c>
      <c r="AH173" s="133">
        <v>27879</v>
      </c>
      <c r="AI173" s="133">
        <v>26371</v>
      </c>
      <c r="AJ173" s="133">
        <v>58</v>
      </c>
      <c r="AK173" s="133">
        <v>55</v>
      </c>
      <c r="AL173" s="133">
        <v>63</v>
      </c>
    </row>
    <row r="174" spans="1:38" x14ac:dyDescent="0.35">
      <c r="A174" s="166" t="s">
        <v>70</v>
      </c>
      <c r="B174" s="172" t="s">
        <v>71</v>
      </c>
      <c r="C174" s="133">
        <v>490927</v>
      </c>
      <c r="D174" s="133">
        <v>235218</v>
      </c>
      <c r="E174" s="133">
        <v>255709</v>
      </c>
      <c r="F174" s="133">
        <v>65</v>
      </c>
      <c r="G174" s="133">
        <v>63</v>
      </c>
      <c r="H174" s="133">
        <v>67</v>
      </c>
      <c r="I174" s="133">
        <v>56439</v>
      </c>
      <c r="J174" s="133">
        <v>36555</v>
      </c>
      <c r="K174" s="133">
        <v>19884</v>
      </c>
      <c r="L174" s="133">
        <v>25</v>
      </c>
      <c r="M174" s="133">
        <v>26</v>
      </c>
      <c r="N174" s="133">
        <v>24</v>
      </c>
      <c r="O174" s="133">
        <v>33546</v>
      </c>
      <c r="P174" s="133">
        <v>23791</v>
      </c>
      <c r="Q174" s="133">
        <v>9755</v>
      </c>
      <c r="R174" s="133">
        <v>25</v>
      </c>
      <c r="S174" s="133">
        <v>25</v>
      </c>
      <c r="T174" s="133">
        <v>25</v>
      </c>
      <c r="U174" s="133">
        <v>89985</v>
      </c>
      <c r="V174" s="133">
        <v>60346</v>
      </c>
      <c r="W174" s="133">
        <v>29639</v>
      </c>
      <c r="X174" s="133">
        <v>25</v>
      </c>
      <c r="Y174" s="133">
        <v>25</v>
      </c>
      <c r="Z174" s="133">
        <v>24</v>
      </c>
      <c r="AA174" s="133">
        <v>9207</v>
      </c>
      <c r="AB174" s="133">
        <v>6540</v>
      </c>
      <c r="AC174" s="133">
        <v>2667</v>
      </c>
      <c r="AD174" s="133">
        <v>12</v>
      </c>
      <c r="AE174" s="133">
        <v>12</v>
      </c>
      <c r="AF174" s="133">
        <v>10</v>
      </c>
      <c r="AG174" s="133">
        <v>593499</v>
      </c>
      <c r="AH174" s="133">
        <v>303870</v>
      </c>
      <c r="AI174" s="133">
        <v>289629</v>
      </c>
      <c r="AJ174" s="133">
        <v>58</v>
      </c>
      <c r="AK174" s="133">
        <v>54</v>
      </c>
      <c r="AL174" s="133">
        <v>62</v>
      </c>
    </row>
  </sheetData>
  <phoneticPr fontId="0"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L174"/>
  <sheetViews>
    <sheetView workbookViewId="0">
      <pane xSplit="2" ySplit="9" topLeftCell="C10" activePane="bottomRight" state="frozen"/>
      <selection sqref="A1:L1"/>
      <selection pane="topRight" sqref="A1:L1"/>
      <selection pane="bottomLeft" sqref="A1:L1"/>
      <selection pane="bottomRight"/>
    </sheetView>
  </sheetViews>
  <sheetFormatPr defaultColWidth="9.1328125" defaultRowHeight="12.75" x14ac:dyDescent="0.35"/>
  <cols>
    <col min="1" max="1" width="17.1328125" style="133" customWidth="1"/>
    <col min="2" max="2" width="30.1328125" style="133" customWidth="1"/>
    <col min="3" max="16384" width="9.1328125" style="133"/>
  </cols>
  <sheetData>
    <row r="1" spans="1:38" ht="15" x14ac:dyDescent="0.4">
      <c r="A1" s="145" t="s">
        <v>421</v>
      </c>
      <c r="B1" s="175"/>
      <c r="C1" s="173"/>
      <c r="D1" s="173"/>
      <c r="E1" s="173"/>
      <c r="F1" s="173"/>
      <c r="G1" s="173"/>
      <c r="H1" s="173"/>
      <c r="I1" s="173"/>
      <c r="J1" s="173"/>
      <c r="K1" s="173"/>
      <c r="L1" s="173"/>
      <c r="M1" s="173"/>
      <c r="N1" s="173"/>
      <c r="O1" s="173"/>
      <c r="P1" s="173"/>
      <c r="Q1" s="173"/>
      <c r="R1" s="173"/>
      <c r="S1" s="173"/>
      <c r="T1" s="173"/>
      <c r="U1" s="173"/>
      <c r="V1" s="173">
        <v>22</v>
      </c>
      <c r="W1" s="173">
        <v>23</v>
      </c>
      <c r="X1" s="173">
        <v>24</v>
      </c>
      <c r="Y1" s="173">
        <v>25</v>
      </c>
      <c r="Z1" s="173">
        <v>26</v>
      </c>
      <c r="AA1" s="173">
        <v>27</v>
      </c>
      <c r="AB1" s="173">
        <v>28</v>
      </c>
      <c r="AC1" s="173">
        <v>29</v>
      </c>
      <c r="AD1" s="173">
        <v>30</v>
      </c>
      <c r="AE1" s="173">
        <v>31</v>
      </c>
      <c r="AF1" s="173">
        <v>32</v>
      </c>
      <c r="AG1" s="173">
        <v>33</v>
      </c>
      <c r="AH1" s="173">
        <v>34</v>
      </c>
      <c r="AI1" s="173">
        <v>35</v>
      </c>
      <c r="AJ1" s="173">
        <v>36</v>
      </c>
      <c r="AK1" s="173">
        <v>37</v>
      </c>
      <c r="AL1" s="173">
        <v>38</v>
      </c>
    </row>
    <row r="2" spans="1:38" ht="13.15" x14ac:dyDescent="0.4">
      <c r="A2" s="175"/>
      <c r="B2" s="175"/>
      <c r="C2" s="174" t="s">
        <v>16</v>
      </c>
      <c r="D2" s="174"/>
      <c r="E2" s="174"/>
      <c r="F2" s="174"/>
      <c r="G2" s="174"/>
      <c r="H2" s="174"/>
      <c r="I2" s="174" t="s">
        <v>19</v>
      </c>
      <c r="J2" s="174"/>
      <c r="K2" s="174"/>
      <c r="L2" s="174"/>
      <c r="M2" s="174"/>
      <c r="N2" s="174"/>
      <c r="O2" s="174" t="s">
        <v>432</v>
      </c>
      <c r="P2" s="174"/>
      <c r="Q2" s="174"/>
      <c r="R2" s="174"/>
      <c r="S2" s="174"/>
      <c r="T2" s="174"/>
      <c r="U2" s="174" t="s">
        <v>18</v>
      </c>
      <c r="V2" s="174"/>
      <c r="W2" s="174"/>
      <c r="X2" s="174"/>
      <c r="Y2" s="174"/>
      <c r="Z2" s="174"/>
      <c r="AA2" s="174" t="s">
        <v>21</v>
      </c>
      <c r="AB2" s="174"/>
      <c r="AC2" s="174"/>
      <c r="AD2" s="174"/>
      <c r="AE2" s="174"/>
      <c r="AF2" s="174"/>
      <c r="AG2" s="174" t="s">
        <v>48</v>
      </c>
      <c r="AH2" s="174"/>
      <c r="AI2" s="174"/>
      <c r="AJ2" s="174"/>
      <c r="AK2" s="174"/>
      <c r="AL2" s="174"/>
    </row>
    <row r="3" spans="1:38" ht="13.15" x14ac:dyDescent="0.4">
      <c r="A3" s="175"/>
      <c r="B3" s="175"/>
      <c r="C3" s="174" t="s">
        <v>398</v>
      </c>
      <c r="D3" s="174"/>
      <c r="E3" s="174"/>
      <c r="F3" s="174"/>
      <c r="G3" s="174"/>
      <c r="H3" s="174"/>
      <c r="I3" s="174" t="s">
        <v>398</v>
      </c>
      <c r="J3" s="174"/>
      <c r="K3" s="174"/>
      <c r="L3" s="174"/>
      <c r="M3" s="174"/>
      <c r="N3" s="174"/>
      <c r="O3" s="174" t="s">
        <v>398</v>
      </c>
      <c r="P3" s="174"/>
      <c r="Q3" s="174"/>
      <c r="R3" s="174"/>
      <c r="S3" s="174"/>
      <c r="T3" s="174"/>
      <c r="U3" s="174" t="s">
        <v>398</v>
      </c>
      <c r="V3" s="174"/>
      <c r="W3" s="174"/>
      <c r="X3" s="174"/>
      <c r="Y3" s="174"/>
      <c r="Z3" s="174"/>
      <c r="AA3" s="174" t="s">
        <v>398</v>
      </c>
      <c r="AB3" s="174"/>
      <c r="AC3" s="174"/>
      <c r="AD3" s="174"/>
      <c r="AE3" s="174"/>
      <c r="AF3" s="174"/>
      <c r="AG3" s="174" t="s">
        <v>398</v>
      </c>
      <c r="AH3" s="174"/>
      <c r="AI3" s="174"/>
      <c r="AJ3" s="174"/>
      <c r="AK3" s="174"/>
      <c r="AL3" s="174"/>
    </row>
    <row r="4" spans="1:38" x14ac:dyDescent="0.35">
      <c r="A4" s="175"/>
      <c r="B4" s="175"/>
      <c r="C4" s="175">
        <v>1</v>
      </c>
      <c r="D4" s="175"/>
      <c r="E4" s="175"/>
      <c r="F4" s="175"/>
      <c r="G4" s="175"/>
      <c r="H4" s="175"/>
      <c r="I4" s="175">
        <v>1</v>
      </c>
      <c r="J4" s="175"/>
      <c r="K4" s="175"/>
      <c r="L4" s="175"/>
      <c r="M4" s="175"/>
      <c r="N4" s="175"/>
      <c r="O4" s="175">
        <v>1</v>
      </c>
      <c r="P4" s="175"/>
      <c r="Q4" s="175"/>
      <c r="R4" s="175"/>
      <c r="S4" s="175"/>
      <c r="T4" s="175"/>
      <c r="U4" s="175">
        <v>1</v>
      </c>
      <c r="V4" s="175"/>
      <c r="W4" s="175"/>
      <c r="X4" s="175"/>
      <c r="Y4" s="175"/>
      <c r="Z4" s="175"/>
      <c r="AA4" s="175">
        <v>1</v>
      </c>
      <c r="AB4" s="175"/>
      <c r="AC4" s="175"/>
      <c r="AD4" s="175"/>
      <c r="AE4" s="175"/>
      <c r="AF4" s="175"/>
      <c r="AG4" s="175">
        <v>1</v>
      </c>
      <c r="AH4" s="175"/>
      <c r="AI4" s="175"/>
      <c r="AJ4" s="175"/>
      <c r="AK4" s="175"/>
      <c r="AL4" s="175"/>
    </row>
    <row r="5" spans="1:38" x14ac:dyDescent="0.35">
      <c r="A5" s="175"/>
      <c r="B5" s="175"/>
      <c r="C5" s="175" t="s">
        <v>418</v>
      </c>
      <c r="D5" s="175"/>
      <c r="E5" s="175"/>
      <c r="F5" s="175"/>
      <c r="G5" s="175"/>
      <c r="H5" s="175"/>
      <c r="I5" s="175" t="s">
        <v>418</v>
      </c>
      <c r="J5" s="175"/>
      <c r="K5" s="175"/>
      <c r="L5" s="175"/>
      <c r="M5" s="175"/>
      <c r="N5" s="175"/>
      <c r="O5" s="175" t="s">
        <v>418</v>
      </c>
      <c r="P5" s="175"/>
      <c r="Q5" s="175"/>
      <c r="R5" s="175"/>
      <c r="S5" s="175"/>
      <c r="T5" s="175"/>
      <c r="U5" s="175" t="s">
        <v>418</v>
      </c>
      <c r="V5" s="175"/>
      <c r="W5" s="175"/>
      <c r="X5" s="175"/>
      <c r="Y5" s="175"/>
      <c r="Z5" s="175"/>
      <c r="AA5" s="175" t="s">
        <v>418</v>
      </c>
      <c r="AB5" s="175"/>
      <c r="AC5" s="175"/>
      <c r="AD5" s="175"/>
      <c r="AE5" s="175"/>
      <c r="AF5" s="175"/>
      <c r="AG5" s="175" t="s">
        <v>418</v>
      </c>
      <c r="AH5" s="175"/>
      <c r="AI5" s="175"/>
      <c r="AJ5" s="175"/>
      <c r="AK5" s="175"/>
      <c r="AL5" s="175"/>
    </row>
    <row r="6" spans="1:38" x14ac:dyDescent="0.35">
      <c r="C6" s="175" t="s">
        <v>48</v>
      </c>
      <c r="D6" s="175"/>
      <c r="E6" s="175"/>
      <c r="F6" s="175">
        <v>1</v>
      </c>
      <c r="G6" s="175"/>
      <c r="H6" s="175"/>
      <c r="I6" s="175" t="s">
        <v>48</v>
      </c>
      <c r="J6" s="175"/>
      <c r="K6" s="175"/>
      <c r="L6" s="175">
        <v>1</v>
      </c>
      <c r="M6" s="175"/>
      <c r="N6" s="175"/>
      <c r="O6" s="175" t="s">
        <v>48</v>
      </c>
      <c r="P6" s="175"/>
      <c r="Q6" s="175"/>
      <c r="R6" s="175">
        <v>1</v>
      </c>
      <c r="S6" s="175"/>
      <c r="T6" s="175"/>
      <c r="U6" s="175" t="s">
        <v>48</v>
      </c>
      <c r="V6" s="175"/>
      <c r="W6" s="175"/>
      <c r="X6" s="175">
        <v>1</v>
      </c>
      <c r="Y6" s="175"/>
      <c r="Z6" s="175"/>
      <c r="AA6" s="175" t="s">
        <v>48</v>
      </c>
      <c r="AB6" s="175"/>
      <c r="AC6" s="175"/>
      <c r="AD6" s="175">
        <v>1</v>
      </c>
      <c r="AE6" s="175"/>
      <c r="AF6" s="175"/>
      <c r="AG6" s="175" t="s">
        <v>48</v>
      </c>
      <c r="AH6" s="175"/>
      <c r="AI6" s="175"/>
      <c r="AJ6" s="175">
        <v>1</v>
      </c>
      <c r="AK6" s="175"/>
      <c r="AL6" s="175"/>
    </row>
    <row r="7" spans="1:38" x14ac:dyDescent="0.35">
      <c r="C7" s="175" t="s">
        <v>399</v>
      </c>
      <c r="D7" s="175"/>
      <c r="E7" s="175"/>
      <c r="F7" s="175" t="s">
        <v>399</v>
      </c>
      <c r="G7" s="175"/>
      <c r="H7" s="175"/>
      <c r="I7" s="175" t="s">
        <v>399</v>
      </c>
      <c r="J7" s="175"/>
      <c r="K7" s="175"/>
      <c r="L7" s="175" t="s">
        <v>399</v>
      </c>
      <c r="M7" s="175"/>
      <c r="N7" s="175"/>
      <c r="O7" s="175" t="s">
        <v>399</v>
      </c>
      <c r="P7" s="175"/>
      <c r="Q7" s="175"/>
      <c r="R7" s="175" t="s">
        <v>399</v>
      </c>
      <c r="S7" s="175"/>
      <c r="T7" s="175"/>
      <c r="U7" s="175" t="s">
        <v>399</v>
      </c>
      <c r="V7" s="175"/>
      <c r="W7" s="175"/>
      <c r="X7" s="175" t="s">
        <v>399</v>
      </c>
      <c r="Y7" s="175"/>
      <c r="Z7" s="175"/>
      <c r="AA7" s="175" t="s">
        <v>399</v>
      </c>
      <c r="AB7" s="175"/>
      <c r="AC7" s="175"/>
      <c r="AD7" s="175" t="s">
        <v>399</v>
      </c>
      <c r="AE7" s="175"/>
      <c r="AF7" s="175"/>
      <c r="AG7" s="175" t="s">
        <v>399</v>
      </c>
      <c r="AH7" s="175"/>
      <c r="AI7" s="175"/>
      <c r="AJ7" s="175" t="s">
        <v>399</v>
      </c>
      <c r="AK7" s="175"/>
      <c r="AL7" s="175"/>
    </row>
    <row r="8" spans="1:38" ht="13.15" x14ac:dyDescent="0.4">
      <c r="C8" s="174" t="s">
        <v>48</v>
      </c>
      <c r="D8" s="174" t="s">
        <v>400</v>
      </c>
      <c r="E8" s="174" t="s">
        <v>401</v>
      </c>
      <c r="F8" s="174" t="s">
        <v>48</v>
      </c>
      <c r="G8" s="174" t="s">
        <v>400</v>
      </c>
      <c r="H8" s="174" t="s">
        <v>401</v>
      </c>
      <c r="I8" s="174" t="s">
        <v>48</v>
      </c>
      <c r="J8" s="174" t="s">
        <v>400</v>
      </c>
      <c r="K8" s="174" t="s">
        <v>401</v>
      </c>
      <c r="L8" s="174" t="s">
        <v>48</v>
      </c>
      <c r="M8" s="174" t="s">
        <v>400</v>
      </c>
      <c r="N8" s="174" t="s">
        <v>401</v>
      </c>
      <c r="O8" s="174" t="s">
        <v>48</v>
      </c>
      <c r="P8" s="174" t="s">
        <v>400</v>
      </c>
      <c r="Q8" s="174" t="s">
        <v>401</v>
      </c>
      <c r="R8" s="174" t="s">
        <v>48</v>
      </c>
      <c r="S8" s="174" t="s">
        <v>400</v>
      </c>
      <c r="T8" s="174" t="s">
        <v>401</v>
      </c>
      <c r="U8" s="174" t="s">
        <v>48</v>
      </c>
      <c r="V8" s="174" t="s">
        <v>400</v>
      </c>
      <c r="W8" s="174" t="s">
        <v>401</v>
      </c>
      <c r="X8" s="174" t="s">
        <v>48</v>
      </c>
      <c r="Y8" s="174" t="s">
        <v>400</v>
      </c>
      <c r="Z8" s="174" t="s">
        <v>401</v>
      </c>
      <c r="AA8" s="174" t="s">
        <v>48</v>
      </c>
      <c r="AB8" s="174" t="s">
        <v>400</v>
      </c>
      <c r="AC8" s="174" t="s">
        <v>401</v>
      </c>
      <c r="AD8" s="174" t="s">
        <v>48</v>
      </c>
      <c r="AE8" s="174" t="s">
        <v>400</v>
      </c>
      <c r="AF8" s="174" t="s">
        <v>401</v>
      </c>
      <c r="AG8" s="174" t="s">
        <v>48</v>
      </c>
      <c r="AH8" s="174" t="s">
        <v>400</v>
      </c>
      <c r="AI8" s="174" t="s">
        <v>401</v>
      </c>
      <c r="AJ8" s="174" t="s">
        <v>48</v>
      </c>
      <c r="AK8" s="174" t="s">
        <v>400</v>
      </c>
      <c r="AL8" s="174" t="s">
        <v>401</v>
      </c>
    </row>
    <row r="9" spans="1:38" x14ac:dyDescent="0.35">
      <c r="C9" s="175" t="s">
        <v>407</v>
      </c>
      <c r="D9" s="175" t="s">
        <v>407</v>
      </c>
      <c r="E9" s="175" t="s">
        <v>407</v>
      </c>
      <c r="F9" s="175" t="s">
        <v>407</v>
      </c>
      <c r="G9" s="175" t="s">
        <v>407</v>
      </c>
      <c r="H9" s="175" t="s">
        <v>407</v>
      </c>
      <c r="I9" s="175" t="s">
        <v>407</v>
      </c>
      <c r="J9" s="175" t="s">
        <v>407</v>
      </c>
      <c r="K9" s="175" t="s">
        <v>407</v>
      </c>
      <c r="L9" s="175" t="s">
        <v>407</v>
      </c>
      <c r="M9" s="175" t="s">
        <v>407</v>
      </c>
      <c r="N9" s="175" t="s">
        <v>407</v>
      </c>
      <c r="O9" s="175" t="s">
        <v>407</v>
      </c>
      <c r="P9" s="175" t="s">
        <v>407</v>
      </c>
      <c r="Q9" s="175" t="s">
        <v>407</v>
      </c>
      <c r="R9" s="175" t="s">
        <v>407</v>
      </c>
      <c r="S9" s="175" t="s">
        <v>407</v>
      </c>
      <c r="T9" s="175" t="s">
        <v>407</v>
      </c>
      <c r="U9" s="175" t="s">
        <v>407</v>
      </c>
      <c r="V9" s="175" t="s">
        <v>407</v>
      </c>
      <c r="W9" s="175" t="s">
        <v>407</v>
      </c>
      <c r="X9" s="175" t="s">
        <v>407</v>
      </c>
      <c r="Y9" s="175" t="s">
        <v>407</v>
      </c>
      <c r="Z9" s="175" t="s">
        <v>407</v>
      </c>
      <c r="AA9" s="175" t="s">
        <v>407</v>
      </c>
      <c r="AB9" s="175" t="s">
        <v>407</v>
      </c>
      <c r="AC9" s="175" t="s">
        <v>407</v>
      </c>
      <c r="AD9" s="175" t="s">
        <v>407</v>
      </c>
      <c r="AE9" s="175" t="s">
        <v>407</v>
      </c>
      <c r="AF9" s="175" t="s">
        <v>407</v>
      </c>
      <c r="AG9" s="175" t="s">
        <v>407</v>
      </c>
      <c r="AH9" s="175" t="s">
        <v>407</v>
      </c>
      <c r="AI9" s="175" t="s">
        <v>407</v>
      </c>
      <c r="AJ9" s="175" t="s">
        <v>407</v>
      </c>
      <c r="AK9" s="175" t="s">
        <v>407</v>
      </c>
      <c r="AL9" s="175" t="s">
        <v>407</v>
      </c>
    </row>
    <row r="10" spans="1:38" x14ac:dyDescent="0.35">
      <c r="A10" s="133" t="s">
        <v>255</v>
      </c>
      <c r="B10" s="133" t="s">
        <v>256</v>
      </c>
      <c r="C10" s="147" t="s">
        <v>441</v>
      </c>
      <c r="D10" s="147" t="s">
        <v>441</v>
      </c>
      <c r="E10" s="147" t="s">
        <v>441</v>
      </c>
      <c r="F10" s="147" t="s">
        <v>441</v>
      </c>
      <c r="G10" s="147" t="s">
        <v>441</v>
      </c>
      <c r="H10" s="147" t="s">
        <v>441</v>
      </c>
      <c r="I10" s="147" t="s">
        <v>441</v>
      </c>
      <c r="J10" s="147" t="s">
        <v>441</v>
      </c>
      <c r="K10" s="147" t="s">
        <v>441</v>
      </c>
      <c r="L10" s="147" t="s">
        <v>441</v>
      </c>
      <c r="M10" s="147" t="s">
        <v>441</v>
      </c>
      <c r="N10" s="147" t="s">
        <v>441</v>
      </c>
      <c r="O10" s="147" t="s">
        <v>441</v>
      </c>
      <c r="P10" s="147" t="s">
        <v>441</v>
      </c>
      <c r="Q10" s="147" t="s">
        <v>441</v>
      </c>
      <c r="R10" s="147" t="s">
        <v>441</v>
      </c>
      <c r="S10" s="147" t="s">
        <v>441</v>
      </c>
      <c r="T10" s="147" t="s">
        <v>441</v>
      </c>
      <c r="U10" s="147" t="s">
        <v>441</v>
      </c>
      <c r="V10" s="147" t="s">
        <v>441</v>
      </c>
      <c r="W10" s="147" t="s">
        <v>441</v>
      </c>
      <c r="X10" s="147" t="s">
        <v>441</v>
      </c>
      <c r="Y10" s="147" t="s">
        <v>441</v>
      </c>
      <c r="Z10" s="147" t="s">
        <v>441</v>
      </c>
      <c r="AA10" s="147" t="s">
        <v>441</v>
      </c>
      <c r="AB10" s="147" t="s">
        <v>441</v>
      </c>
      <c r="AC10" s="147" t="s">
        <v>441</v>
      </c>
      <c r="AD10" s="147" t="s">
        <v>441</v>
      </c>
      <c r="AE10" s="147" t="s">
        <v>441</v>
      </c>
      <c r="AF10" s="147" t="s">
        <v>441</v>
      </c>
      <c r="AG10" s="147" t="s">
        <v>441</v>
      </c>
      <c r="AH10" s="147" t="s">
        <v>441</v>
      </c>
      <c r="AI10" s="147" t="s">
        <v>441</v>
      </c>
      <c r="AJ10" s="147" t="s">
        <v>441</v>
      </c>
      <c r="AK10" s="147" t="s">
        <v>441</v>
      </c>
      <c r="AL10" s="147" t="s">
        <v>441</v>
      </c>
    </row>
    <row r="11" spans="1:38" x14ac:dyDescent="0.35">
      <c r="A11" s="133" t="s">
        <v>253</v>
      </c>
      <c r="B11" s="133" t="s">
        <v>254</v>
      </c>
      <c r="C11" s="147">
        <v>1279</v>
      </c>
      <c r="D11" s="147">
        <v>612</v>
      </c>
      <c r="E11" s="147">
        <v>667</v>
      </c>
      <c r="F11" s="147">
        <v>75</v>
      </c>
      <c r="G11" s="147">
        <v>74</v>
      </c>
      <c r="H11" s="147">
        <v>76</v>
      </c>
      <c r="I11" s="147">
        <v>146</v>
      </c>
      <c r="J11" s="147">
        <v>97</v>
      </c>
      <c r="K11" s="147">
        <v>49</v>
      </c>
      <c r="L11" s="147">
        <v>43</v>
      </c>
      <c r="M11" s="147">
        <v>46</v>
      </c>
      <c r="N11" s="147">
        <v>37</v>
      </c>
      <c r="O11" s="147">
        <v>103</v>
      </c>
      <c r="P11" s="147">
        <v>71</v>
      </c>
      <c r="Q11" s="147">
        <v>32</v>
      </c>
      <c r="R11" s="147">
        <v>39</v>
      </c>
      <c r="S11" s="147">
        <v>39</v>
      </c>
      <c r="T11" s="147">
        <v>38</v>
      </c>
      <c r="U11" s="147">
        <v>249</v>
      </c>
      <c r="V11" s="147">
        <v>168</v>
      </c>
      <c r="W11" s="147">
        <v>81</v>
      </c>
      <c r="X11" s="147">
        <v>41</v>
      </c>
      <c r="Y11" s="147">
        <v>43</v>
      </c>
      <c r="Z11" s="147">
        <v>37</v>
      </c>
      <c r="AA11" s="147">
        <v>46</v>
      </c>
      <c r="AB11" s="147">
        <v>37</v>
      </c>
      <c r="AC11" s="147">
        <v>9</v>
      </c>
      <c r="AD11" s="147">
        <v>20</v>
      </c>
      <c r="AE11" s="147" t="s">
        <v>414</v>
      </c>
      <c r="AF11" s="147" t="s">
        <v>414</v>
      </c>
      <c r="AG11" s="147">
        <v>1592</v>
      </c>
      <c r="AH11" s="147">
        <v>826</v>
      </c>
      <c r="AI11" s="147">
        <v>766</v>
      </c>
      <c r="AJ11" s="147">
        <v>68</v>
      </c>
      <c r="AK11" s="147">
        <v>65</v>
      </c>
      <c r="AL11" s="147">
        <v>70</v>
      </c>
    </row>
    <row r="12" spans="1:38" x14ac:dyDescent="0.35">
      <c r="A12" s="133" t="s">
        <v>299</v>
      </c>
      <c r="B12" s="133" t="s">
        <v>300</v>
      </c>
      <c r="C12" s="147">
        <v>2542</v>
      </c>
      <c r="D12" s="147">
        <v>1216</v>
      </c>
      <c r="E12" s="147">
        <v>1326</v>
      </c>
      <c r="F12" s="147">
        <v>85</v>
      </c>
      <c r="G12" s="147">
        <v>83</v>
      </c>
      <c r="H12" s="147">
        <v>86</v>
      </c>
      <c r="I12" s="147">
        <v>275</v>
      </c>
      <c r="J12" s="147">
        <v>172</v>
      </c>
      <c r="K12" s="147">
        <v>103</v>
      </c>
      <c r="L12" s="147">
        <v>58</v>
      </c>
      <c r="M12" s="147">
        <v>59</v>
      </c>
      <c r="N12" s="147">
        <v>56</v>
      </c>
      <c r="O12" s="147">
        <v>428</v>
      </c>
      <c r="P12" s="147">
        <v>290</v>
      </c>
      <c r="Q12" s="147">
        <v>138</v>
      </c>
      <c r="R12" s="147">
        <v>52</v>
      </c>
      <c r="S12" s="147">
        <v>52</v>
      </c>
      <c r="T12" s="147">
        <v>50</v>
      </c>
      <c r="U12" s="147">
        <v>703</v>
      </c>
      <c r="V12" s="147">
        <v>462</v>
      </c>
      <c r="W12" s="147">
        <v>241</v>
      </c>
      <c r="X12" s="147">
        <v>54</v>
      </c>
      <c r="Y12" s="147">
        <v>55</v>
      </c>
      <c r="Z12" s="147">
        <v>53</v>
      </c>
      <c r="AA12" s="147">
        <v>48</v>
      </c>
      <c r="AB12" s="147">
        <v>38</v>
      </c>
      <c r="AC12" s="147">
        <v>10</v>
      </c>
      <c r="AD12" s="147">
        <v>6</v>
      </c>
      <c r="AE12" s="147" t="s">
        <v>414</v>
      </c>
      <c r="AF12" s="147" t="s">
        <v>414</v>
      </c>
      <c r="AG12" s="147">
        <v>3331</v>
      </c>
      <c r="AH12" s="147">
        <v>1738</v>
      </c>
      <c r="AI12" s="147">
        <v>1593</v>
      </c>
      <c r="AJ12" s="147">
        <v>76</v>
      </c>
      <c r="AK12" s="147">
        <v>73</v>
      </c>
      <c r="AL12" s="147">
        <v>80</v>
      </c>
    </row>
    <row r="13" spans="1:38" x14ac:dyDescent="0.35">
      <c r="A13" s="133" t="s">
        <v>257</v>
      </c>
      <c r="B13" s="133" t="s">
        <v>258</v>
      </c>
      <c r="C13" s="147">
        <v>2081</v>
      </c>
      <c r="D13" s="147">
        <v>959</v>
      </c>
      <c r="E13" s="147">
        <v>1122</v>
      </c>
      <c r="F13" s="147">
        <v>81</v>
      </c>
      <c r="G13" s="147">
        <v>77</v>
      </c>
      <c r="H13" s="147">
        <v>84</v>
      </c>
      <c r="I13" s="147">
        <v>265</v>
      </c>
      <c r="J13" s="147">
        <v>171</v>
      </c>
      <c r="K13" s="147">
        <v>94</v>
      </c>
      <c r="L13" s="147">
        <v>48</v>
      </c>
      <c r="M13" s="147">
        <v>46</v>
      </c>
      <c r="N13" s="147">
        <v>51</v>
      </c>
      <c r="O13" s="147">
        <v>213</v>
      </c>
      <c r="P13" s="147">
        <v>133</v>
      </c>
      <c r="Q13" s="147">
        <v>80</v>
      </c>
      <c r="R13" s="147">
        <v>40</v>
      </c>
      <c r="S13" s="147">
        <v>43</v>
      </c>
      <c r="T13" s="147">
        <v>36</v>
      </c>
      <c r="U13" s="147">
        <v>478</v>
      </c>
      <c r="V13" s="147">
        <v>304</v>
      </c>
      <c r="W13" s="147">
        <v>174</v>
      </c>
      <c r="X13" s="147">
        <v>44</v>
      </c>
      <c r="Y13" s="147">
        <v>44</v>
      </c>
      <c r="Z13" s="147">
        <v>44</v>
      </c>
      <c r="AA13" s="147">
        <v>67</v>
      </c>
      <c r="AB13" s="147">
        <v>46</v>
      </c>
      <c r="AC13" s="147">
        <v>21</v>
      </c>
      <c r="AD13" s="147">
        <v>12</v>
      </c>
      <c r="AE13" s="147">
        <v>9</v>
      </c>
      <c r="AF13" s="147">
        <v>19</v>
      </c>
      <c r="AG13" s="147">
        <v>2648</v>
      </c>
      <c r="AH13" s="147">
        <v>1320</v>
      </c>
      <c r="AI13" s="147">
        <v>1328</v>
      </c>
      <c r="AJ13" s="147">
        <v>72</v>
      </c>
      <c r="AK13" s="147">
        <v>67</v>
      </c>
      <c r="AL13" s="147">
        <v>78</v>
      </c>
    </row>
    <row r="14" spans="1:38" x14ac:dyDescent="0.35">
      <c r="A14" s="133" t="s">
        <v>259</v>
      </c>
      <c r="B14" s="133" t="s">
        <v>260</v>
      </c>
      <c r="C14" s="147">
        <v>1097</v>
      </c>
      <c r="D14" s="147">
        <v>530</v>
      </c>
      <c r="E14" s="147">
        <v>567</v>
      </c>
      <c r="F14" s="147">
        <v>84</v>
      </c>
      <c r="G14" s="147">
        <v>84</v>
      </c>
      <c r="H14" s="147">
        <v>84</v>
      </c>
      <c r="I14" s="147">
        <v>161</v>
      </c>
      <c r="J14" s="147">
        <v>106</v>
      </c>
      <c r="K14" s="147">
        <v>55</v>
      </c>
      <c r="L14" s="147">
        <v>55</v>
      </c>
      <c r="M14" s="147">
        <v>63</v>
      </c>
      <c r="N14" s="147">
        <v>40</v>
      </c>
      <c r="O14" s="147">
        <v>95</v>
      </c>
      <c r="P14" s="147">
        <v>63</v>
      </c>
      <c r="Q14" s="147">
        <v>32</v>
      </c>
      <c r="R14" s="147">
        <v>41</v>
      </c>
      <c r="S14" s="147">
        <v>41</v>
      </c>
      <c r="T14" s="147">
        <v>41</v>
      </c>
      <c r="U14" s="147">
        <v>256</v>
      </c>
      <c r="V14" s="147">
        <v>169</v>
      </c>
      <c r="W14" s="147">
        <v>87</v>
      </c>
      <c r="X14" s="147">
        <v>50</v>
      </c>
      <c r="Y14" s="147">
        <v>55</v>
      </c>
      <c r="Z14" s="147">
        <v>40</v>
      </c>
      <c r="AA14" s="147">
        <v>43</v>
      </c>
      <c r="AB14" s="147">
        <v>32</v>
      </c>
      <c r="AC14" s="147">
        <v>11</v>
      </c>
      <c r="AD14" s="147">
        <v>23</v>
      </c>
      <c r="AE14" s="147" t="s">
        <v>414</v>
      </c>
      <c r="AF14" s="147" t="s">
        <v>414</v>
      </c>
      <c r="AG14" s="147">
        <v>1404</v>
      </c>
      <c r="AH14" s="147">
        <v>734</v>
      </c>
      <c r="AI14" s="147">
        <v>670</v>
      </c>
      <c r="AJ14" s="147">
        <v>76</v>
      </c>
      <c r="AK14" s="147">
        <v>75</v>
      </c>
      <c r="AL14" s="147">
        <v>77</v>
      </c>
    </row>
    <row r="15" spans="1:38" x14ac:dyDescent="0.35">
      <c r="A15" s="133" t="s">
        <v>263</v>
      </c>
      <c r="B15" s="133" t="s">
        <v>264</v>
      </c>
      <c r="C15" s="147">
        <v>1581</v>
      </c>
      <c r="D15" s="147">
        <v>731</v>
      </c>
      <c r="E15" s="147">
        <v>850</v>
      </c>
      <c r="F15" s="147">
        <v>78</v>
      </c>
      <c r="G15" s="147">
        <v>77</v>
      </c>
      <c r="H15" s="147">
        <v>80</v>
      </c>
      <c r="I15" s="147">
        <v>190</v>
      </c>
      <c r="J15" s="147">
        <v>129</v>
      </c>
      <c r="K15" s="147">
        <v>61</v>
      </c>
      <c r="L15" s="147">
        <v>37</v>
      </c>
      <c r="M15" s="147">
        <v>38</v>
      </c>
      <c r="N15" s="147">
        <v>36</v>
      </c>
      <c r="O15" s="147">
        <v>161</v>
      </c>
      <c r="P15" s="147">
        <v>117</v>
      </c>
      <c r="Q15" s="147">
        <v>44</v>
      </c>
      <c r="R15" s="147">
        <v>36</v>
      </c>
      <c r="S15" s="147">
        <v>36</v>
      </c>
      <c r="T15" s="147">
        <v>36</v>
      </c>
      <c r="U15" s="147">
        <v>351</v>
      </c>
      <c r="V15" s="147">
        <v>246</v>
      </c>
      <c r="W15" s="147">
        <v>105</v>
      </c>
      <c r="X15" s="147">
        <v>37</v>
      </c>
      <c r="Y15" s="147">
        <v>37</v>
      </c>
      <c r="Z15" s="147">
        <v>36</v>
      </c>
      <c r="AA15" s="147">
        <v>54</v>
      </c>
      <c r="AB15" s="147">
        <v>40</v>
      </c>
      <c r="AC15" s="147">
        <v>14</v>
      </c>
      <c r="AD15" s="147">
        <v>26</v>
      </c>
      <c r="AE15" s="147">
        <v>28</v>
      </c>
      <c r="AF15" s="147">
        <v>21</v>
      </c>
      <c r="AG15" s="147">
        <v>1996</v>
      </c>
      <c r="AH15" s="147">
        <v>1019</v>
      </c>
      <c r="AI15" s="147">
        <v>977</v>
      </c>
      <c r="AJ15" s="147">
        <v>70</v>
      </c>
      <c r="AK15" s="147">
        <v>66</v>
      </c>
      <c r="AL15" s="147">
        <v>74</v>
      </c>
    </row>
    <row r="16" spans="1:38" x14ac:dyDescent="0.35">
      <c r="A16" s="133" t="s">
        <v>265</v>
      </c>
      <c r="B16" s="133" t="s">
        <v>266</v>
      </c>
      <c r="C16" s="147" t="s">
        <v>414</v>
      </c>
      <c r="D16" s="147" t="s">
        <v>414</v>
      </c>
      <c r="E16" s="147" t="s">
        <v>414</v>
      </c>
      <c r="F16" s="147" t="s">
        <v>414</v>
      </c>
      <c r="G16" s="147" t="s">
        <v>414</v>
      </c>
      <c r="H16" s="147" t="s">
        <v>414</v>
      </c>
      <c r="I16" s="147" t="s">
        <v>414</v>
      </c>
      <c r="J16" s="147" t="s">
        <v>414</v>
      </c>
      <c r="K16" s="147" t="s">
        <v>414</v>
      </c>
      <c r="L16" s="147" t="s">
        <v>414</v>
      </c>
      <c r="M16" s="147" t="s">
        <v>414</v>
      </c>
      <c r="N16" s="147" t="s">
        <v>414</v>
      </c>
      <c r="O16" s="147" t="s">
        <v>414</v>
      </c>
      <c r="P16" s="147" t="s">
        <v>414</v>
      </c>
      <c r="Q16" s="147" t="s">
        <v>414</v>
      </c>
      <c r="R16" s="147" t="s">
        <v>414</v>
      </c>
      <c r="S16" s="147" t="s">
        <v>414</v>
      </c>
      <c r="T16" s="147" t="s">
        <v>414</v>
      </c>
      <c r="U16" s="147" t="s">
        <v>414</v>
      </c>
      <c r="V16" s="147" t="s">
        <v>414</v>
      </c>
      <c r="W16" s="147" t="s">
        <v>414</v>
      </c>
      <c r="X16" s="147" t="s">
        <v>414</v>
      </c>
      <c r="Y16" s="147" t="s">
        <v>414</v>
      </c>
      <c r="Z16" s="147" t="s">
        <v>414</v>
      </c>
      <c r="AA16" s="147" t="s">
        <v>414</v>
      </c>
      <c r="AB16" s="147" t="s">
        <v>414</v>
      </c>
      <c r="AC16" s="147" t="s">
        <v>414</v>
      </c>
      <c r="AD16" s="147" t="s">
        <v>414</v>
      </c>
      <c r="AE16" s="147" t="s">
        <v>414</v>
      </c>
      <c r="AF16" s="147" t="s">
        <v>414</v>
      </c>
      <c r="AG16" s="147" t="s">
        <v>414</v>
      </c>
      <c r="AH16" s="147" t="s">
        <v>414</v>
      </c>
      <c r="AI16" s="147" t="s">
        <v>414</v>
      </c>
      <c r="AJ16" s="147" t="s">
        <v>414</v>
      </c>
      <c r="AK16" s="147" t="s">
        <v>414</v>
      </c>
      <c r="AL16" s="147" t="s">
        <v>414</v>
      </c>
    </row>
    <row r="17" spans="1:38" x14ac:dyDescent="0.35">
      <c r="A17" s="133" t="s">
        <v>267</v>
      </c>
      <c r="B17" s="133" t="s">
        <v>268</v>
      </c>
      <c r="C17" s="147">
        <v>2440</v>
      </c>
      <c r="D17" s="147">
        <v>1163</v>
      </c>
      <c r="E17" s="147">
        <v>1277</v>
      </c>
      <c r="F17" s="147">
        <v>82</v>
      </c>
      <c r="G17" s="147">
        <v>82</v>
      </c>
      <c r="H17" s="147">
        <v>83</v>
      </c>
      <c r="I17" s="147">
        <v>269</v>
      </c>
      <c r="J17" s="147">
        <v>166</v>
      </c>
      <c r="K17" s="147">
        <v>103</v>
      </c>
      <c r="L17" s="147">
        <v>46</v>
      </c>
      <c r="M17" s="147">
        <v>48</v>
      </c>
      <c r="N17" s="147">
        <v>44</v>
      </c>
      <c r="O17" s="147">
        <v>310</v>
      </c>
      <c r="P17" s="147">
        <v>228</v>
      </c>
      <c r="Q17" s="147">
        <v>82</v>
      </c>
      <c r="R17" s="147">
        <v>41</v>
      </c>
      <c r="S17" s="147">
        <v>43</v>
      </c>
      <c r="T17" s="147">
        <v>35</v>
      </c>
      <c r="U17" s="147">
        <v>579</v>
      </c>
      <c r="V17" s="147">
        <v>394</v>
      </c>
      <c r="W17" s="147">
        <v>185</v>
      </c>
      <c r="X17" s="147">
        <v>44</v>
      </c>
      <c r="Y17" s="147">
        <v>45</v>
      </c>
      <c r="Z17" s="147">
        <v>40</v>
      </c>
      <c r="AA17" s="147">
        <v>73</v>
      </c>
      <c r="AB17" s="147">
        <v>52</v>
      </c>
      <c r="AC17" s="147">
        <v>21</v>
      </c>
      <c r="AD17" s="147">
        <v>22</v>
      </c>
      <c r="AE17" s="147">
        <v>21</v>
      </c>
      <c r="AF17" s="147">
        <v>24</v>
      </c>
      <c r="AG17" s="147">
        <v>3123</v>
      </c>
      <c r="AH17" s="147">
        <v>1621</v>
      </c>
      <c r="AI17" s="147">
        <v>1502</v>
      </c>
      <c r="AJ17" s="147">
        <v>73</v>
      </c>
      <c r="AK17" s="147">
        <v>71</v>
      </c>
      <c r="AL17" s="147">
        <v>76</v>
      </c>
    </row>
    <row r="18" spans="1:38" x14ac:dyDescent="0.35">
      <c r="A18" s="133" t="s">
        <v>269</v>
      </c>
      <c r="B18" s="133" t="s">
        <v>270</v>
      </c>
      <c r="C18" s="147">
        <v>3016</v>
      </c>
      <c r="D18" s="147">
        <v>1401</v>
      </c>
      <c r="E18" s="147">
        <v>1615</v>
      </c>
      <c r="F18" s="147">
        <v>81</v>
      </c>
      <c r="G18" s="147">
        <v>80</v>
      </c>
      <c r="H18" s="147">
        <v>83</v>
      </c>
      <c r="I18" s="147">
        <v>318</v>
      </c>
      <c r="J18" s="147">
        <v>209</v>
      </c>
      <c r="K18" s="147">
        <v>109</v>
      </c>
      <c r="L18" s="147">
        <v>50</v>
      </c>
      <c r="M18" s="147">
        <v>48</v>
      </c>
      <c r="N18" s="147">
        <v>53</v>
      </c>
      <c r="O18" s="147">
        <v>247</v>
      </c>
      <c r="P18" s="147">
        <v>180</v>
      </c>
      <c r="Q18" s="147">
        <v>67</v>
      </c>
      <c r="R18" s="147">
        <v>44</v>
      </c>
      <c r="S18" s="147">
        <v>42</v>
      </c>
      <c r="T18" s="147">
        <v>51</v>
      </c>
      <c r="U18" s="147">
        <v>565</v>
      </c>
      <c r="V18" s="147">
        <v>389</v>
      </c>
      <c r="W18" s="147">
        <v>176</v>
      </c>
      <c r="X18" s="147">
        <v>47</v>
      </c>
      <c r="Y18" s="147">
        <v>45</v>
      </c>
      <c r="Z18" s="147">
        <v>52</v>
      </c>
      <c r="AA18" s="147">
        <v>37</v>
      </c>
      <c r="AB18" s="147">
        <v>29</v>
      </c>
      <c r="AC18" s="147">
        <v>8</v>
      </c>
      <c r="AD18" s="147">
        <v>16</v>
      </c>
      <c r="AE18" s="147" t="s">
        <v>414</v>
      </c>
      <c r="AF18" s="147" t="s">
        <v>414</v>
      </c>
      <c r="AG18" s="147">
        <v>3646</v>
      </c>
      <c r="AH18" s="147">
        <v>1832</v>
      </c>
      <c r="AI18" s="147">
        <v>1814</v>
      </c>
      <c r="AJ18" s="147">
        <v>75</v>
      </c>
      <c r="AK18" s="147">
        <v>71</v>
      </c>
      <c r="AL18" s="147">
        <v>79</v>
      </c>
    </row>
    <row r="19" spans="1:38" x14ac:dyDescent="0.35">
      <c r="A19" s="133" t="s">
        <v>273</v>
      </c>
      <c r="B19" s="133" t="s">
        <v>274</v>
      </c>
      <c r="C19" s="147">
        <v>2783</v>
      </c>
      <c r="D19" s="147">
        <v>1275</v>
      </c>
      <c r="E19" s="147">
        <v>1508</v>
      </c>
      <c r="F19" s="147">
        <v>79</v>
      </c>
      <c r="G19" s="147">
        <v>76</v>
      </c>
      <c r="H19" s="147">
        <v>82</v>
      </c>
      <c r="I19" s="147">
        <v>240</v>
      </c>
      <c r="J19" s="147">
        <v>147</v>
      </c>
      <c r="K19" s="147">
        <v>93</v>
      </c>
      <c r="L19" s="147">
        <v>41</v>
      </c>
      <c r="M19" s="147">
        <v>41</v>
      </c>
      <c r="N19" s="147">
        <v>42</v>
      </c>
      <c r="O19" s="147">
        <v>238</v>
      </c>
      <c r="P19" s="147">
        <v>164</v>
      </c>
      <c r="Q19" s="147">
        <v>74</v>
      </c>
      <c r="R19" s="147">
        <v>34</v>
      </c>
      <c r="S19" s="147">
        <v>34</v>
      </c>
      <c r="T19" s="147">
        <v>35</v>
      </c>
      <c r="U19" s="147">
        <v>478</v>
      </c>
      <c r="V19" s="147">
        <v>311</v>
      </c>
      <c r="W19" s="147">
        <v>167</v>
      </c>
      <c r="X19" s="147">
        <v>38</v>
      </c>
      <c r="Y19" s="147">
        <v>37</v>
      </c>
      <c r="Z19" s="147">
        <v>39</v>
      </c>
      <c r="AA19" s="147">
        <v>61</v>
      </c>
      <c r="AB19" s="147">
        <v>48</v>
      </c>
      <c r="AC19" s="147">
        <v>13</v>
      </c>
      <c r="AD19" s="147">
        <v>13</v>
      </c>
      <c r="AE19" s="147" t="s">
        <v>414</v>
      </c>
      <c r="AF19" s="147" t="s">
        <v>414</v>
      </c>
      <c r="AG19" s="147">
        <v>3350</v>
      </c>
      <c r="AH19" s="147">
        <v>1646</v>
      </c>
      <c r="AI19" s="147">
        <v>1704</v>
      </c>
      <c r="AJ19" s="147">
        <v>72</v>
      </c>
      <c r="AK19" s="147">
        <v>67</v>
      </c>
      <c r="AL19" s="147">
        <v>77</v>
      </c>
    </row>
    <row r="20" spans="1:38" x14ac:dyDescent="0.35">
      <c r="A20" s="133" t="s">
        <v>275</v>
      </c>
      <c r="B20" s="133" t="s">
        <v>276</v>
      </c>
      <c r="C20" s="147">
        <v>2649</v>
      </c>
      <c r="D20" s="147">
        <v>1270</v>
      </c>
      <c r="E20" s="147">
        <v>1379</v>
      </c>
      <c r="F20" s="147">
        <v>78</v>
      </c>
      <c r="G20" s="147">
        <v>75</v>
      </c>
      <c r="H20" s="147">
        <v>80</v>
      </c>
      <c r="I20" s="147">
        <v>265</v>
      </c>
      <c r="J20" s="147">
        <v>168</v>
      </c>
      <c r="K20" s="147">
        <v>97</v>
      </c>
      <c r="L20" s="147">
        <v>46</v>
      </c>
      <c r="M20" s="147">
        <v>48</v>
      </c>
      <c r="N20" s="147">
        <v>43</v>
      </c>
      <c r="O20" s="147">
        <v>218</v>
      </c>
      <c r="P20" s="147">
        <v>154</v>
      </c>
      <c r="Q20" s="147">
        <v>64</v>
      </c>
      <c r="R20" s="147">
        <v>42</v>
      </c>
      <c r="S20" s="147">
        <v>44</v>
      </c>
      <c r="T20" s="147">
        <v>38</v>
      </c>
      <c r="U20" s="147">
        <v>483</v>
      </c>
      <c r="V20" s="147">
        <v>322</v>
      </c>
      <c r="W20" s="147">
        <v>161</v>
      </c>
      <c r="X20" s="147">
        <v>44</v>
      </c>
      <c r="Y20" s="147">
        <v>46</v>
      </c>
      <c r="Z20" s="147">
        <v>41</v>
      </c>
      <c r="AA20" s="147">
        <v>108</v>
      </c>
      <c r="AB20" s="147">
        <v>81</v>
      </c>
      <c r="AC20" s="147">
        <v>27</v>
      </c>
      <c r="AD20" s="147">
        <v>19</v>
      </c>
      <c r="AE20" s="147">
        <v>20</v>
      </c>
      <c r="AF20" s="147">
        <v>15</v>
      </c>
      <c r="AG20" s="147">
        <v>3253</v>
      </c>
      <c r="AH20" s="147">
        <v>1679</v>
      </c>
      <c r="AI20" s="147">
        <v>1574</v>
      </c>
      <c r="AJ20" s="147">
        <v>71</v>
      </c>
      <c r="AK20" s="147">
        <v>67</v>
      </c>
      <c r="AL20" s="147">
        <v>74</v>
      </c>
    </row>
    <row r="21" spans="1:38" x14ac:dyDescent="0.35">
      <c r="A21" s="133" t="s">
        <v>277</v>
      </c>
      <c r="B21" s="133" t="s">
        <v>278</v>
      </c>
      <c r="C21" s="147">
        <v>2144</v>
      </c>
      <c r="D21" s="147">
        <v>980</v>
      </c>
      <c r="E21" s="147">
        <v>1164</v>
      </c>
      <c r="F21" s="147">
        <v>85</v>
      </c>
      <c r="G21" s="147">
        <v>86</v>
      </c>
      <c r="H21" s="147">
        <v>84</v>
      </c>
      <c r="I21" s="147">
        <v>283</v>
      </c>
      <c r="J21" s="147">
        <v>185</v>
      </c>
      <c r="K21" s="147">
        <v>98</v>
      </c>
      <c r="L21" s="147">
        <v>46</v>
      </c>
      <c r="M21" s="147">
        <v>46</v>
      </c>
      <c r="N21" s="147">
        <v>46</v>
      </c>
      <c r="O21" s="147">
        <v>185</v>
      </c>
      <c r="P21" s="147">
        <v>134</v>
      </c>
      <c r="Q21" s="147">
        <v>51</v>
      </c>
      <c r="R21" s="147">
        <v>42</v>
      </c>
      <c r="S21" s="147">
        <v>39</v>
      </c>
      <c r="T21" s="147">
        <v>49</v>
      </c>
      <c r="U21" s="147">
        <v>468</v>
      </c>
      <c r="V21" s="147">
        <v>319</v>
      </c>
      <c r="W21" s="147">
        <v>149</v>
      </c>
      <c r="X21" s="147">
        <v>44</v>
      </c>
      <c r="Y21" s="147">
        <v>43</v>
      </c>
      <c r="Z21" s="147">
        <v>47</v>
      </c>
      <c r="AA21" s="147">
        <v>73</v>
      </c>
      <c r="AB21" s="147">
        <v>51</v>
      </c>
      <c r="AC21" s="147">
        <v>22</v>
      </c>
      <c r="AD21" s="147">
        <v>10</v>
      </c>
      <c r="AE21" s="147" t="s">
        <v>414</v>
      </c>
      <c r="AF21" s="147" t="s">
        <v>414</v>
      </c>
      <c r="AG21" s="147">
        <v>2713</v>
      </c>
      <c r="AH21" s="147">
        <v>1370</v>
      </c>
      <c r="AI21" s="147">
        <v>1343</v>
      </c>
      <c r="AJ21" s="147">
        <v>75</v>
      </c>
      <c r="AK21" s="147">
        <v>72</v>
      </c>
      <c r="AL21" s="147">
        <v>78</v>
      </c>
    </row>
    <row r="22" spans="1:38" x14ac:dyDescent="0.35">
      <c r="A22" s="133" t="s">
        <v>279</v>
      </c>
      <c r="B22" s="133" t="s">
        <v>280</v>
      </c>
      <c r="C22" s="147">
        <v>1240</v>
      </c>
      <c r="D22" s="147">
        <v>564</v>
      </c>
      <c r="E22" s="147">
        <v>676</v>
      </c>
      <c r="F22" s="147">
        <v>82</v>
      </c>
      <c r="G22" s="147">
        <v>80</v>
      </c>
      <c r="H22" s="147">
        <v>83</v>
      </c>
      <c r="I22" s="147">
        <v>131</v>
      </c>
      <c r="J22" s="147">
        <v>80</v>
      </c>
      <c r="K22" s="147">
        <v>51</v>
      </c>
      <c r="L22" s="147">
        <v>52</v>
      </c>
      <c r="M22" s="147">
        <v>55</v>
      </c>
      <c r="N22" s="147">
        <v>47</v>
      </c>
      <c r="O22" s="147">
        <v>139</v>
      </c>
      <c r="P22" s="147">
        <v>88</v>
      </c>
      <c r="Q22" s="147">
        <v>51</v>
      </c>
      <c r="R22" s="147">
        <v>45</v>
      </c>
      <c r="S22" s="147">
        <v>45</v>
      </c>
      <c r="T22" s="147">
        <v>45</v>
      </c>
      <c r="U22" s="147">
        <v>270</v>
      </c>
      <c r="V22" s="147">
        <v>168</v>
      </c>
      <c r="W22" s="147">
        <v>102</v>
      </c>
      <c r="X22" s="147">
        <v>49</v>
      </c>
      <c r="Y22" s="147">
        <v>50</v>
      </c>
      <c r="Z22" s="147">
        <v>46</v>
      </c>
      <c r="AA22" s="147">
        <v>35</v>
      </c>
      <c r="AB22" s="147">
        <v>27</v>
      </c>
      <c r="AC22" s="147">
        <v>8</v>
      </c>
      <c r="AD22" s="147">
        <v>46</v>
      </c>
      <c r="AE22" s="147" t="s">
        <v>414</v>
      </c>
      <c r="AF22" s="147" t="s">
        <v>414</v>
      </c>
      <c r="AG22" s="147">
        <v>1568</v>
      </c>
      <c r="AH22" s="147">
        <v>771</v>
      </c>
      <c r="AI22" s="147">
        <v>797</v>
      </c>
      <c r="AJ22" s="147">
        <v>74</v>
      </c>
      <c r="AK22" s="147">
        <v>72</v>
      </c>
      <c r="AL22" s="147">
        <v>77</v>
      </c>
    </row>
    <row r="23" spans="1:38" x14ac:dyDescent="0.35">
      <c r="A23" s="133" t="s">
        <v>283</v>
      </c>
      <c r="B23" s="133" t="s">
        <v>284</v>
      </c>
      <c r="C23" s="147">
        <v>2889</v>
      </c>
      <c r="D23" s="147">
        <v>1400</v>
      </c>
      <c r="E23" s="147">
        <v>1489</v>
      </c>
      <c r="F23" s="147">
        <v>69</v>
      </c>
      <c r="G23" s="147">
        <v>67</v>
      </c>
      <c r="H23" s="147">
        <v>71</v>
      </c>
      <c r="I23" s="147">
        <v>303</v>
      </c>
      <c r="J23" s="147">
        <v>194</v>
      </c>
      <c r="K23" s="147">
        <v>109</v>
      </c>
      <c r="L23" s="147">
        <v>33</v>
      </c>
      <c r="M23" s="147">
        <v>35</v>
      </c>
      <c r="N23" s="147">
        <v>31</v>
      </c>
      <c r="O23" s="147">
        <v>225</v>
      </c>
      <c r="P23" s="147">
        <v>165</v>
      </c>
      <c r="Q23" s="147">
        <v>60</v>
      </c>
      <c r="R23" s="147">
        <v>41</v>
      </c>
      <c r="S23" s="147">
        <v>41</v>
      </c>
      <c r="T23" s="147">
        <v>42</v>
      </c>
      <c r="U23" s="147">
        <v>528</v>
      </c>
      <c r="V23" s="147">
        <v>359</v>
      </c>
      <c r="W23" s="147">
        <v>169</v>
      </c>
      <c r="X23" s="147">
        <v>37</v>
      </c>
      <c r="Y23" s="147">
        <v>37</v>
      </c>
      <c r="Z23" s="147">
        <v>35</v>
      </c>
      <c r="AA23" s="147">
        <v>61</v>
      </c>
      <c r="AB23" s="147">
        <v>38</v>
      </c>
      <c r="AC23" s="147">
        <v>23</v>
      </c>
      <c r="AD23" s="147">
        <v>8</v>
      </c>
      <c r="AE23" s="147" t="s">
        <v>414</v>
      </c>
      <c r="AF23" s="147" t="s">
        <v>414</v>
      </c>
      <c r="AG23" s="147">
        <v>3522</v>
      </c>
      <c r="AH23" s="147">
        <v>1823</v>
      </c>
      <c r="AI23" s="147">
        <v>1699</v>
      </c>
      <c r="AJ23" s="147">
        <v>63</v>
      </c>
      <c r="AK23" s="147">
        <v>59</v>
      </c>
      <c r="AL23" s="147">
        <v>66</v>
      </c>
    </row>
    <row r="24" spans="1:38" x14ac:dyDescent="0.35">
      <c r="A24" s="133" t="s">
        <v>285</v>
      </c>
      <c r="B24" s="133" t="s">
        <v>286</v>
      </c>
      <c r="C24" s="147">
        <v>3195</v>
      </c>
      <c r="D24" s="147">
        <v>1542</v>
      </c>
      <c r="E24" s="147">
        <v>1653</v>
      </c>
      <c r="F24" s="147">
        <v>79</v>
      </c>
      <c r="G24" s="147">
        <v>77</v>
      </c>
      <c r="H24" s="147">
        <v>81</v>
      </c>
      <c r="I24" s="147">
        <v>436</v>
      </c>
      <c r="J24" s="147">
        <v>272</v>
      </c>
      <c r="K24" s="147">
        <v>164</v>
      </c>
      <c r="L24" s="147">
        <v>47</v>
      </c>
      <c r="M24" s="147">
        <v>51</v>
      </c>
      <c r="N24" s="147">
        <v>42</v>
      </c>
      <c r="O24" s="147">
        <v>221</v>
      </c>
      <c r="P24" s="147">
        <v>161</v>
      </c>
      <c r="Q24" s="147">
        <v>60</v>
      </c>
      <c r="R24" s="147">
        <v>42</v>
      </c>
      <c r="S24" s="147">
        <v>41</v>
      </c>
      <c r="T24" s="147">
        <v>45</v>
      </c>
      <c r="U24" s="147">
        <v>657</v>
      </c>
      <c r="V24" s="147">
        <v>433</v>
      </c>
      <c r="W24" s="147">
        <v>224</v>
      </c>
      <c r="X24" s="147">
        <v>46</v>
      </c>
      <c r="Y24" s="147">
        <v>47</v>
      </c>
      <c r="Z24" s="147">
        <v>43</v>
      </c>
      <c r="AA24" s="147">
        <v>76</v>
      </c>
      <c r="AB24" s="147">
        <v>56</v>
      </c>
      <c r="AC24" s="147">
        <v>20</v>
      </c>
      <c r="AD24" s="147">
        <v>20</v>
      </c>
      <c r="AE24" s="147" t="s">
        <v>414</v>
      </c>
      <c r="AF24" s="147" t="s">
        <v>414</v>
      </c>
      <c r="AG24" s="147">
        <v>3995</v>
      </c>
      <c r="AH24" s="147">
        <v>2064</v>
      </c>
      <c r="AI24" s="147">
        <v>1931</v>
      </c>
      <c r="AJ24" s="147">
        <v>72</v>
      </c>
      <c r="AK24" s="147">
        <v>70</v>
      </c>
      <c r="AL24" s="147">
        <v>75</v>
      </c>
    </row>
    <row r="25" spans="1:38" x14ac:dyDescent="0.35">
      <c r="A25" s="133" t="s">
        <v>287</v>
      </c>
      <c r="B25" s="133" t="s">
        <v>288</v>
      </c>
      <c r="C25" s="147">
        <v>2744</v>
      </c>
      <c r="D25" s="147">
        <v>1342</v>
      </c>
      <c r="E25" s="147">
        <v>1402</v>
      </c>
      <c r="F25" s="147">
        <v>81</v>
      </c>
      <c r="G25" s="147">
        <v>80</v>
      </c>
      <c r="H25" s="147">
        <v>83</v>
      </c>
      <c r="I25" s="147">
        <v>186</v>
      </c>
      <c r="J25" s="147">
        <v>116</v>
      </c>
      <c r="K25" s="147">
        <v>70</v>
      </c>
      <c r="L25" s="147">
        <v>40</v>
      </c>
      <c r="M25" s="147">
        <v>43</v>
      </c>
      <c r="N25" s="147">
        <v>34</v>
      </c>
      <c r="O25" s="147">
        <v>153</v>
      </c>
      <c r="P25" s="147">
        <v>115</v>
      </c>
      <c r="Q25" s="147">
        <v>38</v>
      </c>
      <c r="R25" s="147">
        <v>37</v>
      </c>
      <c r="S25" s="147">
        <v>37</v>
      </c>
      <c r="T25" s="147">
        <v>37</v>
      </c>
      <c r="U25" s="147">
        <v>339</v>
      </c>
      <c r="V25" s="147">
        <v>231</v>
      </c>
      <c r="W25" s="147">
        <v>108</v>
      </c>
      <c r="X25" s="147">
        <v>38</v>
      </c>
      <c r="Y25" s="147">
        <v>40</v>
      </c>
      <c r="Z25" s="147">
        <v>35</v>
      </c>
      <c r="AA25" s="147">
        <v>46</v>
      </c>
      <c r="AB25" s="147">
        <v>29</v>
      </c>
      <c r="AC25" s="147">
        <v>17</v>
      </c>
      <c r="AD25" s="147">
        <v>20</v>
      </c>
      <c r="AE25" s="147">
        <v>17</v>
      </c>
      <c r="AF25" s="147">
        <v>24</v>
      </c>
      <c r="AG25" s="147">
        <v>3147</v>
      </c>
      <c r="AH25" s="147">
        <v>1612</v>
      </c>
      <c r="AI25" s="147">
        <v>1535</v>
      </c>
      <c r="AJ25" s="147">
        <v>76</v>
      </c>
      <c r="AK25" s="147">
        <v>72</v>
      </c>
      <c r="AL25" s="147">
        <v>79</v>
      </c>
    </row>
    <row r="26" spans="1:38" x14ac:dyDescent="0.35">
      <c r="A26" s="133" t="s">
        <v>289</v>
      </c>
      <c r="B26" s="133" t="s">
        <v>290</v>
      </c>
      <c r="C26" s="147">
        <v>2960</v>
      </c>
      <c r="D26" s="147">
        <v>1411</v>
      </c>
      <c r="E26" s="147">
        <v>1549</v>
      </c>
      <c r="F26" s="147">
        <v>82</v>
      </c>
      <c r="G26" s="147">
        <v>80</v>
      </c>
      <c r="H26" s="147">
        <v>83</v>
      </c>
      <c r="I26" s="147">
        <v>343</v>
      </c>
      <c r="J26" s="147">
        <v>228</v>
      </c>
      <c r="K26" s="147">
        <v>115</v>
      </c>
      <c r="L26" s="147">
        <v>57</v>
      </c>
      <c r="M26" s="147">
        <v>57</v>
      </c>
      <c r="N26" s="147">
        <v>57</v>
      </c>
      <c r="O26" s="147">
        <v>256</v>
      </c>
      <c r="P26" s="147">
        <v>191</v>
      </c>
      <c r="Q26" s="147">
        <v>65</v>
      </c>
      <c r="R26" s="147">
        <v>48</v>
      </c>
      <c r="S26" s="147">
        <v>50</v>
      </c>
      <c r="T26" s="147">
        <v>43</v>
      </c>
      <c r="U26" s="147">
        <v>599</v>
      </c>
      <c r="V26" s="147">
        <v>419</v>
      </c>
      <c r="W26" s="147">
        <v>180</v>
      </c>
      <c r="X26" s="147">
        <v>53</v>
      </c>
      <c r="Y26" s="147">
        <v>54</v>
      </c>
      <c r="Z26" s="147">
        <v>52</v>
      </c>
      <c r="AA26" s="147">
        <v>72</v>
      </c>
      <c r="AB26" s="147">
        <v>63</v>
      </c>
      <c r="AC26" s="147">
        <v>9</v>
      </c>
      <c r="AD26" s="147">
        <v>15</v>
      </c>
      <c r="AE26" s="147" t="s">
        <v>414</v>
      </c>
      <c r="AF26" s="147" t="s">
        <v>414</v>
      </c>
      <c r="AG26" s="147">
        <v>3715</v>
      </c>
      <c r="AH26" s="147">
        <v>1944</v>
      </c>
      <c r="AI26" s="147">
        <v>1771</v>
      </c>
      <c r="AJ26" s="147">
        <v>75</v>
      </c>
      <c r="AK26" s="147">
        <v>71</v>
      </c>
      <c r="AL26" s="147">
        <v>79</v>
      </c>
    </row>
    <row r="27" spans="1:38" x14ac:dyDescent="0.35">
      <c r="A27" s="133" t="s">
        <v>291</v>
      </c>
      <c r="B27" s="133" t="s">
        <v>292</v>
      </c>
      <c r="C27" s="147">
        <v>3239</v>
      </c>
      <c r="D27" s="147">
        <v>1531</v>
      </c>
      <c r="E27" s="147">
        <v>1708</v>
      </c>
      <c r="F27" s="147">
        <v>82</v>
      </c>
      <c r="G27" s="147">
        <v>80</v>
      </c>
      <c r="H27" s="147">
        <v>83</v>
      </c>
      <c r="I27" s="147">
        <v>215</v>
      </c>
      <c r="J27" s="147">
        <v>137</v>
      </c>
      <c r="K27" s="147">
        <v>78</v>
      </c>
      <c r="L27" s="147">
        <v>36</v>
      </c>
      <c r="M27" s="147">
        <v>36</v>
      </c>
      <c r="N27" s="147">
        <v>35</v>
      </c>
      <c r="O27" s="147">
        <v>189</v>
      </c>
      <c r="P27" s="147">
        <v>143</v>
      </c>
      <c r="Q27" s="147">
        <v>46</v>
      </c>
      <c r="R27" s="147">
        <v>41</v>
      </c>
      <c r="S27" s="147">
        <v>38</v>
      </c>
      <c r="T27" s="147">
        <v>52</v>
      </c>
      <c r="U27" s="147">
        <v>404</v>
      </c>
      <c r="V27" s="147">
        <v>280</v>
      </c>
      <c r="W27" s="147">
        <v>124</v>
      </c>
      <c r="X27" s="147">
        <v>38</v>
      </c>
      <c r="Y27" s="147">
        <v>37</v>
      </c>
      <c r="Z27" s="147">
        <v>41</v>
      </c>
      <c r="AA27" s="147">
        <v>82</v>
      </c>
      <c r="AB27" s="147">
        <v>66</v>
      </c>
      <c r="AC27" s="147">
        <v>16</v>
      </c>
      <c r="AD27" s="147">
        <v>17</v>
      </c>
      <c r="AE27" s="147" t="s">
        <v>414</v>
      </c>
      <c r="AF27" s="147" t="s">
        <v>414</v>
      </c>
      <c r="AG27" s="147">
        <v>3743</v>
      </c>
      <c r="AH27" s="147">
        <v>1885</v>
      </c>
      <c r="AI27" s="147">
        <v>1858</v>
      </c>
      <c r="AJ27" s="147">
        <v>75</v>
      </c>
      <c r="AK27" s="147">
        <v>71</v>
      </c>
      <c r="AL27" s="147">
        <v>79</v>
      </c>
    </row>
    <row r="28" spans="1:38" x14ac:dyDescent="0.35">
      <c r="A28" s="133" t="s">
        <v>293</v>
      </c>
      <c r="B28" s="133" t="s">
        <v>294</v>
      </c>
      <c r="C28" s="147">
        <v>3829</v>
      </c>
      <c r="D28" s="147">
        <v>1800</v>
      </c>
      <c r="E28" s="147">
        <v>2029</v>
      </c>
      <c r="F28" s="147">
        <v>79</v>
      </c>
      <c r="G28" s="147">
        <v>78</v>
      </c>
      <c r="H28" s="147">
        <v>80</v>
      </c>
      <c r="I28" s="147">
        <v>366</v>
      </c>
      <c r="J28" s="147">
        <v>247</v>
      </c>
      <c r="K28" s="147">
        <v>119</v>
      </c>
      <c r="L28" s="147">
        <v>43</v>
      </c>
      <c r="M28" s="147">
        <v>45</v>
      </c>
      <c r="N28" s="147">
        <v>41</v>
      </c>
      <c r="O28" s="147">
        <v>298</v>
      </c>
      <c r="P28" s="147">
        <v>222</v>
      </c>
      <c r="Q28" s="147">
        <v>76</v>
      </c>
      <c r="R28" s="147">
        <v>39</v>
      </c>
      <c r="S28" s="147">
        <v>41</v>
      </c>
      <c r="T28" s="147">
        <v>33</v>
      </c>
      <c r="U28" s="147">
        <v>664</v>
      </c>
      <c r="V28" s="147">
        <v>469</v>
      </c>
      <c r="W28" s="147">
        <v>195</v>
      </c>
      <c r="X28" s="147">
        <v>42</v>
      </c>
      <c r="Y28" s="147">
        <v>43</v>
      </c>
      <c r="Z28" s="147">
        <v>38</v>
      </c>
      <c r="AA28" s="147">
        <v>101</v>
      </c>
      <c r="AB28" s="147">
        <v>71</v>
      </c>
      <c r="AC28" s="147">
        <v>30</v>
      </c>
      <c r="AD28" s="147">
        <v>11</v>
      </c>
      <c r="AE28" s="147" t="s">
        <v>414</v>
      </c>
      <c r="AF28" s="147" t="s">
        <v>414</v>
      </c>
      <c r="AG28" s="147">
        <v>4651</v>
      </c>
      <c r="AH28" s="147">
        <v>2366</v>
      </c>
      <c r="AI28" s="147">
        <v>2285</v>
      </c>
      <c r="AJ28" s="147">
        <v>71</v>
      </c>
      <c r="AK28" s="147">
        <v>68</v>
      </c>
      <c r="AL28" s="147">
        <v>74</v>
      </c>
    </row>
    <row r="29" spans="1:38" x14ac:dyDescent="0.35">
      <c r="A29" s="133" t="s">
        <v>295</v>
      </c>
      <c r="B29" s="133" t="s">
        <v>296</v>
      </c>
      <c r="C29" s="147">
        <v>3626</v>
      </c>
      <c r="D29" s="147">
        <v>1784</v>
      </c>
      <c r="E29" s="147">
        <v>1842</v>
      </c>
      <c r="F29" s="147">
        <v>78</v>
      </c>
      <c r="G29" s="147">
        <v>77</v>
      </c>
      <c r="H29" s="147">
        <v>79</v>
      </c>
      <c r="I29" s="147">
        <v>283</v>
      </c>
      <c r="J29" s="147">
        <v>194</v>
      </c>
      <c r="K29" s="147">
        <v>89</v>
      </c>
      <c r="L29" s="147">
        <v>46</v>
      </c>
      <c r="M29" s="147">
        <v>47</v>
      </c>
      <c r="N29" s="147">
        <v>44</v>
      </c>
      <c r="O29" s="147">
        <v>250</v>
      </c>
      <c r="P29" s="147">
        <v>167</v>
      </c>
      <c r="Q29" s="147">
        <v>83</v>
      </c>
      <c r="R29" s="147">
        <v>39</v>
      </c>
      <c r="S29" s="147">
        <v>40</v>
      </c>
      <c r="T29" s="147">
        <v>37</v>
      </c>
      <c r="U29" s="147">
        <v>533</v>
      </c>
      <c r="V29" s="147">
        <v>361</v>
      </c>
      <c r="W29" s="147">
        <v>172</v>
      </c>
      <c r="X29" s="147">
        <v>43</v>
      </c>
      <c r="Y29" s="147">
        <v>44</v>
      </c>
      <c r="Z29" s="147">
        <v>41</v>
      </c>
      <c r="AA29" s="147">
        <v>104</v>
      </c>
      <c r="AB29" s="147">
        <v>74</v>
      </c>
      <c r="AC29" s="147">
        <v>30</v>
      </c>
      <c r="AD29" s="147">
        <v>14</v>
      </c>
      <c r="AE29" s="147">
        <v>15</v>
      </c>
      <c r="AF29" s="147">
        <v>13</v>
      </c>
      <c r="AG29" s="147">
        <v>4316</v>
      </c>
      <c r="AH29" s="147">
        <v>2244</v>
      </c>
      <c r="AI29" s="147">
        <v>2072</v>
      </c>
      <c r="AJ29" s="147">
        <v>72</v>
      </c>
      <c r="AK29" s="147">
        <v>69</v>
      </c>
      <c r="AL29" s="147">
        <v>75</v>
      </c>
    </row>
    <row r="30" spans="1:38" x14ac:dyDescent="0.35">
      <c r="A30" s="133" t="s">
        <v>297</v>
      </c>
      <c r="B30" s="133" t="s">
        <v>298</v>
      </c>
      <c r="C30" s="147">
        <v>3600</v>
      </c>
      <c r="D30" s="147">
        <v>1718</v>
      </c>
      <c r="E30" s="147">
        <v>1882</v>
      </c>
      <c r="F30" s="147">
        <v>74</v>
      </c>
      <c r="G30" s="147">
        <v>73</v>
      </c>
      <c r="H30" s="147">
        <v>75</v>
      </c>
      <c r="I30" s="147">
        <v>487</v>
      </c>
      <c r="J30" s="147">
        <v>310</v>
      </c>
      <c r="K30" s="147">
        <v>177</v>
      </c>
      <c r="L30" s="147">
        <v>40</v>
      </c>
      <c r="M30" s="147">
        <v>39</v>
      </c>
      <c r="N30" s="147">
        <v>41</v>
      </c>
      <c r="O30" s="147">
        <v>275</v>
      </c>
      <c r="P30" s="147">
        <v>185</v>
      </c>
      <c r="Q30" s="147">
        <v>90</v>
      </c>
      <c r="R30" s="147">
        <v>38</v>
      </c>
      <c r="S30" s="147">
        <v>37</v>
      </c>
      <c r="T30" s="147">
        <v>40</v>
      </c>
      <c r="U30" s="147">
        <v>762</v>
      </c>
      <c r="V30" s="147">
        <v>495</v>
      </c>
      <c r="W30" s="147">
        <v>267</v>
      </c>
      <c r="X30" s="147">
        <v>39</v>
      </c>
      <c r="Y30" s="147">
        <v>38</v>
      </c>
      <c r="Z30" s="147">
        <v>40</v>
      </c>
      <c r="AA30" s="147">
        <v>52</v>
      </c>
      <c r="AB30" s="147">
        <v>35</v>
      </c>
      <c r="AC30" s="147">
        <v>17</v>
      </c>
      <c r="AD30" s="147">
        <v>17</v>
      </c>
      <c r="AE30" s="147" t="s">
        <v>414</v>
      </c>
      <c r="AF30" s="147" t="s">
        <v>414</v>
      </c>
      <c r="AG30" s="147">
        <v>4455</v>
      </c>
      <c r="AH30" s="147">
        <v>2270</v>
      </c>
      <c r="AI30" s="147">
        <v>2185</v>
      </c>
      <c r="AJ30" s="147">
        <v>67</v>
      </c>
      <c r="AK30" s="147">
        <v>64</v>
      </c>
      <c r="AL30" s="147">
        <v>69</v>
      </c>
    </row>
    <row r="31" spans="1:38" x14ac:dyDescent="0.35">
      <c r="A31" s="133" t="s">
        <v>261</v>
      </c>
      <c r="B31" s="133" t="s">
        <v>262</v>
      </c>
      <c r="C31" s="147">
        <v>2646</v>
      </c>
      <c r="D31" s="147">
        <v>1300</v>
      </c>
      <c r="E31" s="147">
        <v>1346</v>
      </c>
      <c r="F31" s="147">
        <v>74</v>
      </c>
      <c r="G31" s="147">
        <v>72</v>
      </c>
      <c r="H31" s="147">
        <v>75</v>
      </c>
      <c r="I31" s="147">
        <v>265</v>
      </c>
      <c r="J31" s="147">
        <v>178</v>
      </c>
      <c r="K31" s="147">
        <v>87</v>
      </c>
      <c r="L31" s="147">
        <v>38</v>
      </c>
      <c r="M31" s="147">
        <v>40</v>
      </c>
      <c r="N31" s="147">
        <v>34</v>
      </c>
      <c r="O31" s="147">
        <v>190</v>
      </c>
      <c r="P31" s="147">
        <v>138</v>
      </c>
      <c r="Q31" s="147">
        <v>52</v>
      </c>
      <c r="R31" s="147">
        <v>36</v>
      </c>
      <c r="S31" s="147">
        <v>37</v>
      </c>
      <c r="T31" s="147">
        <v>35</v>
      </c>
      <c r="U31" s="147">
        <v>455</v>
      </c>
      <c r="V31" s="147">
        <v>316</v>
      </c>
      <c r="W31" s="147">
        <v>139</v>
      </c>
      <c r="X31" s="147">
        <v>37</v>
      </c>
      <c r="Y31" s="147">
        <v>39</v>
      </c>
      <c r="Z31" s="147">
        <v>35</v>
      </c>
      <c r="AA31" s="147">
        <v>53</v>
      </c>
      <c r="AB31" s="147">
        <v>35</v>
      </c>
      <c r="AC31" s="147">
        <v>18</v>
      </c>
      <c r="AD31" s="147">
        <v>15</v>
      </c>
      <c r="AE31" s="147" t="s">
        <v>414</v>
      </c>
      <c r="AF31" s="147" t="s">
        <v>414</v>
      </c>
      <c r="AG31" s="147">
        <v>3198</v>
      </c>
      <c r="AH31" s="147">
        <v>1675</v>
      </c>
      <c r="AI31" s="147">
        <v>1523</v>
      </c>
      <c r="AJ31" s="147">
        <v>67</v>
      </c>
      <c r="AK31" s="147">
        <v>64</v>
      </c>
      <c r="AL31" s="147">
        <v>70</v>
      </c>
    </row>
    <row r="32" spans="1:38" x14ac:dyDescent="0.35">
      <c r="A32" s="133" t="s">
        <v>301</v>
      </c>
      <c r="B32" s="133" t="s">
        <v>302</v>
      </c>
      <c r="C32" s="147">
        <v>2392</v>
      </c>
      <c r="D32" s="147">
        <v>1168</v>
      </c>
      <c r="E32" s="147">
        <v>1224</v>
      </c>
      <c r="F32" s="147">
        <v>84</v>
      </c>
      <c r="G32" s="147">
        <v>82</v>
      </c>
      <c r="H32" s="147">
        <v>86</v>
      </c>
      <c r="I32" s="147">
        <v>213</v>
      </c>
      <c r="J32" s="147">
        <v>141</v>
      </c>
      <c r="K32" s="147">
        <v>72</v>
      </c>
      <c r="L32" s="147">
        <v>52</v>
      </c>
      <c r="M32" s="147">
        <v>48</v>
      </c>
      <c r="N32" s="147">
        <v>60</v>
      </c>
      <c r="O32" s="147">
        <v>132</v>
      </c>
      <c r="P32" s="147">
        <v>102</v>
      </c>
      <c r="Q32" s="147">
        <v>30</v>
      </c>
      <c r="R32" s="147">
        <v>51</v>
      </c>
      <c r="S32" s="147">
        <v>51</v>
      </c>
      <c r="T32" s="147">
        <v>50</v>
      </c>
      <c r="U32" s="147">
        <v>345</v>
      </c>
      <c r="V32" s="147">
        <v>243</v>
      </c>
      <c r="W32" s="147">
        <v>102</v>
      </c>
      <c r="X32" s="147">
        <v>51</v>
      </c>
      <c r="Y32" s="147">
        <v>49</v>
      </c>
      <c r="Z32" s="147">
        <v>57</v>
      </c>
      <c r="AA32" s="147">
        <v>56</v>
      </c>
      <c r="AB32" s="147">
        <v>41</v>
      </c>
      <c r="AC32" s="147">
        <v>15</v>
      </c>
      <c r="AD32" s="147">
        <v>21</v>
      </c>
      <c r="AE32" s="147" t="s">
        <v>414</v>
      </c>
      <c r="AF32" s="147" t="s">
        <v>414</v>
      </c>
      <c r="AG32" s="147">
        <v>2841</v>
      </c>
      <c r="AH32" s="147">
        <v>1477</v>
      </c>
      <c r="AI32" s="147">
        <v>1364</v>
      </c>
      <c r="AJ32" s="147">
        <v>78</v>
      </c>
      <c r="AK32" s="147">
        <v>74</v>
      </c>
      <c r="AL32" s="147">
        <v>82</v>
      </c>
    </row>
    <row r="33" spans="1:38" x14ac:dyDescent="0.35">
      <c r="A33" s="133" t="s">
        <v>303</v>
      </c>
      <c r="B33" s="133" t="s">
        <v>304</v>
      </c>
      <c r="C33" s="147">
        <v>2457</v>
      </c>
      <c r="D33" s="147">
        <v>1193</v>
      </c>
      <c r="E33" s="147">
        <v>1264</v>
      </c>
      <c r="F33" s="147">
        <v>75</v>
      </c>
      <c r="G33" s="147">
        <v>72</v>
      </c>
      <c r="H33" s="147">
        <v>78</v>
      </c>
      <c r="I33" s="147">
        <v>220</v>
      </c>
      <c r="J33" s="147">
        <v>142</v>
      </c>
      <c r="K33" s="147">
        <v>78</v>
      </c>
      <c r="L33" s="147">
        <v>35</v>
      </c>
      <c r="M33" s="147">
        <v>32</v>
      </c>
      <c r="N33" s="147">
        <v>41</v>
      </c>
      <c r="O33" s="147">
        <v>153</v>
      </c>
      <c r="P33" s="147">
        <v>116</v>
      </c>
      <c r="Q33" s="147">
        <v>37</v>
      </c>
      <c r="R33" s="147">
        <v>30</v>
      </c>
      <c r="S33" s="147">
        <v>28</v>
      </c>
      <c r="T33" s="147">
        <v>35</v>
      </c>
      <c r="U33" s="147">
        <v>373</v>
      </c>
      <c r="V33" s="147">
        <v>258</v>
      </c>
      <c r="W33" s="147">
        <v>115</v>
      </c>
      <c r="X33" s="147">
        <v>33</v>
      </c>
      <c r="Y33" s="147">
        <v>31</v>
      </c>
      <c r="Z33" s="147">
        <v>39</v>
      </c>
      <c r="AA33" s="147">
        <v>47</v>
      </c>
      <c r="AB33" s="147">
        <v>25</v>
      </c>
      <c r="AC33" s="147">
        <v>22</v>
      </c>
      <c r="AD33" s="147">
        <v>9</v>
      </c>
      <c r="AE33" s="147" t="s">
        <v>414</v>
      </c>
      <c r="AF33" s="147" t="s">
        <v>414</v>
      </c>
      <c r="AG33" s="147">
        <v>2893</v>
      </c>
      <c r="AH33" s="147">
        <v>1485</v>
      </c>
      <c r="AI33" s="147">
        <v>1408</v>
      </c>
      <c r="AJ33" s="147">
        <v>69</v>
      </c>
      <c r="AK33" s="147">
        <v>64</v>
      </c>
      <c r="AL33" s="147">
        <v>74</v>
      </c>
    </row>
    <row r="34" spans="1:38" x14ac:dyDescent="0.35">
      <c r="A34" s="133" t="s">
        <v>305</v>
      </c>
      <c r="B34" s="133" t="s">
        <v>306</v>
      </c>
      <c r="C34" s="147">
        <v>2982</v>
      </c>
      <c r="D34" s="147">
        <v>1386</v>
      </c>
      <c r="E34" s="147">
        <v>1596</v>
      </c>
      <c r="F34" s="147">
        <v>79</v>
      </c>
      <c r="G34" s="147">
        <v>78</v>
      </c>
      <c r="H34" s="147">
        <v>80</v>
      </c>
      <c r="I34" s="147">
        <v>396</v>
      </c>
      <c r="J34" s="147">
        <v>249</v>
      </c>
      <c r="K34" s="147">
        <v>147</v>
      </c>
      <c r="L34" s="147">
        <v>43</v>
      </c>
      <c r="M34" s="147">
        <v>44</v>
      </c>
      <c r="N34" s="147">
        <v>43</v>
      </c>
      <c r="O34" s="147">
        <v>261</v>
      </c>
      <c r="P34" s="147">
        <v>180</v>
      </c>
      <c r="Q34" s="147">
        <v>81</v>
      </c>
      <c r="R34" s="147">
        <v>43</v>
      </c>
      <c r="S34" s="147">
        <v>42</v>
      </c>
      <c r="T34" s="147">
        <v>44</v>
      </c>
      <c r="U34" s="147">
        <v>657</v>
      </c>
      <c r="V34" s="147">
        <v>429</v>
      </c>
      <c r="W34" s="147">
        <v>228</v>
      </c>
      <c r="X34" s="147">
        <v>43</v>
      </c>
      <c r="Y34" s="147">
        <v>43</v>
      </c>
      <c r="Z34" s="147">
        <v>43</v>
      </c>
      <c r="AA34" s="147">
        <v>67</v>
      </c>
      <c r="AB34" s="147">
        <v>44</v>
      </c>
      <c r="AC34" s="147">
        <v>23</v>
      </c>
      <c r="AD34" s="147">
        <v>15</v>
      </c>
      <c r="AE34" s="147" t="s">
        <v>414</v>
      </c>
      <c r="AF34" s="147" t="s">
        <v>414</v>
      </c>
      <c r="AG34" s="147">
        <v>3752</v>
      </c>
      <c r="AH34" s="147">
        <v>1882</v>
      </c>
      <c r="AI34" s="147">
        <v>1870</v>
      </c>
      <c r="AJ34" s="147">
        <v>71</v>
      </c>
      <c r="AK34" s="147">
        <v>68</v>
      </c>
      <c r="AL34" s="147">
        <v>74</v>
      </c>
    </row>
    <row r="35" spans="1:38" x14ac:dyDescent="0.35">
      <c r="A35" s="133" t="s">
        <v>307</v>
      </c>
      <c r="B35" s="133" t="s">
        <v>308</v>
      </c>
      <c r="C35" s="147">
        <v>2546</v>
      </c>
      <c r="D35" s="147">
        <v>1214</v>
      </c>
      <c r="E35" s="147">
        <v>1332</v>
      </c>
      <c r="F35" s="147">
        <v>81</v>
      </c>
      <c r="G35" s="147">
        <v>80</v>
      </c>
      <c r="H35" s="147">
        <v>82</v>
      </c>
      <c r="I35" s="147">
        <v>297</v>
      </c>
      <c r="J35" s="147">
        <v>202</v>
      </c>
      <c r="K35" s="147">
        <v>95</v>
      </c>
      <c r="L35" s="147">
        <v>42</v>
      </c>
      <c r="M35" s="147">
        <v>42</v>
      </c>
      <c r="N35" s="147">
        <v>41</v>
      </c>
      <c r="O35" s="147">
        <v>190</v>
      </c>
      <c r="P35" s="147">
        <v>142</v>
      </c>
      <c r="Q35" s="147">
        <v>48</v>
      </c>
      <c r="R35" s="147">
        <v>38</v>
      </c>
      <c r="S35" s="147">
        <v>42</v>
      </c>
      <c r="T35" s="147">
        <v>25</v>
      </c>
      <c r="U35" s="147">
        <v>487</v>
      </c>
      <c r="V35" s="147">
        <v>344</v>
      </c>
      <c r="W35" s="147">
        <v>143</v>
      </c>
      <c r="X35" s="147">
        <v>40</v>
      </c>
      <c r="Y35" s="147">
        <v>42</v>
      </c>
      <c r="Z35" s="147">
        <v>36</v>
      </c>
      <c r="AA35" s="147">
        <v>72</v>
      </c>
      <c r="AB35" s="147">
        <v>52</v>
      </c>
      <c r="AC35" s="147">
        <v>20</v>
      </c>
      <c r="AD35" s="147">
        <v>15</v>
      </c>
      <c r="AE35" s="147">
        <v>15</v>
      </c>
      <c r="AF35" s="147">
        <v>15</v>
      </c>
      <c r="AG35" s="147">
        <v>3140</v>
      </c>
      <c r="AH35" s="147">
        <v>1626</v>
      </c>
      <c r="AI35" s="147">
        <v>1514</v>
      </c>
      <c r="AJ35" s="147">
        <v>73</v>
      </c>
      <c r="AK35" s="147">
        <v>70</v>
      </c>
      <c r="AL35" s="147">
        <v>76</v>
      </c>
    </row>
    <row r="36" spans="1:38" x14ac:dyDescent="0.35">
      <c r="A36" s="133" t="s">
        <v>309</v>
      </c>
      <c r="B36" s="133" t="s">
        <v>310</v>
      </c>
      <c r="C36" s="147">
        <v>1556</v>
      </c>
      <c r="D36" s="147">
        <v>742</v>
      </c>
      <c r="E36" s="147">
        <v>814</v>
      </c>
      <c r="F36" s="147">
        <v>78</v>
      </c>
      <c r="G36" s="147">
        <v>79</v>
      </c>
      <c r="H36" s="147">
        <v>78</v>
      </c>
      <c r="I36" s="147">
        <v>127</v>
      </c>
      <c r="J36" s="147">
        <v>90</v>
      </c>
      <c r="K36" s="147">
        <v>37</v>
      </c>
      <c r="L36" s="147">
        <v>40</v>
      </c>
      <c r="M36" s="147">
        <v>39</v>
      </c>
      <c r="N36" s="147">
        <v>43</v>
      </c>
      <c r="O36" s="147">
        <v>102</v>
      </c>
      <c r="P36" s="147">
        <v>69</v>
      </c>
      <c r="Q36" s="147">
        <v>33</v>
      </c>
      <c r="R36" s="147">
        <v>36</v>
      </c>
      <c r="S36" s="147">
        <v>35</v>
      </c>
      <c r="T36" s="147">
        <v>39</v>
      </c>
      <c r="U36" s="147">
        <v>229</v>
      </c>
      <c r="V36" s="147">
        <v>159</v>
      </c>
      <c r="W36" s="147">
        <v>70</v>
      </c>
      <c r="X36" s="147">
        <v>38</v>
      </c>
      <c r="Y36" s="147">
        <v>37</v>
      </c>
      <c r="Z36" s="147">
        <v>41</v>
      </c>
      <c r="AA36" s="147">
        <v>33</v>
      </c>
      <c r="AB36" s="147">
        <v>24</v>
      </c>
      <c r="AC36" s="147">
        <v>9</v>
      </c>
      <c r="AD36" s="147">
        <v>21</v>
      </c>
      <c r="AE36" s="147" t="s">
        <v>414</v>
      </c>
      <c r="AF36" s="147" t="s">
        <v>414</v>
      </c>
      <c r="AG36" s="147">
        <v>1836</v>
      </c>
      <c r="AH36" s="147">
        <v>933</v>
      </c>
      <c r="AI36" s="147">
        <v>903</v>
      </c>
      <c r="AJ36" s="147">
        <v>72</v>
      </c>
      <c r="AK36" s="147">
        <v>70</v>
      </c>
      <c r="AL36" s="147">
        <v>74</v>
      </c>
    </row>
    <row r="37" spans="1:38" x14ac:dyDescent="0.35">
      <c r="A37" s="133" t="s">
        <v>311</v>
      </c>
      <c r="B37" s="133" t="s">
        <v>312</v>
      </c>
      <c r="C37" s="147">
        <v>2214</v>
      </c>
      <c r="D37" s="147">
        <v>1080</v>
      </c>
      <c r="E37" s="147">
        <v>1134</v>
      </c>
      <c r="F37" s="147">
        <v>74</v>
      </c>
      <c r="G37" s="147">
        <v>71</v>
      </c>
      <c r="H37" s="147">
        <v>77</v>
      </c>
      <c r="I37" s="147">
        <v>226</v>
      </c>
      <c r="J37" s="147">
        <v>148</v>
      </c>
      <c r="K37" s="147">
        <v>78</v>
      </c>
      <c r="L37" s="147">
        <v>35</v>
      </c>
      <c r="M37" s="147">
        <v>36</v>
      </c>
      <c r="N37" s="147">
        <v>32</v>
      </c>
      <c r="O37" s="147">
        <v>105</v>
      </c>
      <c r="P37" s="147">
        <v>74</v>
      </c>
      <c r="Q37" s="147">
        <v>31</v>
      </c>
      <c r="R37" s="147">
        <v>33</v>
      </c>
      <c r="S37" s="147">
        <v>39</v>
      </c>
      <c r="T37" s="147">
        <v>19</v>
      </c>
      <c r="U37" s="147">
        <v>331</v>
      </c>
      <c r="V37" s="147">
        <v>222</v>
      </c>
      <c r="W37" s="147">
        <v>109</v>
      </c>
      <c r="X37" s="147">
        <v>34</v>
      </c>
      <c r="Y37" s="147">
        <v>37</v>
      </c>
      <c r="Z37" s="147">
        <v>28</v>
      </c>
      <c r="AA37" s="147">
        <v>48</v>
      </c>
      <c r="AB37" s="147">
        <v>37</v>
      </c>
      <c r="AC37" s="147">
        <v>11</v>
      </c>
      <c r="AD37" s="147">
        <v>15</v>
      </c>
      <c r="AE37" s="147" t="s">
        <v>414</v>
      </c>
      <c r="AF37" s="147" t="s">
        <v>414</v>
      </c>
      <c r="AG37" s="147">
        <v>2619</v>
      </c>
      <c r="AH37" s="147">
        <v>1352</v>
      </c>
      <c r="AI37" s="147">
        <v>1267</v>
      </c>
      <c r="AJ37" s="147">
        <v>68</v>
      </c>
      <c r="AK37" s="147">
        <v>64</v>
      </c>
      <c r="AL37" s="147">
        <v>72</v>
      </c>
    </row>
    <row r="38" spans="1:38" x14ac:dyDescent="0.35">
      <c r="A38" s="133" t="s">
        <v>271</v>
      </c>
      <c r="B38" s="133" t="s">
        <v>272</v>
      </c>
      <c r="C38" s="147">
        <v>4061</v>
      </c>
      <c r="D38" s="147">
        <v>1955</v>
      </c>
      <c r="E38" s="147">
        <v>2106</v>
      </c>
      <c r="F38" s="147">
        <v>82</v>
      </c>
      <c r="G38" s="147">
        <v>80</v>
      </c>
      <c r="H38" s="147">
        <v>84</v>
      </c>
      <c r="I38" s="147">
        <v>351</v>
      </c>
      <c r="J38" s="147">
        <v>216</v>
      </c>
      <c r="K38" s="147">
        <v>135</v>
      </c>
      <c r="L38" s="147">
        <v>49</v>
      </c>
      <c r="M38" s="147">
        <v>48</v>
      </c>
      <c r="N38" s="147">
        <v>50</v>
      </c>
      <c r="O38" s="147">
        <v>293</v>
      </c>
      <c r="P38" s="147">
        <v>205</v>
      </c>
      <c r="Q38" s="147">
        <v>88</v>
      </c>
      <c r="R38" s="147">
        <v>37</v>
      </c>
      <c r="S38" s="147">
        <v>37</v>
      </c>
      <c r="T38" s="147">
        <v>38</v>
      </c>
      <c r="U38" s="147">
        <v>644</v>
      </c>
      <c r="V38" s="147">
        <v>421</v>
      </c>
      <c r="W38" s="147">
        <v>223</v>
      </c>
      <c r="X38" s="147">
        <v>43</v>
      </c>
      <c r="Y38" s="147">
        <v>43</v>
      </c>
      <c r="Z38" s="147">
        <v>45</v>
      </c>
      <c r="AA38" s="147">
        <v>5</v>
      </c>
      <c r="AB38" s="147" t="s">
        <v>414</v>
      </c>
      <c r="AC38" s="147" t="s">
        <v>414</v>
      </c>
      <c r="AD38" s="147" t="s">
        <v>414</v>
      </c>
      <c r="AE38" s="147" t="s">
        <v>414</v>
      </c>
      <c r="AF38" s="147" t="s">
        <v>414</v>
      </c>
      <c r="AG38" s="147">
        <v>4781</v>
      </c>
      <c r="AH38" s="147">
        <v>2416</v>
      </c>
      <c r="AI38" s="147">
        <v>2365</v>
      </c>
      <c r="AJ38" s="147">
        <v>76</v>
      </c>
      <c r="AK38" s="147">
        <v>72</v>
      </c>
      <c r="AL38" s="147">
        <v>79</v>
      </c>
    </row>
    <row r="39" spans="1:38" x14ac:dyDescent="0.35">
      <c r="A39" s="133" t="s">
        <v>313</v>
      </c>
      <c r="B39" s="133" t="s">
        <v>314</v>
      </c>
      <c r="C39" s="147">
        <v>3401</v>
      </c>
      <c r="D39" s="147">
        <v>1675</v>
      </c>
      <c r="E39" s="147">
        <v>1726</v>
      </c>
      <c r="F39" s="147">
        <v>73</v>
      </c>
      <c r="G39" s="147">
        <v>71</v>
      </c>
      <c r="H39" s="147">
        <v>74</v>
      </c>
      <c r="I39" s="147">
        <v>254</v>
      </c>
      <c r="J39" s="147">
        <v>160</v>
      </c>
      <c r="K39" s="147">
        <v>94</v>
      </c>
      <c r="L39" s="147">
        <v>38</v>
      </c>
      <c r="M39" s="147">
        <v>34</v>
      </c>
      <c r="N39" s="147">
        <v>44</v>
      </c>
      <c r="O39" s="147">
        <v>149</v>
      </c>
      <c r="P39" s="147">
        <v>115</v>
      </c>
      <c r="Q39" s="147">
        <v>34</v>
      </c>
      <c r="R39" s="147">
        <v>33</v>
      </c>
      <c r="S39" s="147">
        <v>34</v>
      </c>
      <c r="T39" s="147">
        <v>29</v>
      </c>
      <c r="U39" s="147">
        <v>403</v>
      </c>
      <c r="V39" s="147">
        <v>275</v>
      </c>
      <c r="W39" s="147">
        <v>128</v>
      </c>
      <c r="X39" s="147">
        <v>36</v>
      </c>
      <c r="Y39" s="147">
        <v>34</v>
      </c>
      <c r="Z39" s="147">
        <v>40</v>
      </c>
      <c r="AA39" s="147">
        <v>80</v>
      </c>
      <c r="AB39" s="147">
        <v>60</v>
      </c>
      <c r="AC39" s="147">
        <v>20</v>
      </c>
      <c r="AD39" s="147">
        <v>8</v>
      </c>
      <c r="AE39" s="147" t="s">
        <v>414</v>
      </c>
      <c r="AF39" s="147" t="s">
        <v>414</v>
      </c>
      <c r="AG39" s="147">
        <v>3938</v>
      </c>
      <c r="AH39" s="147">
        <v>2038</v>
      </c>
      <c r="AI39" s="147">
        <v>1900</v>
      </c>
      <c r="AJ39" s="147">
        <v>67</v>
      </c>
      <c r="AK39" s="147">
        <v>63</v>
      </c>
      <c r="AL39" s="147">
        <v>71</v>
      </c>
    </row>
    <row r="40" spans="1:38" x14ac:dyDescent="0.35">
      <c r="A40" s="133" t="s">
        <v>315</v>
      </c>
      <c r="B40" s="133" t="s">
        <v>316</v>
      </c>
      <c r="C40" s="147">
        <v>2089</v>
      </c>
      <c r="D40" s="147">
        <v>1023</v>
      </c>
      <c r="E40" s="147">
        <v>1066</v>
      </c>
      <c r="F40" s="147">
        <v>82</v>
      </c>
      <c r="G40" s="147">
        <v>80</v>
      </c>
      <c r="H40" s="147">
        <v>85</v>
      </c>
      <c r="I40" s="147">
        <v>78</v>
      </c>
      <c r="J40" s="147">
        <v>58</v>
      </c>
      <c r="K40" s="147">
        <v>20</v>
      </c>
      <c r="L40" s="147">
        <v>38</v>
      </c>
      <c r="M40" s="147">
        <v>40</v>
      </c>
      <c r="N40" s="147">
        <v>35</v>
      </c>
      <c r="O40" s="147">
        <v>57</v>
      </c>
      <c r="P40" s="147">
        <v>39</v>
      </c>
      <c r="Q40" s="147">
        <v>18</v>
      </c>
      <c r="R40" s="147">
        <v>46</v>
      </c>
      <c r="S40" s="147">
        <v>51</v>
      </c>
      <c r="T40" s="147">
        <v>33</v>
      </c>
      <c r="U40" s="147">
        <v>135</v>
      </c>
      <c r="V40" s="147">
        <v>97</v>
      </c>
      <c r="W40" s="147">
        <v>38</v>
      </c>
      <c r="X40" s="147">
        <v>41</v>
      </c>
      <c r="Y40" s="147">
        <v>44</v>
      </c>
      <c r="Z40" s="147">
        <v>34</v>
      </c>
      <c r="AA40" s="147">
        <v>37</v>
      </c>
      <c r="AB40" s="147">
        <v>32</v>
      </c>
      <c r="AC40" s="147">
        <v>5</v>
      </c>
      <c r="AD40" s="147">
        <v>22</v>
      </c>
      <c r="AE40" s="147" t="s">
        <v>414</v>
      </c>
      <c r="AF40" s="147" t="s">
        <v>414</v>
      </c>
      <c r="AG40" s="147">
        <v>2293</v>
      </c>
      <c r="AH40" s="147">
        <v>1164</v>
      </c>
      <c r="AI40" s="147">
        <v>1129</v>
      </c>
      <c r="AJ40" s="147">
        <v>79</v>
      </c>
      <c r="AK40" s="147">
        <v>75</v>
      </c>
      <c r="AL40" s="147">
        <v>83</v>
      </c>
    </row>
    <row r="41" spans="1:38" x14ac:dyDescent="0.35">
      <c r="A41" s="133" t="s">
        <v>317</v>
      </c>
      <c r="B41" s="133" t="s">
        <v>318</v>
      </c>
      <c r="C41" s="147">
        <v>1929</v>
      </c>
      <c r="D41" s="147">
        <v>904</v>
      </c>
      <c r="E41" s="147">
        <v>1025</v>
      </c>
      <c r="F41" s="147">
        <v>85</v>
      </c>
      <c r="G41" s="147">
        <v>84</v>
      </c>
      <c r="H41" s="147">
        <v>86</v>
      </c>
      <c r="I41" s="147">
        <v>168</v>
      </c>
      <c r="J41" s="147">
        <v>115</v>
      </c>
      <c r="K41" s="147">
        <v>53</v>
      </c>
      <c r="L41" s="147">
        <v>42</v>
      </c>
      <c r="M41" s="147">
        <v>43</v>
      </c>
      <c r="N41" s="147">
        <v>40</v>
      </c>
      <c r="O41" s="147">
        <v>107</v>
      </c>
      <c r="P41" s="147">
        <v>76</v>
      </c>
      <c r="Q41" s="147">
        <v>31</v>
      </c>
      <c r="R41" s="147">
        <v>36</v>
      </c>
      <c r="S41" s="147">
        <v>38</v>
      </c>
      <c r="T41" s="147">
        <v>29</v>
      </c>
      <c r="U41" s="147">
        <v>275</v>
      </c>
      <c r="V41" s="147">
        <v>191</v>
      </c>
      <c r="W41" s="147">
        <v>84</v>
      </c>
      <c r="X41" s="147">
        <v>39</v>
      </c>
      <c r="Y41" s="147">
        <v>41</v>
      </c>
      <c r="Z41" s="147">
        <v>36</v>
      </c>
      <c r="AA41" s="147">
        <v>42</v>
      </c>
      <c r="AB41" s="147">
        <v>31</v>
      </c>
      <c r="AC41" s="147">
        <v>11</v>
      </c>
      <c r="AD41" s="147">
        <v>14</v>
      </c>
      <c r="AE41" s="147" t="s">
        <v>414</v>
      </c>
      <c r="AF41" s="147" t="s">
        <v>414</v>
      </c>
      <c r="AG41" s="147">
        <v>2257</v>
      </c>
      <c r="AH41" s="147">
        <v>1129</v>
      </c>
      <c r="AI41" s="147">
        <v>1128</v>
      </c>
      <c r="AJ41" s="147">
        <v>78</v>
      </c>
      <c r="AK41" s="147">
        <v>74</v>
      </c>
      <c r="AL41" s="147">
        <v>81</v>
      </c>
    </row>
    <row r="42" spans="1:38" x14ac:dyDescent="0.35">
      <c r="A42" s="133" t="s">
        <v>319</v>
      </c>
      <c r="B42" s="133" t="s">
        <v>320</v>
      </c>
      <c r="C42" s="147">
        <v>2833</v>
      </c>
      <c r="D42" s="147">
        <v>1371</v>
      </c>
      <c r="E42" s="147">
        <v>1462</v>
      </c>
      <c r="F42" s="147">
        <v>78</v>
      </c>
      <c r="G42" s="147">
        <v>77</v>
      </c>
      <c r="H42" s="147">
        <v>79</v>
      </c>
      <c r="I42" s="147">
        <v>391</v>
      </c>
      <c r="J42" s="147">
        <v>236</v>
      </c>
      <c r="K42" s="147">
        <v>155</v>
      </c>
      <c r="L42" s="147">
        <v>50</v>
      </c>
      <c r="M42" s="147">
        <v>47</v>
      </c>
      <c r="N42" s="147">
        <v>54</v>
      </c>
      <c r="O42" s="147">
        <v>271</v>
      </c>
      <c r="P42" s="147">
        <v>203</v>
      </c>
      <c r="Q42" s="147">
        <v>68</v>
      </c>
      <c r="R42" s="147">
        <v>39</v>
      </c>
      <c r="S42" s="147">
        <v>43</v>
      </c>
      <c r="T42" s="147">
        <v>26</v>
      </c>
      <c r="U42" s="147">
        <v>662</v>
      </c>
      <c r="V42" s="147">
        <v>439</v>
      </c>
      <c r="W42" s="147">
        <v>223</v>
      </c>
      <c r="X42" s="147">
        <v>45</v>
      </c>
      <c r="Y42" s="147">
        <v>45</v>
      </c>
      <c r="Z42" s="147">
        <v>46</v>
      </c>
      <c r="AA42" s="147">
        <v>72</v>
      </c>
      <c r="AB42" s="147">
        <v>55</v>
      </c>
      <c r="AC42" s="147">
        <v>17</v>
      </c>
      <c r="AD42" s="147">
        <v>19</v>
      </c>
      <c r="AE42" s="147" t="s">
        <v>414</v>
      </c>
      <c r="AF42" s="147" t="s">
        <v>414</v>
      </c>
      <c r="AG42" s="147">
        <v>3600</v>
      </c>
      <c r="AH42" s="147">
        <v>1888</v>
      </c>
      <c r="AI42" s="147">
        <v>1712</v>
      </c>
      <c r="AJ42" s="147">
        <v>70</v>
      </c>
      <c r="AK42" s="147">
        <v>68</v>
      </c>
      <c r="AL42" s="147">
        <v>73</v>
      </c>
    </row>
    <row r="43" spans="1:38" x14ac:dyDescent="0.35">
      <c r="A43" s="133" t="s">
        <v>198</v>
      </c>
      <c r="B43" s="133" t="s">
        <v>199</v>
      </c>
      <c r="C43" s="147">
        <v>11712</v>
      </c>
      <c r="D43" s="147">
        <v>5557</v>
      </c>
      <c r="E43" s="147">
        <v>6155</v>
      </c>
      <c r="F43" s="147">
        <v>81</v>
      </c>
      <c r="G43" s="147">
        <v>79</v>
      </c>
      <c r="H43" s="147">
        <v>82</v>
      </c>
      <c r="I43" s="147">
        <v>1833</v>
      </c>
      <c r="J43" s="147">
        <v>1153</v>
      </c>
      <c r="K43" s="147">
        <v>680</v>
      </c>
      <c r="L43" s="147">
        <v>40</v>
      </c>
      <c r="M43" s="147">
        <v>39</v>
      </c>
      <c r="N43" s="147">
        <v>42</v>
      </c>
      <c r="O43" s="147">
        <v>1230</v>
      </c>
      <c r="P43" s="147">
        <v>844</v>
      </c>
      <c r="Q43" s="147">
        <v>386</v>
      </c>
      <c r="R43" s="147">
        <v>23</v>
      </c>
      <c r="S43" s="147">
        <v>22</v>
      </c>
      <c r="T43" s="147">
        <v>26</v>
      </c>
      <c r="U43" s="147">
        <v>3063</v>
      </c>
      <c r="V43" s="147">
        <v>1997</v>
      </c>
      <c r="W43" s="147">
        <v>1066</v>
      </c>
      <c r="X43" s="147">
        <v>33</v>
      </c>
      <c r="Y43" s="147">
        <v>32</v>
      </c>
      <c r="Z43" s="147">
        <v>36</v>
      </c>
      <c r="AA43" s="147">
        <v>286</v>
      </c>
      <c r="AB43" s="147">
        <v>207</v>
      </c>
      <c r="AC43" s="147">
        <v>79</v>
      </c>
      <c r="AD43" s="147">
        <v>14</v>
      </c>
      <c r="AE43" s="147">
        <v>14</v>
      </c>
      <c r="AF43" s="147">
        <v>11</v>
      </c>
      <c r="AG43" s="147">
        <v>15223</v>
      </c>
      <c r="AH43" s="147">
        <v>7846</v>
      </c>
      <c r="AI43" s="147">
        <v>7377</v>
      </c>
      <c r="AJ43" s="147">
        <v>69</v>
      </c>
      <c r="AK43" s="147">
        <v>64</v>
      </c>
      <c r="AL43" s="147">
        <v>74</v>
      </c>
    </row>
    <row r="44" spans="1:38" x14ac:dyDescent="0.35">
      <c r="A44" s="133" t="s">
        <v>200</v>
      </c>
      <c r="B44" s="133" t="s">
        <v>201</v>
      </c>
      <c r="C44" s="147">
        <v>3461</v>
      </c>
      <c r="D44" s="147">
        <v>1662</v>
      </c>
      <c r="E44" s="147">
        <v>1799</v>
      </c>
      <c r="F44" s="147">
        <v>73</v>
      </c>
      <c r="G44" s="147">
        <v>72</v>
      </c>
      <c r="H44" s="147">
        <v>74</v>
      </c>
      <c r="I44" s="147">
        <v>258</v>
      </c>
      <c r="J44" s="147">
        <v>173</v>
      </c>
      <c r="K44" s="147">
        <v>85</v>
      </c>
      <c r="L44" s="147">
        <v>33</v>
      </c>
      <c r="M44" s="147">
        <v>31</v>
      </c>
      <c r="N44" s="147">
        <v>36</v>
      </c>
      <c r="O44" s="147">
        <v>328</v>
      </c>
      <c r="P44" s="147">
        <v>229</v>
      </c>
      <c r="Q44" s="147">
        <v>99</v>
      </c>
      <c r="R44" s="147">
        <v>36</v>
      </c>
      <c r="S44" s="147">
        <v>39</v>
      </c>
      <c r="T44" s="147">
        <v>29</v>
      </c>
      <c r="U44" s="147">
        <v>586</v>
      </c>
      <c r="V44" s="147">
        <v>402</v>
      </c>
      <c r="W44" s="147">
        <v>184</v>
      </c>
      <c r="X44" s="147">
        <v>35</v>
      </c>
      <c r="Y44" s="147">
        <v>36</v>
      </c>
      <c r="Z44" s="147">
        <v>33</v>
      </c>
      <c r="AA44" s="147">
        <v>43</v>
      </c>
      <c r="AB44" s="147">
        <v>29</v>
      </c>
      <c r="AC44" s="147">
        <v>14</v>
      </c>
      <c r="AD44" s="147" t="s">
        <v>414</v>
      </c>
      <c r="AE44" s="147" t="s">
        <v>414</v>
      </c>
      <c r="AF44" s="147" t="s">
        <v>414</v>
      </c>
      <c r="AG44" s="147">
        <v>4125</v>
      </c>
      <c r="AH44" s="147">
        <v>2108</v>
      </c>
      <c r="AI44" s="147">
        <v>2017</v>
      </c>
      <c r="AJ44" s="147">
        <v>67</v>
      </c>
      <c r="AK44" s="147">
        <v>64</v>
      </c>
      <c r="AL44" s="147">
        <v>70</v>
      </c>
    </row>
    <row r="45" spans="1:38" x14ac:dyDescent="0.35">
      <c r="A45" s="133" t="s">
        <v>202</v>
      </c>
      <c r="B45" s="133" t="s">
        <v>203</v>
      </c>
      <c r="C45" s="147">
        <v>2960</v>
      </c>
      <c r="D45" s="147">
        <v>1426</v>
      </c>
      <c r="E45" s="147">
        <v>1534</v>
      </c>
      <c r="F45" s="147">
        <v>77</v>
      </c>
      <c r="G45" s="147">
        <v>76</v>
      </c>
      <c r="H45" s="147">
        <v>77</v>
      </c>
      <c r="I45" s="147">
        <v>259</v>
      </c>
      <c r="J45" s="147">
        <v>143</v>
      </c>
      <c r="K45" s="147">
        <v>116</v>
      </c>
      <c r="L45" s="147">
        <v>27</v>
      </c>
      <c r="M45" s="147">
        <v>32</v>
      </c>
      <c r="N45" s="147">
        <v>22</v>
      </c>
      <c r="O45" s="147">
        <v>300</v>
      </c>
      <c r="P45" s="147">
        <v>184</v>
      </c>
      <c r="Q45" s="147">
        <v>116</v>
      </c>
      <c r="R45" s="147">
        <v>32</v>
      </c>
      <c r="S45" s="147">
        <v>29</v>
      </c>
      <c r="T45" s="147">
        <v>36</v>
      </c>
      <c r="U45" s="147">
        <v>559</v>
      </c>
      <c r="V45" s="147">
        <v>327</v>
      </c>
      <c r="W45" s="147">
        <v>232</v>
      </c>
      <c r="X45" s="147">
        <v>30</v>
      </c>
      <c r="Y45" s="147">
        <v>30</v>
      </c>
      <c r="Z45" s="147">
        <v>29</v>
      </c>
      <c r="AA45" s="147">
        <v>103</v>
      </c>
      <c r="AB45" s="147">
        <v>70</v>
      </c>
      <c r="AC45" s="147">
        <v>33</v>
      </c>
      <c r="AD45" s="147">
        <v>22</v>
      </c>
      <c r="AE45" s="147">
        <v>26</v>
      </c>
      <c r="AF45" s="147">
        <v>15</v>
      </c>
      <c r="AG45" s="147">
        <v>3630</v>
      </c>
      <c r="AH45" s="147">
        <v>1828</v>
      </c>
      <c r="AI45" s="147">
        <v>1802</v>
      </c>
      <c r="AJ45" s="147">
        <v>68</v>
      </c>
      <c r="AK45" s="147">
        <v>66</v>
      </c>
      <c r="AL45" s="147">
        <v>70</v>
      </c>
    </row>
    <row r="46" spans="1:38" x14ac:dyDescent="0.35">
      <c r="A46" s="133" t="s">
        <v>206</v>
      </c>
      <c r="B46" s="133" t="s">
        <v>207</v>
      </c>
      <c r="C46" s="147">
        <v>3397</v>
      </c>
      <c r="D46" s="147">
        <v>1668</v>
      </c>
      <c r="E46" s="147">
        <v>1729</v>
      </c>
      <c r="F46" s="147">
        <v>78</v>
      </c>
      <c r="G46" s="147">
        <v>76</v>
      </c>
      <c r="H46" s="147">
        <v>79</v>
      </c>
      <c r="I46" s="147">
        <v>450</v>
      </c>
      <c r="J46" s="147">
        <v>307</v>
      </c>
      <c r="K46" s="147">
        <v>143</v>
      </c>
      <c r="L46" s="147">
        <v>31</v>
      </c>
      <c r="M46" s="147">
        <v>32</v>
      </c>
      <c r="N46" s="147">
        <v>28</v>
      </c>
      <c r="O46" s="147">
        <v>233</v>
      </c>
      <c r="P46" s="147">
        <v>163</v>
      </c>
      <c r="Q46" s="147">
        <v>70</v>
      </c>
      <c r="R46" s="147">
        <v>33</v>
      </c>
      <c r="S46" s="147">
        <v>33</v>
      </c>
      <c r="T46" s="147">
        <v>33</v>
      </c>
      <c r="U46" s="147">
        <v>683</v>
      </c>
      <c r="V46" s="147">
        <v>470</v>
      </c>
      <c r="W46" s="147">
        <v>213</v>
      </c>
      <c r="X46" s="147">
        <v>31</v>
      </c>
      <c r="Y46" s="147">
        <v>32</v>
      </c>
      <c r="Z46" s="147">
        <v>30</v>
      </c>
      <c r="AA46" s="147">
        <v>35</v>
      </c>
      <c r="AB46" s="147">
        <v>27</v>
      </c>
      <c r="AC46" s="147">
        <v>8</v>
      </c>
      <c r="AD46" s="147" t="s">
        <v>414</v>
      </c>
      <c r="AE46" s="147" t="s">
        <v>414</v>
      </c>
      <c r="AF46" s="147" t="s">
        <v>414</v>
      </c>
      <c r="AG46" s="147">
        <v>4157</v>
      </c>
      <c r="AH46" s="147">
        <v>2192</v>
      </c>
      <c r="AI46" s="147">
        <v>1965</v>
      </c>
      <c r="AJ46" s="147">
        <v>69</v>
      </c>
      <c r="AK46" s="147">
        <v>65</v>
      </c>
      <c r="AL46" s="147">
        <v>73</v>
      </c>
    </row>
    <row r="47" spans="1:38" x14ac:dyDescent="0.35">
      <c r="A47" s="133" t="s">
        <v>210</v>
      </c>
      <c r="B47" s="133" t="s">
        <v>211</v>
      </c>
      <c r="C47" s="147">
        <v>2288</v>
      </c>
      <c r="D47" s="147">
        <v>1169</v>
      </c>
      <c r="E47" s="147">
        <v>1119</v>
      </c>
      <c r="F47" s="147">
        <v>85</v>
      </c>
      <c r="G47" s="147">
        <v>84</v>
      </c>
      <c r="H47" s="147">
        <v>87</v>
      </c>
      <c r="I47" s="147">
        <v>158</v>
      </c>
      <c r="J47" s="147">
        <v>105</v>
      </c>
      <c r="K47" s="147">
        <v>53</v>
      </c>
      <c r="L47" s="147">
        <v>46</v>
      </c>
      <c r="M47" s="147">
        <v>50</v>
      </c>
      <c r="N47" s="147">
        <v>38</v>
      </c>
      <c r="O47" s="147">
        <v>133</v>
      </c>
      <c r="P47" s="147">
        <v>94</v>
      </c>
      <c r="Q47" s="147">
        <v>39</v>
      </c>
      <c r="R47" s="147">
        <v>35</v>
      </c>
      <c r="S47" s="147">
        <v>36</v>
      </c>
      <c r="T47" s="147">
        <v>33</v>
      </c>
      <c r="U47" s="147">
        <v>291</v>
      </c>
      <c r="V47" s="147">
        <v>199</v>
      </c>
      <c r="W47" s="147">
        <v>92</v>
      </c>
      <c r="X47" s="147">
        <v>41</v>
      </c>
      <c r="Y47" s="147">
        <v>43</v>
      </c>
      <c r="Z47" s="147">
        <v>36</v>
      </c>
      <c r="AA47" s="147">
        <v>50</v>
      </c>
      <c r="AB47" s="147">
        <v>35</v>
      </c>
      <c r="AC47" s="147">
        <v>15</v>
      </c>
      <c r="AD47" s="147">
        <v>30</v>
      </c>
      <c r="AE47" s="147">
        <v>29</v>
      </c>
      <c r="AF47" s="147">
        <v>33</v>
      </c>
      <c r="AG47" s="147">
        <v>2641</v>
      </c>
      <c r="AH47" s="147">
        <v>1410</v>
      </c>
      <c r="AI47" s="147">
        <v>1231</v>
      </c>
      <c r="AJ47" s="147">
        <v>79</v>
      </c>
      <c r="AK47" s="147">
        <v>76</v>
      </c>
      <c r="AL47" s="147">
        <v>82</v>
      </c>
    </row>
    <row r="48" spans="1:38" x14ac:dyDescent="0.35">
      <c r="A48" s="133" t="s">
        <v>218</v>
      </c>
      <c r="B48" s="133" t="s">
        <v>219</v>
      </c>
      <c r="C48" s="147">
        <v>3008</v>
      </c>
      <c r="D48" s="147">
        <v>1467</v>
      </c>
      <c r="E48" s="147">
        <v>1541</v>
      </c>
      <c r="F48" s="147">
        <v>79</v>
      </c>
      <c r="G48" s="147">
        <v>77</v>
      </c>
      <c r="H48" s="147">
        <v>80</v>
      </c>
      <c r="I48" s="147">
        <v>320</v>
      </c>
      <c r="J48" s="147">
        <v>219</v>
      </c>
      <c r="K48" s="147">
        <v>101</v>
      </c>
      <c r="L48" s="147">
        <v>32</v>
      </c>
      <c r="M48" s="147">
        <v>33</v>
      </c>
      <c r="N48" s="147">
        <v>29</v>
      </c>
      <c r="O48" s="147">
        <v>96</v>
      </c>
      <c r="P48" s="147">
        <v>65</v>
      </c>
      <c r="Q48" s="147">
        <v>31</v>
      </c>
      <c r="R48" s="147">
        <v>27</v>
      </c>
      <c r="S48" s="147">
        <v>29</v>
      </c>
      <c r="T48" s="147">
        <v>23</v>
      </c>
      <c r="U48" s="147">
        <v>416</v>
      </c>
      <c r="V48" s="147">
        <v>284</v>
      </c>
      <c r="W48" s="147">
        <v>132</v>
      </c>
      <c r="X48" s="147">
        <v>31</v>
      </c>
      <c r="Y48" s="147">
        <v>32</v>
      </c>
      <c r="Z48" s="147">
        <v>27</v>
      </c>
      <c r="AA48" s="147">
        <v>38</v>
      </c>
      <c r="AB48" s="147">
        <v>25</v>
      </c>
      <c r="AC48" s="147">
        <v>13</v>
      </c>
      <c r="AD48" s="147">
        <v>11</v>
      </c>
      <c r="AE48" s="147" t="s">
        <v>414</v>
      </c>
      <c r="AF48" s="147" t="s">
        <v>414</v>
      </c>
      <c r="AG48" s="147">
        <v>3482</v>
      </c>
      <c r="AH48" s="147">
        <v>1783</v>
      </c>
      <c r="AI48" s="147">
        <v>1699</v>
      </c>
      <c r="AJ48" s="147">
        <v>72</v>
      </c>
      <c r="AK48" s="147">
        <v>69</v>
      </c>
      <c r="AL48" s="147">
        <v>75</v>
      </c>
    </row>
    <row r="49" spans="1:38" x14ac:dyDescent="0.35">
      <c r="A49" s="133" t="s">
        <v>222</v>
      </c>
      <c r="B49" s="133" t="s">
        <v>223</v>
      </c>
      <c r="C49" s="147">
        <v>2543</v>
      </c>
      <c r="D49" s="147">
        <v>1189</v>
      </c>
      <c r="E49" s="147">
        <v>1354</v>
      </c>
      <c r="F49" s="147">
        <v>75</v>
      </c>
      <c r="G49" s="147">
        <v>71</v>
      </c>
      <c r="H49" s="147">
        <v>78</v>
      </c>
      <c r="I49" s="147">
        <v>339</v>
      </c>
      <c r="J49" s="147">
        <v>208</v>
      </c>
      <c r="K49" s="147">
        <v>131</v>
      </c>
      <c r="L49" s="147">
        <v>27</v>
      </c>
      <c r="M49" s="147">
        <v>33</v>
      </c>
      <c r="N49" s="147">
        <v>18</v>
      </c>
      <c r="O49" s="147">
        <v>125</v>
      </c>
      <c r="P49" s="147">
        <v>93</v>
      </c>
      <c r="Q49" s="147">
        <v>32</v>
      </c>
      <c r="R49" s="147">
        <v>23</v>
      </c>
      <c r="S49" s="147">
        <v>24</v>
      </c>
      <c r="T49" s="147">
        <v>22</v>
      </c>
      <c r="U49" s="147">
        <v>464</v>
      </c>
      <c r="V49" s="147">
        <v>301</v>
      </c>
      <c r="W49" s="147">
        <v>163</v>
      </c>
      <c r="X49" s="147">
        <v>26</v>
      </c>
      <c r="Y49" s="147">
        <v>30</v>
      </c>
      <c r="Z49" s="147">
        <v>19</v>
      </c>
      <c r="AA49" s="147">
        <v>55</v>
      </c>
      <c r="AB49" s="147">
        <v>36</v>
      </c>
      <c r="AC49" s="147">
        <v>19</v>
      </c>
      <c r="AD49" s="147">
        <v>15</v>
      </c>
      <c r="AE49" s="147" t="s">
        <v>414</v>
      </c>
      <c r="AF49" s="147" t="s">
        <v>414</v>
      </c>
      <c r="AG49" s="147">
        <v>3087</v>
      </c>
      <c r="AH49" s="147">
        <v>1539</v>
      </c>
      <c r="AI49" s="147">
        <v>1548</v>
      </c>
      <c r="AJ49" s="147">
        <v>66</v>
      </c>
      <c r="AK49" s="147">
        <v>61</v>
      </c>
      <c r="AL49" s="147">
        <v>70</v>
      </c>
    </row>
    <row r="50" spans="1:38" x14ac:dyDescent="0.35">
      <c r="A50" s="133" t="s">
        <v>116</v>
      </c>
      <c r="B50" s="133" t="s">
        <v>117</v>
      </c>
      <c r="C50" s="147">
        <v>1384</v>
      </c>
      <c r="D50" s="147">
        <v>634</v>
      </c>
      <c r="E50" s="147">
        <v>750</v>
      </c>
      <c r="F50" s="147">
        <v>76</v>
      </c>
      <c r="G50" s="147">
        <v>75</v>
      </c>
      <c r="H50" s="147">
        <v>77</v>
      </c>
      <c r="I50" s="147">
        <v>215</v>
      </c>
      <c r="J50" s="147">
        <v>144</v>
      </c>
      <c r="K50" s="147">
        <v>71</v>
      </c>
      <c r="L50" s="147">
        <v>30</v>
      </c>
      <c r="M50" s="147">
        <v>30</v>
      </c>
      <c r="N50" s="147">
        <v>31</v>
      </c>
      <c r="O50" s="147">
        <v>104</v>
      </c>
      <c r="P50" s="147">
        <v>82</v>
      </c>
      <c r="Q50" s="147">
        <v>22</v>
      </c>
      <c r="R50" s="147">
        <v>26</v>
      </c>
      <c r="S50" s="147">
        <v>28</v>
      </c>
      <c r="T50" s="147">
        <v>18</v>
      </c>
      <c r="U50" s="147">
        <v>319</v>
      </c>
      <c r="V50" s="147">
        <v>226</v>
      </c>
      <c r="W50" s="147">
        <v>93</v>
      </c>
      <c r="X50" s="147">
        <v>29</v>
      </c>
      <c r="Y50" s="147">
        <v>29</v>
      </c>
      <c r="Z50" s="147">
        <v>28</v>
      </c>
      <c r="AA50" s="147">
        <v>31</v>
      </c>
      <c r="AB50" s="147">
        <v>20</v>
      </c>
      <c r="AC50" s="147">
        <v>11</v>
      </c>
      <c r="AD50" s="147">
        <v>16</v>
      </c>
      <c r="AE50" s="147" t="s">
        <v>414</v>
      </c>
      <c r="AF50" s="147" t="s">
        <v>414</v>
      </c>
      <c r="AG50" s="147">
        <v>1739</v>
      </c>
      <c r="AH50" s="147">
        <v>882</v>
      </c>
      <c r="AI50" s="147">
        <v>857</v>
      </c>
      <c r="AJ50" s="147">
        <v>66</v>
      </c>
      <c r="AK50" s="147">
        <v>62</v>
      </c>
      <c r="AL50" s="147">
        <v>70</v>
      </c>
    </row>
    <row r="51" spans="1:38" x14ac:dyDescent="0.35">
      <c r="A51" s="133" t="s">
        <v>120</v>
      </c>
      <c r="B51" s="133" t="s">
        <v>121</v>
      </c>
      <c r="C51" s="147">
        <v>3832</v>
      </c>
      <c r="D51" s="147">
        <v>1830</v>
      </c>
      <c r="E51" s="147">
        <v>2002</v>
      </c>
      <c r="F51" s="147">
        <v>68</v>
      </c>
      <c r="G51" s="147">
        <v>66</v>
      </c>
      <c r="H51" s="147">
        <v>70</v>
      </c>
      <c r="I51" s="147">
        <v>526</v>
      </c>
      <c r="J51" s="147">
        <v>335</v>
      </c>
      <c r="K51" s="147">
        <v>191</v>
      </c>
      <c r="L51" s="147">
        <v>23</v>
      </c>
      <c r="M51" s="147">
        <v>23</v>
      </c>
      <c r="N51" s="147">
        <v>24</v>
      </c>
      <c r="O51" s="147">
        <v>356</v>
      </c>
      <c r="P51" s="147">
        <v>275</v>
      </c>
      <c r="Q51" s="147">
        <v>81</v>
      </c>
      <c r="R51" s="147">
        <v>26</v>
      </c>
      <c r="S51" s="147">
        <v>26</v>
      </c>
      <c r="T51" s="147">
        <v>27</v>
      </c>
      <c r="U51" s="147">
        <v>882</v>
      </c>
      <c r="V51" s="147">
        <v>610</v>
      </c>
      <c r="W51" s="147">
        <v>272</v>
      </c>
      <c r="X51" s="147">
        <v>24</v>
      </c>
      <c r="Y51" s="147">
        <v>24</v>
      </c>
      <c r="Z51" s="147">
        <v>25</v>
      </c>
      <c r="AA51" s="147">
        <v>38</v>
      </c>
      <c r="AB51" s="147">
        <v>25</v>
      </c>
      <c r="AC51" s="147">
        <v>13</v>
      </c>
      <c r="AD51" s="147" t="s">
        <v>414</v>
      </c>
      <c r="AE51" s="147" t="s">
        <v>414</v>
      </c>
      <c r="AF51" s="147" t="s">
        <v>414</v>
      </c>
      <c r="AG51" s="147">
        <v>4798</v>
      </c>
      <c r="AH51" s="147">
        <v>2478</v>
      </c>
      <c r="AI51" s="147">
        <v>2320</v>
      </c>
      <c r="AJ51" s="147">
        <v>59</v>
      </c>
      <c r="AK51" s="147">
        <v>54</v>
      </c>
      <c r="AL51" s="147">
        <v>63</v>
      </c>
    </row>
    <row r="52" spans="1:38" x14ac:dyDescent="0.35">
      <c r="A52" s="133" t="s">
        <v>132</v>
      </c>
      <c r="B52" s="133" t="s">
        <v>424</v>
      </c>
      <c r="C52" s="147">
        <v>1647</v>
      </c>
      <c r="D52" s="147">
        <v>793</v>
      </c>
      <c r="E52" s="147">
        <v>854</v>
      </c>
      <c r="F52" s="147">
        <v>83</v>
      </c>
      <c r="G52" s="147">
        <v>81</v>
      </c>
      <c r="H52" s="147">
        <v>85</v>
      </c>
      <c r="I52" s="147">
        <v>232</v>
      </c>
      <c r="J52" s="147">
        <v>150</v>
      </c>
      <c r="K52" s="147">
        <v>82</v>
      </c>
      <c r="L52" s="147">
        <v>36</v>
      </c>
      <c r="M52" s="147">
        <v>37</v>
      </c>
      <c r="N52" s="147">
        <v>34</v>
      </c>
      <c r="O52" s="147">
        <v>100</v>
      </c>
      <c r="P52" s="147">
        <v>70</v>
      </c>
      <c r="Q52" s="147">
        <v>30</v>
      </c>
      <c r="R52" s="147">
        <v>40</v>
      </c>
      <c r="S52" s="147">
        <v>37</v>
      </c>
      <c r="T52" s="147">
        <v>47</v>
      </c>
      <c r="U52" s="147">
        <v>332</v>
      </c>
      <c r="V52" s="147">
        <v>220</v>
      </c>
      <c r="W52" s="147">
        <v>112</v>
      </c>
      <c r="X52" s="147">
        <v>37</v>
      </c>
      <c r="Y52" s="147">
        <v>37</v>
      </c>
      <c r="Z52" s="147">
        <v>38</v>
      </c>
      <c r="AA52" s="147">
        <v>13</v>
      </c>
      <c r="AB52" s="147">
        <v>8</v>
      </c>
      <c r="AC52" s="147">
        <v>5</v>
      </c>
      <c r="AD52" s="147" t="s">
        <v>414</v>
      </c>
      <c r="AE52" s="147" t="s">
        <v>414</v>
      </c>
      <c r="AF52" s="147" t="s">
        <v>414</v>
      </c>
      <c r="AG52" s="147">
        <v>1997</v>
      </c>
      <c r="AH52" s="147">
        <v>1023</v>
      </c>
      <c r="AI52" s="147">
        <v>974</v>
      </c>
      <c r="AJ52" s="147">
        <v>75</v>
      </c>
      <c r="AK52" s="147">
        <v>71</v>
      </c>
      <c r="AL52" s="147">
        <v>79</v>
      </c>
    </row>
    <row r="53" spans="1:38" x14ac:dyDescent="0.35">
      <c r="A53" s="133" t="s">
        <v>130</v>
      </c>
      <c r="B53" s="133" t="s">
        <v>131</v>
      </c>
      <c r="C53" s="147">
        <v>2502</v>
      </c>
      <c r="D53" s="147">
        <v>1204</v>
      </c>
      <c r="E53" s="147">
        <v>1298</v>
      </c>
      <c r="F53" s="147">
        <v>73</v>
      </c>
      <c r="G53" s="147">
        <v>71</v>
      </c>
      <c r="H53" s="147">
        <v>75</v>
      </c>
      <c r="I53" s="147">
        <v>232</v>
      </c>
      <c r="J53" s="147">
        <v>160</v>
      </c>
      <c r="K53" s="147">
        <v>72</v>
      </c>
      <c r="L53" s="147">
        <v>31</v>
      </c>
      <c r="M53" s="147">
        <v>31</v>
      </c>
      <c r="N53" s="147">
        <v>31</v>
      </c>
      <c r="O53" s="147">
        <v>142</v>
      </c>
      <c r="P53" s="147">
        <v>96</v>
      </c>
      <c r="Q53" s="147">
        <v>46</v>
      </c>
      <c r="R53" s="147">
        <v>27</v>
      </c>
      <c r="S53" s="147">
        <v>27</v>
      </c>
      <c r="T53" s="147">
        <v>28</v>
      </c>
      <c r="U53" s="147">
        <v>374</v>
      </c>
      <c r="V53" s="147">
        <v>256</v>
      </c>
      <c r="W53" s="147">
        <v>118</v>
      </c>
      <c r="X53" s="147">
        <v>29</v>
      </c>
      <c r="Y53" s="147">
        <v>29</v>
      </c>
      <c r="Z53" s="147">
        <v>30</v>
      </c>
      <c r="AA53" s="147">
        <v>30</v>
      </c>
      <c r="AB53" s="147">
        <v>19</v>
      </c>
      <c r="AC53" s="147">
        <v>11</v>
      </c>
      <c r="AD53" s="147" t="s">
        <v>414</v>
      </c>
      <c r="AE53" s="147" t="s">
        <v>414</v>
      </c>
      <c r="AF53" s="147" t="s">
        <v>414</v>
      </c>
      <c r="AG53" s="147">
        <v>2912</v>
      </c>
      <c r="AH53" s="147">
        <v>1483</v>
      </c>
      <c r="AI53" s="147">
        <v>1429</v>
      </c>
      <c r="AJ53" s="147">
        <v>67</v>
      </c>
      <c r="AK53" s="147">
        <v>62</v>
      </c>
      <c r="AL53" s="147">
        <v>71</v>
      </c>
    </row>
    <row r="54" spans="1:38" x14ac:dyDescent="0.35">
      <c r="A54" s="133" t="s">
        <v>143</v>
      </c>
      <c r="B54" s="133" t="s">
        <v>144</v>
      </c>
      <c r="C54" s="147">
        <v>3154</v>
      </c>
      <c r="D54" s="147">
        <v>1533</v>
      </c>
      <c r="E54" s="147">
        <v>1621</v>
      </c>
      <c r="F54" s="147">
        <v>75</v>
      </c>
      <c r="G54" s="147">
        <v>72</v>
      </c>
      <c r="H54" s="147">
        <v>78</v>
      </c>
      <c r="I54" s="147">
        <v>344</v>
      </c>
      <c r="J54" s="147">
        <v>238</v>
      </c>
      <c r="K54" s="147">
        <v>106</v>
      </c>
      <c r="L54" s="147">
        <v>29</v>
      </c>
      <c r="M54" s="147">
        <v>29</v>
      </c>
      <c r="N54" s="147">
        <v>29</v>
      </c>
      <c r="O54" s="147">
        <v>148</v>
      </c>
      <c r="P54" s="147">
        <v>111</v>
      </c>
      <c r="Q54" s="147">
        <v>37</v>
      </c>
      <c r="R54" s="147">
        <v>28</v>
      </c>
      <c r="S54" s="147">
        <v>30</v>
      </c>
      <c r="T54" s="147">
        <v>22</v>
      </c>
      <c r="U54" s="147">
        <v>492</v>
      </c>
      <c r="V54" s="147">
        <v>349</v>
      </c>
      <c r="W54" s="147">
        <v>143</v>
      </c>
      <c r="X54" s="147">
        <v>29</v>
      </c>
      <c r="Y54" s="147">
        <v>30</v>
      </c>
      <c r="Z54" s="147">
        <v>27</v>
      </c>
      <c r="AA54" s="147">
        <v>55</v>
      </c>
      <c r="AB54" s="147">
        <v>40</v>
      </c>
      <c r="AC54" s="147">
        <v>15</v>
      </c>
      <c r="AD54" s="147">
        <v>13</v>
      </c>
      <c r="AE54" s="147" t="s">
        <v>414</v>
      </c>
      <c r="AF54" s="147" t="s">
        <v>414</v>
      </c>
      <c r="AG54" s="147">
        <v>3711</v>
      </c>
      <c r="AH54" s="147">
        <v>1928</v>
      </c>
      <c r="AI54" s="147">
        <v>1783</v>
      </c>
      <c r="AJ54" s="147">
        <v>68</v>
      </c>
      <c r="AK54" s="147">
        <v>63</v>
      </c>
      <c r="AL54" s="147">
        <v>73</v>
      </c>
    </row>
    <row r="55" spans="1:38" x14ac:dyDescent="0.35">
      <c r="A55" s="133" t="s">
        <v>104</v>
      </c>
      <c r="B55" s="133" t="s">
        <v>105</v>
      </c>
      <c r="C55" s="147">
        <v>3140</v>
      </c>
      <c r="D55" s="147">
        <v>1510</v>
      </c>
      <c r="E55" s="147">
        <v>1630</v>
      </c>
      <c r="F55" s="147">
        <v>75</v>
      </c>
      <c r="G55" s="147">
        <v>73</v>
      </c>
      <c r="H55" s="147">
        <v>77</v>
      </c>
      <c r="I55" s="147">
        <v>288</v>
      </c>
      <c r="J55" s="147">
        <v>187</v>
      </c>
      <c r="K55" s="147">
        <v>101</v>
      </c>
      <c r="L55" s="147">
        <v>26</v>
      </c>
      <c r="M55" s="147">
        <v>27</v>
      </c>
      <c r="N55" s="147">
        <v>23</v>
      </c>
      <c r="O55" s="147">
        <v>158</v>
      </c>
      <c r="P55" s="147">
        <v>129</v>
      </c>
      <c r="Q55" s="147">
        <v>29</v>
      </c>
      <c r="R55" s="147">
        <v>32</v>
      </c>
      <c r="S55" s="147">
        <v>33</v>
      </c>
      <c r="T55" s="147">
        <v>24</v>
      </c>
      <c r="U55" s="147">
        <v>446</v>
      </c>
      <c r="V55" s="147">
        <v>316</v>
      </c>
      <c r="W55" s="147">
        <v>130</v>
      </c>
      <c r="X55" s="147">
        <v>28</v>
      </c>
      <c r="Y55" s="147">
        <v>30</v>
      </c>
      <c r="Z55" s="147">
        <v>23</v>
      </c>
      <c r="AA55" s="147">
        <v>57</v>
      </c>
      <c r="AB55" s="147">
        <v>38</v>
      </c>
      <c r="AC55" s="147">
        <v>19</v>
      </c>
      <c r="AD55" s="147">
        <v>5</v>
      </c>
      <c r="AE55" s="147" t="s">
        <v>414</v>
      </c>
      <c r="AF55" s="147" t="s">
        <v>414</v>
      </c>
      <c r="AG55" s="147">
        <v>3672</v>
      </c>
      <c r="AH55" s="147">
        <v>1881</v>
      </c>
      <c r="AI55" s="147">
        <v>1791</v>
      </c>
      <c r="AJ55" s="147">
        <v>68</v>
      </c>
      <c r="AK55" s="147">
        <v>64</v>
      </c>
      <c r="AL55" s="147">
        <v>72</v>
      </c>
    </row>
    <row r="56" spans="1:38" x14ac:dyDescent="0.35">
      <c r="A56" s="133" t="s">
        <v>106</v>
      </c>
      <c r="B56" s="133" t="s">
        <v>107</v>
      </c>
      <c r="C56" s="147">
        <v>1894</v>
      </c>
      <c r="D56" s="147">
        <v>887</v>
      </c>
      <c r="E56" s="147">
        <v>1007</v>
      </c>
      <c r="F56" s="147">
        <v>72</v>
      </c>
      <c r="G56" s="147">
        <v>71</v>
      </c>
      <c r="H56" s="147">
        <v>73</v>
      </c>
      <c r="I56" s="147">
        <v>188</v>
      </c>
      <c r="J56" s="147">
        <v>114</v>
      </c>
      <c r="K56" s="147">
        <v>74</v>
      </c>
      <c r="L56" s="147">
        <v>37</v>
      </c>
      <c r="M56" s="147">
        <v>37</v>
      </c>
      <c r="N56" s="147">
        <v>36</v>
      </c>
      <c r="O56" s="147">
        <v>116</v>
      </c>
      <c r="P56" s="147">
        <v>70</v>
      </c>
      <c r="Q56" s="147">
        <v>46</v>
      </c>
      <c r="R56" s="147">
        <v>26</v>
      </c>
      <c r="S56" s="147">
        <v>27</v>
      </c>
      <c r="T56" s="147">
        <v>24</v>
      </c>
      <c r="U56" s="147">
        <v>304</v>
      </c>
      <c r="V56" s="147">
        <v>184</v>
      </c>
      <c r="W56" s="147">
        <v>120</v>
      </c>
      <c r="X56" s="147">
        <v>33</v>
      </c>
      <c r="Y56" s="147">
        <v>33</v>
      </c>
      <c r="Z56" s="147">
        <v>32</v>
      </c>
      <c r="AA56" s="147">
        <v>53</v>
      </c>
      <c r="AB56" s="147">
        <v>40</v>
      </c>
      <c r="AC56" s="147">
        <v>13</v>
      </c>
      <c r="AD56" s="147">
        <v>30</v>
      </c>
      <c r="AE56" s="147" t="s">
        <v>414</v>
      </c>
      <c r="AF56" s="147" t="s">
        <v>414</v>
      </c>
      <c r="AG56" s="147">
        <v>2263</v>
      </c>
      <c r="AH56" s="147">
        <v>1119</v>
      </c>
      <c r="AI56" s="147">
        <v>1144</v>
      </c>
      <c r="AJ56" s="147">
        <v>66</v>
      </c>
      <c r="AK56" s="147">
        <v>64</v>
      </c>
      <c r="AL56" s="147">
        <v>68</v>
      </c>
    </row>
    <row r="57" spans="1:38" x14ac:dyDescent="0.35">
      <c r="A57" s="133" t="s">
        <v>122</v>
      </c>
      <c r="B57" s="133" t="s">
        <v>123</v>
      </c>
      <c r="C57" s="147">
        <v>5270</v>
      </c>
      <c r="D57" s="147">
        <v>2498</v>
      </c>
      <c r="E57" s="147">
        <v>2772</v>
      </c>
      <c r="F57" s="147">
        <v>76</v>
      </c>
      <c r="G57" s="147">
        <v>75</v>
      </c>
      <c r="H57" s="147">
        <v>77</v>
      </c>
      <c r="I57" s="147">
        <v>626</v>
      </c>
      <c r="J57" s="147">
        <v>406</v>
      </c>
      <c r="K57" s="147">
        <v>220</v>
      </c>
      <c r="L57" s="147">
        <v>33</v>
      </c>
      <c r="M57" s="147">
        <v>32</v>
      </c>
      <c r="N57" s="147">
        <v>35</v>
      </c>
      <c r="O57" s="147">
        <v>280</v>
      </c>
      <c r="P57" s="147">
        <v>208</v>
      </c>
      <c r="Q57" s="147">
        <v>72</v>
      </c>
      <c r="R57" s="147">
        <v>29</v>
      </c>
      <c r="S57" s="147">
        <v>30</v>
      </c>
      <c r="T57" s="147">
        <v>25</v>
      </c>
      <c r="U57" s="147">
        <v>906</v>
      </c>
      <c r="V57" s="147">
        <v>614</v>
      </c>
      <c r="W57" s="147">
        <v>292</v>
      </c>
      <c r="X57" s="147">
        <v>32</v>
      </c>
      <c r="Y57" s="147">
        <v>31</v>
      </c>
      <c r="Z57" s="147">
        <v>33</v>
      </c>
      <c r="AA57" s="147">
        <v>81</v>
      </c>
      <c r="AB57" s="147">
        <v>62</v>
      </c>
      <c r="AC57" s="147">
        <v>19</v>
      </c>
      <c r="AD57" s="147">
        <v>19</v>
      </c>
      <c r="AE57" s="147">
        <v>19</v>
      </c>
      <c r="AF57" s="147">
        <v>16</v>
      </c>
      <c r="AG57" s="147">
        <v>6350</v>
      </c>
      <c r="AH57" s="147">
        <v>3223</v>
      </c>
      <c r="AI57" s="147">
        <v>3127</v>
      </c>
      <c r="AJ57" s="147">
        <v>68</v>
      </c>
      <c r="AK57" s="147">
        <v>64</v>
      </c>
      <c r="AL57" s="147">
        <v>72</v>
      </c>
    </row>
    <row r="58" spans="1:38" x14ac:dyDescent="0.35">
      <c r="A58" s="133" t="s">
        <v>124</v>
      </c>
      <c r="B58" s="133" t="s">
        <v>125</v>
      </c>
      <c r="C58" s="147">
        <v>2702</v>
      </c>
      <c r="D58" s="147">
        <v>1268</v>
      </c>
      <c r="E58" s="147">
        <v>1434</v>
      </c>
      <c r="F58" s="147">
        <v>72</v>
      </c>
      <c r="G58" s="147">
        <v>70</v>
      </c>
      <c r="H58" s="147">
        <v>74</v>
      </c>
      <c r="I58" s="147">
        <v>346</v>
      </c>
      <c r="J58" s="147">
        <v>220</v>
      </c>
      <c r="K58" s="147">
        <v>126</v>
      </c>
      <c r="L58" s="147">
        <v>33</v>
      </c>
      <c r="M58" s="147">
        <v>38</v>
      </c>
      <c r="N58" s="147">
        <v>25</v>
      </c>
      <c r="O58" s="147">
        <v>160</v>
      </c>
      <c r="P58" s="147">
        <v>116</v>
      </c>
      <c r="Q58" s="147">
        <v>44</v>
      </c>
      <c r="R58" s="147">
        <v>30</v>
      </c>
      <c r="S58" s="147">
        <v>32</v>
      </c>
      <c r="T58" s="147">
        <v>25</v>
      </c>
      <c r="U58" s="147">
        <v>506</v>
      </c>
      <c r="V58" s="147">
        <v>336</v>
      </c>
      <c r="W58" s="147">
        <v>170</v>
      </c>
      <c r="X58" s="147">
        <v>32</v>
      </c>
      <c r="Y58" s="147">
        <v>36</v>
      </c>
      <c r="Z58" s="147">
        <v>25</v>
      </c>
      <c r="AA58" s="147">
        <v>29</v>
      </c>
      <c r="AB58" s="147">
        <v>21</v>
      </c>
      <c r="AC58" s="147">
        <v>8</v>
      </c>
      <c r="AD58" s="147">
        <v>10</v>
      </c>
      <c r="AE58" s="147" t="s">
        <v>414</v>
      </c>
      <c r="AF58" s="147" t="s">
        <v>414</v>
      </c>
      <c r="AG58" s="147">
        <v>3257</v>
      </c>
      <c r="AH58" s="147">
        <v>1636</v>
      </c>
      <c r="AI58" s="147">
        <v>1621</v>
      </c>
      <c r="AJ58" s="147">
        <v>65</v>
      </c>
      <c r="AK58" s="147">
        <v>62</v>
      </c>
      <c r="AL58" s="147">
        <v>68</v>
      </c>
    </row>
    <row r="59" spans="1:38" x14ac:dyDescent="0.35">
      <c r="A59" s="133" t="s">
        <v>126</v>
      </c>
      <c r="B59" s="133" t="s">
        <v>127</v>
      </c>
      <c r="C59" s="147">
        <v>2453</v>
      </c>
      <c r="D59" s="147">
        <v>1204</v>
      </c>
      <c r="E59" s="147">
        <v>1249</v>
      </c>
      <c r="F59" s="147">
        <v>79</v>
      </c>
      <c r="G59" s="147">
        <v>78</v>
      </c>
      <c r="H59" s="147">
        <v>81</v>
      </c>
      <c r="I59" s="147">
        <v>172</v>
      </c>
      <c r="J59" s="147">
        <v>121</v>
      </c>
      <c r="K59" s="147">
        <v>51</v>
      </c>
      <c r="L59" s="147">
        <v>40</v>
      </c>
      <c r="M59" s="147">
        <v>41</v>
      </c>
      <c r="N59" s="147">
        <v>35</v>
      </c>
      <c r="O59" s="147">
        <v>124</v>
      </c>
      <c r="P59" s="147">
        <v>89</v>
      </c>
      <c r="Q59" s="147">
        <v>35</v>
      </c>
      <c r="R59" s="147">
        <v>38</v>
      </c>
      <c r="S59" s="147">
        <v>31</v>
      </c>
      <c r="T59" s="147">
        <v>54</v>
      </c>
      <c r="U59" s="147">
        <v>296</v>
      </c>
      <c r="V59" s="147">
        <v>210</v>
      </c>
      <c r="W59" s="147">
        <v>86</v>
      </c>
      <c r="X59" s="147">
        <v>39</v>
      </c>
      <c r="Y59" s="147">
        <v>37</v>
      </c>
      <c r="Z59" s="147">
        <v>43</v>
      </c>
      <c r="AA59" s="147">
        <v>68</v>
      </c>
      <c r="AB59" s="147">
        <v>42</v>
      </c>
      <c r="AC59" s="147">
        <v>26</v>
      </c>
      <c r="AD59" s="147">
        <v>21</v>
      </c>
      <c r="AE59" s="147">
        <v>19</v>
      </c>
      <c r="AF59" s="147">
        <v>23</v>
      </c>
      <c r="AG59" s="147">
        <v>2834</v>
      </c>
      <c r="AH59" s="147">
        <v>1464</v>
      </c>
      <c r="AI59" s="147">
        <v>1370</v>
      </c>
      <c r="AJ59" s="147">
        <v>73</v>
      </c>
      <c r="AK59" s="147">
        <v>70</v>
      </c>
      <c r="AL59" s="147">
        <v>77</v>
      </c>
    </row>
    <row r="60" spans="1:38" x14ac:dyDescent="0.35">
      <c r="A60" s="133" t="s">
        <v>128</v>
      </c>
      <c r="B60" s="133" t="s">
        <v>129</v>
      </c>
      <c r="C60" s="147">
        <v>2317</v>
      </c>
      <c r="D60" s="147">
        <v>1143</v>
      </c>
      <c r="E60" s="147">
        <v>1174</v>
      </c>
      <c r="F60" s="147">
        <v>77</v>
      </c>
      <c r="G60" s="147">
        <v>75</v>
      </c>
      <c r="H60" s="147">
        <v>80</v>
      </c>
      <c r="I60" s="147">
        <v>307</v>
      </c>
      <c r="J60" s="147">
        <v>198</v>
      </c>
      <c r="K60" s="147">
        <v>109</v>
      </c>
      <c r="L60" s="147">
        <v>34</v>
      </c>
      <c r="M60" s="147">
        <v>33</v>
      </c>
      <c r="N60" s="147">
        <v>35</v>
      </c>
      <c r="O60" s="147">
        <v>185</v>
      </c>
      <c r="P60" s="147">
        <v>135</v>
      </c>
      <c r="Q60" s="147">
        <v>50</v>
      </c>
      <c r="R60" s="147">
        <v>38</v>
      </c>
      <c r="S60" s="147">
        <v>36</v>
      </c>
      <c r="T60" s="147">
        <v>46</v>
      </c>
      <c r="U60" s="147">
        <v>492</v>
      </c>
      <c r="V60" s="147">
        <v>333</v>
      </c>
      <c r="W60" s="147">
        <v>159</v>
      </c>
      <c r="X60" s="147">
        <v>36</v>
      </c>
      <c r="Y60" s="147">
        <v>34</v>
      </c>
      <c r="Z60" s="147">
        <v>38</v>
      </c>
      <c r="AA60" s="147">
        <v>37</v>
      </c>
      <c r="AB60" s="147">
        <v>28</v>
      </c>
      <c r="AC60" s="147">
        <v>9</v>
      </c>
      <c r="AD60" s="147">
        <v>24</v>
      </c>
      <c r="AE60" s="147" t="s">
        <v>414</v>
      </c>
      <c r="AF60" s="147" t="s">
        <v>414</v>
      </c>
      <c r="AG60" s="147">
        <v>2873</v>
      </c>
      <c r="AH60" s="147">
        <v>1515</v>
      </c>
      <c r="AI60" s="147">
        <v>1358</v>
      </c>
      <c r="AJ60" s="147">
        <v>69</v>
      </c>
      <c r="AK60" s="147">
        <v>64</v>
      </c>
      <c r="AL60" s="147">
        <v>74</v>
      </c>
    </row>
    <row r="61" spans="1:38" x14ac:dyDescent="0.35">
      <c r="A61" s="133" t="s">
        <v>133</v>
      </c>
      <c r="B61" s="133" t="s">
        <v>134</v>
      </c>
      <c r="C61" s="147">
        <v>2800</v>
      </c>
      <c r="D61" s="147">
        <v>1369</v>
      </c>
      <c r="E61" s="147">
        <v>1431</v>
      </c>
      <c r="F61" s="147">
        <v>79</v>
      </c>
      <c r="G61" s="147">
        <v>78</v>
      </c>
      <c r="H61" s="147">
        <v>81</v>
      </c>
      <c r="I61" s="147">
        <v>374</v>
      </c>
      <c r="J61" s="147">
        <v>248</v>
      </c>
      <c r="K61" s="147">
        <v>126</v>
      </c>
      <c r="L61" s="147">
        <v>33</v>
      </c>
      <c r="M61" s="147">
        <v>35</v>
      </c>
      <c r="N61" s="147">
        <v>29</v>
      </c>
      <c r="O61" s="147">
        <v>146</v>
      </c>
      <c r="P61" s="147">
        <v>106</v>
      </c>
      <c r="Q61" s="147">
        <v>40</v>
      </c>
      <c r="R61" s="147">
        <v>32</v>
      </c>
      <c r="S61" s="147">
        <v>32</v>
      </c>
      <c r="T61" s="147">
        <v>33</v>
      </c>
      <c r="U61" s="147">
        <v>520</v>
      </c>
      <c r="V61" s="147">
        <v>354</v>
      </c>
      <c r="W61" s="147">
        <v>166</v>
      </c>
      <c r="X61" s="147">
        <v>33</v>
      </c>
      <c r="Y61" s="147">
        <v>34</v>
      </c>
      <c r="Z61" s="147">
        <v>30</v>
      </c>
      <c r="AA61" s="147">
        <v>45</v>
      </c>
      <c r="AB61" s="147">
        <v>33</v>
      </c>
      <c r="AC61" s="147">
        <v>12</v>
      </c>
      <c r="AD61" s="147">
        <v>11</v>
      </c>
      <c r="AE61" s="147" t="s">
        <v>414</v>
      </c>
      <c r="AF61" s="147" t="s">
        <v>414</v>
      </c>
      <c r="AG61" s="147">
        <v>3378</v>
      </c>
      <c r="AH61" s="147">
        <v>1765</v>
      </c>
      <c r="AI61" s="147">
        <v>1613</v>
      </c>
      <c r="AJ61" s="147">
        <v>71</v>
      </c>
      <c r="AK61" s="147">
        <v>67</v>
      </c>
      <c r="AL61" s="147">
        <v>75</v>
      </c>
    </row>
    <row r="62" spans="1:38" x14ac:dyDescent="0.35">
      <c r="A62" s="133" t="s">
        <v>135</v>
      </c>
      <c r="B62" s="133" t="s">
        <v>136</v>
      </c>
      <c r="C62" s="147">
        <v>2412</v>
      </c>
      <c r="D62" s="147">
        <v>1184</v>
      </c>
      <c r="E62" s="147">
        <v>1228</v>
      </c>
      <c r="F62" s="147">
        <v>72</v>
      </c>
      <c r="G62" s="147">
        <v>70</v>
      </c>
      <c r="H62" s="147">
        <v>74</v>
      </c>
      <c r="I62" s="147">
        <v>224</v>
      </c>
      <c r="J62" s="147">
        <v>152</v>
      </c>
      <c r="K62" s="147">
        <v>72</v>
      </c>
      <c r="L62" s="147">
        <v>21</v>
      </c>
      <c r="M62" s="147">
        <v>20</v>
      </c>
      <c r="N62" s="147">
        <v>22</v>
      </c>
      <c r="O62" s="147">
        <v>105</v>
      </c>
      <c r="P62" s="147">
        <v>78</v>
      </c>
      <c r="Q62" s="147">
        <v>27</v>
      </c>
      <c r="R62" s="147">
        <v>26</v>
      </c>
      <c r="S62" s="147">
        <v>24</v>
      </c>
      <c r="T62" s="147">
        <v>30</v>
      </c>
      <c r="U62" s="147">
        <v>329</v>
      </c>
      <c r="V62" s="147">
        <v>230</v>
      </c>
      <c r="W62" s="147">
        <v>99</v>
      </c>
      <c r="X62" s="147">
        <v>22</v>
      </c>
      <c r="Y62" s="147">
        <v>21</v>
      </c>
      <c r="Z62" s="147">
        <v>24</v>
      </c>
      <c r="AA62" s="147">
        <v>23</v>
      </c>
      <c r="AB62" s="147">
        <v>19</v>
      </c>
      <c r="AC62" s="147">
        <v>4</v>
      </c>
      <c r="AD62" s="147" t="s">
        <v>414</v>
      </c>
      <c r="AE62" s="147" t="s">
        <v>414</v>
      </c>
      <c r="AF62" s="147" t="s">
        <v>414</v>
      </c>
      <c r="AG62" s="147">
        <v>2777</v>
      </c>
      <c r="AH62" s="147">
        <v>1439</v>
      </c>
      <c r="AI62" s="147">
        <v>1338</v>
      </c>
      <c r="AJ62" s="147">
        <v>65</v>
      </c>
      <c r="AK62" s="147">
        <v>61</v>
      </c>
      <c r="AL62" s="147">
        <v>70</v>
      </c>
    </row>
    <row r="63" spans="1:38" x14ac:dyDescent="0.35">
      <c r="A63" s="133" t="s">
        <v>137</v>
      </c>
      <c r="B63" s="133" t="s">
        <v>138</v>
      </c>
      <c r="C63" s="147">
        <v>2450</v>
      </c>
      <c r="D63" s="147">
        <v>1204</v>
      </c>
      <c r="E63" s="147">
        <v>1246</v>
      </c>
      <c r="F63" s="147">
        <v>84</v>
      </c>
      <c r="G63" s="147">
        <v>83</v>
      </c>
      <c r="H63" s="147">
        <v>85</v>
      </c>
      <c r="I63" s="147">
        <v>183</v>
      </c>
      <c r="J63" s="147">
        <v>122</v>
      </c>
      <c r="K63" s="147">
        <v>61</v>
      </c>
      <c r="L63" s="147">
        <v>27</v>
      </c>
      <c r="M63" s="147">
        <v>29</v>
      </c>
      <c r="N63" s="147">
        <v>25</v>
      </c>
      <c r="O63" s="147">
        <v>124</v>
      </c>
      <c r="P63" s="147">
        <v>91</v>
      </c>
      <c r="Q63" s="147">
        <v>33</v>
      </c>
      <c r="R63" s="147">
        <v>31</v>
      </c>
      <c r="S63" s="147">
        <v>33</v>
      </c>
      <c r="T63" s="147">
        <v>27</v>
      </c>
      <c r="U63" s="147">
        <v>307</v>
      </c>
      <c r="V63" s="147">
        <v>213</v>
      </c>
      <c r="W63" s="147">
        <v>94</v>
      </c>
      <c r="X63" s="147">
        <v>29</v>
      </c>
      <c r="Y63" s="147">
        <v>31</v>
      </c>
      <c r="Z63" s="147">
        <v>26</v>
      </c>
      <c r="AA63" s="147">
        <v>62</v>
      </c>
      <c r="AB63" s="147">
        <v>45</v>
      </c>
      <c r="AC63" s="147">
        <v>17</v>
      </c>
      <c r="AD63" s="147">
        <v>16</v>
      </c>
      <c r="AE63" s="147" t="s">
        <v>414</v>
      </c>
      <c r="AF63" s="147" t="s">
        <v>414</v>
      </c>
      <c r="AG63" s="147">
        <v>2833</v>
      </c>
      <c r="AH63" s="147">
        <v>1469</v>
      </c>
      <c r="AI63" s="147">
        <v>1364</v>
      </c>
      <c r="AJ63" s="147">
        <v>76</v>
      </c>
      <c r="AK63" s="147">
        <v>73</v>
      </c>
      <c r="AL63" s="147">
        <v>80</v>
      </c>
    </row>
    <row r="64" spans="1:38" x14ac:dyDescent="0.35">
      <c r="A64" s="133" t="s">
        <v>141</v>
      </c>
      <c r="B64" s="133" t="s">
        <v>142</v>
      </c>
      <c r="C64" s="147">
        <v>2934</v>
      </c>
      <c r="D64" s="147">
        <v>1384</v>
      </c>
      <c r="E64" s="147">
        <v>1550</v>
      </c>
      <c r="F64" s="147">
        <v>81</v>
      </c>
      <c r="G64" s="147">
        <v>81</v>
      </c>
      <c r="H64" s="147">
        <v>82</v>
      </c>
      <c r="I64" s="147">
        <v>367</v>
      </c>
      <c r="J64" s="147">
        <v>238</v>
      </c>
      <c r="K64" s="147">
        <v>129</v>
      </c>
      <c r="L64" s="147">
        <v>38</v>
      </c>
      <c r="M64" s="147">
        <v>34</v>
      </c>
      <c r="N64" s="147">
        <v>45</v>
      </c>
      <c r="O64" s="147">
        <v>240</v>
      </c>
      <c r="P64" s="147">
        <v>158</v>
      </c>
      <c r="Q64" s="147">
        <v>82</v>
      </c>
      <c r="R64" s="147">
        <v>24</v>
      </c>
      <c r="S64" s="147">
        <v>27</v>
      </c>
      <c r="T64" s="147">
        <v>20</v>
      </c>
      <c r="U64" s="147">
        <v>607</v>
      </c>
      <c r="V64" s="147">
        <v>396</v>
      </c>
      <c r="W64" s="147">
        <v>211</v>
      </c>
      <c r="X64" s="147">
        <v>32</v>
      </c>
      <c r="Y64" s="147">
        <v>31</v>
      </c>
      <c r="Z64" s="147">
        <v>35</v>
      </c>
      <c r="AA64" s="147">
        <v>24</v>
      </c>
      <c r="AB64" s="147">
        <v>19</v>
      </c>
      <c r="AC64" s="147">
        <v>5</v>
      </c>
      <c r="AD64" s="147">
        <v>25</v>
      </c>
      <c r="AE64" s="147" t="s">
        <v>414</v>
      </c>
      <c r="AF64" s="147" t="s">
        <v>414</v>
      </c>
      <c r="AG64" s="147">
        <v>3576</v>
      </c>
      <c r="AH64" s="147">
        <v>1805</v>
      </c>
      <c r="AI64" s="147">
        <v>1771</v>
      </c>
      <c r="AJ64" s="147">
        <v>72</v>
      </c>
      <c r="AK64" s="147">
        <v>69</v>
      </c>
      <c r="AL64" s="147">
        <v>76</v>
      </c>
    </row>
    <row r="65" spans="1:38" x14ac:dyDescent="0.35">
      <c r="A65" s="133" t="s">
        <v>147</v>
      </c>
      <c r="B65" s="133" t="s">
        <v>148</v>
      </c>
      <c r="C65" s="147">
        <v>2296</v>
      </c>
      <c r="D65" s="147">
        <v>1141</v>
      </c>
      <c r="E65" s="147">
        <v>1155</v>
      </c>
      <c r="F65" s="147">
        <v>73</v>
      </c>
      <c r="G65" s="147">
        <v>70</v>
      </c>
      <c r="H65" s="147">
        <v>75</v>
      </c>
      <c r="I65" s="147">
        <v>240</v>
      </c>
      <c r="J65" s="147">
        <v>154</v>
      </c>
      <c r="K65" s="147">
        <v>86</v>
      </c>
      <c r="L65" s="147">
        <v>34</v>
      </c>
      <c r="M65" s="147">
        <v>38</v>
      </c>
      <c r="N65" s="147">
        <v>27</v>
      </c>
      <c r="O65" s="147">
        <v>120</v>
      </c>
      <c r="P65" s="147">
        <v>89</v>
      </c>
      <c r="Q65" s="147">
        <v>31</v>
      </c>
      <c r="R65" s="147">
        <v>28</v>
      </c>
      <c r="S65" s="147">
        <v>33</v>
      </c>
      <c r="T65" s="147">
        <v>16</v>
      </c>
      <c r="U65" s="147">
        <v>360</v>
      </c>
      <c r="V65" s="147">
        <v>243</v>
      </c>
      <c r="W65" s="147">
        <v>117</v>
      </c>
      <c r="X65" s="147">
        <v>32</v>
      </c>
      <c r="Y65" s="147">
        <v>36</v>
      </c>
      <c r="Z65" s="147">
        <v>24</v>
      </c>
      <c r="AA65" s="147">
        <v>66</v>
      </c>
      <c r="AB65" s="147">
        <v>45</v>
      </c>
      <c r="AC65" s="147">
        <v>21</v>
      </c>
      <c r="AD65" s="147">
        <v>14</v>
      </c>
      <c r="AE65" s="147" t="s">
        <v>414</v>
      </c>
      <c r="AF65" s="147" t="s">
        <v>414</v>
      </c>
      <c r="AG65" s="147">
        <v>2728</v>
      </c>
      <c r="AH65" s="147">
        <v>1433</v>
      </c>
      <c r="AI65" s="147">
        <v>1295</v>
      </c>
      <c r="AJ65" s="147">
        <v>66</v>
      </c>
      <c r="AK65" s="147">
        <v>62</v>
      </c>
      <c r="AL65" s="147">
        <v>70</v>
      </c>
    </row>
    <row r="66" spans="1:38" x14ac:dyDescent="0.35">
      <c r="A66" s="133" t="s">
        <v>153</v>
      </c>
      <c r="B66" s="133" t="s">
        <v>154</v>
      </c>
      <c r="C66" s="147">
        <v>2945</v>
      </c>
      <c r="D66" s="147">
        <v>1376</v>
      </c>
      <c r="E66" s="147">
        <v>1569</v>
      </c>
      <c r="F66" s="147">
        <v>71</v>
      </c>
      <c r="G66" s="147">
        <v>69</v>
      </c>
      <c r="H66" s="147">
        <v>73</v>
      </c>
      <c r="I66" s="147">
        <v>380</v>
      </c>
      <c r="J66" s="147">
        <v>242</v>
      </c>
      <c r="K66" s="147">
        <v>138</v>
      </c>
      <c r="L66" s="147">
        <v>28</v>
      </c>
      <c r="M66" s="147">
        <v>27</v>
      </c>
      <c r="N66" s="147">
        <v>29</v>
      </c>
      <c r="O66" s="147">
        <v>128</v>
      </c>
      <c r="P66" s="147">
        <v>95</v>
      </c>
      <c r="Q66" s="147">
        <v>33</v>
      </c>
      <c r="R66" s="147">
        <v>38</v>
      </c>
      <c r="S66" s="147">
        <v>39</v>
      </c>
      <c r="T66" s="147">
        <v>33</v>
      </c>
      <c r="U66" s="147">
        <v>508</v>
      </c>
      <c r="V66" s="147">
        <v>337</v>
      </c>
      <c r="W66" s="147">
        <v>171</v>
      </c>
      <c r="X66" s="147">
        <v>30</v>
      </c>
      <c r="Y66" s="147">
        <v>31</v>
      </c>
      <c r="Z66" s="147">
        <v>30</v>
      </c>
      <c r="AA66" s="147">
        <v>50</v>
      </c>
      <c r="AB66" s="147">
        <v>36</v>
      </c>
      <c r="AC66" s="147">
        <v>14</v>
      </c>
      <c r="AD66" s="147">
        <v>16</v>
      </c>
      <c r="AE66" s="147" t="s">
        <v>414</v>
      </c>
      <c r="AF66" s="147" t="s">
        <v>414</v>
      </c>
      <c r="AG66" s="147">
        <v>3522</v>
      </c>
      <c r="AH66" s="147">
        <v>1759</v>
      </c>
      <c r="AI66" s="147">
        <v>1763</v>
      </c>
      <c r="AJ66" s="147">
        <v>64</v>
      </c>
      <c r="AK66" s="147">
        <v>60</v>
      </c>
      <c r="AL66" s="147">
        <v>68</v>
      </c>
    </row>
    <row r="67" spans="1:38" x14ac:dyDescent="0.35">
      <c r="A67" s="133" t="s">
        <v>168</v>
      </c>
      <c r="B67" s="133" t="s">
        <v>169</v>
      </c>
      <c r="C67" s="147">
        <v>2603</v>
      </c>
      <c r="D67" s="147">
        <v>1280</v>
      </c>
      <c r="E67" s="147">
        <v>1323</v>
      </c>
      <c r="F67" s="147">
        <v>70</v>
      </c>
      <c r="G67" s="147">
        <v>69</v>
      </c>
      <c r="H67" s="147">
        <v>72</v>
      </c>
      <c r="I67" s="147">
        <v>308</v>
      </c>
      <c r="J67" s="147">
        <v>203</v>
      </c>
      <c r="K67" s="147">
        <v>105</v>
      </c>
      <c r="L67" s="147">
        <v>29</v>
      </c>
      <c r="M67" s="147">
        <v>29</v>
      </c>
      <c r="N67" s="147">
        <v>28</v>
      </c>
      <c r="O67" s="147">
        <v>198</v>
      </c>
      <c r="P67" s="147">
        <v>138</v>
      </c>
      <c r="Q67" s="147">
        <v>60</v>
      </c>
      <c r="R67" s="147">
        <v>23</v>
      </c>
      <c r="S67" s="147">
        <v>23</v>
      </c>
      <c r="T67" s="147">
        <v>22</v>
      </c>
      <c r="U67" s="147">
        <v>506</v>
      </c>
      <c r="V67" s="147">
        <v>341</v>
      </c>
      <c r="W67" s="147">
        <v>165</v>
      </c>
      <c r="X67" s="147">
        <v>26</v>
      </c>
      <c r="Y67" s="147">
        <v>27</v>
      </c>
      <c r="Z67" s="147">
        <v>25</v>
      </c>
      <c r="AA67" s="147">
        <v>22</v>
      </c>
      <c r="AB67" s="147">
        <v>17</v>
      </c>
      <c r="AC67" s="147">
        <v>5</v>
      </c>
      <c r="AD67" s="147" t="s">
        <v>414</v>
      </c>
      <c r="AE67" s="147" t="s">
        <v>414</v>
      </c>
      <c r="AF67" s="147" t="s">
        <v>414</v>
      </c>
      <c r="AG67" s="147">
        <v>3148</v>
      </c>
      <c r="AH67" s="147">
        <v>1644</v>
      </c>
      <c r="AI67" s="147">
        <v>1504</v>
      </c>
      <c r="AJ67" s="147">
        <v>62</v>
      </c>
      <c r="AK67" s="147">
        <v>59</v>
      </c>
      <c r="AL67" s="147">
        <v>66</v>
      </c>
    </row>
    <row r="68" spans="1:38" x14ac:dyDescent="0.35">
      <c r="A68" s="133" t="s">
        <v>170</v>
      </c>
      <c r="B68" s="133" t="s">
        <v>171</v>
      </c>
      <c r="C68" s="147">
        <v>4981</v>
      </c>
      <c r="D68" s="147">
        <v>2340</v>
      </c>
      <c r="E68" s="147">
        <v>2641</v>
      </c>
      <c r="F68" s="147">
        <v>72</v>
      </c>
      <c r="G68" s="147">
        <v>70</v>
      </c>
      <c r="H68" s="147">
        <v>74</v>
      </c>
      <c r="I68" s="147">
        <v>406</v>
      </c>
      <c r="J68" s="147">
        <v>260</v>
      </c>
      <c r="K68" s="147">
        <v>146</v>
      </c>
      <c r="L68" s="147">
        <v>38</v>
      </c>
      <c r="M68" s="147">
        <v>42</v>
      </c>
      <c r="N68" s="147">
        <v>33</v>
      </c>
      <c r="O68" s="147">
        <v>635</v>
      </c>
      <c r="P68" s="147">
        <v>438</v>
      </c>
      <c r="Q68" s="147">
        <v>197</v>
      </c>
      <c r="R68" s="147">
        <v>34</v>
      </c>
      <c r="S68" s="147">
        <v>34</v>
      </c>
      <c r="T68" s="147">
        <v>36</v>
      </c>
      <c r="U68" s="147">
        <v>1041</v>
      </c>
      <c r="V68" s="147">
        <v>698</v>
      </c>
      <c r="W68" s="147">
        <v>343</v>
      </c>
      <c r="X68" s="147">
        <v>36</v>
      </c>
      <c r="Y68" s="147">
        <v>37</v>
      </c>
      <c r="Z68" s="147">
        <v>35</v>
      </c>
      <c r="AA68" s="147">
        <v>67</v>
      </c>
      <c r="AB68" s="147">
        <v>46</v>
      </c>
      <c r="AC68" s="147">
        <v>21</v>
      </c>
      <c r="AD68" s="147">
        <v>4</v>
      </c>
      <c r="AE68" s="147" t="s">
        <v>414</v>
      </c>
      <c r="AF68" s="147" t="s">
        <v>414</v>
      </c>
      <c r="AG68" s="147">
        <v>6159</v>
      </c>
      <c r="AH68" s="147">
        <v>3124</v>
      </c>
      <c r="AI68" s="147">
        <v>3035</v>
      </c>
      <c r="AJ68" s="147">
        <v>65</v>
      </c>
      <c r="AK68" s="147">
        <v>61</v>
      </c>
      <c r="AL68" s="147">
        <v>69</v>
      </c>
    </row>
    <row r="69" spans="1:38" x14ac:dyDescent="0.35">
      <c r="A69" s="133" t="s">
        <v>149</v>
      </c>
      <c r="B69" s="133" t="s">
        <v>150</v>
      </c>
      <c r="C69" s="147">
        <v>6295</v>
      </c>
      <c r="D69" s="147">
        <v>3077</v>
      </c>
      <c r="E69" s="147">
        <v>3218</v>
      </c>
      <c r="F69" s="147">
        <v>73</v>
      </c>
      <c r="G69" s="147">
        <v>71</v>
      </c>
      <c r="H69" s="147">
        <v>75</v>
      </c>
      <c r="I69" s="147">
        <v>734</v>
      </c>
      <c r="J69" s="147">
        <v>473</v>
      </c>
      <c r="K69" s="147">
        <v>261</v>
      </c>
      <c r="L69" s="147">
        <v>38</v>
      </c>
      <c r="M69" s="147">
        <v>38</v>
      </c>
      <c r="N69" s="147">
        <v>37</v>
      </c>
      <c r="O69" s="147">
        <v>427</v>
      </c>
      <c r="P69" s="147">
        <v>302</v>
      </c>
      <c r="Q69" s="147">
        <v>125</v>
      </c>
      <c r="R69" s="147">
        <v>28</v>
      </c>
      <c r="S69" s="147">
        <v>29</v>
      </c>
      <c r="T69" s="147">
        <v>26</v>
      </c>
      <c r="U69" s="147">
        <v>1161</v>
      </c>
      <c r="V69" s="147">
        <v>775</v>
      </c>
      <c r="W69" s="147">
        <v>386</v>
      </c>
      <c r="X69" s="147">
        <v>34</v>
      </c>
      <c r="Y69" s="147">
        <v>35</v>
      </c>
      <c r="Z69" s="147">
        <v>33</v>
      </c>
      <c r="AA69" s="147">
        <v>107</v>
      </c>
      <c r="AB69" s="147">
        <v>77</v>
      </c>
      <c r="AC69" s="147">
        <v>30</v>
      </c>
      <c r="AD69" s="147">
        <v>15</v>
      </c>
      <c r="AE69" s="147">
        <v>16</v>
      </c>
      <c r="AF69" s="147">
        <v>13</v>
      </c>
      <c r="AG69" s="147">
        <v>7638</v>
      </c>
      <c r="AH69" s="147">
        <v>3968</v>
      </c>
      <c r="AI69" s="147">
        <v>3670</v>
      </c>
      <c r="AJ69" s="147">
        <v>66</v>
      </c>
      <c r="AK69" s="147">
        <v>62</v>
      </c>
      <c r="AL69" s="147">
        <v>70</v>
      </c>
    </row>
    <row r="70" spans="1:38" x14ac:dyDescent="0.35">
      <c r="A70" s="133" t="s">
        <v>151</v>
      </c>
      <c r="B70" s="133" t="s">
        <v>152</v>
      </c>
      <c r="C70" s="147">
        <v>2250</v>
      </c>
      <c r="D70" s="147">
        <v>1076</v>
      </c>
      <c r="E70" s="147">
        <v>1174</v>
      </c>
      <c r="F70" s="147">
        <v>80</v>
      </c>
      <c r="G70" s="147">
        <v>76</v>
      </c>
      <c r="H70" s="147">
        <v>83</v>
      </c>
      <c r="I70" s="147">
        <v>203</v>
      </c>
      <c r="J70" s="147">
        <v>131</v>
      </c>
      <c r="K70" s="147">
        <v>72</v>
      </c>
      <c r="L70" s="147">
        <v>40</v>
      </c>
      <c r="M70" s="147">
        <v>44</v>
      </c>
      <c r="N70" s="147">
        <v>32</v>
      </c>
      <c r="O70" s="147">
        <v>108</v>
      </c>
      <c r="P70" s="147">
        <v>73</v>
      </c>
      <c r="Q70" s="147">
        <v>35</v>
      </c>
      <c r="R70" s="147">
        <v>30</v>
      </c>
      <c r="S70" s="147">
        <v>26</v>
      </c>
      <c r="T70" s="147">
        <v>37</v>
      </c>
      <c r="U70" s="147">
        <v>311</v>
      </c>
      <c r="V70" s="147">
        <v>204</v>
      </c>
      <c r="W70" s="147">
        <v>107</v>
      </c>
      <c r="X70" s="147">
        <v>36</v>
      </c>
      <c r="Y70" s="147">
        <v>38</v>
      </c>
      <c r="Z70" s="147">
        <v>34</v>
      </c>
      <c r="AA70" s="147">
        <v>53</v>
      </c>
      <c r="AB70" s="147">
        <v>39</v>
      </c>
      <c r="AC70" s="147">
        <v>14</v>
      </c>
      <c r="AD70" s="147">
        <v>19</v>
      </c>
      <c r="AE70" s="147">
        <v>15</v>
      </c>
      <c r="AF70" s="147">
        <v>29</v>
      </c>
      <c r="AG70" s="147">
        <v>2626</v>
      </c>
      <c r="AH70" s="147">
        <v>1326</v>
      </c>
      <c r="AI70" s="147">
        <v>1300</v>
      </c>
      <c r="AJ70" s="147">
        <v>73</v>
      </c>
      <c r="AK70" s="147">
        <v>68</v>
      </c>
      <c r="AL70" s="147">
        <v>78</v>
      </c>
    </row>
    <row r="71" spans="1:38" x14ac:dyDescent="0.35">
      <c r="A71" s="133" t="s">
        <v>158</v>
      </c>
      <c r="B71" s="133" t="s">
        <v>159</v>
      </c>
      <c r="C71" s="147">
        <v>4478</v>
      </c>
      <c r="D71" s="147">
        <v>2134</v>
      </c>
      <c r="E71" s="147">
        <v>2344</v>
      </c>
      <c r="F71" s="147">
        <v>77</v>
      </c>
      <c r="G71" s="147">
        <v>75</v>
      </c>
      <c r="H71" s="147">
        <v>80</v>
      </c>
      <c r="I71" s="147">
        <v>551</v>
      </c>
      <c r="J71" s="147">
        <v>358</v>
      </c>
      <c r="K71" s="147">
        <v>193</v>
      </c>
      <c r="L71" s="147">
        <v>34</v>
      </c>
      <c r="M71" s="147">
        <v>33</v>
      </c>
      <c r="N71" s="147">
        <v>37</v>
      </c>
      <c r="O71" s="147">
        <v>169</v>
      </c>
      <c r="P71" s="147">
        <v>110</v>
      </c>
      <c r="Q71" s="147">
        <v>59</v>
      </c>
      <c r="R71" s="147">
        <v>22</v>
      </c>
      <c r="S71" s="147">
        <v>22</v>
      </c>
      <c r="T71" s="147">
        <v>24</v>
      </c>
      <c r="U71" s="147">
        <v>720</v>
      </c>
      <c r="V71" s="147">
        <v>468</v>
      </c>
      <c r="W71" s="147">
        <v>252</v>
      </c>
      <c r="X71" s="147">
        <v>31</v>
      </c>
      <c r="Y71" s="147">
        <v>30</v>
      </c>
      <c r="Z71" s="147">
        <v>34</v>
      </c>
      <c r="AA71" s="147">
        <v>89</v>
      </c>
      <c r="AB71" s="147">
        <v>55</v>
      </c>
      <c r="AC71" s="147">
        <v>34</v>
      </c>
      <c r="AD71" s="147">
        <v>13</v>
      </c>
      <c r="AE71" s="147" t="s">
        <v>414</v>
      </c>
      <c r="AF71" s="147" t="s">
        <v>414</v>
      </c>
      <c r="AG71" s="147">
        <v>5304</v>
      </c>
      <c r="AH71" s="147">
        <v>2664</v>
      </c>
      <c r="AI71" s="147">
        <v>2640</v>
      </c>
      <c r="AJ71" s="147">
        <v>70</v>
      </c>
      <c r="AK71" s="147">
        <v>66</v>
      </c>
      <c r="AL71" s="147">
        <v>74</v>
      </c>
    </row>
    <row r="72" spans="1:38" x14ac:dyDescent="0.35">
      <c r="A72" s="133" t="s">
        <v>160</v>
      </c>
      <c r="B72" s="133" t="s">
        <v>161</v>
      </c>
      <c r="C72" s="147">
        <v>7400</v>
      </c>
      <c r="D72" s="147">
        <v>3571</v>
      </c>
      <c r="E72" s="147">
        <v>3829</v>
      </c>
      <c r="F72" s="147">
        <v>77</v>
      </c>
      <c r="G72" s="147">
        <v>75</v>
      </c>
      <c r="H72" s="147">
        <v>78</v>
      </c>
      <c r="I72" s="147">
        <v>576</v>
      </c>
      <c r="J72" s="147">
        <v>373</v>
      </c>
      <c r="K72" s="147">
        <v>203</v>
      </c>
      <c r="L72" s="147">
        <v>41</v>
      </c>
      <c r="M72" s="147">
        <v>42</v>
      </c>
      <c r="N72" s="147">
        <v>39</v>
      </c>
      <c r="O72" s="147">
        <v>801</v>
      </c>
      <c r="P72" s="147">
        <v>544</v>
      </c>
      <c r="Q72" s="147">
        <v>257</v>
      </c>
      <c r="R72" s="147">
        <v>42</v>
      </c>
      <c r="S72" s="147">
        <v>40</v>
      </c>
      <c r="T72" s="147">
        <v>48</v>
      </c>
      <c r="U72" s="147">
        <v>1377</v>
      </c>
      <c r="V72" s="147">
        <v>917</v>
      </c>
      <c r="W72" s="147">
        <v>460</v>
      </c>
      <c r="X72" s="147">
        <v>42</v>
      </c>
      <c r="Y72" s="147">
        <v>41</v>
      </c>
      <c r="Z72" s="147">
        <v>44</v>
      </c>
      <c r="AA72" s="147">
        <v>60</v>
      </c>
      <c r="AB72" s="147">
        <v>39</v>
      </c>
      <c r="AC72" s="147">
        <v>21</v>
      </c>
      <c r="AD72" s="147">
        <v>8</v>
      </c>
      <c r="AE72" s="147" t="s">
        <v>414</v>
      </c>
      <c r="AF72" s="147" t="s">
        <v>414</v>
      </c>
      <c r="AG72" s="147">
        <v>8902</v>
      </c>
      <c r="AH72" s="147">
        <v>4566</v>
      </c>
      <c r="AI72" s="147">
        <v>4336</v>
      </c>
      <c r="AJ72" s="147">
        <v>70</v>
      </c>
      <c r="AK72" s="147">
        <v>67</v>
      </c>
      <c r="AL72" s="147">
        <v>74</v>
      </c>
    </row>
    <row r="73" spans="1:38" x14ac:dyDescent="0.35">
      <c r="A73" s="133" t="s">
        <v>172</v>
      </c>
      <c r="B73" s="133" t="s">
        <v>173</v>
      </c>
      <c r="C73" s="147">
        <v>3185</v>
      </c>
      <c r="D73" s="147">
        <v>1497</v>
      </c>
      <c r="E73" s="147">
        <v>1688</v>
      </c>
      <c r="F73" s="147">
        <v>75</v>
      </c>
      <c r="G73" s="147">
        <v>71</v>
      </c>
      <c r="H73" s="147">
        <v>79</v>
      </c>
      <c r="I73" s="147">
        <v>339</v>
      </c>
      <c r="J73" s="147">
        <v>232</v>
      </c>
      <c r="K73" s="147">
        <v>107</v>
      </c>
      <c r="L73" s="147">
        <v>30</v>
      </c>
      <c r="M73" s="147">
        <v>29</v>
      </c>
      <c r="N73" s="147">
        <v>32</v>
      </c>
      <c r="O73" s="147">
        <v>176</v>
      </c>
      <c r="P73" s="147">
        <v>124</v>
      </c>
      <c r="Q73" s="147">
        <v>52</v>
      </c>
      <c r="R73" s="147">
        <v>30</v>
      </c>
      <c r="S73" s="147">
        <v>31</v>
      </c>
      <c r="T73" s="147">
        <v>29</v>
      </c>
      <c r="U73" s="147">
        <v>515</v>
      </c>
      <c r="V73" s="147">
        <v>356</v>
      </c>
      <c r="W73" s="147">
        <v>159</v>
      </c>
      <c r="X73" s="147">
        <v>30</v>
      </c>
      <c r="Y73" s="147">
        <v>30</v>
      </c>
      <c r="Z73" s="147">
        <v>31</v>
      </c>
      <c r="AA73" s="147">
        <v>74</v>
      </c>
      <c r="AB73" s="147">
        <v>51</v>
      </c>
      <c r="AC73" s="147">
        <v>23</v>
      </c>
      <c r="AD73" s="147">
        <v>12</v>
      </c>
      <c r="AE73" s="147" t="s">
        <v>414</v>
      </c>
      <c r="AF73" s="147" t="s">
        <v>414</v>
      </c>
      <c r="AG73" s="147">
        <v>3792</v>
      </c>
      <c r="AH73" s="147">
        <v>1913</v>
      </c>
      <c r="AI73" s="147">
        <v>1879</v>
      </c>
      <c r="AJ73" s="147">
        <v>67</v>
      </c>
      <c r="AK73" s="147">
        <v>62</v>
      </c>
      <c r="AL73" s="147">
        <v>73</v>
      </c>
    </row>
    <row r="74" spans="1:38" x14ac:dyDescent="0.35">
      <c r="A74" s="133" t="s">
        <v>78</v>
      </c>
      <c r="B74" s="133" t="s">
        <v>79</v>
      </c>
      <c r="C74" s="147">
        <v>1787</v>
      </c>
      <c r="D74" s="147">
        <v>844</v>
      </c>
      <c r="E74" s="147">
        <v>943</v>
      </c>
      <c r="F74" s="147">
        <v>75</v>
      </c>
      <c r="G74" s="147">
        <v>73</v>
      </c>
      <c r="H74" s="147">
        <v>77</v>
      </c>
      <c r="I74" s="147">
        <v>174</v>
      </c>
      <c r="J74" s="147">
        <v>114</v>
      </c>
      <c r="K74" s="147">
        <v>60</v>
      </c>
      <c r="L74" s="147">
        <v>25</v>
      </c>
      <c r="M74" s="147">
        <v>24</v>
      </c>
      <c r="N74" s="147">
        <v>27</v>
      </c>
      <c r="O74" s="147">
        <v>77</v>
      </c>
      <c r="P74" s="147">
        <v>56</v>
      </c>
      <c r="Q74" s="147">
        <v>21</v>
      </c>
      <c r="R74" s="147">
        <v>34</v>
      </c>
      <c r="S74" s="147" t="s">
        <v>414</v>
      </c>
      <c r="T74" s="147" t="s">
        <v>414</v>
      </c>
      <c r="U74" s="147">
        <v>251</v>
      </c>
      <c r="V74" s="147">
        <v>170</v>
      </c>
      <c r="W74" s="147">
        <v>81</v>
      </c>
      <c r="X74" s="147">
        <v>27</v>
      </c>
      <c r="Y74" s="147" t="s">
        <v>414</v>
      </c>
      <c r="Z74" s="147" t="s">
        <v>414</v>
      </c>
      <c r="AA74" s="147">
        <v>17</v>
      </c>
      <c r="AB74" s="147">
        <v>10</v>
      </c>
      <c r="AC74" s="147">
        <v>7</v>
      </c>
      <c r="AD74" s="147">
        <v>18</v>
      </c>
      <c r="AE74" s="147" t="s">
        <v>414</v>
      </c>
      <c r="AF74" s="147" t="s">
        <v>414</v>
      </c>
      <c r="AG74" s="147">
        <v>2058</v>
      </c>
      <c r="AH74" s="147">
        <v>1024</v>
      </c>
      <c r="AI74" s="147">
        <v>1034</v>
      </c>
      <c r="AJ74" s="147">
        <v>69</v>
      </c>
      <c r="AK74" s="147">
        <v>65</v>
      </c>
      <c r="AL74" s="147">
        <v>73</v>
      </c>
    </row>
    <row r="75" spans="1:38" x14ac:dyDescent="0.35">
      <c r="A75" s="133" t="s">
        <v>84</v>
      </c>
      <c r="B75" s="133" t="s">
        <v>85</v>
      </c>
      <c r="C75" s="147">
        <v>2462</v>
      </c>
      <c r="D75" s="147">
        <v>1189</v>
      </c>
      <c r="E75" s="147">
        <v>1273</v>
      </c>
      <c r="F75" s="147">
        <v>76</v>
      </c>
      <c r="G75" s="147">
        <v>73</v>
      </c>
      <c r="H75" s="147">
        <v>78</v>
      </c>
      <c r="I75" s="147">
        <v>274</v>
      </c>
      <c r="J75" s="147">
        <v>186</v>
      </c>
      <c r="K75" s="147">
        <v>88</v>
      </c>
      <c r="L75" s="147">
        <v>30</v>
      </c>
      <c r="M75" s="147">
        <v>32</v>
      </c>
      <c r="N75" s="147">
        <v>25</v>
      </c>
      <c r="O75" s="147">
        <v>108</v>
      </c>
      <c r="P75" s="147">
        <v>85</v>
      </c>
      <c r="Q75" s="147">
        <v>23</v>
      </c>
      <c r="R75" s="147">
        <v>29</v>
      </c>
      <c r="S75" s="147">
        <v>28</v>
      </c>
      <c r="T75" s="147">
        <v>30</v>
      </c>
      <c r="U75" s="147">
        <v>382</v>
      </c>
      <c r="V75" s="147">
        <v>271</v>
      </c>
      <c r="W75" s="147">
        <v>111</v>
      </c>
      <c r="X75" s="147">
        <v>30</v>
      </c>
      <c r="Y75" s="147">
        <v>31</v>
      </c>
      <c r="Z75" s="147">
        <v>26</v>
      </c>
      <c r="AA75" s="147">
        <v>20</v>
      </c>
      <c r="AB75" s="147">
        <v>15</v>
      </c>
      <c r="AC75" s="147">
        <v>5</v>
      </c>
      <c r="AD75" s="147" t="s">
        <v>414</v>
      </c>
      <c r="AE75" s="147" t="s">
        <v>414</v>
      </c>
      <c r="AF75" s="147" t="s">
        <v>414</v>
      </c>
      <c r="AG75" s="147">
        <v>2897</v>
      </c>
      <c r="AH75" s="147">
        <v>1488</v>
      </c>
      <c r="AI75" s="147">
        <v>1409</v>
      </c>
      <c r="AJ75" s="147">
        <v>69</v>
      </c>
      <c r="AK75" s="147">
        <v>65</v>
      </c>
      <c r="AL75" s="147">
        <v>73</v>
      </c>
    </row>
    <row r="76" spans="1:38" x14ac:dyDescent="0.35">
      <c r="A76" s="133" t="s">
        <v>86</v>
      </c>
      <c r="B76" s="133" t="s">
        <v>87</v>
      </c>
      <c r="C76" s="147">
        <v>1779</v>
      </c>
      <c r="D76" s="147">
        <v>884</v>
      </c>
      <c r="E76" s="147">
        <v>895</v>
      </c>
      <c r="F76" s="147">
        <v>82</v>
      </c>
      <c r="G76" s="147">
        <v>80</v>
      </c>
      <c r="H76" s="147">
        <v>84</v>
      </c>
      <c r="I76" s="147">
        <v>166</v>
      </c>
      <c r="J76" s="147">
        <v>97</v>
      </c>
      <c r="K76" s="147">
        <v>69</v>
      </c>
      <c r="L76" s="147">
        <v>40</v>
      </c>
      <c r="M76" s="147">
        <v>38</v>
      </c>
      <c r="N76" s="147">
        <v>43</v>
      </c>
      <c r="O76" s="147">
        <v>210</v>
      </c>
      <c r="P76" s="147">
        <v>143</v>
      </c>
      <c r="Q76" s="147">
        <v>67</v>
      </c>
      <c r="R76" s="147">
        <v>36</v>
      </c>
      <c r="S76" s="147">
        <v>36</v>
      </c>
      <c r="T76" s="147">
        <v>36</v>
      </c>
      <c r="U76" s="147">
        <v>376</v>
      </c>
      <c r="V76" s="147">
        <v>240</v>
      </c>
      <c r="W76" s="147">
        <v>136</v>
      </c>
      <c r="X76" s="147">
        <v>38</v>
      </c>
      <c r="Y76" s="147">
        <v>37</v>
      </c>
      <c r="Z76" s="147">
        <v>40</v>
      </c>
      <c r="AA76" s="147">
        <v>40</v>
      </c>
      <c r="AB76" s="147">
        <v>31</v>
      </c>
      <c r="AC76" s="147">
        <v>9</v>
      </c>
      <c r="AD76" s="147" t="s">
        <v>414</v>
      </c>
      <c r="AE76" s="147" t="s">
        <v>414</v>
      </c>
      <c r="AF76" s="147" t="s">
        <v>414</v>
      </c>
      <c r="AG76" s="147">
        <v>2204</v>
      </c>
      <c r="AH76" s="147">
        <v>1162</v>
      </c>
      <c r="AI76" s="147">
        <v>1042</v>
      </c>
      <c r="AJ76" s="147">
        <v>73</v>
      </c>
      <c r="AK76" s="147">
        <v>68</v>
      </c>
      <c r="AL76" s="147">
        <v>77</v>
      </c>
    </row>
    <row r="77" spans="1:38" x14ac:dyDescent="0.35">
      <c r="A77" s="133" t="s">
        <v>92</v>
      </c>
      <c r="B77" s="133" t="s">
        <v>93</v>
      </c>
      <c r="C77" s="147">
        <v>1300</v>
      </c>
      <c r="D77" s="147">
        <v>599</v>
      </c>
      <c r="E77" s="147">
        <v>701</v>
      </c>
      <c r="F77" s="147">
        <v>76</v>
      </c>
      <c r="G77" s="147">
        <v>73</v>
      </c>
      <c r="H77" s="147">
        <v>79</v>
      </c>
      <c r="I77" s="147">
        <v>157</v>
      </c>
      <c r="J77" s="147">
        <v>91</v>
      </c>
      <c r="K77" s="147">
        <v>66</v>
      </c>
      <c r="L77" s="147">
        <v>33</v>
      </c>
      <c r="M77" s="147">
        <v>35</v>
      </c>
      <c r="N77" s="147">
        <v>30</v>
      </c>
      <c r="O77" s="147">
        <v>107</v>
      </c>
      <c r="P77" s="147">
        <v>77</v>
      </c>
      <c r="Q77" s="147">
        <v>30</v>
      </c>
      <c r="R77" s="147">
        <v>41</v>
      </c>
      <c r="S77" s="147">
        <v>40</v>
      </c>
      <c r="T77" s="147">
        <v>43</v>
      </c>
      <c r="U77" s="147">
        <v>264</v>
      </c>
      <c r="V77" s="147">
        <v>168</v>
      </c>
      <c r="W77" s="147">
        <v>96</v>
      </c>
      <c r="X77" s="147">
        <v>36</v>
      </c>
      <c r="Y77" s="147">
        <v>38</v>
      </c>
      <c r="Z77" s="147">
        <v>34</v>
      </c>
      <c r="AA77" s="147">
        <v>19</v>
      </c>
      <c r="AB77" s="147">
        <v>16</v>
      </c>
      <c r="AC77" s="147">
        <v>3</v>
      </c>
      <c r="AD77" s="147" t="s">
        <v>414</v>
      </c>
      <c r="AE77" s="147" t="s">
        <v>414</v>
      </c>
      <c r="AF77" s="147" t="s">
        <v>414</v>
      </c>
      <c r="AG77" s="147">
        <v>1586</v>
      </c>
      <c r="AH77" s="147">
        <v>785</v>
      </c>
      <c r="AI77" s="147">
        <v>801</v>
      </c>
      <c r="AJ77" s="147">
        <v>68</v>
      </c>
      <c r="AK77" s="147">
        <v>64</v>
      </c>
      <c r="AL77" s="147">
        <v>73</v>
      </c>
    </row>
    <row r="78" spans="1:38" x14ac:dyDescent="0.35">
      <c r="A78" s="133" t="s">
        <v>96</v>
      </c>
      <c r="B78" s="133" t="s">
        <v>97</v>
      </c>
      <c r="C78" s="147">
        <v>2613</v>
      </c>
      <c r="D78" s="147">
        <v>1229</v>
      </c>
      <c r="E78" s="147">
        <v>1384</v>
      </c>
      <c r="F78" s="147">
        <v>82</v>
      </c>
      <c r="G78" s="147">
        <v>81</v>
      </c>
      <c r="H78" s="147">
        <v>84</v>
      </c>
      <c r="I78" s="147">
        <v>289</v>
      </c>
      <c r="J78" s="147">
        <v>196</v>
      </c>
      <c r="K78" s="147">
        <v>93</v>
      </c>
      <c r="L78" s="147">
        <v>35</v>
      </c>
      <c r="M78" s="147">
        <v>34</v>
      </c>
      <c r="N78" s="147">
        <v>38</v>
      </c>
      <c r="O78" s="147">
        <v>213</v>
      </c>
      <c r="P78" s="147">
        <v>165</v>
      </c>
      <c r="Q78" s="147">
        <v>48</v>
      </c>
      <c r="R78" s="147">
        <v>34</v>
      </c>
      <c r="S78" s="147">
        <v>37</v>
      </c>
      <c r="T78" s="147">
        <v>25</v>
      </c>
      <c r="U78" s="147">
        <v>502</v>
      </c>
      <c r="V78" s="147">
        <v>361</v>
      </c>
      <c r="W78" s="147">
        <v>141</v>
      </c>
      <c r="X78" s="147">
        <v>35</v>
      </c>
      <c r="Y78" s="147">
        <v>35</v>
      </c>
      <c r="Z78" s="147">
        <v>33</v>
      </c>
      <c r="AA78" s="147">
        <v>43</v>
      </c>
      <c r="AB78" s="147">
        <v>35</v>
      </c>
      <c r="AC78" s="147">
        <v>8</v>
      </c>
      <c r="AD78" s="147">
        <v>16</v>
      </c>
      <c r="AE78" s="147" t="s">
        <v>414</v>
      </c>
      <c r="AF78" s="147" t="s">
        <v>414</v>
      </c>
      <c r="AG78" s="147">
        <v>3164</v>
      </c>
      <c r="AH78" s="147">
        <v>1628</v>
      </c>
      <c r="AI78" s="147">
        <v>1536</v>
      </c>
      <c r="AJ78" s="147">
        <v>74</v>
      </c>
      <c r="AK78" s="147">
        <v>69</v>
      </c>
      <c r="AL78" s="147">
        <v>79</v>
      </c>
    </row>
    <row r="79" spans="1:38" x14ac:dyDescent="0.35">
      <c r="A79" s="133" t="s">
        <v>376</v>
      </c>
      <c r="B79" s="133" t="s">
        <v>377</v>
      </c>
      <c r="C79" s="147" t="s">
        <v>441</v>
      </c>
      <c r="D79" s="147" t="s">
        <v>441</v>
      </c>
      <c r="E79" s="147" t="s">
        <v>441</v>
      </c>
      <c r="F79" s="147" t="s">
        <v>441</v>
      </c>
      <c r="G79" s="147" t="s">
        <v>441</v>
      </c>
      <c r="H79" s="147" t="s">
        <v>441</v>
      </c>
      <c r="I79" s="147" t="s">
        <v>441</v>
      </c>
      <c r="J79" s="147" t="s">
        <v>441</v>
      </c>
      <c r="K79" s="147" t="s">
        <v>441</v>
      </c>
      <c r="L79" s="147" t="s">
        <v>441</v>
      </c>
      <c r="M79" s="147" t="s">
        <v>441</v>
      </c>
      <c r="N79" s="147" t="s">
        <v>441</v>
      </c>
      <c r="O79" s="147" t="s">
        <v>441</v>
      </c>
      <c r="P79" s="147" t="s">
        <v>441</v>
      </c>
      <c r="Q79" s="147" t="s">
        <v>441</v>
      </c>
      <c r="R79" s="147" t="s">
        <v>441</v>
      </c>
      <c r="S79" s="147" t="s">
        <v>441</v>
      </c>
      <c r="T79" s="147" t="s">
        <v>441</v>
      </c>
      <c r="U79" s="147" t="s">
        <v>441</v>
      </c>
      <c r="V79" s="147" t="s">
        <v>441</v>
      </c>
      <c r="W79" s="147" t="s">
        <v>441</v>
      </c>
      <c r="X79" s="147" t="s">
        <v>441</v>
      </c>
      <c r="Y79" s="147" t="s">
        <v>441</v>
      </c>
      <c r="Z79" s="147" t="s">
        <v>441</v>
      </c>
      <c r="AA79" s="147" t="s">
        <v>441</v>
      </c>
      <c r="AB79" s="147" t="s">
        <v>441</v>
      </c>
      <c r="AC79" s="147" t="s">
        <v>441</v>
      </c>
      <c r="AD79" s="147" t="s">
        <v>441</v>
      </c>
      <c r="AE79" s="147" t="s">
        <v>441</v>
      </c>
      <c r="AF79" s="147" t="s">
        <v>441</v>
      </c>
      <c r="AG79" s="147" t="s">
        <v>441</v>
      </c>
      <c r="AH79" s="147" t="s">
        <v>441</v>
      </c>
      <c r="AI79" s="147" t="s">
        <v>441</v>
      </c>
      <c r="AJ79" s="147" t="s">
        <v>441</v>
      </c>
      <c r="AK79" s="147" t="s">
        <v>441</v>
      </c>
      <c r="AL79" s="147" t="s">
        <v>441</v>
      </c>
    </row>
    <row r="80" spans="1:38" x14ac:dyDescent="0.35">
      <c r="A80" s="133" t="s">
        <v>363</v>
      </c>
      <c r="B80" s="133" t="s">
        <v>364</v>
      </c>
      <c r="C80" s="147">
        <v>1605</v>
      </c>
      <c r="D80" s="147">
        <v>772</v>
      </c>
      <c r="E80" s="147">
        <v>833</v>
      </c>
      <c r="F80" s="147">
        <v>77</v>
      </c>
      <c r="G80" s="147">
        <v>73</v>
      </c>
      <c r="H80" s="147">
        <v>80</v>
      </c>
      <c r="I80" s="147">
        <v>88</v>
      </c>
      <c r="J80" s="147">
        <v>66</v>
      </c>
      <c r="K80" s="147">
        <v>22</v>
      </c>
      <c r="L80" s="147">
        <v>39</v>
      </c>
      <c r="M80" s="147">
        <v>39</v>
      </c>
      <c r="N80" s="147">
        <v>36</v>
      </c>
      <c r="O80" s="147">
        <v>112</v>
      </c>
      <c r="P80" s="147">
        <v>74</v>
      </c>
      <c r="Q80" s="147">
        <v>38</v>
      </c>
      <c r="R80" s="147">
        <v>29</v>
      </c>
      <c r="S80" s="147">
        <v>28</v>
      </c>
      <c r="T80" s="147">
        <v>32</v>
      </c>
      <c r="U80" s="147">
        <v>200</v>
      </c>
      <c r="V80" s="147">
        <v>140</v>
      </c>
      <c r="W80" s="147">
        <v>60</v>
      </c>
      <c r="X80" s="147">
        <v>34</v>
      </c>
      <c r="Y80" s="147">
        <v>34</v>
      </c>
      <c r="Z80" s="147">
        <v>33</v>
      </c>
      <c r="AA80" s="147">
        <v>36</v>
      </c>
      <c r="AB80" s="147">
        <v>26</v>
      </c>
      <c r="AC80" s="147">
        <v>10</v>
      </c>
      <c r="AD80" s="147">
        <v>28</v>
      </c>
      <c r="AE80" s="147">
        <v>23</v>
      </c>
      <c r="AF80" s="147">
        <v>40</v>
      </c>
      <c r="AG80" s="147">
        <v>1846</v>
      </c>
      <c r="AH80" s="147">
        <v>942</v>
      </c>
      <c r="AI80" s="147">
        <v>904</v>
      </c>
      <c r="AJ80" s="147">
        <v>71</v>
      </c>
      <c r="AK80" s="147">
        <v>66</v>
      </c>
      <c r="AL80" s="147">
        <v>77</v>
      </c>
    </row>
    <row r="81" spans="1:38" x14ac:dyDescent="0.35">
      <c r="A81" s="133" t="s">
        <v>367</v>
      </c>
      <c r="B81" s="133" t="s">
        <v>425</v>
      </c>
      <c r="C81" s="147">
        <v>4024</v>
      </c>
      <c r="D81" s="147">
        <v>1980</v>
      </c>
      <c r="E81" s="147">
        <v>2044</v>
      </c>
      <c r="F81" s="147">
        <v>77</v>
      </c>
      <c r="G81" s="147">
        <v>76</v>
      </c>
      <c r="H81" s="147">
        <v>78</v>
      </c>
      <c r="I81" s="147">
        <v>439</v>
      </c>
      <c r="J81" s="147">
        <v>276</v>
      </c>
      <c r="K81" s="147">
        <v>163</v>
      </c>
      <c r="L81" s="147">
        <v>36</v>
      </c>
      <c r="M81" s="147">
        <v>38</v>
      </c>
      <c r="N81" s="147">
        <v>32</v>
      </c>
      <c r="O81" s="147">
        <v>268</v>
      </c>
      <c r="P81" s="147">
        <v>172</v>
      </c>
      <c r="Q81" s="147">
        <v>96</v>
      </c>
      <c r="R81" s="147">
        <v>29</v>
      </c>
      <c r="S81" s="147">
        <v>31</v>
      </c>
      <c r="T81" s="147">
        <v>24</v>
      </c>
      <c r="U81" s="147">
        <v>707</v>
      </c>
      <c r="V81" s="147">
        <v>448</v>
      </c>
      <c r="W81" s="147">
        <v>259</v>
      </c>
      <c r="X81" s="147">
        <v>33</v>
      </c>
      <c r="Y81" s="147">
        <v>35</v>
      </c>
      <c r="Z81" s="147">
        <v>29</v>
      </c>
      <c r="AA81" s="147">
        <v>55</v>
      </c>
      <c r="AB81" s="147">
        <v>34</v>
      </c>
      <c r="AC81" s="147">
        <v>21</v>
      </c>
      <c r="AD81" s="147">
        <v>9</v>
      </c>
      <c r="AE81" s="147" t="s">
        <v>414</v>
      </c>
      <c r="AF81" s="147" t="s">
        <v>414</v>
      </c>
      <c r="AG81" s="147">
        <v>4811</v>
      </c>
      <c r="AH81" s="147">
        <v>2480</v>
      </c>
      <c r="AI81" s="147">
        <v>2331</v>
      </c>
      <c r="AJ81" s="147">
        <v>70</v>
      </c>
      <c r="AK81" s="147">
        <v>68</v>
      </c>
      <c r="AL81" s="147">
        <v>72</v>
      </c>
    </row>
    <row r="82" spans="1:38" x14ac:dyDescent="0.35">
      <c r="A82" s="133" t="s">
        <v>378</v>
      </c>
      <c r="B82" s="133" t="s">
        <v>379</v>
      </c>
      <c r="C82" s="147">
        <v>1974</v>
      </c>
      <c r="D82" s="147">
        <v>949</v>
      </c>
      <c r="E82" s="147">
        <v>1025</v>
      </c>
      <c r="F82" s="147">
        <v>84</v>
      </c>
      <c r="G82" s="147">
        <v>82</v>
      </c>
      <c r="H82" s="147">
        <v>86</v>
      </c>
      <c r="I82" s="147">
        <v>206</v>
      </c>
      <c r="J82" s="147">
        <v>134</v>
      </c>
      <c r="K82" s="147">
        <v>72</v>
      </c>
      <c r="L82" s="147">
        <v>39</v>
      </c>
      <c r="M82" s="147">
        <v>39</v>
      </c>
      <c r="N82" s="147">
        <v>40</v>
      </c>
      <c r="O82" s="147">
        <v>130</v>
      </c>
      <c r="P82" s="147">
        <v>96</v>
      </c>
      <c r="Q82" s="147">
        <v>34</v>
      </c>
      <c r="R82" s="147">
        <v>39</v>
      </c>
      <c r="S82" s="147">
        <v>40</v>
      </c>
      <c r="T82" s="147">
        <v>38</v>
      </c>
      <c r="U82" s="147">
        <v>336</v>
      </c>
      <c r="V82" s="147">
        <v>230</v>
      </c>
      <c r="W82" s="147">
        <v>106</v>
      </c>
      <c r="X82" s="147">
        <v>39</v>
      </c>
      <c r="Y82" s="147">
        <v>39</v>
      </c>
      <c r="Z82" s="147">
        <v>40</v>
      </c>
      <c r="AA82" s="147">
        <v>16</v>
      </c>
      <c r="AB82" s="147">
        <v>13</v>
      </c>
      <c r="AC82" s="147">
        <v>3</v>
      </c>
      <c r="AD82" s="147" t="s">
        <v>414</v>
      </c>
      <c r="AE82" s="147" t="s">
        <v>414</v>
      </c>
      <c r="AF82" s="147" t="s">
        <v>414</v>
      </c>
      <c r="AG82" s="147">
        <v>2340</v>
      </c>
      <c r="AH82" s="147">
        <v>1202</v>
      </c>
      <c r="AI82" s="147">
        <v>1138</v>
      </c>
      <c r="AJ82" s="147">
        <v>77</v>
      </c>
      <c r="AK82" s="147">
        <v>72</v>
      </c>
      <c r="AL82" s="147">
        <v>82</v>
      </c>
    </row>
    <row r="83" spans="1:38" x14ac:dyDescent="0.35">
      <c r="A83" s="133" t="s">
        <v>386</v>
      </c>
      <c r="B83" s="133" t="s">
        <v>387</v>
      </c>
      <c r="C83" s="147">
        <v>2744</v>
      </c>
      <c r="D83" s="147">
        <v>1322</v>
      </c>
      <c r="E83" s="147">
        <v>1422</v>
      </c>
      <c r="F83" s="147">
        <v>77</v>
      </c>
      <c r="G83" s="147">
        <v>75</v>
      </c>
      <c r="H83" s="147">
        <v>79</v>
      </c>
      <c r="I83" s="147">
        <v>206</v>
      </c>
      <c r="J83" s="147">
        <v>136</v>
      </c>
      <c r="K83" s="147">
        <v>70</v>
      </c>
      <c r="L83" s="147">
        <v>27</v>
      </c>
      <c r="M83" s="147">
        <v>28</v>
      </c>
      <c r="N83" s="147">
        <v>26</v>
      </c>
      <c r="O83" s="147">
        <v>126</v>
      </c>
      <c r="P83" s="147">
        <v>98</v>
      </c>
      <c r="Q83" s="147">
        <v>28</v>
      </c>
      <c r="R83" s="147">
        <v>42</v>
      </c>
      <c r="S83" s="147">
        <v>42</v>
      </c>
      <c r="T83" s="147">
        <v>43</v>
      </c>
      <c r="U83" s="147">
        <v>332</v>
      </c>
      <c r="V83" s="147">
        <v>234</v>
      </c>
      <c r="W83" s="147">
        <v>98</v>
      </c>
      <c r="X83" s="147">
        <v>33</v>
      </c>
      <c r="Y83" s="147">
        <v>34</v>
      </c>
      <c r="Z83" s="147">
        <v>31</v>
      </c>
      <c r="AA83" s="147">
        <v>73</v>
      </c>
      <c r="AB83" s="147">
        <v>54</v>
      </c>
      <c r="AC83" s="147">
        <v>19</v>
      </c>
      <c r="AD83" s="147">
        <v>11</v>
      </c>
      <c r="AE83" s="147" t="s">
        <v>414</v>
      </c>
      <c r="AF83" s="147" t="s">
        <v>414</v>
      </c>
      <c r="AG83" s="147">
        <v>3171</v>
      </c>
      <c r="AH83" s="147">
        <v>1618</v>
      </c>
      <c r="AI83" s="147">
        <v>1553</v>
      </c>
      <c r="AJ83" s="147">
        <v>71</v>
      </c>
      <c r="AK83" s="147">
        <v>67</v>
      </c>
      <c r="AL83" s="147">
        <v>75</v>
      </c>
    </row>
    <row r="84" spans="1:38" x14ac:dyDescent="0.35">
      <c r="A84" s="133" t="s">
        <v>80</v>
      </c>
      <c r="B84" s="133" t="s">
        <v>81</v>
      </c>
      <c r="C84" s="147">
        <v>960</v>
      </c>
      <c r="D84" s="147">
        <v>467</v>
      </c>
      <c r="E84" s="147">
        <v>493</v>
      </c>
      <c r="F84" s="147">
        <v>83</v>
      </c>
      <c r="G84" s="147">
        <v>81</v>
      </c>
      <c r="H84" s="147">
        <v>84</v>
      </c>
      <c r="I84" s="147">
        <v>78</v>
      </c>
      <c r="J84" s="147">
        <v>55</v>
      </c>
      <c r="K84" s="147">
        <v>23</v>
      </c>
      <c r="L84" s="147">
        <v>32</v>
      </c>
      <c r="M84" s="147">
        <v>31</v>
      </c>
      <c r="N84" s="147">
        <v>35</v>
      </c>
      <c r="O84" s="147">
        <v>98</v>
      </c>
      <c r="P84" s="147">
        <v>73</v>
      </c>
      <c r="Q84" s="147">
        <v>25</v>
      </c>
      <c r="R84" s="147">
        <v>38</v>
      </c>
      <c r="S84" s="147" t="s">
        <v>414</v>
      </c>
      <c r="T84" s="147" t="s">
        <v>414</v>
      </c>
      <c r="U84" s="147">
        <v>176</v>
      </c>
      <c r="V84" s="147">
        <v>128</v>
      </c>
      <c r="W84" s="147">
        <v>48</v>
      </c>
      <c r="X84" s="147">
        <v>35</v>
      </c>
      <c r="Y84" s="147" t="s">
        <v>414</v>
      </c>
      <c r="Z84" s="147" t="s">
        <v>414</v>
      </c>
      <c r="AA84" s="147">
        <v>9</v>
      </c>
      <c r="AB84" s="147" t="s">
        <v>414</v>
      </c>
      <c r="AC84" s="147" t="s">
        <v>414</v>
      </c>
      <c r="AD84" s="147" t="s">
        <v>414</v>
      </c>
      <c r="AE84" s="147" t="s">
        <v>414</v>
      </c>
      <c r="AF84" s="147" t="s">
        <v>414</v>
      </c>
      <c r="AG84" s="147">
        <v>1147</v>
      </c>
      <c r="AH84" s="147">
        <v>601</v>
      </c>
      <c r="AI84" s="147">
        <v>546</v>
      </c>
      <c r="AJ84" s="147">
        <v>75</v>
      </c>
      <c r="AK84" s="147">
        <v>70</v>
      </c>
      <c r="AL84" s="147">
        <v>80</v>
      </c>
    </row>
    <row r="85" spans="1:38" x14ac:dyDescent="0.35">
      <c r="A85" s="133" t="s">
        <v>82</v>
      </c>
      <c r="B85" s="133" t="s">
        <v>83</v>
      </c>
      <c r="C85" s="147">
        <v>1560</v>
      </c>
      <c r="D85" s="147">
        <v>736</v>
      </c>
      <c r="E85" s="147">
        <v>824</v>
      </c>
      <c r="F85" s="147">
        <v>69</v>
      </c>
      <c r="G85" s="147">
        <v>64</v>
      </c>
      <c r="H85" s="147">
        <v>72</v>
      </c>
      <c r="I85" s="147">
        <v>111</v>
      </c>
      <c r="J85" s="147">
        <v>68</v>
      </c>
      <c r="K85" s="147">
        <v>43</v>
      </c>
      <c r="L85" s="147">
        <v>27</v>
      </c>
      <c r="M85" s="147">
        <v>35</v>
      </c>
      <c r="N85" s="147">
        <v>14</v>
      </c>
      <c r="O85" s="147">
        <v>110</v>
      </c>
      <c r="P85" s="147">
        <v>85</v>
      </c>
      <c r="Q85" s="147">
        <v>25</v>
      </c>
      <c r="R85" s="147">
        <v>20</v>
      </c>
      <c r="S85" s="147">
        <v>21</v>
      </c>
      <c r="T85" s="147">
        <v>16</v>
      </c>
      <c r="U85" s="147">
        <v>221</v>
      </c>
      <c r="V85" s="147">
        <v>153</v>
      </c>
      <c r="W85" s="147">
        <v>68</v>
      </c>
      <c r="X85" s="147">
        <v>24</v>
      </c>
      <c r="Y85" s="147">
        <v>27</v>
      </c>
      <c r="Z85" s="147">
        <v>15</v>
      </c>
      <c r="AA85" s="147">
        <v>32</v>
      </c>
      <c r="AB85" s="147">
        <v>25</v>
      </c>
      <c r="AC85" s="147">
        <v>7</v>
      </c>
      <c r="AD85" s="147">
        <v>13</v>
      </c>
      <c r="AE85" s="147" t="s">
        <v>414</v>
      </c>
      <c r="AF85" s="147" t="s">
        <v>414</v>
      </c>
      <c r="AG85" s="147">
        <v>1824</v>
      </c>
      <c r="AH85" s="147">
        <v>920</v>
      </c>
      <c r="AI85" s="147">
        <v>904</v>
      </c>
      <c r="AJ85" s="147">
        <v>62</v>
      </c>
      <c r="AK85" s="147">
        <v>56</v>
      </c>
      <c r="AL85" s="147">
        <v>67</v>
      </c>
    </row>
    <row r="86" spans="1:38" x14ac:dyDescent="0.35">
      <c r="A86" s="133" t="s">
        <v>90</v>
      </c>
      <c r="B86" s="133" t="s">
        <v>91</v>
      </c>
      <c r="C86" s="147">
        <v>1297</v>
      </c>
      <c r="D86" s="147">
        <v>631</v>
      </c>
      <c r="E86" s="147">
        <v>666</v>
      </c>
      <c r="F86" s="147">
        <v>73</v>
      </c>
      <c r="G86" s="147">
        <v>72</v>
      </c>
      <c r="H86" s="147">
        <v>74</v>
      </c>
      <c r="I86" s="147">
        <v>108</v>
      </c>
      <c r="J86" s="147">
        <v>78</v>
      </c>
      <c r="K86" s="147">
        <v>30</v>
      </c>
      <c r="L86" s="147">
        <v>35</v>
      </c>
      <c r="M86" s="147">
        <v>37</v>
      </c>
      <c r="N86" s="147">
        <v>30</v>
      </c>
      <c r="O86" s="147">
        <v>128</v>
      </c>
      <c r="P86" s="147">
        <v>96</v>
      </c>
      <c r="Q86" s="147">
        <v>32</v>
      </c>
      <c r="R86" s="147">
        <v>27</v>
      </c>
      <c r="S86" s="147">
        <v>25</v>
      </c>
      <c r="T86" s="147">
        <v>34</v>
      </c>
      <c r="U86" s="147">
        <v>236</v>
      </c>
      <c r="V86" s="147">
        <v>174</v>
      </c>
      <c r="W86" s="147">
        <v>62</v>
      </c>
      <c r="X86" s="147">
        <v>31</v>
      </c>
      <c r="Y86" s="147">
        <v>30</v>
      </c>
      <c r="Z86" s="147">
        <v>32</v>
      </c>
      <c r="AA86" s="147">
        <v>23</v>
      </c>
      <c r="AB86" s="147">
        <v>19</v>
      </c>
      <c r="AC86" s="147">
        <v>4</v>
      </c>
      <c r="AD86" s="147">
        <v>17</v>
      </c>
      <c r="AE86" s="147" t="s">
        <v>414</v>
      </c>
      <c r="AF86" s="147" t="s">
        <v>414</v>
      </c>
      <c r="AG86" s="147">
        <v>1560</v>
      </c>
      <c r="AH86" s="147">
        <v>826</v>
      </c>
      <c r="AI86" s="147">
        <v>734</v>
      </c>
      <c r="AJ86" s="147">
        <v>66</v>
      </c>
      <c r="AK86" s="147">
        <v>62</v>
      </c>
      <c r="AL86" s="147">
        <v>70</v>
      </c>
    </row>
    <row r="87" spans="1:38" x14ac:dyDescent="0.35">
      <c r="A87" s="133" t="s">
        <v>94</v>
      </c>
      <c r="B87" s="133" t="s">
        <v>95</v>
      </c>
      <c r="C87" s="147">
        <v>2020</v>
      </c>
      <c r="D87" s="147">
        <v>978</v>
      </c>
      <c r="E87" s="147">
        <v>1042</v>
      </c>
      <c r="F87" s="147">
        <v>74</v>
      </c>
      <c r="G87" s="147">
        <v>72</v>
      </c>
      <c r="H87" s="147">
        <v>75</v>
      </c>
      <c r="I87" s="147">
        <v>171</v>
      </c>
      <c r="J87" s="147">
        <v>98</v>
      </c>
      <c r="K87" s="147">
        <v>73</v>
      </c>
      <c r="L87" s="147">
        <v>29</v>
      </c>
      <c r="M87" s="147">
        <v>29</v>
      </c>
      <c r="N87" s="147">
        <v>30</v>
      </c>
      <c r="O87" s="147">
        <v>136</v>
      </c>
      <c r="P87" s="147">
        <v>99</v>
      </c>
      <c r="Q87" s="147">
        <v>37</v>
      </c>
      <c r="R87" s="147">
        <v>33</v>
      </c>
      <c r="S87" s="147">
        <v>28</v>
      </c>
      <c r="T87" s="147">
        <v>46</v>
      </c>
      <c r="U87" s="147">
        <v>307</v>
      </c>
      <c r="V87" s="147">
        <v>197</v>
      </c>
      <c r="W87" s="147">
        <v>110</v>
      </c>
      <c r="X87" s="147">
        <v>31</v>
      </c>
      <c r="Y87" s="147">
        <v>28</v>
      </c>
      <c r="Z87" s="147">
        <v>35</v>
      </c>
      <c r="AA87" s="147">
        <v>25</v>
      </c>
      <c r="AB87" s="147">
        <v>16</v>
      </c>
      <c r="AC87" s="147">
        <v>9</v>
      </c>
      <c r="AD87" s="147" t="s">
        <v>414</v>
      </c>
      <c r="AE87" s="147" t="s">
        <v>414</v>
      </c>
      <c r="AF87" s="147" t="s">
        <v>414</v>
      </c>
      <c r="AG87" s="147">
        <v>2358</v>
      </c>
      <c r="AH87" s="147">
        <v>1195</v>
      </c>
      <c r="AI87" s="147">
        <v>1163</v>
      </c>
      <c r="AJ87" s="147">
        <v>67</v>
      </c>
      <c r="AK87" s="147">
        <v>64</v>
      </c>
      <c r="AL87" s="147">
        <v>71</v>
      </c>
    </row>
    <row r="88" spans="1:38" x14ac:dyDescent="0.35">
      <c r="A88" s="133" t="s">
        <v>157</v>
      </c>
      <c r="B88" s="133" t="s">
        <v>426</v>
      </c>
      <c r="C88" s="147">
        <v>2544</v>
      </c>
      <c r="D88" s="147">
        <v>1201</v>
      </c>
      <c r="E88" s="147">
        <v>1343</v>
      </c>
      <c r="F88" s="147">
        <v>70</v>
      </c>
      <c r="G88" s="147">
        <v>67</v>
      </c>
      <c r="H88" s="147">
        <v>73</v>
      </c>
      <c r="I88" s="147">
        <v>254</v>
      </c>
      <c r="J88" s="147">
        <v>170</v>
      </c>
      <c r="K88" s="147">
        <v>84</v>
      </c>
      <c r="L88" s="147">
        <v>35</v>
      </c>
      <c r="M88" s="147">
        <v>30</v>
      </c>
      <c r="N88" s="147">
        <v>45</v>
      </c>
      <c r="O88" s="147">
        <v>193</v>
      </c>
      <c r="P88" s="147">
        <v>139</v>
      </c>
      <c r="Q88" s="147">
        <v>54</v>
      </c>
      <c r="R88" s="147">
        <v>24</v>
      </c>
      <c r="S88" s="147">
        <v>25</v>
      </c>
      <c r="T88" s="147">
        <v>20</v>
      </c>
      <c r="U88" s="147">
        <v>447</v>
      </c>
      <c r="V88" s="147">
        <v>309</v>
      </c>
      <c r="W88" s="147">
        <v>138</v>
      </c>
      <c r="X88" s="147">
        <v>30</v>
      </c>
      <c r="Y88" s="147">
        <v>28</v>
      </c>
      <c r="Z88" s="147">
        <v>36</v>
      </c>
      <c r="AA88" s="147">
        <v>61</v>
      </c>
      <c r="AB88" s="147">
        <v>41</v>
      </c>
      <c r="AC88" s="147">
        <v>20</v>
      </c>
      <c r="AD88" s="147">
        <v>13</v>
      </c>
      <c r="AE88" s="147">
        <v>12</v>
      </c>
      <c r="AF88" s="147">
        <v>15</v>
      </c>
      <c r="AG88" s="147">
        <v>3078</v>
      </c>
      <c r="AH88" s="147">
        <v>1557</v>
      </c>
      <c r="AI88" s="147">
        <v>1521</v>
      </c>
      <c r="AJ88" s="147">
        <v>63</v>
      </c>
      <c r="AK88" s="147">
        <v>58</v>
      </c>
      <c r="AL88" s="147">
        <v>68</v>
      </c>
    </row>
    <row r="89" spans="1:38" x14ac:dyDescent="0.35">
      <c r="A89" s="133" t="s">
        <v>155</v>
      </c>
      <c r="B89" s="133" t="s">
        <v>156</v>
      </c>
      <c r="C89" s="147">
        <v>3106</v>
      </c>
      <c r="D89" s="147">
        <v>1553</v>
      </c>
      <c r="E89" s="147">
        <v>1553</v>
      </c>
      <c r="F89" s="147">
        <v>77</v>
      </c>
      <c r="G89" s="147">
        <v>74</v>
      </c>
      <c r="H89" s="147">
        <v>79</v>
      </c>
      <c r="I89" s="147">
        <v>212</v>
      </c>
      <c r="J89" s="147">
        <v>147</v>
      </c>
      <c r="K89" s="147">
        <v>65</v>
      </c>
      <c r="L89" s="147">
        <v>28</v>
      </c>
      <c r="M89" s="147">
        <v>30</v>
      </c>
      <c r="N89" s="147">
        <v>23</v>
      </c>
      <c r="O89" s="147">
        <v>174</v>
      </c>
      <c r="P89" s="147">
        <v>120</v>
      </c>
      <c r="Q89" s="147">
        <v>54</v>
      </c>
      <c r="R89" s="147">
        <v>25</v>
      </c>
      <c r="S89" s="147">
        <v>25</v>
      </c>
      <c r="T89" s="147">
        <v>26</v>
      </c>
      <c r="U89" s="147">
        <v>386</v>
      </c>
      <c r="V89" s="147">
        <v>267</v>
      </c>
      <c r="W89" s="147">
        <v>119</v>
      </c>
      <c r="X89" s="147">
        <v>27</v>
      </c>
      <c r="Y89" s="147">
        <v>28</v>
      </c>
      <c r="Z89" s="147">
        <v>24</v>
      </c>
      <c r="AA89" s="147">
        <v>51</v>
      </c>
      <c r="AB89" s="147">
        <v>34</v>
      </c>
      <c r="AC89" s="147">
        <v>17</v>
      </c>
      <c r="AD89" s="147">
        <v>24</v>
      </c>
      <c r="AE89" s="147" t="s">
        <v>414</v>
      </c>
      <c r="AF89" s="147" t="s">
        <v>414</v>
      </c>
      <c r="AG89" s="147">
        <v>3557</v>
      </c>
      <c r="AH89" s="147">
        <v>1858</v>
      </c>
      <c r="AI89" s="147">
        <v>1699</v>
      </c>
      <c r="AJ89" s="147">
        <v>70</v>
      </c>
      <c r="AK89" s="147">
        <v>67</v>
      </c>
      <c r="AL89" s="147">
        <v>74</v>
      </c>
    </row>
    <row r="90" spans="1:38" x14ac:dyDescent="0.35">
      <c r="A90" s="133" t="s">
        <v>162</v>
      </c>
      <c r="B90" s="133" t="s">
        <v>163</v>
      </c>
      <c r="C90" s="147">
        <v>1581</v>
      </c>
      <c r="D90" s="147">
        <v>815</v>
      </c>
      <c r="E90" s="147">
        <v>766</v>
      </c>
      <c r="F90" s="147">
        <v>77</v>
      </c>
      <c r="G90" s="147">
        <v>77</v>
      </c>
      <c r="H90" s="147">
        <v>78</v>
      </c>
      <c r="I90" s="147">
        <v>199</v>
      </c>
      <c r="J90" s="147">
        <v>128</v>
      </c>
      <c r="K90" s="147">
        <v>71</v>
      </c>
      <c r="L90" s="147">
        <v>26</v>
      </c>
      <c r="M90" s="147">
        <v>23</v>
      </c>
      <c r="N90" s="147">
        <v>32</v>
      </c>
      <c r="O90" s="147">
        <v>81</v>
      </c>
      <c r="P90" s="147">
        <v>57</v>
      </c>
      <c r="Q90" s="147">
        <v>24</v>
      </c>
      <c r="R90" s="147">
        <v>25</v>
      </c>
      <c r="S90" s="147">
        <v>23</v>
      </c>
      <c r="T90" s="147">
        <v>29</v>
      </c>
      <c r="U90" s="147">
        <v>280</v>
      </c>
      <c r="V90" s="147">
        <v>185</v>
      </c>
      <c r="W90" s="147">
        <v>95</v>
      </c>
      <c r="X90" s="147">
        <v>26</v>
      </c>
      <c r="Y90" s="147">
        <v>23</v>
      </c>
      <c r="Z90" s="147">
        <v>32</v>
      </c>
      <c r="AA90" s="147">
        <v>16</v>
      </c>
      <c r="AB90" s="147">
        <v>13</v>
      </c>
      <c r="AC90" s="147">
        <v>3</v>
      </c>
      <c r="AD90" s="147" t="s">
        <v>414</v>
      </c>
      <c r="AE90" s="147" t="s">
        <v>414</v>
      </c>
      <c r="AF90" s="147" t="s">
        <v>414</v>
      </c>
      <c r="AG90" s="147">
        <v>1883</v>
      </c>
      <c r="AH90" s="147">
        <v>1015</v>
      </c>
      <c r="AI90" s="147">
        <v>868</v>
      </c>
      <c r="AJ90" s="147">
        <v>69</v>
      </c>
      <c r="AK90" s="147">
        <v>66</v>
      </c>
      <c r="AL90" s="147">
        <v>72</v>
      </c>
    </row>
    <row r="91" spans="1:38" x14ac:dyDescent="0.35">
      <c r="A91" s="133" t="s">
        <v>164</v>
      </c>
      <c r="B91" s="133" t="s">
        <v>165</v>
      </c>
      <c r="C91" s="147">
        <v>1631</v>
      </c>
      <c r="D91" s="147">
        <v>804</v>
      </c>
      <c r="E91" s="147">
        <v>827</v>
      </c>
      <c r="F91" s="147">
        <v>79</v>
      </c>
      <c r="G91" s="147">
        <v>77</v>
      </c>
      <c r="H91" s="147">
        <v>81</v>
      </c>
      <c r="I91" s="147">
        <v>116</v>
      </c>
      <c r="J91" s="147">
        <v>79</v>
      </c>
      <c r="K91" s="147">
        <v>37</v>
      </c>
      <c r="L91" s="147">
        <v>31</v>
      </c>
      <c r="M91" s="147">
        <v>32</v>
      </c>
      <c r="N91" s="147">
        <v>30</v>
      </c>
      <c r="O91" s="147">
        <v>133</v>
      </c>
      <c r="P91" s="147">
        <v>98</v>
      </c>
      <c r="Q91" s="147">
        <v>35</v>
      </c>
      <c r="R91" s="147">
        <v>31</v>
      </c>
      <c r="S91" s="147">
        <v>28</v>
      </c>
      <c r="T91" s="147">
        <v>40</v>
      </c>
      <c r="U91" s="147">
        <v>249</v>
      </c>
      <c r="V91" s="147">
        <v>177</v>
      </c>
      <c r="W91" s="147">
        <v>72</v>
      </c>
      <c r="X91" s="147">
        <v>31</v>
      </c>
      <c r="Y91" s="147">
        <v>29</v>
      </c>
      <c r="Z91" s="147">
        <v>35</v>
      </c>
      <c r="AA91" s="147">
        <v>34</v>
      </c>
      <c r="AB91" s="147">
        <v>20</v>
      </c>
      <c r="AC91" s="147">
        <v>14</v>
      </c>
      <c r="AD91" s="147" t="s">
        <v>414</v>
      </c>
      <c r="AE91" s="147" t="s">
        <v>414</v>
      </c>
      <c r="AF91" s="147">
        <v>29</v>
      </c>
      <c r="AG91" s="147">
        <v>1922</v>
      </c>
      <c r="AH91" s="147">
        <v>1005</v>
      </c>
      <c r="AI91" s="147">
        <v>917</v>
      </c>
      <c r="AJ91" s="147">
        <v>71</v>
      </c>
      <c r="AK91" s="147">
        <v>67</v>
      </c>
      <c r="AL91" s="147">
        <v>76</v>
      </c>
    </row>
    <row r="92" spans="1:38" x14ac:dyDescent="0.35">
      <c r="A92" s="133" t="s">
        <v>166</v>
      </c>
      <c r="B92" s="133" t="s">
        <v>167</v>
      </c>
      <c r="C92" s="147">
        <v>5208</v>
      </c>
      <c r="D92" s="147">
        <v>2550</v>
      </c>
      <c r="E92" s="147">
        <v>2658</v>
      </c>
      <c r="F92" s="147">
        <v>71</v>
      </c>
      <c r="G92" s="147">
        <v>68</v>
      </c>
      <c r="H92" s="147">
        <v>74</v>
      </c>
      <c r="I92" s="147">
        <v>276</v>
      </c>
      <c r="J92" s="147">
        <v>189</v>
      </c>
      <c r="K92" s="147">
        <v>87</v>
      </c>
      <c r="L92" s="147">
        <v>28</v>
      </c>
      <c r="M92" s="147">
        <v>29</v>
      </c>
      <c r="N92" s="147">
        <v>25</v>
      </c>
      <c r="O92" s="147">
        <v>267</v>
      </c>
      <c r="P92" s="147">
        <v>194</v>
      </c>
      <c r="Q92" s="147">
        <v>73</v>
      </c>
      <c r="R92" s="147">
        <v>26</v>
      </c>
      <c r="S92" s="147">
        <v>27</v>
      </c>
      <c r="T92" s="147">
        <v>25</v>
      </c>
      <c r="U92" s="147">
        <v>543</v>
      </c>
      <c r="V92" s="147">
        <v>383</v>
      </c>
      <c r="W92" s="147">
        <v>160</v>
      </c>
      <c r="X92" s="147">
        <v>27</v>
      </c>
      <c r="Y92" s="147">
        <v>28</v>
      </c>
      <c r="Z92" s="147">
        <v>25</v>
      </c>
      <c r="AA92" s="147">
        <v>59</v>
      </c>
      <c r="AB92" s="147">
        <v>46</v>
      </c>
      <c r="AC92" s="147">
        <v>13</v>
      </c>
      <c r="AD92" s="147">
        <v>15</v>
      </c>
      <c r="AE92" s="147" t="s">
        <v>414</v>
      </c>
      <c r="AF92" s="147" t="s">
        <v>414</v>
      </c>
      <c r="AG92" s="147">
        <v>5837</v>
      </c>
      <c r="AH92" s="147">
        <v>2993</v>
      </c>
      <c r="AI92" s="147">
        <v>2844</v>
      </c>
      <c r="AJ92" s="147">
        <v>66</v>
      </c>
      <c r="AK92" s="147">
        <v>62</v>
      </c>
      <c r="AL92" s="147">
        <v>71</v>
      </c>
    </row>
    <row r="93" spans="1:38" x14ac:dyDescent="0.35">
      <c r="A93" s="133" t="s">
        <v>174</v>
      </c>
      <c r="B93" s="133" t="s">
        <v>175</v>
      </c>
      <c r="C93" s="147">
        <v>1700</v>
      </c>
      <c r="D93" s="147">
        <v>787</v>
      </c>
      <c r="E93" s="147">
        <v>913</v>
      </c>
      <c r="F93" s="147">
        <v>72</v>
      </c>
      <c r="G93" s="147">
        <v>71</v>
      </c>
      <c r="H93" s="147">
        <v>74</v>
      </c>
      <c r="I93" s="147">
        <v>104</v>
      </c>
      <c r="J93" s="147">
        <v>70</v>
      </c>
      <c r="K93" s="147">
        <v>34</v>
      </c>
      <c r="L93" s="147">
        <v>26</v>
      </c>
      <c r="M93" s="147">
        <v>24</v>
      </c>
      <c r="N93" s="147">
        <v>29</v>
      </c>
      <c r="O93" s="147">
        <v>84</v>
      </c>
      <c r="P93" s="147">
        <v>52</v>
      </c>
      <c r="Q93" s="147">
        <v>32</v>
      </c>
      <c r="R93" s="147">
        <v>26</v>
      </c>
      <c r="S93" s="147">
        <v>27</v>
      </c>
      <c r="T93" s="147">
        <v>25</v>
      </c>
      <c r="U93" s="147">
        <v>188</v>
      </c>
      <c r="V93" s="147">
        <v>122</v>
      </c>
      <c r="W93" s="147">
        <v>66</v>
      </c>
      <c r="X93" s="147">
        <v>26</v>
      </c>
      <c r="Y93" s="147">
        <v>25</v>
      </c>
      <c r="Z93" s="147">
        <v>27</v>
      </c>
      <c r="AA93" s="147">
        <v>24</v>
      </c>
      <c r="AB93" s="147">
        <v>21</v>
      </c>
      <c r="AC93" s="147">
        <v>3</v>
      </c>
      <c r="AD93" s="147">
        <v>17</v>
      </c>
      <c r="AE93" s="147" t="s">
        <v>414</v>
      </c>
      <c r="AF93" s="147" t="s">
        <v>414</v>
      </c>
      <c r="AG93" s="147">
        <v>1925</v>
      </c>
      <c r="AH93" s="147">
        <v>937</v>
      </c>
      <c r="AI93" s="147">
        <v>988</v>
      </c>
      <c r="AJ93" s="147">
        <v>67</v>
      </c>
      <c r="AK93" s="147">
        <v>63</v>
      </c>
      <c r="AL93" s="147">
        <v>70</v>
      </c>
    </row>
    <row r="94" spans="1:38" x14ac:dyDescent="0.35">
      <c r="A94" s="133" t="s">
        <v>238</v>
      </c>
      <c r="B94" s="133" t="s">
        <v>239</v>
      </c>
      <c r="C94" s="147">
        <v>2572</v>
      </c>
      <c r="D94" s="147">
        <v>1258</v>
      </c>
      <c r="E94" s="147">
        <v>1314</v>
      </c>
      <c r="F94" s="147">
        <v>72</v>
      </c>
      <c r="G94" s="147">
        <v>70</v>
      </c>
      <c r="H94" s="147">
        <v>74</v>
      </c>
      <c r="I94" s="147">
        <v>297</v>
      </c>
      <c r="J94" s="147">
        <v>180</v>
      </c>
      <c r="K94" s="147">
        <v>117</v>
      </c>
      <c r="L94" s="147">
        <v>34</v>
      </c>
      <c r="M94" s="147">
        <v>30</v>
      </c>
      <c r="N94" s="147">
        <v>40</v>
      </c>
      <c r="O94" s="147">
        <v>182</v>
      </c>
      <c r="P94" s="147">
        <v>135</v>
      </c>
      <c r="Q94" s="147">
        <v>47</v>
      </c>
      <c r="R94" s="147">
        <v>27</v>
      </c>
      <c r="S94" s="147">
        <v>26</v>
      </c>
      <c r="T94" s="147">
        <v>32</v>
      </c>
      <c r="U94" s="147">
        <v>479</v>
      </c>
      <c r="V94" s="147">
        <v>315</v>
      </c>
      <c r="W94" s="147">
        <v>164</v>
      </c>
      <c r="X94" s="147">
        <v>32</v>
      </c>
      <c r="Y94" s="147">
        <v>28</v>
      </c>
      <c r="Z94" s="147">
        <v>38</v>
      </c>
      <c r="AA94" s="147">
        <v>50</v>
      </c>
      <c r="AB94" s="147">
        <v>38</v>
      </c>
      <c r="AC94" s="147">
        <v>12</v>
      </c>
      <c r="AD94" s="147" t="s">
        <v>414</v>
      </c>
      <c r="AE94" s="147" t="s">
        <v>414</v>
      </c>
      <c r="AF94" s="147" t="s">
        <v>414</v>
      </c>
      <c r="AG94" s="147">
        <v>3132</v>
      </c>
      <c r="AH94" s="147">
        <v>1625</v>
      </c>
      <c r="AI94" s="147">
        <v>1507</v>
      </c>
      <c r="AJ94" s="147">
        <v>64</v>
      </c>
      <c r="AK94" s="147">
        <v>60</v>
      </c>
      <c r="AL94" s="147">
        <v>68</v>
      </c>
    </row>
    <row r="95" spans="1:38" x14ac:dyDescent="0.35">
      <c r="A95" s="133" t="s">
        <v>228</v>
      </c>
      <c r="B95" s="133" t="s">
        <v>229</v>
      </c>
      <c r="C95" s="147">
        <v>1731</v>
      </c>
      <c r="D95" s="147">
        <v>820</v>
      </c>
      <c r="E95" s="147">
        <v>911</v>
      </c>
      <c r="F95" s="147">
        <v>76</v>
      </c>
      <c r="G95" s="147">
        <v>75</v>
      </c>
      <c r="H95" s="147">
        <v>77</v>
      </c>
      <c r="I95" s="147">
        <v>168</v>
      </c>
      <c r="J95" s="147">
        <v>108</v>
      </c>
      <c r="K95" s="147">
        <v>60</v>
      </c>
      <c r="L95" s="147">
        <v>32</v>
      </c>
      <c r="M95" s="147">
        <v>29</v>
      </c>
      <c r="N95" s="147">
        <v>37</v>
      </c>
      <c r="O95" s="147">
        <v>71</v>
      </c>
      <c r="P95" s="147">
        <v>53</v>
      </c>
      <c r="Q95" s="147">
        <v>18</v>
      </c>
      <c r="R95" s="147">
        <v>44</v>
      </c>
      <c r="S95" s="147">
        <v>45</v>
      </c>
      <c r="T95" s="147">
        <v>39</v>
      </c>
      <c r="U95" s="147">
        <v>239</v>
      </c>
      <c r="V95" s="147">
        <v>161</v>
      </c>
      <c r="W95" s="147">
        <v>78</v>
      </c>
      <c r="X95" s="147">
        <v>35</v>
      </c>
      <c r="Y95" s="147">
        <v>34</v>
      </c>
      <c r="Z95" s="147">
        <v>37</v>
      </c>
      <c r="AA95" s="147">
        <v>23</v>
      </c>
      <c r="AB95" s="147">
        <v>15</v>
      </c>
      <c r="AC95" s="147">
        <v>8</v>
      </c>
      <c r="AD95" s="147">
        <v>13</v>
      </c>
      <c r="AE95" s="147" t="s">
        <v>414</v>
      </c>
      <c r="AF95" s="147" t="s">
        <v>414</v>
      </c>
      <c r="AG95" s="147">
        <v>2001</v>
      </c>
      <c r="AH95" s="147">
        <v>999</v>
      </c>
      <c r="AI95" s="147">
        <v>1002</v>
      </c>
      <c r="AJ95" s="147">
        <v>70</v>
      </c>
      <c r="AK95" s="147">
        <v>67</v>
      </c>
      <c r="AL95" s="147">
        <v>73</v>
      </c>
    </row>
    <row r="96" spans="1:38" x14ac:dyDescent="0.35">
      <c r="A96" s="133" t="s">
        <v>230</v>
      </c>
      <c r="B96" s="133" t="s">
        <v>231</v>
      </c>
      <c r="C96" s="147">
        <v>2727</v>
      </c>
      <c r="D96" s="147">
        <v>1328</v>
      </c>
      <c r="E96" s="147">
        <v>1399</v>
      </c>
      <c r="F96" s="147">
        <v>75</v>
      </c>
      <c r="G96" s="147">
        <v>75</v>
      </c>
      <c r="H96" s="147">
        <v>76</v>
      </c>
      <c r="I96" s="147">
        <v>295</v>
      </c>
      <c r="J96" s="147">
        <v>193</v>
      </c>
      <c r="K96" s="147">
        <v>102</v>
      </c>
      <c r="L96" s="147">
        <v>28</v>
      </c>
      <c r="M96" s="147">
        <v>28</v>
      </c>
      <c r="N96" s="147">
        <v>28</v>
      </c>
      <c r="O96" s="147">
        <v>123</v>
      </c>
      <c r="P96" s="147">
        <v>85</v>
      </c>
      <c r="Q96" s="147">
        <v>38</v>
      </c>
      <c r="R96" s="147">
        <v>32</v>
      </c>
      <c r="S96" s="147">
        <v>29</v>
      </c>
      <c r="T96" s="147">
        <v>37</v>
      </c>
      <c r="U96" s="147">
        <v>418</v>
      </c>
      <c r="V96" s="147">
        <v>278</v>
      </c>
      <c r="W96" s="147">
        <v>140</v>
      </c>
      <c r="X96" s="147">
        <v>29</v>
      </c>
      <c r="Y96" s="147">
        <v>29</v>
      </c>
      <c r="Z96" s="147">
        <v>31</v>
      </c>
      <c r="AA96" s="147">
        <v>48</v>
      </c>
      <c r="AB96" s="147">
        <v>37</v>
      </c>
      <c r="AC96" s="147">
        <v>11</v>
      </c>
      <c r="AD96" s="147">
        <v>13</v>
      </c>
      <c r="AE96" s="147" t="s">
        <v>414</v>
      </c>
      <c r="AF96" s="147" t="s">
        <v>414</v>
      </c>
      <c r="AG96" s="147">
        <v>3205</v>
      </c>
      <c r="AH96" s="147">
        <v>1650</v>
      </c>
      <c r="AI96" s="147">
        <v>1555</v>
      </c>
      <c r="AJ96" s="147">
        <v>68</v>
      </c>
      <c r="AK96" s="147">
        <v>65</v>
      </c>
      <c r="AL96" s="147">
        <v>72</v>
      </c>
    </row>
    <row r="97" spans="1:38" x14ac:dyDescent="0.35">
      <c r="A97" s="133" t="s">
        <v>327</v>
      </c>
      <c r="B97" s="133" t="s">
        <v>328</v>
      </c>
      <c r="C97" s="147">
        <v>5295</v>
      </c>
      <c r="D97" s="147">
        <v>2560</v>
      </c>
      <c r="E97" s="147">
        <v>2735</v>
      </c>
      <c r="F97" s="147">
        <v>72</v>
      </c>
      <c r="G97" s="147">
        <v>69</v>
      </c>
      <c r="H97" s="147">
        <v>74</v>
      </c>
      <c r="I97" s="147">
        <v>397</v>
      </c>
      <c r="J97" s="147">
        <v>268</v>
      </c>
      <c r="K97" s="147">
        <v>129</v>
      </c>
      <c r="L97" s="147">
        <v>28</v>
      </c>
      <c r="M97" s="147">
        <v>27</v>
      </c>
      <c r="N97" s="147">
        <v>29</v>
      </c>
      <c r="O97" s="147">
        <v>191</v>
      </c>
      <c r="P97" s="147">
        <v>146</v>
      </c>
      <c r="Q97" s="147">
        <v>45</v>
      </c>
      <c r="R97" s="147">
        <v>24</v>
      </c>
      <c r="S97" s="147">
        <v>27</v>
      </c>
      <c r="T97" s="147">
        <v>16</v>
      </c>
      <c r="U97" s="147">
        <v>588</v>
      </c>
      <c r="V97" s="147">
        <v>414</v>
      </c>
      <c r="W97" s="147">
        <v>174</v>
      </c>
      <c r="X97" s="147">
        <v>27</v>
      </c>
      <c r="Y97" s="147">
        <v>27</v>
      </c>
      <c r="Z97" s="147">
        <v>25</v>
      </c>
      <c r="AA97" s="147">
        <v>127</v>
      </c>
      <c r="AB97" s="147">
        <v>85</v>
      </c>
      <c r="AC97" s="147">
        <v>42</v>
      </c>
      <c r="AD97" s="147">
        <v>14</v>
      </c>
      <c r="AE97" s="147">
        <v>15</v>
      </c>
      <c r="AF97" s="147">
        <v>12</v>
      </c>
      <c r="AG97" s="147">
        <v>6043</v>
      </c>
      <c r="AH97" s="147">
        <v>3076</v>
      </c>
      <c r="AI97" s="147">
        <v>2967</v>
      </c>
      <c r="AJ97" s="147">
        <v>66</v>
      </c>
      <c r="AK97" s="147">
        <v>62</v>
      </c>
      <c r="AL97" s="147">
        <v>70</v>
      </c>
    </row>
    <row r="98" spans="1:38" x14ac:dyDescent="0.35">
      <c r="A98" s="133" t="s">
        <v>339</v>
      </c>
      <c r="B98" s="133" t="s">
        <v>340</v>
      </c>
      <c r="C98" s="147">
        <v>3008</v>
      </c>
      <c r="D98" s="147">
        <v>1466</v>
      </c>
      <c r="E98" s="147">
        <v>1542</v>
      </c>
      <c r="F98" s="147">
        <v>75</v>
      </c>
      <c r="G98" s="147">
        <v>73</v>
      </c>
      <c r="H98" s="147">
        <v>78</v>
      </c>
      <c r="I98" s="147">
        <v>185</v>
      </c>
      <c r="J98" s="147">
        <v>127</v>
      </c>
      <c r="K98" s="147">
        <v>58</v>
      </c>
      <c r="L98" s="147">
        <v>39</v>
      </c>
      <c r="M98" s="147">
        <v>40</v>
      </c>
      <c r="N98" s="147">
        <v>38</v>
      </c>
      <c r="O98" s="147">
        <v>218</v>
      </c>
      <c r="P98" s="147">
        <v>171</v>
      </c>
      <c r="Q98" s="147">
        <v>47</v>
      </c>
      <c r="R98" s="147">
        <v>29</v>
      </c>
      <c r="S98" s="147">
        <v>32</v>
      </c>
      <c r="T98" s="147">
        <v>19</v>
      </c>
      <c r="U98" s="147">
        <v>403</v>
      </c>
      <c r="V98" s="147">
        <v>298</v>
      </c>
      <c r="W98" s="147">
        <v>105</v>
      </c>
      <c r="X98" s="147">
        <v>34</v>
      </c>
      <c r="Y98" s="147">
        <v>35</v>
      </c>
      <c r="Z98" s="147">
        <v>30</v>
      </c>
      <c r="AA98" s="147">
        <v>59</v>
      </c>
      <c r="AB98" s="147">
        <v>46</v>
      </c>
      <c r="AC98" s="147">
        <v>13</v>
      </c>
      <c r="AD98" s="147">
        <v>8</v>
      </c>
      <c r="AE98" s="147" t="s">
        <v>414</v>
      </c>
      <c r="AF98" s="147" t="s">
        <v>414</v>
      </c>
      <c r="AG98" s="147">
        <v>3491</v>
      </c>
      <c r="AH98" s="147">
        <v>1817</v>
      </c>
      <c r="AI98" s="147">
        <v>1674</v>
      </c>
      <c r="AJ98" s="147">
        <v>69</v>
      </c>
      <c r="AK98" s="147">
        <v>65</v>
      </c>
      <c r="AL98" s="147">
        <v>74</v>
      </c>
    </row>
    <row r="99" spans="1:38" x14ac:dyDescent="0.35">
      <c r="A99" s="133" t="s">
        <v>180</v>
      </c>
      <c r="B99" s="133" t="s">
        <v>181</v>
      </c>
      <c r="C99" s="147">
        <v>6976</v>
      </c>
      <c r="D99" s="147">
        <v>3328</v>
      </c>
      <c r="E99" s="147">
        <v>3648</v>
      </c>
      <c r="F99" s="147">
        <v>72</v>
      </c>
      <c r="G99" s="147">
        <v>70</v>
      </c>
      <c r="H99" s="147">
        <v>74</v>
      </c>
      <c r="I99" s="147">
        <v>602</v>
      </c>
      <c r="J99" s="147">
        <v>402</v>
      </c>
      <c r="K99" s="147">
        <v>200</v>
      </c>
      <c r="L99" s="147">
        <v>27</v>
      </c>
      <c r="M99" s="147">
        <v>27</v>
      </c>
      <c r="N99" s="147">
        <v>28</v>
      </c>
      <c r="O99" s="147">
        <v>440</v>
      </c>
      <c r="P99" s="147">
        <v>309</v>
      </c>
      <c r="Q99" s="147">
        <v>131</v>
      </c>
      <c r="R99" s="147">
        <v>35</v>
      </c>
      <c r="S99" s="147">
        <v>35</v>
      </c>
      <c r="T99" s="147">
        <v>34</v>
      </c>
      <c r="U99" s="147">
        <v>1042</v>
      </c>
      <c r="V99" s="147">
        <v>711</v>
      </c>
      <c r="W99" s="147">
        <v>331</v>
      </c>
      <c r="X99" s="147">
        <v>31</v>
      </c>
      <c r="Y99" s="147">
        <v>31</v>
      </c>
      <c r="Z99" s="147">
        <v>30</v>
      </c>
      <c r="AA99" s="147">
        <v>117</v>
      </c>
      <c r="AB99" s="147">
        <v>88</v>
      </c>
      <c r="AC99" s="147">
        <v>29</v>
      </c>
      <c r="AD99" s="147">
        <v>19</v>
      </c>
      <c r="AE99" s="147">
        <v>17</v>
      </c>
      <c r="AF99" s="147">
        <v>24</v>
      </c>
      <c r="AG99" s="147">
        <v>8152</v>
      </c>
      <c r="AH99" s="147">
        <v>4139</v>
      </c>
      <c r="AI99" s="147">
        <v>4013</v>
      </c>
      <c r="AJ99" s="147">
        <v>66</v>
      </c>
      <c r="AK99" s="147">
        <v>62</v>
      </c>
      <c r="AL99" s="147">
        <v>70</v>
      </c>
    </row>
    <row r="100" spans="1:38" x14ac:dyDescent="0.35">
      <c r="A100" s="133" t="s">
        <v>178</v>
      </c>
      <c r="B100" s="133" t="s">
        <v>179</v>
      </c>
      <c r="C100" s="147">
        <v>2577</v>
      </c>
      <c r="D100" s="147">
        <v>1276</v>
      </c>
      <c r="E100" s="147">
        <v>1301</v>
      </c>
      <c r="F100" s="147">
        <v>66</v>
      </c>
      <c r="G100" s="147">
        <v>63</v>
      </c>
      <c r="H100" s="147">
        <v>68</v>
      </c>
      <c r="I100" s="147">
        <v>246</v>
      </c>
      <c r="J100" s="147">
        <v>160</v>
      </c>
      <c r="K100" s="147">
        <v>86</v>
      </c>
      <c r="L100" s="147">
        <v>24</v>
      </c>
      <c r="M100" s="147" t="s">
        <v>414</v>
      </c>
      <c r="N100" s="147" t="s">
        <v>414</v>
      </c>
      <c r="O100" s="147">
        <v>174</v>
      </c>
      <c r="P100" s="147">
        <v>124</v>
      </c>
      <c r="Q100" s="147">
        <v>50</v>
      </c>
      <c r="R100" s="147" t="s">
        <v>414</v>
      </c>
      <c r="S100" s="147" t="s">
        <v>414</v>
      </c>
      <c r="T100" s="147" t="s">
        <v>414</v>
      </c>
      <c r="U100" s="147">
        <v>420</v>
      </c>
      <c r="V100" s="147">
        <v>284</v>
      </c>
      <c r="W100" s="147">
        <v>136</v>
      </c>
      <c r="X100" s="147" t="s">
        <v>414</v>
      </c>
      <c r="Y100" s="147" t="s">
        <v>414</v>
      </c>
      <c r="Z100" s="147" t="s">
        <v>414</v>
      </c>
      <c r="AA100" s="147">
        <v>27</v>
      </c>
      <c r="AB100" s="147">
        <v>21</v>
      </c>
      <c r="AC100" s="147">
        <v>6</v>
      </c>
      <c r="AD100" s="147" t="s">
        <v>414</v>
      </c>
      <c r="AE100" s="147" t="s">
        <v>414</v>
      </c>
      <c r="AF100" s="147" t="s">
        <v>414</v>
      </c>
      <c r="AG100" s="147">
        <v>3061</v>
      </c>
      <c r="AH100" s="147">
        <v>1601</v>
      </c>
      <c r="AI100" s="147">
        <v>1460</v>
      </c>
      <c r="AJ100" s="147">
        <v>59</v>
      </c>
      <c r="AK100" s="147">
        <v>55</v>
      </c>
      <c r="AL100" s="147">
        <v>63</v>
      </c>
    </row>
    <row r="101" spans="1:38" x14ac:dyDescent="0.35">
      <c r="A101" s="133" t="s">
        <v>372</v>
      </c>
      <c r="B101" s="133" t="s">
        <v>373</v>
      </c>
      <c r="C101" s="147">
        <v>3382</v>
      </c>
      <c r="D101" s="147">
        <v>1663</v>
      </c>
      <c r="E101" s="147">
        <v>1719</v>
      </c>
      <c r="F101" s="147">
        <v>77</v>
      </c>
      <c r="G101" s="147">
        <v>73</v>
      </c>
      <c r="H101" s="147">
        <v>81</v>
      </c>
      <c r="I101" s="147">
        <v>343</v>
      </c>
      <c r="J101" s="147">
        <v>231</v>
      </c>
      <c r="K101" s="147">
        <v>112</v>
      </c>
      <c r="L101" s="147">
        <v>34</v>
      </c>
      <c r="M101" s="147">
        <v>34</v>
      </c>
      <c r="N101" s="147">
        <v>34</v>
      </c>
      <c r="O101" s="147">
        <v>237</v>
      </c>
      <c r="P101" s="147">
        <v>176</v>
      </c>
      <c r="Q101" s="147">
        <v>61</v>
      </c>
      <c r="R101" s="147">
        <v>35</v>
      </c>
      <c r="S101" s="147">
        <v>32</v>
      </c>
      <c r="T101" s="147">
        <v>41</v>
      </c>
      <c r="U101" s="147">
        <v>580</v>
      </c>
      <c r="V101" s="147">
        <v>407</v>
      </c>
      <c r="W101" s="147">
        <v>173</v>
      </c>
      <c r="X101" s="147">
        <v>34</v>
      </c>
      <c r="Y101" s="147">
        <v>33</v>
      </c>
      <c r="Z101" s="147">
        <v>36</v>
      </c>
      <c r="AA101" s="147">
        <v>44</v>
      </c>
      <c r="AB101" s="147">
        <v>29</v>
      </c>
      <c r="AC101" s="147">
        <v>15</v>
      </c>
      <c r="AD101" s="147">
        <v>11</v>
      </c>
      <c r="AE101" s="147" t="s">
        <v>414</v>
      </c>
      <c r="AF101" s="147" t="s">
        <v>414</v>
      </c>
      <c r="AG101" s="147">
        <v>4030</v>
      </c>
      <c r="AH101" s="147">
        <v>2111</v>
      </c>
      <c r="AI101" s="147">
        <v>1919</v>
      </c>
      <c r="AJ101" s="147">
        <v>70</v>
      </c>
      <c r="AK101" s="147">
        <v>64</v>
      </c>
      <c r="AL101" s="147">
        <v>76</v>
      </c>
    </row>
    <row r="102" spans="1:38" x14ac:dyDescent="0.35">
      <c r="A102" s="133" t="s">
        <v>382</v>
      </c>
      <c r="B102" s="133" t="s">
        <v>383</v>
      </c>
      <c r="C102" s="147">
        <v>1263</v>
      </c>
      <c r="D102" s="147">
        <v>631</v>
      </c>
      <c r="E102" s="147">
        <v>632</v>
      </c>
      <c r="F102" s="147">
        <v>77</v>
      </c>
      <c r="G102" s="147">
        <v>75</v>
      </c>
      <c r="H102" s="147">
        <v>79</v>
      </c>
      <c r="I102" s="147">
        <v>97</v>
      </c>
      <c r="J102" s="147">
        <v>58</v>
      </c>
      <c r="K102" s="147">
        <v>39</v>
      </c>
      <c r="L102" s="147">
        <v>37</v>
      </c>
      <c r="M102" s="147">
        <v>34</v>
      </c>
      <c r="N102" s="147">
        <v>41</v>
      </c>
      <c r="O102" s="147">
        <v>112</v>
      </c>
      <c r="P102" s="147">
        <v>77</v>
      </c>
      <c r="Q102" s="147">
        <v>35</v>
      </c>
      <c r="R102" s="147">
        <v>39</v>
      </c>
      <c r="S102" s="147">
        <v>39</v>
      </c>
      <c r="T102" s="147">
        <v>40</v>
      </c>
      <c r="U102" s="147">
        <v>209</v>
      </c>
      <c r="V102" s="147">
        <v>135</v>
      </c>
      <c r="W102" s="147">
        <v>74</v>
      </c>
      <c r="X102" s="147">
        <v>38</v>
      </c>
      <c r="Y102" s="147">
        <v>37</v>
      </c>
      <c r="Z102" s="147">
        <v>41</v>
      </c>
      <c r="AA102" s="147">
        <v>18</v>
      </c>
      <c r="AB102" s="147" t="s">
        <v>414</v>
      </c>
      <c r="AC102" s="147" t="s">
        <v>414</v>
      </c>
      <c r="AD102" s="147" t="s">
        <v>414</v>
      </c>
      <c r="AE102" s="147" t="s">
        <v>414</v>
      </c>
      <c r="AF102" s="147" t="s">
        <v>414</v>
      </c>
      <c r="AG102" s="147">
        <v>1498</v>
      </c>
      <c r="AH102" s="147">
        <v>789</v>
      </c>
      <c r="AI102" s="147">
        <v>709</v>
      </c>
      <c r="AJ102" s="147">
        <v>70</v>
      </c>
      <c r="AK102" s="147">
        <v>67</v>
      </c>
      <c r="AL102" s="147">
        <v>74</v>
      </c>
    </row>
    <row r="103" spans="1:38" x14ac:dyDescent="0.35">
      <c r="A103" s="133" t="s">
        <v>365</v>
      </c>
      <c r="B103" s="133" t="s">
        <v>366</v>
      </c>
      <c r="C103" s="147">
        <v>1423</v>
      </c>
      <c r="D103" s="147">
        <v>691</v>
      </c>
      <c r="E103" s="147">
        <v>732</v>
      </c>
      <c r="F103" s="147">
        <v>77</v>
      </c>
      <c r="G103" s="147">
        <v>76</v>
      </c>
      <c r="H103" s="147">
        <v>79</v>
      </c>
      <c r="I103" s="147">
        <v>112</v>
      </c>
      <c r="J103" s="147">
        <v>70</v>
      </c>
      <c r="K103" s="147">
        <v>42</v>
      </c>
      <c r="L103" s="147">
        <v>25</v>
      </c>
      <c r="M103" s="147">
        <v>26</v>
      </c>
      <c r="N103" s="147">
        <v>24</v>
      </c>
      <c r="O103" s="147">
        <v>95</v>
      </c>
      <c r="P103" s="147">
        <v>67</v>
      </c>
      <c r="Q103" s="147">
        <v>28</v>
      </c>
      <c r="R103" s="147">
        <v>42</v>
      </c>
      <c r="S103" s="147">
        <v>45</v>
      </c>
      <c r="T103" s="147">
        <v>36</v>
      </c>
      <c r="U103" s="147">
        <v>207</v>
      </c>
      <c r="V103" s="147">
        <v>137</v>
      </c>
      <c r="W103" s="147">
        <v>70</v>
      </c>
      <c r="X103" s="147">
        <v>33</v>
      </c>
      <c r="Y103" s="147">
        <v>35</v>
      </c>
      <c r="Z103" s="147">
        <v>29</v>
      </c>
      <c r="AA103" s="147">
        <v>36</v>
      </c>
      <c r="AB103" s="147">
        <v>30</v>
      </c>
      <c r="AC103" s="147">
        <v>6</v>
      </c>
      <c r="AD103" s="147">
        <v>19</v>
      </c>
      <c r="AE103" s="147" t="s">
        <v>414</v>
      </c>
      <c r="AF103" s="147" t="s">
        <v>414</v>
      </c>
      <c r="AG103" s="147">
        <v>1682</v>
      </c>
      <c r="AH103" s="147">
        <v>865</v>
      </c>
      <c r="AI103" s="147">
        <v>817</v>
      </c>
      <c r="AJ103" s="147">
        <v>70</v>
      </c>
      <c r="AK103" s="147">
        <v>67</v>
      </c>
      <c r="AL103" s="147">
        <v>73</v>
      </c>
    </row>
    <row r="104" spans="1:38" x14ac:dyDescent="0.35">
      <c r="A104" s="133" t="s">
        <v>76</v>
      </c>
      <c r="B104" s="133" t="s">
        <v>77</v>
      </c>
      <c r="C104" s="147">
        <v>4289</v>
      </c>
      <c r="D104" s="147">
        <v>2013</v>
      </c>
      <c r="E104" s="147">
        <v>2276</v>
      </c>
      <c r="F104" s="147">
        <v>78</v>
      </c>
      <c r="G104" s="147">
        <v>76</v>
      </c>
      <c r="H104" s="147">
        <v>81</v>
      </c>
      <c r="I104" s="147">
        <v>555</v>
      </c>
      <c r="J104" s="147">
        <v>367</v>
      </c>
      <c r="K104" s="147">
        <v>188</v>
      </c>
      <c r="L104" s="147">
        <v>35</v>
      </c>
      <c r="M104" s="147">
        <v>36</v>
      </c>
      <c r="N104" s="147">
        <v>32</v>
      </c>
      <c r="O104" s="147">
        <v>528</v>
      </c>
      <c r="P104" s="147">
        <v>348</v>
      </c>
      <c r="Q104" s="147">
        <v>180</v>
      </c>
      <c r="R104" s="147">
        <v>38</v>
      </c>
      <c r="S104" s="147">
        <v>38</v>
      </c>
      <c r="T104" s="147">
        <v>38</v>
      </c>
      <c r="U104" s="147">
        <v>1083</v>
      </c>
      <c r="V104" s="147">
        <v>715</v>
      </c>
      <c r="W104" s="147">
        <v>368</v>
      </c>
      <c r="X104" s="147">
        <v>36</v>
      </c>
      <c r="Y104" s="147">
        <v>37</v>
      </c>
      <c r="Z104" s="147">
        <v>35</v>
      </c>
      <c r="AA104" s="147">
        <v>116</v>
      </c>
      <c r="AB104" s="147">
        <v>89</v>
      </c>
      <c r="AC104" s="147">
        <v>27</v>
      </c>
      <c r="AD104" s="147">
        <v>16</v>
      </c>
      <c r="AE104" s="147">
        <v>17</v>
      </c>
      <c r="AF104" s="147">
        <v>15</v>
      </c>
      <c r="AG104" s="147">
        <v>5494</v>
      </c>
      <c r="AH104" s="147">
        <v>2819</v>
      </c>
      <c r="AI104" s="147">
        <v>2675</v>
      </c>
      <c r="AJ104" s="147">
        <v>69</v>
      </c>
      <c r="AK104" s="147">
        <v>64</v>
      </c>
      <c r="AL104" s="147">
        <v>74</v>
      </c>
    </row>
    <row r="105" spans="1:38" s="175" customFormat="1" x14ac:dyDescent="0.35">
      <c r="A105" s="133" t="s">
        <v>74</v>
      </c>
      <c r="B105" s="175" t="s">
        <v>75</v>
      </c>
      <c r="C105" s="147">
        <v>1013</v>
      </c>
      <c r="D105" s="147">
        <v>481</v>
      </c>
      <c r="E105" s="147">
        <v>532</v>
      </c>
      <c r="F105" s="147">
        <v>82</v>
      </c>
      <c r="G105" s="147">
        <v>78</v>
      </c>
      <c r="H105" s="147">
        <v>85</v>
      </c>
      <c r="I105" s="147">
        <v>85</v>
      </c>
      <c r="J105" s="147">
        <v>50</v>
      </c>
      <c r="K105" s="147">
        <v>35</v>
      </c>
      <c r="L105" s="147">
        <v>46</v>
      </c>
      <c r="M105" s="147">
        <v>54</v>
      </c>
      <c r="N105" s="147">
        <v>34</v>
      </c>
      <c r="O105" s="147">
        <v>101</v>
      </c>
      <c r="P105" s="147">
        <v>61</v>
      </c>
      <c r="Q105" s="147">
        <v>40</v>
      </c>
      <c r="R105" s="147">
        <v>49</v>
      </c>
      <c r="S105" s="147">
        <v>43</v>
      </c>
      <c r="T105" s="147">
        <v>58</v>
      </c>
      <c r="U105" s="147">
        <v>186</v>
      </c>
      <c r="V105" s="147">
        <v>111</v>
      </c>
      <c r="W105" s="147">
        <v>75</v>
      </c>
      <c r="X105" s="147">
        <v>47</v>
      </c>
      <c r="Y105" s="147">
        <v>48</v>
      </c>
      <c r="Z105" s="147">
        <v>47</v>
      </c>
      <c r="AA105" s="147">
        <v>13</v>
      </c>
      <c r="AB105" s="147" t="s">
        <v>414</v>
      </c>
      <c r="AC105" s="147" t="s">
        <v>414</v>
      </c>
      <c r="AD105" s="147" t="s">
        <v>414</v>
      </c>
      <c r="AE105" s="147" t="s">
        <v>414</v>
      </c>
      <c r="AF105" s="147" t="s">
        <v>414</v>
      </c>
      <c r="AG105" s="147">
        <v>1215</v>
      </c>
      <c r="AH105" s="147">
        <v>605</v>
      </c>
      <c r="AI105" s="147">
        <v>610</v>
      </c>
      <c r="AJ105" s="147">
        <v>76</v>
      </c>
      <c r="AK105" s="147">
        <v>71</v>
      </c>
      <c r="AL105" s="147">
        <v>80</v>
      </c>
    </row>
    <row r="106" spans="1:38" x14ac:dyDescent="0.35">
      <c r="A106" s="133" t="s">
        <v>329</v>
      </c>
      <c r="B106" s="133" t="s">
        <v>330</v>
      </c>
      <c r="C106" s="147">
        <v>4342</v>
      </c>
      <c r="D106" s="147">
        <v>2165</v>
      </c>
      <c r="E106" s="147">
        <v>2177</v>
      </c>
      <c r="F106" s="147">
        <v>70</v>
      </c>
      <c r="G106" s="147">
        <v>68</v>
      </c>
      <c r="H106" s="147">
        <v>73</v>
      </c>
      <c r="I106" s="147">
        <v>556</v>
      </c>
      <c r="J106" s="147">
        <v>355</v>
      </c>
      <c r="K106" s="147">
        <v>201</v>
      </c>
      <c r="L106" s="147">
        <v>33</v>
      </c>
      <c r="M106" s="147">
        <v>34</v>
      </c>
      <c r="N106" s="147">
        <v>32</v>
      </c>
      <c r="O106" s="147">
        <v>312</v>
      </c>
      <c r="P106" s="147">
        <v>219</v>
      </c>
      <c r="Q106" s="147">
        <v>93</v>
      </c>
      <c r="R106" s="147">
        <v>27</v>
      </c>
      <c r="S106" s="147">
        <v>29</v>
      </c>
      <c r="T106" s="147">
        <v>23</v>
      </c>
      <c r="U106" s="147">
        <v>868</v>
      </c>
      <c r="V106" s="147">
        <v>574</v>
      </c>
      <c r="W106" s="147">
        <v>294</v>
      </c>
      <c r="X106" s="147">
        <v>31</v>
      </c>
      <c r="Y106" s="147">
        <v>32</v>
      </c>
      <c r="Z106" s="147">
        <v>29</v>
      </c>
      <c r="AA106" s="147">
        <v>111</v>
      </c>
      <c r="AB106" s="147">
        <v>84</v>
      </c>
      <c r="AC106" s="147">
        <v>27</v>
      </c>
      <c r="AD106" s="147">
        <v>11</v>
      </c>
      <c r="AE106" s="147" t="s">
        <v>414</v>
      </c>
      <c r="AF106" s="147" t="s">
        <v>414</v>
      </c>
      <c r="AG106" s="147">
        <v>5346</v>
      </c>
      <c r="AH106" s="147">
        <v>2841</v>
      </c>
      <c r="AI106" s="147">
        <v>2505</v>
      </c>
      <c r="AJ106" s="147">
        <v>63</v>
      </c>
      <c r="AK106" s="147">
        <v>59</v>
      </c>
      <c r="AL106" s="147">
        <v>67</v>
      </c>
    </row>
    <row r="107" spans="1:38" x14ac:dyDescent="0.35">
      <c r="A107" s="133" t="s">
        <v>325</v>
      </c>
      <c r="B107" s="133" t="s">
        <v>326</v>
      </c>
      <c r="C107" s="147">
        <v>2092</v>
      </c>
      <c r="D107" s="147">
        <v>1000</v>
      </c>
      <c r="E107" s="147">
        <v>1092</v>
      </c>
      <c r="F107" s="147">
        <v>74</v>
      </c>
      <c r="G107" s="147">
        <v>75</v>
      </c>
      <c r="H107" s="147">
        <v>73</v>
      </c>
      <c r="I107" s="147">
        <v>352</v>
      </c>
      <c r="J107" s="147">
        <v>218</v>
      </c>
      <c r="K107" s="147">
        <v>134</v>
      </c>
      <c r="L107" s="147">
        <v>32</v>
      </c>
      <c r="M107" s="147">
        <v>37</v>
      </c>
      <c r="N107" s="147">
        <v>25</v>
      </c>
      <c r="O107" s="147">
        <v>215</v>
      </c>
      <c r="P107" s="147">
        <v>152</v>
      </c>
      <c r="Q107" s="147">
        <v>63</v>
      </c>
      <c r="R107" s="147">
        <v>29</v>
      </c>
      <c r="S107" s="147">
        <v>30</v>
      </c>
      <c r="T107" s="147">
        <v>25</v>
      </c>
      <c r="U107" s="147">
        <v>567</v>
      </c>
      <c r="V107" s="147">
        <v>370</v>
      </c>
      <c r="W107" s="147">
        <v>197</v>
      </c>
      <c r="X107" s="147">
        <v>31</v>
      </c>
      <c r="Y107" s="147">
        <v>34</v>
      </c>
      <c r="Z107" s="147">
        <v>25</v>
      </c>
      <c r="AA107" s="147">
        <v>41</v>
      </c>
      <c r="AB107" s="147">
        <v>26</v>
      </c>
      <c r="AC107" s="147">
        <v>15</v>
      </c>
      <c r="AD107" s="147">
        <v>17</v>
      </c>
      <c r="AE107" s="147">
        <v>15</v>
      </c>
      <c r="AF107" s="147">
        <v>20</v>
      </c>
      <c r="AG107" s="147">
        <v>2711</v>
      </c>
      <c r="AH107" s="147">
        <v>1401</v>
      </c>
      <c r="AI107" s="147">
        <v>1310</v>
      </c>
      <c r="AJ107" s="147">
        <v>64</v>
      </c>
      <c r="AK107" s="147">
        <v>63</v>
      </c>
      <c r="AL107" s="147">
        <v>65</v>
      </c>
    </row>
    <row r="108" spans="1:38" x14ac:dyDescent="0.35">
      <c r="A108" s="133" t="s">
        <v>331</v>
      </c>
      <c r="B108" s="133" t="s">
        <v>332</v>
      </c>
      <c r="C108" s="147">
        <v>12187</v>
      </c>
      <c r="D108" s="147">
        <v>5829</v>
      </c>
      <c r="E108" s="147">
        <v>6358</v>
      </c>
      <c r="F108" s="147">
        <v>79</v>
      </c>
      <c r="G108" s="147">
        <v>77</v>
      </c>
      <c r="H108" s="147">
        <v>80</v>
      </c>
      <c r="I108" s="147">
        <v>1574</v>
      </c>
      <c r="J108" s="147">
        <v>1000</v>
      </c>
      <c r="K108" s="147">
        <v>574</v>
      </c>
      <c r="L108" s="147">
        <v>32</v>
      </c>
      <c r="M108" s="147">
        <v>34</v>
      </c>
      <c r="N108" s="147">
        <v>28</v>
      </c>
      <c r="O108" s="147">
        <v>565</v>
      </c>
      <c r="P108" s="147">
        <v>403</v>
      </c>
      <c r="Q108" s="147">
        <v>162</v>
      </c>
      <c r="R108" s="147">
        <v>33</v>
      </c>
      <c r="S108" s="147">
        <v>35</v>
      </c>
      <c r="T108" s="147">
        <v>27</v>
      </c>
      <c r="U108" s="147">
        <v>2139</v>
      </c>
      <c r="V108" s="147">
        <v>1403</v>
      </c>
      <c r="W108" s="147">
        <v>736</v>
      </c>
      <c r="X108" s="147">
        <v>32</v>
      </c>
      <c r="Y108" s="147">
        <v>34</v>
      </c>
      <c r="Z108" s="147">
        <v>28</v>
      </c>
      <c r="AA108" s="147">
        <v>210</v>
      </c>
      <c r="AB108" s="147">
        <v>160</v>
      </c>
      <c r="AC108" s="147">
        <v>50</v>
      </c>
      <c r="AD108" s="147">
        <v>15</v>
      </c>
      <c r="AE108" s="147">
        <v>18</v>
      </c>
      <c r="AF108" s="147">
        <v>8</v>
      </c>
      <c r="AG108" s="147">
        <v>14608</v>
      </c>
      <c r="AH108" s="147">
        <v>7426</v>
      </c>
      <c r="AI108" s="147">
        <v>7182</v>
      </c>
      <c r="AJ108" s="147">
        <v>71</v>
      </c>
      <c r="AK108" s="147">
        <v>68</v>
      </c>
      <c r="AL108" s="147">
        <v>74</v>
      </c>
    </row>
    <row r="109" spans="1:38" x14ac:dyDescent="0.35">
      <c r="A109" s="133" t="s">
        <v>343</v>
      </c>
      <c r="B109" s="133" t="s">
        <v>344</v>
      </c>
      <c r="C109" s="147">
        <v>1734</v>
      </c>
      <c r="D109" s="147">
        <v>796</v>
      </c>
      <c r="E109" s="147">
        <v>938</v>
      </c>
      <c r="F109" s="147">
        <v>78</v>
      </c>
      <c r="G109" s="147">
        <v>74</v>
      </c>
      <c r="H109" s="147">
        <v>81</v>
      </c>
      <c r="I109" s="147">
        <v>259</v>
      </c>
      <c r="J109" s="147">
        <v>160</v>
      </c>
      <c r="K109" s="147">
        <v>99</v>
      </c>
      <c r="L109" s="147">
        <v>27</v>
      </c>
      <c r="M109" s="147">
        <v>31</v>
      </c>
      <c r="N109" s="147">
        <v>21</v>
      </c>
      <c r="O109" s="147">
        <v>188</v>
      </c>
      <c r="P109" s="147">
        <v>132</v>
      </c>
      <c r="Q109" s="147">
        <v>56</v>
      </c>
      <c r="R109" s="147">
        <v>30</v>
      </c>
      <c r="S109" s="147">
        <v>32</v>
      </c>
      <c r="T109" s="147">
        <v>25</v>
      </c>
      <c r="U109" s="147">
        <v>447</v>
      </c>
      <c r="V109" s="147">
        <v>292</v>
      </c>
      <c r="W109" s="147">
        <v>155</v>
      </c>
      <c r="X109" s="147">
        <v>28</v>
      </c>
      <c r="Y109" s="147">
        <v>31</v>
      </c>
      <c r="Z109" s="147">
        <v>23</v>
      </c>
      <c r="AA109" s="147">
        <v>57</v>
      </c>
      <c r="AB109" s="147">
        <v>45</v>
      </c>
      <c r="AC109" s="147">
        <v>12</v>
      </c>
      <c r="AD109" s="147">
        <v>25</v>
      </c>
      <c r="AE109" s="147" t="s">
        <v>414</v>
      </c>
      <c r="AF109" s="147" t="s">
        <v>414</v>
      </c>
      <c r="AG109" s="147">
        <v>2252</v>
      </c>
      <c r="AH109" s="147">
        <v>1142</v>
      </c>
      <c r="AI109" s="147">
        <v>1110</v>
      </c>
      <c r="AJ109" s="147">
        <v>66</v>
      </c>
      <c r="AK109" s="147">
        <v>61</v>
      </c>
      <c r="AL109" s="147">
        <v>72</v>
      </c>
    </row>
    <row r="110" spans="1:38" x14ac:dyDescent="0.35">
      <c r="A110" s="133" t="s">
        <v>349</v>
      </c>
      <c r="B110" s="133" t="s">
        <v>350</v>
      </c>
      <c r="C110" s="147">
        <v>2105</v>
      </c>
      <c r="D110" s="147">
        <v>988</v>
      </c>
      <c r="E110" s="147">
        <v>1117</v>
      </c>
      <c r="F110" s="147">
        <v>80</v>
      </c>
      <c r="G110" s="147">
        <v>78</v>
      </c>
      <c r="H110" s="147">
        <v>81</v>
      </c>
      <c r="I110" s="147">
        <v>376</v>
      </c>
      <c r="J110" s="147">
        <v>259</v>
      </c>
      <c r="K110" s="147">
        <v>117</v>
      </c>
      <c r="L110" s="147">
        <v>38</v>
      </c>
      <c r="M110" s="147">
        <v>43</v>
      </c>
      <c r="N110" s="147">
        <v>27</v>
      </c>
      <c r="O110" s="147">
        <v>139</v>
      </c>
      <c r="P110" s="147">
        <v>95</v>
      </c>
      <c r="Q110" s="147">
        <v>44</v>
      </c>
      <c r="R110" s="147">
        <v>33</v>
      </c>
      <c r="S110" s="147">
        <v>31</v>
      </c>
      <c r="T110" s="147">
        <v>39</v>
      </c>
      <c r="U110" s="147">
        <v>515</v>
      </c>
      <c r="V110" s="147">
        <v>354</v>
      </c>
      <c r="W110" s="147">
        <v>161</v>
      </c>
      <c r="X110" s="147">
        <v>37</v>
      </c>
      <c r="Y110" s="147">
        <v>40</v>
      </c>
      <c r="Z110" s="147">
        <v>30</v>
      </c>
      <c r="AA110" s="147">
        <v>17</v>
      </c>
      <c r="AB110" s="147">
        <v>11</v>
      </c>
      <c r="AC110" s="147">
        <v>6</v>
      </c>
      <c r="AD110" s="147">
        <v>18</v>
      </c>
      <c r="AE110" s="147" t="s">
        <v>414</v>
      </c>
      <c r="AF110" s="147" t="s">
        <v>414</v>
      </c>
      <c r="AG110" s="147">
        <v>2658</v>
      </c>
      <c r="AH110" s="147">
        <v>1363</v>
      </c>
      <c r="AI110" s="147">
        <v>1295</v>
      </c>
      <c r="AJ110" s="147">
        <v>71</v>
      </c>
      <c r="AK110" s="147">
        <v>67</v>
      </c>
      <c r="AL110" s="147">
        <v>74</v>
      </c>
    </row>
    <row r="111" spans="1:38" x14ac:dyDescent="0.35">
      <c r="A111" s="133" t="s">
        <v>184</v>
      </c>
      <c r="B111" s="133" t="s">
        <v>185</v>
      </c>
      <c r="C111" s="147">
        <v>6645</v>
      </c>
      <c r="D111" s="147">
        <v>3375</v>
      </c>
      <c r="E111" s="147">
        <v>3270</v>
      </c>
      <c r="F111" s="147">
        <v>79</v>
      </c>
      <c r="G111" s="147">
        <v>77</v>
      </c>
      <c r="H111" s="147">
        <v>80</v>
      </c>
      <c r="I111" s="147">
        <v>349</v>
      </c>
      <c r="J111" s="147">
        <v>236</v>
      </c>
      <c r="K111" s="147">
        <v>113</v>
      </c>
      <c r="L111" s="147">
        <v>31</v>
      </c>
      <c r="M111" s="147">
        <v>32</v>
      </c>
      <c r="N111" s="147">
        <v>27</v>
      </c>
      <c r="O111" s="147">
        <v>268</v>
      </c>
      <c r="P111" s="147">
        <v>191</v>
      </c>
      <c r="Q111" s="147">
        <v>77</v>
      </c>
      <c r="R111" s="147">
        <v>36</v>
      </c>
      <c r="S111" s="147">
        <v>37</v>
      </c>
      <c r="T111" s="147">
        <v>34</v>
      </c>
      <c r="U111" s="147">
        <v>617</v>
      </c>
      <c r="V111" s="147">
        <v>427</v>
      </c>
      <c r="W111" s="147">
        <v>190</v>
      </c>
      <c r="X111" s="147">
        <v>33</v>
      </c>
      <c r="Y111" s="147">
        <v>34</v>
      </c>
      <c r="Z111" s="147">
        <v>30</v>
      </c>
      <c r="AA111" s="147">
        <v>108</v>
      </c>
      <c r="AB111" s="147">
        <v>71</v>
      </c>
      <c r="AC111" s="147">
        <v>37</v>
      </c>
      <c r="AD111" s="147">
        <v>13</v>
      </c>
      <c r="AE111" s="147">
        <v>13</v>
      </c>
      <c r="AF111" s="147">
        <v>14</v>
      </c>
      <c r="AG111" s="147">
        <v>7394</v>
      </c>
      <c r="AH111" s="147">
        <v>3887</v>
      </c>
      <c r="AI111" s="147">
        <v>3507</v>
      </c>
      <c r="AJ111" s="147">
        <v>74</v>
      </c>
      <c r="AK111" s="147">
        <v>71</v>
      </c>
      <c r="AL111" s="147">
        <v>76</v>
      </c>
    </row>
    <row r="112" spans="1:38" x14ac:dyDescent="0.35">
      <c r="A112" s="133" t="s">
        <v>182</v>
      </c>
      <c r="B112" s="133" t="s">
        <v>183</v>
      </c>
      <c r="C112" s="147">
        <v>3496</v>
      </c>
      <c r="D112" s="147">
        <v>1714</v>
      </c>
      <c r="E112" s="147">
        <v>1782</v>
      </c>
      <c r="F112" s="147">
        <v>75</v>
      </c>
      <c r="G112" s="147">
        <v>73</v>
      </c>
      <c r="H112" s="147">
        <v>77</v>
      </c>
      <c r="I112" s="147">
        <v>405</v>
      </c>
      <c r="J112" s="147">
        <v>263</v>
      </c>
      <c r="K112" s="147">
        <v>142</v>
      </c>
      <c r="L112" s="147">
        <v>34</v>
      </c>
      <c r="M112" s="147">
        <v>35</v>
      </c>
      <c r="N112" s="147">
        <v>30</v>
      </c>
      <c r="O112" s="147">
        <v>250</v>
      </c>
      <c r="P112" s="147">
        <v>175</v>
      </c>
      <c r="Q112" s="147">
        <v>75</v>
      </c>
      <c r="R112" s="147">
        <v>31</v>
      </c>
      <c r="S112" s="147">
        <v>31</v>
      </c>
      <c r="T112" s="147">
        <v>31</v>
      </c>
      <c r="U112" s="147">
        <v>655</v>
      </c>
      <c r="V112" s="147">
        <v>438</v>
      </c>
      <c r="W112" s="147">
        <v>217</v>
      </c>
      <c r="X112" s="147">
        <v>33</v>
      </c>
      <c r="Y112" s="147">
        <v>34</v>
      </c>
      <c r="Z112" s="147">
        <v>30</v>
      </c>
      <c r="AA112" s="147">
        <v>56</v>
      </c>
      <c r="AB112" s="147">
        <v>35</v>
      </c>
      <c r="AC112" s="147">
        <v>21</v>
      </c>
      <c r="AD112" s="147" t="s">
        <v>414</v>
      </c>
      <c r="AE112" s="147" t="s">
        <v>414</v>
      </c>
      <c r="AF112" s="147" t="s">
        <v>414</v>
      </c>
      <c r="AG112" s="147">
        <v>4272</v>
      </c>
      <c r="AH112" s="147">
        <v>2220</v>
      </c>
      <c r="AI112" s="147">
        <v>2052</v>
      </c>
      <c r="AJ112" s="147">
        <v>67</v>
      </c>
      <c r="AK112" s="147">
        <v>63</v>
      </c>
      <c r="AL112" s="147">
        <v>71</v>
      </c>
    </row>
    <row r="113" spans="1:38" x14ac:dyDescent="0.35">
      <c r="A113" s="133" t="s">
        <v>194</v>
      </c>
      <c r="B113" s="133" t="s">
        <v>195</v>
      </c>
      <c r="C113" s="147">
        <v>351</v>
      </c>
      <c r="D113" s="147">
        <v>175</v>
      </c>
      <c r="E113" s="147">
        <v>176</v>
      </c>
      <c r="F113" s="147">
        <v>76</v>
      </c>
      <c r="G113" s="147">
        <v>76</v>
      </c>
      <c r="H113" s="147">
        <v>76</v>
      </c>
      <c r="I113" s="147">
        <v>10</v>
      </c>
      <c r="J113" s="147">
        <v>7</v>
      </c>
      <c r="K113" s="147">
        <v>3</v>
      </c>
      <c r="L113" s="147">
        <v>30</v>
      </c>
      <c r="M113" s="147" t="s">
        <v>414</v>
      </c>
      <c r="N113" s="147" t="s">
        <v>414</v>
      </c>
      <c r="O113" s="147">
        <v>10</v>
      </c>
      <c r="P113" s="147">
        <v>7</v>
      </c>
      <c r="Q113" s="147">
        <v>3</v>
      </c>
      <c r="R113" s="147" t="s">
        <v>414</v>
      </c>
      <c r="S113" s="147" t="s">
        <v>414</v>
      </c>
      <c r="T113" s="147" t="s">
        <v>414</v>
      </c>
      <c r="U113" s="147">
        <v>20</v>
      </c>
      <c r="V113" s="147">
        <v>14</v>
      </c>
      <c r="W113" s="147">
        <v>6</v>
      </c>
      <c r="X113" s="147" t="s">
        <v>414</v>
      </c>
      <c r="Y113" s="147" t="s">
        <v>414</v>
      </c>
      <c r="Z113" s="147" t="s">
        <v>414</v>
      </c>
      <c r="AA113" s="147">
        <v>7</v>
      </c>
      <c r="AB113" s="147">
        <v>4</v>
      </c>
      <c r="AC113" s="147">
        <v>3</v>
      </c>
      <c r="AD113" s="147" t="s">
        <v>414</v>
      </c>
      <c r="AE113" s="147" t="s">
        <v>414</v>
      </c>
      <c r="AF113" s="147" t="s">
        <v>414</v>
      </c>
      <c r="AG113" s="147">
        <v>380</v>
      </c>
      <c r="AH113" s="147">
        <v>194</v>
      </c>
      <c r="AI113" s="147">
        <v>186</v>
      </c>
      <c r="AJ113" s="147">
        <v>72</v>
      </c>
      <c r="AK113" s="147">
        <v>71</v>
      </c>
      <c r="AL113" s="147">
        <v>73</v>
      </c>
    </row>
    <row r="114" spans="1:38" x14ac:dyDescent="0.35">
      <c r="A114" s="133" t="s">
        <v>212</v>
      </c>
      <c r="B114" s="133" t="s">
        <v>213</v>
      </c>
      <c r="C114" s="147">
        <v>7975</v>
      </c>
      <c r="D114" s="147">
        <v>3769</v>
      </c>
      <c r="E114" s="147">
        <v>4206</v>
      </c>
      <c r="F114" s="147">
        <v>80</v>
      </c>
      <c r="G114" s="147">
        <v>77</v>
      </c>
      <c r="H114" s="147">
        <v>82</v>
      </c>
      <c r="I114" s="147">
        <v>685</v>
      </c>
      <c r="J114" s="147">
        <v>440</v>
      </c>
      <c r="K114" s="147">
        <v>245</v>
      </c>
      <c r="L114" s="147">
        <v>29</v>
      </c>
      <c r="M114" s="147">
        <v>28</v>
      </c>
      <c r="N114" s="147">
        <v>29</v>
      </c>
      <c r="O114" s="147">
        <v>445</v>
      </c>
      <c r="P114" s="147">
        <v>331</v>
      </c>
      <c r="Q114" s="147">
        <v>114</v>
      </c>
      <c r="R114" s="147">
        <v>36</v>
      </c>
      <c r="S114" s="147">
        <v>37</v>
      </c>
      <c r="T114" s="147">
        <v>34</v>
      </c>
      <c r="U114" s="147">
        <v>1130</v>
      </c>
      <c r="V114" s="147">
        <v>771</v>
      </c>
      <c r="W114" s="147">
        <v>359</v>
      </c>
      <c r="X114" s="147">
        <v>32</v>
      </c>
      <c r="Y114" s="147">
        <v>32</v>
      </c>
      <c r="Z114" s="147">
        <v>31</v>
      </c>
      <c r="AA114" s="147">
        <v>112</v>
      </c>
      <c r="AB114" s="147">
        <v>74</v>
      </c>
      <c r="AC114" s="147">
        <v>38</v>
      </c>
      <c r="AD114" s="147">
        <v>10</v>
      </c>
      <c r="AE114" s="147">
        <v>11</v>
      </c>
      <c r="AF114" s="147">
        <v>8</v>
      </c>
      <c r="AG114" s="147">
        <v>9238</v>
      </c>
      <c r="AH114" s="147">
        <v>4623</v>
      </c>
      <c r="AI114" s="147">
        <v>4615</v>
      </c>
      <c r="AJ114" s="147">
        <v>73</v>
      </c>
      <c r="AK114" s="147">
        <v>68</v>
      </c>
      <c r="AL114" s="147">
        <v>77</v>
      </c>
    </row>
    <row r="115" spans="1:38" x14ac:dyDescent="0.35">
      <c r="A115" s="133" t="s">
        <v>214</v>
      </c>
      <c r="B115" s="133" t="s">
        <v>215</v>
      </c>
      <c r="C115" s="147">
        <v>2365</v>
      </c>
      <c r="D115" s="147">
        <v>1073</v>
      </c>
      <c r="E115" s="147">
        <v>1292</v>
      </c>
      <c r="F115" s="147">
        <v>76</v>
      </c>
      <c r="G115" s="147">
        <v>74</v>
      </c>
      <c r="H115" s="147">
        <v>77</v>
      </c>
      <c r="I115" s="147">
        <v>502</v>
      </c>
      <c r="J115" s="147">
        <v>308</v>
      </c>
      <c r="K115" s="147">
        <v>194</v>
      </c>
      <c r="L115" s="147">
        <v>35</v>
      </c>
      <c r="M115" s="147">
        <v>34</v>
      </c>
      <c r="N115" s="147">
        <v>37</v>
      </c>
      <c r="O115" s="147">
        <v>182</v>
      </c>
      <c r="P115" s="147">
        <v>130</v>
      </c>
      <c r="Q115" s="147">
        <v>52</v>
      </c>
      <c r="R115" s="147">
        <v>21</v>
      </c>
      <c r="S115" s="147">
        <v>22</v>
      </c>
      <c r="T115" s="147">
        <v>21</v>
      </c>
      <c r="U115" s="147">
        <v>684</v>
      </c>
      <c r="V115" s="147">
        <v>438</v>
      </c>
      <c r="W115" s="147">
        <v>246</v>
      </c>
      <c r="X115" s="147">
        <v>31</v>
      </c>
      <c r="Y115" s="147">
        <v>30</v>
      </c>
      <c r="Z115" s="147">
        <v>33</v>
      </c>
      <c r="AA115" s="147">
        <v>45</v>
      </c>
      <c r="AB115" s="147">
        <v>27</v>
      </c>
      <c r="AC115" s="147">
        <v>18</v>
      </c>
      <c r="AD115" s="147">
        <v>11</v>
      </c>
      <c r="AE115" s="147" t="s">
        <v>414</v>
      </c>
      <c r="AF115" s="147" t="s">
        <v>414</v>
      </c>
      <c r="AG115" s="147">
        <v>3117</v>
      </c>
      <c r="AH115" s="147">
        <v>1544</v>
      </c>
      <c r="AI115" s="147">
        <v>1573</v>
      </c>
      <c r="AJ115" s="147">
        <v>65</v>
      </c>
      <c r="AK115" s="147">
        <v>60</v>
      </c>
      <c r="AL115" s="147">
        <v>69</v>
      </c>
    </row>
    <row r="116" spans="1:38" x14ac:dyDescent="0.35">
      <c r="A116" s="133" t="s">
        <v>392</v>
      </c>
      <c r="B116" s="133" t="s">
        <v>393</v>
      </c>
      <c r="C116" s="147">
        <v>4345</v>
      </c>
      <c r="D116" s="147">
        <v>2044</v>
      </c>
      <c r="E116" s="147">
        <v>2301</v>
      </c>
      <c r="F116" s="147">
        <v>75</v>
      </c>
      <c r="G116" s="147">
        <v>73</v>
      </c>
      <c r="H116" s="147">
        <v>77</v>
      </c>
      <c r="I116" s="147">
        <v>430</v>
      </c>
      <c r="J116" s="147">
        <v>298</v>
      </c>
      <c r="K116" s="147">
        <v>132</v>
      </c>
      <c r="L116" s="147">
        <v>29</v>
      </c>
      <c r="M116" s="147">
        <v>31</v>
      </c>
      <c r="N116" s="147">
        <v>23</v>
      </c>
      <c r="O116" s="147">
        <v>279</v>
      </c>
      <c r="P116" s="147">
        <v>190</v>
      </c>
      <c r="Q116" s="147">
        <v>89</v>
      </c>
      <c r="R116" s="147">
        <v>30</v>
      </c>
      <c r="S116" s="147">
        <v>27</v>
      </c>
      <c r="T116" s="147">
        <v>35</v>
      </c>
      <c r="U116" s="147">
        <v>709</v>
      </c>
      <c r="V116" s="147">
        <v>488</v>
      </c>
      <c r="W116" s="147">
        <v>221</v>
      </c>
      <c r="X116" s="147">
        <v>29</v>
      </c>
      <c r="Y116" s="147">
        <v>30</v>
      </c>
      <c r="Z116" s="147">
        <v>28</v>
      </c>
      <c r="AA116" s="147">
        <v>67</v>
      </c>
      <c r="AB116" s="147">
        <v>47</v>
      </c>
      <c r="AC116" s="147">
        <v>20</v>
      </c>
      <c r="AD116" s="147">
        <v>13</v>
      </c>
      <c r="AE116" s="147">
        <v>9</v>
      </c>
      <c r="AF116" s="147">
        <v>25</v>
      </c>
      <c r="AG116" s="147">
        <v>5158</v>
      </c>
      <c r="AH116" s="147">
        <v>2602</v>
      </c>
      <c r="AI116" s="147">
        <v>2556</v>
      </c>
      <c r="AJ116" s="147">
        <v>67</v>
      </c>
      <c r="AK116" s="147">
        <v>63</v>
      </c>
      <c r="AL116" s="147">
        <v>72</v>
      </c>
    </row>
    <row r="117" spans="1:38" x14ac:dyDescent="0.35">
      <c r="A117" s="133" t="s">
        <v>388</v>
      </c>
      <c r="B117" s="133" t="s">
        <v>389</v>
      </c>
      <c r="C117" s="147">
        <v>2295</v>
      </c>
      <c r="D117" s="147">
        <v>1088</v>
      </c>
      <c r="E117" s="147">
        <v>1207</v>
      </c>
      <c r="F117" s="147">
        <v>73</v>
      </c>
      <c r="G117" s="147">
        <v>71</v>
      </c>
      <c r="H117" s="147">
        <v>75</v>
      </c>
      <c r="I117" s="147">
        <v>235</v>
      </c>
      <c r="J117" s="147">
        <v>147</v>
      </c>
      <c r="K117" s="147">
        <v>88</v>
      </c>
      <c r="L117" s="147">
        <v>26</v>
      </c>
      <c r="M117" s="147">
        <v>29</v>
      </c>
      <c r="N117" s="147">
        <v>23</v>
      </c>
      <c r="O117" s="147">
        <v>141</v>
      </c>
      <c r="P117" s="147">
        <v>98</v>
      </c>
      <c r="Q117" s="147">
        <v>43</v>
      </c>
      <c r="R117" s="147">
        <v>39</v>
      </c>
      <c r="S117" s="147">
        <v>37</v>
      </c>
      <c r="T117" s="147">
        <v>44</v>
      </c>
      <c r="U117" s="147">
        <v>376</v>
      </c>
      <c r="V117" s="147">
        <v>245</v>
      </c>
      <c r="W117" s="147">
        <v>131</v>
      </c>
      <c r="X117" s="147">
        <v>31</v>
      </c>
      <c r="Y117" s="147">
        <v>32</v>
      </c>
      <c r="Z117" s="147">
        <v>30</v>
      </c>
      <c r="AA117" s="147">
        <v>58</v>
      </c>
      <c r="AB117" s="147">
        <v>48</v>
      </c>
      <c r="AC117" s="147">
        <v>10</v>
      </c>
      <c r="AD117" s="147">
        <v>12</v>
      </c>
      <c r="AE117" s="147" t="s">
        <v>414</v>
      </c>
      <c r="AF117" s="147" t="s">
        <v>414</v>
      </c>
      <c r="AG117" s="147">
        <v>2745</v>
      </c>
      <c r="AH117" s="147">
        <v>1390</v>
      </c>
      <c r="AI117" s="147">
        <v>1355</v>
      </c>
      <c r="AJ117" s="147">
        <v>66</v>
      </c>
      <c r="AK117" s="147">
        <v>62</v>
      </c>
      <c r="AL117" s="147">
        <v>70</v>
      </c>
    </row>
    <row r="118" spans="1:38" x14ac:dyDescent="0.35">
      <c r="A118" s="133" t="s">
        <v>323</v>
      </c>
      <c r="B118" s="133" t="s">
        <v>324</v>
      </c>
      <c r="C118" s="147">
        <v>1221</v>
      </c>
      <c r="D118" s="147">
        <v>587</v>
      </c>
      <c r="E118" s="147">
        <v>634</v>
      </c>
      <c r="F118" s="147">
        <v>75</v>
      </c>
      <c r="G118" s="147">
        <v>73</v>
      </c>
      <c r="H118" s="147">
        <v>77</v>
      </c>
      <c r="I118" s="147">
        <v>101</v>
      </c>
      <c r="J118" s="147">
        <v>71</v>
      </c>
      <c r="K118" s="147">
        <v>30</v>
      </c>
      <c r="L118" s="147">
        <v>29</v>
      </c>
      <c r="M118" s="147">
        <v>30</v>
      </c>
      <c r="N118" s="147">
        <v>27</v>
      </c>
      <c r="O118" s="147">
        <v>38</v>
      </c>
      <c r="P118" s="147">
        <v>26</v>
      </c>
      <c r="Q118" s="147">
        <v>12</v>
      </c>
      <c r="R118" s="147">
        <v>26</v>
      </c>
      <c r="S118" s="147">
        <v>23</v>
      </c>
      <c r="T118" s="147">
        <v>33</v>
      </c>
      <c r="U118" s="147">
        <v>139</v>
      </c>
      <c r="V118" s="147">
        <v>97</v>
      </c>
      <c r="W118" s="147">
        <v>42</v>
      </c>
      <c r="X118" s="147">
        <v>28</v>
      </c>
      <c r="Y118" s="147">
        <v>28</v>
      </c>
      <c r="Z118" s="147">
        <v>29</v>
      </c>
      <c r="AA118" s="147">
        <v>35</v>
      </c>
      <c r="AB118" s="147">
        <v>26</v>
      </c>
      <c r="AC118" s="147">
        <v>9</v>
      </c>
      <c r="AD118" s="147">
        <v>26</v>
      </c>
      <c r="AE118" s="147" t="s">
        <v>414</v>
      </c>
      <c r="AF118" s="147" t="s">
        <v>414</v>
      </c>
      <c r="AG118" s="147">
        <v>1403</v>
      </c>
      <c r="AH118" s="147">
        <v>715</v>
      </c>
      <c r="AI118" s="147">
        <v>688</v>
      </c>
      <c r="AJ118" s="147">
        <v>69</v>
      </c>
      <c r="AK118" s="147">
        <v>65</v>
      </c>
      <c r="AL118" s="147">
        <v>73</v>
      </c>
    </row>
    <row r="119" spans="1:38" x14ac:dyDescent="0.35">
      <c r="A119" s="133" t="s">
        <v>357</v>
      </c>
      <c r="B119" s="133" t="s">
        <v>358</v>
      </c>
      <c r="C119" s="147">
        <v>1355</v>
      </c>
      <c r="D119" s="147">
        <v>663</v>
      </c>
      <c r="E119" s="147">
        <v>692</v>
      </c>
      <c r="F119" s="147">
        <v>76</v>
      </c>
      <c r="G119" s="147">
        <v>72</v>
      </c>
      <c r="H119" s="147">
        <v>79</v>
      </c>
      <c r="I119" s="147">
        <v>103</v>
      </c>
      <c r="J119" s="147">
        <v>75</v>
      </c>
      <c r="K119" s="147">
        <v>28</v>
      </c>
      <c r="L119" s="147">
        <v>42</v>
      </c>
      <c r="M119" s="147">
        <v>40</v>
      </c>
      <c r="N119" s="147">
        <v>46</v>
      </c>
      <c r="O119" s="147">
        <v>97</v>
      </c>
      <c r="P119" s="147">
        <v>66</v>
      </c>
      <c r="Q119" s="147">
        <v>31</v>
      </c>
      <c r="R119" s="147">
        <v>27</v>
      </c>
      <c r="S119" s="147">
        <v>29</v>
      </c>
      <c r="T119" s="147">
        <v>23</v>
      </c>
      <c r="U119" s="147">
        <v>200</v>
      </c>
      <c r="V119" s="147">
        <v>141</v>
      </c>
      <c r="W119" s="147">
        <v>59</v>
      </c>
      <c r="X119" s="147">
        <v>35</v>
      </c>
      <c r="Y119" s="147">
        <v>35</v>
      </c>
      <c r="Z119" s="147">
        <v>34</v>
      </c>
      <c r="AA119" s="147">
        <v>23</v>
      </c>
      <c r="AB119" s="147">
        <v>17</v>
      </c>
      <c r="AC119" s="147">
        <v>6</v>
      </c>
      <c r="AD119" s="147">
        <v>26</v>
      </c>
      <c r="AE119" s="147">
        <v>18</v>
      </c>
      <c r="AF119" s="147">
        <v>50</v>
      </c>
      <c r="AG119" s="147">
        <v>1585</v>
      </c>
      <c r="AH119" s="147">
        <v>824</v>
      </c>
      <c r="AI119" s="147">
        <v>761</v>
      </c>
      <c r="AJ119" s="147">
        <v>69</v>
      </c>
      <c r="AK119" s="147">
        <v>65</v>
      </c>
      <c r="AL119" s="147">
        <v>75</v>
      </c>
    </row>
    <row r="120" spans="1:38" x14ac:dyDescent="0.35">
      <c r="A120" s="133" t="s">
        <v>353</v>
      </c>
      <c r="B120" s="133" t="s">
        <v>354</v>
      </c>
      <c r="C120" s="147">
        <v>1575</v>
      </c>
      <c r="D120" s="147">
        <v>731</v>
      </c>
      <c r="E120" s="147">
        <v>844</v>
      </c>
      <c r="F120" s="147">
        <v>74</v>
      </c>
      <c r="G120" s="147">
        <v>70</v>
      </c>
      <c r="H120" s="147">
        <v>76</v>
      </c>
      <c r="I120" s="147">
        <v>127</v>
      </c>
      <c r="J120" s="147">
        <v>77</v>
      </c>
      <c r="K120" s="147">
        <v>50</v>
      </c>
      <c r="L120" s="147">
        <v>31</v>
      </c>
      <c r="M120" s="147">
        <v>30</v>
      </c>
      <c r="N120" s="147">
        <v>32</v>
      </c>
      <c r="O120" s="147">
        <v>95</v>
      </c>
      <c r="P120" s="147">
        <v>76</v>
      </c>
      <c r="Q120" s="147">
        <v>19</v>
      </c>
      <c r="R120" s="147">
        <v>41</v>
      </c>
      <c r="S120" s="147">
        <v>37</v>
      </c>
      <c r="T120" s="147">
        <v>58</v>
      </c>
      <c r="U120" s="147">
        <v>222</v>
      </c>
      <c r="V120" s="147">
        <v>153</v>
      </c>
      <c r="W120" s="147">
        <v>69</v>
      </c>
      <c r="X120" s="147">
        <v>35</v>
      </c>
      <c r="Y120" s="147">
        <v>33</v>
      </c>
      <c r="Z120" s="147">
        <v>39</v>
      </c>
      <c r="AA120" s="147">
        <v>38</v>
      </c>
      <c r="AB120" s="147">
        <v>23</v>
      </c>
      <c r="AC120" s="147">
        <v>15</v>
      </c>
      <c r="AD120" s="147">
        <v>11</v>
      </c>
      <c r="AE120" s="147" t="s">
        <v>414</v>
      </c>
      <c r="AF120" s="147" t="s">
        <v>414</v>
      </c>
      <c r="AG120" s="147">
        <v>1839</v>
      </c>
      <c r="AH120" s="147">
        <v>910</v>
      </c>
      <c r="AI120" s="147">
        <v>929</v>
      </c>
      <c r="AJ120" s="147">
        <v>68</v>
      </c>
      <c r="AK120" s="147">
        <v>63</v>
      </c>
      <c r="AL120" s="147">
        <v>72</v>
      </c>
    </row>
    <row r="121" spans="1:38" x14ac:dyDescent="0.35">
      <c r="A121" s="133" t="s">
        <v>345</v>
      </c>
      <c r="B121" s="133" t="s">
        <v>346</v>
      </c>
      <c r="C121" s="147">
        <v>1427</v>
      </c>
      <c r="D121" s="147">
        <v>697</v>
      </c>
      <c r="E121" s="147">
        <v>730</v>
      </c>
      <c r="F121" s="147">
        <v>72</v>
      </c>
      <c r="G121" s="147">
        <v>68</v>
      </c>
      <c r="H121" s="147">
        <v>75</v>
      </c>
      <c r="I121" s="147">
        <v>89</v>
      </c>
      <c r="J121" s="147">
        <v>58</v>
      </c>
      <c r="K121" s="147">
        <v>31</v>
      </c>
      <c r="L121" s="147">
        <v>44</v>
      </c>
      <c r="M121" s="147">
        <v>43</v>
      </c>
      <c r="N121" s="147">
        <v>45</v>
      </c>
      <c r="O121" s="147">
        <v>142</v>
      </c>
      <c r="P121" s="147">
        <v>91</v>
      </c>
      <c r="Q121" s="147">
        <v>51</v>
      </c>
      <c r="R121" s="147">
        <v>34</v>
      </c>
      <c r="S121" s="147">
        <v>35</v>
      </c>
      <c r="T121" s="147">
        <v>31</v>
      </c>
      <c r="U121" s="147">
        <v>231</v>
      </c>
      <c r="V121" s="147">
        <v>149</v>
      </c>
      <c r="W121" s="147">
        <v>82</v>
      </c>
      <c r="X121" s="147">
        <v>38</v>
      </c>
      <c r="Y121" s="147">
        <v>38</v>
      </c>
      <c r="Z121" s="147">
        <v>37</v>
      </c>
      <c r="AA121" s="147">
        <v>36</v>
      </c>
      <c r="AB121" s="147">
        <v>24</v>
      </c>
      <c r="AC121" s="147">
        <v>12</v>
      </c>
      <c r="AD121" s="147" t="s">
        <v>414</v>
      </c>
      <c r="AE121" s="147" t="s">
        <v>414</v>
      </c>
      <c r="AF121" s="147" t="s">
        <v>414</v>
      </c>
      <c r="AG121" s="147">
        <v>1718</v>
      </c>
      <c r="AH121" s="147">
        <v>879</v>
      </c>
      <c r="AI121" s="147">
        <v>839</v>
      </c>
      <c r="AJ121" s="147">
        <v>65</v>
      </c>
      <c r="AK121" s="147">
        <v>61</v>
      </c>
      <c r="AL121" s="147">
        <v>69</v>
      </c>
    </row>
    <row r="122" spans="1:38" x14ac:dyDescent="0.35">
      <c r="A122" s="133" t="s">
        <v>347</v>
      </c>
      <c r="B122" s="133" t="s">
        <v>348</v>
      </c>
      <c r="C122" s="147">
        <v>1781</v>
      </c>
      <c r="D122" s="147">
        <v>861</v>
      </c>
      <c r="E122" s="147">
        <v>920</v>
      </c>
      <c r="F122" s="147">
        <v>77</v>
      </c>
      <c r="G122" s="147">
        <v>76</v>
      </c>
      <c r="H122" s="147">
        <v>79</v>
      </c>
      <c r="I122" s="147">
        <v>154</v>
      </c>
      <c r="J122" s="147">
        <v>99</v>
      </c>
      <c r="K122" s="147">
        <v>55</v>
      </c>
      <c r="L122" s="147">
        <v>42</v>
      </c>
      <c r="M122" s="147">
        <v>45</v>
      </c>
      <c r="N122" s="147">
        <v>35</v>
      </c>
      <c r="O122" s="147">
        <v>177</v>
      </c>
      <c r="P122" s="147">
        <v>124</v>
      </c>
      <c r="Q122" s="147">
        <v>53</v>
      </c>
      <c r="R122" s="147">
        <v>39</v>
      </c>
      <c r="S122" s="147">
        <v>44</v>
      </c>
      <c r="T122" s="147">
        <v>28</v>
      </c>
      <c r="U122" s="147">
        <v>331</v>
      </c>
      <c r="V122" s="147">
        <v>223</v>
      </c>
      <c r="W122" s="147">
        <v>108</v>
      </c>
      <c r="X122" s="147">
        <v>40</v>
      </c>
      <c r="Y122" s="147">
        <v>44</v>
      </c>
      <c r="Z122" s="147">
        <v>31</v>
      </c>
      <c r="AA122" s="147">
        <v>45</v>
      </c>
      <c r="AB122" s="147">
        <v>34</v>
      </c>
      <c r="AC122" s="147">
        <v>11</v>
      </c>
      <c r="AD122" s="147">
        <v>13</v>
      </c>
      <c r="AE122" s="147" t="s">
        <v>414</v>
      </c>
      <c r="AF122" s="147" t="s">
        <v>414</v>
      </c>
      <c r="AG122" s="147">
        <v>2182</v>
      </c>
      <c r="AH122" s="147">
        <v>1129</v>
      </c>
      <c r="AI122" s="147">
        <v>1053</v>
      </c>
      <c r="AJ122" s="147">
        <v>70</v>
      </c>
      <c r="AK122" s="147">
        <v>67</v>
      </c>
      <c r="AL122" s="147">
        <v>73</v>
      </c>
    </row>
    <row r="123" spans="1:38" x14ac:dyDescent="0.35">
      <c r="A123" s="133" t="s">
        <v>359</v>
      </c>
      <c r="B123" s="133" t="s">
        <v>360</v>
      </c>
      <c r="C123" s="147">
        <v>1678</v>
      </c>
      <c r="D123" s="147">
        <v>836</v>
      </c>
      <c r="E123" s="147">
        <v>842</v>
      </c>
      <c r="F123" s="147">
        <v>68</v>
      </c>
      <c r="G123" s="147">
        <v>67</v>
      </c>
      <c r="H123" s="147">
        <v>69</v>
      </c>
      <c r="I123" s="147">
        <v>149</v>
      </c>
      <c r="J123" s="147">
        <v>96</v>
      </c>
      <c r="K123" s="147">
        <v>53</v>
      </c>
      <c r="L123" s="147">
        <v>29</v>
      </c>
      <c r="M123" s="147">
        <v>28</v>
      </c>
      <c r="N123" s="147">
        <v>30</v>
      </c>
      <c r="O123" s="147">
        <v>91</v>
      </c>
      <c r="P123" s="147">
        <v>71</v>
      </c>
      <c r="Q123" s="147">
        <v>20</v>
      </c>
      <c r="R123" s="147">
        <v>33</v>
      </c>
      <c r="S123" s="147">
        <v>32</v>
      </c>
      <c r="T123" s="147">
        <v>35</v>
      </c>
      <c r="U123" s="147">
        <v>240</v>
      </c>
      <c r="V123" s="147">
        <v>167</v>
      </c>
      <c r="W123" s="147">
        <v>73</v>
      </c>
      <c r="X123" s="147">
        <v>30</v>
      </c>
      <c r="Y123" s="147">
        <v>30</v>
      </c>
      <c r="Z123" s="147">
        <v>32</v>
      </c>
      <c r="AA123" s="147">
        <v>37</v>
      </c>
      <c r="AB123" s="147">
        <v>23</v>
      </c>
      <c r="AC123" s="147">
        <v>14</v>
      </c>
      <c r="AD123" s="147">
        <v>16</v>
      </c>
      <c r="AE123" s="147" t="s">
        <v>414</v>
      </c>
      <c r="AF123" s="147" t="s">
        <v>414</v>
      </c>
      <c r="AG123" s="147">
        <v>1970</v>
      </c>
      <c r="AH123" s="147">
        <v>1032</v>
      </c>
      <c r="AI123" s="147">
        <v>938</v>
      </c>
      <c r="AJ123" s="147">
        <v>62</v>
      </c>
      <c r="AK123" s="147">
        <v>60</v>
      </c>
      <c r="AL123" s="147">
        <v>65</v>
      </c>
    </row>
    <row r="124" spans="1:38" x14ac:dyDescent="0.35">
      <c r="A124" s="133" t="s">
        <v>232</v>
      </c>
      <c r="B124" s="133" t="s">
        <v>233</v>
      </c>
      <c r="C124" s="147">
        <v>5969</v>
      </c>
      <c r="D124" s="147">
        <v>2932</v>
      </c>
      <c r="E124" s="147">
        <v>3037</v>
      </c>
      <c r="F124" s="147">
        <v>77</v>
      </c>
      <c r="G124" s="147">
        <v>74</v>
      </c>
      <c r="H124" s="147">
        <v>79</v>
      </c>
      <c r="I124" s="147">
        <v>517</v>
      </c>
      <c r="J124" s="147">
        <v>342</v>
      </c>
      <c r="K124" s="147">
        <v>175</v>
      </c>
      <c r="L124" s="147">
        <v>32</v>
      </c>
      <c r="M124" s="147">
        <v>33</v>
      </c>
      <c r="N124" s="147">
        <v>30</v>
      </c>
      <c r="O124" s="147">
        <v>239</v>
      </c>
      <c r="P124" s="147">
        <v>173</v>
      </c>
      <c r="Q124" s="147">
        <v>66</v>
      </c>
      <c r="R124" s="147">
        <v>30</v>
      </c>
      <c r="S124" s="147">
        <v>28</v>
      </c>
      <c r="T124" s="147">
        <v>35</v>
      </c>
      <c r="U124" s="147">
        <v>756</v>
      </c>
      <c r="V124" s="147">
        <v>515</v>
      </c>
      <c r="W124" s="147">
        <v>241</v>
      </c>
      <c r="X124" s="147">
        <v>31</v>
      </c>
      <c r="Y124" s="147">
        <v>31</v>
      </c>
      <c r="Z124" s="147">
        <v>31</v>
      </c>
      <c r="AA124" s="147">
        <v>110</v>
      </c>
      <c r="AB124" s="147">
        <v>80</v>
      </c>
      <c r="AC124" s="147">
        <v>30</v>
      </c>
      <c r="AD124" s="147">
        <v>15</v>
      </c>
      <c r="AE124" s="147">
        <v>14</v>
      </c>
      <c r="AF124" s="147">
        <v>17</v>
      </c>
      <c r="AG124" s="147">
        <v>6890</v>
      </c>
      <c r="AH124" s="147">
        <v>3556</v>
      </c>
      <c r="AI124" s="147">
        <v>3334</v>
      </c>
      <c r="AJ124" s="147">
        <v>70</v>
      </c>
      <c r="AK124" s="147">
        <v>66</v>
      </c>
      <c r="AL124" s="147">
        <v>74</v>
      </c>
    </row>
    <row r="125" spans="1:38" x14ac:dyDescent="0.35">
      <c r="A125" s="133" t="s">
        <v>242</v>
      </c>
      <c r="B125" s="133" t="s">
        <v>243</v>
      </c>
      <c r="C125" s="147">
        <v>2309</v>
      </c>
      <c r="D125" s="147">
        <v>1122</v>
      </c>
      <c r="E125" s="147">
        <v>1187</v>
      </c>
      <c r="F125" s="147">
        <v>67</v>
      </c>
      <c r="G125" s="147">
        <v>65</v>
      </c>
      <c r="H125" s="147">
        <v>69</v>
      </c>
      <c r="I125" s="147">
        <v>241</v>
      </c>
      <c r="J125" s="147">
        <v>144</v>
      </c>
      <c r="K125" s="147">
        <v>97</v>
      </c>
      <c r="L125" s="147">
        <v>24</v>
      </c>
      <c r="M125" s="147">
        <v>28</v>
      </c>
      <c r="N125" s="147">
        <v>20</v>
      </c>
      <c r="O125" s="147">
        <v>133</v>
      </c>
      <c r="P125" s="147">
        <v>95</v>
      </c>
      <c r="Q125" s="147">
        <v>38</v>
      </c>
      <c r="R125" s="147">
        <v>26</v>
      </c>
      <c r="S125" s="147">
        <v>25</v>
      </c>
      <c r="T125" s="147">
        <v>26</v>
      </c>
      <c r="U125" s="147">
        <v>374</v>
      </c>
      <c r="V125" s="147">
        <v>239</v>
      </c>
      <c r="W125" s="147">
        <v>135</v>
      </c>
      <c r="X125" s="147">
        <v>25</v>
      </c>
      <c r="Y125" s="147">
        <v>27</v>
      </c>
      <c r="Z125" s="147">
        <v>21</v>
      </c>
      <c r="AA125" s="147">
        <v>50</v>
      </c>
      <c r="AB125" s="147">
        <v>36</v>
      </c>
      <c r="AC125" s="147">
        <v>14</v>
      </c>
      <c r="AD125" s="147">
        <v>12</v>
      </c>
      <c r="AE125" s="147" t="s">
        <v>414</v>
      </c>
      <c r="AF125" s="147" t="s">
        <v>414</v>
      </c>
      <c r="AG125" s="147">
        <v>2765</v>
      </c>
      <c r="AH125" s="147">
        <v>1416</v>
      </c>
      <c r="AI125" s="147">
        <v>1349</v>
      </c>
      <c r="AJ125" s="147">
        <v>60</v>
      </c>
      <c r="AK125" s="147">
        <v>57</v>
      </c>
      <c r="AL125" s="147">
        <v>63</v>
      </c>
    </row>
    <row r="126" spans="1:38" x14ac:dyDescent="0.35">
      <c r="A126" s="133" t="s">
        <v>114</v>
      </c>
      <c r="B126" s="133" t="s">
        <v>115</v>
      </c>
      <c r="C126" s="147">
        <v>1186</v>
      </c>
      <c r="D126" s="147">
        <v>547</v>
      </c>
      <c r="E126" s="147">
        <v>639</v>
      </c>
      <c r="F126" s="147">
        <v>73</v>
      </c>
      <c r="G126" s="147">
        <v>67</v>
      </c>
      <c r="H126" s="147">
        <v>78</v>
      </c>
      <c r="I126" s="147">
        <v>160</v>
      </c>
      <c r="J126" s="147">
        <v>111</v>
      </c>
      <c r="K126" s="147">
        <v>49</v>
      </c>
      <c r="L126" s="147">
        <v>18</v>
      </c>
      <c r="M126" s="147">
        <v>23</v>
      </c>
      <c r="N126" s="147">
        <v>6</v>
      </c>
      <c r="O126" s="147">
        <v>81</v>
      </c>
      <c r="P126" s="147">
        <v>62</v>
      </c>
      <c r="Q126" s="147">
        <v>19</v>
      </c>
      <c r="R126" s="147">
        <v>30</v>
      </c>
      <c r="S126" s="147">
        <v>29</v>
      </c>
      <c r="T126" s="147">
        <v>32</v>
      </c>
      <c r="U126" s="147">
        <v>241</v>
      </c>
      <c r="V126" s="147">
        <v>173</v>
      </c>
      <c r="W126" s="147">
        <v>68</v>
      </c>
      <c r="X126" s="147">
        <v>22</v>
      </c>
      <c r="Y126" s="147">
        <v>25</v>
      </c>
      <c r="Z126" s="147">
        <v>13</v>
      </c>
      <c r="AA126" s="147">
        <v>17</v>
      </c>
      <c r="AB126" s="147">
        <v>12</v>
      </c>
      <c r="AC126" s="147">
        <v>5</v>
      </c>
      <c r="AD126" s="147" t="s">
        <v>414</v>
      </c>
      <c r="AE126" s="147" t="s">
        <v>414</v>
      </c>
      <c r="AF126" s="147" t="s">
        <v>414</v>
      </c>
      <c r="AG126" s="147">
        <v>1447</v>
      </c>
      <c r="AH126" s="147">
        <v>734</v>
      </c>
      <c r="AI126" s="147">
        <v>713</v>
      </c>
      <c r="AJ126" s="147">
        <v>63</v>
      </c>
      <c r="AK126" s="147">
        <v>55</v>
      </c>
      <c r="AL126" s="147">
        <v>71</v>
      </c>
    </row>
    <row r="127" spans="1:38" x14ac:dyDescent="0.35">
      <c r="A127" s="133" t="s">
        <v>139</v>
      </c>
      <c r="B127" s="133" t="s">
        <v>140</v>
      </c>
      <c r="C127" s="147">
        <v>2123</v>
      </c>
      <c r="D127" s="147">
        <v>1041</v>
      </c>
      <c r="E127" s="147">
        <v>1082</v>
      </c>
      <c r="F127" s="147">
        <v>80</v>
      </c>
      <c r="G127" s="147">
        <v>78</v>
      </c>
      <c r="H127" s="147">
        <v>81</v>
      </c>
      <c r="I127" s="147">
        <v>197</v>
      </c>
      <c r="J127" s="147">
        <v>125</v>
      </c>
      <c r="K127" s="147">
        <v>72</v>
      </c>
      <c r="L127" s="147">
        <v>29</v>
      </c>
      <c r="M127" s="147">
        <v>30</v>
      </c>
      <c r="N127" s="147">
        <v>28</v>
      </c>
      <c r="O127" s="147">
        <v>134</v>
      </c>
      <c r="P127" s="147">
        <v>87</v>
      </c>
      <c r="Q127" s="147">
        <v>47</v>
      </c>
      <c r="R127" s="147">
        <v>37</v>
      </c>
      <c r="S127" s="147">
        <v>34</v>
      </c>
      <c r="T127" s="147">
        <v>40</v>
      </c>
      <c r="U127" s="147">
        <v>331</v>
      </c>
      <c r="V127" s="147">
        <v>212</v>
      </c>
      <c r="W127" s="147">
        <v>119</v>
      </c>
      <c r="X127" s="147">
        <v>32</v>
      </c>
      <c r="Y127" s="147">
        <v>32</v>
      </c>
      <c r="Z127" s="147">
        <v>33</v>
      </c>
      <c r="AA127" s="147">
        <v>44</v>
      </c>
      <c r="AB127" s="147">
        <v>35</v>
      </c>
      <c r="AC127" s="147">
        <v>9</v>
      </c>
      <c r="AD127" s="147">
        <v>11</v>
      </c>
      <c r="AE127" s="147" t="s">
        <v>414</v>
      </c>
      <c r="AF127" s="147" t="s">
        <v>414</v>
      </c>
      <c r="AG127" s="147">
        <v>2511</v>
      </c>
      <c r="AH127" s="147">
        <v>1290</v>
      </c>
      <c r="AI127" s="147">
        <v>1221</v>
      </c>
      <c r="AJ127" s="147">
        <v>72</v>
      </c>
      <c r="AK127" s="147">
        <v>68</v>
      </c>
      <c r="AL127" s="147">
        <v>76</v>
      </c>
    </row>
    <row r="128" spans="1:38" x14ac:dyDescent="0.35">
      <c r="A128" s="133" t="s">
        <v>370</v>
      </c>
      <c r="B128" s="133" t="s">
        <v>371</v>
      </c>
      <c r="C128" s="147">
        <v>6200</v>
      </c>
      <c r="D128" s="147">
        <v>2925</v>
      </c>
      <c r="E128" s="147">
        <v>3275</v>
      </c>
      <c r="F128" s="147">
        <v>80</v>
      </c>
      <c r="G128" s="147">
        <v>77</v>
      </c>
      <c r="H128" s="147">
        <v>83</v>
      </c>
      <c r="I128" s="147">
        <v>687</v>
      </c>
      <c r="J128" s="147">
        <v>451</v>
      </c>
      <c r="K128" s="147">
        <v>236</v>
      </c>
      <c r="L128" s="147">
        <v>45</v>
      </c>
      <c r="M128" s="147">
        <v>44</v>
      </c>
      <c r="N128" s="147">
        <v>45</v>
      </c>
      <c r="O128" s="147">
        <v>410</v>
      </c>
      <c r="P128" s="147">
        <v>297</v>
      </c>
      <c r="Q128" s="147">
        <v>113</v>
      </c>
      <c r="R128" s="147">
        <v>33</v>
      </c>
      <c r="S128" s="147">
        <v>32</v>
      </c>
      <c r="T128" s="147">
        <v>37</v>
      </c>
      <c r="U128" s="147">
        <v>1097</v>
      </c>
      <c r="V128" s="147">
        <v>748</v>
      </c>
      <c r="W128" s="147">
        <v>349</v>
      </c>
      <c r="X128" s="147">
        <v>40</v>
      </c>
      <c r="Y128" s="147">
        <v>39</v>
      </c>
      <c r="Z128" s="147">
        <v>43</v>
      </c>
      <c r="AA128" s="147">
        <v>141</v>
      </c>
      <c r="AB128" s="147">
        <v>97</v>
      </c>
      <c r="AC128" s="147">
        <v>44</v>
      </c>
      <c r="AD128" s="147">
        <v>18</v>
      </c>
      <c r="AE128" s="147">
        <v>19</v>
      </c>
      <c r="AF128" s="147">
        <v>18</v>
      </c>
      <c r="AG128" s="147">
        <v>7468</v>
      </c>
      <c r="AH128" s="147">
        <v>3787</v>
      </c>
      <c r="AI128" s="147">
        <v>3681</v>
      </c>
      <c r="AJ128" s="147">
        <v>73</v>
      </c>
      <c r="AK128" s="147">
        <v>68</v>
      </c>
      <c r="AL128" s="147">
        <v>78</v>
      </c>
    </row>
    <row r="129" spans="1:38" x14ac:dyDescent="0.35">
      <c r="A129" s="133" t="s">
        <v>380</v>
      </c>
      <c r="B129" s="133" t="s">
        <v>381</v>
      </c>
      <c r="C129" s="147">
        <v>2392</v>
      </c>
      <c r="D129" s="147">
        <v>1118</v>
      </c>
      <c r="E129" s="147">
        <v>1274</v>
      </c>
      <c r="F129" s="147">
        <v>78</v>
      </c>
      <c r="G129" s="147">
        <v>77</v>
      </c>
      <c r="H129" s="147">
        <v>80</v>
      </c>
      <c r="I129" s="147">
        <v>209</v>
      </c>
      <c r="J129" s="147">
        <v>153</v>
      </c>
      <c r="K129" s="147">
        <v>56</v>
      </c>
      <c r="L129" s="147">
        <v>34</v>
      </c>
      <c r="M129" s="147">
        <v>37</v>
      </c>
      <c r="N129" s="147">
        <v>27</v>
      </c>
      <c r="O129" s="147">
        <v>223</v>
      </c>
      <c r="P129" s="147">
        <v>154</v>
      </c>
      <c r="Q129" s="147">
        <v>69</v>
      </c>
      <c r="R129" s="147">
        <v>39</v>
      </c>
      <c r="S129" s="147">
        <v>39</v>
      </c>
      <c r="T129" s="147">
        <v>41</v>
      </c>
      <c r="U129" s="147">
        <v>432</v>
      </c>
      <c r="V129" s="147">
        <v>307</v>
      </c>
      <c r="W129" s="147">
        <v>125</v>
      </c>
      <c r="X129" s="147">
        <v>37</v>
      </c>
      <c r="Y129" s="147">
        <v>38</v>
      </c>
      <c r="Z129" s="147">
        <v>34</v>
      </c>
      <c r="AA129" s="147">
        <v>67</v>
      </c>
      <c r="AB129" s="147">
        <v>54</v>
      </c>
      <c r="AC129" s="147">
        <v>13</v>
      </c>
      <c r="AD129" s="147">
        <v>15</v>
      </c>
      <c r="AE129" s="147" t="s">
        <v>414</v>
      </c>
      <c r="AF129" s="147" t="s">
        <v>414</v>
      </c>
      <c r="AG129" s="147">
        <v>2898</v>
      </c>
      <c r="AH129" s="147">
        <v>1481</v>
      </c>
      <c r="AI129" s="147">
        <v>1417</v>
      </c>
      <c r="AJ129" s="147">
        <v>70</v>
      </c>
      <c r="AK129" s="147">
        <v>67</v>
      </c>
      <c r="AL129" s="147">
        <v>75</v>
      </c>
    </row>
    <row r="130" spans="1:38" x14ac:dyDescent="0.35">
      <c r="A130" s="133" t="s">
        <v>390</v>
      </c>
      <c r="B130" s="133" t="s">
        <v>391</v>
      </c>
      <c r="C130" s="147" t="s">
        <v>414</v>
      </c>
      <c r="D130" s="147" t="s">
        <v>414</v>
      </c>
      <c r="E130" s="147" t="s">
        <v>414</v>
      </c>
      <c r="F130" s="147" t="s">
        <v>414</v>
      </c>
      <c r="G130" s="147" t="s">
        <v>414</v>
      </c>
      <c r="H130" s="147" t="s">
        <v>414</v>
      </c>
      <c r="I130" s="147" t="s">
        <v>414</v>
      </c>
      <c r="J130" s="147" t="s">
        <v>414</v>
      </c>
      <c r="K130" s="147" t="s">
        <v>414</v>
      </c>
      <c r="L130" s="147" t="s">
        <v>414</v>
      </c>
      <c r="M130" s="147" t="s">
        <v>414</v>
      </c>
      <c r="N130" s="147" t="s">
        <v>414</v>
      </c>
      <c r="O130" s="147" t="s">
        <v>414</v>
      </c>
      <c r="P130" s="147" t="s">
        <v>414</v>
      </c>
      <c r="Q130" s="147" t="s">
        <v>414</v>
      </c>
      <c r="R130" s="147" t="s">
        <v>414</v>
      </c>
      <c r="S130" s="147" t="s">
        <v>414</v>
      </c>
      <c r="T130" s="147" t="s">
        <v>414</v>
      </c>
      <c r="U130" s="147" t="s">
        <v>414</v>
      </c>
      <c r="V130" s="147" t="s">
        <v>414</v>
      </c>
      <c r="W130" s="147" t="s">
        <v>414</v>
      </c>
      <c r="X130" s="147" t="s">
        <v>414</v>
      </c>
      <c r="Y130" s="147" t="s">
        <v>414</v>
      </c>
      <c r="Z130" s="147" t="s">
        <v>414</v>
      </c>
      <c r="AA130" s="147" t="s">
        <v>414</v>
      </c>
      <c r="AB130" s="147" t="s">
        <v>414</v>
      </c>
      <c r="AC130" s="147" t="s">
        <v>414</v>
      </c>
      <c r="AD130" s="147" t="s">
        <v>414</v>
      </c>
      <c r="AE130" s="147" t="s">
        <v>414</v>
      </c>
      <c r="AF130" s="147" t="s">
        <v>414</v>
      </c>
      <c r="AG130" s="147" t="s">
        <v>414</v>
      </c>
      <c r="AH130" s="147" t="s">
        <v>414</v>
      </c>
      <c r="AI130" s="147" t="s">
        <v>414</v>
      </c>
      <c r="AJ130" s="147" t="s">
        <v>414</v>
      </c>
      <c r="AK130" s="147" t="s">
        <v>414</v>
      </c>
      <c r="AL130" s="147" t="s">
        <v>414</v>
      </c>
    </row>
    <row r="131" spans="1:38" x14ac:dyDescent="0.35">
      <c r="A131" s="133" t="s">
        <v>234</v>
      </c>
      <c r="B131" s="133" t="s">
        <v>235</v>
      </c>
      <c r="C131" s="147">
        <v>13348</v>
      </c>
      <c r="D131" s="147">
        <v>6446</v>
      </c>
      <c r="E131" s="147">
        <v>6902</v>
      </c>
      <c r="F131" s="147">
        <v>74</v>
      </c>
      <c r="G131" s="147">
        <v>72</v>
      </c>
      <c r="H131" s="147">
        <v>76</v>
      </c>
      <c r="I131" s="147">
        <v>1232</v>
      </c>
      <c r="J131" s="147">
        <v>817</v>
      </c>
      <c r="K131" s="147">
        <v>415</v>
      </c>
      <c r="L131" s="147">
        <v>28</v>
      </c>
      <c r="M131" s="147">
        <v>27</v>
      </c>
      <c r="N131" s="147">
        <v>30</v>
      </c>
      <c r="O131" s="147">
        <v>698</v>
      </c>
      <c r="P131" s="147">
        <v>489</v>
      </c>
      <c r="Q131" s="147">
        <v>209</v>
      </c>
      <c r="R131" s="147">
        <v>25</v>
      </c>
      <c r="S131" s="147">
        <v>25</v>
      </c>
      <c r="T131" s="147">
        <v>26</v>
      </c>
      <c r="U131" s="147">
        <v>1930</v>
      </c>
      <c r="V131" s="147">
        <v>1306</v>
      </c>
      <c r="W131" s="147">
        <v>624</v>
      </c>
      <c r="X131" s="147">
        <v>27</v>
      </c>
      <c r="Y131" s="147">
        <v>26</v>
      </c>
      <c r="Z131" s="147">
        <v>29</v>
      </c>
      <c r="AA131" s="147">
        <v>341</v>
      </c>
      <c r="AB131" s="147">
        <v>244</v>
      </c>
      <c r="AC131" s="147">
        <v>97</v>
      </c>
      <c r="AD131" s="147">
        <v>18</v>
      </c>
      <c r="AE131" s="147">
        <v>20</v>
      </c>
      <c r="AF131" s="147">
        <v>11</v>
      </c>
      <c r="AG131" s="147">
        <v>15699</v>
      </c>
      <c r="AH131" s="147">
        <v>8051</v>
      </c>
      <c r="AI131" s="147">
        <v>7648</v>
      </c>
      <c r="AJ131" s="147">
        <v>67</v>
      </c>
      <c r="AK131" s="147">
        <v>63</v>
      </c>
      <c r="AL131" s="147">
        <v>71</v>
      </c>
    </row>
    <row r="132" spans="1:38" x14ac:dyDescent="0.35">
      <c r="A132" s="133" t="s">
        <v>244</v>
      </c>
      <c r="B132" s="133" t="s">
        <v>427</v>
      </c>
      <c r="C132" s="147">
        <v>1663</v>
      </c>
      <c r="D132" s="147">
        <v>792</v>
      </c>
      <c r="E132" s="147">
        <v>871</v>
      </c>
      <c r="F132" s="147">
        <v>72</v>
      </c>
      <c r="G132" s="147">
        <v>73</v>
      </c>
      <c r="H132" s="147">
        <v>71</v>
      </c>
      <c r="I132" s="147">
        <v>209</v>
      </c>
      <c r="J132" s="147">
        <v>131</v>
      </c>
      <c r="K132" s="147">
        <v>78</v>
      </c>
      <c r="L132" s="147">
        <v>29</v>
      </c>
      <c r="M132" s="147">
        <v>29</v>
      </c>
      <c r="N132" s="147">
        <v>28</v>
      </c>
      <c r="O132" s="147">
        <v>93</v>
      </c>
      <c r="P132" s="147">
        <v>73</v>
      </c>
      <c r="Q132" s="147">
        <v>20</v>
      </c>
      <c r="R132" s="147">
        <v>20</v>
      </c>
      <c r="S132" s="147">
        <v>21</v>
      </c>
      <c r="T132" s="147">
        <v>20</v>
      </c>
      <c r="U132" s="147">
        <v>302</v>
      </c>
      <c r="V132" s="147">
        <v>204</v>
      </c>
      <c r="W132" s="147">
        <v>98</v>
      </c>
      <c r="X132" s="147">
        <v>26</v>
      </c>
      <c r="Y132" s="147">
        <v>26</v>
      </c>
      <c r="Z132" s="147">
        <v>27</v>
      </c>
      <c r="AA132" s="147">
        <v>41</v>
      </c>
      <c r="AB132" s="147">
        <v>31</v>
      </c>
      <c r="AC132" s="147">
        <v>10</v>
      </c>
      <c r="AD132" s="147">
        <v>20</v>
      </c>
      <c r="AE132" s="147" t="s">
        <v>414</v>
      </c>
      <c r="AF132" s="147" t="s">
        <v>414</v>
      </c>
      <c r="AG132" s="147">
        <v>2017</v>
      </c>
      <c r="AH132" s="147">
        <v>1031</v>
      </c>
      <c r="AI132" s="147">
        <v>986</v>
      </c>
      <c r="AJ132" s="147">
        <v>64</v>
      </c>
      <c r="AK132" s="147">
        <v>62</v>
      </c>
      <c r="AL132" s="147">
        <v>66</v>
      </c>
    </row>
    <row r="133" spans="1:38" x14ac:dyDescent="0.35">
      <c r="A133" s="133" t="s">
        <v>247</v>
      </c>
      <c r="B133" s="133" t="s">
        <v>248</v>
      </c>
      <c r="C133" s="147">
        <v>1962</v>
      </c>
      <c r="D133" s="147">
        <v>921</v>
      </c>
      <c r="E133" s="147">
        <v>1041</v>
      </c>
      <c r="F133" s="147">
        <v>77</v>
      </c>
      <c r="G133" s="147">
        <v>73</v>
      </c>
      <c r="H133" s="147">
        <v>81</v>
      </c>
      <c r="I133" s="147">
        <v>202</v>
      </c>
      <c r="J133" s="147">
        <v>134</v>
      </c>
      <c r="K133" s="147">
        <v>68</v>
      </c>
      <c r="L133" s="147">
        <v>41</v>
      </c>
      <c r="M133" s="147">
        <v>40</v>
      </c>
      <c r="N133" s="147">
        <v>41</v>
      </c>
      <c r="O133" s="147">
        <v>88</v>
      </c>
      <c r="P133" s="147">
        <v>64</v>
      </c>
      <c r="Q133" s="147">
        <v>24</v>
      </c>
      <c r="R133" s="147">
        <v>27</v>
      </c>
      <c r="S133" s="147">
        <v>31</v>
      </c>
      <c r="T133" s="147">
        <v>17</v>
      </c>
      <c r="U133" s="147">
        <v>290</v>
      </c>
      <c r="V133" s="147">
        <v>198</v>
      </c>
      <c r="W133" s="147">
        <v>92</v>
      </c>
      <c r="X133" s="147">
        <v>37</v>
      </c>
      <c r="Y133" s="147">
        <v>37</v>
      </c>
      <c r="Z133" s="147">
        <v>35</v>
      </c>
      <c r="AA133" s="147">
        <v>36</v>
      </c>
      <c r="AB133" s="147">
        <v>25</v>
      </c>
      <c r="AC133" s="147">
        <v>11</v>
      </c>
      <c r="AD133" s="147" t="s">
        <v>414</v>
      </c>
      <c r="AE133" s="147">
        <v>16</v>
      </c>
      <c r="AF133" s="147" t="s">
        <v>414</v>
      </c>
      <c r="AG133" s="147">
        <v>2299</v>
      </c>
      <c r="AH133" s="147">
        <v>1148</v>
      </c>
      <c r="AI133" s="147">
        <v>1151</v>
      </c>
      <c r="AJ133" s="147">
        <v>71</v>
      </c>
      <c r="AK133" s="147">
        <v>66</v>
      </c>
      <c r="AL133" s="147">
        <v>76</v>
      </c>
    </row>
    <row r="134" spans="1:38" x14ac:dyDescent="0.35">
      <c r="A134" s="133" t="s">
        <v>204</v>
      </c>
      <c r="B134" s="133" t="s">
        <v>205</v>
      </c>
      <c r="C134" s="147">
        <v>1506</v>
      </c>
      <c r="D134" s="147">
        <v>778</v>
      </c>
      <c r="E134" s="147">
        <v>728</v>
      </c>
      <c r="F134" s="147">
        <v>75</v>
      </c>
      <c r="G134" s="147">
        <v>71</v>
      </c>
      <c r="H134" s="147">
        <v>79</v>
      </c>
      <c r="I134" s="147">
        <v>194</v>
      </c>
      <c r="J134" s="147">
        <v>125</v>
      </c>
      <c r="K134" s="147">
        <v>69</v>
      </c>
      <c r="L134" s="147">
        <v>43</v>
      </c>
      <c r="M134" s="147">
        <v>39</v>
      </c>
      <c r="N134" s="147">
        <v>49</v>
      </c>
      <c r="O134" s="147">
        <v>88</v>
      </c>
      <c r="P134" s="147">
        <v>63</v>
      </c>
      <c r="Q134" s="147">
        <v>25</v>
      </c>
      <c r="R134" s="147">
        <v>18</v>
      </c>
      <c r="S134" s="147">
        <v>19</v>
      </c>
      <c r="T134" s="147">
        <v>16</v>
      </c>
      <c r="U134" s="147">
        <v>282</v>
      </c>
      <c r="V134" s="147">
        <v>188</v>
      </c>
      <c r="W134" s="147">
        <v>94</v>
      </c>
      <c r="X134" s="147">
        <v>35</v>
      </c>
      <c r="Y134" s="147">
        <v>32</v>
      </c>
      <c r="Z134" s="147">
        <v>40</v>
      </c>
      <c r="AA134" s="147">
        <v>19</v>
      </c>
      <c r="AB134" s="147">
        <v>13</v>
      </c>
      <c r="AC134" s="147">
        <v>6</v>
      </c>
      <c r="AD134" s="147" t="s">
        <v>414</v>
      </c>
      <c r="AE134" s="147" t="s">
        <v>414</v>
      </c>
      <c r="AF134" s="147" t="s">
        <v>414</v>
      </c>
      <c r="AG134" s="147">
        <v>1820</v>
      </c>
      <c r="AH134" s="147">
        <v>985</v>
      </c>
      <c r="AI134" s="147">
        <v>835</v>
      </c>
      <c r="AJ134" s="147">
        <v>68</v>
      </c>
      <c r="AK134" s="147">
        <v>63</v>
      </c>
      <c r="AL134" s="147">
        <v>74</v>
      </c>
    </row>
    <row r="135" spans="1:38" x14ac:dyDescent="0.35">
      <c r="A135" s="133" t="s">
        <v>224</v>
      </c>
      <c r="B135" s="133" t="s">
        <v>225</v>
      </c>
      <c r="C135" s="147">
        <v>4986</v>
      </c>
      <c r="D135" s="147">
        <v>2388</v>
      </c>
      <c r="E135" s="147">
        <v>2598</v>
      </c>
      <c r="F135" s="147">
        <v>79</v>
      </c>
      <c r="G135" s="147">
        <v>77</v>
      </c>
      <c r="H135" s="147">
        <v>81</v>
      </c>
      <c r="I135" s="147">
        <v>429</v>
      </c>
      <c r="J135" s="147">
        <v>277</v>
      </c>
      <c r="K135" s="147">
        <v>152</v>
      </c>
      <c r="L135" s="147">
        <v>36</v>
      </c>
      <c r="M135" s="147">
        <v>40</v>
      </c>
      <c r="N135" s="147">
        <v>27</v>
      </c>
      <c r="O135" s="147">
        <v>573</v>
      </c>
      <c r="P135" s="147">
        <v>383</v>
      </c>
      <c r="Q135" s="147">
        <v>190</v>
      </c>
      <c r="R135" s="147">
        <v>41</v>
      </c>
      <c r="S135" s="147">
        <v>39</v>
      </c>
      <c r="T135" s="147">
        <v>43</v>
      </c>
      <c r="U135" s="147">
        <v>1002</v>
      </c>
      <c r="V135" s="147">
        <v>660</v>
      </c>
      <c r="W135" s="147">
        <v>342</v>
      </c>
      <c r="X135" s="147">
        <v>39</v>
      </c>
      <c r="Y135" s="147">
        <v>40</v>
      </c>
      <c r="Z135" s="147">
        <v>36</v>
      </c>
      <c r="AA135" s="147">
        <v>154</v>
      </c>
      <c r="AB135" s="147">
        <v>106</v>
      </c>
      <c r="AC135" s="147">
        <v>48</v>
      </c>
      <c r="AD135" s="147">
        <v>13</v>
      </c>
      <c r="AE135" s="147">
        <v>12</v>
      </c>
      <c r="AF135" s="147">
        <v>15</v>
      </c>
      <c r="AG135" s="147">
        <v>6159</v>
      </c>
      <c r="AH135" s="147">
        <v>3157</v>
      </c>
      <c r="AI135" s="147">
        <v>3002</v>
      </c>
      <c r="AJ135" s="147">
        <v>71</v>
      </c>
      <c r="AK135" s="147">
        <v>67</v>
      </c>
      <c r="AL135" s="147">
        <v>74</v>
      </c>
    </row>
    <row r="136" spans="1:38" x14ac:dyDescent="0.35">
      <c r="A136" s="133" t="s">
        <v>335</v>
      </c>
      <c r="B136" s="133" t="s">
        <v>336</v>
      </c>
      <c r="C136" s="147">
        <v>13699</v>
      </c>
      <c r="D136" s="147">
        <v>6581</v>
      </c>
      <c r="E136" s="147">
        <v>7118</v>
      </c>
      <c r="F136" s="147">
        <v>76</v>
      </c>
      <c r="G136" s="147">
        <v>74</v>
      </c>
      <c r="H136" s="147">
        <v>78</v>
      </c>
      <c r="I136" s="147">
        <v>1750</v>
      </c>
      <c r="J136" s="147">
        <v>1119</v>
      </c>
      <c r="K136" s="147">
        <v>631</v>
      </c>
      <c r="L136" s="147">
        <v>36</v>
      </c>
      <c r="M136" s="147">
        <v>36</v>
      </c>
      <c r="N136" s="147">
        <v>35</v>
      </c>
      <c r="O136" s="147">
        <v>1000</v>
      </c>
      <c r="P136" s="147">
        <v>701</v>
      </c>
      <c r="Q136" s="147">
        <v>299</v>
      </c>
      <c r="R136" s="147">
        <v>33</v>
      </c>
      <c r="S136" s="147">
        <v>34</v>
      </c>
      <c r="T136" s="147">
        <v>31</v>
      </c>
      <c r="U136" s="147">
        <v>2750</v>
      </c>
      <c r="V136" s="147">
        <v>1820</v>
      </c>
      <c r="W136" s="147">
        <v>930</v>
      </c>
      <c r="X136" s="147">
        <v>35</v>
      </c>
      <c r="Y136" s="147">
        <v>35</v>
      </c>
      <c r="Z136" s="147">
        <v>34</v>
      </c>
      <c r="AA136" s="147">
        <v>275</v>
      </c>
      <c r="AB136" s="147">
        <v>193</v>
      </c>
      <c r="AC136" s="147">
        <v>82</v>
      </c>
      <c r="AD136" s="147">
        <v>11</v>
      </c>
      <c r="AE136" s="147">
        <v>13</v>
      </c>
      <c r="AF136" s="147">
        <v>7</v>
      </c>
      <c r="AG136" s="147">
        <v>16828</v>
      </c>
      <c r="AH136" s="147">
        <v>8650</v>
      </c>
      <c r="AI136" s="147">
        <v>8178</v>
      </c>
      <c r="AJ136" s="147">
        <v>68</v>
      </c>
      <c r="AK136" s="147">
        <v>64</v>
      </c>
      <c r="AL136" s="147">
        <v>72</v>
      </c>
    </row>
    <row r="137" spans="1:38" x14ac:dyDescent="0.35">
      <c r="A137" s="133" t="s">
        <v>337</v>
      </c>
      <c r="B137" s="133" t="s">
        <v>338</v>
      </c>
      <c r="C137" s="147">
        <v>2507</v>
      </c>
      <c r="D137" s="147">
        <v>1177</v>
      </c>
      <c r="E137" s="147">
        <v>1330</v>
      </c>
      <c r="F137" s="147">
        <v>72</v>
      </c>
      <c r="G137" s="147">
        <v>70</v>
      </c>
      <c r="H137" s="147">
        <v>74</v>
      </c>
      <c r="I137" s="147">
        <v>372</v>
      </c>
      <c r="J137" s="147">
        <v>235</v>
      </c>
      <c r="K137" s="147">
        <v>137</v>
      </c>
      <c r="L137" s="147">
        <v>28</v>
      </c>
      <c r="M137" s="147">
        <v>29</v>
      </c>
      <c r="N137" s="147">
        <v>27</v>
      </c>
      <c r="O137" s="147">
        <v>296</v>
      </c>
      <c r="P137" s="147">
        <v>197</v>
      </c>
      <c r="Q137" s="147">
        <v>99</v>
      </c>
      <c r="R137" s="147">
        <v>32</v>
      </c>
      <c r="S137" s="147">
        <v>31</v>
      </c>
      <c r="T137" s="147">
        <v>34</v>
      </c>
      <c r="U137" s="147">
        <v>668</v>
      </c>
      <c r="V137" s="147">
        <v>432</v>
      </c>
      <c r="W137" s="147">
        <v>236</v>
      </c>
      <c r="X137" s="147">
        <v>30</v>
      </c>
      <c r="Y137" s="147">
        <v>30</v>
      </c>
      <c r="Z137" s="147">
        <v>30</v>
      </c>
      <c r="AA137" s="147">
        <v>54</v>
      </c>
      <c r="AB137" s="147">
        <v>35</v>
      </c>
      <c r="AC137" s="147">
        <v>19</v>
      </c>
      <c r="AD137" s="147">
        <v>9</v>
      </c>
      <c r="AE137" s="147" t="s">
        <v>414</v>
      </c>
      <c r="AF137" s="147" t="s">
        <v>414</v>
      </c>
      <c r="AG137" s="147">
        <v>3244</v>
      </c>
      <c r="AH137" s="147">
        <v>1652</v>
      </c>
      <c r="AI137" s="147">
        <v>1592</v>
      </c>
      <c r="AJ137" s="147">
        <v>62</v>
      </c>
      <c r="AK137" s="147">
        <v>58</v>
      </c>
      <c r="AL137" s="147">
        <v>67</v>
      </c>
    </row>
    <row r="138" spans="1:38" x14ac:dyDescent="0.35">
      <c r="A138" s="133" t="s">
        <v>118</v>
      </c>
      <c r="B138" s="133" t="s">
        <v>119</v>
      </c>
      <c r="C138" s="147">
        <v>11666</v>
      </c>
      <c r="D138" s="147">
        <v>5703</v>
      </c>
      <c r="E138" s="147">
        <v>5963</v>
      </c>
      <c r="F138" s="147">
        <v>77</v>
      </c>
      <c r="G138" s="147">
        <v>75</v>
      </c>
      <c r="H138" s="147">
        <v>79</v>
      </c>
      <c r="I138" s="147">
        <v>906</v>
      </c>
      <c r="J138" s="147">
        <v>606</v>
      </c>
      <c r="K138" s="147">
        <v>300</v>
      </c>
      <c r="L138" s="147">
        <v>26</v>
      </c>
      <c r="M138" s="147">
        <v>26</v>
      </c>
      <c r="N138" s="147">
        <v>26</v>
      </c>
      <c r="O138" s="147">
        <v>536</v>
      </c>
      <c r="P138" s="147">
        <v>385</v>
      </c>
      <c r="Q138" s="147">
        <v>151</v>
      </c>
      <c r="R138" s="147">
        <v>34</v>
      </c>
      <c r="S138" s="147">
        <v>33</v>
      </c>
      <c r="T138" s="147">
        <v>36</v>
      </c>
      <c r="U138" s="147">
        <v>1442</v>
      </c>
      <c r="V138" s="147">
        <v>991</v>
      </c>
      <c r="W138" s="147">
        <v>451</v>
      </c>
      <c r="X138" s="147">
        <v>29</v>
      </c>
      <c r="Y138" s="147">
        <v>29</v>
      </c>
      <c r="Z138" s="147">
        <v>29</v>
      </c>
      <c r="AA138" s="147">
        <v>224</v>
      </c>
      <c r="AB138" s="147">
        <v>155</v>
      </c>
      <c r="AC138" s="147">
        <v>69</v>
      </c>
      <c r="AD138" s="147">
        <v>18</v>
      </c>
      <c r="AE138" s="147">
        <v>19</v>
      </c>
      <c r="AF138" s="147">
        <v>16</v>
      </c>
      <c r="AG138" s="147">
        <v>13374</v>
      </c>
      <c r="AH138" s="147">
        <v>6864</v>
      </c>
      <c r="AI138" s="147">
        <v>6510</v>
      </c>
      <c r="AJ138" s="147">
        <v>71</v>
      </c>
      <c r="AK138" s="147">
        <v>67</v>
      </c>
      <c r="AL138" s="147">
        <v>75</v>
      </c>
    </row>
    <row r="139" spans="1:38" x14ac:dyDescent="0.35">
      <c r="A139" s="133" t="s">
        <v>100</v>
      </c>
      <c r="B139" s="133" t="s">
        <v>101</v>
      </c>
      <c r="C139" s="147">
        <v>1682</v>
      </c>
      <c r="D139" s="147">
        <v>763</v>
      </c>
      <c r="E139" s="147">
        <v>919</v>
      </c>
      <c r="F139" s="147">
        <v>75</v>
      </c>
      <c r="G139" s="147">
        <v>71</v>
      </c>
      <c r="H139" s="147">
        <v>79</v>
      </c>
      <c r="I139" s="147">
        <v>280</v>
      </c>
      <c r="J139" s="147">
        <v>173</v>
      </c>
      <c r="K139" s="147">
        <v>107</v>
      </c>
      <c r="L139" s="147">
        <v>37</v>
      </c>
      <c r="M139" s="147">
        <v>39</v>
      </c>
      <c r="N139" s="147">
        <v>33</v>
      </c>
      <c r="O139" s="147">
        <v>127</v>
      </c>
      <c r="P139" s="147">
        <v>83</v>
      </c>
      <c r="Q139" s="147">
        <v>44</v>
      </c>
      <c r="R139" s="147">
        <v>32</v>
      </c>
      <c r="S139" s="147">
        <v>41</v>
      </c>
      <c r="T139" s="147">
        <v>16</v>
      </c>
      <c r="U139" s="147">
        <v>407</v>
      </c>
      <c r="V139" s="147">
        <v>256</v>
      </c>
      <c r="W139" s="147">
        <v>151</v>
      </c>
      <c r="X139" s="147">
        <v>35</v>
      </c>
      <c r="Y139" s="147">
        <v>40</v>
      </c>
      <c r="Z139" s="147">
        <v>28</v>
      </c>
      <c r="AA139" s="147">
        <v>20</v>
      </c>
      <c r="AB139" s="147">
        <v>12</v>
      </c>
      <c r="AC139" s="147">
        <v>8</v>
      </c>
      <c r="AD139" s="147" t="s">
        <v>414</v>
      </c>
      <c r="AE139" s="147" t="s">
        <v>414</v>
      </c>
      <c r="AF139" s="147" t="s">
        <v>414</v>
      </c>
      <c r="AG139" s="147">
        <v>2126</v>
      </c>
      <c r="AH139" s="147">
        <v>1040</v>
      </c>
      <c r="AI139" s="147">
        <v>1086</v>
      </c>
      <c r="AJ139" s="147">
        <v>67</v>
      </c>
      <c r="AK139" s="147">
        <v>62</v>
      </c>
      <c r="AL139" s="147">
        <v>71</v>
      </c>
    </row>
    <row r="140" spans="1:38" x14ac:dyDescent="0.35">
      <c r="A140" s="133" t="s">
        <v>102</v>
      </c>
      <c r="B140" s="133" t="s">
        <v>103</v>
      </c>
      <c r="C140" s="147">
        <v>1312</v>
      </c>
      <c r="D140" s="147">
        <v>636</v>
      </c>
      <c r="E140" s="147">
        <v>676</v>
      </c>
      <c r="F140" s="147">
        <v>72</v>
      </c>
      <c r="G140" s="147">
        <v>69</v>
      </c>
      <c r="H140" s="147">
        <v>75</v>
      </c>
      <c r="I140" s="147">
        <v>180</v>
      </c>
      <c r="J140" s="147">
        <v>108</v>
      </c>
      <c r="K140" s="147">
        <v>72</v>
      </c>
      <c r="L140" s="147">
        <v>29</v>
      </c>
      <c r="M140" s="147">
        <v>31</v>
      </c>
      <c r="N140" s="147">
        <v>28</v>
      </c>
      <c r="O140" s="147">
        <v>141</v>
      </c>
      <c r="P140" s="147">
        <v>103</v>
      </c>
      <c r="Q140" s="147">
        <v>38</v>
      </c>
      <c r="R140" s="147">
        <v>37</v>
      </c>
      <c r="S140" s="147">
        <v>37</v>
      </c>
      <c r="T140" s="147">
        <v>37</v>
      </c>
      <c r="U140" s="147">
        <v>321</v>
      </c>
      <c r="V140" s="147">
        <v>211</v>
      </c>
      <c r="W140" s="147">
        <v>110</v>
      </c>
      <c r="X140" s="147">
        <v>33</v>
      </c>
      <c r="Y140" s="147">
        <v>34</v>
      </c>
      <c r="Z140" s="147">
        <v>31</v>
      </c>
      <c r="AA140" s="147">
        <v>25</v>
      </c>
      <c r="AB140" s="147">
        <v>19</v>
      </c>
      <c r="AC140" s="147">
        <v>6</v>
      </c>
      <c r="AD140" s="147" t="s">
        <v>414</v>
      </c>
      <c r="AE140" s="147" t="s">
        <v>414</v>
      </c>
      <c r="AF140" s="147" t="s">
        <v>414</v>
      </c>
      <c r="AG140" s="147">
        <v>1664</v>
      </c>
      <c r="AH140" s="147">
        <v>871</v>
      </c>
      <c r="AI140" s="147">
        <v>793</v>
      </c>
      <c r="AJ140" s="147">
        <v>63</v>
      </c>
      <c r="AK140" s="147">
        <v>59</v>
      </c>
      <c r="AL140" s="147">
        <v>69</v>
      </c>
    </row>
    <row r="141" spans="1:38" x14ac:dyDescent="0.35">
      <c r="A141" s="133" t="s">
        <v>192</v>
      </c>
      <c r="B141" s="133" t="s">
        <v>193</v>
      </c>
      <c r="C141" s="147">
        <v>7827</v>
      </c>
      <c r="D141" s="147">
        <v>3816</v>
      </c>
      <c r="E141" s="147">
        <v>4011</v>
      </c>
      <c r="F141" s="147">
        <v>73</v>
      </c>
      <c r="G141" s="147">
        <v>70</v>
      </c>
      <c r="H141" s="147">
        <v>75</v>
      </c>
      <c r="I141" s="147">
        <v>751</v>
      </c>
      <c r="J141" s="147">
        <v>497</v>
      </c>
      <c r="K141" s="147">
        <v>254</v>
      </c>
      <c r="L141" s="147">
        <v>24</v>
      </c>
      <c r="M141" s="147">
        <v>24</v>
      </c>
      <c r="N141" s="147">
        <v>25</v>
      </c>
      <c r="O141" s="147">
        <v>274</v>
      </c>
      <c r="P141" s="147">
        <v>205</v>
      </c>
      <c r="Q141" s="147">
        <v>69</v>
      </c>
      <c r="R141" s="147">
        <v>23</v>
      </c>
      <c r="S141" s="147">
        <v>22</v>
      </c>
      <c r="T141" s="147">
        <v>25</v>
      </c>
      <c r="U141" s="147">
        <v>1025</v>
      </c>
      <c r="V141" s="147">
        <v>702</v>
      </c>
      <c r="W141" s="147">
        <v>323</v>
      </c>
      <c r="X141" s="147">
        <v>24</v>
      </c>
      <c r="Y141" s="147">
        <v>23</v>
      </c>
      <c r="Z141" s="147">
        <v>25</v>
      </c>
      <c r="AA141" s="147">
        <v>34</v>
      </c>
      <c r="AB141" s="147">
        <v>25</v>
      </c>
      <c r="AC141" s="147">
        <v>9</v>
      </c>
      <c r="AD141" s="147" t="s">
        <v>414</v>
      </c>
      <c r="AE141" s="147" t="s">
        <v>414</v>
      </c>
      <c r="AF141" s="147" t="s">
        <v>414</v>
      </c>
      <c r="AG141" s="147">
        <v>8929</v>
      </c>
      <c r="AH141" s="147">
        <v>4566</v>
      </c>
      <c r="AI141" s="147">
        <v>4363</v>
      </c>
      <c r="AJ141" s="147">
        <v>67</v>
      </c>
      <c r="AK141" s="147">
        <v>62</v>
      </c>
      <c r="AL141" s="147">
        <v>71</v>
      </c>
    </row>
    <row r="142" spans="1:38" x14ac:dyDescent="0.35">
      <c r="A142" s="133" t="s">
        <v>190</v>
      </c>
      <c r="B142" s="133" t="s">
        <v>191</v>
      </c>
      <c r="C142" s="147">
        <v>2754</v>
      </c>
      <c r="D142" s="147">
        <v>1278</v>
      </c>
      <c r="E142" s="147">
        <v>1476</v>
      </c>
      <c r="F142" s="147">
        <v>71</v>
      </c>
      <c r="G142" s="147">
        <v>68</v>
      </c>
      <c r="H142" s="147">
        <v>74</v>
      </c>
      <c r="I142" s="147">
        <v>429</v>
      </c>
      <c r="J142" s="147">
        <v>284</v>
      </c>
      <c r="K142" s="147">
        <v>145</v>
      </c>
      <c r="L142" s="147">
        <v>31</v>
      </c>
      <c r="M142" s="147">
        <v>31</v>
      </c>
      <c r="N142" s="147">
        <v>30</v>
      </c>
      <c r="O142" s="147">
        <v>184</v>
      </c>
      <c r="P142" s="147">
        <v>123</v>
      </c>
      <c r="Q142" s="147">
        <v>61</v>
      </c>
      <c r="R142" s="147">
        <v>27</v>
      </c>
      <c r="S142" s="147">
        <v>28</v>
      </c>
      <c r="T142" s="147">
        <v>26</v>
      </c>
      <c r="U142" s="147">
        <v>613</v>
      </c>
      <c r="V142" s="147">
        <v>407</v>
      </c>
      <c r="W142" s="147">
        <v>206</v>
      </c>
      <c r="X142" s="147">
        <v>30</v>
      </c>
      <c r="Y142" s="147">
        <v>30</v>
      </c>
      <c r="Z142" s="147">
        <v>29</v>
      </c>
      <c r="AA142" s="147">
        <v>15</v>
      </c>
      <c r="AB142" s="147">
        <v>8</v>
      </c>
      <c r="AC142" s="147">
        <v>7</v>
      </c>
      <c r="AD142" s="147" t="s">
        <v>414</v>
      </c>
      <c r="AE142" s="147" t="s">
        <v>414</v>
      </c>
      <c r="AF142" s="147" t="s">
        <v>414</v>
      </c>
      <c r="AG142" s="147">
        <v>3432</v>
      </c>
      <c r="AH142" s="147">
        <v>1723</v>
      </c>
      <c r="AI142" s="147">
        <v>1709</v>
      </c>
      <c r="AJ142" s="147">
        <v>63</v>
      </c>
      <c r="AK142" s="147">
        <v>58</v>
      </c>
      <c r="AL142" s="147">
        <v>67</v>
      </c>
    </row>
    <row r="143" spans="1:38" x14ac:dyDescent="0.35">
      <c r="A143" s="133" t="s">
        <v>208</v>
      </c>
      <c r="B143" s="133" t="s">
        <v>209</v>
      </c>
      <c r="C143" s="147">
        <v>2402</v>
      </c>
      <c r="D143" s="147">
        <v>1153</v>
      </c>
      <c r="E143" s="147">
        <v>1249</v>
      </c>
      <c r="F143" s="147">
        <v>81</v>
      </c>
      <c r="G143" s="147">
        <v>77</v>
      </c>
      <c r="H143" s="147">
        <v>84</v>
      </c>
      <c r="I143" s="147">
        <v>222</v>
      </c>
      <c r="J143" s="147">
        <v>157</v>
      </c>
      <c r="K143" s="147">
        <v>65</v>
      </c>
      <c r="L143" s="147">
        <v>32</v>
      </c>
      <c r="M143" s="147">
        <v>32</v>
      </c>
      <c r="N143" s="147">
        <v>31</v>
      </c>
      <c r="O143" s="147">
        <v>168</v>
      </c>
      <c r="P143" s="147">
        <v>115</v>
      </c>
      <c r="Q143" s="147">
        <v>53</v>
      </c>
      <c r="R143" s="147">
        <v>36</v>
      </c>
      <c r="S143" s="147">
        <v>42</v>
      </c>
      <c r="T143" s="147">
        <v>25</v>
      </c>
      <c r="U143" s="147">
        <v>390</v>
      </c>
      <c r="V143" s="147">
        <v>272</v>
      </c>
      <c r="W143" s="147">
        <v>118</v>
      </c>
      <c r="X143" s="147">
        <v>34</v>
      </c>
      <c r="Y143" s="147">
        <v>36</v>
      </c>
      <c r="Z143" s="147">
        <v>28</v>
      </c>
      <c r="AA143" s="147">
        <v>63</v>
      </c>
      <c r="AB143" s="147">
        <v>51</v>
      </c>
      <c r="AC143" s="147">
        <v>12</v>
      </c>
      <c r="AD143" s="147">
        <v>25</v>
      </c>
      <c r="AE143" s="147">
        <v>25</v>
      </c>
      <c r="AF143" s="147">
        <v>25</v>
      </c>
      <c r="AG143" s="147">
        <v>2864</v>
      </c>
      <c r="AH143" s="147">
        <v>1481</v>
      </c>
      <c r="AI143" s="147">
        <v>1383</v>
      </c>
      <c r="AJ143" s="147">
        <v>73</v>
      </c>
      <c r="AK143" s="147">
        <v>68</v>
      </c>
      <c r="AL143" s="147">
        <v>79</v>
      </c>
    </row>
    <row r="144" spans="1:38" x14ac:dyDescent="0.35">
      <c r="A144" s="133" t="s">
        <v>216</v>
      </c>
      <c r="B144" s="133" t="s">
        <v>217</v>
      </c>
      <c r="C144" s="147">
        <v>1816</v>
      </c>
      <c r="D144" s="147">
        <v>872</v>
      </c>
      <c r="E144" s="147">
        <v>944</v>
      </c>
      <c r="F144" s="147">
        <v>75</v>
      </c>
      <c r="G144" s="147">
        <v>74</v>
      </c>
      <c r="H144" s="147">
        <v>76</v>
      </c>
      <c r="I144" s="147">
        <v>166</v>
      </c>
      <c r="J144" s="147">
        <v>101</v>
      </c>
      <c r="K144" s="147">
        <v>65</v>
      </c>
      <c r="L144" s="147">
        <v>27</v>
      </c>
      <c r="M144" s="147">
        <v>24</v>
      </c>
      <c r="N144" s="147">
        <v>31</v>
      </c>
      <c r="O144" s="147">
        <v>128</v>
      </c>
      <c r="P144" s="147">
        <v>92</v>
      </c>
      <c r="Q144" s="147">
        <v>36</v>
      </c>
      <c r="R144" s="147">
        <v>29</v>
      </c>
      <c r="S144" s="147">
        <v>28</v>
      </c>
      <c r="T144" s="147">
        <v>31</v>
      </c>
      <c r="U144" s="147">
        <v>294</v>
      </c>
      <c r="V144" s="147">
        <v>193</v>
      </c>
      <c r="W144" s="147">
        <v>101</v>
      </c>
      <c r="X144" s="147">
        <v>28</v>
      </c>
      <c r="Y144" s="147">
        <v>26</v>
      </c>
      <c r="Z144" s="147">
        <v>31</v>
      </c>
      <c r="AA144" s="147">
        <v>50</v>
      </c>
      <c r="AB144" s="147">
        <v>40</v>
      </c>
      <c r="AC144" s="147">
        <v>10</v>
      </c>
      <c r="AD144" s="147">
        <v>8</v>
      </c>
      <c r="AE144" s="147" t="s">
        <v>414</v>
      </c>
      <c r="AF144" s="147" t="s">
        <v>414</v>
      </c>
      <c r="AG144" s="147">
        <v>2162</v>
      </c>
      <c r="AH144" s="147">
        <v>1106</v>
      </c>
      <c r="AI144" s="147">
        <v>1056</v>
      </c>
      <c r="AJ144" s="147">
        <v>67</v>
      </c>
      <c r="AK144" s="147">
        <v>63</v>
      </c>
      <c r="AL144" s="147">
        <v>71</v>
      </c>
    </row>
    <row r="145" spans="1:38" x14ac:dyDescent="0.35">
      <c r="A145" s="133" t="s">
        <v>108</v>
      </c>
      <c r="B145" s="133" t="s">
        <v>109</v>
      </c>
      <c r="C145" s="147">
        <v>3473</v>
      </c>
      <c r="D145" s="147">
        <v>1754</v>
      </c>
      <c r="E145" s="147">
        <v>1719</v>
      </c>
      <c r="F145" s="147">
        <v>79</v>
      </c>
      <c r="G145" s="147">
        <v>78</v>
      </c>
      <c r="H145" s="147">
        <v>81</v>
      </c>
      <c r="I145" s="147">
        <v>235</v>
      </c>
      <c r="J145" s="147">
        <v>156</v>
      </c>
      <c r="K145" s="147">
        <v>79</v>
      </c>
      <c r="L145" s="147">
        <v>31</v>
      </c>
      <c r="M145" s="147">
        <v>30</v>
      </c>
      <c r="N145" s="147">
        <v>33</v>
      </c>
      <c r="O145" s="147">
        <v>196</v>
      </c>
      <c r="P145" s="147">
        <v>142</v>
      </c>
      <c r="Q145" s="147">
        <v>54</v>
      </c>
      <c r="R145" s="147">
        <v>40</v>
      </c>
      <c r="S145" s="147">
        <v>39</v>
      </c>
      <c r="T145" s="147">
        <v>44</v>
      </c>
      <c r="U145" s="147">
        <v>431</v>
      </c>
      <c r="V145" s="147">
        <v>298</v>
      </c>
      <c r="W145" s="147">
        <v>133</v>
      </c>
      <c r="X145" s="147">
        <v>35</v>
      </c>
      <c r="Y145" s="147">
        <v>34</v>
      </c>
      <c r="Z145" s="147">
        <v>38</v>
      </c>
      <c r="AA145" s="147">
        <v>42</v>
      </c>
      <c r="AB145" s="147">
        <v>27</v>
      </c>
      <c r="AC145" s="147">
        <v>15</v>
      </c>
      <c r="AD145" s="147">
        <v>21</v>
      </c>
      <c r="AE145" s="147">
        <v>22</v>
      </c>
      <c r="AF145" s="147">
        <v>20</v>
      </c>
      <c r="AG145" s="147">
        <v>3964</v>
      </c>
      <c r="AH145" s="147">
        <v>2085</v>
      </c>
      <c r="AI145" s="147">
        <v>1879</v>
      </c>
      <c r="AJ145" s="147">
        <v>74</v>
      </c>
      <c r="AK145" s="147">
        <v>71</v>
      </c>
      <c r="AL145" s="147">
        <v>77</v>
      </c>
    </row>
    <row r="146" spans="1:38" x14ac:dyDescent="0.35">
      <c r="A146" s="133" t="s">
        <v>110</v>
      </c>
      <c r="B146" s="133" t="s">
        <v>111</v>
      </c>
      <c r="C146" s="147">
        <v>3205</v>
      </c>
      <c r="D146" s="147">
        <v>1626</v>
      </c>
      <c r="E146" s="147">
        <v>1579</v>
      </c>
      <c r="F146" s="147">
        <v>72</v>
      </c>
      <c r="G146" s="147">
        <v>71</v>
      </c>
      <c r="H146" s="147">
        <v>74</v>
      </c>
      <c r="I146" s="147">
        <v>267</v>
      </c>
      <c r="J146" s="147">
        <v>172</v>
      </c>
      <c r="K146" s="147">
        <v>95</v>
      </c>
      <c r="L146" s="147">
        <v>33</v>
      </c>
      <c r="M146" s="147">
        <v>34</v>
      </c>
      <c r="N146" s="147">
        <v>31</v>
      </c>
      <c r="O146" s="147">
        <v>141</v>
      </c>
      <c r="P146" s="147">
        <v>107</v>
      </c>
      <c r="Q146" s="147">
        <v>34</v>
      </c>
      <c r="R146" s="147">
        <v>28</v>
      </c>
      <c r="S146" s="147">
        <v>28</v>
      </c>
      <c r="T146" s="147">
        <v>26</v>
      </c>
      <c r="U146" s="147">
        <v>408</v>
      </c>
      <c r="V146" s="147">
        <v>279</v>
      </c>
      <c r="W146" s="147">
        <v>129</v>
      </c>
      <c r="X146" s="147">
        <v>31</v>
      </c>
      <c r="Y146" s="147">
        <v>32</v>
      </c>
      <c r="Z146" s="147">
        <v>29</v>
      </c>
      <c r="AA146" s="147">
        <v>66</v>
      </c>
      <c r="AB146" s="147">
        <v>54</v>
      </c>
      <c r="AC146" s="147">
        <v>12</v>
      </c>
      <c r="AD146" s="147">
        <v>8</v>
      </c>
      <c r="AE146" s="147" t="s">
        <v>414</v>
      </c>
      <c r="AF146" s="147" t="s">
        <v>414</v>
      </c>
      <c r="AG146" s="147">
        <v>3700</v>
      </c>
      <c r="AH146" s="147">
        <v>1968</v>
      </c>
      <c r="AI146" s="147">
        <v>1732</v>
      </c>
      <c r="AJ146" s="147">
        <v>67</v>
      </c>
      <c r="AK146" s="147">
        <v>64</v>
      </c>
      <c r="AL146" s="147">
        <v>70</v>
      </c>
    </row>
    <row r="147" spans="1:38" x14ac:dyDescent="0.35">
      <c r="A147" s="133" t="s">
        <v>368</v>
      </c>
      <c r="B147" s="133" t="s">
        <v>369</v>
      </c>
      <c r="C147" s="147">
        <v>4774</v>
      </c>
      <c r="D147" s="147">
        <v>2388</v>
      </c>
      <c r="E147" s="147">
        <v>2386</v>
      </c>
      <c r="F147" s="147">
        <v>73</v>
      </c>
      <c r="G147" s="147">
        <v>71</v>
      </c>
      <c r="H147" s="147">
        <v>75</v>
      </c>
      <c r="I147" s="147">
        <v>340</v>
      </c>
      <c r="J147" s="147">
        <v>224</v>
      </c>
      <c r="K147" s="147">
        <v>116</v>
      </c>
      <c r="L147" s="147">
        <v>31</v>
      </c>
      <c r="M147" s="147">
        <v>29</v>
      </c>
      <c r="N147" s="147">
        <v>33</v>
      </c>
      <c r="O147" s="147">
        <v>301</v>
      </c>
      <c r="P147" s="147">
        <v>207</v>
      </c>
      <c r="Q147" s="147">
        <v>94</v>
      </c>
      <c r="R147" s="147">
        <v>38</v>
      </c>
      <c r="S147" s="147">
        <v>35</v>
      </c>
      <c r="T147" s="147">
        <v>45</v>
      </c>
      <c r="U147" s="147">
        <v>641</v>
      </c>
      <c r="V147" s="147">
        <v>431</v>
      </c>
      <c r="W147" s="147">
        <v>210</v>
      </c>
      <c r="X147" s="147">
        <v>34</v>
      </c>
      <c r="Y147" s="147">
        <v>32</v>
      </c>
      <c r="Z147" s="147">
        <v>38</v>
      </c>
      <c r="AA147" s="147">
        <v>89</v>
      </c>
      <c r="AB147" s="147">
        <v>62</v>
      </c>
      <c r="AC147" s="147">
        <v>27</v>
      </c>
      <c r="AD147" s="147">
        <v>15</v>
      </c>
      <c r="AE147" s="147">
        <v>16</v>
      </c>
      <c r="AF147" s="147">
        <v>11</v>
      </c>
      <c r="AG147" s="147">
        <v>5531</v>
      </c>
      <c r="AH147" s="147">
        <v>2897</v>
      </c>
      <c r="AI147" s="147">
        <v>2634</v>
      </c>
      <c r="AJ147" s="147">
        <v>67</v>
      </c>
      <c r="AK147" s="147">
        <v>64</v>
      </c>
      <c r="AL147" s="147">
        <v>71</v>
      </c>
    </row>
    <row r="148" spans="1:38" x14ac:dyDescent="0.35">
      <c r="A148" s="133" t="s">
        <v>112</v>
      </c>
      <c r="B148" s="133" t="s">
        <v>113</v>
      </c>
      <c r="C148" s="147">
        <v>3857</v>
      </c>
      <c r="D148" s="147">
        <v>1837</v>
      </c>
      <c r="E148" s="147">
        <v>2020</v>
      </c>
      <c r="F148" s="147">
        <v>76</v>
      </c>
      <c r="G148" s="147">
        <v>73</v>
      </c>
      <c r="H148" s="147">
        <v>80</v>
      </c>
      <c r="I148" s="147">
        <v>489</v>
      </c>
      <c r="J148" s="147">
        <v>300</v>
      </c>
      <c r="K148" s="147">
        <v>189</v>
      </c>
      <c r="L148" s="147">
        <v>37</v>
      </c>
      <c r="M148" s="147">
        <v>35</v>
      </c>
      <c r="N148" s="147">
        <v>40</v>
      </c>
      <c r="O148" s="147">
        <v>228</v>
      </c>
      <c r="P148" s="147">
        <v>152</v>
      </c>
      <c r="Q148" s="147">
        <v>76</v>
      </c>
      <c r="R148" s="147">
        <v>40</v>
      </c>
      <c r="S148" s="147">
        <v>39</v>
      </c>
      <c r="T148" s="147">
        <v>43</v>
      </c>
      <c r="U148" s="147">
        <v>717</v>
      </c>
      <c r="V148" s="147">
        <v>452</v>
      </c>
      <c r="W148" s="147">
        <v>265</v>
      </c>
      <c r="X148" s="147">
        <v>38</v>
      </c>
      <c r="Y148" s="147">
        <v>36</v>
      </c>
      <c r="Z148" s="147">
        <v>41</v>
      </c>
      <c r="AA148" s="147">
        <v>75</v>
      </c>
      <c r="AB148" s="147">
        <v>63</v>
      </c>
      <c r="AC148" s="147">
        <v>12</v>
      </c>
      <c r="AD148" s="147">
        <v>12</v>
      </c>
      <c r="AE148" s="147" t="s">
        <v>414</v>
      </c>
      <c r="AF148" s="147" t="s">
        <v>414</v>
      </c>
      <c r="AG148" s="147">
        <v>4663</v>
      </c>
      <c r="AH148" s="147">
        <v>2358</v>
      </c>
      <c r="AI148" s="147">
        <v>2305</v>
      </c>
      <c r="AJ148" s="147">
        <v>69</v>
      </c>
      <c r="AK148" s="147">
        <v>64</v>
      </c>
      <c r="AL148" s="147">
        <v>74</v>
      </c>
    </row>
    <row r="149" spans="1:38" x14ac:dyDescent="0.35">
      <c r="A149" s="133" t="s">
        <v>374</v>
      </c>
      <c r="B149" s="133" t="s">
        <v>375</v>
      </c>
      <c r="C149" s="147">
        <v>5327</v>
      </c>
      <c r="D149" s="147">
        <v>2554</v>
      </c>
      <c r="E149" s="147">
        <v>2773</v>
      </c>
      <c r="F149" s="147">
        <v>80</v>
      </c>
      <c r="G149" s="147">
        <v>78</v>
      </c>
      <c r="H149" s="147">
        <v>81</v>
      </c>
      <c r="I149" s="147">
        <v>650</v>
      </c>
      <c r="J149" s="147">
        <v>440</v>
      </c>
      <c r="K149" s="147">
        <v>210</v>
      </c>
      <c r="L149" s="147">
        <v>33</v>
      </c>
      <c r="M149" s="147">
        <v>33</v>
      </c>
      <c r="N149" s="147">
        <v>31</v>
      </c>
      <c r="O149" s="147">
        <v>235</v>
      </c>
      <c r="P149" s="147">
        <v>179</v>
      </c>
      <c r="Q149" s="147">
        <v>56</v>
      </c>
      <c r="R149" s="147">
        <v>31</v>
      </c>
      <c r="S149" s="147">
        <v>30</v>
      </c>
      <c r="T149" s="147">
        <v>32</v>
      </c>
      <c r="U149" s="147">
        <v>885</v>
      </c>
      <c r="V149" s="147">
        <v>619</v>
      </c>
      <c r="W149" s="147">
        <v>266</v>
      </c>
      <c r="X149" s="147">
        <v>32</v>
      </c>
      <c r="Y149" s="147">
        <v>32</v>
      </c>
      <c r="Z149" s="147">
        <v>32</v>
      </c>
      <c r="AA149" s="147">
        <v>105</v>
      </c>
      <c r="AB149" s="147">
        <v>81</v>
      </c>
      <c r="AC149" s="147">
        <v>24</v>
      </c>
      <c r="AD149" s="147">
        <v>16</v>
      </c>
      <c r="AE149" s="147">
        <v>14</v>
      </c>
      <c r="AF149" s="147">
        <v>25</v>
      </c>
      <c r="AG149" s="147">
        <v>6344</v>
      </c>
      <c r="AH149" s="147">
        <v>3263</v>
      </c>
      <c r="AI149" s="147">
        <v>3081</v>
      </c>
      <c r="AJ149" s="147">
        <v>72</v>
      </c>
      <c r="AK149" s="147">
        <v>68</v>
      </c>
      <c r="AL149" s="147">
        <v>76</v>
      </c>
    </row>
    <row r="150" spans="1:38" x14ac:dyDescent="0.35">
      <c r="A150" s="133" t="s">
        <v>236</v>
      </c>
      <c r="B150" s="133" t="s">
        <v>237</v>
      </c>
      <c r="C150" s="147">
        <v>11771</v>
      </c>
      <c r="D150" s="147">
        <v>5674</v>
      </c>
      <c r="E150" s="147">
        <v>6097</v>
      </c>
      <c r="F150" s="147">
        <v>78</v>
      </c>
      <c r="G150" s="147">
        <v>76</v>
      </c>
      <c r="H150" s="147">
        <v>79</v>
      </c>
      <c r="I150" s="147">
        <v>999</v>
      </c>
      <c r="J150" s="147">
        <v>671</v>
      </c>
      <c r="K150" s="147">
        <v>328</v>
      </c>
      <c r="L150" s="147">
        <v>35</v>
      </c>
      <c r="M150" s="147">
        <v>34</v>
      </c>
      <c r="N150" s="147">
        <v>38</v>
      </c>
      <c r="O150" s="147">
        <v>770</v>
      </c>
      <c r="P150" s="147">
        <v>546</v>
      </c>
      <c r="Q150" s="147">
        <v>224</v>
      </c>
      <c r="R150" s="147">
        <v>33</v>
      </c>
      <c r="S150" s="147">
        <v>32</v>
      </c>
      <c r="T150" s="147">
        <v>34</v>
      </c>
      <c r="U150" s="147">
        <v>1769</v>
      </c>
      <c r="V150" s="147">
        <v>1217</v>
      </c>
      <c r="W150" s="147">
        <v>552</v>
      </c>
      <c r="X150" s="147">
        <v>34</v>
      </c>
      <c r="Y150" s="147">
        <v>33</v>
      </c>
      <c r="Z150" s="147">
        <v>36</v>
      </c>
      <c r="AA150" s="147">
        <v>157</v>
      </c>
      <c r="AB150" s="147">
        <v>104</v>
      </c>
      <c r="AC150" s="147">
        <v>53</v>
      </c>
      <c r="AD150" s="147">
        <v>10</v>
      </c>
      <c r="AE150" s="147">
        <v>11</v>
      </c>
      <c r="AF150" s="147">
        <v>8</v>
      </c>
      <c r="AG150" s="147">
        <v>13753</v>
      </c>
      <c r="AH150" s="147">
        <v>7023</v>
      </c>
      <c r="AI150" s="147">
        <v>6730</v>
      </c>
      <c r="AJ150" s="147">
        <v>71</v>
      </c>
      <c r="AK150" s="147">
        <v>67</v>
      </c>
      <c r="AL150" s="147">
        <v>75</v>
      </c>
    </row>
    <row r="151" spans="1:38" x14ac:dyDescent="0.35">
      <c r="A151" s="133" t="s">
        <v>333</v>
      </c>
      <c r="B151" s="133" t="s">
        <v>334</v>
      </c>
      <c r="C151" s="147">
        <v>992</v>
      </c>
      <c r="D151" s="147">
        <v>490</v>
      </c>
      <c r="E151" s="147">
        <v>502</v>
      </c>
      <c r="F151" s="147">
        <v>68</v>
      </c>
      <c r="G151" s="147">
        <v>66</v>
      </c>
      <c r="H151" s="147">
        <v>70</v>
      </c>
      <c r="I151" s="147">
        <v>59</v>
      </c>
      <c r="J151" s="147">
        <v>39</v>
      </c>
      <c r="K151" s="147">
        <v>20</v>
      </c>
      <c r="L151" s="147">
        <v>25</v>
      </c>
      <c r="M151" s="147">
        <v>23</v>
      </c>
      <c r="N151" s="147">
        <v>30</v>
      </c>
      <c r="O151" s="147">
        <v>61</v>
      </c>
      <c r="P151" s="147">
        <v>43</v>
      </c>
      <c r="Q151" s="147">
        <v>18</v>
      </c>
      <c r="R151" s="147">
        <v>26</v>
      </c>
      <c r="S151" s="147">
        <v>23</v>
      </c>
      <c r="T151" s="147">
        <v>33</v>
      </c>
      <c r="U151" s="147">
        <v>120</v>
      </c>
      <c r="V151" s="147">
        <v>82</v>
      </c>
      <c r="W151" s="147">
        <v>38</v>
      </c>
      <c r="X151" s="147">
        <v>26</v>
      </c>
      <c r="Y151" s="147">
        <v>23</v>
      </c>
      <c r="Z151" s="147">
        <v>32</v>
      </c>
      <c r="AA151" s="147">
        <v>11</v>
      </c>
      <c r="AB151" s="147">
        <v>6</v>
      </c>
      <c r="AC151" s="147">
        <v>5</v>
      </c>
      <c r="AD151" s="147" t="s">
        <v>414</v>
      </c>
      <c r="AE151" s="147" t="s">
        <v>414</v>
      </c>
      <c r="AF151" s="147" t="s">
        <v>414</v>
      </c>
      <c r="AG151" s="147">
        <v>1127</v>
      </c>
      <c r="AH151" s="147">
        <v>581</v>
      </c>
      <c r="AI151" s="147">
        <v>546</v>
      </c>
      <c r="AJ151" s="147">
        <v>63</v>
      </c>
      <c r="AK151" s="147">
        <v>60</v>
      </c>
      <c r="AL151" s="147">
        <v>67</v>
      </c>
    </row>
    <row r="152" spans="1:38" x14ac:dyDescent="0.35">
      <c r="A152" s="133" t="s">
        <v>186</v>
      </c>
      <c r="B152" s="133" t="s">
        <v>187</v>
      </c>
      <c r="C152" s="147">
        <v>6383</v>
      </c>
      <c r="D152" s="147">
        <v>3039</v>
      </c>
      <c r="E152" s="147">
        <v>3344</v>
      </c>
      <c r="F152" s="147">
        <v>83</v>
      </c>
      <c r="G152" s="147">
        <v>81</v>
      </c>
      <c r="H152" s="147">
        <v>84</v>
      </c>
      <c r="I152" s="147">
        <v>501</v>
      </c>
      <c r="J152" s="147">
        <v>322</v>
      </c>
      <c r="K152" s="147">
        <v>179</v>
      </c>
      <c r="L152" s="147">
        <v>38</v>
      </c>
      <c r="M152" s="147">
        <v>38</v>
      </c>
      <c r="N152" s="147">
        <v>37</v>
      </c>
      <c r="O152" s="147">
        <v>366</v>
      </c>
      <c r="P152" s="147">
        <v>259</v>
      </c>
      <c r="Q152" s="147">
        <v>107</v>
      </c>
      <c r="R152" s="147">
        <v>42</v>
      </c>
      <c r="S152" s="147">
        <v>42</v>
      </c>
      <c r="T152" s="147">
        <v>43</v>
      </c>
      <c r="U152" s="147">
        <v>867</v>
      </c>
      <c r="V152" s="147">
        <v>581</v>
      </c>
      <c r="W152" s="147">
        <v>286</v>
      </c>
      <c r="X152" s="147">
        <v>40</v>
      </c>
      <c r="Y152" s="147">
        <v>40</v>
      </c>
      <c r="Z152" s="147">
        <v>39</v>
      </c>
      <c r="AA152" s="147">
        <v>107</v>
      </c>
      <c r="AB152" s="147">
        <v>72</v>
      </c>
      <c r="AC152" s="147">
        <v>35</v>
      </c>
      <c r="AD152" s="147">
        <v>18</v>
      </c>
      <c r="AE152" s="147">
        <v>17</v>
      </c>
      <c r="AF152" s="147">
        <v>20</v>
      </c>
      <c r="AG152" s="147">
        <v>7404</v>
      </c>
      <c r="AH152" s="147">
        <v>3719</v>
      </c>
      <c r="AI152" s="147">
        <v>3685</v>
      </c>
      <c r="AJ152" s="147">
        <v>76</v>
      </c>
      <c r="AK152" s="147">
        <v>73</v>
      </c>
      <c r="AL152" s="147">
        <v>80</v>
      </c>
    </row>
    <row r="153" spans="1:38" x14ac:dyDescent="0.35">
      <c r="A153" s="133" t="s">
        <v>240</v>
      </c>
      <c r="B153" s="133" t="s">
        <v>241</v>
      </c>
      <c r="C153" s="147">
        <v>7127</v>
      </c>
      <c r="D153" s="147">
        <v>3404</v>
      </c>
      <c r="E153" s="147">
        <v>3723</v>
      </c>
      <c r="F153" s="147">
        <v>69</v>
      </c>
      <c r="G153" s="147">
        <v>67</v>
      </c>
      <c r="H153" s="147">
        <v>72</v>
      </c>
      <c r="I153" s="147">
        <v>764</v>
      </c>
      <c r="J153" s="147">
        <v>491</v>
      </c>
      <c r="K153" s="147">
        <v>273</v>
      </c>
      <c r="L153" s="147">
        <v>27</v>
      </c>
      <c r="M153" s="147">
        <v>28</v>
      </c>
      <c r="N153" s="147">
        <v>25</v>
      </c>
      <c r="O153" s="147">
        <v>662</v>
      </c>
      <c r="P153" s="147">
        <v>490</v>
      </c>
      <c r="Q153" s="147">
        <v>172</v>
      </c>
      <c r="R153" s="147">
        <v>29</v>
      </c>
      <c r="S153" s="147">
        <v>29</v>
      </c>
      <c r="T153" s="147">
        <v>30</v>
      </c>
      <c r="U153" s="147">
        <v>1426</v>
      </c>
      <c r="V153" s="147">
        <v>981</v>
      </c>
      <c r="W153" s="147">
        <v>445</v>
      </c>
      <c r="X153" s="147">
        <v>28</v>
      </c>
      <c r="Y153" s="147">
        <v>28</v>
      </c>
      <c r="Z153" s="147">
        <v>27</v>
      </c>
      <c r="AA153" s="147">
        <v>164</v>
      </c>
      <c r="AB153" s="147">
        <v>121</v>
      </c>
      <c r="AC153" s="147">
        <v>43</v>
      </c>
      <c r="AD153" s="147">
        <v>12</v>
      </c>
      <c r="AE153" s="147">
        <v>9</v>
      </c>
      <c r="AF153" s="147">
        <v>19</v>
      </c>
      <c r="AG153" s="147">
        <v>8770</v>
      </c>
      <c r="AH153" s="147">
        <v>4527</v>
      </c>
      <c r="AI153" s="147">
        <v>4243</v>
      </c>
      <c r="AJ153" s="147">
        <v>61</v>
      </c>
      <c r="AK153" s="147">
        <v>57</v>
      </c>
      <c r="AL153" s="147">
        <v>66</v>
      </c>
    </row>
    <row r="154" spans="1:38" x14ac:dyDescent="0.35">
      <c r="A154" s="133" t="s">
        <v>188</v>
      </c>
      <c r="B154" s="133" t="s">
        <v>189</v>
      </c>
      <c r="C154" s="147">
        <v>7672</v>
      </c>
      <c r="D154" s="147">
        <v>3729</v>
      </c>
      <c r="E154" s="147">
        <v>3943</v>
      </c>
      <c r="F154" s="147">
        <v>73</v>
      </c>
      <c r="G154" s="147">
        <v>70</v>
      </c>
      <c r="H154" s="147">
        <v>76</v>
      </c>
      <c r="I154" s="147">
        <v>480</v>
      </c>
      <c r="J154" s="147">
        <v>306</v>
      </c>
      <c r="K154" s="147">
        <v>174</v>
      </c>
      <c r="L154" s="147">
        <v>30</v>
      </c>
      <c r="M154" s="147">
        <v>30</v>
      </c>
      <c r="N154" s="147">
        <v>30</v>
      </c>
      <c r="O154" s="147">
        <v>452</v>
      </c>
      <c r="P154" s="147">
        <v>303</v>
      </c>
      <c r="Q154" s="147">
        <v>149</v>
      </c>
      <c r="R154" s="147">
        <v>36</v>
      </c>
      <c r="S154" s="147">
        <v>35</v>
      </c>
      <c r="T154" s="147">
        <v>39</v>
      </c>
      <c r="U154" s="147">
        <v>932</v>
      </c>
      <c r="V154" s="147">
        <v>609</v>
      </c>
      <c r="W154" s="147">
        <v>323</v>
      </c>
      <c r="X154" s="147">
        <v>33</v>
      </c>
      <c r="Y154" s="147">
        <v>33</v>
      </c>
      <c r="Z154" s="147">
        <v>34</v>
      </c>
      <c r="AA154" s="147">
        <v>148</v>
      </c>
      <c r="AB154" s="147">
        <v>100</v>
      </c>
      <c r="AC154" s="147">
        <v>48</v>
      </c>
      <c r="AD154" s="147">
        <v>11</v>
      </c>
      <c r="AE154" s="147">
        <v>11</v>
      </c>
      <c r="AF154" s="147">
        <v>10</v>
      </c>
      <c r="AG154" s="147">
        <v>8798</v>
      </c>
      <c r="AH154" s="147">
        <v>4467</v>
      </c>
      <c r="AI154" s="147">
        <v>4331</v>
      </c>
      <c r="AJ154" s="147">
        <v>68</v>
      </c>
      <c r="AK154" s="147">
        <v>64</v>
      </c>
      <c r="AL154" s="147">
        <v>72</v>
      </c>
    </row>
    <row r="155" spans="1:38" x14ac:dyDescent="0.35">
      <c r="A155" s="133" t="s">
        <v>88</v>
      </c>
      <c r="B155" s="133" t="s">
        <v>89</v>
      </c>
      <c r="C155" s="147">
        <v>2632</v>
      </c>
      <c r="D155" s="147">
        <v>1294</v>
      </c>
      <c r="E155" s="147">
        <v>1338</v>
      </c>
      <c r="F155" s="147">
        <v>79</v>
      </c>
      <c r="G155" s="147">
        <v>75</v>
      </c>
      <c r="H155" s="147">
        <v>82</v>
      </c>
      <c r="I155" s="147">
        <v>296</v>
      </c>
      <c r="J155" s="147">
        <v>191</v>
      </c>
      <c r="K155" s="147">
        <v>105</v>
      </c>
      <c r="L155" s="147">
        <v>36</v>
      </c>
      <c r="M155" s="147">
        <v>37</v>
      </c>
      <c r="N155" s="147">
        <v>35</v>
      </c>
      <c r="O155" s="147">
        <v>230</v>
      </c>
      <c r="P155" s="147">
        <v>158</v>
      </c>
      <c r="Q155" s="147">
        <v>72</v>
      </c>
      <c r="R155" s="147">
        <v>37</v>
      </c>
      <c r="S155" s="147">
        <v>35</v>
      </c>
      <c r="T155" s="147">
        <v>42</v>
      </c>
      <c r="U155" s="147">
        <v>526</v>
      </c>
      <c r="V155" s="147">
        <v>349</v>
      </c>
      <c r="W155" s="147">
        <v>177</v>
      </c>
      <c r="X155" s="147">
        <v>37</v>
      </c>
      <c r="Y155" s="147">
        <v>36</v>
      </c>
      <c r="Z155" s="147">
        <v>38</v>
      </c>
      <c r="AA155" s="147">
        <v>49</v>
      </c>
      <c r="AB155" s="147">
        <v>31</v>
      </c>
      <c r="AC155" s="147">
        <v>18</v>
      </c>
      <c r="AD155" s="147">
        <v>16</v>
      </c>
      <c r="AE155" s="147" t="s">
        <v>414</v>
      </c>
      <c r="AF155" s="147" t="s">
        <v>414</v>
      </c>
      <c r="AG155" s="147">
        <v>3215</v>
      </c>
      <c r="AH155" s="147">
        <v>1679</v>
      </c>
      <c r="AI155" s="147">
        <v>1536</v>
      </c>
      <c r="AJ155" s="147">
        <v>71</v>
      </c>
      <c r="AK155" s="147">
        <v>66</v>
      </c>
      <c r="AL155" s="147">
        <v>76</v>
      </c>
    </row>
    <row r="156" spans="1:38" x14ac:dyDescent="0.35">
      <c r="A156" s="133" t="s">
        <v>341</v>
      </c>
      <c r="B156" s="133" t="s">
        <v>342</v>
      </c>
      <c r="C156" s="147">
        <v>6359</v>
      </c>
      <c r="D156" s="147">
        <v>3071</v>
      </c>
      <c r="E156" s="147">
        <v>3288</v>
      </c>
      <c r="F156" s="147">
        <v>75</v>
      </c>
      <c r="G156" s="147">
        <v>73</v>
      </c>
      <c r="H156" s="147">
        <v>77</v>
      </c>
      <c r="I156" s="147">
        <v>584</v>
      </c>
      <c r="J156" s="147">
        <v>399</v>
      </c>
      <c r="K156" s="147">
        <v>185</v>
      </c>
      <c r="L156" s="147">
        <v>29</v>
      </c>
      <c r="M156" s="147">
        <v>28</v>
      </c>
      <c r="N156" s="147">
        <v>30</v>
      </c>
      <c r="O156" s="147">
        <v>263</v>
      </c>
      <c r="P156" s="147">
        <v>201</v>
      </c>
      <c r="Q156" s="147">
        <v>62</v>
      </c>
      <c r="R156" s="147">
        <v>30</v>
      </c>
      <c r="S156" s="147">
        <v>30</v>
      </c>
      <c r="T156" s="147">
        <v>31</v>
      </c>
      <c r="U156" s="147">
        <v>847</v>
      </c>
      <c r="V156" s="147">
        <v>600</v>
      </c>
      <c r="W156" s="147">
        <v>247</v>
      </c>
      <c r="X156" s="147">
        <v>29</v>
      </c>
      <c r="Y156" s="147">
        <v>29</v>
      </c>
      <c r="Z156" s="147">
        <v>30</v>
      </c>
      <c r="AA156" s="147">
        <v>109</v>
      </c>
      <c r="AB156" s="147">
        <v>73</v>
      </c>
      <c r="AC156" s="147">
        <v>36</v>
      </c>
      <c r="AD156" s="147">
        <v>11</v>
      </c>
      <c r="AE156" s="147">
        <v>10</v>
      </c>
      <c r="AF156" s="147">
        <v>14</v>
      </c>
      <c r="AG156" s="147">
        <v>7356</v>
      </c>
      <c r="AH156" s="147">
        <v>3770</v>
      </c>
      <c r="AI156" s="147">
        <v>3586</v>
      </c>
      <c r="AJ156" s="147">
        <v>69</v>
      </c>
      <c r="AK156" s="147">
        <v>64</v>
      </c>
      <c r="AL156" s="147">
        <v>73</v>
      </c>
    </row>
    <row r="157" spans="1:38" x14ac:dyDescent="0.35">
      <c r="A157" s="133" t="s">
        <v>384</v>
      </c>
      <c r="B157" s="133" t="s">
        <v>385</v>
      </c>
      <c r="C157" s="147">
        <v>4663</v>
      </c>
      <c r="D157" s="147">
        <v>2243</v>
      </c>
      <c r="E157" s="147">
        <v>2420</v>
      </c>
      <c r="F157" s="147">
        <v>79</v>
      </c>
      <c r="G157" s="147">
        <v>76</v>
      </c>
      <c r="H157" s="147">
        <v>81</v>
      </c>
      <c r="I157" s="147">
        <v>638</v>
      </c>
      <c r="J157" s="147">
        <v>426</v>
      </c>
      <c r="K157" s="147">
        <v>212</v>
      </c>
      <c r="L157" s="147">
        <v>40</v>
      </c>
      <c r="M157" s="147">
        <v>37</v>
      </c>
      <c r="N157" s="147">
        <v>46</v>
      </c>
      <c r="O157" s="147">
        <v>193</v>
      </c>
      <c r="P157" s="147">
        <v>137</v>
      </c>
      <c r="Q157" s="147">
        <v>56</v>
      </c>
      <c r="R157" s="147">
        <v>36</v>
      </c>
      <c r="S157" s="147">
        <v>36</v>
      </c>
      <c r="T157" s="147">
        <v>36</v>
      </c>
      <c r="U157" s="147">
        <v>831</v>
      </c>
      <c r="V157" s="147">
        <v>563</v>
      </c>
      <c r="W157" s="147">
        <v>268</v>
      </c>
      <c r="X157" s="147">
        <v>39</v>
      </c>
      <c r="Y157" s="147">
        <v>37</v>
      </c>
      <c r="Z157" s="147">
        <v>44</v>
      </c>
      <c r="AA157" s="147">
        <v>26</v>
      </c>
      <c r="AB157" s="147">
        <v>18</v>
      </c>
      <c r="AC157" s="147">
        <v>8</v>
      </c>
      <c r="AD157" s="147" t="s">
        <v>414</v>
      </c>
      <c r="AE157" s="147" t="s">
        <v>414</v>
      </c>
      <c r="AF157" s="147" t="s">
        <v>414</v>
      </c>
      <c r="AG157" s="147">
        <v>5541</v>
      </c>
      <c r="AH157" s="147">
        <v>2833</v>
      </c>
      <c r="AI157" s="147">
        <v>2708</v>
      </c>
      <c r="AJ157" s="147">
        <v>72</v>
      </c>
      <c r="AK157" s="147">
        <v>68</v>
      </c>
      <c r="AL157" s="147">
        <v>77</v>
      </c>
    </row>
    <row r="158" spans="1:38" x14ac:dyDescent="0.35">
      <c r="A158" s="133" t="s">
        <v>245</v>
      </c>
      <c r="B158" s="133" t="s">
        <v>246</v>
      </c>
      <c r="C158" s="147">
        <v>6416</v>
      </c>
      <c r="D158" s="147">
        <v>3067</v>
      </c>
      <c r="E158" s="147">
        <v>3349</v>
      </c>
      <c r="F158" s="147">
        <v>75</v>
      </c>
      <c r="G158" s="147">
        <v>73</v>
      </c>
      <c r="H158" s="147">
        <v>77</v>
      </c>
      <c r="I158" s="147">
        <v>596</v>
      </c>
      <c r="J158" s="147">
        <v>388</v>
      </c>
      <c r="K158" s="147">
        <v>208</v>
      </c>
      <c r="L158" s="147">
        <v>30</v>
      </c>
      <c r="M158" s="147">
        <v>30</v>
      </c>
      <c r="N158" s="147">
        <v>29</v>
      </c>
      <c r="O158" s="147">
        <v>530</v>
      </c>
      <c r="P158" s="147">
        <v>389</v>
      </c>
      <c r="Q158" s="147">
        <v>141</v>
      </c>
      <c r="R158" s="147">
        <v>33</v>
      </c>
      <c r="S158" s="147">
        <v>32</v>
      </c>
      <c r="T158" s="147">
        <v>38</v>
      </c>
      <c r="U158" s="147">
        <v>1126</v>
      </c>
      <c r="V158" s="147">
        <v>777</v>
      </c>
      <c r="W158" s="147">
        <v>349</v>
      </c>
      <c r="X158" s="147">
        <v>32</v>
      </c>
      <c r="Y158" s="147">
        <v>31</v>
      </c>
      <c r="Z158" s="147">
        <v>33</v>
      </c>
      <c r="AA158" s="147">
        <v>114</v>
      </c>
      <c r="AB158" s="147">
        <v>75</v>
      </c>
      <c r="AC158" s="147">
        <v>39</v>
      </c>
      <c r="AD158" s="147">
        <v>11</v>
      </c>
      <c r="AE158" s="147">
        <v>9</v>
      </c>
      <c r="AF158" s="147">
        <v>13</v>
      </c>
      <c r="AG158" s="147">
        <v>7696</v>
      </c>
      <c r="AH158" s="147">
        <v>3943</v>
      </c>
      <c r="AI158" s="147">
        <v>3753</v>
      </c>
      <c r="AJ158" s="147">
        <v>68</v>
      </c>
      <c r="AK158" s="147">
        <v>64</v>
      </c>
      <c r="AL158" s="147">
        <v>72</v>
      </c>
    </row>
    <row r="159" spans="1:38" x14ac:dyDescent="0.35">
      <c r="A159" s="133" t="s">
        <v>351</v>
      </c>
      <c r="B159" s="133" t="s">
        <v>352</v>
      </c>
      <c r="C159" s="147">
        <v>10819</v>
      </c>
      <c r="D159" s="147">
        <v>5179</v>
      </c>
      <c r="E159" s="147">
        <v>5640</v>
      </c>
      <c r="F159" s="147">
        <v>77</v>
      </c>
      <c r="G159" s="147">
        <v>76</v>
      </c>
      <c r="H159" s="147">
        <v>78</v>
      </c>
      <c r="I159" s="147">
        <v>1039</v>
      </c>
      <c r="J159" s="147">
        <v>704</v>
      </c>
      <c r="K159" s="147">
        <v>335</v>
      </c>
      <c r="L159" s="147">
        <v>36</v>
      </c>
      <c r="M159" s="147">
        <v>39</v>
      </c>
      <c r="N159" s="147">
        <v>30</v>
      </c>
      <c r="O159" s="147">
        <v>536</v>
      </c>
      <c r="P159" s="147">
        <v>393</v>
      </c>
      <c r="Q159" s="147">
        <v>143</v>
      </c>
      <c r="R159" s="147">
        <v>25</v>
      </c>
      <c r="S159" s="147">
        <v>25</v>
      </c>
      <c r="T159" s="147">
        <v>25</v>
      </c>
      <c r="U159" s="147">
        <v>1575</v>
      </c>
      <c r="V159" s="147">
        <v>1097</v>
      </c>
      <c r="W159" s="147">
        <v>478</v>
      </c>
      <c r="X159" s="147">
        <v>32</v>
      </c>
      <c r="Y159" s="147">
        <v>34</v>
      </c>
      <c r="Z159" s="147">
        <v>29</v>
      </c>
      <c r="AA159" s="147">
        <v>218</v>
      </c>
      <c r="AB159" s="147">
        <v>160</v>
      </c>
      <c r="AC159" s="147">
        <v>58</v>
      </c>
      <c r="AD159" s="147">
        <v>17</v>
      </c>
      <c r="AE159" s="147">
        <v>18</v>
      </c>
      <c r="AF159" s="147">
        <v>14</v>
      </c>
      <c r="AG159" s="147">
        <v>12674</v>
      </c>
      <c r="AH159" s="147">
        <v>6467</v>
      </c>
      <c r="AI159" s="147">
        <v>6207</v>
      </c>
      <c r="AJ159" s="147">
        <v>70</v>
      </c>
      <c r="AK159" s="147">
        <v>68</v>
      </c>
      <c r="AL159" s="147">
        <v>74</v>
      </c>
    </row>
    <row r="160" spans="1:38" x14ac:dyDescent="0.35">
      <c r="A160" s="133" t="s">
        <v>220</v>
      </c>
      <c r="B160" s="133" t="s">
        <v>221</v>
      </c>
      <c r="C160" s="147">
        <v>5129</v>
      </c>
      <c r="D160" s="147">
        <v>2417</v>
      </c>
      <c r="E160" s="147">
        <v>2712</v>
      </c>
      <c r="F160" s="147">
        <v>79</v>
      </c>
      <c r="G160" s="147">
        <v>77</v>
      </c>
      <c r="H160" s="147">
        <v>82</v>
      </c>
      <c r="I160" s="147">
        <v>475</v>
      </c>
      <c r="J160" s="147">
        <v>281</v>
      </c>
      <c r="K160" s="147">
        <v>194</v>
      </c>
      <c r="L160" s="147">
        <v>33</v>
      </c>
      <c r="M160" s="147">
        <v>33</v>
      </c>
      <c r="N160" s="147">
        <v>34</v>
      </c>
      <c r="O160" s="147">
        <v>300</v>
      </c>
      <c r="P160" s="147">
        <v>219</v>
      </c>
      <c r="Q160" s="147">
        <v>81</v>
      </c>
      <c r="R160" s="147">
        <v>29</v>
      </c>
      <c r="S160" s="147">
        <v>27</v>
      </c>
      <c r="T160" s="147">
        <v>33</v>
      </c>
      <c r="U160" s="147">
        <v>775</v>
      </c>
      <c r="V160" s="147">
        <v>500</v>
      </c>
      <c r="W160" s="147">
        <v>275</v>
      </c>
      <c r="X160" s="147">
        <v>32</v>
      </c>
      <c r="Y160" s="147">
        <v>31</v>
      </c>
      <c r="Z160" s="147">
        <v>33</v>
      </c>
      <c r="AA160" s="147">
        <v>124</v>
      </c>
      <c r="AB160" s="147">
        <v>91</v>
      </c>
      <c r="AC160" s="147">
        <v>33</v>
      </c>
      <c r="AD160" s="147">
        <v>17</v>
      </c>
      <c r="AE160" s="147">
        <v>19</v>
      </c>
      <c r="AF160" s="147">
        <v>12</v>
      </c>
      <c r="AG160" s="147">
        <v>6063</v>
      </c>
      <c r="AH160" s="147">
        <v>3022</v>
      </c>
      <c r="AI160" s="147">
        <v>3041</v>
      </c>
      <c r="AJ160" s="147">
        <v>72</v>
      </c>
      <c r="AK160" s="147">
        <v>67</v>
      </c>
      <c r="AL160" s="147">
        <v>76</v>
      </c>
    </row>
    <row r="161" spans="1:38" x14ac:dyDescent="0.35">
      <c r="A161" s="133" t="s">
        <v>355</v>
      </c>
      <c r="B161" s="133" t="s">
        <v>356</v>
      </c>
      <c r="C161" s="147">
        <v>7406</v>
      </c>
      <c r="D161" s="147">
        <v>3583</v>
      </c>
      <c r="E161" s="147">
        <v>3823</v>
      </c>
      <c r="F161" s="147">
        <v>71</v>
      </c>
      <c r="G161" s="147">
        <v>69</v>
      </c>
      <c r="H161" s="147">
        <v>73</v>
      </c>
      <c r="I161" s="147">
        <v>646</v>
      </c>
      <c r="J161" s="147">
        <v>415</v>
      </c>
      <c r="K161" s="147">
        <v>231</v>
      </c>
      <c r="L161" s="147">
        <v>30</v>
      </c>
      <c r="M161" s="147">
        <v>33</v>
      </c>
      <c r="N161" s="147">
        <v>23</v>
      </c>
      <c r="O161" s="147">
        <v>498</v>
      </c>
      <c r="P161" s="147">
        <v>348</v>
      </c>
      <c r="Q161" s="147">
        <v>150</v>
      </c>
      <c r="R161" s="147">
        <v>28</v>
      </c>
      <c r="S161" s="147">
        <v>28</v>
      </c>
      <c r="T161" s="147">
        <v>28</v>
      </c>
      <c r="U161" s="147">
        <v>1144</v>
      </c>
      <c r="V161" s="147">
        <v>763</v>
      </c>
      <c r="W161" s="147">
        <v>381</v>
      </c>
      <c r="X161" s="147">
        <v>29</v>
      </c>
      <c r="Y161" s="147">
        <v>31</v>
      </c>
      <c r="Z161" s="147">
        <v>25</v>
      </c>
      <c r="AA161" s="147">
        <v>122</v>
      </c>
      <c r="AB161" s="147">
        <v>94</v>
      </c>
      <c r="AC161" s="147">
        <v>28</v>
      </c>
      <c r="AD161" s="147">
        <v>10</v>
      </c>
      <c r="AE161" s="147" t="s">
        <v>414</v>
      </c>
      <c r="AF161" s="147" t="s">
        <v>414</v>
      </c>
      <c r="AG161" s="147">
        <v>8714</v>
      </c>
      <c r="AH161" s="147">
        <v>4463</v>
      </c>
      <c r="AI161" s="147">
        <v>4251</v>
      </c>
      <c r="AJ161" s="147">
        <v>65</v>
      </c>
      <c r="AK161" s="147">
        <v>61</v>
      </c>
      <c r="AL161" s="147">
        <v>68</v>
      </c>
    </row>
    <row r="162" spans="1:38" x14ac:dyDescent="0.35">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row>
    <row r="163" spans="1:38" x14ac:dyDescent="0.35">
      <c r="A163" s="164" t="s">
        <v>72</v>
      </c>
      <c r="B163" s="176" t="s">
        <v>73</v>
      </c>
      <c r="C163" s="147">
        <v>23712</v>
      </c>
      <c r="D163" s="147">
        <v>11345</v>
      </c>
      <c r="E163" s="147">
        <v>12367</v>
      </c>
      <c r="F163" s="147">
        <v>77</v>
      </c>
      <c r="G163" s="147">
        <v>75</v>
      </c>
      <c r="H163" s="147">
        <v>80</v>
      </c>
      <c r="I163" s="147">
        <v>2464</v>
      </c>
      <c r="J163" s="147">
        <v>1591</v>
      </c>
      <c r="K163" s="147">
        <v>873</v>
      </c>
      <c r="L163" s="147">
        <v>34</v>
      </c>
      <c r="M163" s="147">
        <v>35</v>
      </c>
      <c r="N163" s="147">
        <v>32</v>
      </c>
      <c r="O163" s="147">
        <v>2046</v>
      </c>
      <c r="P163" s="147">
        <v>1446</v>
      </c>
      <c r="Q163" s="147">
        <v>600</v>
      </c>
      <c r="R163" s="147">
        <v>35</v>
      </c>
      <c r="S163" s="147">
        <v>34</v>
      </c>
      <c r="T163" s="147">
        <v>38</v>
      </c>
      <c r="U163" s="147">
        <v>4510</v>
      </c>
      <c r="V163" s="147">
        <v>3037</v>
      </c>
      <c r="W163" s="147">
        <v>1473</v>
      </c>
      <c r="X163" s="147">
        <v>34</v>
      </c>
      <c r="Y163" s="147">
        <v>35</v>
      </c>
      <c r="Z163" s="147">
        <v>34</v>
      </c>
      <c r="AA163" s="147">
        <v>406</v>
      </c>
      <c r="AB163" s="147">
        <v>304</v>
      </c>
      <c r="AC163" s="147">
        <v>102</v>
      </c>
      <c r="AD163" s="147">
        <v>13</v>
      </c>
      <c r="AE163" s="147">
        <v>13</v>
      </c>
      <c r="AF163" s="147">
        <v>14</v>
      </c>
      <c r="AG163" s="147">
        <v>28722</v>
      </c>
      <c r="AH163" s="147">
        <v>14732</v>
      </c>
      <c r="AI163" s="147">
        <v>13990</v>
      </c>
      <c r="AJ163" s="147">
        <v>70</v>
      </c>
      <c r="AK163" s="147">
        <v>65</v>
      </c>
      <c r="AL163" s="147">
        <v>74</v>
      </c>
    </row>
    <row r="164" spans="1:38" x14ac:dyDescent="0.35">
      <c r="A164" s="164" t="s">
        <v>98</v>
      </c>
      <c r="B164" s="176" t="s">
        <v>99</v>
      </c>
      <c r="C164" s="147">
        <v>69395</v>
      </c>
      <c r="D164" s="147">
        <v>33552</v>
      </c>
      <c r="E164" s="147">
        <v>35843</v>
      </c>
      <c r="F164" s="147">
        <v>76</v>
      </c>
      <c r="G164" s="147">
        <v>74</v>
      </c>
      <c r="H164" s="147">
        <v>78</v>
      </c>
      <c r="I164" s="147">
        <v>7338</v>
      </c>
      <c r="J164" s="147">
        <v>4784</v>
      </c>
      <c r="K164" s="147">
        <v>2554</v>
      </c>
      <c r="L164" s="147">
        <v>31</v>
      </c>
      <c r="M164" s="147">
        <v>31</v>
      </c>
      <c r="N164" s="147">
        <v>30</v>
      </c>
      <c r="O164" s="147">
        <v>4072</v>
      </c>
      <c r="P164" s="147">
        <v>2935</v>
      </c>
      <c r="Q164" s="147">
        <v>1137</v>
      </c>
      <c r="R164" s="147">
        <v>32</v>
      </c>
      <c r="S164" s="147">
        <v>32</v>
      </c>
      <c r="T164" s="147">
        <v>32</v>
      </c>
      <c r="U164" s="147">
        <v>11410</v>
      </c>
      <c r="V164" s="147">
        <v>7719</v>
      </c>
      <c r="W164" s="147">
        <v>3691</v>
      </c>
      <c r="X164" s="147">
        <v>31</v>
      </c>
      <c r="Y164" s="147">
        <v>31</v>
      </c>
      <c r="Z164" s="147">
        <v>31</v>
      </c>
      <c r="AA164" s="147">
        <v>1159</v>
      </c>
      <c r="AB164" s="147">
        <v>836</v>
      </c>
      <c r="AC164" s="147">
        <v>323</v>
      </c>
      <c r="AD164" s="147">
        <v>14</v>
      </c>
      <c r="AE164" s="147">
        <v>16</v>
      </c>
      <c r="AF164" s="147">
        <v>11</v>
      </c>
      <c r="AG164" s="147">
        <v>82419</v>
      </c>
      <c r="AH164" s="147">
        <v>42320</v>
      </c>
      <c r="AI164" s="147">
        <v>40099</v>
      </c>
      <c r="AJ164" s="147">
        <v>69</v>
      </c>
      <c r="AK164" s="147">
        <v>65</v>
      </c>
      <c r="AL164" s="147">
        <v>73</v>
      </c>
    </row>
    <row r="165" spans="1:38" x14ac:dyDescent="0.35">
      <c r="A165" s="164" t="s">
        <v>145</v>
      </c>
      <c r="B165" s="177" t="s">
        <v>146</v>
      </c>
      <c r="C165" s="147">
        <v>52203</v>
      </c>
      <c r="D165" s="147">
        <v>25202</v>
      </c>
      <c r="E165" s="147">
        <v>27001</v>
      </c>
      <c r="F165" s="147">
        <v>74</v>
      </c>
      <c r="G165" s="147">
        <v>72</v>
      </c>
      <c r="H165" s="147">
        <v>76</v>
      </c>
      <c r="I165" s="147">
        <v>4898</v>
      </c>
      <c r="J165" s="147">
        <v>3209</v>
      </c>
      <c r="K165" s="147">
        <v>1689</v>
      </c>
      <c r="L165" s="147">
        <v>34</v>
      </c>
      <c r="M165" s="147">
        <v>34</v>
      </c>
      <c r="N165" s="147">
        <v>33</v>
      </c>
      <c r="O165" s="147">
        <v>3694</v>
      </c>
      <c r="P165" s="147">
        <v>2573</v>
      </c>
      <c r="Q165" s="147">
        <v>1121</v>
      </c>
      <c r="R165" s="147">
        <v>32</v>
      </c>
      <c r="S165" s="147">
        <v>31</v>
      </c>
      <c r="T165" s="147">
        <v>33</v>
      </c>
      <c r="U165" s="147">
        <v>8592</v>
      </c>
      <c r="V165" s="147">
        <v>5782</v>
      </c>
      <c r="W165" s="147">
        <v>2810</v>
      </c>
      <c r="X165" s="147">
        <v>33</v>
      </c>
      <c r="Y165" s="147">
        <v>33</v>
      </c>
      <c r="Z165" s="147">
        <v>33</v>
      </c>
      <c r="AA165" s="147">
        <v>833</v>
      </c>
      <c r="AB165" s="147">
        <v>580</v>
      </c>
      <c r="AC165" s="147">
        <v>253</v>
      </c>
      <c r="AD165" s="147">
        <v>13</v>
      </c>
      <c r="AE165" s="147">
        <v>14</v>
      </c>
      <c r="AF165" s="147">
        <v>11</v>
      </c>
      <c r="AG165" s="147">
        <v>62021</v>
      </c>
      <c r="AH165" s="147">
        <v>31762</v>
      </c>
      <c r="AI165" s="147">
        <v>30259</v>
      </c>
      <c r="AJ165" s="147">
        <v>67</v>
      </c>
      <c r="AK165" s="147">
        <v>63</v>
      </c>
      <c r="AL165" s="147">
        <v>71</v>
      </c>
    </row>
    <row r="166" spans="1:38" x14ac:dyDescent="0.35">
      <c r="A166" s="164" t="s">
        <v>176</v>
      </c>
      <c r="B166" s="176" t="s">
        <v>177</v>
      </c>
      <c r="C166" s="147">
        <v>44681</v>
      </c>
      <c r="D166" s="147">
        <v>21730</v>
      </c>
      <c r="E166" s="147">
        <v>22951</v>
      </c>
      <c r="F166" s="147">
        <v>75</v>
      </c>
      <c r="G166" s="147">
        <v>73</v>
      </c>
      <c r="H166" s="147">
        <v>77</v>
      </c>
      <c r="I166" s="147">
        <v>3773</v>
      </c>
      <c r="J166" s="147">
        <v>2477</v>
      </c>
      <c r="K166" s="147">
        <v>1296</v>
      </c>
      <c r="L166" s="147">
        <v>30</v>
      </c>
      <c r="M166" s="147">
        <v>30</v>
      </c>
      <c r="N166" s="147">
        <v>29</v>
      </c>
      <c r="O166" s="147">
        <v>2418</v>
      </c>
      <c r="P166" s="147">
        <v>1696</v>
      </c>
      <c r="Q166" s="147">
        <v>722</v>
      </c>
      <c r="R166" s="147">
        <v>33</v>
      </c>
      <c r="S166" s="147">
        <v>33</v>
      </c>
      <c r="T166" s="147">
        <v>34</v>
      </c>
      <c r="U166" s="147">
        <v>6191</v>
      </c>
      <c r="V166" s="147">
        <v>4173</v>
      </c>
      <c r="W166" s="147">
        <v>2018</v>
      </c>
      <c r="X166" s="147">
        <v>31</v>
      </c>
      <c r="Y166" s="147">
        <v>31</v>
      </c>
      <c r="Z166" s="147">
        <v>31</v>
      </c>
      <c r="AA166" s="147">
        <v>619</v>
      </c>
      <c r="AB166" s="147">
        <v>424</v>
      </c>
      <c r="AC166" s="147">
        <v>195</v>
      </c>
      <c r="AD166" s="147">
        <v>12</v>
      </c>
      <c r="AE166" s="147">
        <v>11</v>
      </c>
      <c r="AF166" s="147">
        <v>14</v>
      </c>
      <c r="AG166" s="147">
        <v>51822</v>
      </c>
      <c r="AH166" s="147">
        <v>26516</v>
      </c>
      <c r="AI166" s="147">
        <v>25306</v>
      </c>
      <c r="AJ166" s="147">
        <v>68</v>
      </c>
      <c r="AK166" s="147">
        <v>65</v>
      </c>
      <c r="AL166" s="147">
        <v>72</v>
      </c>
    </row>
    <row r="167" spans="1:38" x14ac:dyDescent="0.35">
      <c r="A167" s="164" t="s">
        <v>196</v>
      </c>
      <c r="B167" s="176" t="s">
        <v>197</v>
      </c>
      <c r="C167" s="147">
        <v>55548</v>
      </c>
      <c r="D167" s="147">
        <v>26588</v>
      </c>
      <c r="E167" s="147">
        <v>28960</v>
      </c>
      <c r="F167" s="147">
        <v>79</v>
      </c>
      <c r="G167" s="147">
        <v>77</v>
      </c>
      <c r="H167" s="147">
        <v>81</v>
      </c>
      <c r="I167" s="147">
        <v>6290</v>
      </c>
      <c r="J167" s="147">
        <v>3997</v>
      </c>
      <c r="K167" s="147">
        <v>2293</v>
      </c>
      <c r="L167" s="147">
        <v>34</v>
      </c>
      <c r="M167" s="147">
        <v>35</v>
      </c>
      <c r="N167" s="147">
        <v>34</v>
      </c>
      <c r="O167" s="147">
        <v>4329</v>
      </c>
      <c r="P167" s="147">
        <v>3005</v>
      </c>
      <c r="Q167" s="147">
        <v>1324</v>
      </c>
      <c r="R167" s="147">
        <v>30</v>
      </c>
      <c r="S167" s="147">
        <v>30</v>
      </c>
      <c r="T167" s="147">
        <v>31</v>
      </c>
      <c r="U167" s="147">
        <v>10619</v>
      </c>
      <c r="V167" s="147">
        <v>7002</v>
      </c>
      <c r="W167" s="147">
        <v>3617</v>
      </c>
      <c r="X167" s="147">
        <v>33</v>
      </c>
      <c r="Y167" s="147">
        <v>33</v>
      </c>
      <c r="Z167" s="147">
        <v>33</v>
      </c>
      <c r="AA167" s="147">
        <v>1177</v>
      </c>
      <c r="AB167" s="147">
        <v>831</v>
      </c>
      <c r="AC167" s="147">
        <v>346</v>
      </c>
      <c r="AD167" s="147">
        <v>15</v>
      </c>
      <c r="AE167" s="147">
        <v>15</v>
      </c>
      <c r="AF167" s="147">
        <v>12</v>
      </c>
      <c r="AG167" s="147">
        <v>67768</v>
      </c>
      <c r="AH167" s="147">
        <v>34624</v>
      </c>
      <c r="AI167" s="147">
        <v>33144</v>
      </c>
      <c r="AJ167" s="147">
        <v>70</v>
      </c>
      <c r="AK167" s="147">
        <v>66</v>
      </c>
      <c r="AL167" s="147">
        <v>74</v>
      </c>
    </row>
    <row r="168" spans="1:38" x14ac:dyDescent="0.35">
      <c r="A168" s="164" t="s">
        <v>226</v>
      </c>
      <c r="B168" s="176" t="s">
        <v>227</v>
      </c>
      <c r="C168" s="147">
        <v>57595</v>
      </c>
      <c r="D168" s="147">
        <v>27764</v>
      </c>
      <c r="E168" s="147">
        <v>29831</v>
      </c>
      <c r="F168" s="147">
        <v>75</v>
      </c>
      <c r="G168" s="147">
        <v>73</v>
      </c>
      <c r="H168" s="147">
        <v>76</v>
      </c>
      <c r="I168" s="147">
        <v>5520</v>
      </c>
      <c r="J168" s="147">
        <v>3599</v>
      </c>
      <c r="K168" s="147">
        <v>1921</v>
      </c>
      <c r="L168" s="147">
        <v>31</v>
      </c>
      <c r="M168" s="147">
        <v>30</v>
      </c>
      <c r="N168" s="147">
        <v>31</v>
      </c>
      <c r="O168" s="147">
        <v>3589</v>
      </c>
      <c r="P168" s="147">
        <v>2592</v>
      </c>
      <c r="Q168" s="147">
        <v>997</v>
      </c>
      <c r="R168" s="147">
        <v>30</v>
      </c>
      <c r="S168" s="147">
        <v>29</v>
      </c>
      <c r="T168" s="147">
        <v>31</v>
      </c>
      <c r="U168" s="147">
        <v>9109</v>
      </c>
      <c r="V168" s="147">
        <v>6191</v>
      </c>
      <c r="W168" s="147">
        <v>2918</v>
      </c>
      <c r="X168" s="147">
        <v>30</v>
      </c>
      <c r="Y168" s="147">
        <v>30</v>
      </c>
      <c r="Z168" s="147">
        <v>31</v>
      </c>
      <c r="AA168" s="147">
        <v>1134</v>
      </c>
      <c r="AB168" s="147">
        <v>806</v>
      </c>
      <c r="AC168" s="147">
        <v>328</v>
      </c>
      <c r="AD168" s="147">
        <v>13</v>
      </c>
      <c r="AE168" s="147">
        <v>14</v>
      </c>
      <c r="AF168" s="147">
        <v>12</v>
      </c>
      <c r="AG168" s="147">
        <v>68227</v>
      </c>
      <c r="AH168" s="147">
        <v>34969</v>
      </c>
      <c r="AI168" s="147">
        <v>33258</v>
      </c>
      <c r="AJ168" s="147">
        <v>67</v>
      </c>
      <c r="AK168" s="147">
        <v>63</v>
      </c>
      <c r="AL168" s="147">
        <v>71</v>
      </c>
    </row>
    <row r="169" spans="1:38" x14ac:dyDescent="0.35">
      <c r="A169" s="164" t="s">
        <v>249</v>
      </c>
      <c r="B169" s="176" t="s">
        <v>429</v>
      </c>
      <c r="C169" s="147">
        <v>80901</v>
      </c>
      <c r="D169" s="147">
        <v>38663</v>
      </c>
      <c r="E169" s="147">
        <v>42238</v>
      </c>
      <c r="F169" s="147">
        <v>79</v>
      </c>
      <c r="G169" s="147">
        <v>77</v>
      </c>
      <c r="H169" s="147">
        <v>81</v>
      </c>
      <c r="I169" s="147">
        <v>8244</v>
      </c>
      <c r="J169" s="147">
        <v>5331</v>
      </c>
      <c r="K169" s="147">
        <v>2913</v>
      </c>
      <c r="L169" s="147">
        <v>45</v>
      </c>
      <c r="M169" s="147">
        <v>45</v>
      </c>
      <c r="N169" s="147">
        <v>44</v>
      </c>
      <c r="O169" s="147">
        <v>6254</v>
      </c>
      <c r="P169" s="147">
        <v>4459</v>
      </c>
      <c r="Q169" s="147">
        <v>1795</v>
      </c>
      <c r="R169" s="147">
        <v>41</v>
      </c>
      <c r="S169" s="147">
        <v>41</v>
      </c>
      <c r="T169" s="147">
        <v>39</v>
      </c>
      <c r="U169" s="147">
        <v>14498</v>
      </c>
      <c r="V169" s="147">
        <v>9790</v>
      </c>
      <c r="W169" s="147">
        <v>4708</v>
      </c>
      <c r="X169" s="147">
        <v>43</v>
      </c>
      <c r="Y169" s="147">
        <v>43</v>
      </c>
      <c r="Z169" s="147">
        <v>42</v>
      </c>
      <c r="AA169" s="147">
        <v>1874</v>
      </c>
      <c r="AB169" s="147">
        <v>1369</v>
      </c>
      <c r="AC169" s="147">
        <v>505</v>
      </c>
      <c r="AD169" s="147">
        <v>16</v>
      </c>
      <c r="AE169" s="147">
        <v>19</v>
      </c>
      <c r="AF169" s="147">
        <v>10</v>
      </c>
      <c r="AG169" s="147">
        <v>98347</v>
      </c>
      <c r="AH169" s="147">
        <v>50375</v>
      </c>
      <c r="AI169" s="147">
        <v>47972</v>
      </c>
      <c r="AJ169" s="147">
        <v>72</v>
      </c>
      <c r="AK169" s="147">
        <v>69</v>
      </c>
      <c r="AL169" s="147">
        <v>76</v>
      </c>
    </row>
    <row r="170" spans="1:38" x14ac:dyDescent="0.35">
      <c r="A170" s="165" t="s">
        <v>251</v>
      </c>
      <c r="B170" s="176" t="s">
        <v>252</v>
      </c>
      <c r="C170" s="147">
        <v>27878</v>
      </c>
      <c r="D170" s="147">
        <v>13163</v>
      </c>
      <c r="E170" s="147">
        <v>14715</v>
      </c>
      <c r="F170" s="147">
        <v>80</v>
      </c>
      <c r="G170" s="147">
        <v>78</v>
      </c>
      <c r="H170" s="147">
        <v>82</v>
      </c>
      <c r="I170" s="147">
        <v>2980</v>
      </c>
      <c r="J170" s="147">
        <v>1920</v>
      </c>
      <c r="K170" s="147">
        <v>1060</v>
      </c>
      <c r="L170" s="147">
        <v>46</v>
      </c>
      <c r="M170" s="147">
        <v>47</v>
      </c>
      <c r="N170" s="147">
        <v>45</v>
      </c>
      <c r="O170" s="147">
        <v>2432</v>
      </c>
      <c r="P170" s="147">
        <v>1704</v>
      </c>
      <c r="Q170" s="147">
        <v>728</v>
      </c>
      <c r="R170" s="147">
        <v>40</v>
      </c>
      <c r="S170" s="147">
        <v>40</v>
      </c>
      <c r="T170" s="147">
        <v>39</v>
      </c>
      <c r="U170" s="147">
        <v>5412</v>
      </c>
      <c r="V170" s="147">
        <v>3624</v>
      </c>
      <c r="W170" s="147">
        <v>1788</v>
      </c>
      <c r="X170" s="147">
        <v>43</v>
      </c>
      <c r="Y170" s="147">
        <v>44</v>
      </c>
      <c r="Z170" s="147">
        <v>42</v>
      </c>
      <c r="AA170" s="147">
        <v>678</v>
      </c>
      <c r="AB170" s="147">
        <v>498</v>
      </c>
      <c r="AC170" s="147">
        <v>180</v>
      </c>
      <c r="AD170" s="147">
        <v>19</v>
      </c>
      <c r="AE170" s="147">
        <v>21</v>
      </c>
      <c r="AF170" s="147">
        <v>13</v>
      </c>
      <c r="AG170" s="147">
        <v>34303</v>
      </c>
      <c r="AH170" s="147">
        <v>17455</v>
      </c>
      <c r="AI170" s="147">
        <v>16848</v>
      </c>
      <c r="AJ170" s="147">
        <v>73</v>
      </c>
      <c r="AK170" s="147">
        <v>69</v>
      </c>
      <c r="AL170" s="147">
        <v>76</v>
      </c>
    </row>
    <row r="171" spans="1:38" x14ac:dyDescent="0.35">
      <c r="A171" s="165" t="s">
        <v>281</v>
      </c>
      <c r="B171" s="157" t="s">
        <v>282</v>
      </c>
      <c r="C171" s="147">
        <v>53023</v>
      </c>
      <c r="D171" s="147">
        <v>25500</v>
      </c>
      <c r="E171" s="147">
        <v>27523</v>
      </c>
      <c r="F171" s="147">
        <v>79</v>
      </c>
      <c r="G171" s="147">
        <v>77</v>
      </c>
      <c r="H171" s="147">
        <v>80</v>
      </c>
      <c r="I171" s="147">
        <v>5264</v>
      </c>
      <c r="J171" s="147">
        <v>3411</v>
      </c>
      <c r="K171" s="147">
        <v>1853</v>
      </c>
      <c r="L171" s="147">
        <v>44</v>
      </c>
      <c r="M171" s="147">
        <v>44</v>
      </c>
      <c r="N171" s="147">
        <v>44</v>
      </c>
      <c r="O171" s="147">
        <v>3822</v>
      </c>
      <c r="P171" s="147">
        <v>2755</v>
      </c>
      <c r="Q171" s="147">
        <v>1067</v>
      </c>
      <c r="R171" s="147">
        <v>41</v>
      </c>
      <c r="S171" s="147">
        <v>42</v>
      </c>
      <c r="T171" s="147">
        <v>39</v>
      </c>
      <c r="U171" s="147">
        <v>9086</v>
      </c>
      <c r="V171" s="147">
        <v>6166</v>
      </c>
      <c r="W171" s="147">
        <v>2920</v>
      </c>
      <c r="X171" s="147">
        <v>43</v>
      </c>
      <c r="Y171" s="147">
        <v>43</v>
      </c>
      <c r="Z171" s="147">
        <v>42</v>
      </c>
      <c r="AA171" s="147">
        <v>1196</v>
      </c>
      <c r="AB171" s="147">
        <v>871</v>
      </c>
      <c r="AC171" s="147">
        <v>325</v>
      </c>
      <c r="AD171" s="147">
        <v>15</v>
      </c>
      <c r="AE171" s="147">
        <v>17</v>
      </c>
      <c r="AF171" s="147">
        <v>8</v>
      </c>
      <c r="AG171" s="147">
        <v>64044</v>
      </c>
      <c r="AH171" s="147">
        <v>32920</v>
      </c>
      <c r="AI171" s="147">
        <v>31124</v>
      </c>
      <c r="AJ171" s="147">
        <v>72</v>
      </c>
      <c r="AK171" s="147">
        <v>68</v>
      </c>
      <c r="AL171" s="147">
        <v>75</v>
      </c>
    </row>
    <row r="172" spans="1:38" x14ac:dyDescent="0.35">
      <c r="A172" s="164" t="s">
        <v>321</v>
      </c>
      <c r="B172" s="158" t="s">
        <v>322</v>
      </c>
      <c r="C172" s="147">
        <v>81582</v>
      </c>
      <c r="D172" s="147">
        <v>39260</v>
      </c>
      <c r="E172" s="147">
        <v>42322</v>
      </c>
      <c r="F172" s="147">
        <v>75</v>
      </c>
      <c r="G172" s="147">
        <v>73</v>
      </c>
      <c r="H172" s="147">
        <v>77</v>
      </c>
      <c r="I172" s="147">
        <v>8872</v>
      </c>
      <c r="J172" s="147">
        <v>5774</v>
      </c>
      <c r="K172" s="147">
        <v>3098</v>
      </c>
      <c r="L172" s="147">
        <v>33</v>
      </c>
      <c r="M172" s="147">
        <v>35</v>
      </c>
      <c r="N172" s="147">
        <v>30</v>
      </c>
      <c r="O172" s="147">
        <v>5122</v>
      </c>
      <c r="P172" s="147">
        <v>3655</v>
      </c>
      <c r="Q172" s="147">
        <v>1467</v>
      </c>
      <c r="R172" s="147">
        <v>31</v>
      </c>
      <c r="S172" s="147">
        <v>31</v>
      </c>
      <c r="T172" s="147">
        <v>28</v>
      </c>
      <c r="U172" s="147">
        <v>13994</v>
      </c>
      <c r="V172" s="147">
        <v>9429</v>
      </c>
      <c r="W172" s="147">
        <v>4565</v>
      </c>
      <c r="X172" s="147">
        <v>32</v>
      </c>
      <c r="Y172" s="147">
        <v>33</v>
      </c>
      <c r="Z172" s="147">
        <v>30</v>
      </c>
      <c r="AA172" s="147">
        <v>1625</v>
      </c>
      <c r="AB172" s="147">
        <v>1165</v>
      </c>
      <c r="AC172" s="147">
        <v>460</v>
      </c>
      <c r="AD172" s="147">
        <v>14</v>
      </c>
      <c r="AE172" s="147">
        <v>15</v>
      </c>
      <c r="AF172" s="147">
        <v>11</v>
      </c>
      <c r="AG172" s="147">
        <v>97749</v>
      </c>
      <c r="AH172" s="147">
        <v>50138</v>
      </c>
      <c r="AI172" s="147">
        <v>47611</v>
      </c>
      <c r="AJ172" s="147">
        <v>68</v>
      </c>
      <c r="AK172" s="147">
        <v>64</v>
      </c>
      <c r="AL172" s="147">
        <v>71</v>
      </c>
    </row>
    <row r="173" spans="1:38" x14ac:dyDescent="0.35">
      <c r="A173" s="164" t="s">
        <v>361</v>
      </c>
      <c r="B173" s="158" t="s">
        <v>362</v>
      </c>
      <c r="C173" s="147">
        <v>47540</v>
      </c>
      <c r="D173" s="147">
        <v>22924</v>
      </c>
      <c r="E173" s="147">
        <v>24616</v>
      </c>
      <c r="F173" s="147">
        <v>77</v>
      </c>
      <c r="G173" s="147">
        <v>75</v>
      </c>
      <c r="H173" s="147">
        <v>80</v>
      </c>
      <c r="I173" s="147">
        <v>4805</v>
      </c>
      <c r="J173" s="147">
        <v>3190</v>
      </c>
      <c r="K173" s="147">
        <v>1615</v>
      </c>
      <c r="L173" s="147">
        <v>35</v>
      </c>
      <c r="M173" s="147">
        <v>35</v>
      </c>
      <c r="N173" s="147">
        <v>35</v>
      </c>
      <c r="O173" s="147">
        <v>2948</v>
      </c>
      <c r="P173" s="147">
        <v>2080</v>
      </c>
      <c r="Q173" s="147">
        <v>868</v>
      </c>
      <c r="R173" s="147">
        <v>35</v>
      </c>
      <c r="S173" s="147">
        <v>34</v>
      </c>
      <c r="T173" s="147">
        <v>37</v>
      </c>
      <c r="U173" s="147">
        <v>7753</v>
      </c>
      <c r="V173" s="147">
        <v>5270</v>
      </c>
      <c r="W173" s="147">
        <v>2483</v>
      </c>
      <c r="X173" s="147">
        <v>35</v>
      </c>
      <c r="Y173" s="147">
        <v>35</v>
      </c>
      <c r="Z173" s="147">
        <v>36</v>
      </c>
      <c r="AA173" s="147">
        <v>869</v>
      </c>
      <c r="AB173" s="147">
        <v>636</v>
      </c>
      <c r="AC173" s="147">
        <v>233</v>
      </c>
      <c r="AD173" s="147">
        <v>15</v>
      </c>
      <c r="AE173" s="147">
        <v>15</v>
      </c>
      <c r="AF173" s="147">
        <v>16</v>
      </c>
      <c r="AG173" s="147">
        <v>56444</v>
      </c>
      <c r="AH173" s="147">
        <v>28983</v>
      </c>
      <c r="AI173" s="147">
        <v>27461</v>
      </c>
      <c r="AJ173" s="147">
        <v>70</v>
      </c>
      <c r="AK173" s="147">
        <v>66</v>
      </c>
      <c r="AL173" s="147">
        <v>75</v>
      </c>
    </row>
    <row r="174" spans="1:38" x14ac:dyDescent="0.35">
      <c r="A174" s="166" t="s">
        <v>70</v>
      </c>
      <c r="B174" s="172" t="s">
        <v>71</v>
      </c>
      <c r="C174" s="147">
        <v>513157</v>
      </c>
      <c r="D174" s="147">
        <v>247028</v>
      </c>
      <c r="E174" s="147">
        <v>266129</v>
      </c>
      <c r="F174" s="147">
        <v>76</v>
      </c>
      <c r="G174" s="147">
        <v>74</v>
      </c>
      <c r="H174" s="147">
        <v>78</v>
      </c>
      <c r="I174" s="147">
        <v>52204</v>
      </c>
      <c r="J174" s="147">
        <v>33952</v>
      </c>
      <c r="K174" s="147">
        <v>18252</v>
      </c>
      <c r="L174" s="147">
        <v>34</v>
      </c>
      <c r="M174" s="147">
        <v>35</v>
      </c>
      <c r="N174" s="147">
        <v>34</v>
      </c>
      <c r="O174" s="147">
        <v>34472</v>
      </c>
      <c r="P174" s="147">
        <v>24441</v>
      </c>
      <c r="Q174" s="147">
        <v>10031</v>
      </c>
      <c r="R174" s="147">
        <v>33</v>
      </c>
      <c r="S174" s="147">
        <v>33</v>
      </c>
      <c r="T174" s="147">
        <v>34</v>
      </c>
      <c r="U174" s="147">
        <v>86676</v>
      </c>
      <c r="V174" s="147">
        <v>58393</v>
      </c>
      <c r="W174" s="147">
        <v>28283</v>
      </c>
      <c r="X174" s="147">
        <v>34</v>
      </c>
      <c r="Y174" s="147">
        <v>34</v>
      </c>
      <c r="Z174" s="147">
        <v>34</v>
      </c>
      <c r="AA174" s="147">
        <v>9696</v>
      </c>
      <c r="AB174" s="147">
        <v>6951</v>
      </c>
      <c r="AC174" s="147">
        <v>2745</v>
      </c>
      <c r="AD174" s="147">
        <v>14</v>
      </c>
      <c r="AE174" s="147">
        <v>15</v>
      </c>
      <c r="AF174" s="147">
        <v>12</v>
      </c>
      <c r="AG174" s="147">
        <v>613519</v>
      </c>
      <c r="AH174" s="147">
        <v>314419</v>
      </c>
      <c r="AI174" s="147">
        <v>299100</v>
      </c>
      <c r="AJ174" s="147">
        <v>69</v>
      </c>
      <c r="AK174" s="147">
        <v>65</v>
      </c>
      <c r="AL174" s="147">
        <v>73</v>
      </c>
    </row>
  </sheetData>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4"/>
  <sheetViews>
    <sheetView topLeftCell="A67" workbookViewId="0">
      <selection activeCell="A75" sqref="A75"/>
    </sheetView>
  </sheetViews>
  <sheetFormatPr defaultColWidth="45" defaultRowHeight="12.75" x14ac:dyDescent="0.35"/>
  <sheetData>
    <row r="1" spans="1:38" s="133" customFormat="1" ht="15" x14ac:dyDescent="0.4">
      <c r="A1" s="145" t="s">
        <v>421</v>
      </c>
      <c r="B1" s="175"/>
      <c r="C1" s="173"/>
      <c r="D1" s="173"/>
      <c r="E1" s="173"/>
      <c r="F1" s="173"/>
      <c r="G1" s="173"/>
      <c r="H1" s="173"/>
      <c r="I1" s="173"/>
      <c r="J1" s="173"/>
      <c r="K1" s="173"/>
      <c r="L1" s="173"/>
      <c r="M1" s="173"/>
      <c r="N1" s="173"/>
      <c r="O1" s="173"/>
      <c r="P1" s="173"/>
      <c r="Q1" s="173"/>
      <c r="R1" s="173"/>
      <c r="S1" s="173"/>
      <c r="T1" s="173"/>
      <c r="U1" s="173"/>
      <c r="V1" s="173">
        <v>22</v>
      </c>
      <c r="W1" s="173">
        <v>23</v>
      </c>
      <c r="X1" s="173">
        <v>24</v>
      </c>
      <c r="Y1" s="173">
        <v>25</v>
      </c>
      <c r="Z1" s="173">
        <v>26</v>
      </c>
      <c r="AA1" s="173">
        <v>27</v>
      </c>
      <c r="AB1" s="173">
        <v>28</v>
      </c>
      <c r="AC1" s="173">
        <v>29</v>
      </c>
      <c r="AD1" s="173">
        <v>30</v>
      </c>
      <c r="AE1" s="173">
        <v>31</v>
      </c>
      <c r="AF1" s="173">
        <v>32</v>
      </c>
      <c r="AG1" s="173">
        <v>33</v>
      </c>
      <c r="AH1" s="173">
        <v>34</v>
      </c>
      <c r="AI1" s="173">
        <v>35</v>
      </c>
      <c r="AJ1" s="173">
        <v>36</v>
      </c>
      <c r="AK1" s="173">
        <v>37</v>
      </c>
      <c r="AL1" s="173">
        <v>38</v>
      </c>
    </row>
    <row r="2" spans="1:38" s="133" customFormat="1" ht="13.15" x14ac:dyDescent="0.4">
      <c r="A2" s="175"/>
      <c r="B2" s="175"/>
      <c r="C2" s="174" t="s">
        <v>16</v>
      </c>
      <c r="D2" s="174"/>
      <c r="E2" s="174"/>
      <c r="F2" s="174"/>
      <c r="G2" s="174"/>
      <c r="H2" s="174"/>
      <c r="I2" s="174" t="s">
        <v>19</v>
      </c>
      <c r="J2" s="174"/>
      <c r="K2" s="174"/>
      <c r="L2" s="174"/>
      <c r="M2" s="174"/>
      <c r="N2" s="174"/>
      <c r="O2" s="174" t="s">
        <v>432</v>
      </c>
      <c r="P2" s="174"/>
      <c r="Q2" s="174"/>
      <c r="R2" s="174"/>
      <c r="S2" s="174"/>
      <c r="T2" s="174"/>
      <c r="U2" s="174" t="s">
        <v>18</v>
      </c>
      <c r="V2" s="174"/>
      <c r="W2" s="174"/>
      <c r="X2" s="174"/>
      <c r="Y2" s="174"/>
      <c r="Z2" s="174"/>
      <c r="AA2" s="174" t="s">
        <v>21</v>
      </c>
      <c r="AB2" s="174"/>
      <c r="AC2" s="174"/>
      <c r="AD2" s="174"/>
      <c r="AE2" s="174"/>
      <c r="AF2" s="174"/>
      <c r="AG2" s="174" t="s">
        <v>48</v>
      </c>
      <c r="AH2" s="174"/>
      <c r="AI2" s="174"/>
      <c r="AJ2" s="174"/>
      <c r="AK2" s="174"/>
      <c r="AL2" s="174"/>
    </row>
    <row r="3" spans="1:38" s="133" customFormat="1" ht="13.15" x14ac:dyDescent="0.4">
      <c r="A3" s="175"/>
      <c r="B3" s="175"/>
      <c r="C3" s="174" t="s">
        <v>398</v>
      </c>
      <c r="D3" s="174"/>
      <c r="E3" s="174"/>
      <c r="F3" s="174"/>
      <c r="G3" s="174"/>
      <c r="H3" s="174"/>
      <c r="I3" s="174" t="s">
        <v>398</v>
      </c>
      <c r="J3" s="174"/>
      <c r="K3" s="174"/>
      <c r="L3" s="174"/>
      <c r="M3" s="174"/>
      <c r="N3" s="174"/>
      <c r="O3" s="174" t="s">
        <v>398</v>
      </c>
      <c r="P3" s="174"/>
      <c r="Q3" s="174"/>
      <c r="R3" s="174"/>
      <c r="S3" s="174"/>
      <c r="T3" s="174"/>
      <c r="U3" s="174" t="s">
        <v>398</v>
      </c>
      <c r="V3" s="174"/>
      <c r="W3" s="174"/>
      <c r="X3" s="174"/>
      <c r="Y3" s="174"/>
      <c r="Z3" s="174"/>
      <c r="AA3" s="174" t="s">
        <v>398</v>
      </c>
      <c r="AB3" s="174"/>
      <c r="AC3" s="174"/>
      <c r="AD3" s="174"/>
      <c r="AE3" s="174"/>
      <c r="AF3" s="174"/>
      <c r="AG3" s="174" t="s">
        <v>398</v>
      </c>
      <c r="AH3" s="174"/>
      <c r="AI3" s="174"/>
      <c r="AJ3" s="174"/>
      <c r="AK3" s="174"/>
      <c r="AL3" s="174"/>
    </row>
    <row r="4" spans="1:38" s="133" customFormat="1" x14ac:dyDescent="0.35">
      <c r="A4" s="175"/>
      <c r="B4" s="175"/>
      <c r="C4" s="175">
        <v>1</v>
      </c>
      <c r="D4" s="175"/>
      <c r="E4" s="175"/>
      <c r="F4" s="175"/>
      <c r="G4" s="175"/>
      <c r="H4" s="175"/>
      <c r="I4" s="175">
        <v>1</v>
      </c>
      <c r="J4" s="175"/>
      <c r="K4" s="175"/>
      <c r="L4" s="175"/>
      <c r="M4" s="175"/>
      <c r="N4" s="175"/>
      <c r="O4" s="175">
        <v>1</v>
      </c>
      <c r="P4" s="175"/>
      <c r="Q4" s="175"/>
      <c r="R4" s="175"/>
      <c r="S4" s="175"/>
      <c r="T4" s="175"/>
      <c r="U4" s="175">
        <v>1</v>
      </c>
      <c r="V4" s="175"/>
      <c r="W4" s="175"/>
      <c r="X4" s="175"/>
      <c r="Y4" s="175"/>
      <c r="Z4" s="175"/>
      <c r="AA4" s="175">
        <v>1</v>
      </c>
      <c r="AB4" s="175"/>
      <c r="AC4" s="175"/>
      <c r="AD4" s="175"/>
      <c r="AE4" s="175"/>
      <c r="AF4" s="175"/>
      <c r="AG4" s="175">
        <v>1</v>
      </c>
      <c r="AH4" s="175"/>
      <c r="AI4" s="175"/>
      <c r="AJ4" s="175"/>
      <c r="AK4" s="175"/>
      <c r="AL4" s="175"/>
    </row>
    <row r="5" spans="1:38" s="133" customFormat="1" x14ac:dyDescent="0.35">
      <c r="A5" s="175"/>
      <c r="B5" s="175"/>
      <c r="C5" s="175" t="s">
        <v>418</v>
      </c>
      <c r="D5" s="175"/>
      <c r="E5" s="175"/>
      <c r="F5" s="175"/>
      <c r="G5" s="175"/>
      <c r="H5" s="175"/>
      <c r="I5" s="175" t="s">
        <v>418</v>
      </c>
      <c r="J5" s="175"/>
      <c r="K5" s="175"/>
      <c r="L5" s="175"/>
      <c r="M5" s="175"/>
      <c r="N5" s="175"/>
      <c r="O5" s="175" t="s">
        <v>418</v>
      </c>
      <c r="P5" s="175"/>
      <c r="Q5" s="175"/>
      <c r="R5" s="175"/>
      <c r="S5" s="175"/>
      <c r="T5" s="175"/>
      <c r="U5" s="175" t="s">
        <v>418</v>
      </c>
      <c r="V5" s="175"/>
      <c r="W5" s="175"/>
      <c r="X5" s="175"/>
      <c r="Y5" s="175"/>
      <c r="Z5" s="175"/>
      <c r="AA5" s="175" t="s">
        <v>418</v>
      </c>
      <c r="AB5" s="175"/>
      <c r="AC5" s="175"/>
      <c r="AD5" s="175"/>
      <c r="AE5" s="175"/>
      <c r="AF5" s="175"/>
      <c r="AG5" s="175" t="s">
        <v>418</v>
      </c>
      <c r="AH5" s="175"/>
      <c r="AI5" s="175"/>
      <c r="AJ5" s="175"/>
      <c r="AK5" s="175"/>
      <c r="AL5" s="175"/>
    </row>
    <row r="6" spans="1:38" s="133" customFormat="1" x14ac:dyDescent="0.35">
      <c r="C6" s="175" t="s">
        <v>48</v>
      </c>
      <c r="D6" s="175"/>
      <c r="E6" s="175"/>
      <c r="F6" s="175">
        <v>1</v>
      </c>
      <c r="G6" s="175"/>
      <c r="H6" s="175"/>
      <c r="I6" s="175" t="s">
        <v>48</v>
      </c>
      <c r="J6" s="175"/>
      <c r="K6" s="175"/>
      <c r="L6" s="175">
        <v>1</v>
      </c>
      <c r="M6" s="175"/>
      <c r="N6" s="175"/>
      <c r="O6" s="175" t="s">
        <v>48</v>
      </c>
      <c r="P6" s="175"/>
      <c r="Q6" s="175"/>
      <c r="R6" s="175">
        <v>1</v>
      </c>
      <c r="S6" s="175"/>
      <c r="T6" s="175"/>
      <c r="U6" s="175" t="s">
        <v>48</v>
      </c>
      <c r="V6" s="175"/>
      <c r="W6" s="175"/>
      <c r="X6" s="175">
        <v>1</v>
      </c>
      <c r="Y6" s="175"/>
      <c r="Z6" s="175"/>
      <c r="AA6" s="175" t="s">
        <v>48</v>
      </c>
      <c r="AB6" s="175"/>
      <c r="AC6" s="175"/>
      <c r="AD6" s="175">
        <v>1</v>
      </c>
      <c r="AE6" s="175"/>
      <c r="AF6" s="175"/>
      <c r="AG6" s="175" t="s">
        <v>48</v>
      </c>
      <c r="AH6" s="175"/>
      <c r="AI6" s="175"/>
      <c r="AJ6" s="175">
        <v>1</v>
      </c>
      <c r="AK6" s="175"/>
      <c r="AL6" s="175"/>
    </row>
    <row r="7" spans="1:38" s="133" customFormat="1" x14ac:dyDescent="0.35">
      <c r="C7" s="175" t="s">
        <v>399</v>
      </c>
      <c r="D7" s="175"/>
      <c r="E7" s="175"/>
      <c r="F7" s="175" t="s">
        <v>399</v>
      </c>
      <c r="G7" s="175"/>
      <c r="H7" s="175"/>
      <c r="I7" s="175" t="s">
        <v>399</v>
      </c>
      <c r="J7" s="175"/>
      <c r="K7" s="175"/>
      <c r="L7" s="175" t="s">
        <v>399</v>
      </c>
      <c r="M7" s="175"/>
      <c r="N7" s="175"/>
      <c r="O7" s="175" t="s">
        <v>399</v>
      </c>
      <c r="P7" s="175"/>
      <c r="Q7" s="175"/>
      <c r="R7" s="175" t="s">
        <v>399</v>
      </c>
      <c r="S7" s="175"/>
      <c r="T7" s="175"/>
      <c r="U7" s="175" t="s">
        <v>399</v>
      </c>
      <c r="V7" s="175"/>
      <c r="W7" s="175"/>
      <c r="X7" s="175" t="s">
        <v>399</v>
      </c>
      <c r="Y7" s="175"/>
      <c r="Z7" s="175"/>
      <c r="AA7" s="175" t="s">
        <v>399</v>
      </c>
      <c r="AB7" s="175"/>
      <c r="AC7" s="175"/>
      <c r="AD7" s="175" t="s">
        <v>399</v>
      </c>
      <c r="AE7" s="175"/>
      <c r="AF7" s="175"/>
      <c r="AG7" s="175" t="s">
        <v>399</v>
      </c>
      <c r="AH7" s="175"/>
      <c r="AI7" s="175"/>
      <c r="AJ7" s="175" t="s">
        <v>399</v>
      </c>
      <c r="AK7" s="175"/>
      <c r="AL7" s="175"/>
    </row>
    <row r="8" spans="1:38" s="133" customFormat="1" ht="13.15" x14ac:dyDescent="0.4">
      <c r="C8" s="174" t="s">
        <v>48</v>
      </c>
      <c r="D8" s="174" t="s">
        <v>400</v>
      </c>
      <c r="E8" s="174" t="s">
        <v>401</v>
      </c>
      <c r="F8" s="174" t="s">
        <v>48</v>
      </c>
      <c r="G8" s="174" t="s">
        <v>400</v>
      </c>
      <c r="H8" s="174" t="s">
        <v>401</v>
      </c>
      <c r="I8" s="174" t="s">
        <v>48</v>
      </c>
      <c r="J8" s="174" t="s">
        <v>400</v>
      </c>
      <c r="K8" s="174" t="s">
        <v>401</v>
      </c>
      <c r="L8" s="174" t="s">
        <v>48</v>
      </c>
      <c r="M8" s="174" t="s">
        <v>400</v>
      </c>
      <c r="N8" s="174" t="s">
        <v>401</v>
      </c>
      <c r="O8" s="174" t="s">
        <v>48</v>
      </c>
      <c r="P8" s="174" t="s">
        <v>400</v>
      </c>
      <c r="Q8" s="174" t="s">
        <v>401</v>
      </c>
      <c r="R8" s="174" t="s">
        <v>48</v>
      </c>
      <c r="S8" s="174" t="s">
        <v>400</v>
      </c>
      <c r="T8" s="174" t="s">
        <v>401</v>
      </c>
      <c r="U8" s="174" t="s">
        <v>48</v>
      </c>
      <c r="V8" s="174" t="s">
        <v>400</v>
      </c>
      <c r="W8" s="174" t="s">
        <v>401</v>
      </c>
      <c r="X8" s="174" t="s">
        <v>48</v>
      </c>
      <c r="Y8" s="174" t="s">
        <v>400</v>
      </c>
      <c r="Z8" s="174" t="s">
        <v>401</v>
      </c>
      <c r="AA8" s="174" t="s">
        <v>48</v>
      </c>
      <c r="AB8" s="174" t="s">
        <v>400</v>
      </c>
      <c r="AC8" s="174" t="s">
        <v>401</v>
      </c>
      <c r="AD8" s="174" t="s">
        <v>48</v>
      </c>
      <c r="AE8" s="174" t="s">
        <v>400</v>
      </c>
      <c r="AF8" s="174" t="s">
        <v>401</v>
      </c>
      <c r="AG8" s="174" t="s">
        <v>48</v>
      </c>
      <c r="AH8" s="174" t="s">
        <v>400</v>
      </c>
      <c r="AI8" s="174" t="s">
        <v>401</v>
      </c>
      <c r="AJ8" s="174" t="s">
        <v>48</v>
      </c>
      <c r="AK8" s="174" t="s">
        <v>400</v>
      </c>
      <c r="AL8" s="174" t="s">
        <v>401</v>
      </c>
    </row>
    <row r="9" spans="1:38" s="133" customFormat="1" x14ac:dyDescent="0.35">
      <c r="C9" s="175" t="s">
        <v>407</v>
      </c>
      <c r="D9" s="175" t="s">
        <v>407</v>
      </c>
      <c r="E9" s="175" t="s">
        <v>407</v>
      </c>
      <c r="F9" s="175" t="s">
        <v>407</v>
      </c>
      <c r="G9" s="175" t="s">
        <v>407</v>
      </c>
      <c r="H9" s="175" t="s">
        <v>407</v>
      </c>
      <c r="I9" s="175" t="s">
        <v>407</v>
      </c>
      <c r="J9" s="175" t="s">
        <v>407</v>
      </c>
      <c r="K9" s="175" t="s">
        <v>407</v>
      </c>
      <c r="L9" s="175" t="s">
        <v>407</v>
      </c>
      <c r="M9" s="175" t="s">
        <v>407</v>
      </c>
      <c r="N9" s="175" t="s">
        <v>407</v>
      </c>
      <c r="O9" s="175" t="s">
        <v>407</v>
      </c>
      <c r="P9" s="175" t="s">
        <v>407</v>
      </c>
      <c r="Q9" s="175" t="s">
        <v>407</v>
      </c>
      <c r="R9" s="175" t="s">
        <v>407</v>
      </c>
      <c r="S9" s="175" t="s">
        <v>407</v>
      </c>
      <c r="T9" s="175" t="s">
        <v>407</v>
      </c>
      <c r="U9" s="175" t="s">
        <v>407</v>
      </c>
      <c r="V9" s="175" t="s">
        <v>407</v>
      </c>
      <c r="W9" s="175" t="s">
        <v>407</v>
      </c>
      <c r="X9" s="175" t="s">
        <v>407</v>
      </c>
      <c r="Y9" s="175" t="s">
        <v>407</v>
      </c>
      <c r="Z9" s="175" t="s">
        <v>407</v>
      </c>
      <c r="AA9" s="175" t="s">
        <v>407</v>
      </c>
      <c r="AB9" s="175" t="s">
        <v>407</v>
      </c>
      <c r="AC9" s="175" t="s">
        <v>407</v>
      </c>
      <c r="AD9" s="175" t="s">
        <v>407</v>
      </c>
      <c r="AE9" s="175" t="s">
        <v>407</v>
      </c>
      <c r="AF9" s="175" t="s">
        <v>407</v>
      </c>
      <c r="AG9" s="175" t="s">
        <v>407</v>
      </c>
      <c r="AH9" s="175" t="s">
        <v>407</v>
      </c>
      <c r="AI9" s="175" t="s">
        <v>407</v>
      </c>
      <c r="AJ9" s="175" t="s">
        <v>407</v>
      </c>
      <c r="AK9" s="175" t="s">
        <v>407</v>
      </c>
      <c r="AL9" s="175" t="s">
        <v>407</v>
      </c>
    </row>
    <row r="10" spans="1:38" x14ac:dyDescent="0.35">
      <c r="A10" s="133" t="s">
        <v>255</v>
      </c>
      <c r="B10" s="133" t="s">
        <v>256</v>
      </c>
      <c r="C10" t="s">
        <v>441</v>
      </c>
      <c r="D10" t="s">
        <v>441</v>
      </c>
      <c r="E10" t="s">
        <v>441</v>
      </c>
      <c r="F10" t="s">
        <v>441</v>
      </c>
      <c r="G10" t="s">
        <v>441</v>
      </c>
      <c r="H10" t="s">
        <v>441</v>
      </c>
      <c r="I10" t="s">
        <v>441</v>
      </c>
      <c r="J10" t="s">
        <v>441</v>
      </c>
      <c r="K10" t="s">
        <v>441</v>
      </c>
      <c r="L10" t="s">
        <v>441</v>
      </c>
      <c r="M10" t="s">
        <v>441</v>
      </c>
      <c r="N10" t="s">
        <v>441</v>
      </c>
      <c r="O10" t="s">
        <v>441</v>
      </c>
      <c r="P10" t="s">
        <v>441</v>
      </c>
      <c r="Q10" t="s">
        <v>441</v>
      </c>
      <c r="R10" t="s">
        <v>441</v>
      </c>
      <c r="S10" t="s">
        <v>441</v>
      </c>
      <c r="T10" t="s">
        <v>441</v>
      </c>
      <c r="U10" t="s">
        <v>441</v>
      </c>
      <c r="V10" t="s">
        <v>441</v>
      </c>
      <c r="W10" t="s">
        <v>441</v>
      </c>
      <c r="X10" t="s">
        <v>441</v>
      </c>
      <c r="Y10" t="s">
        <v>441</v>
      </c>
      <c r="Z10" t="s">
        <v>441</v>
      </c>
      <c r="AA10" t="s">
        <v>441</v>
      </c>
      <c r="AB10" t="s">
        <v>441</v>
      </c>
      <c r="AC10" t="s">
        <v>441</v>
      </c>
      <c r="AD10" t="s">
        <v>441</v>
      </c>
      <c r="AE10" t="s">
        <v>441</v>
      </c>
      <c r="AF10" t="s">
        <v>441</v>
      </c>
      <c r="AG10" t="s">
        <v>441</v>
      </c>
      <c r="AH10" t="s">
        <v>441</v>
      </c>
      <c r="AI10" t="s">
        <v>441</v>
      </c>
      <c r="AJ10" t="s">
        <v>441</v>
      </c>
      <c r="AK10" t="s">
        <v>441</v>
      </c>
      <c r="AL10" t="s">
        <v>441</v>
      </c>
    </row>
    <row r="11" spans="1:38" x14ac:dyDescent="0.35">
      <c r="A11" s="133" t="s">
        <v>253</v>
      </c>
      <c r="B11" s="133" t="s">
        <v>254</v>
      </c>
      <c r="C11">
        <v>1385</v>
      </c>
      <c r="D11">
        <v>688</v>
      </c>
      <c r="E11">
        <v>697</v>
      </c>
      <c r="F11">
        <v>87</v>
      </c>
      <c r="G11">
        <v>85</v>
      </c>
      <c r="H11">
        <v>88</v>
      </c>
      <c r="I11" s="319" t="s">
        <v>33</v>
      </c>
      <c r="J11">
        <v>0</v>
      </c>
      <c r="K11">
        <v>0</v>
      </c>
      <c r="L11" t="s">
        <v>33</v>
      </c>
      <c r="M11" t="s">
        <v>33</v>
      </c>
      <c r="N11" t="s">
        <v>33</v>
      </c>
      <c r="O11">
        <v>0</v>
      </c>
      <c r="P11">
        <v>0</v>
      </c>
      <c r="Q11">
        <v>0</v>
      </c>
      <c r="R11" t="s">
        <v>33</v>
      </c>
      <c r="S11" t="s">
        <v>33</v>
      </c>
      <c r="T11" t="s">
        <v>33</v>
      </c>
      <c r="U11">
        <v>205</v>
      </c>
      <c r="V11">
        <v>149</v>
      </c>
      <c r="W11">
        <v>56</v>
      </c>
      <c r="X11">
        <v>54</v>
      </c>
      <c r="Y11">
        <v>54</v>
      </c>
      <c r="Z11">
        <v>54</v>
      </c>
      <c r="AA11">
        <v>51</v>
      </c>
      <c r="AB11">
        <v>34</v>
      </c>
      <c r="AC11">
        <v>17</v>
      </c>
      <c r="AD11">
        <v>24</v>
      </c>
      <c r="AE11" t="s">
        <v>414</v>
      </c>
      <c r="AF11" t="s">
        <v>414</v>
      </c>
      <c r="AG11">
        <v>1654</v>
      </c>
      <c r="AH11">
        <v>879</v>
      </c>
      <c r="AI11">
        <v>775</v>
      </c>
      <c r="AJ11">
        <v>80</v>
      </c>
      <c r="AK11">
        <v>77</v>
      </c>
      <c r="AL11">
        <v>84</v>
      </c>
    </row>
    <row r="12" spans="1:38" x14ac:dyDescent="0.35">
      <c r="A12" s="133" t="s">
        <v>299</v>
      </c>
      <c r="B12" s="133" t="s">
        <v>300</v>
      </c>
      <c r="C12">
        <v>3036</v>
      </c>
      <c r="D12">
        <v>1447</v>
      </c>
      <c r="E12">
        <v>1589</v>
      </c>
      <c r="F12">
        <v>90</v>
      </c>
      <c r="G12">
        <v>89</v>
      </c>
      <c r="H12">
        <v>92</v>
      </c>
      <c r="I12">
        <v>0</v>
      </c>
      <c r="J12">
        <v>0</v>
      </c>
      <c r="K12">
        <v>0</v>
      </c>
      <c r="L12" t="s">
        <v>33</v>
      </c>
      <c r="M12" t="s">
        <v>33</v>
      </c>
      <c r="N12" t="s">
        <v>33</v>
      </c>
      <c r="O12">
        <v>0</v>
      </c>
      <c r="P12">
        <v>0</v>
      </c>
      <c r="Q12">
        <v>0</v>
      </c>
      <c r="R12" t="s">
        <v>33</v>
      </c>
      <c r="S12" t="s">
        <v>33</v>
      </c>
      <c r="T12" t="s">
        <v>33</v>
      </c>
      <c r="U12">
        <v>503</v>
      </c>
      <c r="V12">
        <v>352</v>
      </c>
      <c r="W12">
        <v>151</v>
      </c>
      <c r="X12">
        <v>60</v>
      </c>
      <c r="Y12">
        <v>59</v>
      </c>
      <c r="Z12">
        <v>62</v>
      </c>
      <c r="AA12">
        <v>64</v>
      </c>
      <c r="AB12">
        <v>46</v>
      </c>
      <c r="AC12">
        <v>18</v>
      </c>
      <c r="AD12">
        <v>13</v>
      </c>
      <c r="AE12">
        <v>13</v>
      </c>
      <c r="AF12" t="s">
        <v>414</v>
      </c>
      <c r="AG12">
        <v>3626</v>
      </c>
      <c r="AH12">
        <v>1857</v>
      </c>
      <c r="AI12">
        <v>1769</v>
      </c>
      <c r="AJ12">
        <v>84</v>
      </c>
      <c r="AK12">
        <v>81</v>
      </c>
      <c r="AL12">
        <v>88</v>
      </c>
    </row>
    <row r="13" spans="1:38" x14ac:dyDescent="0.35">
      <c r="A13" s="133" t="s">
        <v>257</v>
      </c>
      <c r="B13" s="133" t="s">
        <v>258</v>
      </c>
      <c r="C13">
        <v>2340</v>
      </c>
      <c r="D13">
        <v>1107</v>
      </c>
      <c r="E13">
        <v>1233</v>
      </c>
      <c r="F13">
        <v>91</v>
      </c>
      <c r="G13">
        <v>89</v>
      </c>
      <c r="H13">
        <v>93</v>
      </c>
      <c r="I13">
        <v>0</v>
      </c>
      <c r="J13">
        <v>0</v>
      </c>
      <c r="K13">
        <v>0</v>
      </c>
      <c r="L13" t="s">
        <v>33</v>
      </c>
      <c r="M13" t="s">
        <v>33</v>
      </c>
      <c r="N13" t="s">
        <v>33</v>
      </c>
      <c r="O13">
        <v>0</v>
      </c>
      <c r="P13">
        <v>0</v>
      </c>
      <c r="Q13">
        <v>0</v>
      </c>
      <c r="R13" t="s">
        <v>33</v>
      </c>
      <c r="S13" t="s">
        <v>33</v>
      </c>
      <c r="T13" t="s">
        <v>33</v>
      </c>
      <c r="U13">
        <v>362</v>
      </c>
      <c r="V13">
        <v>247</v>
      </c>
      <c r="W13">
        <v>115</v>
      </c>
      <c r="X13">
        <v>61</v>
      </c>
      <c r="Y13">
        <v>62</v>
      </c>
      <c r="Z13">
        <v>59</v>
      </c>
      <c r="AA13">
        <v>95</v>
      </c>
      <c r="AB13">
        <v>73</v>
      </c>
      <c r="AC13">
        <v>22</v>
      </c>
      <c r="AD13">
        <v>32</v>
      </c>
      <c r="AE13">
        <v>33</v>
      </c>
      <c r="AF13">
        <v>27</v>
      </c>
      <c r="AG13">
        <v>2821</v>
      </c>
      <c r="AH13">
        <v>1438</v>
      </c>
      <c r="AI13">
        <v>1383</v>
      </c>
      <c r="AJ13">
        <v>85</v>
      </c>
      <c r="AK13">
        <v>81</v>
      </c>
      <c r="AL13">
        <v>89</v>
      </c>
    </row>
    <row r="14" spans="1:38" x14ac:dyDescent="0.35">
      <c r="A14" s="133" t="s">
        <v>259</v>
      </c>
      <c r="B14" s="133" t="s">
        <v>260</v>
      </c>
      <c r="C14">
        <v>1251</v>
      </c>
      <c r="D14">
        <v>608</v>
      </c>
      <c r="E14">
        <v>643</v>
      </c>
      <c r="F14">
        <v>92</v>
      </c>
      <c r="G14">
        <v>91</v>
      </c>
      <c r="H14">
        <v>92</v>
      </c>
      <c r="I14">
        <v>0</v>
      </c>
      <c r="J14">
        <v>0</v>
      </c>
      <c r="K14">
        <v>0</v>
      </c>
      <c r="L14" t="s">
        <v>33</v>
      </c>
      <c r="M14" t="s">
        <v>33</v>
      </c>
      <c r="N14" t="s">
        <v>33</v>
      </c>
      <c r="O14">
        <v>0</v>
      </c>
      <c r="P14">
        <v>0</v>
      </c>
      <c r="Q14">
        <v>0</v>
      </c>
      <c r="R14" t="s">
        <v>33</v>
      </c>
      <c r="S14" t="s">
        <v>33</v>
      </c>
      <c r="T14" t="s">
        <v>33</v>
      </c>
      <c r="U14">
        <v>167</v>
      </c>
      <c r="V14">
        <v>117</v>
      </c>
      <c r="W14">
        <v>50</v>
      </c>
      <c r="X14">
        <v>59</v>
      </c>
      <c r="Y14">
        <v>57</v>
      </c>
      <c r="Z14">
        <v>62</v>
      </c>
      <c r="AA14">
        <v>52</v>
      </c>
      <c r="AB14">
        <v>39</v>
      </c>
      <c r="AC14">
        <v>13</v>
      </c>
      <c r="AD14">
        <v>33</v>
      </c>
      <c r="AE14">
        <v>33</v>
      </c>
      <c r="AF14">
        <v>31</v>
      </c>
      <c r="AG14">
        <v>1484</v>
      </c>
      <c r="AH14">
        <v>771</v>
      </c>
      <c r="AI14">
        <v>713</v>
      </c>
      <c r="AJ14">
        <v>85</v>
      </c>
      <c r="AK14">
        <v>82</v>
      </c>
      <c r="AL14">
        <v>88</v>
      </c>
    </row>
    <row r="15" spans="1:38" x14ac:dyDescent="0.35">
      <c r="A15" s="133" t="s">
        <v>263</v>
      </c>
      <c r="B15" s="133" t="s">
        <v>264</v>
      </c>
      <c r="C15">
        <v>1742</v>
      </c>
      <c r="D15">
        <v>819</v>
      </c>
      <c r="E15">
        <v>923</v>
      </c>
      <c r="F15">
        <v>87</v>
      </c>
      <c r="G15">
        <v>86</v>
      </c>
      <c r="H15">
        <v>88</v>
      </c>
      <c r="I15">
        <v>0</v>
      </c>
      <c r="J15">
        <v>0</v>
      </c>
      <c r="K15">
        <v>0</v>
      </c>
      <c r="L15" t="s">
        <v>33</v>
      </c>
      <c r="M15" t="s">
        <v>33</v>
      </c>
      <c r="N15" t="s">
        <v>33</v>
      </c>
      <c r="O15">
        <v>0</v>
      </c>
      <c r="P15">
        <v>0</v>
      </c>
      <c r="Q15">
        <v>0</v>
      </c>
      <c r="R15" t="s">
        <v>33</v>
      </c>
      <c r="S15" t="s">
        <v>33</v>
      </c>
      <c r="T15" t="s">
        <v>33</v>
      </c>
      <c r="U15">
        <v>292</v>
      </c>
      <c r="V15">
        <v>207</v>
      </c>
      <c r="W15">
        <v>85</v>
      </c>
      <c r="X15">
        <v>52</v>
      </c>
      <c r="Y15">
        <v>53</v>
      </c>
      <c r="Z15">
        <v>51</v>
      </c>
      <c r="AA15">
        <v>59</v>
      </c>
      <c r="AB15">
        <v>44</v>
      </c>
      <c r="AC15">
        <v>15</v>
      </c>
      <c r="AD15">
        <v>22</v>
      </c>
      <c r="AE15">
        <v>18</v>
      </c>
      <c r="AF15">
        <v>33</v>
      </c>
      <c r="AG15">
        <v>2108</v>
      </c>
      <c r="AH15">
        <v>1078</v>
      </c>
      <c r="AI15">
        <v>1030</v>
      </c>
      <c r="AJ15">
        <v>80</v>
      </c>
      <c r="AK15">
        <v>76</v>
      </c>
      <c r="AL15">
        <v>84</v>
      </c>
    </row>
    <row r="16" spans="1:38" x14ac:dyDescent="0.35">
      <c r="A16" s="133" t="s">
        <v>265</v>
      </c>
      <c r="B16" s="133" t="s">
        <v>266</v>
      </c>
      <c r="C16">
        <v>870</v>
      </c>
      <c r="D16">
        <v>424</v>
      </c>
      <c r="E16">
        <v>446</v>
      </c>
      <c r="F16">
        <v>92</v>
      </c>
      <c r="G16">
        <v>92</v>
      </c>
      <c r="H16">
        <v>92</v>
      </c>
      <c r="I16">
        <v>0</v>
      </c>
      <c r="J16">
        <v>0</v>
      </c>
      <c r="K16">
        <v>0</v>
      </c>
      <c r="L16" t="s">
        <v>33</v>
      </c>
      <c r="M16" t="s">
        <v>33</v>
      </c>
      <c r="N16" t="s">
        <v>33</v>
      </c>
      <c r="O16">
        <v>0</v>
      </c>
      <c r="P16">
        <v>0</v>
      </c>
      <c r="Q16">
        <v>0</v>
      </c>
      <c r="R16" t="s">
        <v>33</v>
      </c>
      <c r="S16" t="s">
        <v>33</v>
      </c>
      <c r="T16" t="s">
        <v>33</v>
      </c>
      <c r="U16">
        <v>110</v>
      </c>
      <c r="V16">
        <v>70</v>
      </c>
      <c r="W16">
        <v>40</v>
      </c>
      <c r="X16">
        <v>56</v>
      </c>
      <c r="Y16">
        <v>61</v>
      </c>
      <c r="Z16">
        <v>48</v>
      </c>
      <c r="AA16">
        <v>19</v>
      </c>
      <c r="AB16">
        <v>15</v>
      </c>
      <c r="AC16">
        <v>4</v>
      </c>
      <c r="AD16">
        <v>32</v>
      </c>
      <c r="AE16" t="s">
        <v>414</v>
      </c>
      <c r="AF16" t="s">
        <v>414</v>
      </c>
      <c r="AG16">
        <v>1003</v>
      </c>
      <c r="AH16">
        <v>511</v>
      </c>
      <c r="AI16">
        <v>492</v>
      </c>
      <c r="AJ16">
        <v>87</v>
      </c>
      <c r="AK16">
        <v>86</v>
      </c>
      <c r="AL16">
        <v>87</v>
      </c>
    </row>
    <row r="17" spans="1:38" x14ac:dyDescent="0.35">
      <c r="A17" s="133" t="s">
        <v>267</v>
      </c>
      <c r="B17" s="133" t="s">
        <v>268</v>
      </c>
      <c r="C17">
        <v>2716</v>
      </c>
      <c r="D17">
        <v>1177</v>
      </c>
      <c r="E17">
        <v>1539</v>
      </c>
      <c r="F17">
        <v>90</v>
      </c>
      <c r="G17">
        <v>89</v>
      </c>
      <c r="H17">
        <v>91</v>
      </c>
      <c r="I17">
        <v>0</v>
      </c>
      <c r="J17">
        <v>0</v>
      </c>
      <c r="K17">
        <v>0</v>
      </c>
      <c r="L17" t="s">
        <v>33</v>
      </c>
      <c r="M17" t="s">
        <v>33</v>
      </c>
      <c r="N17" t="s">
        <v>33</v>
      </c>
      <c r="O17">
        <v>0</v>
      </c>
      <c r="P17">
        <v>0</v>
      </c>
      <c r="Q17">
        <v>0</v>
      </c>
      <c r="R17" t="s">
        <v>33</v>
      </c>
      <c r="S17" t="s">
        <v>33</v>
      </c>
      <c r="T17" t="s">
        <v>33</v>
      </c>
      <c r="U17">
        <v>393</v>
      </c>
      <c r="V17">
        <v>289</v>
      </c>
      <c r="W17">
        <v>104</v>
      </c>
      <c r="X17">
        <v>56</v>
      </c>
      <c r="Y17">
        <v>56</v>
      </c>
      <c r="Z17">
        <v>57</v>
      </c>
      <c r="AA17">
        <v>82</v>
      </c>
      <c r="AB17">
        <v>60</v>
      </c>
      <c r="AC17">
        <v>22</v>
      </c>
      <c r="AD17">
        <v>24</v>
      </c>
      <c r="AE17" t="s">
        <v>414</v>
      </c>
      <c r="AF17" t="s">
        <v>414</v>
      </c>
      <c r="AG17">
        <v>3202</v>
      </c>
      <c r="AH17">
        <v>1531</v>
      </c>
      <c r="AI17">
        <v>1671</v>
      </c>
      <c r="AJ17">
        <v>84</v>
      </c>
      <c r="AK17">
        <v>80</v>
      </c>
      <c r="AL17">
        <v>87</v>
      </c>
    </row>
    <row r="18" spans="1:38" x14ac:dyDescent="0.35">
      <c r="A18" s="133" t="s">
        <v>269</v>
      </c>
      <c r="B18" s="133" t="s">
        <v>270</v>
      </c>
      <c r="C18">
        <v>3267</v>
      </c>
      <c r="D18">
        <v>1589</v>
      </c>
      <c r="E18">
        <v>1678</v>
      </c>
      <c r="F18">
        <v>89</v>
      </c>
      <c r="G18">
        <v>88</v>
      </c>
      <c r="H18">
        <v>90</v>
      </c>
      <c r="I18">
        <v>0</v>
      </c>
      <c r="J18">
        <v>0</v>
      </c>
      <c r="K18">
        <v>0</v>
      </c>
      <c r="L18" t="s">
        <v>33</v>
      </c>
      <c r="M18" t="s">
        <v>33</v>
      </c>
      <c r="N18" t="s">
        <v>33</v>
      </c>
      <c r="O18">
        <v>0</v>
      </c>
      <c r="P18">
        <v>0</v>
      </c>
      <c r="Q18">
        <v>0</v>
      </c>
      <c r="R18" t="s">
        <v>33</v>
      </c>
      <c r="S18" t="s">
        <v>33</v>
      </c>
      <c r="T18" t="s">
        <v>33</v>
      </c>
      <c r="U18">
        <v>442</v>
      </c>
      <c r="V18">
        <v>322</v>
      </c>
      <c r="W18">
        <v>120</v>
      </c>
      <c r="X18">
        <v>57</v>
      </c>
      <c r="Y18">
        <v>56</v>
      </c>
      <c r="Z18">
        <v>60</v>
      </c>
      <c r="AA18">
        <v>78</v>
      </c>
      <c r="AB18">
        <v>54</v>
      </c>
      <c r="AC18">
        <v>24</v>
      </c>
      <c r="AD18">
        <v>14</v>
      </c>
      <c r="AE18" t="s">
        <v>414</v>
      </c>
      <c r="AF18" t="s">
        <v>414</v>
      </c>
      <c r="AG18">
        <v>3810</v>
      </c>
      <c r="AH18">
        <v>1979</v>
      </c>
      <c r="AI18">
        <v>1831</v>
      </c>
      <c r="AJ18">
        <v>83</v>
      </c>
      <c r="AK18">
        <v>80</v>
      </c>
      <c r="AL18">
        <v>86</v>
      </c>
    </row>
    <row r="19" spans="1:38" x14ac:dyDescent="0.35">
      <c r="A19" s="133" t="s">
        <v>273</v>
      </c>
      <c r="B19" s="133" t="s">
        <v>274</v>
      </c>
      <c r="C19">
        <v>2910</v>
      </c>
      <c r="D19">
        <v>1385</v>
      </c>
      <c r="E19">
        <v>1525</v>
      </c>
      <c r="F19">
        <v>89</v>
      </c>
      <c r="G19">
        <v>87</v>
      </c>
      <c r="H19">
        <v>90</v>
      </c>
      <c r="I19">
        <v>0</v>
      </c>
      <c r="J19">
        <v>0</v>
      </c>
      <c r="K19">
        <v>0</v>
      </c>
      <c r="L19" t="s">
        <v>33</v>
      </c>
      <c r="M19" t="s">
        <v>33</v>
      </c>
      <c r="N19" t="s">
        <v>33</v>
      </c>
      <c r="O19">
        <v>0</v>
      </c>
      <c r="P19">
        <v>0</v>
      </c>
      <c r="Q19">
        <v>0</v>
      </c>
      <c r="R19" t="s">
        <v>33</v>
      </c>
      <c r="S19" t="s">
        <v>33</v>
      </c>
      <c r="T19" t="s">
        <v>33</v>
      </c>
      <c r="U19">
        <v>461</v>
      </c>
      <c r="V19">
        <v>294</v>
      </c>
      <c r="W19">
        <v>167</v>
      </c>
      <c r="X19">
        <v>56</v>
      </c>
      <c r="Y19">
        <v>54</v>
      </c>
      <c r="Z19">
        <v>60</v>
      </c>
      <c r="AA19">
        <v>71</v>
      </c>
      <c r="AB19">
        <v>54</v>
      </c>
      <c r="AC19">
        <v>17</v>
      </c>
      <c r="AD19">
        <v>25</v>
      </c>
      <c r="AE19">
        <v>26</v>
      </c>
      <c r="AF19">
        <v>24</v>
      </c>
      <c r="AG19">
        <v>3479</v>
      </c>
      <c r="AH19">
        <v>1749</v>
      </c>
      <c r="AI19">
        <v>1730</v>
      </c>
      <c r="AJ19">
        <v>82</v>
      </c>
      <c r="AK19">
        <v>79</v>
      </c>
      <c r="AL19">
        <v>86</v>
      </c>
    </row>
    <row r="20" spans="1:38" x14ac:dyDescent="0.35">
      <c r="A20" s="133" t="s">
        <v>275</v>
      </c>
      <c r="B20" s="133" t="s">
        <v>276</v>
      </c>
      <c r="C20">
        <v>2803</v>
      </c>
      <c r="D20">
        <v>1350</v>
      </c>
      <c r="E20">
        <v>1453</v>
      </c>
      <c r="F20">
        <v>88</v>
      </c>
      <c r="G20">
        <v>87</v>
      </c>
      <c r="H20">
        <v>90</v>
      </c>
      <c r="I20">
        <v>0</v>
      </c>
      <c r="J20">
        <v>0</v>
      </c>
      <c r="K20">
        <v>0</v>
      </c>
      <c r="L20" t="s">
        <v>33</v>
      </c>
      <c r="M20" t="s">
        <v>33</v>
      </c>
      <c r="N20" t="s">
        <v>33</v>
      </c>
      <c r="O20">
        <v>0</v>
      </c>
      <c r="P20">
        <v>0</v>
      </c>
      <c r="Q20">
        <v>0</v>
      </c>
      <c r="R20" t="s">
        <v>33</v>
      </c>
      <c r="S20" t="s">
        <v>33</v>
      </c>
      <c r="T20" t="s">
        <v>33</v>
      </c>
      <c r="U20">
        <v>492</v>
      </c>
      <c r="V20">
        <v>320</v>
      </c>
      <c r="W20">
        <v>172</v>
      </c>
      <c r="X20">
        <v>59</v>
      </c>
      <c r="Y20">
        <v>57</v>
      </c>
      <c r="Z20">
        <v>63</v>
      </c>
      <c r="AA20">
        <v>151</v>
      </c>
      <c r="AB20">
        <v>112</v>
      </c>
      <c r="AC20">
        <v>39</v>
      </c>
      <c r="AD20">
        <v>23</v>
      </c>
      <c r="AE20">
        <v>23</v>
      </c>
      <c r="AF20">
        <v>23</v>
      </c>
      <c r="AG20">
        <v>3472</v>
      </c>
      <c r="AH20">
        <v>1797</v>
      </c>
      <c r="AI20">
        <v>1675</v>
      </c>
      <c r="AJ20">
        <v>81</v>
      </c>
      <c r="AK20">
        <v>77</v>
      </c>
      <c r="AL20">
        <v>85</v>
      </c>
    </row>
    <row r="21" spans="1:38" x14ac:dyDescent="0.35">
      <c r="A21" s="133" t="s">
        <v>277</v>
      </c>
      <c r="B21" s="133" t="s">
        <v>278</v>
      </c>
      <c r="C21">
        <v>2510</v>
      </c>
      <c r="D21">
        <v>1243</v>
      </c>
      <c r="E21">
        <v>1267</v>
      </c>
      <c r="F21">
        <v>91</v>
      </c>
      <c r="G21">
        <v>89</v>
      </c>
      <c r="H21">
        <v>92</v>
      </c>
      <c r="I21">
        <v>0</v>
      </c>
      <c r="J21">
        <v>0</v>
      </c>
      <c r="K21">
        <v>0</v>
      </c>
      <c r="L21" t="s">
        <v>33</v>
      </c>
      <c r="M21" t="s">
        <v>33</v>
      </c>
      <c r="N21" t="s">
        <v>33</v>
      </c>
      <c r="O21">
        <v>0</v>
      </c>
      <c r="P21">
        <v>0</v>
      </c>
      <c r="Q21">
        <v>0</v>
      </c>
      <c r="R21" t="s">
        <v>33</v>
      </c>
      <c r="S21" t="s">
        <v>33</v>
      </c>
      <c r="T21" t="s">
        <v>33</v>
      </c>
      <c r="U21">
        <v>319</v>
      </c>
      <c r="V21">
        <v>234</v>
      </c>
      <c r="W21">
        <v>85</v>
      </c>
      <c r="X21">
        <v>58</v>
      </c>
      <c r="Y21">
        <v>61</v>
      </c>
      <c r="Z21">
        <v>51</v>
      </c>
      <c r="AA21">
        <v>56</v>
      </c>
      <c r="AB21">
        <v>39</v>
      </c>
      <c r="AC21">
        <v>17</v>
      </c>
      <c r="AD21">
        <v>25</v>
      </c>
      <c r="AE21">
        <v>33</v>
      </c>
      <c r="AF21" t="s">
        <v>414</v>
      </c>
      <c r="AG21">
        <v>2912</v>
      </c>
      <c r="AH21">
        <v>1529</v>
      </c>
      <c r="AI21">
        <v>1383</v>
      </c>
      <c r="AJ21">
        <v>85</v>
      </c>
      <c r="AK21">
        <v>83</v>
      </c>
      <c r="AL21">
        <v>88</v>
      </c>
    </row>
    <row r="22" spans="1:38" x14ac:dyDescent="0.35">
      <c r="A22" s="133" t="s">
        <v>279</v>
      </c>
      <c r="B22" s="133" t="s">
        <v>280</v>
      </c>
      <c r="C22">
        <v>1321</v>
      </c>
      <c r="D22">
        <v>589</v>
      </c>
      <c r="E22">
        <v>732</v>
      </c>
      <c r="F22">
        <v>93</v>
      </c>
      <c r="G22">
        <v>92</v>
      </c>
      <c r="H22">
        <v>93</v>
      </c>
      <c r="I22">
        <v>0</v>
      </c>
      <c r="J22">
        <v>0</v>
      </c>
      <c r="K22">
        <v>0</v>
      </c>
      <c r="L22" t="s">
        <v>33</v>
      </c>
      <c r="M22" t="s">
        <v>33</v>
      </c>
      <c r="N22" t="s">
        <v>33</v>
      </c>
      <c r="O22">
        <v>0</v>
      </c>
      <c r="P22">
        <v>0</v>
      </c>
      <c r="Q22">
        <v>0</v>
      </c>
      <c r="R22" t="s">
        <v>33</v>
      </c>
      <c r="S22" t="s">
        <v>33</v>
      </c>
      <c r="T22" t="s">
        <v>33</v>
      </c>
      <c r="U22">
        <v>170</v>
      </c>
      <c r="V22">
        <v>112</v>
      </c>
      <c r="W22">
        <v>58</v>
      </c>
      <c r="X22">
        <v>69</v>
      </c>
      <c r="Y22">
        <v>69</v>
      </c>
      <c r="Z22">
        <v>69</v>
      </c>
      <c r="AA22">
        <v>33</v>
      </c>
      <c r="AB22">
        <v>27</v>
      </c>
      <c r="AC22">
        <v>6</v>
      </c>
      <c r="AD22">
        <v>42</v>
      </c>
      <c r="AE22">
        <v>48</v>
      </c>
      <c r="AF22" t="s">
        <v>414</v>
      </c>
      <c r="AG22">
        <v>1548</v>
      </c>
      <c r="AH22">
        <v>735</v>
      </c>
      <c r="AI22">
        <v>813</v>
      </c>
      <c r="AJ22">
        <v>88</v>
      </c>
      <c r="AK22">
        <v>86</v>
      </c>
      <c r="AL22">
        <v>90</v>
      </c>
    </row>
    <row r="23" spans="1:38" x14ac:dyDescent="0.35">
      <c r="A23" s="133" t="s">
        <v>283</v>
      </c>
      <c r="B23" s="133" t="s">
        <v>284</v>
      </c>
      <c r="C23">
        <v>3132</v>
      </c>
      <c r="D23">
        <v>1503</v>
      </c>
      <c r="E23">
        <v>1629</v>
      </c>
      <c r="F23">
        <v>86</v>
      </c>
      <c r="G23">
        <v>85</v>
      </c>
      <c r="H23">
        <v>87</v>
      </c>
      <c r="I23">
        <v>0</v>
      </c>
      <c r="J23">
        <v>0</v>
      </c>
      <c r="K23">
        <v>0</v>
      </c>
      <c r="L23" t="s">
        <v>33</v>
      </c>
      <c r="M23" t="s">
        <v>33</v>
      </c>
      <c r="N23" t="s">
        <v>33</v>
      </c>
      <c r="O23">
        <v>0</v>
      </c>
      <c r="P23">
        <v>0</v>
      </c>
      <c r="Q23">
        <v>0</v>
      </c>
      <c r="R23" t="s">
        <v>33</v>
      </c>
      <c r="S23" t="s">
        <v>33</v>
      </c>
      <c r="T23" t="s">
        <v>33</v>
      </c>
      <c r="U23">
        <v>473</v>
      </c>
      <c r="V23">
        <v>346</v>
      </c>
      <c r="W23">
        <v>127</v>
      </c>
      <c r="X23">
        <v>57</v>
      </c>
      <c r="Y23">
        <v>53</v>
      </c>
      <c r="Z23">
        <v>65</v>
      </c>
      <c r="AA23">
        <v>49</v>
      </c>
      <c r="AB23">
        <v>33</v>
      </c>
      <c r="AC23">
        <v>16</v>
      </c>
      <c r="AD23">
        <v>22</v>
      </c>
      <c r="AE23">
        <v>24</v>
      </c>
      <c r="AF23">
        <v>19</v>
      </c>
      <c r="AG23">
        <v>3710</v>
      </c>
      <c r="AH23">
        <v>1907</v>
      </c>
      <c r="AI23">
        <v>1803</v>
      </c>
      <c r="AJ23">
        <v>81</v>
      </c>
      <c r="AK23">
        <v>78</v>
      </c>
      <c r="AL23">
        <v>84</v>
      </c>
    </row>
    <row r="24" spans="1:38" x14ac:dyDescent="0.35">
      <c r="A24" s="133" t="s">
        <v>285</v>
      </c>
      <c r="B24" s="133" t="s">
        <v>286</v>
      </c>
      <c r="C24">
        <v>3731</v>
      </c>
      <c r="D24">
        <v>1761</v>
      </c>
      <c r="E24">
        <v>1970</v>
      </c>
      <c r="F24">
        <v>88</v>
      </c>
      <c r="G24">
        <v>86</v>
      </c>
      <c r="H24">
        <v>89</v>
      </c>
      <c r="I24">
        <v>0</v>
      </c>
      <c r="J24">
        <v>0</v>
      </c>
      <c r="K24">
        <v>0</v>
      </c>
      <c r="L24" t="s">
        <v>33</v>
      </c>
      <c r="M24" t="s">
        <v>33</v>
      </c>
      <c r="N24" t="s">
        <v>33</v>
      </c>
      <c r="O24">
        <v>0</v>
      </c>
      <c r="P24">
        <v>0</v>
      </c>
      <c r="Q24">
        <v>0</v>
      </c>
      <c r="R24" t="s">
        <v>33</v>
      </c>
      <c r="S24" t="s">
        <v>33</v>
      </c>
      <c r="T24" t="s">
        <v>33</v>
      </c>
      <c r="U24">
        <v>527</v>
      </c>
      <c r="V24">
        <v>369</v>
      </c>
      <c r="W24">
        <v>158</v>
      </c>
      <c r="X24">
        <v>52</v>
      </c>
      <c r="Y24">
        <v>52</v>
      </c>
      <c r="Z24">
        <v>53</v>
      </c>
      <c r="AA24">
        <v>96</v>
      </c>
      <c r="AB24">
        <v>67</v>
      </c>
      <c r="AC24">
        <v>29</v>
      </c>
      <c r="AD24">
        <v>21</v>
      </c>
      <c r="AE24">
        <v>22</v>
      </c>
      <c r="AF24">
        <v>17</v>
      </c>
      <c r="AG24">
        <v>4396</v>
      </c>
      <c r="AH24">
        <v>2220</v>
      </c>
      <c r="AI24">
        <v>2176</v>
      </c>
      <c r="AJ24">
        <v>81</v>
      </c>
      <c r="AK24">
        <v>78</v>
      </c>
      <c r="AL24">
        <v>85</v>
      </c>
    </row>
    <row r="25" spans="1:38" x14ac:dyDescent="0.35">
      <c r="A25" s="133" t="s">
        <v>287</v>
      </c>
      <c r="B25" s="133" t="s">
        <v>288</v>
      </c>
      <c r="C25">
        <v>2856</v>
      </c>
      <c r="D25">
        <v>1393</v>
      </c>
      <c r="E25">
        <v>1463</v>
      </c>
      <c r="F25">
        <v>89</v>
      </c>
      <c r="G25">
        <v>87</v>
      </c>
      <c r="H25">
        <v>92</v>
      </c>
      <c r="I25">
        <v>0</v>
      </c>
      <c r="J25">
        <v>0</v>
      </c>
      <c r="K25">
        <v>0</v>
      </c>
      <c r="L25" t="s">
        <v>33</v>
      </c>
      <c r="M25" t="s">
        <v>33</v>
      </c>
      <c r="N25" t="s">
        <v>33</v>
      </c>
      <c r="O25">
        <v>0</v>
      </c>
      <c r="P25">
        <v>0</v>
      </c>
      <c r="Q25">
        <v>0</v>
      </c>
      <c r="R25" t="s">
        <v>33</v>
      </c>
      <c r="S25" t="s">
        <v>33</v>
      </c>
      <c r="T25" t="s">
        <v>33</v>
      </c>
      <c r="U25">
        <v>342</v>
      </c>
      <c r="V25">
        <v>241</v>
      </c>
      <c r="W25">
        <v>101</v>
      </c>
      <c r="X25">
        <v>56</v>
      </c>
      <c r="Y25">
        <v>54</v>
      </c>
      <c r="Z25">
        <v>60</v>
      </c>
      <c r="AA25">
        <v>58</v>
      </c>
      <c r="AB25">
        <v>43</v>
      </c>
      <c r="AC25">
        <v>15</v>
      </c>
      <c r="AD25">
        <v>22</v>
      </c>
      <c r="AE25">
        <v>26</v>
      </c>
      <c r="AF25" t="s">
        <v>414</v>
      </c>
      <c r="AG25">
        <v>3272</v>
      </c>
      <c r="AH25">
        <v>1684</v>
      </c>
      <c r="AI25">
        <v>1588</v>
      </c>
      <c r="AJ25">
        <v>85</v>
      </c>
      <c r="AK25">
        <v>81</v>
      </c>
      <c r="AL25">
        <v>89</v>
      </c>
    </row>
    <row r="26" spans="1:38" x14ac:dyDescent="0.35">
      <c r="A26" s="133" t="s">
        <v>289</v>
      </c>
      <c r="B26" s="133" t="s">
        <v>290</v>
      </c>
      <c r="C26">
        <v>3377</v>
      </c>
      <c r="D26">
        <v>1652</v>
      </c>
      <c r="E26">
        <v>1725</v>
      </c>
      <c r="F26">
        <v>87</v>
      </c>
      <c r="G26">
        <v>86</v>
      </c>
      <c r="H26">
        <v>89</v>
      </c>
      <c r="I26">
        <v>0</v>
      </c>
      <c r="J26">
        <v>0</v>
      </c>
      <c r="K26">
        <v>0</v>
      </c>
      <c r="L26" t="s">
        <v>33</v>
      </c>
      <c r="M26" t="s">
        <v>33</v>
      </c>
      <c r="N26" t="s">
        <v>33</v>
      </c>
      <c r="O26">
        <v>0</v>
      </c>
      <c r="P26">
        <v>0</v>
      </c>
      <c r="Q26">
        <v>0</v>
      </c>
      <c r="R26" t="s">
        <v>33</v>
      </c>
      <c r="S26" t="s">
        <v>33</v>
      </c>
      <c r="T26" t="s">
        <v>33</v>
      </c>
      <c r="U26">
        <v>416</v>
      </c>
      <c r="V26">
        <v>284</v>
      </c>
      <c r="W26">
        <v>132</v>
      </c>
      <c r="X26">
        <v>62</v>
      </c>
      <c r="Y26">
        <v>64</v>
      </c>
      <c r="Z26">
        <v>58</v>
      </c>
      <c r="AA26">
        <v>122</v>
      </c>
      <c r="AB26">
        <v>94</v>
      </c>
      <c r="AC26">
        <v>28</v>
      </c>
      <c r="AD26">
        <v>21</v>
      </c>
      <c r="AE26" t="s">
        <v>414</v>
      </c>
      <c r="AF26" t="s">
        <v>414</v>
      </c>
      <c r="AG26">
        <v>3977</v>
      </c>
      <c r="AH26">
        <v>2063</v>
      </c>
      <c r="AI26">
        <v>1914</v>
      </c>
      <c r="AJ26">
        <v>82</v>
      </c>
      <c r="AK26">
        <v>79</v>
      </c>
      <c r="AL26">
        <v>85</v>
      </c>
    </row>
    <row r="27" spans="1:38" x14ac:dyDescent="0.35">
      <c r="A27" s="133" t="s">
        <v>291</v>
      </c>
      <c r="B27" s="133" t="s">
        <v>292</v>
      </c>
      <c r="C27">
        <v>3597</v>
      </c>
      <c r="D27">
        <v>1775</v>
      </c>
      <c r="E27">
        <v>1822</v>
      </c>
      <c r="F27">
        <v>90</v>
      </c>
      <c r="G27">
        <v>89</v>
      </c>
      <c r="H27">
        <v>92</v>
      </c>
      <c r="I27">
        <v>0</v>
      </c>
      <c r="J27">
        <v>0</v>
      </c>
      <c r="K27">
        <v>0</v>
      </c>
      <c r="L27" t="s">
        <v>33</v>
      </c>
      <c r="M27" t="s">
        <v>33</v>
      </c>
      <c r="N27" t="s">
        <v>33</v>
      </c>
      <c r="O27">
        <v>0</v>
      </c>
      <c r="P27">
        <v>0</v>
      </c>
      <c r="Q27">
        <v>0</v>
      </c>
      <c r="R27" t="s">
        <v>33</v>
      </c>
      <c r="S27" t="s">
        <v>33</v>
      </c>
      <c r="T27" t="s">
        <v>33</v>
      </c>
      <c r="U27">
        <v>345</v>
      </c>
      <c r="V27">
        <v>256</v>
      </c>
      <c r="W27">
        <v>89</v>
      </c>
      <c r="X27">
        <v>58</v>
      </c>
      <c r="Y27">
        <v>61</v>
      </c>
      <c r="Z27">
        <v>52</v>
      </c>
      <c r="AA27">
        <v>93</v>
      </c>
      <c r="AB27">
        <v>72</v>
      </c>
      <c r="AC27">
        <v>21</v>
      </c>
      <c r="AD27">
        <v>15</v>
      </c>
      <c r="AE27" t="s">
        <v>414</v>
      </c>
      <c r="AF27" t="s">
        <v>414</v>
      </c>
      <c r="AG27">
        <v>4054</v>
      </c>
      <c r="AH27">
        <v>2112</v>
      </c>
      <c r="AI27">
        <v>1942</v>
      </c>
      <c r="AJ27">
        <v>86</v>
      </c>
      <c r="AK27">
        <v>82</v>
      </c>
      <c r="AL27">
        <v>89</v>
      </c>
    </row>
    <row r="28" spans="1:38" x14ac:dyDescent="0.35">
      <c r="A28" s="133" t="s">
        <v>293</v>
      </c>
      <c r="B28" s="133" t="s">
        <v>294</v>
      </c>
      <c r="C28">
        <v>4309</v>
      </c>
      <c r="D28">
        <v>2115</v>
      </c>
      <c r="E28">
        <v>2194</v>
      </c>
      <c r="F28">
        <v>85</v>
      </c>
      <c r="G28">
        <v>83</v>
      </c>
      <c r="H28">
        <v>87</v>
      </c>
      <c r="I28">
        <v>0</v>
      </c>
      <c r="J28">
        <v>0</v>
      </c>
      <c r="K28">
        <v>0</v>
      </c>
      <c r="L28" t="s">
        <v>33</v>
      </c>
      <c r="M28" t="s">
        <v>33</v>
      </c>
      <c r="N28" t="s">
        <v>33</v>
      </c>
      <c r="O28">
        <v>0</v>
      </c>
      <c r="P28">
        <v>0</v>
      </c>
      <c r="Q28">
        <v>0</v>
      </c>
      <c r="R28" t="s">
        <v>33</v>
      </c>
      <c r="S28" t="s">
        <v>33</v>
      </c>
      <c r="T28" t="s">
        <v>33</v>
      </c>
      <c r="U28">
        <v>471</v>
      </c>
      <c r="V28">
        <v>315</v>
      </c>
      <c r="W28">
        <v>156</v>
      </c>
      <c r="X28">
        <v>45</v>
      </c>
      <c r="Y28">
        <v>47</v>
      </c>
      <c r="Z28">
        <v>42</v>
      </c>
      <c r="AA28">
        <v>94</v>
      </c>
      <c r="AB28">
        <v>59</v>
      </c>
      <c r="AC28">
        <v>35</v>
      </c>
      <c r="AD28">
        <v>16</v>
      </c>
      <c r="AE28">
        <v>20</v>
      </c>
      <c r="AF28">
        <v>9</v>
      </c>
      <c r="AG28">
        <v>4916</v>
      </c>
      <c r="AH28">
        <v>2505</v>
      </c>
      <c r="AI28">
        <v>2411</v>
      </c>
      <c r="AJ28">
        <v>79</v>
      </c>
      <c r="AK28">
        <v>76</v>
      </c>
      <c r="AL28">
        <v>82</v>
      </c>
    </row>
    <row r="29" spans="1:38" x14ac:dyDescent="0.35">
      <c r="A29" s="133" t="s">
        <v>295</v>
      </c>
      <c r="B29" s="133" t="s">
        <v>296</v>
      </c>
      <c r="C29">
        <v>4003</v>
      </c>
      <c r="D29">
        <v>1929</v>
      </c>
      <c r="E29">
        <v>2074</v>
      </c>
      <c r="F29">
        <v>88</v>
      </c>
      <c r="G29">
        <v>86</v>
      </c>
      <c r="H29">
        <v>89</v>
      </c>
      <c r="I29">
        <v>0</v>
      </c>
      <c r="J29">
        <v>0</v>
      </c>
      <c r="K29">
        <v>0</v>
      </c>
      <c r="L29" t="s">
        <v>33</v>
      </c>
      <c r="M29" t="s">
        <v>33</v>
      </c>
      <c r="N29" t="s">
        <v>33</v>
      </c>
      <c r="O29">
        <v>0</v>
      </c>
      <c r="P29">
        <v>0</v>
      </c>
      <c r="Q29">
        <v>0</v>
      </c>
      <c r="R29" t="s">
        <v>33</v>
      </c>
      <c r="S29" t="s">
        <v>33</v>
      </c>
      <c r="T29" t="s">
        <v>33</v>
      </c>
      <c r="U29">
        <v>459</v>
      </c>
      <c r="V29">
        <v>332</v>
      </c>
      <c r="W29">
        <v>127</v>
      </c>
      <c r="X29">
        <v>57</v>
      </c>
      <c r="Y29">
        <v>56</v>
      </c>
      <c r="Z29">
        <v>61</v>
      </c>
      <c r="AA29">
        <v>129</v>
      </c>
      <c r="AB29">
        <v>99</v>
      </c>
      <c r="AC29">
        <v>30</v>
      </c>
      <c r="AD29">
        <v>19</v>
      </c>
      <c r="AE29">
        <v>22</v>
      </c>
      <c r="AF29">
        <v>10</v>
      </c>
      <c r="AG29">
        <v>4653</v>
      </c>
      <c r="AH29">
        <v>2394</v>
      </c>
      <c r="AI29">
        <v>2259</v>
      </c>
      <c r="AJ29">
        <v>82</v>
      </c>
      <c r="AK29">
        <v>78</v>
      </c>
      <c r="AL29">
        <v>86</v>
      </c>
    </row>
    <row r="30" spans="1:38" x14ac:dyDescent="0.35">
      <c r="A30" s="133" t="s">
        <v>297</v>
      </c>
      <c r="B30" s="133" t="s">
        <v>298</v>
      </c>
      <c r="C30">
        <v>4030</v>
      </c>
      <c r="D30">
        <v>1977</v>
      </c>
      <c r="E30">
        <v>2053</v>
      </c>
      <c r="F30">
        <v>84</v>
      </c>
      <c r="G30">
        <v>83</v>
      </c>
      <c r="H30">
        <v>84</v>
      </c>
      <c r="I30">
        <v>0</v>
      </c>
      <c r="J30">
        <v>0</v>
      </c>
      <c r="K30">
        <v>0</v>
      </c>
      <c r="L30" t="s">
        <v>33</v>
      </c>
      <c r="M30" t="s">
        <v>33</v>
      </c>
      <c r="N30" t="s">
        <v>33</v>
      </c>
      <c r="O30">
        <v>0</v>
      </c>
      <c r="P30">
        <v>0</v>
      </c>
      <c r="Q30">
        <v>0</v>
      </c>
      <c r="R30" t="s">
        <v>33</v>
      </c>
      <c r="S30" t="s">
        <v>33</v>
      </c>
      <c r="T30" t="s">
        <v>33</v>
      </c>
      <c r="U30">
        <v>516</v>
      </c>
      <c r="V30">
        <v>357</v>
      </c>
      <c r="W30">
        <v>159</v>
      </c>
      <c r="X30">
        <v>52</v>
      </c>
      <c r="Y30">
        <v>51</v>
      </c>
      <c r="Z30">
        <v>55</v>
      </c>
      <c r="AA30">
        <v>75</v>
      </c>
      <c r="AB30">
        <v>53</v>
      </c>
      <c r="AC30">
        <v>22</v>
      </c>
      <c r="AD30">
        <v>21</v>
      </c>
      <c r="AE30" t="s">
        <v>414</v>
      </c>
      <c r="AF30" t="s">
        <v>414</v>
      </c>
      <c r="AG30">
        <v>4657</v>
      </c>
      <c r="AH30">
        <v>2405</v>
      </c>
      <c r="AI30">
        <v>2252</v>
      </c>
      <c r="AJ30">
        <v>79</v>
      </c>
      <c r="AK30">
        <v>76</v>
      </c>
      <c r="AL30">
        <v>81</v>
      </c>
    </row>
    <row r="31" spans="1:38" x14ac:dyDescent="0.35">
      <c r="A31" s="133" t="s">
        <v>261</v>
      </c>
      <c r="B31" s="133" t="s">
        <v>262</v>
      </c>
      <c r="C31">
        <v>2761</v>
      </c>
      <c r="D31">
        <v>1349</v>
      </c>
      <c r="E31">
        <v>1412</v>
      </c>
      <c r="F31">
        <v>88</v>
      </c>
      <c r="G31">
        <v>85</v>
      </c>
      <c r="H31">
        <v>90</v>
      </c>
      <c r="I31">
        <v>0</v>
      </c>
      <c r="J31">
        <v>0</v>
      </c>
      <c r="K31">
        <v>0</v>
      </c>
      <c r="L31" t="s">
        <v>33</v>
      </c>
      <c r="M31" t="s">
        <v>33</v>
      </c>
      <c r="N31" t="s">
        <v>33</v>
      </c>
      <c r="O31">
        <v>0</v>
      </c>
      <c r="P31">
        <v>0</v>
      </c>
      <c r="Q31">
        <v>0</v>
      </c>
      <c r="R31" t="s">
        <v>33</v>
      </c>
      <c r="S31" t="s">
        <v>33</v>
      </c>
      <c r="T31" t="s">
        <v>33</v>
      </c>
      <c r="U31">
        <v>375</v>
      </c>
      <c r="V31">
        <v>276</v>
      </c>
      <c r="W31">
        <v>99</v>
      </c>
      <c r="X31">
        <v>55</v>
      </c>
      <c r="Y31">
        <v>54</v>
      </c>
      <c r="Z31">
        <v>58</v>
      </c>
      <c r="AA31">
        <v>56</v>
      </c>
      <c r="AB31">
        <v>43</v>
      </c>
      <c r="AC31">
        <v>13</v>
      </c>
      <c r="AD31">
        <v>36</v>
      </c>
      <c r="AE31">
        <v>40</v>
      </c>
      <c r="AF31">
        <v>23</v>
      </c>
      <c r="AG31">
        <v>3223</v>
      </c>
      <c r="AH31">
        <v>1683</v>
      </c>
      <c r="AI31">
        <v>1540</v>
      </c>
      <c r="AJ31">
        <v>82</v>
      </c>
      <c r="AK31">
        <v>78</v>
      </c>
      <c r="AL31">
        <v>86</v>
      </c>
    </row>
    <row r="32" spans="1:38" x14ac:dyDescent="0.35">
      <c r="A32" s="133" t="s">
        <v>301</v>
      </c>
      <c r="B32" s="133" t="s">
        <v>302</v>
      </c>
      <c r="C32">
        <v>2873</v>
      </c>
      <c r="D32">
        <v>1412</v>
      </c>
      <c r="E32">
        <v>1461</v>
      </c>
      <c r="F32">
        <v>88</v>
      </c>
      <c r="G32">
        <v>87</v>
      </c>
      <c r="H32">
        <v>90</v>
      </c>
      <c r="I32">
        <v>0</v>
      </c>
      <c r="J32">
        <v>0</v>
      </c>
      <c r="K32">
        <v>0</v>
      </c>
      <c r="L32" t="s">
        <v>33</v>
      </c>
      <c r="M32" t="s">
        <v>33</v>
      </c>
      <c r="N32" t="s">
        <v>33</v>
      </c>
      <c r="O32">
        <v>0</v>
      </c>
      <c r="P32">
        <v>0</v>
      </c>
      <c r="Q32">
        <v>0</v>
      </c>
      <c r="R32" t="s">
        <v>33</v>
      </c>
      <c r="S32" t="s">
        <v>33</v>
      </c>
      <c r="T32" t="s">
        <v>33</v>
      </c>
      <c r="U32">
        <v>294</v>
      </c>
      <c r="V32">
        <v>209</v>
      </c>
      <c r="W32">
        <v>85</v>
      </c>
      <c r="X32">
        <v>61</v>
      </c>
      <c r="Y32">
        <v>60</v>
      </c>
      <c r="Z32">
        <v>65</v>
      </c>
      <c r="AA32">
        <v>73</v>
      </c>
      <c r="AB32">
        <v>56</v>
      </c>
      <c r="AC32">
        <v>17</v>
      </c>
      <c r="AD32">
        <v>23</v>
      </c>
      <c r="AE32">
        <v>27</v>
      </c>
      <c r="AF32" t="s">
        <v>414</v>
      </c>
      <c r="AG32">
        <v>3286</v>
      </c>
      <c r="AH32">
        <v>1703</v>
      </c>
      <c r="AI32">
        <v>1583</v>
      </c>
      <c r="AJ32">
        <v>84</v>
      </c>
      <c r="AK32">
        <v>80</v>
      </c>
      <c r="AL32">
        <v>87</v>
      </c>
    </row>
    <row r="33" spans="1:38" x14ac:dyDescent="0.35">
      <c r="A33" s="133" t="s">
        <v>303</v>
      </c>
      <c r="B33" s="133" t="s">
        <v>304</v>
      </c>
      <c r="C33">
        <v>2802</v>
      </c>
      <c r="D33">
        <v>1358</v>
      </c>
      <c r="E33">
        <v>1444</v>
      </c>
      <c r="F33">
        <v>88</v>
      </c>
      <c r="G33">
        <v>87</v>
      </c>
      <c r="H33">
        <v>90</v>
      </c>
      <c r="I33">
        <v>0</v>
      </c>
      <c r="J33">
        <v>0</v>
      </c>
      <c r="K33">
        <v>0</v>
      </c>
      <c r="L33" t="s">
        <v>33</v>
      </c>
      <c r="M33" t="s">
        <v>33</v>
      </c>
      <c r="N33" t="s">
        <v>33</v>
      </c>
      <c r="O33">
        <v>0</v>
      </c>
      <c r="P33">
        <v>0</v>
      </c>
      <c r="Q33">
        <v>0</v>
      </c>
      <c r="R33" t="s">
        <v>33</v>
      </c>
      <c r="S33" t="s">
        <v>33</v>
      </c>
      <c r="T33" t="s">
        <v>33</v>
      </c>
      <c r="U33">
        <v>198</v>
      </c>
      <c r="V33">
        <v>143</v>
      </c>
      <c r="W33">
        <v>55</v>
      </c>
      <c r="X33">
        <v>51</v>
      </c>
      <c r="Y33">
        <v>50</v>
      </c>
      <c r="Z33">
        <v>53</v>
      </c>
      <c r="AA33">
        <v>49</v>
      </c>
      <c r="AB33">
        <v>37</v>
      </c>
      <c r="AC33">
        <v>12</v>
      </c>
      <c r="AD33">
        <v>24</v>
      </c>
      <c r="AE33">
        <v>27</v>
      </c>
      <c r="AF33" t="s">
        <v>414</v>
      </c>
      <c r="AG33">
        <v>3063</v>
      </c>
      <c r="AH33">
        <v>1548</v>
      </c>
      <c r="AI33">
        <v>1515</v>
      </c>
      <c r="AJ33">
        <v>85</v>
      </c>
      <c r="AK33">
        <v>82</v>
      </c>
      <c r="AL33">
        <v>88</v>
      </c>
    </row>
    <row r="34" spans="1:38" x14ac:dyDescent="0.35">
      <c r="A34" s="133" t="s">
        <v>305</v>
      </c>
      <c r="B34" s="133" t="s">
        <v>306</v>
      </c>
      <c r="C34">
        <v>3470</v>
      </c>
      <c r="D34">
        <v>1677</v>
      </c>
      <c r="E34">
        <v>1793</v>
      </c>
      <c r="F34">
        <v>89</v>
      </c>
      <c r="G34">
        <v>88</v>
      </c>
      <c r="H34">
        <v>89</v>
      </c>
      <c r="I34">
        <v>0</v>
      </c>
      <c r="J34">
        <v>0</v>
      </c>
      <c r="K34">
        <v>0</v>
      </c>
      <c r="L34" t="s">
        <v>33</v>
      </c>
      <c r="M34" t="s">
        <v>33</v>
      </c>
      <c r="N34" t="s">
        <v>33</v>
      </c>
      <c r="O34">
        <v>0</v>
      </c>
      <c r="P34">
        <v>0</v>
      </c>
      <c r="Q34">
        <v>0</v>
      </c>
      <c r="R34" t="s">
        <v>33</v>
      </c>
      <c r="S34" t="s">
        <v>33</v>
      </c>
      <c r="T34" t="s">
        <v>33</v>
      </c>
      <c r="U34">
        <v>494</v>
      </c>
      <c r="V34">
        <v>328</v>
      </c>
      <c r="W34">
        <v>166</v>
      </c>
      <c r="X34">
        <v>58</v>
      </c>
      <c r="Y34">
        <v>56</v>
      </c>
      <c r="Z34">
        <v>60</v>
      </c>
      <c r="AA34">
        <v>81</v>
      </c>
      <c r="AB34">
        <v>59</v>
      </c>
      <c r="AC34">
        <v>22</v>
      </c>
      <c r="AD34">
        <v>23</v>
      </c>
      <c r="AE34">
        <v>27</v>
      </c>
      <c r="AF34">
        <v>14</v>
      </c>
      <c r="AG34">
        <v>4081</v>
      </c>
      <c r="AH34">
        <v>2086</v>
      </c>
      <c r="AI34">
        <v>1995</v>
      </c>
      <c r="AJ34">
        <v>83</v>
      </c>
      <c r="AK34">
        <v>81</v>
      </c>
      <c r="AL34">
        <v>86</v>
      </c>
    </row>
    <row r="35" spans="1:38" x14ac:dyDescent="0.35">
      <c r="A35" s="133" t="s">
        <v>307</v>
      </c>
      <c r="B35" s="133" t="s">
        <v>308</v>
      </c>
      <c r="C35">
        <v>2825</v>
      </c>
      <c r="D35">
        <v>1363</v>
      </c>
      <c r="E35">
        <v>1462</v>
      </c>
      <c r="F35">
        <v>90</v>
      </c>
      <c r="G35">
        <v>88</v>
      </c>
      <c r="H35">
        <v>91</v>
      </c>
      <c r="I35">
        <v>0</v>
      </c>
      <c r="J35">
        <v>0</v>
      </c>
      <c r="K35">
        <v>0</v>
      </c>
      <c r="L35" t="s">
        <v>33</v>
      </c>
      <c r="M35" t="s">
        <v>33</v>
      </c>
      <c r="N35" t="s">
        <v>33</v>
      </c>
      <c r="O35">
        <v>0</v>
      </c>
      <c r="P35">
        <v>0</v>
      </c>
      <c r="Q35">
        <v>0</v>
      </c>
      <c r="R35" t="s">
        <v>33</v>
      </c>
      <c r="S35" t="s">
        <v>33</v>
      </c>
      <c r="T35" t="s">
        <v>33</v>
      </c>
      <c r="U35">
        <v>472</v>
      </c>
      <c r="V35">
        <v>348</v>
      </c>
      <c r="W35">
        <v>124</v>
      </c>
      <c r="X35">
        <v>65</v>
      </c>
      <c r="Y35">
        <v>66</v>
      </c>
      <c r="Z35">
        <v>62</v>
      </c>
      <c r="AA35">
        <v>94</v>
      </c>
      <c r="AB35">
        <v>78</v>
      </c>
      <c r="AC35">
        <v>16</v>
      </c>
      <c r="AD35">
        <v>23</v>
      </c>
      <c r="AE35">
        <v>23</v>
      </c>
      <c r="AF35">
        <v>25</v>
      </c>
      <c r="AG35">
        <v>3448</v>
      </c>
      <c r="AH35">
        <v>1819</v>
      </c>
      <c r="AI35">
        <v>1629</v>
      </c>
      <c r="AJ35">
        <v>84</v>
      </c>
      <c r="AK35">
        <v>80</v>
      </c>
      <c r="AL35">
        <v>88</v>
      </c>
    </row>
    <row r="36" spans="1:38" x14ac:dyDescent="0.35">
      <c r="A36" s="133" t="s">
        <v>309</v>
      </c>
      <c r="B36" s="133" t="s">
        <v>310</v>
      </c>
      <c r="C36">
        <v>1755</v>
      </c>
      <c r="D36">
        <v>874</v>
      </c>
      <c r="E36">
        <v>881</v>
      </c>
      <c r="F36">
        <v>91</v>
      </c>
      <c r="G36">
        <v>90</v>
      </c>
      <c r="H36">
        <v>92</v>
      </c>
      <c r="I36">
        <v>0</v>
      </c>
      <c r="J36">
        <v>0</v>
      </c>
      <c r="K36">
        <v>0</v>
      </c>
      <c r="L36" t="s">
        <v>33</v>
      </c>
      <c r="M36" t="s">
        <v>33</v>
      </c>
      <c r="N36" t="s">
        <v>33</v>
      </c>
      <c r="O36">
        <v>0</v>
      </c>
      <c r="P36">
        <v>0</v>
      </c>
      <c r="Q36">
        <v>0</v>
      </c>
      <c r="R36" t="s">
        <v>33</v>
      </c>
      <c r="S36" t="s">
        <v>33</v>
      </c>
      <c r="T36" t="s">
        <v>33</v>
      </c>
      <c r="U36">
        <v>183</v>
      </c>
      <c r="V36">
        <v>120</v>
      </c>
      <c r="W36">
        <v>63</v>
      </c>
      <c r="X36">
        <v>58</v>
      </c>
      <c r="Y36">
        <v>57</v>
      </c>
      <c r="Z36">
        <v>62</v>
      </c>
      <c r="AA36">
        <v>20</v>
      </c>
      <c r="AB36">
        <v>15</v>
      </c>
      <c r="AC36">
        <v>5</v>
      </c>
      <c r="AD36">
        <v>25</v>
      </c>
      <c r="AE36" t="s">
        <v>414</v>
      </c>
      <c r="AF36" t="s">
        <v>414</v>
      </c>
      <c r="AG36">
        <v>1965</v>
      </c>
      <c r="AH36">
        <v>1014</v>
      </c>
      <c r="AI36">
        <v>951</v>
      </c>
      <c r="AJ36">
        <v>87</v>
      </c>
      <c r="AK36">
        <v>85</v>
      </c>
      <c r="AL36">
        <v>89</v>
      </c>
    </row>
    <row r="37" spans="1:38" x14ac:dyDescent="0.35">
      <c r="A37" s="133" t="s">
        <v>311</v>
      </c>
      <c r="B37" s="133" t="s">
        <v>312</v>
      </c>
      <c r="C37">
        <v>2200</v>
      </c>
      <c r="D37">
        <v>1072</v>
      </c>
      <c r="E37">
        <v>1128</v>
      </c>
      <c r="F37">
        <v>86</v>
      </c>
      <c r="G37">
        <v>85</v>
      </c>
      <c r="H37">
        <v>88</v>
      </c>
      <c r="I37">
        <v>0</v>
      </c>
      <c r="J37">
        <v>0</v>
      </c>
      <c r="K37">
        <v>0</v>
      </c>
      <c r="L37" t="s">
        <v>33</v>
      </c>
      <c r="M37" t="s">
        <v>33</v>
      </c>
      <c r="N37" t="s">
        <v>33</v>
      </c>
      <c r="O37">
        <v>0</v>
      </c>
      <c r="P37">
        <v>0</v>
      </c>
      <c r="Q37">
        <v>0</v>
      </c>
      <c r="R37" t="s">
        <v>33</v>
      </c>
      <c r="S37" t="s">
        <v>33</v>
      </c>
      <c r="T37" t="s">
        <v>33</v>
      </c>
      <c r="U37">
        <v>309</v>
      </c>
      <c r="V37">
        <v>212</v>
      </c>
      <c r="W37">
        <v>97</v>
      </c>
      <c r="X37">
        <v>50</v>
      </c>
      <c r="Y37">
        <v>50</v>
      </c>
      <c r="Z37">
        <v>51</v>
      </c>
      <c r="AA37">
        <v>46</v>
      </c>
      <c r="AB37">
        <v>28</v>
      </c>
      <c r="AC37">
        <v>18</v>
      </c>
      <c r="AD37">
        <v>22</v>
      </c>
      <c r="AE37">
        <v>32</v>
      </c>
      <c r="AF37" t="s">
        <v>414</v>
      </c>
      <c r="AG37">
        <v>2584</v>
      </c>
      <c r="AH37">
        <v>1329</v>
      </c>
      <c r="AI37">
        <v>1255</v>
      </c>
      <c r="AJ37">
        <v>80</v>
      </c>
      <c r="AK37">
        <v>77</v>
      </c>
      <c r="AL37">
        <v>83</v>
      </c>
    </row>
    <row r="38" spans="1:38" x14ac:dyDescent="0.35">
      <c r="A38" s="133" t="s">
        <v>271</v>
      </c>
      <c r="B38" s="133" t="s">
        <v>272</v>
      </c>
      <c r="C38">
        <v>4236</v>
      </c>
      <c r="D38">
        <v>2027</v>
      </c>
      <c r="E38">
        <v>2209</v>
      </c>
      <c r="F38">
        <v>93</v>
      </c>
      <c r="G38">
        <v>92</v>
      </c>
      <c r="H38">
        <v>94</v>
      </c>
      <c r="I38">
        <v>0</v>
      </c>
      <c r="J38">
        <v>0</v>
      </c>
      <c r="K38">
        <v>0</v>
      </c>
      <c r="L38" t="s">
        <v>33</v>
      </c>
      <c r="M38" t="s">
        <v>33</v>
      </c>
      <c r="N38" t="s">
        <v>33</v>
      </c>
      <c r="O38">
        <v>0</v>
      </c>
      <c r="P38">
        <v>0</v>
      </c>
      <c r="Q38">
        <v>0</v>
      </c>
      <c r="R38" t="s">
        <v>33</v>
      </c>
      <c r="S38" t="s">
        <v>33</v>
      </c>
      <c r="T38" t="s">
        <v>33</v>
      </c>
      <c r="U38">
        <v>611</v>
      </c>
      <c r="V38">
        <v>425</v>
      </c>
      <c r="W38">
        <v>186</v>
      </c>
      <c r="X38">
        <v>60</v>
      </c>
      <c r="Y38">
        <v>62</v>
      </c>
      <c r="Z38">
        <v>54</v>
      </c>
      <c r="AA38">
        <v>8</v>
      </c>
      <c r="AB38" t="s">
        <v>414</v>
      </c>
      <c r="AC38" t="s">
        <v>414</v>
      </c>
      <c r="AD38" t="s">
        <v>414</v>
      </c>
      <c r="AE38" t="s">
        <v>414</v>
      </c>
      <c r="AF38" t="s">
        <v>414</v>
      </c>
      <c r="AG38">
        <v>4948</v>
      </c>
      <c r="AH38">
        <v>2506</v>
      </c>
      <c r="AI38">
        <v>2442</v>
      </c>
      <c r="AJ38">
        <v>87</v>
      </c>
      <c r="AK38">
        <v>86</v>
      </c>
      <c r="AL38">
        <v>89</v>
      </c>
    </row>
    <row r="39" spans="1:38" x14ac:dyDescent="0.35">
      <c r="A39" s="133" t="s">
        <v>313</v>
      </c>
      <c r="B39" s="133" t="s">
        <v>314</v>
      </c>
      <c r="C39">
        <v>3769</v>
      </c>
      <c r="D39">
        <v>1848</v>
      </c>
      <c r="E39">
        <v>1921</v>
      </c>
      <c r="F39">
        <v>86</v>
      </c>
      <c r="G39">
        <v>84</v>
      </c>
      <c r="H39">
        <v>87</v>
      </c>
      <c r="I39">
        <v>0</v>
      </c>
      <c r="J39">
        <v>0</v>
      </c>
      <c r="K39">
        <v>0</v>
      </c>
      <c r="L39" t="s">
        <v>33</v>
      </c>
      <c r="M39" t="s">
        <v>33</v>
      </c>
      <c r="N39" t="s">
        <v>33</v>
      </c>
      <c r="O39">
        <v>0</v>
      </c>
      <c r="P39">
        <v>0</v>
      </c>
      <c r="Q39">
        <v>0</v>
      </c>
      <c r="R39" t="s">
        <v>33</v>
      </c>
      <c r="S39" t="s">
        <v>33</v>
      </c>
      <c r="T39" t="s">
        <v>33</v>
      </c>
      <c r="U39">
        <v>330</v>
      </c>
      <c r="V39">
        <v>242</v>
      </c>
      <c r="W39">
        <v>88</v>
      </c>
      <c r="X39">
        <v>51</v>
      </c>
      <c r="Y39">
        <v>51</v>
      </c>
      <c r="Z39">
        <v>50</v>
      </c>
      <c r="AA39">
        <v>84</v>
      </c>
      <c r="AB39">
        <v>62</v>
      </c>
      <c r="AC39">
        <v>22</v>
      </c>
      <c r="AD39">
        <v>20</v>
      </c>
      <c r="AE39" t="s">
        <v>414</v>
      </c>
      <c r="AF39" t="s">
        <v>414</v>
      </c>
      <c r="AG39">
        <v>4269</v>
      </c>
      <c r="AH39">
        <v>2198</v>
      </c>
      <c r="AI39">
        <v>2071</v>
      </c>
      <c r="AJ39">
        <v>80</v>
      </c>
      <c r="AK39">
        <v>77</v>
      </c>
      <c r="AL39">
        <v>84</v>
      </c>
    </row>
    <row r="40" spans="1:38" x14ac:dyDescent="0.35">
      <c r="A40" s="133" t="s">
        <v>315</v>
      </c>
      <c r="B40" s="133" t="s">
        <v>316</v>
      </c>
      <c r="C40">
        <v>2353</v>
      </c>
      <c r="D40">
        <v>1177</v>
      </c>
      <c r="E40">
        <v>1176</v>
      </c>
      <c r="F40">
        <v>92</v>
      </c>
      <c r="G40">
        <v>91</v>
      </c>
      <c r="H40">
        <v>93</v>
      </c>
      <c r="I40">
        <v>0</v>
      </c>
      <c r="J40">
        <v>0</v>
      </c>
      <c r="K40">
        <v>0</v>
      </c>
      <c r="L40" t="s">
        <v>33</v>
      </c>
      <c r="M40" t="s">
        <v>33</v>
      </c>
      <c r="N40" t="s">
        <v>33</v>
      </c>
      <c r="O40">
        <v>0</v>
      </c>
      <c r="P40">
        <v>0</v>
      </c>
      <c r="Q40">
        <v>0</v>
      </c>
      <c r="R40" t="s">
        <v>33</v>
      </c>
      <c r="S40" t="s">
        <v>33</v>
      </c>
      <c r="T40" t="s">
        <v>33</v>
      </c>
      <c r="U40">
        <v>152</v>
      </c>
      <c r="V40">
        <v>104</v>
      </c>
      <c r="W40">
        <v>48</v>
      </c>
      <c r="X40">
        <v>64</v>
      </c>
      <c r="Y40">
        <v>67</v>
      </c>
      <c r="Z40">
        <v>58</v>
      </c>
      <c r="AA40">
        <v>43</v>
      </c>
      <c r="AB40">
        <v>33</v>
      </c>
      <c r="AC40">
        <v>10</v>
      </c>
      <c r="AD40">
        <v>37</v>
      </c>
      <c r="AE40">
        <v>45</v>
      </c>
      <c r="AF40" t="s">
        <v>414</v>
      </c>
      <c r="AG40">
        <v>2560</v>
      </c>
      <c r="AH40">
        <v>1316</v>
      </c>
      <c r="AI40">
        <v>1244</v>
      </c>
      <c r="AJ40">
        <v>89</v>
      </c>
      <c r="AK40">
        <v>88</v>
      </c>
      <c r="AL40">
        <v>90</v>
      </c>
    </row>
    <row r="41" spans="1:38" x14ac:dyDescent="0.35">
      <c r="A41" s="133" t="s">
        <v>317</v>
      </c>
      <c r="B41" s="133" t="s">
        <v>318</v>
      </c>
      <c r="C41">
        <v>2247</v>
      </c>
      <c r="D41">
        <v>1135</v>
      </c>
      <c r="E41">
        <v>1112</v>
      </c>
      <c r="F41">
        <v>87</v>
      </c>
      <c r="G41">
        <v>85</v>
      </c>
      <c r="H41">
        <v>90</v>
      </c>
      <c r="I41">
        <v>0</v>
      </c>
      <c r="J41">
        <v>0</v>
      </c>
      <c r="K41">
        <v>0</v>
      </c>
      <c r="L41" t="s">
        <v>33</v>
      </c>
      <c r="M41" t="s">
        <v>33</v>
      </c>
      <c r="N41" t="s">
        <v>33</v>
      </c>
      <c r="O41">
        <v>0</v>
      </c>
      <c r="P41">
        <v>0</v>
      </c>
      <c r="Q41">
        <v>0</v>
      </c>
      <c r="R41" t="s">
        <v>33</v>
      </c>
      <c r="S41" t="s">
        <v>33</v>
      </c>
      <c r="T41" t="s">
        <v>33</v>
      </c>
      <c r="U41">
        <v>225</v>
      </c>
      <c r="V41">
        <v>153</v>
      </c>
      <c r="W41">
        <v>72</v>
      </c>
      <c r="X41">
        <v>51</v>
      </c>
      <c r="Y41">
        <v>54</v>
      </c>
      <c r="Z41">
        <v>43</v>
      </c>
      <c r="AA41">
        <v>53</v>
      </c>
      <c r="AB41">
        <v>39</v>
      </c>
      <c r="AC41">
        <v>14</v>
      </c>
      <c r="AD41">
        <v>19</v>
      </c>
      <c r="AE41">
        <v>18</v>
      </c>
      <c r="AF41">
        <v>21</v>
      </c>
      <c r="AG41">
        <v>2529</v>
      </c>
      <c r="AH41">
        <v>1329</v>
      </c>
      <c r="AI41">
        <v>1200</v>
      </c>
      <c r="AJ41">
        <v>82</v>
      </c>
      <c r="AK41">
        <v>79</v>
      </c>
      <c r="AL41">
        <v>86</v>
      </c>
    </row>
    <row r="42" spans="1:38" x14ac:dyDescent="0.35">
      <c r="A42" s="133" t="s">
        <v>319</v>
      </c>
      <c r="B42" s="133" t="s">
        <v>320</v>
      </c>
      <c r="C42">
        <v>3094</v>
      </c>
      <c r="D42">
        <v>1498</v>
      </c>
      <c r="E42">
        <v>1596</v>
      </c>
      <c r="F42">
        <v>88</v>
      </c>
      <c r="G42">
        <v>86</v>
      </c>
      <c r="H42">
        <v>90</v>
      </c>
      <c r="I42">
        <v>0</v>
      </c>
      <c r="J42">
        <v>0</v>
      </c>
      <c r="K42">
        <v>0</v>
      </c>
      <c r="L42" t="s">
        <v>33</v>
      </c>
      <c r="M42" t="s">
        <v>33</v>
      </c>
      <c r="N42" t="s">
        <v>33</v>
      </c>
      <c r="O42">
        <v>0</v>
      </c>
      <c r="P42">
        <v>0</v>
      </c>
      <c r="Q42">
        <v>0</v>
      </c>
      <c r="R42" t="s">
        <v>33</v>
      </c>
      <c r="S42" t="s">
        <v>33</v>
      </c>
      <c r="T42" t="s">
        <v>33</v>
      </c>
      <c r="U42">
        <v>482</v>
      </c>
      <c r="V42">
        <v>333</v>
      </c>
      <c r="W42">
        <v>149</v>
      </c>
      <c r="X42">
        <v>63</v>
      </c>
      <c r="Y42">
        <v>64</v>
      </c>
      <c r="Z42">
        <v>63</v>
      </c>
      <c r="AA42">
        <v>79</v>
      </c>
      <c r="AB42">
        <v>54</v>
      </c>
      <c r="AC42">
        <v>25</v>
      </c>
      <c r="AD42">
        <v>18</v>
      </c>
      <c r="AE42">
        <v>17</v>
      </c>
      <c r="AF42">
        <v>20</v>
      </c>
      <c r="AG42">
        <v>3682</v>
      </c>
      <c r="AH42">
        <v>1901</v>
      </c>
      <c r="AI42">
        <v>1781</v>
      </c>
      <c r="AJ42">
        <v>83</v>
      </c>
      <c r="AK42">
        <v>80</v>
      </c>
      <c r="AL42">
        <v>87</v>
      </c>
    </row>
    <row r="43" spans="1:38" x14ac:dyDescent="0.35">
      <c r="A43" s="133" t="s">
        <v>198</v>
      </c>
      <c r="B43" s="133" t="s">
        <v>199</v>
      </c>
      <c r="C43">
        <v>13117</v>
      </c>
      <c r="D43">
        <v>6320</v>
      </c>
      <c r="E43">
        <v>6797</v>
      </c>
      <c r="F43">
        <v>88</v>
      </c>
      <c r="G43">
        <v>86</v>
      </c>
      <c r="H43">
        <v>89</v>
      </c>
      <c r="I43">
        <v>0</v>
      </c>
      <c r="J43">
        <v>0</v>
      </c>
      <c r="K43">
        <v>0</v>
      </c>
      <c r="L43" t="s">
        <v>33</v>
      </c>
      <c r="M43" t="s">
        <v>33</v>
      </c>
      <c r="N43" t="s">
        <v>33</v>
      </c>
      <c r="O43">
        <v>0</v>
      </c>
      <c r="P43">
        <v>0</v>
      </c>
      <c r="Q43">
        <v>0</v>
      </c>
      <c r="R43" t="s">
        <v>33</v>
      </c>
      <c r="S43" t="s">
        <v>33</v>
      </c>
      <c r="T43" t="s">
        <v>33</v>
      </c>
      <c r="U43">
        <v>2332</v>
      </c>
      <c r="V43">
        <v>1560</v>
      </c>
      <c r="W43">
        <v>772</v>
      </c>
      <c r="X43">
        <v>47</v>
      </c>
      <c r="Y43">
        <v>46</v>
      </c>
      <c r="Z43">
        <v>48</v>
      </c>
      <c r="AA43">
        <v>334</v>
      </c>
      <c r="AB43">
        <v>241</v>
      </c>
      <c r="AC43">
        <v>93</v>
      </c>
      <c r="AD43">
        <v>14</v>
      </c>
      <c r="AE43">
        <v>15</v>
      </c>
      <c r="AF43">
        <v>12</v>
      </c>
      <c r="AG43">
        <v>15944</v>
      </c>
      <c r="AH43">
        <v>8205</v>
      </c>
      <c r="AI43">
        <v>7739</v>
      </c>
      <c r="AJ43">
        <v>79</v>
      </c>
      <c r="AK43">
        <v>76</v>
      </c>
      <c r="AL43">
        <v>83</v>
      </c>
    </row>
    <row r="44" spans="1:38" x14ac:dyDescent="0.35">
      <c r="A44" s="133" t="s">
        <v>200</v>
      </c>
      <c r="B44" s="133" t="s">
        <v>201</v>
      </c>
      <c r="C44">
        <v>3812</v>
      </c>
      <c r="D44">
        <v>1834</v>
      </c>
      <c r="E44">
        <v>1978</v>
      </c>
      <c r="F44">
        <v>86</v>
      </c>
      <c r="G44">
        <v>85</v>
      </c>
      <c r="H44">
        <v>87</v>
      </c>
      <c r="I44">
        <v>0</v>
      </c>
      <c r="J44">
        <v>0</v>
      </c>
      <c r="K44">
        <v>0</v>
      </c>
      <c r="L44" t="s">
        <v>33</v>
      </c>
      <c r="M44" t="s">
        <v>33</v>
      </c>
      <c r="N44" t="s">
        <v>33</v>
      </c>
      <c r="O44">
        <v>0</v>
      </c>
      <c r="P44">
        <v>0</v>
      </c>
      <c r="Q44">
        <v>0</v>
      </c>
      <c r="R44" t="s">
        <v>33</v>
      </c>
      <c r="S44" t="s">
        <v>33</v>
      </c>
      <c r="T44" t="s">
        <v>33</v>
      </c>
      <c r="U44">
        <v>650</v>
      </c>
      <c r="V44">
        <v>458</v>
      </c>
      <c r="W44">
        <v>192</v>
      </c>
      <c r="X44">
        <v>49</v>
      </c>
      <c r="Y44">
        <v>48</v>
      </c>
      <c r="Z44">
        <v>52</v>
      </c>
      <c r="AA44">
        <v>64</v>
      </c>
      <c r="AB44">
        <v>46</v>
      </c>
      <c r="AC44">
        <v>18</v>
      </c>
      <c r="AD44">
        <v>6</v>
      </c>
      <c r="AE44" t="s">
        <v>414</v>
      </c>
      <c r="AF44" t="s">
        <v>414</v>
      </c>
      <c r="AG44">
        <v>4582</v>
      </c>
      <c r="AH44">
        <v>2370</v>
      </c>
      <c r="AI44">
        <v>2212</v>
      </c>
      <c r="AJ44">
        <v>79</v>
      </c>
      <c r="AK44">
        <v>75</v>
      </c>
      <c r="AL44">
        <v>83</v>
      </c>
    </row>
    <row r="45" spans="1:38" x14ac:dyDescent="0.35">
      <c r="A45" s="133" t="s">
        <v>202</v>
      </c>
      <c r="B45" s="133" t="s">
        <v>203</v>
      </c>
      <c r="C45">
        <v>3207</v>
      </c>
      <c r="D45">
        <v>1534</v>
      </c>
      <c r="E45">
        <v>1673</v>
      </c>
      <c r="F45">
        <v>86</v>
      </c>
      <c r="G45">
        <v>83</v>
      </c>
      <c r="H45">
        <v>89</v>
      </c>
      <c r="I45">
        <v>0</v>
      </c>
      <c r="J45">
        <v>0</v>
      </c>
      <c r="K45">
        <v>0</v>
      </c>
      <c r="L45" t="s">
        <v>33</v>
      </c>
      <c r="M45" t="s">
        <v>33</v>
      </c>
      <c r="N45" t="s">
        <v>33</v>
      </c>
      <c r="O45">
        <v>0</v>
      </c>
      <c r="P45">
        <v>0</v>
      </c>
      <c r="Q45">
        <v>0</v>
      </c>
      <c r="R45" t="s">
        <v>33</v>
      </c>
      <c r="S45" t="s">
        <v>33</v>
      </c>
      <c r="T45" t="s">
        <v>33</v>
      </c>
      <c r="U45">
        <v>574</v>
      </c>
      <c r="V45">
        <v>381</v>
      </c>
      <c r="W45">
        <v>193</v>
      </c>
      <c r="X45">
        <v>49</v>
      </c>
      <c r="Y45">
        <v>49</v>
      </c>
      <c r="Z45">
        <v>49</v>
      </c>
      <c r="AA45">
        <v>92</v>
      </c>
      <c r="AB45">
        <v>59</v>
      </c>
      <c r="AC45">
        <v>33</v>
      </c>
      <c r="AD45">
        <v>11</v>
      </c>
      <c r="AE45">
        <v>5</v>
      </c>
      <c r="AF45">
        <v>21</v>
      </c>
      <c r="AG45">
        <v>3882</v>
      </c>
      <c r="AH45">
        <v>1978</v>
      </c>
      <c r="AI45">
        <v>1904</v>
      </c>
      <c r="AJ45">
        <v>79</v>
      </c>
      <c r="AK45">
        <v>74</v>
      </c>
      <c r="AL45">
        <v>83</v>
      </c>
    </row>
    <row r="46" spans="1:38" x14ac:dyDescent="0.35">
      <c r="A46" s="133" t="s">
        <v>206</v>
      </c>
      <c r="B46" s="133" t="s">
        <v>207</v>
      </c>
      <c r="C46">
        <v>3944</v>
      </c>
      <c r="D46">
        <v>1958</v>
      </c>
      <c r="E46">
        <v>1986</v>
      </c>
      <c r="F46">
        <v>85</v>
      </c>
      <c r="G46">
        <v>83</v>
      </c>
      <c r="H46">
        <v>88</v>
      </c>
      <c r="I46">
        <v>0</v>
      </c>
      <c r="J46">
        <v>0</v>
      </c>
      <c r="K46">
        <v>0</v>
      </c>
      <c r="L46" t="s">
        <v>33</v>
      </c>
      <c r="M46" t="s">
        <v>33</v>
      </c>
      <c r="N46" t="s">
        <v>33</v>
      </c>
      <c r="O46">
        <v>0</v>
      </c>
      <c r="P46">
        <v>0</v>
      </c>
      <c r="Q46">
        <v>0</v>
      </c>
      <c r="R46" t="s">
        <v>33</v>
      </c>
      <c r="S46" t="s">
        <v>33</v>
      </c>
      <c r="T46" t="s">
        <v>33</v>
      </c>
      <c r="U46">
        <v>581</v>
      </c>
      <c r="V46">
        <v>418</v>
      </c>
      <c r="W46">
        <v>163</v>
      </c>
      <c r="X46">
        <v>48</v>
      </c>
      <c r="Y46">
        <v>46</v>
      </c>
      <c r="Z46">
        <v>52</v>
      </c>
      <c r="AA46">
        <v>70</v>
      </c>
      <c r="AB46">
        <v>57</v>
      </c>
      <c r="AC46">
        <v>13</v>
      </c>
      <c r="AD46">
        <v>16</v>
      </c>
      <c r="AE46" t="s">
        <v>414</v>
      </c>
      <c r="AF46" t="s">
        <v>414</v>
      </c>
      <c r="AG46">
        <v>4643</v>
      </c>
      <c r="AH46">
        <v>2452</v>
      </c>
      <c r="AI46">
        <v>2191</v>
      </c>
      <c r="AJ46">
        <v>79</v>
      </c>
      <c r="AK46">
        <v>75</v>
      </c>
      <c r="AL46">
        <v>84</v>
      </c>
    </row>
    <row r="47" spans="1:38" x14ac:dyDescent="0.35">
      <c r="A47" s="133" t="s">
        <v>210</v>
      </c>
      <c r="B47" s="133" t="s">
        <v>211</v>
      </c>
      <c r="C47">
        <v>2339</v>
      </c>
      <c r="D47">
        <v>1113</v>
      </c>
      <c r="E47">
        <v>1226</v>
      </c>
      <c r="F47">
        <v>89</v>
      </c>
      <c r="G47">
        <v>87</v>
      </c>
      <c r="H47">
        <v>91</v>
      </c>
      <c r="I47">
        <v>0</v>
      </c>
      <c r="J47">
        <v>0</v>
      </c>
      <c r="K47">
        <v>0</v>
      </c>
      <c r="L47" t="s">
        <v>33</v>
      </c>
      <c r="M47" t="s">
        <v>33</v>
      </c>
      <c r="N47" t="s">
        <v>33</v>
      </c>
      <c r="O47">
        <v>0</v>
      </c>
      <c r="P47">
        <v>0</v>
      </c>
      <c r="Q47">
        <v>0</v>
      </c>
      <c r="R47" t="s">
        <v>33</v>
      </c>
      <c r="S47" t="s">
        <v>33</v>
      </c>
      <c r="T47" t="s">
        <v>33</v>
      </c>
      <c r="U47">
        <v>306</v>
      </c>
      <c r="V47">
        <v>216</v>
      </c>
      <c r="W47">
        <v>90</v>
      </c>
      <c r="X47">
        <v>51</v>
      </c>
      <c r="Y47">
        <v>48</v>
      </c>
      <c r="Z47">
        <v>58</v>
      </c>
      <c r="AA47">
        <v>38</v>
      </c>
      <c r="AB47">
        <v>28</v>
      </c>
      <c r="AC47">
        <v>10</v>
      </c>
      <c r="AD47">
        <v>29</v>
      </c>
      <c r="AE47" t="s">
        <v>414</v>
      </c>
      <c r="AF47" t="s">
        <v>414</v>
      </c>
      <c r="AG47">
        <v>2694</v>
      </c>
      <c r="AH47">
        <v>1365</v>
      </c>
      <c r="AI47">
        <v>1329</v>
      </c>
      <c r="AJ47">
        <v>84</v>
      </c>
      <c r="AK47">
        <v>79</v>
      </c>
      <c r="AL47">
        <v>88</v>
      </c>
    </row>
    <row r="48" spans="1:38" x14ac:dyDescent="0.35">
      <c r="A48" s="133" t="s">
        <v>218</v>
      </c>
      <c r="B48" s="133" t="s">
        <v>219</v>
      </c>
      <c r="C48">
        <v>3251</v>
      </c>
      <c r="D48">
        <v>1582</v>
      </c>
      <c r="E48">
        <v>1669</v>
      </c>
      <c r="F48">
        <v>88</v>
      </c>
      <c r="G48">
        <v>87</v>
      </c>
      <c r="H48">
        <v>90</v>
      </c>
      <c r="I48">
        <v>0</v>
      </c>
      <c r="J48">
        <v>0</v>
      </c>
      <c r="K48">
        <v>0</v>
      </c>
      <c r="L48" t="s">
        <v>33</v>
      </c>
      <c r="M48" t="s">
        <v>33</v>
      </c>
      <c r="N48" t="s">
        <v>33</v>
      </c>
      <c r="O48">
        <v>0</v>
      </c>
      <c r="P48">
        <v>0</v>
      </c>
      <c r="Q48">
        <v>0</v>
      </c>
      <c r="R48" t="s">
        <v>33</v>
      </c>
      <c r="S48" t="s">
        <v>33</v>
      </c>
      <c r="T48" t="s">
        <v>33</v>
      </c>
      <c r="U48">
        <v>363</v>
      </c>
      <c r="V48">
        <v>274</v>
      </c>
      <c r="W48">
        <v>89</v>
      </c>
      <c r="X48">
        <v>44</v>
      </c>
      <c r="Y48">
        <v>44</v>
      </c>
      <c r="Z48">
        <v>45</v>
      </c>
      <c r="AA48">
        <v>62</v>
      </c>
      <c r="AB48">
        <v>47</v>
      </c>
      <c r="AC48">
        <v>15</v>
      </c>
      <c r="AD48">
        <v>19</v>
      </c>
      <c r="AE48" t="s">
        <v>414</v>
      </c>
      <c r="AF48" t="s">
        <v>414</v>
      </c>
      <c r="AG48">
        <v>3696</v>
      </c>
      <c r="AH48">
        <v>1915</v>
      </c>
      <c r="AI48">
        <v>1781</v>
      </c>
      <c r="AJ48">
        <v>82</v>
      </c>
      <c r="AK48">
        <v>79</v>
      </c>
      <c r="AL48">
        <v>86</v>
      </c>
    </row>
    <row r="49" spans="1:38" x14ac:dyDescent="0.35">
      <c r="A49" s="133" t="s">
        <v>222</v>
      </c>
      <c r="B49" s="133" t="s">
        <v>223</v>
      </c>
      <c r="C49">
        <v>2824</v>
      </c>
      <c r="D49">
        <v>1378</v>
      </c>
      <c r="E49">
        <v>1446</v>
      </c>
      <c r="F49">
        <v>86</v>
      </c>
      <c r="G49">
        <v>85</v>
      </c>
      <c r="H49">
        <v>88</v>
      </c>
      <c r="I49">
        <v>0</v>
      </c>
      <c r="J49">
        <v>0</v>
      </c>
      <c r="K49">
        <v>0</v>
      </c>
      <c r="L49" t="s">
        <v>33</v>
      </c>
      <c r="M49" t="s">
        <v>33</v>
      </c>
      <c r="N49" t="s">
        <v>33</v>
      </c>
      <c r="O49">
        <v>0</v>
      </c>
      <c r="P49">
        <v>0</v>
      </c>
      <c r="Q49">
        <v>0</v>
      </c>
      <c r="R49" t="s">
        <v>33</v>
      </c>
      <c r="S49" t="s">
        <v>33</v>
      </c>
      <c r="T49" t="s">
        <v>33</v>
      </c>
      <c r="U49">
        <v>417</v>
      </c>
      <c r="V49">
        <v>308</v>
      </c>
      <c r="W49">
        <v>109</v>
      </c>
      <c r="X49">
        <v>44</v>
      </c>
      <c r="Y49">
        <v>45</v>
      </c>
      <c r="Z49">
        <v>43</v>
      </c>
      <c r="AA49">
        <v>56</v>
      </c>
      <c r="AB49">
        <v>40</v>
      </c>
      <c r="AC49">
        <v>16</v>
      </c>
      <c r="AD49">
        <v>13</v>
      </c>
      <c r="AE49" t="s">
        <v>414</v>
      </c>
      <c r="AF49" t="s">
        <v>414</v>
      </c>
      <c r="AG49">
        <v>3337</v>
      </c>
      <c r="AH49">
        <v>1742</v>
      </c>
      <c r="AI49">
        <v>1595</v>
      </c>
      <c r="AJ49">
        <v>79</v>
      </c>
      <c r="AK49">
        <v>75</v>
      </c>
      <c r="AL49">
        <v>83</v>
      </c>
    </row>
    <row r="50" spans="1:38" x14ac:dyDescent="0.35">
      <c r="A50" s="133" t="s">
        <v>116</v>
      </c>
      <c r="B50" s="133" t="s">
        <v>117</v>
      </c>
      <c r="C50">
        <v>1447</v>
      </c>
      <c r="D50">
        <v>681</v>
      </c>
      <c r="E50">
        <v>766</v>
      </c>
      <c r="F50">
        <v>87</v>
      </c>
      <c r="G50">
        <v>87</v>
      </c>
      <c r="H50">
        <v>88</v>
      </c>
      <c r="I50">
        <v>0</v>
      </c>
      <c r="J50">
        <v>0</v>
      </c>
      <c r="K50">
        <v>0</v>
      </c>
      <c r="L50" t="s">
        <v>33</v>
      </c>
      <c r="M50" t="s">
        <v>33</v>
      </c>
      <c r="N50" t="s">
        <v>33</v>
      </c>
      <c r="O50">
        <v>0</v>
      </c>
      <c r="P50">
        <v>0</v>
      </c>
      <c r="Q50">
        <v>0</v>
      </c>
      <c r="R50" t="s">
        <v>33</v>
      </c>
      <c r="S50" t="s">
        <v>33</v>
      </c>
      <c r="T50" t="s">
        <v>33</v>
      </c>
      <c r="U50">
        <v>332</v>
      </c>
      <c r="V50">
        <v>239</v>
      </c>
      <c r="W50">
        <v>93</v>
      </c>
      <c r="X50">
        <v>43</v>
      </c>
      <c r="Y50">
        <v>46</v>
      </c>
      <c r="Z50">
        <v>35</v>
      </c>
      <c r="AA50">
        <v>38</v>
      </c>
      <c r="AB50">
        <v>32</v>
      </c>
      <c r="AC50">
        <v>6</v>
      </c>
      <c r="AD50">
        <v>21</v>
      </c>
      <c r="AE50" t="s">
        <v>414</v>
      </c>
      <c r="AF50" t="s">
        <v>414</v>
      </c>
      <c r="AG50">
        <v>1819</v>
      </c>
      <c r="AH50">
        <v>952</v>
      </c>
      <c r="AI50">
        <v>867</v>
      </c>
      <c r="AJ50">
        <v>78</v>
      </c>
      <c r="AK50">
        <v>74</v>
      </c>
      <c r="AL50">
        <v>82</v>
      </c>
    </row>
    <row r="51" spans="1:38" x14ac:dyDescent="0.35">
      <c r="A51" s="133" t="s">
        <v>120</v>
      </c>
      <c r="B51" s="133" t="s">
        <v>121</v>
      </c>
      <c r="C51">
        <v>4322</v>
      </c>
      <c r="D51">
        <v>2060</v>
      </c>
      <c r="E51">
        <v>2262</v>
      </c>
      <c r="F51">
        <v>83</v>
      </c>
      <c r="G51">
        <v>81</v>
      </c>
      <c r="H51">
        <v>84</v>
      </c>
      <c r="I51">
        <v>0</v>
      </c>
      <c r="J51">
        <v>0</v>
      </c>
      <c r="K51">
        <v>0</v>
      </c>
      <c r="L51" t="s">
        <v>33</v>
      </c>
      <c r="M51" t="s">
        <v>33</v>
      </c>
      <c r="N51" t="s">
        <v>33</v>
      </c>
      <c r="O51">
        <v>0</v>
      </c>
      <c r="P51">
        <v>0</v>
      </c>
      <c r="Q51">
        <v>0</v>
      </c>
      <c r="R51" t="s">
        <v>33</v>
      </c>
      <c r="S51" t="s">
        <v>33</v>
      </c>
      <c r="T51" t="s">
        <v>33</v>
      </c>
      <c r="U51">
        <v>781</v>
      </c>
      <c r="V51">
        <v>564</v>
      </c>
      <c r="W51">
        <v>217</v>
      </c>
      <c r="X51">
        <v>42</v>
      </c>
      <c r="Y51">
        <v>42</v>
      </c>
      <c r="Z51">
        <v>43</v>
      </c>
      <c r="AA51">
        <v>60</v>
      </c>
      <c r="AB51">
        <v>44</v>
      </c>
      <c r="AC51">
        <v>16</v>
      </c>
      <c r="AD51" t="s">
        <v>414</v>
      </c>
      <c r="AE51" t="s">
        <v>414</v>
      </c>
      <c r="AF51" t="s">
        <v>414</v>
      </c>
      <c r="AG51">
        <v>5205</v>
      </c>
      <c r="AH51">
        <v>2687</v>
      </c>
      <c r="AI51">
        <v>2518</v>
      </c>
      <c r="AJ51">
        <v>75</v>
      </c>
      <c r="AK51">
        <v>71</v>
      </c>
      <c r="AL51">
        <v>80</v>
      </c>
    </row>
    <row r="52" spans="1:38" x14ac:dyDescent="0.35">
      <c r="A52" s="133" t="s">
        <v>132</v>
      </c>
      <c r="B52" s="133" t="s">
        <v>424</v>
      </c>
      <c r="C52">
        <v>1708</v>
      </c>
      <c r="D52">
        <v>779</v>
      </c>
      <c r="E52">
        <v>929</v>
      </c>
      <c r="F52">
        <v>87</v>
      </c>
      <c r="G52">
        <v>85</v>
      </c>
      <c r="H52">
        <v>88</v>
      </c>
      <c r="I52">
        <v>0</v>
      </c>
      <c r="J52">
        <v>0</v>
      </c>
      <c r="K52">
        <v>0</v>
      </c>
      <c r="L52" t="s">
        <v>33</v>
      </c>
      <c r="M52" t="s">
        <v>33</v>
      </c>
      <c r="N52" t="s">
        <v>33</v>
      </c>
      <c r="O52">
        <v>0</v>
      </c>
      <c r="P52">
        <v>0</v>
      </c>
      <c r="Q52">
        <v>0</v>
      </c>
      <c r="R52" t="s">
        <v>33</v>
      </c>
      <c r="S52" t="s">
        <v>33</v>
      </c>
      <c r="T52" t="s">
        <v>33</v>
      </c>
      <c r="U52">
        <v>361</v>
      </c>
      <c r="V52">
        <v>274</v>
      </c>
      <c r="W52">
        <v>87</v>
      </c>
      <c r="X52">
        <v>45</v>
      </c>
      <c r="Y52" t="s">
        <v>414</v>
      </c>
      <c r="Z52" t="s">
        <v>414</v>
      </c>
      <c r="AA52">
        <v>23</v>
      </c>
      <c r="AB52">
        <v>17</v>
      </c>
      <c r="AC52">
        <v>6</v>
      </c>
      <c r="AD52" t="s">
        <v>414</v>
      </c>
      <c r="AE52" t="s">
        <v>414</v>
      </c>
      <c r="AF52" t="s">
        <v>414</v>
      </c>
      <c r="AG52">
        <v>2098</v>
      </c>
      <c r="AH52">
        <v>1073</v>
      </c>
      <c r="AI52">
        <v>1025</v>
      </c>
      <c r="AJ52">
        <v>78</v>
      </c>
      <c r="AK52">
        <v>73</v>
      </c>
      <c r="AL52">
        <v>84</v>
      </c>
    </row>
    <row r="53" spans="1:38" x14ac:dyDescent="0.35">
      <c r="A53" s="133" t="s">
        <v>130</v>
      </c>
      <c r="B53" s="133" t="s">
        <v>131</v>
      </c>
      <c r="C53">
        <v>2722</v>
      </c>
      <c r="D53">
        <v>1389</v>
      </c>
      <c r="E53">
        <v>1333</v>
      </c>
      <c r="F53">
        <v>83</v>
      </c>
      <c r="G53">
        <v>81</v>
      </c>
      <c r="H53">
        <v>85</v>
      </c>
      <c r="I53">
        <v>0</v>
      </c>
      <c r="J53">
        <v>0</v>
      </c>
      <c r="K53">
        <v>0</v>
      </c>
      <c r="L53" t="s">
        <v>33</v>
      </c>
      <c r="M53" t="s">
        <v>33</v>
      </c>
      <c r="N53" t="s">
        <v>33</v>
      </c>
      <c r="O53">
        <v>0</v>
      </c>
      <c r="P53">
        <v>0</v>
      </c>
      <c r="Q53">
        <v>0</v>
      </c>
      <c r="R53" t="s">
        <v>33</v>
      </c>
      <c r="S53" t="s">
        <v>33</v>
      </c>
      <c r="T53" t="s">
        <v>33</v>
      </c>
      <c r="U53">
        <v>232</v>
      </c>
      <c r="V53">
        <v>170</v>
      </c>
      <c r="W53">
        <v>62</v>
      </c>
      <c r="X53">
        <v>35</v>
      </c>
      <c r="Y53">
        <v>38</v>
      </c>
      <c r="Z53">
        <v>27</v>
      </c>
      <c r="AA53">
        <v>43</v>
      </c>
      <c r="AB53">
        <v>34</v>
      </c>
      <c r="AC53">
        <v>9</v>
      </c>
      <c r="AD53" t="s">
        <v>414</v>
      </c>
      <c r="AE53" t="s">
        <v>414</v>
      </c>
      <c r="AF53" t="s">
        <v>414</v>
      </c>
      <c r="AG53">
        <v>3006</v>
      </c>
      <c r="AH53">
        <v>1598</v>
      </c>
      <c r="AI53">
        <v>1408</v>
      </c>
      <c r="AJ53">
        <v>78</v>
      </c>
      <c r="AK53">
        <v>75</v>
      </c>
      <c r="AL53">
        <v>82</v>
      </c>
    </row>
    <row r="54" spans="1:38" x14ac:dyDescent="0.35">
      <c r="A54" s="133" t="s">
        <v>143</v>
      </c>
      <c r="B54" s="133" t="s">
        <v>144</v>
      </c>
      <c r="C54">
        <v>3252</v>
      </c>
      <c r="D54">
        <v>1542</v>
      </c>
      <c r="E54">
        <v>1710</v>
      </c>
      <c r="F54">
        <v>86</v>
      </c>
      <c r="G54">
        <v>84</v>
      </c>
      <c r="H54">
        <v>88</v>
      </c>
      <c r="I54">
        <v>0</v>
      </c>
      <c r="J54">
        <v>0</v>
      </c>
      <c r="K54">
        <v>0</v>
      </c>
      <c r="L54" t="s">
        <v>33</v>
      </c>
      <c r="M54" t="s">
        <v>33</v>
      </c>
      <c r="N54" t="s">
        <v>33</v>
      </c>
      <c r="O54">
        <v>0</v>
      </c>
      <c r="P54">
        <v>0</v>
      </c>
      <c r="Q54">
        <v>0</v>
      </c>
      <c r="R54" t="s">
        <v>33</v>
      </c>
      <c r="S54" t="s">
        <v>33</v>
      </c>
      <c r="T54" t="s">
        <v>33</v>
      </c>
      <c r="U54">
        <v>438</v>
      </c>
      <c r="V54">
        <v>312</v>
      </c>
      <c r="W54">
        <v>126</v>
      </c>
      <c r="X54">
        <v>43</v>
      </c>
      <c r="Y54">
        <v>42</v>
      </c>
      <c r="Z54">
        <v>45</v>
      </c>
      <c r="AA54">
        <v>50</v>
      </c>
      <c r="AB54">
        <v>32</v>
      </c>
      <c r="AC54">
        <v>18</v>
      </c>
      <c r="AD54">
        <v>10</v>
      </c>
      <c r="AE54" t="s">
        <v>414</v>
      </c>
      <c r="AF54" t="s">
        <v>414</v>
      </c>
      <c r="AG54">
        <v>3751</v>
      </c>
      <c r="AH54">
        <v>1892</v>
      </c>
      <c r="AI54">
        <v>1859</v>
      </c>
      <c r="AJ54">
        <v>80</v>
      </c>
      <c r="AK54">
        <v>76</v>
      </c>
      <c r="AL54">
        <v>84</v>
      </c>
    </row>
    <row r="55" spans="1:38" x14ac:dyDescent="0.35">
      <c r="A55" s="133" t="s">
        <v>104</v>
      </c>
      <c r="B55" s="133" t="s">
        <v>105</v>
      </c>
      <c r="C55">
        <v>3448</v>
      </c>
      <c r="D55">
        <v>1681</v>
      </c>
      <c r="E55">
        <v>1767</v>
      </c>
      <c r="F55">
        <v>87</v>
      </c>
      <c r="G55">
        <v>84</v>
      </c>
      <c r="H55">
        <v>90</v>
      </c>
      <c r="I55">
        <v>0</v>
      </c>
      <c r="J55">
        <v>0</v>
      </c>
      <c r="K55">
        <v>0</v>
      </c>
      <c r="L55" t="s">
        <v>33</v>
      </c>
      <c r="M55" t="s">
        <v>33</v>
      </c>
      <c r="N55" t="s">
        <v>33</v>
      </c>
      <c r="O55">
        <v>0</v>
      </c>
      <c r="P55">
        <v>0</v>
      </c>
      <c r="Q55">
        <v>0</v>
      </c>
      <c r="R55" t="s">
        <v>33</v>
      </c>
      <c r="S55" t="s">
        <v>33</v>
      </c>
      <c r="T55" t="s">
        <v>33</v>
      </c>
      <c r="U55">
        <v>422</v>
      </c>
      <c r="V55">
        <v>286</v>
      </c>
      <c r="W55">
        <v>136</v>
      </c>
      <c r="X55">
        <v>40</v>
      </c>
      <c r="Y55">
        <v>42</v>
      </c>
      <c r="Z55">
        <v>37</v>
      </c>
      <c r="AA55">
        <v>60</v>
      </c>
      <c r="AB55">
        <v>40</v>
      </c>
      <c r="AC55">
        <v>20</v>
      </c>
      <c r="AD55">
        <v>8</v>
      </c>
      <c r="AE55">
        <v>8</v>
      </c>
      <c r="AF55" t="s">
        <v>414</v>
      </c>
      <c r="AG55">
        <v>3961</v>
      </c>
      <c r="AH55">
        <v>2022</v>
      </c>
      <c r="AI55">
        <v>1939</v>
      </c>
      <c r="AJ55">
        <v>80</v>
      </c>
      <c r="AK55">
        <v>76</v>
      </c>
      <c r="AL55">
        <v>85</v>
      </c>
    </row>
    <row r="56" spans="1:38" x14ac:dyDescent="0.35">
      <c r="A56" s="133" t="s">
        <v>106</v>
      </c>
      <c r="B56" s="133" t="s">
        <v>107</v>
      </c>
      <c r="C56">
        <v>2018</v>
      </c>
      <c r="D56">
        <v>952</v>
      </c>
      <c r="E56">
        <v>1066</v>
      </c>
      <c r="F56">
        <v>89</v>
      </c>
      <c r="G56">
        <v>89</v>
      </c>
      <c r="H56">
        <v>88</v>
      </c>
      <c r="I56">
        <v>0</v>
      </c>
      <c r="J56">
        <v>0</v>
      </c>
      <c r="K56">
        <v>0</v>
      </c>
      <c r="L56" t="s">
        <v>33</v>
      </c>
      <c r="M56" t="s">
        <v>33</v>
      </c>
      <c r="N56" t="s">
        <v>33</v>
      </c>
      <c r="O56">
        <v>0</v>
      </c>
      <c r="P56">
        <v>0</v>
      </c>
      <c r="Q56">
        <v>0</v>
      </c>
      <c r="R56" t="s">
        <v>33</v>
      </c>
      <c r="S56" t="s">
        <v>33</v>
      </c>
      <c r="T56" t="s">
        <v>33</v>
      </c>
      <c r="U56">
        <v>278</v>
      </c>
      <c r="V56">
        <v>184</v>
      </c>
      <c r="W56">
        <v>94</v>
      </c>
      <c r="X56">
        <v>50</v>
      </c>
      <c r="Y56">
        <v>48</v>
      </c>
      <c r="Z56">
        <v>53</v>
      </c>
      <c r="AA56">
        <v>64</v>
      </c>
      <c r="AB56">
        <v>47</v>
      </c>
      <c r="AC56">
        <v>17</v>
      </c>
      <c r="AD56">
        <v>28</v>
      </c>
      <c r="AE56">
        <v>34</v>
      </c>
      <c r="AF56" t="s">
        <v>414</v>
      </c>
      <c r="AG56">
        <v>2369</v>
      </c>
      <c r="AH56">
        <v>1187</v>
      </c>
      <c r="AI56">
        <v>1182</v>
      </c>
      <c r="AJ56">
        <v>82</v>
      </c>
      <c r="AK56">
        <v>80</v>
      </c>
      <c r="AL56">
        <v>84</v>
      </c>
    </row>
    <row r="57" spans="1:38" x14ac:dyDescent="0.35">
      <c r="A57" s="133" t="s">
        <v>122</v>
      </c>
      <c r="B57" s="133" t="s">
        <v>123</v>
      </c>
      <c r="C57">
        <v>6066</v>
      </c>
      <c r="D57">
        <v>2934</v>
      </c>
      <c r="E57">
        <v>3132</v>
      </c>
      <c r="F57">
        <v>85</v>
      </c>
      <c r="G57">
        <v>82</v>
      </c>
      <c r="H57">
        <v>88</v>
      </c>
      <c r="I57">
        <v>0</v>
      </c>
      <c r="J57">
        <v>0</v>
      </c>
      <c r="K57">
        <v>0</v>
      </c>
      <c r="L57" t="s">
        <v>33</v>
      </c>
      <c r="M57" t="s">
        <v>33</v>
      </c>
      <c r="N57" t="s">
        <v>33</v>
      </c>
      <c r="O57">
        <v>0</v>
      </c>
      <c r="P57">
        <v>0</v>
      </c>
      <c r="Q57">
        <v>0</v>
      </c>
      <c r="R57" t="s">
        <v>33</v>
      </c>
      <c r="S57" t="s">
        <v>33</v>
      </c>
      <c r="T57" t="s">
        <v>33</v>
      </c>
      <c r="U57">
        <v>825</v>
      </c>
      <c r="V57">
        <v>565</v>
      </c>
      <c r="W57">
        <v>260</v>
      </c>
      <c r="X57">
        <v>44</v>
      </c>
      <c r="Y57">
        <v>45</v>
      </c>
      <c r="Z57">
        <v>42</v>
      </c>
      <c r="AA57">
        <v>105</v>
      </c>
      <c r="AB57">
        <v>80</v>
      </c>
      <c r="AC57">
        <v>25</v>
      </c>
      <c r="AD57">
        <v>16</v>
      </c>
      <c r="AE57" t="s">
        <v>414</v>
      </c>
      <c r="AF57" t="s">
        <v>414</v>
      </c>
      <c r="AG57">
        <v>7104</v>
      </c>
      <c r="AH57">
        <v>3632</v>
      </c>
      <c r="AI57">
        <v>3472</v>
      </c>
      <c r="AJ57">
        <v>78</v>
      </c>
      <c r="AK57">
        <v>74</v>
      </c>
      <c r="AL57">
        <v>83</v>
      </c>
    </row>
    <row r="58" spans="1:38" x14ac:dyDescent="0.35">
      <c r="A58" s="133" t="s">
        <v>124</v>
      </c>
      <c r="B58" s="133" t="s">
        <v>125</v>
      </c>
      <c r="C58">
        <v>3004</v>
      </c>
      <c r="D58">
        <v>1399</v>
      </c>
      <c r="E58">
        <v>1605</v>
      </c>
      <c r="F58">
        <v>83</v>
      </c>
      <c r="G58">
        <v>79</v>
      </c>
      <c r="H58">
        <v>85</v>
      </c>
      <c r="I58">
        <v>0</v>
      </c>
      <c r="J58">
        <v>0</v>
      </c>
      <c r="K58">
        <v>0</v>
      </c>
      <c r="L58" t="s">
        <v>33</v>
      </c>
      <c r="M58" t="s">
        <v>33</v>
      </c>
      <c r="N58" t="s">
        <v>33</v>
      </c>
      <c r="O58">
        <v>0</v>
      </c>
      <c r="P58">
        <v>0</v>
      </c>
      <c r="Q58">
        <v>0</v>
      </c>
      <c r="R58" t="s">
        <v>33</v>
      </c>
      <c r="S58" t="s">
        <v>33</v>
      </c>
      <c r="T58" t="s">
        <v>33</v>
      </c>
      <c r="U58">
        <v>411</v>
      </c>
      <c r="V58">
        <v>291</v>
      </c>
      <c r="W58">
        <v>120</v>
      </c>
      <c r="X58">
        <v>42</v>
      </c>
      <c r="Y58">
        <v>45</v>
      </c>
      <c r="Z58">
        <v>36</v>
      </c>
      <c r="AA58">
        <v>63</v>
      </c>
      <c r="AB58">
        <v>41</v>
      </c>
      <c r="AC58">
        <v>22</v>
      </c>
      <c r="AD58">
        <v>6</v>
      </c>
      <c r="AE58" t="s">
        <v>414</v>
      </c>
      <c r="AF58" t="s">
        <v>414</v>
      </c>
      <c r="AG58">
        <v>3526</v>
      </c>
      <c r="AH58">
        <v>1758</v>
      </c>
      <c r="AI58">
        <v>1768</v>
      </c>
      <c r="AJ58">
        <v>76</v>
      </c>
      <c r="AK58">
        <v>71</v>
      </c>
      <c r="AL58">
        <v>80</v>
      </c>
    </row>
    <row r="59" spans="1:38" x14ac:dyDescent="0.35">
      <c r="A59" s="133" t="s">
        <v>126</v>
      </c>
      <c r="B59" s="133" t="s">
        <v>127</v>
      </c>
      <c r="C59">
        <v>2582</v>
      </c>
      <c r="D59">
        <v>1269</v>
      </c>
      <c r="E59">
        <v>1313</v>
      </c>
      <c r="F59">
        <v>89</v>
      </c>
      <c r="G59">
        <v>87</v>
      </c>
      <c r="H59">
        <v>91</v>
      </c>
      <c r="I59">
        <v>0</v>
      </c>
      <c r="J59">
        <v>0</v>
      </c>
      <c r="K59">
        <v>0</v>
      </c>
      <c r="L59" t="s">
        <v>33</v>
      </c>
      <c r="M59" t="s">
        <v>33</v>
      </c>
      <c r="N59" t="s">
        <v>33</v>
      </c>
      <c r="O59">
        <v>0</v>
      </c>
      <c r="P59">
        <v>0</v>
      </c>
      <c r="Q59">
        <v>0</v>
      </c>
      <c r="R59" t="s">
        <v>33</v>
      </c>
      <c r="S59" t="s">
        <v>33</v>
      </c>
      <c r="T59" t="s">
        <v>33</v>
      </c>
      <c r="U59">
        <v>293</v>
      </c>
      <c r="V59">
        <v>203</v>
      </c>
      <c r="W59">
        <v>90</v>
      </c>
      <c r="X59">
        <v>45</v>
      </c>
      <c r="Y59">
        <v>48</v>
      </c>
      <c r="Z59">
        <v>38</v>
      </c>
      <c r="AA59">
        <v>57</v>
      </c>
      <c r="AB59">
        <v>46</v>
      </c>
      <c r="AC59">
        <v>11</v>
      </c>
      <c r="AD59">
        <v>14</v>
      </c>
      <c r="AE59">
        <v>15</v>
      </c>
      <c r="AF59" t="s">
        <v>414</v>
      </c>
      <c r="AG59">
        <v>2952</v>
      </c>
      <c r="AH59">
        <v>1525</v>
      </c>
      <c r="AI59">
        <v>1427</v>
      </c>
      <c r="AJ59">
        <v>82</v>
      </c>
      <c r="AK59">
        <v>79</v>
      </c>
      <c r="AL59">
        <v>86</v>
      </c>
    </row>
    <row r="60" spans="1:38" x14ac:dyDescent="0.35">
      <c r="A60" s="133" t="s">
        <v>128</v>
      </c>
      <c r="B60" s="133" t="s">
        <v>129</v>
      </c>
      <c r="C60">
        <v>2593</v>
      </c>
      <c r="D60">
        <v>1244</v>
      </c>
      <c r="E60">
        <v>1349</v>
      </c>
      <c r="F60">
        <v>88</v>
      </c>
      <c r="G60">
        <v>86</v>
      </c>
      <c r="H60">
        <v>90</v>
      </c>
      <c r="I60">
        <v>0</v>
      </c>
      <c r="J60">
        <v>0</v>
      </c>
      <c r="K60">
        <v>0</v>
      </c>
      <c r="L60" t="s">
        <v>33</v>
      </c>
      <c r="M60" t="s">
        <v>33</v>
      </c>
      <c r="N60" t="s">
        <v>33</v>
      </c>
      <c r="O60">
        <v>0</v>
      </c>
      <c r="P60">
        <v>0</v>
      </c>
      <c r="Q60">
        <v>0</v>
      </c>
      <c r="R60" t="s">
        <v>33</v>
      </c>
      <c r="S60" t="s">
        <v>33</v>
      </c>
      <c r="T60" t="s">
        <v>33</v>
      </c>
      <c r="U60">
        <v>495</v>
      </c>
      <c r="V60">
        <v>357</v>
      </c>
      <c r="W60">
        <v>138</v>
      </c>
      <c r="X60">
        <v>45</v>
      </c>
      <c r="Y60">
        <v>46</v>
      </c>
      <c r="Z60">
        <v>43</v>
      </c>
      <c r="AA60">
        <v>63</v>
      </c>
      <c r="AB60">
        <v>45</v>
      </c>
      <c r="AC60">
        <v>18</v>
      </c>
      <c r="AD60">
        <v>11</v>
      </c>
      <c r="AE60" t="s">
        <v>414</v>
      </c>
      <c r="AF60" t="s">
        <v>414</v>
      </c>
      <c r="AG60">
        <v>3170</v>
      </c>
      <c r="AH60">
        <v>1658</v>
      </c>
      <c r="AI60">
        <v>1512</v>
      </c>
      <c r="AJ60">
        <v>79</v>
      </c>
      <c r="AK60">
        <v>75</v>
      </c>
      <c r="AL60">
        <v>84</v>
      </c>
    </row>
    <row r="61" spans="1:38" x14ac:dyDescent="0.35">
      <c r="A61" s="133" t="s">
        <v>133</v>
      </c>
      <c r="B61" s="133" t="s">
        <v>134</v>
      </c>
      <c r="C61">
        <v>3066</v>
      </c>
      <c r="D61">
        <v>1519</v>
      </c>
      <c r="E61">
        <v>1547</v>
      </c>
      <c r="F61">
        <v>88</v>
      </c>
      <c r="G61">
        <v>84</v>
      </c>
      <c r="H61">
        <v>91</v>
      </c>
      <c r="I61">
        <v>0</v>
      </c>
      <c r="J61">
        <v>0</v>
      </c>
      <c r="K61">
        <v>0</v>
      </c>
      <c r="L61" t="s">
        <v>33</v>
      </c>
      <c r="M61" t="s">
        <v>33</v>
      </c>
      <c r="N61" t="s">
        <v>33</v>
      </c>
      <c r="O61">
        <v>0</v>
      </c>
      <c r="P61">
        <v>0</v>
      </c>
      <c r="Q61">
        <v>0</v>
      </c>
      <c r="R61" t="s">
        <v>33</v>
      </c>
      <c r="S61" t="s">
        <v>33</v>
      </c>
      <c r="T61" t="s">
        <v>33</v>
      </c>
      <c r="U61">
        <v>326</v>
      </c>
      <c r="V61">
        <v>238</v>
      </c>
      <c r="W61">
        <v>88</v>
      </c>
      <c r="X61">
        <v>45</v>
      </c>
      <c r="Y61">
        <v>46</v>
      </c>
      <c r="Z61">
        <v>43</v>
      </c>
      <c r="AA61">
        <v>75</v>
      </c>
      <c r="AB61">
        <v>57</v>
      </c>
      <c r="AC61">
        <v>18</v>
      </c>
      <c r="AD61">
        <v>21</v>
      </c>
      <c r="AE61" t="s">
        <v>414</v>
      </c>
      <c r="AF61" t="s">
        <v>414</v>
      </c>
      <c r="AG61">
        <v>3479</v>
      </c>
      <c r="AH61">
        <v>1819</v>
      </c>
      <c r="AI61">
        <v>1660</v>
      </c>
      <c r="AJ61">
        <v>82</v>
      </c>
      <c r="AK61">
        <v>77</v>
      </c>
      <c r="AL61">
        <v>87</v>
      </c>
    </row>
    <row r="62" spans="1:38" x14ac:dyDescent="0.35">
      <c r="A62" s="133" t="s">
        <v>135</v>
      </c>
      <c r="B62" s="133" t="s">
        <v>136</v>
      </c>
      <c r="C62">
        <v>2748</v>
      </c>
      <c r="D62">
        <v>1299</v>
      </c>
      <c r="E62">
        <v>1449</v>
      </c>
      <c r="F62">
        <v>84</v>
      </c>
      <c r="G62">
        <v>82</v>
      </c>
      <c r="H62">
        <v>86</v>
      </c>
      <c r="I62">
        <v>0</v>
      </c>
      <c r="J62">
        <v>0</v>
      </c>
      <c r="K62">
        <v>0</v>
      </c>
      <c r="L62" t="s">
        <v>33</v>
      </c>
      <c r="M62" t="s">
        <v>33</v>
      </c>
      <c r="N62" t="s">
        <v>33</v>
      </c>
      <c r="O62">
        <v>0</v>
      </c>
      <c r="P62">
        <v>0</v>
      </c>
      <c r="Q62">
        <v>0</v>
      </c>
      <c r="R62" t="s">
        <v>33</v>
      </c>
      <c r="S62" t="s">
        <v>33</v>
      </c>
      <c r="T62" t="s">
        <v>33</v>
      </c>
      <c r="U62">
        <v>348</v>
      </c>
      <c r="V62">
        <v>247</v>
      </c>
      <c r="W62">
        <v>101</v>
      </c>
      <c r="X62">
        <v>34</v>
      </c>
      <c r="Y62">
        <v>35</v>
      </c>
      <c r="Z62">
        <v>31</v>
      </c>
      <c r="AA62">
        <v>37</v>
      </c>
      <c r="AB62">
        <v>29</v>
      </c>
      <c r="AC62">
        <v>8</v>
      </c>
      <c r="AD62">
        <v>8</v>
      </c>
      <c r="AE62" t="s">
        <v>414</v>
      </c>
      <c r="AF62" t="s">
        <v>414</v>
      </c>
      <c r="AG62">
        <v>3147</v>
      </c>
      <c r="AH62">
        <v>1580</v>
      </c>
      <c r="AI62">
        <v>1567</v>
      </c>
      <c r="AJ62">
        <v>77</v>
      </c>
      <c r="AK62">
        <v>73</v>
      </c>
      <c r="AL62">
        <v>82</v>
      </c>
    </row>
    <row r="63" spans="1:38" x14ac:dyDescent="0.35">
      <c r="A63" s="133" t="s">
        <v>137</v>
      </c>
      <c r="B63" s="133" t="s">
        <v>138</v>
      </c>
      <c r="C63">
        <v>2637</v>
      </c>
      <c r="D63">
        <v>1283</v>
      </c>
      <c r="E63">
        <v>1354</v>
      </c>
      <c r="F63">
        <v>91</v>
      </c>
      <c r="G63">
        <v>89</v>
      </c>
      <c r="H63">
        <v>92</v>
      </c>
      <c r="I63">
        <v>0</v>
      </c>
      <c r="J63">
        <v>0</v>
      </c>
      <c r="K63">
        <v>0</v>
      </c>
      <c r="L63" t="s">
        <v>33</v>
      </c>
      <c r="M63" t="s">
        <v>33</v>
      </c>
      <c r="N63" t="s">
        <v>33</v>
      </c>
      <c r="O63">
        <v>0</v>
      </c>
      <c r="P63">
        <v>0</v>
      </c>
      <c r="Q63">
        <v>0</v>
      </c>
      <c r="R63" t="s">
        <v>33</v>
      </c>
      <c r="S63" t="s">
        <v>33</v>
      </c>
      <c r="T63" t="s">
        <v>33</v>
      </c>
      <c r="U63">
        <v>269</v>
      </c>
      <c r="V63">
        <v>187</v>
      </c>
      <c r="W63">
        <v>82</v>
      </c>
      <c r="X63">
        <v>50</v>
      </c>
      <c r="Y63">
        <v>53</v>
      </c>
      <c r="Z63">
        <v>41</v>
      </c>
      <c r="AA63">
        <v>65</v>
      </c>
      <c r="AB63">
        <v>50</v>
      </c>
      <c r="AC63">
        <v>15</v>
      </c>
      <c r="AD63">
        <v>20</v>
      </c>
      <c r="AE63">
        <v>22</v>
      </c>
      <c r="AF63" t="s">
        <v>414</v>
      </c>
      <c r="AG63">
        <v>2985</v>
      </c>
      <c r="AH63">
        <v>1531</v>
      </c>
      <c r="AI63">
        <v>1454</v>
      </c>
      <c r="AJ63">
        <v>85</v>
      </c>
      <c r="AK63">
        <v>82</v>
      </c>
      <c r="AL63">
        <v>88</v>
      </c>
    </row>
    <row r="64" spans="1:38" x14ac:dyDescent="0.35">
      <c r="A64" s="133" t="s">
        <v>141</v>
      </c>
      <c r="B64" s="133" t="s">
        <v>142</v>
      </c>
      <c r="C64">
        <v>3304</v>
      </c>
      <c r="D64">
        <v>1637</v>
      </c>
      <c r="E64">
        <v>1667</v>
      </c>
      <c r="F64">
        <v>90</v>
      </c>
      <c r="G64">
        <v>88</v>
      </c>
      <c r="H64">
        <v>92</v>
      </c>
      <c r="I64">
        <v>0</v>
      </c>
      <c r="J64">
        <v>0</v>
      </c>
      <c r="K64">
        <v>0</v>
      </c>
      <c r="L64" t="s">
        <v>33</v>
      </c>
      <c r="M64" t="s">
        <v>33</v>
      </c>
      <c r="N64" t="s">
        <v>33</v>
      </c>
      <c r="O64">
        <v>0</v>
      </c>
      <c r="P64">
        <v>0</v>
      </c>
      <c r="Q64">
        <v>0</v>
      </c>
      <c r="R64" t="s">
        <v>33</v>
      </c>
      <c r="S64" t="s">
        <v>33</v>
      </c>
      <c r="T64" t="s">
        <v>33</v>
      </c>
      <c r="U64">
        <v>479</v>
      </c>
      <c r="V64">
        <v>332</v>
      </c>
      <c r="W64">
        <v>147</v>
      </c>
      <c r="X64">
        <v>42</v>
      </c>
      <c r="Y64">
        <v>42</v>
      </c>
      <c r="Z64">
        <v>42</v>
      </c>
      <c r="AA64">
        <v>64</v>
      </c>
      <c r="AB64">
        <v>45</v>
      </c>
      <c r="AC64">
        <v>19</v>
      </c>
      <c r="AD64">
        <v>14</v>
      </c>
      <c r="AE64">
        <v>11</v>
      </c>
      <c r="AF64">
        <v>21</v>
      </c>
      <c r="AG64">
        <v>3863</v>
      </c>
      <c r="AH64">
        <v>2018</v>
      </c>
      <c r="AI64">
        <v>1845</v>
      </c>
      <c r="AJ64">
        <v>83</v>
      </c>
      <c r="AK64">
        <v>79</v>
      </c>
      <c r="AL64">
        <v>87</v>
      </c>
    </row>
    <row r="65" spans="1:38" x14ac:dyDescent="0.35">
      <c r="A65" s="133" t="s">
        <v>147</v>
      </c>
      <c r="B65" s="133" t="s">
        <v>148</v>
      </c>
      <c r="C65">
        <v>2544</v>
      </c>
      <c r="D65">
        <v>1275</v>
      </c>
      <c r="E65">
        <v>1269</v>
      </c>
      <c r="F65">
        <v>85</v>
      </c>
      <c r="G65">
        <v>83</v>
      </c>
      <c r="H65">
        <v>87</v>
      </c>
      <c r="I65">
        <v>0</v>
      </c>
      <c r="J65">
        <v>0</v>
      </c>
      <c r="K65">
        <v>0</v>
      </c>
      <c r="L65" t="s">
        <v>33</v>
      </c>
      <c r="M65" t="s">
        <v>33</v>
      </c>
      <c r="N65" t="s">
        <v>33</v>
      </c>
      <c r="O65">
        <v>0</v>
      </c>
      <c r="P65">
        <v>0</v>
      </c>
      <c r="Q65">
        <v>0</v>
      </c>
      <c r="R65" t="s">
        <v>33</v>
      </c>
      <c r="S65" t="s">
        <v>33</v>
      </c>
      <c r="T65" t="s">
        <v>33</v>
      </c>
      <c r="U65">
        <v>286</v>
      </c>
      <c r="V65">
        <v>197</v>
      </c>
      <c r="W65">
        <v>89</v>
      </c>
      <c r="X65">
        <v>39</v>
      </c>
      <c r="Y65">
        <v>39</v>
      </c>
      <c r="Z65">
        <v>39</v>
      </c>
      <c r="AA65">
        <v>61</v>
      </c>
      <c r="AB65">
        <v>51</v>
      </c>
      <c r="AC65">
        <v>10</v>
      </c>
      <c r="AD65">
        <v>10</v>
      </c>
      <c r="AE65" t="s">
        <v>414</v>
      </c>
      <c r="AF65" t="s">
        <v>414</v>
      </c>
      <c r="AG65">
        <v>2900</v>
      </c>
      <c r="AH65">
        <v>1526</v>
      </c>
      <c r="AI65">
        <v>1374</v>
      </c>
      <c r="AJ65">
        <v>79</v>
      </c>
      <c r="AK65">
        <v>75</v>
      </c>
      <c r="AL65">
        <v>83</v>
      </c>
    </row>
    <row r="66" spans="1:38" x14ac:dyDescent="0.35">
      <c r="A66" s="133" t="s">
        <v>153</v>
      </c>
      <c r="B66" s="133" t="s">
        <v>154</v>
      </c>
      <c r="C66">
        <v>3348</v>
      </c>
      <c r="D66">
        <v>1634</v>
      </c>
      <c r="E66">
        <v>1714</v>
      </c>
      <c r="F66">
        <v>83</v>
      </c>
      <c r="G66">
        <v>82</v>
      </c>
      <c r="H66">
        <v>85</v>
      </c>
      <c r="I66">
        <v>0</v>
      </c>
      <c r="J66">
        <v>0</v>
      </c>
      <c r="K66">
        <v>0</v>
      </c>
      <c r="L66" t="s">
        <v>33</v>
      </c>
      <c r="M66" t="s">
        <v>33</v>
      </c>
      <c r="N66" t="s">
        <v>33</v>
      </c>
      <c r="O66">
        <v>0</v>
      </c>
      <c r="P66">
        <v>0</v>
      </c>
      <c r="Q66">
        <v>0</v>
      </c>
      <c r="R66" t="s">
        <v>33</v>
      </c>
      <c r="S66" t="s">
        <v>33</v>
      </c>
      <c r="T66" t="s">
        <v>33</v>
      </c>
      <c r="U66">
        <v>368</v>
      </c>
      <c r="V66">
        <v>260</v>
      </c>
      <c r="W66">
        <v>108</v>
      </c>
      <c r="X66">
        <v>32</v>
      </c>
      <c r="Y66">
        <v>34</v>
      </c>
      <c r="Z66">
        <v>29</v>
      </c>
      <c r="AA66">
        <v>30</v>
      </c>
      <c r="AB66">
        <v>17</v>
      </c>
      <c r="AC66">
        <v>13</v>
      </c>
      <c r="AD66">
        <v>10</v>
      </c>
      <c r="AE66" t="s">
        <v>414</v>
      </c>
      <c r="AF66" t="s">
        <v>414</v>
      </c>
      <c r="AG66">
        <v>3760</v>
      </c>
      <c r="AH66">
        <v>1918</v>
      </c>
      <c r="AI66">
        <v>1842</v>
      </c>
      <c r="AJ66">
        <v>78</v>
      </c>
      <c r="AK66">
        <v>75</v>
      </c>
      <c r="AL66">
        <v>81</v>
      </c>
    </row>
    <row r="67" spans="1:38" x14ac:dyDescent="0.35">
      <c r="A67" s="133" t="s">
        <v>168</v>
      </c>
      <c r="B67" s="133" t="s">
        <v>169</v>
      </c>
      <c r="C67">
        <v>2942</v>
      </c>
      <c r="D67">
        <v>1375</v>
      </c>
      <c r="E67">
        <v>1567</v>
      </c>
      <c r="F67">
        <v>85</v>
      </c>
      <c r="G67">
        <v>82</v>
      </c>
      <c r="H67">
        <v>87</v>
      </c>
      <c r="I67">
        <v>0</v>
      </c>
      <c r="J67">
        <v>0</v>
      </c>
      <c r="K67">
        <v>0</v>
      </c>
      <c r="L67" t="s">
        <v>33</v>
      </c>
      <c r="M67" t="s">
        <v>33</v>
      </c>
      <c r="N67" t="s">
        <v>33</v>
      </c>
      <c r="O67">
        <v>0</v>
      </c>
      <c r="P67">
        <v>0</v>
      </c>
      <c r="Q67">
        <v>0</v>
      </c>
      <c r="R67" t="s">
        <v>33</v>
      </c>
      <c r="S67" t="s">
        <v>33</v>
      </c>
      <c r="T67" t="s">
        <v>33</v>
      </c>
      <c r="U67">
        <v>422</v>
      </c>
      <c r="V67">
        <v>297</v>
      </c>
      <c r="W67">
        <v>125</v>
      </c>
      <c r="X67">
        <v>44</v>
      </c>
      <c r="Y67">
        <v>44</v>
      </c>
      <c r="Z67">
        <v>44</v>
      </c>
      <c r="AA67">
        <v>45</v>
      </c>
      <c r="AB67">
        <v>30</v>
      </c>
      <c r="AC67">
        <v>15</v>
      </c>
      <c r="AD67">
        <v>27</v>
      </c>
      <c r="AE67" t="s">
        <v>414</v>
      </c>
      <c r="AF67" t="s">
        <v>414</v>
      </c>
      <c r="AG67">
        <v>3424</v>
      </c>
      <c r="AH67">
        <v>1711</v>
      </c>
      <c r="AI67">
        <v>1713</v>
      </c>
      <c r="AJ67">
        <v>79</v>
      </c>
      <c r="AK67">
        <v>74</v>
      </c>
      <c r="AL67">
        <v>83</v>
      </c>
    </row>
    <row r="68" spans="1:38" x14ac:dyDescent="0.35">
      <c r="A68" s="133" t="s">
        <v>170</v>
      </c>
      <c r="B68" s="133" t="s">
        <v>171</v>
      </c>
      <c r="C68">
        <v>5419</v>
      </c>
      <c r="D68">
        <v>2654</v>
      </c>
      <c r="E68">
        <v>2765</v>
      </c>
      <c r="F68">
        <v>83</v>
      </c>
      <c r="G68">
        <v>82</v>
      </c>
      <c r="H68">
        <v>85</v>
      </c>
      <c r="I68">
        <v>0</v>
      </c>
      <c r="J68">
        <v>0</v>
      </c>
      <c r="K68">
        <v>0</v>
      </c>
      <c r="L68" t="s">
        <v>33</v>
      </c>
      <c r="M68" t="s">
        <v>33</v>
      </c>
      <c r="N68" t="s">
        <v>33</v>
      </c>
      <c r="O68">
        <v>0</v>
      </c>
      <c r="P68">
        <v>0</v>
      </c>
      <c r="Q68">
        <v>0</v>
      </c>
      <c r="R68" t="s">
        <v>33</v>
      </c>
      <c r="S68" t="s">
        <v>33</v>
      </c>
      <c r="T68" t="s">
        <v>33</v>
      </c>
      <c r="U68">
        <v>882</v>
      </c>
      <c r="V68">
        <v>600</v>
      </c>
      <c r="W68">
        <v>282</v>
      </c>
      <c r="X68">
        <v>47</v>
      </c>
      <c r="Y68">
        <v>46</v>
      </c>
      <c r="Z68">
        <v>51</v>
      </c>
      <c r="AA68">
        <v>87</v>
      </c>
      <c r="AB68">
        <v>59</v>
      </c>
      <c r="AC68">
        <v>28</v>
      </c>
      <c r="AD68">
        <v>14</v>
      </c>
      <c r="AE68">
        <v>19</v>
      </c>
      <c r="AF68" t="s">
        <v>414</v>
      </c>
      <c r="AG68">
        <v>6449</v>
      </c>
      <c r="AH68">
        <v>3348</v>
      </c>
      <c r="AI68">
        <v>3101</v>
      </c>
      <c r="AJ68">
        <v>77</v>
      </c>
      <c r="AK68">
        <v>73</v>
      </c>
      <c r="AL68">
        <v>80</v>
      </c>
    </row>
    <row r="69" spans="1:38" x14ac:dyDescent="0.35">
      <c r="A69" s="133" t="s">
        <v>149</v>
      </c>
      <c r="B69" s="133" t="s">
        <v>150</v>
      </c>
      <c r="C69">
        <v>6878</v>
      </c>
      <c r="D69">
        <v>3324</v>
      </c>
      <c r="E69">
        <v>3554</v>
      </c>
      <c r="F69">
        <v>86</v>
      </c>
      <c r="G69">
        <v>83</v>
      </c>
      <c r="H69">
        <v>88</v>
      </c>
      <c r="I69">
        <v>0</v>
      </c>
      <c r="J69">
        <v>0</v>
      </c>
      <c r="K69">
        <v>0</v>
      </c>
      <c r="L69" t="s">
        <v>33</v>
      </c>
      <c r="M69" t="s">
        <v>33</v>
      </c>
      <c r="N69" t="s">
        <v>33</v>
      </c>
      <c r="O69">
        <v>0</v>
      </c>
      <c r="P69">
        <v>0</v>
      </c>
      <c r="Q69">
        <v>0</v>
      </c>
      <c r="R69" t="s">
        <v>33</v>
      </c>
      <c r="S69" t="s">
        <v>33</v>
      </c>
      <c r="T69" t="s">
        <v>33</v>
      </c>
      <c r="U69">
        <v>1057</v>
      </c>
      <c r="V69">
        <v>709</v>
      </c>
      <c r="W69">
        <v>348</v>
      </c>
      <c r="X69">
        <v>45</v>
      </c>
      <c r="Y69">
        <v>44</v>
      </c>
      <c r="Z69">
        <v>48</v>
      </c>
      <c r="AA69">
        <v>127</v>
      </c>
      <c r="AB69">
        <v>90</v>
      </c>
      <c r="AC69">
        <v>37</v>
      </c>
      <c r="AD69">
        <v>9</v>
      </c>
      <c r="AE69" t="s">
        <v>414</v>
      </c>
      <c r="AF69" t="s">
        <v>414</v>
      </c>
      <c r="AG69">
        <v>8105</v>
      </c>
      <c r="AH69">
        <v>4149</v>
      </c>
      <c r="AI69">
        <v>3956</v>
      </c>
      <c r="AJ69">
        <v>79</v>
      </c>
      <c r="AK69">
        <v>74</v>
      </c>
      <c r="AL69">
        <v>84</v>
      </c>
    </row>
    <row r="70" spans="1:38" x14ac:dyDescent="0.35">
      <c r="A70" s="133" t="s">
        <v>151</v>
      </c>
      <c r="B70" s="133" t="s">
        <v>152</v>
      </c>
      <c r="C70">
        <v>2484</v>
      </c>
      <c r="D70">
        <v>1226</v>
      </c>
      <c r="E70">
        <v>1258</v>
      </c>
      <c r="F70">
        <v>88</v>
      </c>
      <c r="G70">
        <v>86</v>
      </c>
      <c r="H70">
        <v>89</v>
      </c>
      <c r="I70">
        <v>0</v>
      </c>
      <c r="J70">
        <v>0</v>
      </c>
      <c r="K70">
        <v>0</v>
      </c>
      <c r="L70" t="s">
        <v>33</v>
      </c>
      <c r="M70" t="s">
        <v>33</v>
      </c>
      <c r="N70" t="s">
        <v>33</v>
      </c>
      <c r="O70">
        <v>0</v>
      </c>
      <c r="P70">
        <v>0</v>
      </c>
      <c r="Q70">
        <v>0</v>
      </c>
      <c r="R70" t="s">
        <v>33</v>
      </c>
      <c r="S70" t="s">
        <v>33</v>
      </c>
      <c r="T70" t="s">
        <v>33</v>
      </c>
      <c r="U70">
        <v>295</v>
      </c>
      <c r="V70">
        <v>194</v>
      </c>
      <c r="W70">
        <v>101</v>
      </c>
      <c r="X70">
        <v>45</v>
      </c>
      <c r="Y70">
        <v>49</v>
      </c>
      <c r="Z70">
        <v>38</v>
      </c>
      <c r="AA70">
        <v>53</v>
      </c>
      <c r="AB70">
        <v>33</v>
      </c>
      <c r="AC70">
        <v>20</v>
      </c>
      <c r="AD70">
        <v>19</v>
      </c>
      <c r="AE70">
        <v>24</v>
      </c>
      <c r="AF70" t="s">
        <v>414</v>
      </c>
      <c r="AG70">
        <v>2843</v>
      </c>
      <c r="AH70">
        <v>1459</v>
      </c>
      <c r="AI70">
        <v>1384</v>
      </c>
      <c r="AJ70">
        <v>82</v>
      </c>
      <c r="AK70">
        <v>80</v>
      </c>
      <c r="AL70">
        <v>84</v>
      </c>
    </row>
    <row r="71" spans="1:38" x14ac:dyDescent="0.35">
      <c r="A71" s="133" t="s">
        <v>158</v>
      </c>
      <c r="B71" s="133" t="s">
        <v>159</v>
      </c>
      <c r="C71">
        <v>4886</v>
      </c>
      <c r="D71">
        <v>2405</v>
      </c>
      <c r="E71">
        <v>2481</v>
      </c>
      <c r="F71">
        <v>84</v>
      </c>
      <c r="G71">
        <v>82</v>
      </c>
      <c r="H71">
        <v>86</v>
      </c>
      <c r="I71">
        <v>0</v>
      </c>
      <c r="J71">
        <v>0</v>
      </c>
      <c r="K71">
        <v>0</v>
      </c>
      <c r="L71" t="s">
        <v>33</v>
      </c>
      <c r="M71" t="s">
        <v>33</v>
      </c>
      <c r="N71" t="s">
        <v>33</v>
      </c>
      <c r="O71">
        <v>0</v>
      </c>
      <c r="P71">
        <v>0</v>
      </c>
      <c r="Q71">
        <v>0</v>
      </c>
      <c r="R71" t="s">
        <v>33</v>
      </c>
      <c r="S71" t="s">
        <v>33</v>
      </c>
      <c r="T71" t="s">
        <v>33</v>
      </c>
      <c r="U71">
        <v>503</v>
      </c>
      <c r="V71">
        <v>358</v>
      </c>
      <c r="W71">
        <v>145</v>
      </c>
      <c r="X71">
        <v>33</v>
      </c>
      <c r="Y71">
        <v>35</v>
      </c>
      <c r="Z71">
        <v>27</v>
      </c>
      <c r="AA71">
        <v>74</v>
      </c>
      <c r="AB71">
        <v>53</v>
      </c>
      <c r="AC71">
        <v>21</v>
      </c>
      <c r="AD71">
        <v>18</v>
      </c>
      <c r="AE71">
        <v>19</v>
      </c>
      <c r="AF71">
        <v>14</v>
      </c>
      <c r="AG71">
        <v>5485</v>
      </c>
      <c r="AH71">
        <v>2823</v>
      </c>
      <c r="AI71">
        <v>2662</v>
      </c>
      <c r="AJ71">
        <v>78</v>
      </c>
      <c r="AK71">
        <v>75</v>
      </c>
      <c r="AL71">
        <v>82</v>
      </c>
    </row>
    <row r="72" spans="1:38" x14ac:dyDescent="0.35">
      <c r="A72" s="133" t="s">
        <v>160</v>
      </c>
      <c r="B72" s="133" t="s">
        <v>161</v>
      </c>
      <c r="C72">
        <v>8644</v>
      </c>
      <c r="D72">
        <v>4135</v>
      </c>
      <c r="E72">
        <v>4509</v>
      </c>
      <c r="F72">
        <v>83</v>
      </c>
      <c r="G72">
        <v>81</v>
      </c>
      <c r="H72">
        <v>85</v>
      </c>
      <c r="I72">
        <v>0</v>
      </c>
      <c r="J72">
        <v>0</v>
      </c>
      <c r="K72">
        <v>0</v>
      </c>
      <c r="L72" t="s">
        <v>33</v>
      </c>
      <c r="M72" t="s">
        <v>33</v>
      </c>
      <c r="N72" t="s">
        <v>33</v>
      </c>
      <c r="O72">
        <v>0</v>
      </c>
      <c r="P72">
        <v>0</v>
      </c>
      <c r="Q72">
        <v>0</v>
      </c>
      <c r="R72" t="s">
        <v>33</v>
      </c>
      <c r="S72" t="s">
        <v>33</v>
      </c>
      <c r="T72" t="s">
        <v>33</v>
      </c>
      <c r="U72">
        <v>1287</v>
      </c>
      <c r="V72">
        <v>891</v>
      </c>
      <c r="W72">
        <v>396</v>
      </c>
      <c r="X72">
        <v>45</v>
      </c>
      <c r="Y72">
        <v>43</v>
      </c>
      <c r="Z72">
        <v>49</v>
      </c>
      <c r="AA72">
        <v>90</v>
      </c>
      <c r="AB72">
        <v>64</v>
      </c>
      <c r="AC72">
        <v>26</v>
      </c>
      <c r="AD72">
        <v>10</v>
      </c>
      <c r="AE72">
        <v>11</v>
      </c>
      <c r="AF72" t="s">
        <v>414</v>
      </c>
      <c r="AG72">
        <v>10111</v>
      </c>
      <c r="AH72">
        <v>5145</v>
      </c>
      <c r="AI72">
        <v>4966</v>
      </c>
      <c r="AJ72">
        <v>77</v>
      </c>
      <c r="AK72">
        <v>72</v>
      </c>
      <c r="AL72">
        <v>81</v>
      </c>
    </row>
    <row r="73" spans="1:38" x14ac:dyDescent="0.35">
      <c r="A73" s="133" t="s">
        <v>172</v>
      </c>
      <c r="B73" s="133" t="s">
        <v>173</v>
      </c>
      <c r="C73">
        <v>3626</v>
      </c>
      <c r="D73">
        <v>1710</v>
      </c>
      <c r="E73">
        <v>1916</v>
      </c>
      <c r="F73">
        <v>83</v>
      </c>
      <c r="G73">
        <v>80</v>
      </c>
      <c r="H73">
        <v>86</v>
      </c>
      <c r="I73">
        <v>0</v>
      </c>
      <c r="J73">
        <v>0</v>
      </c>
      <c r="K73">
        <v>0</v>
      </c>
      <c r="L73" t="s">
        <v>33</v>
      </c>
      <c r="M73" t="s">
        <v>33</v>
      </c>
      <c r="N73" t="s">
        <v>33</v>
      </c>
      <c r="O73">
        <v>0</v>
      </c>
      <c r="P73">
        <v>0</v>
      </c>
      <c r="Q73">
        <v>0</v>
      </c>
      <c r="R73" t="s">
        <v>33</v>
      </c>
      <c r="S73" t="s">
        <v>33</v>
      </c>
      <c r="T73" t="s">
        <v>33</v>
      </c>
      <c r="U73">
        <v>442</v>
      </c>
      <c r="V73">
        <v>323</v>
      </c>
      <c r="W73">
        <v>119</v>
      </c>
      <c r="X73">
        <v>41</v>
      </c>
      <c r="Y73">
        <v>40</v>
      </c>
      <c r="Z73">
        <v>43</v>
      </c>
      <c r="AA73">
        <v>94</v>
      </c>
      <c r="AB73">
        <v>74</v>
      </c>
      <c r="AC73">
        <v>20</v>
      </c>
      <c r="AD73">
        <v>22</v>
      </c>
      <c r="AE73">
        <v>23</v>
      </c>
      <c r="AF73">
        <v>20</v>
      </c>
      <c r="AG73">
        <v>4178</v>
      </c>
      <c r="AH73">
        <v>2111</v>
      </c>
      <c r="AI73">
        <v>2067</v>
      </c>
      <c r="AJ73">
        <v>77</v>
      </c>
      <c r="AK73">
        <v>72</v>
      </c>
      <c r="AL73">
        <v>82</v>
      </c>
    </row>
    <row r="74" spans="1:38" x14ac:dyDescent="0.35">
      <c r="A74" s="318" t="s">
        <v>635</v>
      </c>
      <c r="B74" s="133" t="s">
        <v>79</v>
      </c>
      <c r="C74">
        <v>1825</v>
      </c>
      <c r="D74">
        <v>894</v>
      </c>
      <c r="E74">
        <v>931</v>
      </c>
      <c r="F74">
        <v>87</v>
      </c>
      <c r="G74">
        <v>85</v>
      </c>
      <c r="H74">
        <v>89</v>
      </c>
      <c r="I74">
        <v>0</v>
      </c>
      <c r="J74">
        <v>0</v>
      </c>
      <c r="K74">
        <v>0</v>
      </c>
      <c r="L74" t="s">
        <v>33</v>
      </c>
      <c r="M74" t="s">
        <v>33</v>
      </c>
      <c r="N74" t="s">
        <v>33</v>
      </c>
      <c r="O74">
        <v>0</v>
      </c>
      <c r="P74">
        <v>0</v>
      </c>
      <c r="Q74">
        <v>0</v>
      </c>
      <c r="R74" t="s">
        <v>33</v>
      </c>
      <c r="S74" t="s">
        <v>33</v>
      </c>
      <c r="T74" t="s">
        <v>33</v>
      </c>
      <c r="U74">
        <v>276</v>
      </c>
      <c r="V74">
        <v>196</v>
      </c>
      <c r="W74">
        <v>80</v>
      </c>
      <c r="X74">
        <v>46</v>
      </c>
      <c r="Y74">
        <v>48</v>
      </c>
      <c r="Z74">
        <v>40</v>
      </c>
      <c r="AA74">
        <v>54</v>
      </c>
      <c r="AB74">
        <v>34</v>
      </c>
      <c r="AC74">
        <v>20</v>
      </c>
      <c r="AD74">
        <v>13</v>
      </c>
      <c r="AE74" t="s">
        <v>414</v>
      </c>
      <c r="AF74" t="s">
        <v>414</v>
      </c>
      <c r="AG74">
        <v>2158</v>
      </c>
      <c r="AH74">
        <v>1127</v>
      </c>
      <c r="AI74">
        <v>1031</v>
      </c>
      <c r="AJ74">
        <v>80</v>
      </c>
      <c r="AK74">
        <v>76</v>
      </c>
      <c r="AL74">
        <v>84</v>
      </c>
    </row>
    <row r="75" spans="1:38" x14ac:dyDescent="0.35">
      <c r="A75" s="133" t="s">
        <v>84</v>
      </c>
      <c r="B75" s="133" t="s">
        <v>85</v>
      </c>
      <c r="C75">
        <v>2718</v>
      </c>
      <c r="D75">
        <v>1344</v>
      </c>
      <c r="E75">
        <v>1374</v>
      </c>
      <c r="F75">
        <v>87</v>
      </c>
      <c r="G75">
        <v>85</v>
      </c>
      <c r="H75">
        <v>89</v>
      </c>
      <c r="I75">
        <v>0</v>
      </c>
      <c r="J75">
        <v>0</v>
      </c>
      <c r="K75">
        <v>0</v>
      </c>
      <c r="L75" t="s">
        <v>33</v>
      </c>
      <c r="M75" t="s">
        <v>33</v>
      </c>
      <c r="N75" t="s">
        <v>33</v>
      </c>
      <c r="O75">
        <v>0</v>
      </c>
      <c r="P75">
        <v>0</v>
      </c>
      <c r="Q75">
        <v>0</v>
      </c>
      <c r="R75" t="s">
        <v>33</v>
      </c>
      <c r="S75" t="s">
        <v>33</v>
      </c>
      <c r="T75" t="s">
        <v>33</v>
      </c>
      <c r="U75">
        <v>397</v>
      </c>
      <c r="V75">
        <v>268</v>
      </c>
      <c r="W75">
        <v>129</v>
      </c>
      <c r="X75">
        <v>51</v>
      </c>
      <c r="Y75">
        <v>50</v>
      </c>
      <c r="Z75">
        <v>51</v>
      </c>
      <c r="AA75">
        <v>54</v>
      </c>
      <c r="AB75">
        <v>43</v>
      </c>
      <c r="AC75">
        <v>11</v>
      </c>
      <c r="AD75">
        <v>22</v>
      </c>
      <c r="AE75">
        <v>26</v>
      </c>
      <c r="AF75" t="s">
        <v>414</v>
      </c>
      <c r="AG75">
        <v>3203</v>
      </c>
      <c r="AH75">
        <v>1666</v>
      </c>
      <c r="AI75">
        <v>1537</v>
      </c>
      <c r="AJ75">
        <v>81</v>
      </c>
      <c r="AK75">
        <v>77</v>
      </c>
      <c r="AL75">
        <v>84</v>
      </c>
    </row>
    <row r="76" spans="1:38" x14ac:dyDescent="0.35">
      <c r="A76" s="133" t="s">
        <v>86</v>
      </c>
      <c r="B76" s="133" t="s">
        <v>87</v>
      </c>
      <c r="C76">
        <v>2047</v>
      </c>
      <c r="D76">
        <v>1011</v>
      </c>
      <c r="E76">
        <v>1036</v>
      </c>
      <c r="F76">
        <v>87</v>
      </c>
      <c r="G76">
        <v>85</v>
      </c>
      <c r="H76">
        <v>90</v>
      </c>
      <c r="I76">
        <v>0</v>
      </c>
      <c r="J76">
        <v>0</v>
      </c>
      <c r="K76">
        <v>0</v>
      </c>
      <c r="L76" t="s">
        <v>33</v>
      </c>
      <c r="M76" t="s">
        <v>33</v>
      </c>
      <c r="N76" t="s">
        <v>33</v>
      </c>
      <c r="O76">
        <v>0</v>
      </c>
      <c r="P76">
        <v>0</v>
      </c>
      <c r="Q76">
        <v>0</v>
      </c>
      <c r="R76" t="s">
        <v>33</v>
      </c>
      <c r="S76" t="s">
        <v>33</v>
      </c>
      <c r="T76" t="s">
        <v>33</v>
      </c>
      <c r="U76">
        <v>272</v>
      </c>
      <c r="V76">
        <v>193</v>
      </c>
      <c r="W76">
        <v>79</v>
      </c>
      <c r="X76">
        <v>43</v>
      </c>
      <c r="Y76">
        <v>47</v>
      </c>
      <c r="Z76">
        <v>34</v>
      </c>
      <c r="AA76">
        <v>47</v>
      </c>
      <c r="AB76">
        <v>37</v>
      </c>
      <c r="AC76">
        <v>10</v>
      </c>
      <c r="AD76">
        <v>19</v>
      </c>
      <c r="AE76" t="s">
        <v>414</v>
      </c>
      <c r="AF76" t="s">
        <v>414</v>
      </c>
      <c r="AG76">
        <v>2368</v>
      </c>
      <c r="AH76">
        <v>1242</v>
      </c>
      <c r="AI76">
        <v>1126</v>
      </c>
      <c r="AJ76">
        <v>81</v>
      </c>
      <c r="AK76">
        <v>77</v>
      </c>
      <c r="AL76">
        <v>86</v>
      </c>
    </row>
    <row r="77" spans="1:38" x14ac:dyDescent="0.35">
      <c r="A77" s="133" t="s">
        <v>92</v>
      </c>
      <c r="B77" s="133" t="s">
        <v>93</v>
      </c>
      <c r="C77">
        <v>1320</v>
      </c>
      <c r="D77">
        <v>622</v>
      </c>
      <c r="E77">
        <v>698</v>
      </c>
      <c r="F77">
        <v>92</v>
      </c>
      <c r="G77">
        <v>91</v>
      </c>
      <c r="H77">
        <v>92</v>
      </c>
      <c r="I77">
        <v>0</v>
      </c>
      <c r="J77">
        <v>0</v>
      </c>
      <c r="K77">
        <v>0</v>
      </c>
      <c r="L77" t="s">
        <v>33</v>
      </c>
      <c r="M77" t="s">
        <v>33</v>
      </c>
      <c r="N77" t="s">
        <v>33</v>
      </c>
      <c r="O77">
        <v>0</v>
      </c>
      <c r="P77">
        <v>0</v>
      </c>
      <c r="Q77">
        <v>0</v>
      </c>
      <c r="R77" t="s">
        <v>33</v>
      </c>
      <c r="S77" t="s">
        <v>33</v>
      </c>
      <c r="T77" t="s">
        <v>33</v>
      </c>
      <c r="U77">
        <v>312</v>
      </c>
      <c r="V77">
        <v>211</v>
      </c>
      <c r="W77">
        <v>101</v>
      </c>
      <c r="X77">
        <v>48</v>
      </c>
      <c r="Y77">
        <v>47</v>
      </c>
      <c r="Z77">
        <v>50</v>
      </c>
      <c r="AA77">
        <v>44</v>
      </c>
      <c r="AB77">
        <v>35</v>
      </c>
      <c r="AC77">
        <v>9</v>
      </c>
      <c r="AD77">
        <v>7</v>
      </c>
      <c r="AE77">
        <v>9</v>
      </c>
      <c r="AF77">
        <v>0</v>
      </c>
      <c r="AG77">
        <v>1678</v>
      </c>
      <c r="AH77">
        <v>870</v>
      </c>
      <c r="AI77">
        <v>808</v>
      </c>
      <c r="AJ77">
        <v>81</v>
      </c>
      <c r="AK77">
        <v>77</v>
      </c>
      <c r="AL77">
        <v>86</v>
      </c>
    </row>
    <row r="78" spans="1:38" x14ac:dyDescent="0.35">
      <c r="A78" s="133" t="s">
        <v>96</v>
      </c>
      <c r="B78" s="133" t="s">
        <v>97</v>
      </c>
      <c r="C78">
        <v>2681</v>
      </c>
      <c r="D78">
        <v>1273</v>
      </c>
      <c r="E78">
        <v>1408</v>
      </c>
      <c r="F78">
        <v>88</v>
      </c>
      <c r="G78">
        <v>86</v>
      </c>
      <c r="H78">
        <v>89</v>
      </c>
      <c r="I78">
        <v>0</v>
      </c>
      <c r="J78">
        <v>0</v>
      </c>
      <c r="K78">
        <v>0</v>
      </c>
      <c r="L78" t="s">
        <v>33</v>
      </c>
      <c r="M78" t="s">
        <v>33</v>
      </c>
      <c r="N78" t="s">
        <v>33</v>
      </c>
      <c r="O78">
        <v>0</v>
      </c>
      <c r="P78">
        <v>0</v>
      </c>
      <c r="Q78">
        <v>0</v>
      </c>
      <c r="R78" t="s">
        <v>33</v>
      </c>
      <c r="S78" t="s">
        <v>33</v>
      </c>
      <c r="T78" t="s">
        <v>33</v>
      </c>
      <c r="U78">
        <v>407</v>
      </c>
      <c r="V78">
        <v>293</v>
      </c>
      <c r="W78">
        <v>114</v>
      </c>
      <c r="X78">
        <v>45</v>
      </c>
      <c r="Y78">
        <v>46</v>
      </c>
      <c r="Z78">
        <v>45</v>
      </c>
      <c r="AA78">
        <v>47</v>
      </c>
      <c r="AB78">
        <v>32</v>
      </c>
      <c r="AC78">
        <v>15</v>
      </c>
      <c r="AD78">
        <v>19</v>
      </c>
      <c r="AE78" t="s">
        <v>414</v>
      </c>
      <c r="AF78" t="s">
        <v>414</v>
      </c>
      <c r="AG78">
        <v>3148</v>
      </c>
      <c r="AH78">
        <v>1609</v>
      </c>
      <c r="AI78">
        <v>1539</v>
      </c>
      <c r="AJ78">
        <v>81</v>
      </c>
      <c r="AK78">
        <v>77</v>
      </c>
      <c r="AL78">
        <v>85</v>
      </c>
    </row>
    <row r="79" spans="1:38" x14ac:dyDescent="0.35">
      <c r="A79" s="133" t="s">
        <v>376</v>
      </c>
      <c r="B79" s="133" t="s">
        <v>377</v>
      </c>
      <c r="C79" t="s">
        <v>441</v>
      </c>
      <c r="D79" t="s">
        <v>441</v>
      </c>
      <c r="E79" t="s">
        <v>441</v>
      </c>
      <c r="F79" t="s">
        <v>441</v>
      </c>
      <c r="G79" t="s">
        <v>441</v>
      </c>
      <c r="H79" t="s">
        <v>441</v>
      </c>
      <c r="I79" t="s">
        <v>441</v>
      </c>
      <c r="J79" t="s">
        <v>441</v>
      </c>
      <c r="K79" t="s">
        <v>441</v>
      </c>
      <c r="L79" t="s">
        <v>441</v>
      </c>
      <c r="M79" t="s">
        <v>441</v>
      </c>
      <c r="N79" t="s">
        <v>441</v>
      </c>
      <c r="O79" t="s">
        <v>441</v>
      </c>
      <c r="P79" t="s">
        <v>441</v>
      </c>
      <c r="Q79" t="s">
        <v>441</v>
      </c>
      <c r="R79" t="s">
        <v>441</v>
      </c>
      <c r="S79" t="s">
        <v>441</v>
      </c>
      <c r="T79" t="s">
        <v>441</v>
      </c>
      <c r="U79" t="s">
        <v>441</v>
      </c>
      <c r="V79" t="s">
        <v>441</v>
      </c>
      <c r="W79" t="s">
        <v>441</v>
      </c>
      <c r="X79" t="s">
        <v>441</v>
      </c>
      <c r="Y79" t="s">
        <v>441</v>
      </c>
      <c r="Z79" t="s">
        <v>441</v>
      </c>
      <c r="AA79" t="s">
        <v>441</v>
      </c>
      <c r="AB79" t="s">
        <v>441</v>
      </c>
      <c r="AC79" t="s">
        <v>441</v>
      </c>
      <c r="AD79" t="s">
        <v>441</v>
      </c>
      <c r="AE79" t="s">
        <v>441</v>
      </c>
      <c r="AF79" t="s">
        <v>441</v>
      </c>
      <c r="AG79" t="s">
        <v>441</v>
      </c>
      <c r="AH79" t="s">
        <v>441</v>
      </c>
      <c r="AI79" t="s">
        <v>441</v>
      </c>
      <c r="AJ79" t="s">
        <v>441</v>
      </c>
      <c r="AK79" t="s">
        <v>441</v>
      </c>
      <c r="AL79" t="s">
        <v>441</v>
      </c>
    </row>
    <row r="80" spans="1:38" x14ac:dyDescent="0.35">
      <c r="A80" s="133" t="s">
        <v>363</v>
      </c>
      <c r="B80" s="133" t="s">
        <v>364</v>
      </c>
      <c r="C80">
        <v>1643</v>
      </c>
      <c r="D80">
        <v>806</v>
      </c>
      <c r="E80">
        <v>837</v>
      </c>
      <c r="F80">
        <v>84</v>
      </c>
      <c r="G80">
        <v>82</v>
      </c>
      <c r="H80">
        <v>86</v>
      </c>
      <c r="I80">
        <v>0</v>
      </c>
      <c r="J80">
        <v>0</v>
      </c>
      <c r="K80">
        <v>0</v>
      </c>
      <c r="L80" t="s">
        <v>33</v>
      </c>
      <c r="M80" t="s">
        <v>33</v>
      </c>
      <c r="N80" t="s">
        <v>33</v>
      </c>
      <c r="O80">
        <v>0</v>
      </c>
      <c r="P80">
        <v>0</v>
      </c>
      <c r="Q80">
        <v>0</v>
      </c>
      <c r="R80" t="s">
        <v>33</v>
      </c>
      <c r="S80" t="s">
        <v>33</v>
      </c>
      <c r="T80" t="s">
        <v>33</v>
      </c>
      <c r="U80">
        <v>180</v>
      </c>
      <c r="V80">
        <v>109</v>
      </c>
      <c r="W80">
        <v>71</v>
      </c>
      <c r="X80">
        <v>52</v>
      </c>
      <c r="Y80">
        <v>54</v>
      </c>
      <c r="Z80">
        <v>48</v>
      </c>
      <c r="AA80">
        <v>56</v>
      </c>
      <c r="AB80">
        <v>42</v>
      </c>
      <c r="AC80">
        <v>14</v>
      </c>
      <c r="AD80">
        <v>14</v>
      </c>
      <c r="AE80" t="s">
        <v>414</v>
      </c>
      <c r="AF80" t="s">
        <v>414</v>
      </c>
      <c r="AG80">
        <v>1890</v>
      </c>
      <c r="AH80">
        <v>962</v>
      </c>
      <c r="AI80">
        <v>928</v>
      </c>
      <c r="AJ80">
        <v>79</v>
      </c>
      <c r="AK80">
        <v>76</v>
      </c>
      <c r="AL80">
        <v>82</v>
      </c>
    </row>
    <row r="81" spans="1:38" x14ac:dyDescent="0.35">
      <c r="A81" s="133" t="s">
        <v>367</v>
      </c>
      <c r="B81" s="133" t="s">
        <v>425</v>
      </c>
      <c r="C81">
        <v>4508</v>
      </c>
      <c r="D81">
        <v>2254</v>
      </c>
      <c r="E81">
        <v>2254</v>
      </c>
      <c r="F81">
        <v>85</v>
      </c>
      <c r="G81">
        <v>84</v>
      </c>
      <c r="H81">
        <v>85</v>
      </c>
      <c r="I81">
        <v>0</v>
      </c>
      <c r="J81">
        <v>0</v>
      </c>
      <c r="K81">
        <v>0</v>
      </c>
      <c r="L81" t="s">
        <v>33</v>
      </c>
      <c r="M81" t="s">
        <v>33</v>
      </c>
      <c r="N81" t="s">
        <v>33</v>
      </c>
      <c r="O81">
        <v>0</v>
      </c>
      <c r="P81">
        <v>0</v>
      </c>
      <c r="Q81">
        <v>0</v>
      </c>
      <c r="R81" t="s">
        <v>33</v>
      </c>
      <c r="S81" t="s">
        <v>33</v>
      </c>
      <c r="T81" t="s">
        <v>33</v>
      </c>
      <c r="U81">
        <v>646</v>
      </c>
      <c r="V81">
        <v>450</v>
      </c>
      <c r="W81">
        <v>196</v>
      </c>
      <c r="X81">
        <v>44</v>
      </c>
      <c r="Y81">
        <v>45</v>
      </c>
      <c r="Z81">
        <v>40</v>
      </c>
      <c r="AA81">
        <v>72</v>
      </c>
      <c r="AB81">
        <v>52</v>
      </c>
      <c r="AC81">
        <v>20</v>
      </c>
      <c r="AD81">
        <v>8</v>
      </c>
      <c r="AE81" t="s">
        <v>414</v>
      </c>
      <c r="AF81" t="s">
        <v>414</v>
      </c>
      <c r="AG81">
        <v>5262</v>
      </c>
      <c r="AH81">
        <v>2775</v>
      </c>
      <c r="AI81">
        <v>2487</v>
      </c>
      <c r="AJ81">
        <v>78</v>
      </c>
      <c r="AK81">
        <v>76</v>
      </c>
      <c r="AL81">
        <v>80</v>
      </c>
    </row>
    <row r="82" spans="1:38" x14ac:dyDescent="0.35">
      <c r="A82" s="133" t="s">
        <v>378</v>
      </c>
      <c r="B82" s="133" t="s">
        <v>379</v>
      </c>
      <c r="C82">
        <v>2211</v>
      </c>
      <c r="D82">
        <v>1102</v>
      </c>
      <c r="E82">
        <v>1109</v>
      </c>
      <c r="F82">
        <v>87</v>
      </c>
      <c r="G82">
        <v>84</v>
      </c>
      <c r="H82">
        <v>89</v>
      </c>
      <c r="I82">
        <v>0</v>
      </c>
      <c r="J82">
        <v>0</v>
      </c>
      <c r="K82">
        <v>0</v>
      </c>
      <c r="L82" t="s">
        <v>33</v>
      </c>
      <c r="M82" t="s">
        <v>33</v>
      </c>
      <c r="N82" t="s">
        <v>33</v>
      </c>
      <c r="O82">
        <v>0</v>
      </c>
      <c r="P82">
        <v>0</v>
      </c>
      <c r="Q82">
        <v>0</v>
      </c>
      <c r="R82" t="s">
        <v>33</v>
      </c>
      <c r="S82" t="s">
        <v>33</v>
      </c>
      <c r="T82" t="s">
        <v>33</v>
      </c>
      <c r="U82">
        <v>199</v>
      </c>
      <c r="V82">
        <v>137</v>
      </c>
      <c r="W82">
        <v>62</v>
      </c>
      <c r="X82">
        <v>43</v>
      </c>
      <c r="Y82">
        <v>40</v>
      </c>
      <c r="Z82">
        <v>50</v>
      </c>
      <c r="AA82">
        <v>23</v>
      </c>
      <c r="AB82">
        <v>15</v>
      </c>
      <c r="AC82">
        <v>8</v>
      </c>
      <c r="AD82">
        <v>26</v>
      </c>
      <c r="AE82" t="s">
        <v>414</v>
      </c>
      <c r="AF82" t="s">
        <v>414</v>
      </c>
      <c r="AG82">
        <v>2440</v>
      </c>
      <c r="AH82">
        <v>1256</v>
      </c>
      <c r="AI82">
        <v>1184</v>
      </c>
      <c r="AJ82">
        <v>83</v>
      </c>
      <c r="AK82">
        <v>79</v>
      </c>
      <c r="AL82">
        <v>87</v>
      </c>
    </row>
    <row r="83" spans="1:38" x14ac:dyDescent="0.35">
      <c r="A83" s="133" t="s">
        <v>386</v>
      </c>
      <c r="B83" s="133" t="s">
        <v>387</v>
      </c>
      <c r="C83">
        <v>2986</v>
      </c>
      <c r="D83">
        <v>1491</v>
      </c>
      <c r="E83">
        <v>1495</v>
      </c>
      <c r="F83">
        <v>88</v>
      </c>
      <c r="G83">
        <v>85</v>
      </c>
      <c r="H83">
        <v>90</v>
      </c>
      <c r="I83">
        <v>0</v>
      </c>
      <c r="J83">
        <v>0</v>
      </c>
      <c r="K83">
        <v>0</v>
      </c>
      <c r="L83" t="s">
        <v>33</v>
      </c>
      <c r="M83" t="s">
        <v>33</v>
      </c>
      <c r="N83" t="s">
        <v>33</v>
      </c>
      <c r="O83">
        <v>0</v>
      </c>
      <c r="P83">
        <v>0</v>
      </c>
      <c r="Q83">
        <v>0</v>
      </c>
      <c r="R83" t="s">
        <v>33</v>
      </c>
      <c r="S83" t="s">
        <v>33</v>
      </c>
      <c r="T83" t="s">
        <v>33</v>
      </c>
      <c r="U83">
        <v>344</v>
      </c>
      <c r="V83">
        <v>244</v>
      </c>
      <c r="W83">
        <v>100</v>
      </c>
      <c r="X83">
        <v>42</v>
      </c>
      <c r="Y83">
        <v>43</v>
      </c>
      <c r="Z83">
        <v>40</v>
      </c>
      <c r="AA83">
        <v>80</v>
      </c>
      <c r="AB83">
        <v>62</v>
      </c>
      <c r="AC83">
        <v>18</v>
      </c>
      <c r="AD83">
        <v>19</v>
      </c>
      <c r="AE83">
        <v>19</v>
      </c>
      <c r="AF83">
        <v>17</v>
      </c>
      <c r="AG83">
        <v>3420</v>
      </c>
      <c r="AH83">
        <v>1800</v>
      </c>
      <c r="AI83">
        <v>1620</v>
      </c>
      <c r="AJ83">
        <v>81</v>
      </c>
      <c r="AK83">
        <v>77</v>
      </c>
      <c r="AL83">
        <v>86</v>
      </c>
    </row>
    <row r="84" spans="1:38" x14ac:dyDescent="0.35">
      <c r="A84" s="133" t="s">
        <v>80</v>
      </c>
      <c r="B84" s="133" t="s">
        <v>81</v>
      </c>
      <c r="C84">
        <v>1026</v>
      </c>
      <c r="D84">
        <v>494</v>
      </c>
      <c r="E84">
        <v>532</v>
      </c>
      <c r="F84">
        <v>89</v>
      </c>
      <c r="G84">
        <v>90</v>
      </c>
      <c r="H84">
        <v>89</v>
      </c>
      <c r="I84">
        <v>0</v>
      </c>
      <c r="J84">
        <v>0</v>
      </c>
      <c r="K84">
        <v>0</v>
      </c>
      <c r="L84" t="s">
        <v>33</v>
      </c>
      <c r="M84" t="s">
        <v>33</v>
      </c>
      <c r="N84" t="s">
        <v>33</v>
      </c>
      <c r="O84">
        <v>0</v>
      </c>
      <c r="P84">
        <v>0</v>
      </c>
      <c r="Q84">
        <v>0</v>
      </c>
      <c r="R84" t="s">
        <v>33</v>
      </c>
      <c r="S84" t="s">
        <v>33</v>
      </c>
      <c r="T84" t="s">
        <v>33</v>
      </c>
      <c r="U84">
        <v>137</v>
      </c>
      <c r="V84">
        <v>99</v>
      </c>
      <c r="W84">
        <v>38</v>
      </c>
      <c r="X84">
        <v>53</v>
      </c>
      <c r="Y84">
        <v>52</v>
      </c>
      <c r="Z84">
        <v>58</v>
      </c>
      <c r="AA84">
        <v>5</v>
      </c>
      <c r="AB84">
        <v>3</v>
      </c>
      <c r="AC84" t="s">
        <v>414</v>
      </c>
      <c r="AD84" t="s">
        <v>414</v>
      </c>
      <c r="AE84" t="s">
        <v>414</v>
      </c>
      <c r="AF84" t="s">
        <v>414</v>
      </c>
      <c r="AG84">
        <v>1169</v>
      </c>
      <c r="AH84">
        <v>596</v>
      </c>
      <c r="AI84">
        <v>573</v>
      </c>
      <c r="AJ84">
        <v>85</v>
      </c>
      <c r="AK84">
        <v>83</v>
      </c>
      <c r="AL84">
        <v>87</v>
      </c>
    </row>
    <row r="85" spans="1:38" x14ac:dyDescent="0.35">
      <c r="A85" s="133" t="s">
        <v>82</v>
      </c>
      <c r="B85" s="133" t="s">
        <v>83</v>
      </c>
      <c r="C85">
        <v>1655</v>
      </c>
      <c r="D85">
        <v>812</v>
      </c>
      <c r="E85">
        <v>843</v>
      </c>
      <c r="F85">
        <v>82</v>
      </c>
      <c r="G85">
        <v>81</v>
      </c>
      <c r="H85">
        <v>84</v>
      </c>
      <c r="I85">
        <v>0</v>
      </c>
      <c r="J85">
        <v>0</v>
      </c>
      <c r="K85">
        <v>0</v>
      </c>
      <c r="L85" t="s">
        <v>33</v>
      </c>
      <c r="M85" t="s">
        <v>33</v>
      </c>
      <c r="N85" t="s">
        <v>33</v>
      </c>
      <c r="O85">
        <v>0</v>
      </c>
      <c r="P85">
        <v>0</v>
      </c>
      <c r="Q85">
        <v>0</v>
      </c>
      <c r="R85" t="s">
        <v>33</v>
      </c>
      <c r="S85" t="s">
        <v>33</v>
      </c>
      <c r="T85" t="s">
        <v>33</v>
      </c>
      <c r="U85">
        <v>215</v>
      </c>
      <c r="V85">
        <v>151</v>
      </c>
      <c r="W85">
        <v>64</v>
      </c>
      <c r="X85">
        <v>37</v>
      </c>
      <c r="Y85">
        <v>37</v>
      </c>
      <c r="Z85">
        <v>38</v>
      </c>
      <c r="AA85">
        <v>54</v>
      </c>
      <c r="AB85">
        <v>39</v>
      </c>
      <c r="AC85">
        <v>15</v>
      </c>
      <c r="AD85">
        <v>7</v>
      </c>
      <c r="AE85" t="s">
        <v>414</v>
      </c>
      <c r="AF85" t="s">
        <v>414</v>
      </c>
      <c r="AG85">
        <v>1940</v>
      </c>
      <c r="AH85">
        <v>1011</v>
      </c>
      <c r="AI85">
        <v>929</v>
      </c>
      <c r="AJ85">
        <v>74</v>
      </c>
      <c r="AK85">
        <v>71</v>
      </c>
      <c r="AL85">
        <v>79</v>
      </c>
    </row>
    <row r="86" spans="1:38" x14ac:dyDescent="0.35">
      <c r="A86" s="133" t="s">
        <v>90</v>
      </c>
      <c r="B86" s="133" t="s">
        <v>91</v>
      </c>
      <c r="C86">
        <v>1339</v>
      </c>
      <c r="D86">
        <v>627</v>
      </c>
      <c r="E86">
        <v>712</v>
      </c>
      <c r="F86">
        <v>89</v>
      </c>
      <c r="G86">
        <v>86</v>
      </c>
      <c r="H86">
        <v>91</v>
      </c>
      <c r="I86">
        <v>0</v>
      </c>
      <c r="J86">
        <v>0</v>
      </c>
      <c r="K86">
        <v>0</v>
      </c>
      <c r="L86" t="s">
        <v>33</v>
      </c>
      <c r="M86" t="s">
        <v>33</v>
      </c>
      <c r="N86" t="s">
        <v>33</v>
      </c>
      <c r="O86">
        <v>0</v>
      </c>
      <c r="P86">
        <v>0</v>
      </c>
      <c r="Q86">
        <v>0</v>
      </c>
      <c r="R86" t="s">
        <v>33</v>
      </c>
      <c r="S86" t="s">
        <v>33</v>
      </c>
      <c r="T86" t="s">
        <v>33</v>
      </c>
      <c r="U86">
        <v>229</v>
      </c>
      <c r="V86">
        <v>161</v>
      </c>
      <c r="W86">
        <v>68</v>
      </c>
      <c r="X86">
        <v>55</v>
      </c>
      <c r="Y86">
        <v>54</v>
      </c>
      <c r="Z86">
        <v>56</v>
      </c>
      <c r="AA86">
        <v>34</v>
      </c>
      <c r="AB86">
        <v>29</v>
      </c>
      <c r="AC86">
        <v>5</v>
      </c>
      <c r="AD86">
        <v>15</v>
      </c>
      <c r="AE86" t="s">
        <v>414</v>
      </c>
      <c r="AF86" t="s">
        <v>414</v>
      </c>
      <c r="AG86">
        <v>1606</v>
      </c>
      <c r="AH86">
        <v>819</v>
      </c>
      <c r="AI86">
        <v>787</v>
      </c>
      <c r="AJ86">
        <v>82</v>
      </c>
      <c r="AK86">
        <v>78</v>
      </c>
      <c r="AL86">
        <v>87</v>
      </c>
    </row>
    <row r="87" spans="1:38" x14ac:dyDescent="0.35">
      <c r="A87" s="133" t="s">
        <v>94</v>
      </c>
      <c r="B87" s="133" t="s">
        <v>95</v>
      </c>
      <c r="C87">
        <v>2186</v>
      </c>
      <c r="D87">
        <v>1041</v>
      </c>
      <c r="E87">
        <v>1145</v>
      </c>
      <c r="F87">
        <v>90</v>
      </c>
      <c r="G87">
        <v>88</v>
      </c>
      <c r="H87">
        <v>91</v>
      </c>
      <c r="I87">
        <v>0</v>
      </c>
      <c r="J87">
        <v>0</v>
      </c>
      <c r="K87">
        <v>0</v>
      </c>
      <c r="L87" t="s">
        <v>33</v>
      </c>
      <c r="M87" t="s">
        <v>33</v>
      </c>
      <c r="N87" t="s">
        <v>33</v>
      </c>
      <c r="O87">
        <v>0</v>
      </c>
      <c r="P87">
        <v>0</v>
      </c>
      <c r="Q87">
        <v>0</v>
      </c>
      <c r="R87" t="s">
        <v>33</v>
      </c>
      <c r="S87" t="s">
        <v>33</v>
      </c>
      <c r="T87" t="s">
        <v>33</v>
      </c>
      <c r="U87">
        <v>314</v>
      </c>
      <c r="V87">
        <v>207</v>
      </c>
      <c r="W87">
        <v>107</v>
      </c>
      <c r="X87">
        <v>47</v>
      </c>
      <c r="Y87">
        <v>48</v>
      </c>
      <c r="Z87">
        <v>45</v>
      </c>
      <c r="AA87">
        <v>35</v>
      </c>
      <c r="AB87">
        <v>27</v>
      </c>
      <c r="AC87">
        <v>8</v>
      </c>
      <c r="AD87" t="s">
        <v>414</v>
      </c>
      <c r="AE87" t="s">
        <v>414</v>
      </c>
      <c r="AF87" t="s">
        <v>414</v>
      </c>
      <c r="AG87">
        <v>2539</v>
      </c>
      <c r="AH87">
        <v>1276</v>
      </c>
      <c r="AI87">
        <v>1263</v>
      </c>
      <c r="AJ87">
        <v>83</v>
      </c>
      <c r="AK87">
        <v>80</v>
      </c>
      <c r="AL87">
        <v>87</v>
      </c>
    </row>
    <row r="88" spans="1:38" x14ac:dyDescent="0.35">
      <c r="A88" s="133" t="s">
        <v>157</v>
      </c>
      <c r="B88" s="133" t="s">
        <v>426</v>
      </c>
      <c r="C88">
        <v>2823</v>
      </c>
      <c r="D88">
        <v>1329</v>
      </c>
      <c r="E88">
        <v>1494</v>
      </c>
      <c r="F88">
        <v>85</v>
      </c>
      <c r="G88">
        <v>82</v>
      </c>
      <c r="H88">
        <v>87</v>
      </c>
      <c r="I88">
        <v>0</v>
      </c>
      <c r="J88">
        <v>0</v>
      </c>
      <c r="K88">
        <v>0</v>
      </c>
      <c r="L88" t="s">
        <v>33</v>
      </c>
      <c r="M88" t="s">
        <v>33</v>
      </c>
      <c r="N88" t="s">
        <v>33</v>
      </c>
      <c r="O88">
        <v>0</v>
      </c>
      <c r="P88">
        <v>0</v>
      </c>
      <c r="Q88">
        <v>0</v>
      </c>
      <c r="R88" t="s">
        <v>33</v>
      </c>
      <c r="S88" t="s">
        <v>33</v>
      </c>
      <c r="T88" t="s">
        <v>33</v>
      </c>
      <c r="U88">
        <v>458</v>
      </c>
      <c r="V88">
        <v>307</v>
      </c>
      <c r="W88">
        <v>151</v>
      </c>
      <c r="X88">
        <v>40</v>
      </c>
      <c r="Y88">
        <v>38</v>
      </c>
      <c r="Z88">
        <v>42</v>
      </c>
      <c r="AA88">
        <v>60</v>
      </c>
      <c r="AB88">
        <v>43</v>
      </c>
      <c r="AC88">
        <v>17</v>
      </c>
      <c r="AD88">
        <v>17</v>
      </c>
      <c r="AE88" t="s">
        <v>414</v>
      </c>
      <c r="AF88" t="s">
        <v>414</v>
      </c>
      <c r="AG88">
        <v>3363</v>
      </c>
      <c r="AH88">
        <v>1690</v>
      </c>
      <c r="AI88">
        <v>1673</v>
      </c>
      <c r="AJ88">
        <v>77</v>
      </c>
      <c r="AK88">
        <v>72</v>
      </c>
      <c r="AL88">
        <v>82</v>
      </c>
    </row>
    <row r="89" spans="1:38" x14ac:dyDescent="0.35">
      <c r="A89" s="133" t="s">
        <v>155</v>
      </c>
      <c r="B89" s="133" t="s">
        <v>156</v>
      </c>
      <c r="C89">
        <v>3139</v>
      </c>
      <c r="D89">
        <v>1524</v>
      </c>
      <c r="E89">
        <v>1615</v>
      </c>
      <c r="F89">
        <v>87</v>
      </c>
      <c r="G89">
        <v>85</v>
      </c>
      <c r="H89">
        <v>89</v>
      </c>
      <c r="I89">
        <v>0</v>
      </c>
      <c r="J89">
        <v>0</v>
      </c>
      <c r="K89">
        <v>0</v>
      </c>
      <c r="L89" t="s">
        <v>33</v>
      </c>
      <c r="M89" t="s">
        <v>33</v>
      </c>
      <c r="N89" t="s">
        <v>33</v>
      </c>
      <c r="O89">
        <v>0</v>
      </c>
      <c r="P89">
        <v>0</v>
      </c>
      <c r="Q89">
        <v>0</v>
      </c>
      <c r="R89" t="s">
        <v>33</v>
      </c>
      <c r="S89" t="s">
        <v>33</v>
      </c>
      <c r="T89" t="s">
        <v>33</v>
      </c>
      <c r="U89">
        <v>322</v>
      </c>
      <c r="V89">
        <v>230</v>
      </c>
      <c r="W89">
        <v>92</v>
      </c>
      <c r="X89">
        <v>41</v>
      </c>
      <c r="Y89" t="s">
        <v>414</v>
      </c>
      <c r="Z89" t="s">
        <v>414</v>
      </c>
      <c r="AA89">
        <v>71</v>
      </c>
      <c r="AB89">
        <v>53</v>
      </c>
      <c r="AC89">
        <v>18</v>
      </c>
      <c r="AD89">
        <v>21</v>
      </c>
      <c r="AE89" t="s">
        <v>414</v>
      </c>
      <c r="AF89" t="s">
        <v>414</v>
      </c>
      <c r="AG89">
        <v>3543</v>
      </c>
      <c r="AH89">
        <v>1812</v>
      </c>
      <c r="AI89">
        <v>1731</v>
      </c>
      <c r="AJ89">
        <v>81</v>
      </c>
      <c r="AK89">
        <v>77</v>
      </c>
      <c r="AL89">
        <v>85</v>
      </c>
    </row>
    <row r="90" spans="1:38" x14ac:dyDescent="0.35">
      <c r="A90" s="133" t="s">
        <v>162</v>
      </c>
      <c r="B90" s="133" t="s">
        <v>163</v>
      </c>
      <c r="C90">
        <v>1792</v>
      </c>
      <c r="D90">
        <v>869</v>
      </c>
      <c r="E90">
        <v>923</v>
      </c>
      <c r="F90">
        <v>85</v>
      </c>
      <c r="G90">
        <v>84</v>
      </c>
      <c r="H90">
        <v>86</v>
      </c>
      <c r="I90">
        <v>0</v>
      </c>
      <c r="J90">
        <v>0</v>
      </c>
      <c r="K90">
        <v>0</v>
      </c>
      <c r="L90" t="s">
        <v>33</v>
      </c>
      <c r="M90" t="s">
        <v>33</v>
      </c>
      <c r="N90" t="s">
        <v>33</v>
      </c>
      <c r="O90">
        <v>0</v>
      </c>
      <c r="P90">
        <v>0</v>
      </c>
      <c r="Q90">
        <v>0</v>
      </c>
      <c r="R90" t="s">
        <v>33</v>
      </c>
      <c r="S90" t="s">
        <v>33</v>
      </c>
      <c r="T90" t="s">
        <v>33</v>
      </c>
      <c r="U90">
        <v>157</v>
      </c>
      <c r="V90">
        <v>108</v>
      </c>
      <c r="W90">
        <v>49</v>
      </c>
      <c r="X90">
        <v>32</v>
      </c>
      <c r="Y90">
        <v>36</v>
      </c>
      <c r="Z90">
        <v>24</v>
      </c>
      <c r="AA90">
        <v>16</v>
      </c>
      <c r="AB90">
        <v>10</v>
      </c>
      <c r="AC90">
        <v>6</v>
      </c>
      <c r="AD90" t="s">
        <v>414</v>
      </c>
      <c r="AE90" t="s">
        <v>414</v>
      </c>
      <c r="AF90" t="s">
        <v>414</v>
      </c>
      <c r="AG90">
        <v>1969</v>
      </c>
      <c r="AH90">
        <v>989</v>
      </c>
      <c r="AI90">
        <v>980</v>
      </c>
      <c r="AJ90">
        <v>80</v>
      </c>
      <c r="AK90">
        <v>77</v>
      </c>
      <c r="AL90">
        <v>82</v>
      </c>
    </row>
    <row r="91" spans="1:38" x14ac:dyDescent="0.35">
      <c r="A91" s="133" t="s">
        <v>164</v>
      </c>
      <c r="B91" s="133" t="s">
        <v>165</v>
      </c>
      <c r="C91">
        <v>1763</v>
      </c>
      <c r="D91">
        <v>885</v>
      </c>
      <c r="E91">
        <v>878</v>
      </c>
      <c r="F91">
        <v>88</v>
      </c>
      <c r="G91">
        <v>86</v>
      </c>
      <c r="H91">
        <v>90</v>
      </c>
      <c r="I91">
        <v>0</v>
      </c>
      <c r="J91">
        <v>0</v>
      </c>
      <c r="K91">
        <v>0</v>
      </c>
      <c r="L91" t="s">
        <v>33</v>
      </c>
      <c r="M91" t="s">
        <v>33</v>
      </c>
      <c r="N91" t="s">
        <v>33</v>
      </c>
      <c r="O91">
        <v>0</v>
      </c>
      <c r="P91">
        <v>0</v>
      </c>
      <c r="Q91">
        <v>0</v>
      </c>
      <c r="R91" t="s">
        <v>33</v>
      </c>
      <c r="S91" t="s">
        <v>33</v>
      </c>
      <c r="T91" t="s">
        <v>33</v>
      </c>
      <c r="U91">
        <v>157</v>
      </c>
      <c r="V91">
        <v>107</v>
      </c>
      <c r="W91">
        <v>50</v>
      </c>
      <c r="X91">
        <v>41</v>
      </c>
      <c r="Y91">
        <v>42</v>
      </c>
      <c r="Z91">
        <v>38</v>
      </c>
      <c r="AA91">
        <v>24</v>
      </c>
      <c r="AB91">
        <v>18</v>
      </c>
      <c r="AC91">
        <v>6</v>
      </c>
      <c r="AD91" t="s">
        <v>414</v>
      </c>
      <c r="AE91" t="s">
        <v>414</v>
      </c>
      <c r="AF91" t="s">
        <v>414</v>
      </c>
      <c r="AG91">
        <v>1951</v>
      </c>
      <c r="AH91">
        <v>1015</v>
      </c>
      <c r="AI91">
        <v>936</v>
      </c>
      <c r="AJ91">
        <v>83</v>
      </c>
      <c r="AK91">
        <v>79</v>
      </c>
      <c r="AL91">
        <v>87</v>
      </c>
    </row>
    <row r="92" spans="1:38" x14ac:dyDescent="0.35">
      <c r="A92" s="133" t="s">
        <v>166</v>
      </c>
      <c r="B92" s="133" t="s">
        <v>167</v>
      </c>
      <c r="C92">
        <v>5587</v>
      </c>
      <c r="D92">
        <v>2776</v>
      </c>
      <c r="E92">
        <v>2811</v>
      </c>
      <c r="F92">
        <v>83</v>
      </c>
      <c r="G92">
        <v>80</v>
      </c>
      <c r="H92">
        <v>85</v>
      </c>
      <c r="I92">
        <v>0</v>
      </c>
      <c r="J92">
        <v>0</v>
      </c>
      <c r="K92">
        <v>0</v>
      </c>
      <c r="L92" t="s">
        <v>33</v>
      </c>
      <c r="M92" t="s">
        <v>33</v>
      </c>
      <c r="N92" t="s">
        <v>33</v>
      </c>
      <c r="O92">
        <v>0</v>
      </c>
      <c r="P92">
        <v>0</v>
      </c>
      <c r="Q92">
        <v>0</v>
      </c>
      <c r="R92" t="s">
        <v>33</v>
      </c>
      <c r="S92" t="s">
        <v>33</v>
      </c>
      <c r="T92" t="s">
        <v>33</v>
      </c>
      <c r="U92">
        <v>520</v>
      </c>
      <c r="V92">
        <v>379</v>
      </c>
      <c r="W92">
        <v>141</v>
      </c>
      <c r="X92">
        <v>38</v>
      </c>
      <c r="Y92">
        <v>39</v>
      </c>
      <c r="Z92">
        <v>38</v>
      </c>
      <c r="AA92">
        <v>65</v>
      </c>
      <c r="AB92">
        <v>43</v>
      </c>
      <c r="AC92">
        <v>22</v>
      </c>
      <c r="AD92">
        <v>22</v>
      </c>
      <c r="AE92">
        <v>26</v>
      </c>
      <c r="AF92">
        <v>14</v>
      </c>
      <c r="AG92">
        <v>6196</v>
      </c>
      <c r="AH92">
        <v>3209</v>
      </c>
      <c r="AI92">
        <v>2987</v>
      </c>
      <c r="AJ92">
        <v>78</v>
      </c>
      <c r="AK92">
        <v>75</v>
      </c>
      <c r="AL92">
        <v>83</v>
      </c>
    </row>
    <row r="93" spans="1:38" x14ac:dyDescent="0.35">
      <c r="A93" s="133" t="s">
        <v>174</v>
      </c>
      <c r="B93" s="133" t="s">
        <v>175</v>
      </c>
      <c r="C93">
        <v>1826</v>
      </c>
      <c r="D93">
        <v>866</v>
      </c>
      <c r="E93">
        <v>960</v>
      </c>
      <c r="F93">
        <v>87</v>
      </c>
      <c r="G93">
        <v>85</v>
      </c>
      <c r="H93">
        <v>88</v>
      </c>
      <c r="I93">
        <v>0</v>
      </c>
      <c r="J93">
        <v>0</v>
      </c>
      <c r="K93">
        <v>0</v>
      </c>
      <c r="L93" t="s">
        <v>33</v>
      </c>
      <c r="M93" t="s">
        <v>33</v>
      </c>
      <c r="N93" t="s">
        <v>33</v>
      </c>
      <c r="O93">
        <v>0</v>
      </c>
      <c r="P93">
        <v>0</v>
      </c>
      <c r="Q93">
        <v>0</v>
      </c>
      <c r="R93" t="s">
        <v>33</v>
      </c>
      <c r="S93" t="s">
        <v>33</v>
      </c>
      <c r="T93" t="s">
        <v>33</v>
      </c>
      <c r="U93">
        <v>145</v>
      </c>
      <c r="V93">
        <v>98</v>
      </c>
      <c r="W93">
        <v>47</v>
      </c>
      <c r="X93">
        <v>43</v>
      </c>
      <c r="Y93">
        <v>42</v>
      </c>
      <c r="Z93">
        <v>47</v>
      </c>
      <c r="AA93">
        <v>32</v>
      </c>
      <c r="AB93">
        <v>22</v>
      </c>
      <c r="AC93">
        <v>10</v>
      </c>
      <c r="AD93" t="s">
        <v>414</v>
      </c>
      <c r="AE93" t="s">
        <v>414</v>
      </c>
      <c r="AF93" t="s">
        <v>414</v>
      </c>
      <c r="AG93">
        <v>2011</v>
      </c>
      <c r="AH93">
        <v>991</v>
      </c>
      <c r="AI93">
        <v>1020</v>
      </c>
      <c r="AJ93">
        <v>82</v>
      </c>
      <c r="AK93">
        <v>79</v>
      </c>
      <c r="AL93">
        <v>85</v>
      </c>
    </row>
    <row r="94" spans="1:38" x14ac:dyDescent="0.35">
      <c r="A94" s="133" t="s">
        <v>238</v>
      </c>
      <c r="B94" s="133" t="s">
        <v>239</v>
      </c>
      <c r="C94">
        <v>2778</v>
      </c>
      <c r="D94">
        <v>1374</v>
      </c>
      <c r="E94">
        <v>1404</v>
      </c>
      <c r="F94">
        <v>84</v>
      </c>
      <c r="G94">
        <v>83</v>
      </c>
      <c r="H94">
        <v>86</v>
      </c>
      <c r="I94">
        <v>0</v>
      </c>
      <c r="J94">
        <v>0</v>
      </c>
      <c r="K94">
        <v>0</v>
      </c>
      <c r="L94" t="s">
        <v>33</v>
      </c>
      <c r="M94" t="s">
        <v>33</v>
      </c>
      <c r="N94" t="s">
        <v>33</v>
      </c>
      <c r="O94">
        <v>0</v>
      </c>
      <c r="P94">
        <v>0</v>
      </c>
      <c r="Q94">
        <v>0</v>
      </c>
      <c r="R94" t="s">
        <v>33</v>
      </c>
      <c r="S94" t="s">
        <v>33</v>
      </c>
      <c r="T94" t="s">
        <v>33</v>
      </c>
      <c r="U94">
        <v>383</v>
      </c>
      <c r="V94">
        <v>278</v>
      </c>
      <c r="W94">
        <v>105</v>
      </c>
      <c r="X94">
        <v>50</v>
      </c>
      <c r="Y94">
        <v>50</v>
      </c>
      <c r="Z94">
        <v>50</v>
      </c>
      <c r="AA94">
        <v>53</v>
      </c>
      <c r="AB94">
        <v>42</v>
      </c>
      <c r="AC94">
        <v>11</v>
      </c>
      <c r="AD94">
        <v>13</v>
      </c>
      <c r="AE94" t="s">
        <v>414</v>
      </c>
      <c r="AF94" t="s">
        <v>414</v>
      </c>
      <c r="AG94">
        <v>3274</v>
      </c>
      <c r="AH94">
        <v>1725</v>
      </c>
      <c r="AI94">
        <v>1549</v>
      </c>
      <c r="AJ94">
        <v>78</v>
      </c>
      <c r="AK94">
        <v>75</v>
      </c>
      <c r="AL94">
        <v>82</v>
      </c>
    </row>
    <row r="95" spans="1:38" x14ac:dyDescent="0.35">
      <c r="A95" s="133" t="s">
        <v>228</v>
      </c>
      <c r="B95" s="133" t="s">
        <v>229</v>
      </c>
      <c r="C95">
        <v>1948</v>
      </c>
      <c r="D95">
        <v>959</v>
      </c>
      <c r="E95">
        <v>989</v>
      </c>
      <c r="F95">
        <v>82</v>
      </c>
      <c r="G95">
        <v>81</v>
      </c>
      <c r="H95">
        <v>84</v>
      </c>
      <c r="I95">
        <v>0</v>
      </c>
      <c r="J95">
        <v>0</v>
      </c>
      <c r="K95">
        <v>0</v>
      </c>
      <c r="L95" t="s">
        <v>33</v>
      </c>
      <c r="M95" t="s">
        <v>33</v>
      </c>
      <c r="N95" t="s">
        <v>33</v>
      </c>
      <c r="O95">
        <v>0</v>
      </c>
      <c r="P95">
        <v>0</v>
      </c>
      <c r="Q95">
        <v>0</v>
      </c>
      <c r="R95" t="s">
        <v>33</v>
      </c>
      <c r="S95" t="s">
        <v>33</v>
      </c>
      <c r="T95" t="s">
        <v>33</v>
      </c>
      <c r="U95">
        <v>270</v>
      </c>
      <c r="V95">
        <v>182</v>
      </c>
      <c r="W95">
        <v>88</v>
      </c>
      <c r="X95">
        <v>39</v>
      </c>
      <c r="Y95">
        <v>36</v>
      </c>
      <c r="Z95">
        <v>43</v>
      </c>
      <c r="AA95">
        <v>55</v>
      </c>
      <c r="AB95">
        <v>39</v>
      </c>
      <c r="AC95">
        <v>16</v>
      </c>
      <c r="AD95">
        <v>13</v>
      </c>
      <c r="AE95" t="s">
        <v>414</v>
      </c>
      <c r="AF95" t="s">
        <v>414</v>
      </c>
      <c r="AG95">
        <v>2284</v>
      </c>
      <c r="AH95">
        <v>1185</v>
      </c>
      <c r="AI95">
        <v>1099</v>
      </c>
      <c r="AJ95">
        <v>75</v>
      </c>
      <c r="AK95">
        <v>71</v>
      </c>
      <c r="AL95">
        <v>79</v>
      </c>
    </row>
    <row r="96" spans="1:38" x14ac:dyDescent="0.35">
      <c r="A96" s="133" t="s">
        <v>230</v>
      </c>
      <c r="B96" s="133" t="s">
        <v>231</v>
      </c>
      <c r="C96">
        <v>3097</v>
      </c>
      <c r="D96">
        <v>1475</v>
      </c>
      <c r="E96">
        <v>1622</v>
      </c>
      <c r="F96">
        <v>87</v>
      </c>
      <c r="G96">
        <v>86</v>
      </c>
      <c r="H96">
        <v>88</v>
      </c>
      <c r="I96">
        <v>0</v>
      </c>
      <c r="J96">
        <v>0</v>
      </c>
      <c r="K96">
        <v>0</v>
      </c>
      <c r="L96" t="s">
        <v>33</v>
      </c>
      <c r="M96" t="s">
        <v>33</v>
      </c>
      <c r="N96" t="s">
        <v>33</v>
      </c>
      <c r="O96">
        <v>0</v>
      </c>
      <c r="P96">
        <v>0</v>
      </c>
      <c r="Q96">
        <v>0</v>
      </c>
      <c r="R96" t="s">
        <v>33</v>
      </c>
      <c r="S96" t="s">
        <v>33</v>
      </c>
      <c r="T96" t="s">
        <v>33</v>
      </c>
      <c r="U96">
        <v>353</v>
      </c>
      <c r="V96">
        <v>241</v>
      </c>
      <c r="W96">
        <v>112</v>
      </c>
      <c r="X96">
        <v>41</v>
      </c>
      <c r="Y96">
        <v>41</v>
      </c>
      <c r="Z96">
        <v>40</v>
      </c>
      <c r="AA96">
        <v>70</v>
      </c>
      <c r="AB96">
        <v>59</v>
      </c>
      <c r="AC96">
        <v>11</v>
      </c>
      <c r="AD96">
        <v>26</v>
      </c>
      <c r="AE96" t="s">
        <v>414</v>
      </c>
      <c r="AF96" t="s">
        <v>414</v>
      </c>
      <c r="AG96">
        <v>3530</v>
      </c>
      <c r="AH96">
        <v>1782</v>
      </c>
      <c r="AI96">
        <v>1748</v>
      </c>
      <c r="AJ96">
        <v>81</v>
      </c>
      <c r="AK96">
        <v>78</v>
      </c>
      <c r="AL96">
        <v>84</v>
      </c>
    </row>
    <row r="97" spans="1:38" x14ac:dyDescent="0.35">
      <c r="A97" s="133" t="s">
        <v>327</v>
      </c>
      <c r="B97" s="133" t="s">
        <v>328</v>
      </c>
      <c r="C97">
        <v>5802</v>
      </c>
      <c r="D97">
        <v>2864</v>
      </c>
      <c r="E97">
        <v>2938</v>
      </c>
      <c r="F97">
        <v>85</v>
      </c>
      <c r="G97">
        <v>84</v>
      </c>
      <c r="H97">
        <v>86</v>
      </c>
      <c r="I97">
        <v>0</v>
      </c>
      <c r="J97">
        <v>0</v>
      </c>
      <c r="K97">
        <v>0</v>
      </c>
      <c r="L97" t="s">
        <v>33</v>
      </c>
      <c r="M97" t="s">
        <v>33</v>
      </c>
      <c r="N97" t="s">
        <v>33</v>
      </c>
      <c r="O97">
        <v>0</v>
      </c>
      <c r="P97">
        <v>0</v>
      </c>
      <c r="Q97">
        <v>0</v>
      </c>
      <c r="R97" t="s">
        <v>33</v>
      </c>
      <c r="S97" t="s">
        <v>33</v>
      </c>
      <c r="T97" t="s">
        <v>33</v>
      </c>
      <c r="U97">
        <v>494</v>
      </c>
      <c r="V97">
        <v>340</v>
      </c>
      <c r="W97">
        <v>154</v>
      </c>
      <c r="X97">
        <v>49</v>
      </c>
      <c r="Y97">
        <v>51</v>
      </c>
      <c r="Z97">
        <v>45</v>
      </c>
      <c r="AA97">
        <v>143</v>
      </c>
      <c r="AB97">
        <v>108</v>
      </c>
      <c r="AC97">
        <v>35</v>
      </c>
      <c r="AD97">
        <v>18</v>
      </c>
      <c r="AE97">
        <v>18</v>
      </c>
      <c r="AF97">
        <v>20</v>
      </c>
      <c r="AG97">
        <v>6479</v>
      </c>
      <c r="AH97">
        <v>3327</v>
      </c>
      <c r="AI97">
        <v>3152</v>
      </c>
      <c r="AJ97">
        <v>81</v>
      </c>
      <c r="AK97">
        <v>78</v>
      </c>
      <c r="AL97">
        <v>83</v>
      </c>
    </row>
    <row r="98" spans="1:38" x14ac:dyDescent="0.35">
      <c r="A98" s="133" t="s">
        <v>339</v>
      </c>
      <c r="B98" s="133" t="s">
        <v>340</v>
      </c>
      <c r="C98">
        <v>3304</v>
      </c>
      <c r="D98">
        <v>1569</v>
      </c>
      <c r="E98">
        <v>1735</v>
      </c>
      <c r="F98">
        <v>87</v>
      </c>
      <c r="G98">
        <v>85</v>
      </c>
      <c r="H98">
        <v>88</v>
      </c>
      <c r="I98">
        <v>0</v>
      </c>
      <c r="J98">
        <v>0</v>
      </c>
      <c r="K98">
        <v>0</v>
      </c>
      <c r="L98" t="s">
        <v>33</v>
      </c>
      <c r="M98" t="s">
        <v>33</v>
      </c>
      <c r="N98" t="s">
        <v>33</v>
      </c>
      <c r="O98">
        <v>0</v>
      </c>
      <c r="P98">
        <v>0</v>
      </c>
      <c r="Q98">
        <v>0</v>
      </c>
      <c r="R98" t="s">
        <v>33</v>
      </c>
      <c r="S98" t="s">
        <v>33</v>
      </c>
      <c r="T98" t="s">
        <v>33</v>
      </c>
      <c r="U98">
        <v>449</v>
      </c>
      <c r="V98">
        <v>315</v>
      </c>
      <c r="W98">
        <v>134</v>
      </c>
      <c r="X98">
        <v>49</v>
      </c>
      <c r="Y98">
        <v>49</v>
      </c>
      <c r="Z98">
        <v>49</v>
      </c>
      <c r="AA98">
        <v>51</v>
      </c>
      <c r="AB98">
        <v>40</v>
      </c>
      <c r="AC98">
        <v>11</v>
      </c>
      <c r="AD98">
        <v>16</v>
      </c>
      <c r="AE98">
        <v>18</v>
      </c>
      <c r="AF98" t="s">
        <v>414</v>
      </c>
      <c r="AG98">
        <v>3831</v>
      </c>
      <c r="AH98">
        <v>1941</v>
      </c>
      <c r="AI98">
        <v>1890</v>
      </c>
      <c r="AJ98">
        <v>81</v>
      </c>
      <c r="AK98">
        <v>77</v>
      </c>
      <c r="AL98">
        <v>84</v>
      </c>
    </row>
    <row r="99" spans="1:38" x14ac:dyDescent="0.35">
      <c r="A99" s="133" t="s">
        <v>180</v>
      </c>
      <c r="B99" s="133" t="s">
        <v>181</v>
      </c>
      <c r="C99">
        <v>7506</v>
      </c>
      <c r="D99">
        <v>3602</v>
      </c>
      <c r="E99">
        <v>3904</v>
      </c>
      <c r="F99">
        <v>85</v>
      </c>
      <c r="G99">
        <v>82</v>
      </c>
      <c r="H99">
        <v>88</v>
      </c>
      <c r="I99">
        <v>0</v>
      </c>
      <c r="J99">
        <v>0</v>
      </c>
      <c r="K99">
        <v>0</v>
      </c>
      <c r="L99" t="s">
        <v>33</v>
      </c>
      <c r="M99" t="s">
        <v>33</v>
      </c>
      <c r="N99" t="s">
        <v>33</v>
      </c>
      <c r="O99">
        <v>0</v>
      </c>
      <c r="P99">
        <v>0</v>
      </c>
      <c r="Q99">
        <v>0</v>
      </c>
      <c r="R99" t="s">
        <v>33</v>
      </c>
      <c r="S99" t="s">
        <v>33</v>
      </c>
      <c r="T99" t="s">
        <v>33</v>
      </c>
      <c r="U99">
        <v>908</v>
      </c>
      <c r="V99">
        <v>643</v>
      </c>
      <c r="W99">
        <v>265</v>
      </c>
      <c r="X99">
        <v>40</v>
      </c>
      <c r="Y99">
        <v>40</v>
      </c>
      <c r="Z99">
        <v>41</v>
      </c>
      <c r="AA99">
        <v>134</v>
      </c>
      <c r="AB99">
        <v>106</v>
      </c>
      <c r="AC99">
        <v>28</v>
      </c>
      <c r="AD99">
        <v>19</v>
      </c>
      <c r="AE99">
        <v>22</v>
      </c>
      <c r="AF99">
        <v>11</v>
      </c>
      <c r="AG99">
        <v>8569</v>
      </c>
      <c r="AH99">
        <v>4362</v>
      </c>
      <c r="AI99">
        <v>4207</v>
      </c>
      <c r="AJ99">
        <v>79</v>
      </c>
      <c r="AK99">
        <v>74</v>
      </c>
      <c r="AL99">
        <v>84</v>
      </c>
    </row>
    <row r="100" spans="1:38" x14ac:dyDescent="0.35">
      <c r="A100" s="133" t="s">
        <v>178</v>
      </c>
      <c r="B100" s="133" t="s">
        <v>179</v>
      </c>
      <c r="C100">
        <v>2866</v>
      </c>
      <c r="D100">
        <v>1386</v>
      </c>
      <c r="E100">
        <v>1480</v>
      </c>
      <c r="F100">
        <v>84</v>
      </c>
      <c r="G100">
        <v>82</v>
      </c>
      <c r="H100">
        <v>86</v>
      </c>
      <c r="I100">
        <v>0</v>
      </c>
      <c r="J100">
        <v>0</v>
      </c>
      <c r="K100">
        <v>0</v>
      </c>
      <c r="L100" t="s">
        <v>33</v>
      </c>
      <c r="M100" t="s">
        <v>33</v>
      </c>
      <c r="N100" t="s">
        <v>33</v>
      </c>
      <c r="O100">
        <v>0</v>
      </c>
      <c r="P100">
        <v>0</v>
      </c>
      <c r="Q100">
        <v>0</v>
      </c>
      <c r="R100" t="s">
        <v>33</v>
      </c>
      <c r="S100" t="s">
        <v>33</v>
      </c>
      <c r="T100" t="s">
        <v>33</v>
      </c>
      <c r="U100">
        <v>440</v>
      </c>
      <c r="V100">
        <v>299</v>
      </c>
      <c r="W100">
        <v>141</v>
      </c>
      <c r="X100">
        <v>52</v>
      </c>
      <c r="Y100">
        <v>50</v>
      </c>
      <c r="Z100">
        <v>57</v>
      </c>
      <c r="AA100">
        <v>60</v>
      </c>
      <c r="AB100">
        <v>46</v>
      </c>
      <c r="AC100">
        <v>14</v>
      </c>
      <c r="AD100">
        <v>15</v>
      </c>
      <c r="AE100" t="s">
        <v>414</v>
      </c>
      <c r="AF100" t="s">
        <v>414</v>
      </c>
      <c r="AG100">
        <v>3397</v>
      </c>
      <c r="AH100">
        <v>1749</v>
      </c>
      <c r="AI100">
        <v>1648</v>
      </c>
      <c r="AJ100">
        <v>78</v>
      </c>
      <c r="AK100">
        <v>74</v>
      </c>
      <c r="AL100">
        <v>83</v>
      </c>
    </row>
    <row r="101" spans="1:38" x14ac:dyDescent="0.35">
      <c r="A101" s="133" t="s">
        <v>372</v>
      </c>
      <c r="B101" s="133" t="s">
        <v>373</v>
      </c>
      <c r="C101">
        <v>3471</v>
      </c>
      <c r="D101">
        <v>1694</v>
      </c>
      <c r="E101">
        <v>1777</v>
      </c>
      <c r="F101">
        <v>86</v>
      </c>
      <c r="G101">
        <v>84</v>
      </c>
      <c r="H101">
        <v>88</v>
      </c>
      <c r="I101">
        <v>0</v>
      </c>
      <c r="J101">
        <v>0</v>
      </c>
      <c r="K101">
        <v>0</v>
      </c>
      <c r="L101" t="s">
        <v>33</v>
      </c>
      <c r="M101" t="s">
        <v>33</v>
      </c>
      <c r="N101" t="s">
        <v>33</v>
      </c>
      <c r="O101">
        <v>0</v>
      </c>
      <c r="P101">
        <v>0</v>
      </c>
      <c r="Q101">
        <v>0</v>
      </c>
      <c r="R101" t="s">
        <v>33</v>
      </c>
      <c r="S101" t="s">
        <v>33</v>
      </c>
      <c r="T101" t="s">
        <v>33</v>
      </c>
      <c r="U101">
        <v>559</v>
      </c>
      <c r="V101">
        <v>387</v>
      </c>
      <c r="W101">
        <v>172</v>
      </c>
      <c r="X101">
        <v>45</v>
      </c>
      <c r="Y101">
        <v>40</v>
      </c>
      <c r="Z101">
        <v>55</v>
      </c>
      <c r="AA101">
        <v>67</v>
      </c>
      <c r="AB101">
        <v>51</v>
      </c>
      <c r="AC101">
        <v>16</v>
      </c>
      <c r="AD101">
        <v>24</v>
      </c>
      <c r="AE101">
        <v>20</v>
      </c>
      <c r="AF101">
        <v>38</v>
      </c>
      <c r="AG101">
        <v>4109</v>
      </c>
      <c r="AH101">
        <v>2137</v>
      </c>
      <c r="AI101">
        <v>1972</v>
      </c>
      <c r="AJ101">
        <v>80</v>
      </c>
      <c r="AK101">
        <v>75</v>
      </c>
      <c r="AL101">
        <v>85</v>
      </c>
    </row>
    <row r="102" spans="1:38" x14ac:dyDescent="0.35">
      <c r="A102" s="133" t="s">
        <v>382</v>
      </c>
      <c r="B102" s="133" t="s">
        <v>383</v>
      </c>
      <c r="C102">
        <v>1471</v>
      </c>
      <c r="D102">
        <v>724</v>
      </c>
      <c r="E102">
        <v>747</v>
      </c>
      <c r="F102">
        <v>89</v>
      </c>
      <c r="G102">
        <v>88</v>
      </c>
      <c r="H102">
        <v>90</v>
      </c>
      <c r="I102">
        <v>0</v>
      </c>
      <c r="J102">
        <v>0</v>
      </c>
      <c r="K102">
        <v>0</v>
      </c>
      <c r="L102" t="s">
        <v>33</v>
      </c>
      <c r="M102" t="s">
        <v>33</v>
      </c>
      <c r="N102" t="s">
        <v>33</v>
      </c>
      <c r="O102">
        <v>0</v>
      </c>
      <c r="P102">
        <v>0</v>
      </c>
      <c r="Q102">
        <v>0</v>
      </c>
      <c r="R102" t="s">
        <v>33</v>
      </c>
      <c r="S102" t="s">
        <v>33</v>
      </c>
      <c r="T102" t="s">
        <v>33</v>
      </c>
      <c r="U102">
        <v>220</v>
      </c>
      <c r="V102">
        <v>148</v>
      </c>
      <c r="W102">
        <v>72</v>
      </c>
      <c r="X102">
        <v>52</v>
      </c>
      <c r="Y102">
        <v>54</v>
      </c>
      <c r="Z102">
        <v>49</v>
      </c>
      <c r="AA102">
        <v>26</v>
      </c>
      <c r="AB102">
        <v>23</v>
      </c>
      <c r="AC102">
        <v>3</v>
      </c>
      <c r="AD102">
        <v>27</v>
      </c>
      <c r="AE102" t="s">
        <v>414</v>
      </c>
      <c r="AF102" t="s">
        <v>414</v>
      </c>
      <c r="AG102">
        <v>1724</v>
      </c>
      <c r="AH102">
        <v>899</v>
      </c>
      <c r="AI102">
        <v>825</v>
      </c>
      <c r="AJ102">
        <v>83</v>
      </c>
      <c r="AK102">
        <v>80</v>
      </c>
      <c r="AL102">
        <v>86</v>
      </c>
    </row>
    <row r="103" spans="1:38" x14ac:dyDescent="0.35">
      <c r="A103" s="133" t="s">
        <v>365</v>
      </c>
      <c r="B103" s="133" t="s">
        <v>366</v>
      </c>
      <c r="C103">
        <v>1622</v>
      </c>
      <c r="D103">
        <v>764</v>
      </c>
      <c r="E103">
        <v>858</v>
      </c>
      <c r="F103">
        <v>86</v>
      </c>
      <c r="G103">
        <v>84</v>
      </c>
      <c r="H103">
        <v>89</v>
      </c>
      <c r="I103">
        <v>0</v>
      </c>
      <c r="J103">
        <v>0</v>
      </c>
      <c r="K103">
        <v>0</v>
      </c>
      <c r="L103" t="s">
        <v>33</v>
      </c>
      <c r="M103" t="s">
        <v>33</v>
      </c>
      <c r="N103" t="s">
        <v>33</v>
      </c>
      <c r="O103">
        <v>0</v>
      </c>
      <c r="P103">
        <v>0</v>
      </c>
      <c r="Q103">
        <v>0</v>
      </c>
      <c r="R103" t="s">
        <v>33</v>
      </c>
      <c r="S103" t="s">
        <v>33</v>
      </c>
      <c r="T103" t="s">
        <v>33</v>
      </c>
      <c r="U103">
        <v>227</v>
      </c>
      <c r="V103">
        <v>150</v>
      </c>
      <c r="W103">
        <v>77</v>
      </c>
      <c r="X103">
        <v>52</v>
      </c>
      <c r="Y103">
        <v>55</v>
      </c>
      <c r="Z103">
        <v>45</v>
      </c>
      <c r="AA103">
        <v>38</v>
      </c>
      <c r="AB103">
        <v>26</v>
      </c>
      <c r="AC103">
        <v>12</v>
      </c>
      <c r="AD103">
        <v>29</v>
      </c>
      <c r="AE103" t="s">
        <v>414</v>
      </c>
      <c r="AF103" t="s">
        <v>414</v>
      </c>
      <c r="AG103">
        <v>1901</v>
      </c>
      <c r="AH103">
        <v>947</v>
      </c>
      <c r="AI103">
        <v>954</v>
      </c>
      <c r="AJ103">
        <v>81</v>
      </c>
      <c r="AK103">
        <v>78</v>
      </c>
      <c r="AL103">
        <v>84</v>
      </c>
    </row>
    <row r="104" spans="1:38" x14ac:dyDescent="0.35">
      <c r="A104" s="133" t="s">
        <v>76</v>
      </c>
      <c r="B104" s="133" t="s">
        <v>77</v>
      </c>
      <c r="C104">
        <v>4876</v>
      </c>
      <c r="D104">
        <v>2309</v>
      </c>
      <c r="E104">
        <v>2567</v>
      </c>
      <c r="F104">
        <v>89</v>
      </c>
      <c r="G104">
        <v>86</v>
      </c>
      <c r="H104">
        <v>91</v>
      </c>
      <c r="I104">
        <v>0</v>
      </c>
      <c r="J104">
        <v>0</v>
      </c>
      <c r="K104">
        <v>0</v>
      </c>
      <c r="L104" t="s">
        <v>33</v>
      </c>
      <c r="M104" t="s">
        <v>33</v>
      </c>
      <c r="N104" t="s">
        <v>33</v>
      </c>
      <c r="O104">
        <v>0</v>
      </c>
      <c r="P104">
        <v>0</v>
      </c>
      <c r="Q104">
        <v>0</v>
      </c>
      <c r="R104" t="s">
        <v>33</v>
      </c>
      <c r="S104" t="s">
        <v>33</v>
      </c>
      <c r="T104" t="s">
        <v>33</v>
      </c>
      <c r="U104">
        <v>743</v>
      </c>
      <c r="V104">
        <v>507</v>
      </c>
      <c r="W104">
        <v>236</v>
      </c>
      <c r="X104">
        <v>49</v>
      </c>
      <c r="Y104">
        <v>48</v>
      </c>
      <c r="Z104">
        <v>50</v>
      </c>
      <c r="AA104">
        <v>120</v>
      </c>
      <c r="AB104">
        <v>88</v>
      </c>
      <c r="AC104">
        <v>32</v>
      </c>
      <c r="AD104">
        <v>24</v>
      </c>
      <c r="AE104">
        <v>27</v>
      </c>
      <c r="AF104">
        <v>16</v>
      </c>
      <c r="AG104">
        <v>5749</v>
      </c>
      <c r="AH104">
        <v>2910</v>
      </c>
      <c r="AI104">
        <v>2839</v>
      </c>
      <c r="AJ104">
        <v>82</v>
      </c>
      <c r="AK104">
        <v>78</v>
      </c>
      <c r="AL104">
        <v>87</v>
      </c>
    </row>
    <row r="105" spans="1:38" x14ac:dyDescent="0.35">
      <c r="A105" s="133" t="s">
        <v>74</v>
      </c>
      <c r="B105" s="175" t="s">
        <v>75</v>
      </c>
      <c r="C105">
        <v>1099</v>
      </c>
      <c r="D105">
        <v>527</v>
      </c>
      <c r="E105">
        <v>572</v>
      </c>
      <c r="F105">
        <v>92</v>
      </c>
      <c r="G105">
        <v>90</v>
      </c>
      <c r="H105">
        <v>95</v>
      </c>
      <c r="I105">
        <v>0</v>
      </c>
      <c r="J105">
        <v>0</v>
      </c>
      <c r="K105">
        <v>0</v>
      </c>
      <c r="L105" t="s">
        <v>33</v>
      </c>
      <c r="M105" t="s">
        <v>33</v>
      </c>
      <c r="N105" t="s">
        <v>33</v>
      </c>
      <c r="O105">
        <v>0</v>
      </c>
      <c r="P105">
        <v>0</v>
      </c>
      <c r="Q105">
        <v>0</v>
      </c>
      <c r="R105" t="s">
        <v>33</v>
      </c>
      <c r="S105" t="s">
        <v>33</v>
      </c>
      <c r="T105" t="s">
        <v>33</v>
      </c>
      <c r="U105">
        <v>190</v>
      </c>
      <c r="V105">
        <v>154</v>
      </c>
      <c r="W105">
        <v>36</v>
      </c>
      <c r="X105">
        <v>55</v>
      </c>
      <c r="Y105">
        <v>55</v>
      </c>
      <c r="Z105">
        <v>58</v>
      </c>
      <c r="AA105">
        <v>20</v>
      </c>
      <c r="AB105">
        <v>14</v>
      </c>
      <c r="AC105">
        <v>6</v>
      </c>
      <c r="AD105">
        <v>30</v>
      </c>
      <c r="AE105" t="s">
        <v>414</v>
      </c>
      <c r="AF105" t="s">
        <v>414</v>
      </c>
      <c r="AG105">
        <v>1314</v>
      </c>
      <c r="AH105">
        <v>697</v>
      </c>
      <c r="AI105">
        <v>617</v>
      </c>
      <c r="AJ105">
        <v>86</v>
      </c>
      <c r="AK105">
        <v>81</v>
      </c>
      <c r="AL105">
        <v>92</v>
      </c>
    </row>
    <row r="106" spans="1:38" x14ac:dyDescent="0.35">
      <c r="A106" s="133" t="s">
        <v>329</v>
      </c>
      <c r="B106" s="133" t="s">
        <v>330</v>
      </c>
      <c r="C106">
        <v>4973</v>
      </c>
      <c r="D106">
        <v>2417</v>
      </c>
      <c r="E106">
        <v>2556</v>
      </c>
      <c r="F106">
        <v>86</v>
      </c>
      <c r="G106">
        <v>83</v>
      </c>
      <c r="H106">
        <v>89</v>
      </c>
      <c r="I106">
        <v>0</v>
      </c>
      <c r="J106">
        <v>0</v>
      </c>
      <c r="K106">
        <v>0</v>
      </c>
      <c r="L106" t="s">
        <v>33</v>
      </c>
      <c r="M106" t="s">
        <v>33</v>
      </c>
      <c r="N106" t="s">
        <v>33</v>
      </c>
      <c r="O106">
        <v>0</v>
      </c>
      <c r="P106">
        <v>0</v>
      </c>
      <c r="Q106">
        <v>0</v>
      </c>
      <c r="R106" t="s">
        <v>33</v>
      </c>
      <c r="S106" t="s">
        <v>33</v>
      </c>
      <c r="T106" t="s">
        <v>33</v>
      </c>
      <c r="U106">
        <v>485</v>
      </c>
      <c r="V106">
        <v>354</v>
      </c>
      <c r="W106">
        <v>131</v>
      </c>
      <c r="X106">
        <v>43</v>
      </c>
      <c r="Y106">
        <v>42</v>
      </c>
      <c r="Z106">
        <v>48</v>
      </c>
      <c r="AA106">
        <v>92</v>
      </c>
      <c r="AB106">
        <v>66</v>
      </c>
      <c r="AC106">
        <v>26</v>
      </c>
      <c r="AD106">
        <v>20</v>
      </c>
      <c r="AE106">
        <v>23</v>
      </c>
      <c r="AF106">
        <v>12</v>
      </c>
      <c r="AG106">
        <v>5585</v>
      </c>
      <c r="AH106">
        <v>2853</v>
      </c>
      <c r="AI106">
        <v>2732</v>
      </c>
      <c r="AJ106">
        <v>81</v>
      </c>
      <c r="AK106">
        <v>77</v>
      </c>
      <c r="AL106">
        <v>86</v>
      </c>
    </row>
    <row r="107" spans="1:38" x14ac:dyDescent="0.35">
      <c r="A107" s="133" t="s">
        <v>325</v>
      </c>
      <c r="B107" s="133" t="s">
        <v>326</v>
      </c>
      <c r="C107">
        <v>2461</v>
      </c>
      <c r="D107">
        <v>1169</v>
      </c>
      <c r="E107">
        <v>1292</v>
      </c>
      <c r="F107">
        <v>86</v>
      </c>
      <c r="G107">
        <v>84</v>
      </c>
      <c r="H107">
        <v>87</v>
      </c>
      <c r="I107">
        <v>0</v>
      </c>
      <c r="J107">
        <v>0</v>
      </c>
      <c r="K107">
        <v>0</v>
      </c>
      <c r="L107" t="s">
        <v>33</v>
      </c>
      <c r="M107" t="s">
        <v>33</v>
      </c>
      <c r="N107" t="s">
        <v>33</v>
      </c>
      <c r="O107">
        <v>0</v>
      </c>
      <c r="P107">
        <v>0</v>
      </c>
      <c r="Q107">
        <v>0</v>
      </c>
      <c r="R107" t="s">
        <v>33</v>
      </c>
      <c r="S107" t="s">
        <v>33</v>
      </c>
      <c r="T107" t="s">
        <v>33</v>
      </c>
      <c r="U107">
        <v>350</v>
      </c>
      <c r="V107">
        <v>231</v>
      </c>
      <c r="W107">
        <v>119</v>
      </c>
      <c r="X107">
        <v>43</v>
      </c>
      <c r="Y107">
        <v>45</v>
      </c>
      <c r="Z107">
        <v>39</v>
      </c>
      <c r="AA107">
        <v>45</v>
      </c>
      <c r="AB107">
        <v>36</v>
      </c>
      <c r="AC107">
        <v>9</v>
      </c>
      <c r="AD107">
        <v>20</v>
      </c>
      <c r="AE107" t="s">
        <v>414</v>
      </c>
      <c r="AF107" t="s">
        <v>414</v>
      </c>
      <c r="AG107">
        <v>2873</v>
      </c>
      <c r="AH107">
        <v>1446</v>
      </c>
      <c r="AI107">
        <v>1427</v>
      </c>
      <c r="AJ107">
        <v>79</v>
      </c>
      <c r="AK107">
        <v>76</v>
      </c>
      <c r="AL107">
        <v>83</v>
      </c>
    </row>
    <row r="108" spans="1:38" x14ac:dyDescent="0.35">
      <c r="A108" s="133" t="s">
        <v>331</v>
      </c>
      <c r="B108" s="133" t="s">
        <v>332</v>
      </c>
      <c r="C108">
        <v>13154</v>
      </c>
      <c r="D108">
        <v>6427</v>
      </c>
      <c r="E108">
        <v>6727</v>
      </c>
      <c r="F108">
        <v>88</v>
      </c>
      <c r="G108">
        <v>86</v>
      </c>
      <c r="H108">
        <v>90</v>
      </c>
      <c r="I108">
        <v>0</v>
      </c>
      <c r="J108">
        <v>0</v>
      </c>
      <c r="K108">
        <v>0</v>
      </c>
      <c r="L108" t="s">
        <v>33</v>
      </c>
      <c r="M108" t="s">
        <v>33</v>
      </c>
      <c r="N108" t="s">
        <v>33</v>
      </c>
      <c r="O108">
        <v>0</v>
      </c>
      <c r="P108">
        <v>0</v>
      </c>
      <c r="Q108">
        <v>0</v>
      </c>
      <c r="R108" t="s">
        <v>33</v>
      </c>
      <c r="S108" t="s">
        <v>33</v>
      </c>
      <c r="T108" t="s">
        <v>33</v>
      </c>
      <c r="U108">
        <v>1806</v>
      </c>
      <c r="V108">
        <v>1190</v>
      </c>
      <c r="W108">
        <v>616</v>
      </c>
      <c r="X108">
        <v>41</v>
      </c>
      <c r="Y108">
        <v>41</v>
      </c>
      <c r="Z108">
        <v>40</v>
      </c>
      <c r="AA108">
        <v>274</v>
      </c>
      <c r="AB108">
        <v>199</v>
      </c>
      <c r="AC108">
        <v>75</v>
      </c>
      <c r="AD108">
        <v>22</v>
      </c>
      <c r="AE108">
        <v>21</v>
      </c>
      <c r="AF108">
        <v>25</v>
      </c>
      <c r="AG108">
        <v>15297</v>
      </c>
      <c r="AH108">
        <v>7845</v>
      </c>
      <c r="AI108">
        <v>7452</v>
      </c>
      <c r="AJ108">
        <v>81</v>
      </c>
      <c r="AK108">
        <v>78</v>
      </c>
      <c r="AL108">
        <v>85</v>
      </c>
    </row>
    <row r="109" spans="1:38" x14ac:dyDescent="0.35">
      <c r="A109" s="133" t="s">
        <v>343</v>
      </c>
      <c r="B109" s="133" t="s">
        <v>344</v>
      </c>
      <c r="C109">
        <v>2052</v>
      </c>
      <c r="D109">
        <v>995</v>
      </c>
      <c r="E109">
        <v>1057</v>
      </c>
      <c r="F109">
        <v>89</v>
      </c>
      <c r="G109">
        <v>86</v>
      </c>
      <c r="H109">
        <v>92</v>
      </c>
      <c r="I109">
        <v>0</v>
      </c>
      <c r="J109">
        <v>0</v>
      </c>
      <c r="K109">
        <v>0</v>
      </c>
      <c r="L109" t="s">
        <v>33</v>
      </c>
      <c r="M109" t="s">
        <v>33</v>
      </c>
      <c r="N109" t="s">
        <v>33</v>
      </c>
      <c r="O109">
        <v>0</v>
      </c>
      <c r="P109">
        <v>0</v>
      </c>
      <c r="Q109">
        <v>0</v>
      </c>
      <c r="R109" t="s">
        <v>33</v>
      </c>
      <c r="S109" t="s">
        <v>33</v>
      </c>
      <c r="T109" t="s">
        <v>33</v>
      </c>
      <c r="U109">
        <v>292</v>
      </c>
      <c r="V109">
        <v>212</v>
      </c>
      <c r="W109">
        <v>80</v>
      </c>
      <c r="X109">
        <v>43</v>
      </c>
      <c r="Y109">
        <v>43</v>
      </c>
      <c r="Z109">
        <v>44</v>
      </c>
      <c r="AA109">
        <v>53</v>
      </c>
      <c r="AB109">
        <v>36</v>
      </c>
      <c r="AC109">
        <v>17</v>
      </c>
      <c r="AD109">
        <v>9</v>
      </c>
      <c r="AE109" t="s">
        <v>414</v>
      </c>
      <c r="AF109" t="s">
        <v>414</v>
      </c>
      <c r="AG109">
        <v>2408</v>
      </c>
      <c r="AH109">
        <v>1248</v>
      </c>
      <c r="AI109">
        <v>1160</v>
      </c>
      <c r="AJ109">
        <v>81</v>
      </c>
      <c r="AK109">
        <v>76</v>
      </c>
      <c r="AL109">
        <v>87</v>
      </c>
    </row>
    <row r="110" spans="1:38" x14ac:dyDescent="0.35">
      <c r="A110" s="133" t="s">
        <v>349</v>
      </c>
      <c r="B110" s="133" t="s">
        <v>350</v>
      </c>
      <c r="C110">
        <v>2405</v>
      </c>
      <c r="D110">
        <v>1168</v>
      </c>
      <c r="E110">
        <v>1237</v>
      </c>
      <c r="F110">
        <v>88</v>
      </c>
      <c r="G110">
        <v>88</v>
      </c>
      <c r="H110">
        <v>89</v>
      </c>
      <c r="I110">
        <v>0</v>
      </c>
      <c r="J110">
        <v>0</v>
      </c>
      <c r="K110">
        <v>0</v>
      </c>
      <c r="L110" t="s">
        <v>33</v>
      </c>
      <c r="M110" t="s">
        <v>33</v>
      </c>
      <c r="N110" t="s">
        <v>33</v>
      </c>
      <c r="O110">
        <v>0</v>
      </c>
      <c r="P110">
        <v>0</v>
      </c>
      <c r="Q110">
        <v>0</v>
      </c>
      <c r="R110" t="s">
        <v>33</v>
      </c>
      <c r="S110" t="s">
        <v>33</v>
      </c>
      <c r="T110" t="s">
        <v>33</v>
      </c>
      <c r="U110">
        <v>461</v>
      </c>
      <c r="V110">
        <v>313</v>
      </c>
      <c r="W110">
        <v>148</v>
      </c>
      <c r="X110">
        <v>57</v>
      </c>
      <c r="Y110">
        <v>56</v>
      </c>
      <c r="Z110">
        <v>59</v>
      </c>
      <c r="AA110">
        <v>77</v>
      </c>
      <c r="AB110">
        <v>64</v>
      </c>
      <c r="AC110">
        <v>13</v>
      </c>
      <c r="AD110" t="s">
        <v>414</v>
      </c>
      <c r="AE110" t="s">
        <v>414</v>
      </c>
      <c r="AF110" t="s">
        <v>414</v>
      </c>
      <c r="AG110">
        <v>2956</v>
      </c>
      <c r="AH110">
        <v>1553</v>
      </c>
      <c r="AI110">
        <v>1403</v>
      </c>
      <c r="AJ110">
        <v>82</v>
      </c>
      <c r="AK110">
        <v>78</v>
      </c>
      <c r="AL110">
        <v>85</v>
      </c>
    </row>
    <row r="111" spans="1:38" x14ac:dyDescent="0.35">
      <c r="A111" s="133" t="s">
        <v>184</v>
      </c>
      <c r="B111" s="133" t="s">
        <v>185</v>
      </c>
      <c r="C111">
        <v>6997</v>
      </c>
      <c r="D111">
        <v>3426</v>
      </c>
      <c r="E111">
        <v>3571</v>
      </c>
      <c r="F111">
        <v>85</v>
      </c>
      <c r="G111">
        <v>83</v>
      </c>
      <c r="H111">
        <v>87</v>
      </c>
      <c r="I111">
        <v>0</v>
      </c>
      <c r="J111">
        <v>0</v>
      </c>
      <c r="K111">
        <v>0</v>
      </c>
      <c r="L111" t="s">
        <v>33</v>
      </c>
      <c r="M111" t="s">
        <v>33</v>
      </c>
      <c r="N111" t="s">
        <v>33</v>
      </c>
      <c r="O111">
        <v>0</v>
      </c>
      <c r="P111">
        <v>0</v>
      </c>
      <c r="Q111">
        <v>0</v>
      </c>
      <c r="R111" t="s">
        <v>33</v>
      </c>
      <c r="S111" t="s">
        <v>33</v>
      </c>
      <c r="T111" t="s">
        <v>33</v>
      </c>
      <c r="U111">
        <v>579</v>
      </c>
      <c r="V111">
        <v>402</v>
      </c>
      <c r="W111">
        <v>177</v>
      </c>
      <c r="X111">
        <v>38</v>
      </c>
      <c r="Y111">
        <v>39</v>
      </c>
      <c r="Z111">
        <v>37</v>
      </c>
      <c r="AA111">
        <v>152</v>
      </c>
      <c r="AB111">
        <v>108</v>
      </c>
      <c r="AC111">
        <v>44</v>
      </c>
      <c r="AD111">
        <v>14</v>
      </c>
      <c r="AE111">
        <v>15</v>
      </c>
      <c r="AF111">
        <v>14</v>
      </c>
      <c r="AG111">
        <v>7751</v>
      </c>
      <c r="AH111">
        <v>3945</v>
      </c>
      <c r="AI111">
        <v>3806</v>
      </c>
      <c r="AJ111">
        <v>80</v>
      </c>
      <c r="AK111">
        <v>77</v>
      </c>
      <c r="AL111">
        <v>84</v>
      </c>
    </row>
    <row r="112" spans="1:38" x14ac:dyDescent="0.35">
      <c r="A112" s="133" t="s">
        <v>182</v>
      </c>
      <c r="B112" s="133" t="s">
        <v>183</v>
      </c>
      <c r="C112">
        <v>4006</v>
      </c>
      <c r="D112">
        <v>1863</v>
      </c>
      <c r="E112">
        <v>2143</v>
      </c>
      <c r="F112">
        <v>83</v>
      </c>
      <c r="G112">
        <v>82</v>
      </c>
      <c r="H112">
        <v>83</v>
      </c>
      <c r="I112">
        <v>0</v>
      </c>
      <c r="J112">
        <v>0</v>
      </c>
      <c r="K112">
        <v>0</v>
      </c>
      <c r="L112" t="s">
        <v>33</v>
      </c>
      <c r="M112" t="s">
        <v>33</v>
      </c>
      <c r="N112" t="s">
        <v>33</v>
      </c>
      <c r="O112">
        <v>0</v>
      </c>
      <c r="P112">
        <v>0</v>
      </c>
      <c r="Q112">
        <v>0</v>
      </c>
      <c r="R112" t="s">
        <v>33</v>
      </c>
      <c r="S112" t="s">
        <v>33</v>
      </c>
      <c r="T112" t="s">
        <v>33</v>
      </c>
      <c r="U112">
        <v>543</v>
      </c>
      <c r="V112">
        <v>377</v>
      </c>
      <c r="W112">
        <v>166</v>
      </c>
      <c r="X112">
        <v>49</v>
      </c>
      <c r="Y112">
        <v>45</v>
      </c>
      <c r="Z112">
        <v>56</v>
      </c>
      <c r="AA112">
        <v>67</v>
      </c>
      <c r="AB112">
        <v>46</v>
      </c>
      <c r="AC112">
        <v>21</v>
      </c>
      <c r="AD112">
        <v>13</v>
      </c>
      <c r="AE112">
        <v>15</v>
      </c>
      <c r="AF112" t="s">
        <v>414</v>
      </c>
      <c r="AG112">
        <v>4682</v>
      </c>
      <c r="AH112">
        <v>2325</v>
      </c>
      <c r="AI112">
        <v>2357</v>
      </c>
      <c r="AJ112">
        <v>77</v>
      </c>
      <c r="AK112">
        <v>73</v>
      </c>
      <c r="AL112">
        <v>80</v>
      </c>
    </row>
    <row r="113" spans="1:38" x14ac:dyDescent="0.35">
      <c r="A113" s="133" t="s">
        <v>194</v>
      </c>
      <c r="B113" s="133" t="s">
        <v>195</v>
      </c>
      <c r="C113">
        <v>372</v>
      </c>
      <c r="D113">
        <v>159</v>
      </c>
      <c r="E113">
        <v>213</v>
      </c>
      <c r="F113">
        <v>89</v>
      </c>
      <c r="G113">
        <v>84</v>
      </c>
      <c r="H113">
        <v>93</v>
      </c>
      <c r="I113">
        <v>0</v>
      </c>
      <c r="J113">
        <v>0</v>
      </c>
      <c r="K113">
        <v>0</v>
      </c>
      <c r="L113" t="s">
        <v>33</v>
      </c>
      <c r="M113" t="s">
        <v>33</v>
      </c>
      <c r="N113" t="s">
        <v>33</v>
      </c>
      <c r="O113">
        <v>0</v>
      </c>
      <c r="P113">
        <v>0</v>
      </c>
      <c r="Q113">
        <v>0</v>
      </c>
      <c r="R113" t="s">
        <v>33</v>
      </c>
      <c r="S113" t="s">
        <v>33</v>
      </c>
      <c r="T113" t="s">
        <v>33</v>
      </c>
      <c r="U113">
        <v>26</v>
      </c>
      <c r="V113" t="s">
        <v>414</v>
      </c>
      <c r="W113" t="s">
        <v>414</v>
      </c>
      <c r="X113">
        <v>42</v>
      </c>
      <c r="Y113" t="s">
        <v>414</v>
      </c>
      <c r="Z113" t="s">
        <v>414</v>
      </c>
      <c r="AA113" t="s">
        <v>414</v>
      </c>
      <c r="AB113" t="s">
        <v>414</v>
      </c>
      <c r="AC113" t="s">
        <v>414</v>
      </c>
      <c r="AD113" t="s">
        <v>414</v>
      </c>
      <c r="AE113" t="s">
        <v>414</v>
      </c>
      <c r="AF113" t="s">
        <v>414</v>
      </c>
      <c r="AG113">
        <v>402</v>
      </c>
      <c r="AH113">
        <v>185</v>
      </c>
      <c r="AI113">
        <v>217</v>
      </c>
      <c r="AJ113">
        <v>86</v>
      </c>
      <c r="AK113">
        <v>77</v>
      </c>
      <c r="AL113">
        <v>93</v>
      </c>
    </row>
    <row r="114" spans="1:38" x14ac:dyDescent="0.35">
      <c r="A114" s="133" t="s">
        <v>212</v>
      </c>
      <c r="B114" s="133" t="s">
        <v>213</v>
      </c>
      <c r="C114">
        <v>8527</v>
      </c>
      <c r="D114">
        <v>4233</v>
      </c>
      <c r="E114">
        <v>4294</v>
      </c>
      <c r="F114">
        <v>88</v>
      </c>
      <c r="G114">
        <v>87</v>
      </c>
      <c r="H114">
        <v>90</v>
      </c>
      <c r="I114">
        <v>0</v>
      </c>
      <c r="J114">
        <v>0</v>
      </c>
      <c r="K114">
        <v>0</v>
      </c>
      <c r="L114" t="s">
        <v>33</v>
      </c>
      <c r="M114" t="s">
        <v>33</v>
      </c>
      <c r="N114" t="s">
        <v>33</v>
      </c>
      <c r="O114">
        <v>0</v>
      </c>
      <c r="P114">
        <v>0</v>
      </c>
      <c r="Q114">
        <v>0</v>
      </c>
      <c r="R114" t="s">
        <v>33</v>
      </c>
      <c r="S114" t="s">
        <v>33</v>
      </c>
      <c r="T114" t="s">
        <v>33</v>
      </c>
      <c r="U114">
        <v>800</v>
      </c>
      <c r="V114">
        <v>579</v>
      </c>
      <c r="W114">
        <v>221</v>
      </c>
      <c r="X114">
        <v>41</v>
      </c>
      <c r="Y114">
        <v>42</v>
      </c>
      <c r="Z114">
        <v>37</v>
      </c>
      <c r="AA114">
        <v>118</v>
      </c>
      <c r="AB114">
        <v>87</v>
      </c>
      <c r="AC114">
        <v>31</v>
      </c>
      <c r="AD114">
        <v>5</v>
      </c>
      <c r="AE114">
        <v>7</v>
      </c>
      <c r="AF114">
        <v>0</v>
      </c>
      <c r="AG114">
        <v>9465</v>
      </c>
      <c r="AH114">
        <v>4910</v>
      </c>
      <c r="AI114">
        <v>4555</v>
      </c>
      <c r="AJ114">
        <v>83</v>
      </c>
      <c r="AK114">
        <v>80</v>
      </c>
      <c r="AL114">
        <v>87</v>
      </c>
    </row>
    <row r="115" spans="1:38" x14ac:dyDescent="0.35">
      <c r="A115" s="133" t="s">
        <v>214</v>
      </c>
      <c r="B115" s="133" t="s">
        <v>215</v>
      </c>
      <c r="C115">
        <v>2712</v>
      </c>
      <c r="D115">
        <v>1295</v>
      </c>
      <c r="E115">
        <v>1417</v>
      </c>
      <c r="F115">
        <v>88</v>
      </c>
      <c r="G115">
        <v>85</v>
      </c>
      <c r="H115">
        <v>90</v>
      </c>
      <c r="I115">
        <v>0</v>
      </c>
      <c r="J115">
        <v>0</v>
      </c>
      <c r="K115">
        <v>0</v>
      </c>
      <c r="L115" t="s">
        <v>33</v>
      </c>
      <c r="M115" t="s">
        <v>33</v>
      </c>
      <c r="N115" t="s">
        <v>33</v>
      </c>
      <c r="O115">
        <v>0</v>
      </c>
      <c r="P115">
        <v>0</v>
      </c>
      <c r="Q115">
        <v>0</v>
      </c>
      <c r="R115" t="s">
        <v>33</v>
      </c>
      <c r="S115" t="s">
        <v>33</v>
      </c>
      <c r="T115" t="s">
        <v>33</v>
      </c>
      <c r="U115">
        <v>449</v>
      </c>
      <c r="V115">
        <v>308</v>
      </c>
      <c r="W115">
        <v>141</v>
      </c>
      <c r="X115">
        <v>45</v>
      </c>
      <c r="Y115">
        <v>44</v>
      </c>
      <c r="Z115">
        <v>45</v>
      </c>
      <c r="AA115">
        <v>68</v>
      </c>
      <c r="AB115">
        <v>52</v>
      </c>
      <c r="AC115">
        <v>16</v>
      </c>
      <c r="AD115">
        <v>19</v>
      </c>
      <c r="AE115">
        <v>21</v>
      </c>
      <c r="AF115" t="s">
        <v>414</v>
      </c>
      <c r="AG115">
        <v>3252</v>
      </c>
      <c r="AH115">
        <v>1664</v>
      </c>
      <c r="AI115">
        <v>1588</v>
      </c>
      <c r="AJ115">
        <v>80</v>
      </c>
      <c r="AK115">
        <v>75</v>
      </c>
      <c r="AL115">
        <v>84</v>
      </c>
    </row>
    <row r="116" spans="1:38" x14ac:dyDescent="0.35">
      <c r="A116" s="133" t="s">
        <v>392</v>
      </c>
      <c r="B116" s="133" t="s">
        <v>393</v>
      </c>
      <c r="C116">
        <v>4700</v>
      </c>
      <c r="D116">
        <v>2230</v>
      </c>
      <c r="E116">
        <v>2470</v>
      </c>
      <c r="F116">
        <v>85</v>
      </c>
      <c r="G116">
        <v>84</v>
      </c>
      <c r="H116">
        <v>87</v>
      </c>
      <c r="I116">
        <v>0</v>
      </c>
      <c r="J116">
        <v>0</v>
      </c>
      <c r="K116">
        <v>0</v>
      </c>
      <c r="L116" t="s">
        <v>33</v>
      </c>
      <c r="M116" t="s">
        <v>33</v>
      </c>
      <c r="N116" t="s">
        <v>33</v>
      </c>
      <c r="O116">
        <v>0</v>
      </c>
      <c r="P116">
        <v>0</v>
      </c>
      <c r="Q116">
        <v>0</v>
      </c>
      <c r="R116" t="s">
        <v>33</v>
      </c>
      <c r="S116" t="s">
        <v>33</v>
      </c>
      <c r="T116" t="s">
        <v>33</v>
      </c>
      <c r="U116">
        <v>684</v>
      </c>
      <c r="V116">
        <v>479</v>
      </c>
      <c r="W116">
        <v>205</v>
      </c>
      <c r="X116">
        <v>44</v>
      </c>
      <c r="Y116">
        <v>44</v>
      </c>
      <c r="Z116">
        <v>44</v>
      </c>
      <c r="AA116">
        <v>149</v>
      </c>
      <c r="AB116">
        <v>107</v>
      </c>
      <c r="AC116">
        <v>42</v>
      </c>
      <c r="AD116">
        <v>12</v>
      </c>
      <c r="AE116">
        <v>14</v>
      </c>
      <c r="AF116">
        <v>7</v>
      </c>
      <c r="AG116">
        <v>5551</v>
      </c>
      <c r="AH116">
        <v>2829</v>
      </c>
      <c r="AI116">
        <v>2722</v>
      </c>
      <c r="AJ116">
        <v>78</v>
      </c>
      <c r="AK116">
        <v>74</v>
      </c>
      <c r="AL116">
        <v>82</v>
      </c>
    </row>
    <row r="117" spans="1:38" x14ac:dyDescent="0.35">
      <c r="A117" s="133" t="s">
        <v>388</v>
      </c>
      <c r="B117" s="133" t="s">
        <v>389</v>
      </c>
      <c r="C117">
        <v>2520</v>
      </c>
      <c r="D117">
        <v>1221</v>
      </c>
      <c r="E117">
        <v>1299</v>
      </c>
      <c r="F117">
        <v>83</v>
      </c>
      <c r="G117">
        <v>80</v>
      </c>
      <c r="H117">
        <v>86</v>
      </c>
      <c r="I117">
        <v>0</v>
      </c>
      <c r="J117">
        <v>0</v>
      </c>
      <c r="K117">
        <v>0</v>
      </c>
      <c r="L117" t="s">
        <v>33</v>
      </c>
      <c r="M117" t="s">
        <v>33</v>
      </c>
      <c r="N117" t="s">
        <v>33</v>
      </c>
      <c r="O117">
        <v>0</v>
      </c>
      <c r="P117">
        <v>0</v>
      </c>
      <c r="Q117">
        <v>0</v>
      </c>
      <c r="R117" t="s">
        <v>33</v>
      </c>
      <c r="S117" t="s">
        <v>33</v>
      </c>
      <c r="T117" t="s">
        <v>33</v>
      </c>
      <c r="U117">
        <v>304</v>
      </c>
      <c r="V117">
        <v>203</v>
      </c>
      <c r="W117">
        <v>101</v>
      </c>
      <c r="X117">
        <v>39</v>
      </c>
      <c r="Y117">
        <v>41</v>
      </c>
      <c r="Z117">
        <v>35</v>
      </c>
      <c r="AA117">
        <v>78</v>
      </c>
      <c r="AB117">
        <v>66</v>
      </c>
      <c r="AC117">
        <v>12</v>
      </c>
      <c r="AD117">
        <v>29</v>
      </c>
      <c r="AE117" t="s">
        <v>414</v>
      </c>
      <c r="AF117" t="s">
        <v>414</v>
      </c>
      <c r="AG117">
        <v>2934</v>
      </c>
      <c r="AH117">
        <v>1505</v>
      </c>
      <c r="AI117">
        <v>1429</v>
      </c>
      <c r="AJ117">
        <v>76</v>
      </c>
      <c r="AK117">
        <v>72</v>
      </c>
      <c r="AL117">
        <v>81</v>
      </c>
    </row>
    <row r="118" spans="1:38" x14ac:dyDescent="0.35">
      <c r="A118" s="133" t="s">
        <v>323</v>
      </c>
      <c r="B118" s="133" t="s">
        <v>324</v>
      </c>
      <c r="C118">
        <v>1330</v>
      </c>
      <c r="D118">
        <v>648</v>
      </c>
      <c r="E118">
        <v>682</v>
      </c>
      <c r="F118">
        <v>89</v>
      </c>
      <c r="G118">
        <v>87</v>
      </c>
      <c r="H118">
        <v>90</v>
      </c>
      <c r="I118">
        <v>0</v>
      </c>
      <c r="J118">
        <v>0</v>
      </c>
      <c r="K118">
        <v>0</v>
      </c>
      <c r="L118" t="s">
        <v>33</v>
      </c>
      <c r="M118" t="s">
        <v>33</v>
      </c>
      <c r="N118" t="s">
        <v>33</v>
      </c>
      <c r="O118">
        <v>0</v>
      </c>
      <c r="P118">
        <v>0</v>
      </c>
      <c r="Q118">
        <v>0</v>
      </c>
      <c r="R118" t="s">
        <v>33</v>
      </c>
      <c r="S118" t="s">
        <v>33</v>
      </c>
      <c r="T118" t="s">
        <v>33</v>
      </c>
      <c r="U118">
        <v>133</v>
      </c>
      <c r="V118">
        <v>86</v>
      </c>
      <c r="W118">
        <v>47</v>
      </c>
      <c r="X118">
        <v>47</v>
      </c>
      <c r="Y118">
        <v>40</v>
      </c>
      <c r="Z118">
        <v>60</v>
      </c>
      <c r="AA118">
        <v>25</v>
      </c>
      <c r="AB118">
        <v>20</v>
      </c>
      <c r="AC118">
        <v>5</v>
      </c>
      <c r="AD118">
        <v>20</v>
      </c>
      <c r="AE118" t="s">
        <v>414</v>
      </c>
      <c r="AF118" t="s">
        <v>414</v>
      </c>
      <c r="AG118">
        <v>1491</v>
      </c>
      <c r="AH118">
        <v>754</v>
      </c>
      <c r="AI118">
        <v>737</v>
      </c>
      <c r="AJ118">
        <v>84</v>
      </c>
      <c r="AK118">
        <v>80</v>
      </c>
      <c r="AL118">
        <v>87</v>
      </c>
    </row>
    <row r="119" spans="1:38" x14ac:dyDescent="0.35">
      <c r="A119" s="133" t="s">
        <v>357</v>
      </c>
      <c r="B119" s="133" t="s">
        <v>358</v>
      </c>
      <c r="C119">
        <v>1494</v>
      </c>
      <c r="D119">
        <v>719</v>
      </c>
      <c r="E119">
        <v>775</v>
      </c>
      <c r="F119">
        <v>87</v>
      </c>
      <c r="G119">
        <v>87</v>
      </c>
      <c r="H119">
        <v>87</v>
      </c>
      <c r="I119">
        <v>0</v>
      </c>
      <c r="J119">
        <v>0</v>
      </c>
      <c r="K119">
        <v>0</v>
      </c>
      <c r="L119" t="s">
        <v>33</v>
      </c>
      <c r="M119" t="s">
        <v>33</v>
      </c>
      <c r="N119" t="s">
        <v>33</v>
      </c>
      <c r="O119">
        <v>0</v>
      </c>
      <c r="P119">
        <v>0</v>
      </c>
      <c r="Q119">
        <v>0</v>
      </c>
      <c r="R119" t="s">
        <v>33</v>
      </c>
      <c r="S119" t="s">
        <v>33</v>
      </c>
      <c r="T119" t="s">
        <v>33</v>
      </c>
      <c r="U119">
        <v>166</v>
      </c>
      <c r="V119">
        <v>120</v>
      </c>
      <c r="W119">
        <v>46</v>
      </c>
      <c r="X119">
        <v>48</v>
      </c>
      <c r="Y119">
        <v>46</v>
      </c>
      <c r="Z119">
        <v>52</v>
      </c>
      <c r="AA119">
        <v>41</v>
      </c>
      <c r="AB119">
        <v>35</v>
      </c>
      <c r="AC119">
        <v>6</v>
      </c>
      <c r="AD119">
        <v>17</v>
      </c>
      <c r="AE119" t="s">
        <v>414</v>
      </c>
      <c r="AF119" t="s">
        <v>414</v>
      </c>
      <c r="AG119">
        <v>1717</v>
      </c>
      <c r="AH119">
        <v>878</v>
      </c>
      <c r="AI119">
        <v>839</v>
      </c>
      <c r="AJ119">
        <v>81</v>
      </c>
      <c r="AK119">
        <v>78</v>
      </c>
      <c r="AL119">
        <v>84</v>
      </c>
    </row>
    <row r="120" spans="1:38" x14ac:dyDescent="0.35">
      <c r="A120" s="133" t="s">
        <v>353</v>
      </c>
      <c r="B120" s="133" t="s">
        <v>354</v>
      </c>
      <c r="C120">
        <v>1766</v>
      </c>
      <c r="D120">
        <v>869</v>
      </c>
      <c r="E120">
        <v>897</v>
      </c>
      <c r="F120">
        <v>85</v>
      </c>
      <c r="G120">
        <v>83</v>
      </c>
      <c r="H120">
        <v>87</v>
      </c>
      <c r="I120">
        <v>0</v>
      </c>
      <c r="J120">
        <v>0</v>
      </c>
      <c r="K120">
        <v>0</v>
      </c>
      <c r="L120" t="s">
        <v>33</v>
      </c>
      <c r="M120" t="s">
        <v>33</v>
      </c>
      <c r="N120" t="s">
        <v>33</v>
      </c>
      <c r="O120">
        <v>0</v>
      </c>
      <c r="P120">
        <v>0</v>
      </c>
      <c r="Q120">
        <v>0</v>
      </c>
      <c r="R120" t="s">
        <v>33</v>
      </c>
      <c r="S120" t="s">
        <v>33</v>
      </c>
      <c r="T120" t="s">
        <v>33</v>
      </c>
      <c r="U120">
        <v>177</v>
      </c>
      <c r="V120">
        <v>125</v>
      </c>
      <c r="W120">
        <v>52</v>
      </c>
      <c r="X120">
        <v>43</v>
      </c>
      <c r="Y120">
        <v>44</v>
      </c>
      <c r="Z120">
        <v>40</v>
      </c>
      <c r="AA120">
        <v>29</v>
      </c>
      <c r="AB120">
        <v>20</v>
      </c>
      <c r="AC120">
        <v>9</v>
      </c>
      <c r="AD120" t="s">
        <v>414</v>
      </c>
      <c r="AE120" t="s">
        <v>414</v>
      </c>
      <c r="AF120" t="s">
        <v>414</v>
      </c>
      <c r="AG120">
        <v>1984</v>
      </c>
      <c r="AH120">
        <v>1020</v>
      </c>
      <c r="AI120">
        <v>964</v>
      </c>
      <c r="AJ120">
        <v>80</v>
      </c>
      <c r="AK120">
        <v>76</v>
      </c>
      <c r="AL120">
        <v>83</v>
      </c>
    </row>
    <row r="121" spans="1:38" x14ac:dyDescent="0.35">
      <c r="A121" s="133" t="s">
        <v>345</v>
      </c>
      <c r="B121" s="133" t="s">
        <v>346</v>
      </c>
      <c r="C121">
        <v>1741</v>
      </c>
      <c r="D121">
        <v>797</v>
      </c>
      <c r="E121">
        <v>944</v>
      </c>
      <c r="F121">
        <v>85</v>
      </c>
      <c r="G121">
        <v>83</v>
      </c>
      <c r="H121">
        <v>87</v>
      </c>
      <c r="I121">
        <v>0</v>
      </c>
      <c r="J121">
        <v>0</v>
      </c>
      <c r="K121">
        <v>0</v>
      </c>
      <c r="L121" t="s">
        <v>33</v>
      </c>
      <c r="M121" t="s">
        <v>33</v>
      </c>
      <c r="N121" t="s">
        <v>33</v>
      </c>
      <c r="O121">
        <v>0</v>
      </c>
      <c r="P121">
        <v>0</v>
      </c>
      <c r="Q121">
        <v>0</v>
      </c>
      <c r="R121" t="s">
        <v>33</v>
      </c>
      <c r="S121" t="s">
        <v>33</v>
      </c>
      <c r="T121" t="s">
        <v>33</v>
      </c>
      <c r="U121">
        <v>192</v>
      </c>
      <c r="V121">
        <v>137</v>
      </c>
      <c r="W121">
        <v>55</v>
      </c>
      <c r="X121">
        <v>42</v>
      </c>
      <c r="Y121">
        <v>43</v>
      </c>
      <c r="Z121">
        <v>38</v>
      </c>
      <c r="AA121">
        <v>30</v>
      </c>
      <c r="AB121">
        <v>25</v>
      </c>
      <c r="AC121">
        <v>5</v>
      </c>
      <c r="AD121">
        <v>10</v>
      </c>
      <c r="AE121" t="s">
        <v>414</v>
      </c>
      <c r="AF121" t="s">
        <v>414</v>
      </c>
      <c r="AG121">
        <v>1986</v>
      </c>
      <c r="AH121">
        <v>971</v>
      </c>
      <c r="AI121">
        <v>1015</v>
      </c>
      <c r="AJ121">
        <v>79</v>
      </c>
      <c r="AK121">
        <v>75</v>
      </c>
      <c r="AL121">
        <v>83</v>
      </c>
    </row>
    <row r="122" spans="1:38" x14ac:dyDescent="0.35">
      <c r="A122" s="133" t="s">
        <v>347</v>
      </c>
      <c r="B122" s="133" t="s">
        <v>348</v>
      </c>
      <c r="C122">
        <v>2009</v>
      </c>
      <c r="D122">
        <v>926</v>
      </c>
      <c r="E122">
        <v>1083</v>
      </c>
      <c r="F122">
        <v>88</v>
      </c>
      <c r="G122">
        <v>86</v>
      </c>
      <c r="H122">
        <v>90</v>
      </c>
      <c r="I122">
        <v>0</v>
      </c>
      <c r="J122">
        <v>0</v>
      </c>
      <c r="K122">
        <v>0</v>
      </c>
      <c r="L122" t="s">
        <v>33</v>
      </c>
      <c r="M122" t="s">
        <v>33</v>
      </c>
      <c r="N122" t="s">
        <v>33</v>
      </c>
      <c r="O122">
        <v>0</v>
      </c>
      <c r="P122">
        <v>0</v>
      </c>
      <c r="Q122">
        <v>0</v>
      </c>
      <c r="R122" t="s">
        <v>33</v>
      </c>
      <c r="S122" t="s">
        <v>33</v>
      </c>
      <c r="T122" t="s">
        <v>33</v>
      </c>
      <c r="U122">
        <v>337</v>
      </c>
      <c r="V122">
        <v>222</v>
      </c>
      <c r="W122">
        <v>115</v>
      </c>
      <c r="X122">
        <v>50</v>
      </c>
      <c r="Y122">
        <v>51</v>
      </c>
      <c r="Z122">
        <v>49</v>
      </c>
      <c r="AA122">
        <v>48</v>
      </c>
      <c r="AB122">
        <v>30</v>
      </c>
      <c r="AC122">
        <v>18</v>
      </c>
      <c r="AD122">
        <v>17</v>
      </c>
      <c r="AE122">
        <v>10</v>
      </c>
      <c r="AF122">
        <v>28</v>
      </c>
      <c r="AG122">
        <v>2422</v>
      </c>
      <c r="AH122">
        <v>1188</v>
      </c>
      <c r="AI122">
        <v>1234</v>
      </c>
      <c r="AJ122">
        <v>81</v>
      </c>
      <c r="AK122">
        <v>77</v>
      </c>
      <c r="AL122">
        <v>84</v>
      </c>
    </row>
    <row r="123" spans="1:38" x14ac:dyDescent="0.35">
      <c r="A123" s="133" t="s">
        <v>359</v>
      </c>
      <c r="B123" s="133" t="s">
        <v>360</v>
      </c>
      <c r="C123">
        <v>1931</v>
      </c>
      <c r="D123">
        <v>954</v>
      </c>
      <c r="E123">
        <v>977</v>
      </c>
      <c r="F123">
        <v>88</v>
      </c>
      <c r="G123">
        <v>87</v>
      </c>
      <c r="H123">
        <v>89</v>
      </c>
      <c r="I123">
        <v>0</v>
      </c>
      <c r="J123">
        <v>0</v>
      </c>
      <c r="K123">
        <v>0</v>
      </c>
      <c r="L123" t="s">
        <v>33</v>
      </c>
      <c r="M123" t="s">
        <v>33</v>
      </c>
      <c r="N123" t="s">
        <v>33</v>
      </c>
      <c r="O123">
        <v>0</v>
      </c>
      <c r="P123">
        <v>0</v>
      </c>
      <c r="Q123">
        <v>0</v>
      </c>
      <c r="R123" t="s">
        <v>33</v>
      </c>
      <c r="S123" t="s">
        <v>33</v>
      </c>
      <c r="T123" t="s">
        <v>33</v>
      </c>
      <c r="U123">
        <v>196</v>
      </c>
      <c r="V123">
        <v>138</v>
      </c>
      <c r="W123">
        <v>58</v>
      </c>
      <c r="X123">
        <v>54</v>
      </c>
      <c r="Y123">
        <v>59</v>
      </c>
      <c r="Z123">
        <v>41</v>
      </c>
      <c r="AA123">
        <v>38</v>
      </c>
      <c r="AB123">
        <v>28</v>
      </c>
      <c r="AC123">
        <v>10</v>
      </c>
      <c r="AD123">
        <v>11</v>
      </c>
      <c r="AE123" t="s">
        <v>414</v>
      </c>
      <c r="AF123" t="s">
        <v>414</v>
      </c>
      <c r="AG123">
        <v>2182</v>
      </c>
      <c r="AH123">
        <v>1126</v>
      </c>
      <c r="AI123">
        <v>1056</v>
      </c>
      <c r="AJ123">
        <v>83</v>
      </c>
      <c r="AK123">
        <v>82</v>
      </c>
      <c r="AL123">
        <v>85</v>
      </c>
    </row>
    <row r="124" spans="1:38" x14ac:dyDescent="0.35">
      <c r="A124" s="133" t="s">
        <v>232</v>
      </c>
      <c r="B124" s="133" t="s">
        <v>233</v>
      </c>
      <c r="C124">
        <v>6466</v>
      </c>
      <c r="D124">
        <v>3171</v>
      </c>
      <c r="E124">
        <v>3295</v>
      </c>
      <c r="F124">
        <v>84</v>
      </c>
      <c r="G124">
        <v>81</v>
      </c>
      <c r="H124">
        <v>86</v>
      </c>
      <c r="I124">
        <v>0</v>
      </c>
      <c r="J124">
        <v>0</v>
      </c>
      <c r="K124">
        <v>0</v>
      </c>
      <c r="L124" t="s">
        <v>33</v>
      </c>
      <c r="M124" t="s">
        <v>33</v>
      </c>
      <c r="N124" t="s">
        <v>33</v>
      </c>
      <c r="O124">
        <v>0</v>
      </c>
      <c r="P124">
        <v>0</v>
      </c>
      <c r="Q124">
        <v>0</v>
      </c>
      <c r="R124" t="s">
        <v>33</v>
      </c>
      <c r="S124" t="s">
        <v>33</v>
      </c>
      <c r="T124" t="s">
        <v>33</v>
      </c>
      <c r="U124">
        <v>636</v>
      </c>
      <c r="V124">
        <v>434</v>
      </c>
      <c r="W124">
        <v>202</v>
      </c>
      <c r="X124">
        <v>39</v>
      </c>
      <c r="Y124">
        <v>42</v>
      </c>
      <c r="Z124">
        <v>33</v>
      </c>
      <c r="AA124">
        <v>158</v>
      </c>
      <c r="AB124">
        <v>112</v>
      </c>
      <c r="AC124">
        <v>46</v>
      </c>
      <c r="AD124">
        <v>22</v>
      </c>
      <c r="AE124">
        <v>21</v>
      </c>
      <c r="AF124">
        <v>22</v>
      </c>
      <c r="AG124">
        <v>7309</v>
      </c>
      <c r="AH124">
        <v>3741</v>
      </c>
      <c r="AI124">
        <v>3568</v>
      </c>
      <c r="AJ124">
        <v>78</v>
      </c>
      <c r="AK124">
        <v>75</v>
      </c>
      <c r="AL124">
        <v>82</v>
      </c>
    </row>
    <row r="125" spans="1:38" x14ac:dyDescent="0.35">
      <c r="A125" s="133" t="s">
        <v>242</v>
      </c>
      <c r="B125" s="133" t="s">
        <v>243</v>
      </c>
      <c r="C125">
        <v>2753</v>
      </c>
      <c r="D125">
        <v>1376</v>
      </c>
      <c r="E125">
        <v>1377</v>
      </c>
      <c r="F125">
        <v>83</v>
      </c>
      <c r="G125">
        <v>80</v>
      </c>
      <c r="H125">
        <v>85</v>
      </c>
      <c r="I125">
        <v>0</v>
      </c>
      <c r="J125">
        <v>0</v>
      </c>
      <c r="K125">
        <v>0</v>
      </c>
      <c r="L125" t="s">
        <v>33</v>
      </c>
      <c r="M125" t="s">
        <v>33</v>
      </c>
      <c r="N125" t="s">
        <v>33</v>
      </c>
      <c r="O125">
        <v>0</v>
      </c>
      <c r="P125">
        <v>0</v>
      </c>
      <c r="Q125">
        <v>0</v>
      </c>
      <c r="R125" t="s">
        <v>33</v>
      </c>
      <c r="S125" t="s">
        <v>33</v>
      </c>
      <c r="T125" t="s">
        <v>33</v>
      </c>
      <c r="U125">
        <v>285</v>
      </c>
      <c r="V125">
        <v>214</v>
      </c>
      <c r="W125">
        <v>71</v>
      </c>
      <c r="X125">
        <v>35</v>
      </c>
      <c r="Y125">
        <v>36</v>
      </c>
      <c r="Z125">
        <v>31</v>
      </c>
      <c r="AA125">
        <v>50</v>
      </c>
      <c r="AB125">
        <v>40</v>
      </c>
      <c r="AC125">
        <v>10</v>
      </c>
      <c r="AD125">
        <v>18</v>
      </c>
      <c r="AE125" t="s">
        <v>414</v>
      </c>
      <c r="AF125" t="s">
        <v>414</v>
      </c>
      <c r="AG125">
        <v>3117</v>
      </c>
      <c r="AH125">
        <v>1650</v>
      </c>
      <c r="AI125">
        <v>1467</v>
      </c>
      <c r="AJ125">
        <v>77</v>
      </c>
      <c r="AK125">
        <v>72</v>
      </c>
      <c r="AL125">
        <v>82</v>
      </c>
    </row>
    <row r="126" spans="1:38" x14ac:dyDescent="0.35">
      <c r="A126" s="133" t="s">
        <v>114</v>
      </c>
      <c r="B126" s="133" t="s">
        <v>115</v>
      </c>
      <c r="C126">
        <v>1370</v>
      </c>
      <c r="D126">
        <v>643</v>
      </c>
      <c r="E126">
        <v>727</v>
      </c>
      <c r="F126">
        <v>82</v>
      </c>
      <c r="G126">
        <v>82</v>
      </c>
      <c r="H126">
        <v>83</v>
      </c>
      <c r="I126">
        <v>0</v>
      </c>
      <c r="J126">
        <v>0</v>
      </c>
      <c r="K126">
        <v>0</v>
      </c>
      <c r="L126" t="s">
        <v>33</v>
      </c>
      <c r="M126" t="s">
        <v>33</v>
      </c>
      <c r="N126" t="s">
        <v>33</v>
      </c>
      <c r="O126">
        <v>0</v>
      </c>
      <c r="P126">
        <v>0</v>
      </c>
      <c r="Q126">
        <v>0</v>
      </c>
      <c r="R126" t="s">
        <v>33</v>
      </c>
      <c r="S126" t="s">
        <v>33</v>
      </c>
      <c r="T126" t="s">
        <v>33</v>
      </c>
      <c r="U126">
        <v>200</v>
      </c>
      <c r="V126">
        <v>129</v>
      </c>
      <c r="W126">
        <v>71</v>
      </c>
      <c r="X126">
        <v>40</v>
      </c>
      <c r="Y126" t="s">
        <v>414</v>
      </c>
      <c r="Z126" t="s">
        <v>414</v>
      </c>
      <c r="AA126">
        <v>25</v>
      </c>
      <c r="AB126">
        <v>22</v>
      </c>
      <c r="AC126">
        <v>3</v>
      </c>
      <c r="AD126" t="s">
        <v>414</v>
      </c>
      <c r="AE126" t="s">
        <v>414</v>
      </c>
      <c r="AF126" t="s">
        <v>414</v>
      </c>
      <c r="AG126">
        <v>1597</v>
      </c>
      <c r="AH126">
        <v>795</v>
      </c>
      <c r="AI126">
        <v>802</v>
      </c>
      <c r="AJ126">
        <v>76</v>
      </c>
      <c r="AK126">
        <v>72</v>
      </c>
      <c r="AL126">
        <v>79</v>
      </c>
    </row>
    <row r="127" spans="1:38" x14ac:dyDescent="0.35">
      <c r="A127" s="133" t="s">
        <v>139</v>
      </c>
      <c r="B127" s="133" t="s">
        <v>140</v>
      </c>
      <c r="C127">
        <v>2308</v>
      </c>
      <c r="D127">
        <v>1128</v>
      </c>
      <c r="E127">
        <v>1180</v>
      </c>
      <c r="F127">
        <v>89</v>
      </c>
      <c r="G127">
        <v>88</v>
      </c>
      <c r="H127">
        <v>89</v>
      </c>
      <c r="I127">
        <v>0</v>
      </c>
      <c r="J127">
        <v>0</v>
      </c>
      <c r="K127">
        <v>0</v>
      </c>
      <c r="L127" t="s">
        <v>33</v>
      </c>
      <c r="M127" t="s">
        <v>33</v>
      </c>
      <c r="N127" t="s">
        <v>33</v>
      </c>
      <c r="O127">
        <v>0</v>
      </c>
      <c r="P127">
        <v>0</v>
      </c>
      <c r="Q127">
        <v>0</v>
      </c>
      <c r="R127" t="s">
        <v>33</v>
      </c>
      <c r="S127" t="s">
        <v>33</v>
      </c>
      <c r="T127" t="s">
        <v>33</v>
      </c>
      <c r="U127">
        <v>264</v>
      </c>
      <c r="V127">
        <v>183</v>
      </c>
      <c r="W127">
        <v>81</v>
      </c>
      <c r="X127">
        <v>46</v>
      </c>
      <c r="Y127">
        <v>45</v>
      </c>
      <c r="Z127">
        <v>48</v>
      </c>
      <c r="AA127">
        <v>45</v>
      </c>
      <c r="AB127">
        <v>25</v>
      </c>
      <c r="AC127">
        <v>20</v>
      </c>
      <c r="AD127">
        <v>16</v>
      </c>
      <c r="AE127" t="s">
        <v>414</v>
      </c>
      <c r="AF127" t="s">
        <v>414</v>
      </c>
      <c r="AG127">
        <v>2634</v>
      </c>
      <c r="AH127">
        <v>1343</v>
      </c>
      <c r="AI127">
        <v>1291</v>
      </c>
      <c r="AJ127">
        <v>83</v>
      </c>
      <c r="AK127">
        <v>81</v>
      </c>
      <c r="AL127">
        <v>85</v>
      </c>
    </row>
    <row r="128" spans="1:38" x14ac:dyDescent="0.35">
      <c r="A128" s="133" t="s">
        <v>370</v>
      </c>
      <c r="B128" s="133" t="s">
        <v>371</v>
      </c>
      <c r="C128">
        <v>6528</v>
      </c>
      <c r="D128">
        <v>3096</v>
      </c>
      <c r="E128">
        <v>3432</v>
      </c>
      <c r="F128">
        <v>89</v>
      </c>
      <c r="G128">
        <v>87</v>
      </c>
      <c r="H128">
        <v>90</v>
      </c>
      <c r="I128">
        <v>0</v>
      </c>
      <c r="J128">
        <v>0</v>
      </c>
      <c r="K128">
        <v>0</v>
      </c>
      <c r="L128" t="s">
        <v>33</v>
      </c>
      <c r="M128" t="s">
        <v>33</v>
      </c>
      <c r="N128" t="s">
        <v>33</v>
      </c>
      <c r="O128">
        <v>0</v>
      </c>
      <c r="P128">
        <v>0</v>
      </c>
      <c r="Q128">
        <v>0</v>
      </c>
      <c r="R128" t="s">
        <v>33</v>
      </c>
      <c r="S128" t="s">
        <v>33</v>
      </c>
      <c r="T128" t="s">
        <v>33</v>
      </c>
      <c r="U128">
        <v>1121</v>
      </c>
      <c r="V128">
        <v>753</v>
      </c>
      <c r="W128">
        <v>368</v>
      </c>
      <c r="X128">
        <v>49</v>
      </c>
      <c r="Y128">
        <v>48</v>
      </c>
      <c r="Z128">
        <v>51</v>
      </c>
      <c r="AA128">
        <v>92</v>
      </c>
      <c r="AB128">
        <v>68</v>
      </c>
      <c r="AC128">
        <v>24</v>
      </c>
      <c r="AD128">
        <v>23</v>
      </c>
      <c r="AE128">
        <v>25</v>
      </c>
      <c r="AF128">
        <v>17</v>
      </c>
      <c r="AG128">
        <v>7771</v>
      </c>
      <c r="AH128">
        <v>3932</v>
      </c>
      <c r="AI128">
        <v>3839</v>
      </c>
      <c r="AJ128">
        <v>82</v>
      </c>
      <c r="AK128">
        <v>79</v>
      </c>
      <c r="AL128">
        <v>86</v>
      </c>
    </row>
    <row r="129" spans="1:38" x14ac:dyDescent="0.35">
      <c r="A129" s="133" t="s">
        <v>380</v>
      </c>
      <c r="B129" s="133" t="s">
        <v>381</v>
      </c>
      <c r="C129">
        <v>2548</v>
      </c>
      <c r="D129">
        <v>1198</v>
      </c>
      <c r="E129">
        <v>1350</v>
      </c>
      <c r="F129">
        <v>87</v>
      </c>
      <c r="G129">
        <v>85</v>
      </c>
      <c r="H129">
        <v>88</v>
      </c>
      <c r="I129">
        <v>0</v>
      </c>
      <c r="J129">
        <v>0</v>
      </c>
      <c r="K129">
        <v>0</v>
      </c>
      <c r="L129" t="s">
        <v>33</v>
      </c>
      <c r="M129" t="s">
        <v>33</v>
      </c>
      <c r="N129" t="s">
        <v>33</v>
      </c>
      <c r="O129">
        <v>0</v>
      </c>
      <c r="P129">
        <v>0</v>
      </c>
      <c r="Q129">
        <v>0</v>
      </c>
      <c r="R129" t="s">
        <v>33</v>
      </c>
      <c r="S129" t="s">
        <v>33</v>
      </c>
      <c r="T129" t="s">
        <v>33</v>
      </c>
      <c r="U129">
        <v>400</v>
      </c>
      <c r="V129">
        <v>279</v>
      </c>
      <c r="W129">
        <v>121</v>
      </c>
      <c r="X129">
        <v>45</v>
      </c>
      <c r="Y129">
        <v>45</v>
      </c>
      <c r="Z129">
        <v>44</v>
      </c>
      <c r="AA129">
        <v>55</v>
      </c>
      <c r="AB129">
        <v>44</v>
      </c>
      <c r="AC129">
        <v>11</v>
      </c>
      <c r="AD129">
        <v>20</v>
      </c>
      <c r="AE129" t="s">
        <v>414</v>
      </c>
      <c r="AF129" t="s">
        <v>414</v>
      </c>
      <c r="AG129">
        <v>3013</v>
      </c>
      <c r="AH129">
        <v>1527</v>
      </c>
      <c r="AI129">
        <v>1486</v>
      </c>
      <c r="AJ129">
        <v>80</v>
      </c>
      <c r="AK129">
        <v>75</v>
      </c>
      <c r="AL129">
        <v>84</v>
      </c>
    </row>
    <row r="130" spans="1:38" x14ac:dyDescent="0.35">
      <c r="A130" s="133" t="s">
        <v>390</v>
      </c>
      <c r="B130" s="133" t="s">
        <v>391</v>
      </c>
      <c r="C130">
        <v>1184</v>
      </c>
      <c r="D130">
        <v>551</v>
      </c>
      <c r="E130">
        <v>633</v>
      </c>
      <c r="F130">
        <v>88</v>
      </c>
      <c r="G130">
        <v>87</v>
      </c>
      <c r="H130">
        <v>88</v>
      </c>
      <c r="I130">
        <v>0</v>
      </c>
      <c r="J130">
        <v>0</v>
      </c>
      <c r="K130">
        <v>0</v>
      </c>
      <c r="L130" t="s">
        <v>33</v>
      </c>
      <c r="M130" t="s">
        <v>33</v>
      </c>
      <c r="N130" t="s">
        <v>33</v>
      </c>
      <c r="O130">
        <v>0</v>
      </c>
      <c r="P130">
        <v>0</v>
      </c>
      <c r="Q130">
        <v>0</v>
      </c>
      <c r="R130" t="s">
        <v>33</v>
      </c>
      <c r="S130" t="s">
        <v>33</v>
      </c>
      <c r="T130" t="s">
        <v>33</v>
      </c>
      <c r="U130">
        <v>158</v>
      </c>
      <c r="V130">
        <v>110</v>
      </c>
      <c r="W130">
        <v>48</v>
      </c>
      <c r="X130">
        <v>52</v>
      </c>
      <c r="Y130">
        <v>55</v>
      </c>
      <c r="Z130">
        <v>46</v>
      </c>
      <c r="AA130">
        <v>51</v>
      </c>
      <c r="AB130">
        <v>40</v>
      </c>
      <c r="AC130">
        <v>11</v>
      </c>
      <c r="AD130">
        <v>27</v>
      </c>
      <c r="AE130" t="s">
        <v>414</v>
      </c>
      <c r="AF130" t="s">
        <v>414</v>
      </c>
      <c r="AG130">
        <v>1400</v>
      </c>
      <c r="AH130">
        <v>703</v>
      </c>
      <c r="AI130">
        <v>697</v>
      </c>
      <c r="AJ130">
        <v>81</v>
      </c>
      <c r="AK130">
        <v>78</v>
      </c>
      <c r="AL130">
        <v>85</v>
      </c>
    </row>
    <row r="131" spans="1:38" x14ac:dyDescent="0.35">
      <c r="A131" s="133" t="s">
        <v>234</v>
      </c>
      <c r="B131" s="133" t="s">
        <v>235</v>
      </c>
      <c r="C131">
        <v>14796</v>
      </c>
      <c r="D131">
        <v>7152</v>
      </c>
      <c r="E131">
        <v>7644</v>
      </c>
      <c r="F131">
        <v>87</v>
      </c>
      <c r="G131">
        <v>85</v>
      </c>
      <c r="H131">
        <v>89</v>
      </c>
      <c r="I131">
        <v>0</v>
      </c>
      <c r="J131">
        <v>0</v>
      </c>
      <c r="K131">
        <v>0</v>
      </c>
      <c r="L131" t="s">
        <v>33</v>
      </c>
      <c r="M131" t="s">
        <v>33</v>
      </c>
      <c r="N131" t="s">
        <v>33</v>
      </c>
      <c r="O131">
        <v>0</v>
      </c>
      <c r="P131">
        <v>0</v>
      </c>
      <c r="Q131">
        <v>0</v>
      </c>
      <c r="R131" t="s">
        <v>33</v>
      </c>
      <c r="S131" t="s">
        <v>33</v>
      </c>
      <c r="T131" t="s">
        <v>33</v>
      </c>
      <c r="U131">
        <v>1571</v>
      </c>
      <c r="V131">
        <v>1103</v>
      </c>
      <c r="W131">
        <v>468</v>
      </c>
      <c r="X131">
        <v>43</v>
      </c>
      <c r="Y131">
        <v>45</v>
      </c>
      <c r="Z131">
        <v>39</v>
      </c>
      <c r="AA131">
        <v>328</v>
      </c>
      <c r="AB131">
        <v>248</v>
      </c>
      <c r="AC131">
        <v>80</v>
      </c>
      <c r="AD131">
        <v>30</v>
      </c>
      <c r="AE131">
        <v>31</v>
      </c>
      <c r="AF131">
        <v>28</v>
      </c>
      <c r="AG131">
        <v>16761</v>
      </c>
      <c r="AH131">
        <v>8536</v>
      </c>
      <c r="AI131">
        <v>8225</v>
      </c>
      <c r="AJ131">
        <v>81</v>
      </c>
      <c r="AK131">
        <v>78</v>
      </c>
      <c r="AL131">
        <v>85</v>
      </c>
    </row>
    <row r="132" spans="1:38" x14ac:dyDescent="0.35">
      <c r="A132" s="133" t="s">
        <v>244</v>
      </c>
      <c r="B132" s="133" t="s">
        <v>427</v>
      </c>
      <c r="C132">
        <v>1975</v>
      </c>
      <c r="D132">
        <v>932</v>
      </c>
      <c r="E132">
        <v>1043</v>
      </c>
      <c r="F132">
        <v>86</v>
      </c>
      <c r="G132">
        <v>85</v>
      </c>
      <c r="H132">
        <v>86</v>
      </c>
      <c r="I132">
        <v>0</v>
      </c>
      <c r="J132">
        <v>0</v>
      </c>
      <c r="K132">
        <v>0</v>
      </c>
      <c r="L132" t="s">
        <v>33</v>
      </c>
      <c r="M132" t="s">
        <v>33</v>
      </c>
      <c r="N132" t="s">
        <v>33</v>
      </c>
      <c r="O132">
        <v>0</v>
      </c>
      <c r="P132">
        <v>0</v>
      </c>
      <c r="Q132">
        <v>0</v>
      </c>
      <c r="R132" t="s">
        <v>33</v>
      </c>
      <c r="S132" t="s">
        <v>33</v>
      </c>
      <c r="T132" t="s">
        <v>33</v>
      </c>
      <c r="U132">
        <v>172</v>
      </c>
      <c r="V132">
        <v>118</v>
      </c>
      <c r="W132">
        <v>54</v>
      </c>
      <c r="X132">
        <v>33</v>
      </c>
      <c r="Y132">
        <v>31</v>
      </c>
      <c r="Z132">
        <v>35</v>
      </c>
      <c r="AA132">
        <v>55</v>
      </c>
      <c r="AB132">
        <v>42</v>
      </c>
      <c r="AC132">
        <v>13</v>
      </c>
      <c r="AD132">
        <v>22</v>
      </c>
      <c r="AE132">
        <v>21</v>
      </c>
      <c r="AF132">
        <v>23</v>
      </c>
      <c r="AG132">
        <v>2208</v>
      </c>
      <c r="AH132">
        <v>1095</v>
      </c>
      <c r="AI132">
        <v>1113</v>
      </c>
      <c r="AJ132">
        <v>80</v>
      </c>
      <c r="AK132">
        <v>77</v>
      </c>
      <c r="AL132">
        <v>83</v>
      </c>
    </row>
    <row r="133" spans="1:38" x14ac:dyDescent="0.35">
      <c r="A133" s="133" t="s">
        <v>247</v>
      </c>
      <c r="B133" s="133" t="s">
        <v>248</v>
      </c>
      <c r="C133">
        <v>2093</v>
      </c>
      <c r="D133">
        <v>1011</v>
      </c>
      <c r="E133">
        <v>1082</v>
      </c>
      <c r="F133">
        <v>87</v>
      </c>
      <c r="G133">
        <v>84</v>
      </c>
      <c r="H133">
        <v>89</v>
      </c>
      <c r="I133">
        <v>0</v>
      </c>
      <c r="J133">
        <v>0</v>
      </c>
      <c r="K133">
        <v>0</v>
      </c>
      <c r="L133" t="s">
        <v>33</v>
      </c>
      <c r="M133" t="s">
        <v>33</v>
      </c>
      <c r="N133" t="s">
        <v>33</v>
      </c>
      <c r="O133">
        <v>0</v>
      </c>
      <c r="P133">
        <v>0</v>
      </c>
      <c r="Q133">
        <v>0</v>
      </c>
      <c r="R133" t="s">
        <v>33</v>
      </c>
      <c r="S133" t="s">
        <v>33</v>
      </c>
      <c r="T133" t="s">
        <v>33</v>
      </c>
      <c r="U133">
        <v>194</v>
      </c>
      <c r="V133">
        <v>139</v>
      </c>
      <c r="W133">
        <v>55</v>
      </c>
      <c r="X133">
        <v>52</v>
      </c>
      <c r="Y133">
        <v>50</v>
      </c>
      <c r="Z133">
        <v>58</v>
      </c>
      <c r="AA133">
        <v>47</v>
      </c>
      <c r="AB133">
        <v>37</v>
      </c>
      <c r="AC133">
        <v>10</v>
      </c>
      <c r="AD133">
        <v>38</v>
      </c>
      <c r="AE133" t="s">
        <v>414</v>
      </c>
      <c r="AF133" t="s">
        <v>414</v>
      </c>
      <c r="AG133">
        <v>2347</v>
      </c>
      <c r="AH133">
        <v>1192</v>
      </c>
      <c r="AI133">
        <v>1155</v>
      </c>
      <c r="AJ133">
        <v>83</v>
      </c>
      <c r="AK133">
        <v>79</v>
      </c>
      <c r="AL133">
        <v>86</v>
      </c>
    </row>
    <row r="134" spans="1:38" x14ac:dyDescent="0.35">
      <c r="A134" s="133" t="s">
        <v>204</v>
      </c>
      <c r="B134" s="133" t="s">
        <v>205</v>
      </c>
      <c r="C134">
        <v>1625</v>
      </c>
      <c r="D134">
        <v>789</v>
      </c>
      <c r="E134">
        <v>836</v>
      </c>
      <c r="F134">
        <v>86</v>
      </c>
      <c r="G134">
        <v>83</v>
      </c>
      <c r="H134">
        <v>89</v>
      </c>
      <c r="I134">
        <v>0</v>
      </c>
      <c r="J134">
        <v>0</v>
      </c>
      <c r="K134">
        <v>0</v>
      </c>
      <c r="L134" t="s">
        <v>33</v>
      </c>
      <c r="M134" t="s">
        <v>33</v>
      </c>
      <c r="N134" t="s">
        <v>33</v>
      </c>
      <c r="O134">
        <v>0</v>
      </c>
      <c r="P134">
        <v>0</v>
      </c>
      <c r="Q134">
        <v>0</v>
      </c>
      <c r="R134" t="s">
        <v>33</v>
      </c>
      <c r="S134" t="s">
        <v>33</v>
      </c>
      <c r="T134" t="s">
        <v>33</v>
      </c>
      <c r="U134">
        <v>276</v>
      </c>
      <c r="V134">
        <v>172</v>
      </c>
      <c r="W134">
        <v>104</v>
      </c>
      <c r="X134">
        <v>57</v>
      </c>
      <c r="Y134">
        <v>52</v>
      </c>
      <c r="Z134">
        <v>65</v>
      </c>
      <c r="AA134">
        <v>24</v>
      </c>
      <c r="AB134">
        <v>18</v>
      </c>
      <c r="AC134">
        <v>6</v>
      </c>
      <c r="AD134" t="s">
        <v>414</v>
      </c>
      <c r="AE134" t="s">
        <v>414</v>
      </c>
      <c r="AF134" t="s">
        <v>414</v>
      </c>
      <c r="AG134">
        <v>1937</v>
      </c>
      <c r="AH134">
        <v>986</v>
      </c>
      <c r="AI134">
        <v>951</v>
      </c>
      <c r="AJ134">
        <v>81</v>
      </c>
      <c r="AK134">
        <v>76</v>
      </c>
      <c r="AL134">
        <v>85</v>
      </c>
    </row>
    <row r="135" spans="1:38" x14ac:dyDescent="0.35">
      <c r="A135" s="133" t="s">
        <v>224</v>
      </c>
      <c r="B135" s="133" t="s">
        <v>225</v>
      </c>
      <c r="C135">
        <v>5531</v>
      </c>
      <c r="D135">
        <v>2703</v>
      </c>
      <c r="E135">
        <v>2828</v>
      </c>
      <c r="F135">
        <v>87</v>
      </c>
      <c r="G135">
        <v>85</v>
      </c>
      <c r="H135">
        <v>88</v>
      </c>
      <c r="I135">
        <v>0</v>
      </c>
      <c r="J135">
        <v>0</v>
      </c>
      <c r="K135">
        <v>0</v>
      </c>
      <c r="L135" t="s">
        <v>33</v>
      </c>
      <c r="M135" t="s">
        <v>33</v>
      </c>
      <c r="N135" t="s">
        <v>33</v>
      </c>
      <c r="O135">
        <v>0</v>
      </c>
      <c r="P135">
        <v>0</v>
      </c>
      <c r="Q135">
        <v>0</v>
      </c>
      <c r="R135" t="s">
        <v>33</v>
      </c>
      <c r="S135" t="s">
        <v>33</v>
      </c>
      <c r="T135" t="s">
        <v>33</v>
      </c>
      <c r="U135">
        <v>743</v>
      </c>
      <c r="V135">
        <v>518</v>
      </c>
      <c r="W135">
        <v>225</v>
      </c>
      <c r="X135">
        <v>48</v>
      </c>
      <c r="Y135">
        <v>49</v>
      </c>
      <c r="Z135">
        <v>47</v>
      </c>
      <c r="AA135">
        <v>96</v>
      </c>
      <c r="AB135">
        <v>68</v>
      </c>
      <c r="AC135">
        <v>28</v>
      </c>
      <c r="AD135">
        <v>8</v>
      </c>
      <c r="AE135">
        <v>7</v>
      </c>
      <c r="AF135">
        <v>11</v>
      </c>
      <c r="AG135">
        <v>6390</v>
      </c>
      <c r="AH135">
        <v>3299</v>
      </c>
      <c r="AI135">
        <v>3091</v>
      </c>
      <c r="AJ135">
        <v>81</v>
      </c>
      <c r="AK135">
        <v>78</v>
      </c>
      <c r="AL135">
        <v>84</v>
      </c>
    </row>
    <row r="136" spans="1:38" x14ac:dyDescent="0.35">
      <c r="A136" s="133" t="s">
        <v>335</v>
      </c>
      <c r="B136" s="133" t="s">
        <v>336</v>
      </c>
      <c r="C136">
        <v>15886</v>
      </c>
      <c r="D136">
        <v>7707</v>
      </c>
      <c r="E136">
        <v>8179</v>
      </c>
      <c r="F136">
        <v>87</v>
      </c>
      <c r="G136">
        <v>85</v>
      </c>
      <c r="H136">
        <v>89</v>
      </c>
      <c r="I136">
        <v>0</v>
      </c>
      <c r="J136">
        <v>0</v>
      </c>
      <c r="K136">
        <v>0</v>
      </c>
      <c r="L136" t="s">
        <v>33</v>
      </c>
      <c r="M136" t="s">
        <v>33</v>
      </c>
      <c r="N136" t="s">
        <v>33</v>
      </c>
      <c r="O136">
        <v>0</v>
      </c>
      <c r="P136">
        <v>0</v>
      </c>
      <c r="Q136">
        <v>0</v>
      </c>
      <c r="R136" t="s">
        <v>33</v>
      </c>
      <c r="S136" t="s">
        <v>33</v>
      </c>
      <c r="T136" t="s">
        <v>33</v>
      </c>
      <c r="U136">
        <v>1644</v>
      </c>
      <c r="V136">
        <v>1153</v>
      </c>
      <c r="W136">
        <v>491</v>
      </c>
      <c r="X136">
        <v>45</v>
      </c>
      <c r="Y136">
        <v>45</v>
      </c>
      <c r="Z136">
        <v>45</v>
      </c>
      <c r="AA136">
        <v>318</v>
      </c>
      <c r="AB136">
        <v>223</v>
      </c>
      <c r="AC136">
        <v>95</v>
      </c>
      <c r="AD136">
        <v>18</v>
      </c>
      <c r="AE136">
        <v>18</v>
      </c>
      <c r="AF136">
        <v>18</v>
      </c>
      <c r="AG136">
        <v>17929</v>
      </c>
      <c r="AH136">
        <v>9129</v>
      </c>
      <c r="AI136">
        <v>8800</v>
      </c>
      <c r="AJ136">
        <v>82</v>
      </c>
      <c r="AK136">
        <v>78</v>
      </c>
      <c r="AL136">
        <v>85</v>
      </c>
    </row>
    <row r="137" spans="1:38" x14ac:dyDescent="0.35">
      <c r="A137" s="133" t="s">
        <v>337</v>
      </c>
      <c r="B137" s="133" t="s">
        <v>338</v>
      </c>
      <c r="C137">
        <v>2970</v>
      </c>
      <c r="D137">
        <v>1447</v>
      </c>
      <c r="E137">
        <v>1523</v>
      </c>
      <c r="F137">
        <v>88</v>
      </c>
      <c r="G137">
        <v>86</v>
      </c>
      <c r="H137">
        <v>90</v>
      </c>
      <c r="I137">
        <v>0</v>
      </c>
      <c r="J137">
        <v>0</v>
      </c>
      <c r="K137">
        <v>0</v>
      </c>
      <c r="L137" t="s">
        <v>33</v>
      </c>
      <c r="M137" t="s">
        <v>33</v>
      </c>
      <c r="N137" t="s">
        <v>33</v>
      </c>
      <c r="O137">
        <v>0</v>
      </c>
      <c r="P137">
        <v>0</v>
      </c>
      <c r="Q137">
        <v>0</v>
      </c>
      <c r="R137" t="s">
        <v>33</v>
      </c>
      <c r="S137" t="s">
        <v>33</v>
      </c>
      <c r="T137" t="s">
        <v>33</v>
      </c>
      <c r="U137">
        <v>438</v>
      </c>
      <c r="V137">
        <v>314</v>
      </c>
      <c r="W137">
        <v>124</v>
      </c>
      <c r="X137">
        <v>50</v>
      </c>
      <c r="Y137">
        <v>49</v>
      </c>
      <c r="Z137">
        <v>52</v>
      </c>
      <c r="AA137">
        <v>60</v>
      </c>
      <c r="AB137">
        <v>40</v>
      </c>
      <c r="AC137">
        <v>20</v>
      </c>
      <c r="AD137">
        <v>13</v>
      </c>
      <c r="AE137" t="s">
        <v>414</v>
      </c>
      <c r="AF137" t="s">
        <v>414</v>
      </c>
      <c r="AG137">
        <v>3490</v>
      </c>
      <c r="AH137">
        <v>1812</v>
      </c>
      <c r="AI137">
        <v>1678</v>
      </c>
      <c r="AJ137">
        <v>82</v>
      </c>
      <c r="AK137">
        <v>77</v>
      </c>
      <c r="AL137">
        <v>86</v>
      </c>
    </row>
    <row r="138" spans="1:38" x14ac:dyDescent="0.35">
      <c r="A138" s="133" t="s">
        <v>118</v>
      </c>
      <c r="B138" s="133" t="s">
        <v>119</v>
      </c>
      <c r="C138">
        <v>12527</v>
      </c>
      <c r="D138">
        <v>6146</v>
      </c>
      <c r="E138">
        <v>6381</v>
      </c>
      <c r="F138">
        <v>86</v>
      </c>
      <c r="G138">
        <v>84</v>
      </c>
      <c r="H138">
        <v>88</v>
      </c>
      <c r="I138">
        <v>0</v>
      </c>
      <c r="J138">
        <v>0</v>
      </c>
      <c r="K138">
        <v>0</v>
      </c>
      <c r="L138" t="s">
        <v>33</v>
      </c>
      <c r="M138" t="s">
        <v>33</v>
      </c>
      <c r="N138" t="s">
        <v>33</v>
      </c>
      <c r="O138">
        <v>0</v>
      </c>
      <c r="P138">
        <v>0</v>
      </c>
      <c r="Q138">
        <v>0</v>
      </c>
      <c r="R138" t="s">
        <v>33</v>
      </c>
      <c r="S138" t="s">
        <v>33</v>
      </c>
      <c r="T138" t="s">
        <v>33</v>
      </c>
      <c r="U138">
        <v>1178</v>
      </c>
      <c r="V138">
        <v>817</v>
      </c>
      <c r="W138">
        <v>361</v>
      </c>
      <c r="X138">
        <v>37</v>
      </c>
      <c r="Y138">
        <v>35</v>
      </c>
      <c r="Z138">
        <v>40</v>
      </c>
      <c r="AA138">
        <v>198</v>
      </c>
      <c r="AB138">
        <v>148</v>
      </c>
      <c r="AC138">
        <v>50</v>
      </c>
      <c r="AD138">
        <v>15</v>
      </c>
      <c r="AE138">
        <v>15</v>
      </c>
      <c r="AF138">
        <v>14</v>
      </c>
      <c r="AG138">
        <v>13947</v>
      </c>
      <c r="AH138">
        <v>7139</v>
      </c>
      <c r="AI138">
        <v>6808</v>
      </c>
      <c r="AJ138">
        <v>81</v>
      </c>
      <c r="AK138">
        <v>77</v>
      </c>
      <c r="AL138">
        <v>85</v>
      </c>
    </row>
    <row r="139" spans="1:38" x14ac:dyDescent="0.35">
      <c r="A139" s="133" t="s">
        <v>100</v>
      </c>
      <c r="B139" s="133" t="s">
        <v>101</v>
      </c>
      <c r="C139">
        <v>1719</v>
      </c>
      <c r="D139">
        <v>837</v>
      </c>
      <c r="E139">
        <v>882</v>
      </c>
      <c r="F139">
        <v>90</v>
      </c>
      <c r="G139">
        <v>88</v>
      </c>
      <c r="H139">
        <v>91</v>
      </c>
      <c r="I139">
        <v>0</v>
      </c>
      <c r="J139">
        <v>0</v>
      </c>
      <c r="K139">
        <v>0</v>
      </c>
      <c r="L139" t="s">
        <v>33</v>
      </c>
      <c r="M139" t="s">
        <v>33</v>
      </c>
      <c r="N139" t="s">
        <v>33</v>
      </c>
      <c r="O139">
        <v>0</v>
      </c>
      <c r="P139">
        <v>0</v>
      </c>
      <c r="Q139">
        <v>0</v>
      </c>
      <c r="R139" t="s">
        <v>33</v>
      </c>
      <c r="S139" t="s">
        <v>33</v>
      </c>
      <c r="T139" t="s">
        <v>33</v>
      </c>
      <c r="U139">
        <v>340</v>
      </c>
      <c r="V139">
        <v>227</v>
      </c>
      <c r="W139">
        <v>113</v>
      </c>
      <c r="X139">
        <v>49</v>
      </c>
      <c r="Y139">
        <v>48</v>
      </c>
      <c r="Z139">
        <v>51</v>
      </c>
      <c r="AA139">
        <v>49</v>
      </c>
      <c r="AB139">
        <v>37</v>
      </c>
      <c r="AC139">
        <v>12</v>
      </c>
      <c r="AD139">
        <v>27</v>
      </c>
      <c r="AE139" t="s">
        <v>414</v>
      </c>
      <c r="AF139" t="s">
        <v>414</v>
      </c>
      <c r="AG139">
        <v>2125</v>
      </c>
      <c r="AH139">
        <v>1111</v>
      </c>
      <c r="AI139">
        <v>1014</v>
      </c>
      <c r="AJ139">
        <v>81</v>
      </c>
      <c r="AK139">
        <v>77</v>
      </c>
      <c r="AL139">
        <v>85</v>
      </c>
    </row>
    <row r="140" spans="1:38" x14ac:dyDescent="0.35">
      <c r="A140" s="133" t="s">
        <v>102</v>
      </c>
      <c r="B140" s="133" t="s">
        <v>103</v>
      </c>
      <c r="C140">
        <v>1389</v>
      </c>
      <c r="D140">
        <v>640</v>
      </c>
      <c r="E140">
        <v>749</v>
      </c>
      <c r="F140">
        <v>87</v>
      </c>
      <c r="G140">
        <v>85</v>
      </c>
      <c r="H140">
        <v>90</v>
      </c>
      <c r="I140">
        <v>0</v>
      </c>
      <c r="J140">
        <v>0</v>
      </c>
      <c r="K140">
        <v>0</v>
      </c>
      <c r="L140" t="s">
        <v>33</v>
      </c>
      <c r="M140" t="s">
        <v>33</v>
      </c>
      <c r="N140" t="s">
        <v>33</v>
      </c>
      <c r="O140">
        <v>0</v>
      </c>
      <c r="P140">
        <v>0</v>
      </c>
      <c r="Q140">
        <v>0</v>
      </c>
      <c r="R140" t="s">
        <v>33</v>
      </c>
      <c r="S140" t="s">
        <v>33</v>
      </c>
      <c r="T140" t="s">
        <v>33</v>
      </c>
      <c r="U140">
        <v>262</v>
      </c>
      <c r="V140">
        <v>182</v>
      </c>
      <c r="W140">
        <v>80</v>
      </c>
      <c r="X140">
        <v>53</v>
      </c>
      <c r="Y140">
        <v>52</v>
      </c>
      <c r="Z140">
        <v>56</v>
      </c>
      <c r="AA140">
        <v>34</v>
      </c>
      <c r="AB140">
        <v>19</v>
      </c>
      <c r="AC140">
        <v>15</v>
      </c>
      <c r="AD140">
        <v>18</v>
      </c>
      <c r="AE140" t="s">
        <v>414</v>
      </c>
      <c r="AF140" t="s">
        <v>414</v>
      </c>
      <c r="AG140">
        <v>1692</v>
      </c>
      <c r="AH140">
        <v>846</v>
      </c>
      <c r="AI140">
        <v>846</v>
      </c>
      <c r="AJ140">
        <v>80</v>
      </c>
      <c r="AK140">
        <v>76</v>
      </c>
      <c r="AL140">
        <v>85</v>
      </c>
    </row>
    <row r="141" spans="1:38" x14ac:dyDescent="0.35">
      <c r="A141" s="133" t="s">
        <v>192</v>
      </c>
      <c r="B141" s="133" t="s">
        <v>193</v>
      </c>
      <c r="C141">
        <v>8693</v>
      </c>
      <c r="D141">
        <v>4288</v>
      </c>
      <c r="E141">
        <v>4405</v>
      </c>
      <c r="F141">
        <v>81</v>
      </c>
      <c r="G141">
        <v>78</v>
      </c>
      <c r="H141">
        <v>85</v>
      </c>
      <c r="I141">
        <v>0</v>
      </c>
      <c r="J141">
        <v>0</v>
      </c>
      <c r="K141">
        <v>0</v>
      </c>
      <c r="L141" t="s">
        <v>33</v>
      </c>
      <c r="M141" t="s">
        <v>33</v>
      </c>
      <c r="N141" t="s">
        <v>33</v>
      </c>
      <c r="O141">
        <v>0</v>
      </c>
      <c r="P141">
        <v>0</v>
      </c>
      <c r="Q141">
        <v>0</v>
      </c>
      <c r="R141" t="s">
        <v>33</v>
      </c>
      <c r="S141" t="s">
        <v>33</v>
      </c>
      <c r="T141" t="s">
        <v>33</v>
      </c>
      <c r="U141">
        <v>728</v>
      </c>
      <c r="V141">
        <v>503</v>
      </c>
      <c r="W141">
        <v>225</v>
      </c>
      <c r="X141">
        <v>33</v>
      </c>
      <c r="Y141">
        <v>33</v>
      </c>
      <c r="Z141">
        <v>32</v>
      </c>
      <c r="AA141">
        <v>48</v>
      </c>
      <c r="AB141">
        <v>32</v>
      </c>
      <c r="AC141">
        <v>16</v>
      </c>
      <c r="AD141">
        <v>15</v>
      </c>
      <c r="AE141" t="s">
        <v>414</v>
      </c>
      <c r="AF141" t="s">
        <v>414</v>
      </c>
      <c r="AG141">
        <v>9504</v>
      </c>
      <c r="AH141">
        <v>4839</v>
      </c>
      <c r="AI141">
        <v>4665</v>
      </c>
      <c r="AJ141">
        <v>77</v>
      </c>
      <c r="AK141">
        <v>73</v>
      </c>
      <c r="AL141">
        <v>82</v>
      </c>
    </row>
    <row r="142" spans="1:38" x14ac:dyDescent="0.35">
      <c r="A142" s="133" t="s">
        <v>190</v>
      </c>
      <c r="B142" s="133" t="s">
        <v>191</v>
      </c>
      <c r="C142">
        <v>3266</v>
      </c>
      <c r="D142">
        <v>1593</v>
      </c>
      <c r="E142">
        <v>1673</v>
      </c>
      <c r="F142">
        <v>81</v>
      </c>
      <c r="G142">
        <v>79</v>
      </c>
      <c r="H142">
        <v>84</v>
      </c>
      <c r="I142">
        <v>0</v>
      </c>
      <c r="J142">
        <v>0</v>
      </c>
      <c r="K142">
        <v>0</v>
      </c>
      <c r="L142" t="s">
        <v>33</v>
      </c>
      <c r="M142" t="s">
        <v>33</v>
      </c>
      <c r="N142" t="s">
        <v>33</v>
      </c>
      <c r="O142">
        <v>0</v>
      </c>
      <c r="P142">
        <v>0</v>
      </c>
      <c r="Q142">
        <v>0</v>
      </c>
      <c r="R142" t="s">
        <v>33</v>
      </c>
      <c r="S142" t="s">
        <v>33</v>
      </c>
      <c r="T142" t="s">
        <v>33</v>
      </c>
      <c r="U142">
        <v>483</v>
      </c>
      <c r="V142">
        <v>326</v>
      </c>
      <c r="W142">
        <v>157</v>
      </c>
      <c r="X142">
        <v>39</v>
      </c>
      <c r="Y142">
        <v>38</v>
      </c>
      <c r="Z142">
        <v>41</v>
      </c>
      <c r="AA142">
        <v>18</v>
      </c>
      <c r="AB142">
        <v>15</v>
      </c>
      <c r="AC142">
        <v>3</v>
      </c>
      <c r="AD142" t="s">
        <v>414</v>
      </c>
      <c r="AE142" t="s">
        <v>414</v>
      </c>
      <c r="AF142" t="s">
        <v>414</v>
      </c>
      <c r="AG142">
        <v>3812</v>
      </c>
      <c r="AH142">
        <v>1959</v>
      </c>
      <c r="AI142">
        <v>1853</v>
      </c>
      <c r="AJ142">
        <v>75</v>
      </c>
      <c r="AK142">
        <v>71</v>
      </c>
      <c r="AL142">
        <v>80</v>
      </c>
    </row>
    <row r="143" spans="1:38" x14ac:dyDescent="0.35">
      <c r="A143" s="133" t="s">
        <v>208</v>
      </c>
      <c r="B143" s="133" t="s">
        <v>209</v>
      </c>
      <c r="C143">
        <v>2594</v>
      </c>
      <c r="D143">
        <v>1288</v>
      </c>
      <c r="E143">
        <v>1306</v>
      </c>
      <c r="F143">
        <v>86</v>
      </c>
      <c r="G143">
        <v>85</v>
      </c>
      <c r="H143">
        <v>88</v>
      </c>
      <c r="I143">
        <v>0</v>
      </c>
      <c r="J143">
        <v>0</v>
      </c>
      <c r="K143">
        <v>0</v>
      </c>
      <c r="L143" t="s">
        <v>33</v>
      </c>
      <c r="M143" t="s">
        <v>33</v>
      </c>
      <c r="N143" t="s">
        <v>33</v>
      </c>
      <c r="O143">
        <v>0</v>
      </c>
      <c r="P143">
        <v>0</v>
      </c>
      <c r="Q143">
        <v>0</v>
      </c>
      <c r="R143" t="s">
        <v>33</v>
      </c>
      <c r="S143" t="s">
        <v>33</v>
      </c>
      <c r="T143" t="s">
        <v>33</v>
      </c>
      <c r="U143">
        <v>264</v>
      </c>
      <c r="V143">
        <v>181</v>
      </c>
      <c r="W143">
        <v>83</v>
      </c>
      <c r="X143">
        <v>44</v>
      </c>
      <c r="Y143">
        <v>45</v>
      </c>
      <c r="Z143">
        <v>41</v>
      </c>
      <c r="AA143">
        <v>57</v>
      </c>
      <c r="AB143">
        <v>41</v>
      </c>
      <c r="AC143">
        <v>16</v>
      </c>
      <c r="AD143">
        <v>18</v>
      </c>
      <c r="AE143">
        <v>20</v>
      </c>
      <c r="AF143" t="s">
        <v>414</v>
      </c>
      <c r="AG143">
        <v>2923</v>
      </c>
      <c r="AH143">
        <v>1516</v>
      </c>
      <c r="AI143">
        <v>1407</v>
      </c>
      <c r="AJ143">
        <v>81</v>
      </c>
      <c r="AK143">
        <v>78</v>
      </c>
      <c r="AL143">
        <v>84</v>
      </c>
    </row>
    <row r="144" spans="1:38" x14ac:dyDescent="0.35">
      <c r="A144" s="133" t="s">
        <v>216</v>
      </c>
      <c r="B144" s="133" t="s">
        <v>217</v>
      </c>
      <c r="C144">
        <v>1943</v>
      </c>
      <c r="D144">
        <v>908</v>
      </c>
      <c r="E144">
        <v>1035</v>
      </c>
      <c r="F144">
        <v>89</v>
      </c>
      <c r="G144">
        <v>87</v>
      </c>
      <c r="H144">
        <v>91</v>
      </c>
      <c r="I144">
        <v>0</v>
      </c>
      <c r="J144">
        <v>0</v>
      </c>
      <c r="K144">
        <v>0</v>
      </c>
      <c r="L144" t="s">
        <v>33</v>
      </c>
      <c r="M144" t="s">
        <v>33</v>
      </c>
      <c r="N144" t="s">
        <v>33</v>
      </c>
      <c r="O144">
        <v>0</v>
      </c>
      <c r="P144">
        <v>0</v>
      </c>
      <c r="Q144">
        <v>0</v>
      </c>
      <c r="R144" t="s">
        <v>33</v>
      </c>
      <c r="S144" t="s">
        <v>33</v>
      </c>
      <c r="T144" t="s">
        <v>33</v>
      </c>
      <c r="U144">
        <v>241</v>
      </c>
      <c r="V144">
        <v>165</v>
      </c>
      <c r="W144">
        <v>76</v>
      </c>
      <c r="X144">
        <v>56</v>
      </c>
      <c r="Y144">
        <v>52</v>
      </c>
      <c r="Z144">
        <v>66</v>
      </c>
      <c r="AA144">
        <v>42</v>
      </c>
      <c r="AB144">
        <v>27</v>
      </c>
      <c r="AC144">
        <v>15</v>
      </c>
      <c r="AD144">
        <v>40</v>
      </c>
      <c r="AE144">
        <v>37</v>
      </c>
      <c r="AF144">
        <v>47</v>
      </c>
      <c r="AG144">
        <v>2240</v>
      </c>
      <c r="AH144">
        <v>1108</v>
      </c>
      <c r="AI144">
        <v>1132</v>
      </c>
      <c r="AJ144">
        <v>84</v>
      </c>
      <c r="AK144">
        <v>80</v>
      </c>
      <c r="AL144">
        <v>88</v>
      </c>
    </row>
    <row r="145" spans="1:38" x14ac:dyDescent="0.35">
      <c r="A145" s="133" t="s">
        <v>108</v>
      </c>
      <c r="B145" s="133" t="s">
        <v>109</v>
      </c>
      <c r="C145">
        <v>3808</v>
      </c>
      <c r="D145">
        <v>1928</v>
      </c>
      <c r="E145">
        <v>1880</v>
      </c>
      <c r="F145">
        <v>87</v>
      </c>
      <c r="G145">
        <v>84</v>
      </c>
      <c r="H145">
        <v>90</v>
      </c>
      <c r="I145">
        <v>0</v>
      </c>
      <c r="J145">
        <v>0</v>
      </c>
      <c r="K145">
        <v>0</v>
      </c>
      <c r="L145" t="s">
        <v>33</v>
      </c>
      <c r="M145" t="s">
        <v>33</v>
      </c>
      <c r="N145" t="s">
        <v>33</v>
      </c>
      <c r="O145">
        <v>0</v>
      </c>
      <c r="P145">
        <v>0</v>
      </c>
      <c r="Q145">
        <v>0</v>
      </c>
      <c r="R145" t="s">
        <v>33</v>
      </c>
      <c r="S145" t="s">
        <v>33</v>
      </c>
      <c r="T145" t="s">
        <v>33</v>
      </c>
      <c r="U145">
        <v>289</v>
      </c>
      <c r="V145">
        <v>204</v>
      </c>
      <c r="W145">
        <v>85</v>
      </c>
      <c r="X145">
        <v>44</v>
      </c>
      <c r="Y145">
        <v>43</v>
      </c>
      <c r="Z145">
        <v>46</v>
      </c>
      <c r="AA145">
        <v>62</v>
      </c>
      <c r="AB145">
        <v>47</v>
      </c>
      <c r="AC145">
        <v>15</v>
      </c>
      <c r="AD145">
        <v>24</v>
      </c>
      <c r="AE145">
        <v>21</v>
      </c>
      <c r="AF145">
        <v>33</v>
      </c>
      <c r="AG145">
        <v>4182</v>
      </c>
      <c r="AH145">
        <v>2186</v>
      </c>
      <c r="AI145">
        <v>1996</v>
      </c>
      <c r="AJ145">
        <v>82</v>
      </c>
      <c r="AK145">
        <v>79</v>
      </c>
      <c r="AL145">
        <v>87</v>
      </c>
    </row>
    <row r="146" spans="1:38" x14ac:dyDescent="0.35">
      <c r="A146" s="133" t="s">
        <v>110</v>
      </c>
      <c r="B146" s="133" t="s">
        <v>111</v>
      </c>
      <c r="C146">
        <v>3406</v>
      </c>
      <c r="D146">
        <v>1655</v>
      </c>
      <c r="E146">
        <v>1751</v>
      </c>
      <c r="F146">
        <v>85</v>
      </c>
      <c r="G146">
        <v>83</v>
      </c>
      <c r="H146">
        <v>88</v>
      </c>
      <c r="I146">
        <v>0</v>
      </c>
      <c r="J146">
        <v>0</v>
      </c>
      <c r="K146">
        <v>0</v>
      </c>
      <c r="L146" t="s">
        <v>33</v>
      </c>
      <c r="M146" t="s">
        <v>33</v>
      </c>
      <c r="N146" t="s">
        <v>33</v>
      </c>
      <c r="O146">
        <v>0</v>
      </c>
      <c r="P146">
        <v>0</v>
      </c>
      <c r="Q146">
        <v>0</v>
      </c>
      <c r="R146" t="s">
        <v>33</v>
      </c>
      <c r="S146" t="s">
        <v>33</v>
      </c>
      <c r="T146" t="s">
        <v>33</v>
      </c>
      <c r="U146">
        <v>411</v>
      </c>
      <c r="V146">
        <v>277</v>
      </c>
      <c r="W146">
        <v>134</v>
      </c>
      <c r="X146">
        <v>42</v>
      </c>
      <c r="Y146">
        <v>40</v>
      </c>
      <c r="Z146">
        <v>46</v>
      </c>
      <c r="AA146">
        <v>79</v>
      </c>
      <c r="AB146">
        <v>59</v>
      </c>
      <c r="AC146">
        <v>20</v>
      </c>
      <c r="AD146">
        <v>19</v>
      </c>
      <c r="AE146">
        <v>22</v>
      </c>
      <c r="AF146" t="s">
        <v>414</v>
      </c>
      <c r="AG146">
        <v>3912</v>
      </c>
      <c r="AH146">
        <v>2000</v>
      </c>
      <c r="AI146">
        <v>1912</v>
      </c>
      <c r="AJ146">
        <v>79</v>
      </c>
      <c r="AK146">
        <v>75</v>
      </c>
      <c r="AL146">
        <v>84</v>
      </c>
    </row>
    <row r="147" spans="1:38" x14ac:dyDescent="0.35">
      <c r="A147" s="133" t="s">
        <v>368</v>
      </c>
      <c r="B147" s="133" t="s">
        <v>369</v>
      </c>
      <c r="C147">
        <v>5075</v>
      </c>
      <c r="D147">
        <v>2459</v>
      </c>
      <c r="E147">
        <v>2616</v>
      </c>
      <c r="F147">
        <v>85</v>
      </c>
      <c r="G147">
        <v>83</v>
      </c>
      <c r="H147">
        <v>87</v>
      </c>
      <c r="I147">
        <v>0</v>
      </c>
      <c r="J147">
        <v>0</v>
      </c>
      <c r="K147">
        <v>0</v>
      </c>
      <c r="L147" t="s">
        <v>33</v>
      </c>
      <c r="M147" t="s">
        <v>33</v>
      </c>
      <c r="N147" t="s">
        <v>33</v>
      </c>
      <c r="O147">
        <v>0</v>
      </c>
      <c r="P147">
        <v>0</v>
      </c>
      <c r="Q147">
        <v>0</v>
      </c>
      <c r="R147" t="s">
        <v>33</v>
      </c>
      <c r="S147" t="s">
        <v>33</v>
      </c>
      <c r="T147" t="s">
        <v>33</v>
      </c>
      <c r="U147">
        <v>579</v>
      </c>
      <c r="V147">
        <v>425</v>
      </c>
      <c r="W147">
        <v>154</v>
      </c>
      <c r="X147">
        <v>46</v>
      </c>
      <c r="Y147">
        <v>48</v>
      </c>
      <c r="Z147">
        <v>42</v>
      </c>
      <c r="AA147">
        <v>89</v>
      </c>
      <c r="AB147">
        <v>65</v>
      </c>
      <c r="AC147">
        <v>24</v>
      </c>
      <c r="AD147">
        <v>24</v>
      </c>
      <c r="AE147">
        <v>23</v>
      </c>
      <c r="AF147">
        <v>25</v>
      </c>
      <c r="AG147">
        <v>5765</v>
      </c>
      <c r="AH147">
        <v>2961</v>
      </c>
      <c r="AI147">
        <v>2804</v>
      </c>
      <c r="AJ147">
        <v>80</v>
      </c>
      <c r="AK147">
        <v>76</v>
      </c>
      <c r="AL147">
        <v>84</v>
      </c>
    </row>
    <row r="148" spans="1:38" x14ac:dyDescent="0.35">
      <c r="A148" s="133" t="s">
        <v>112</v>
      </c>
      <c r="B148" s="133" t="s">
        <v>113</v>
      </c>
      <c r="C148">
        <v>4375</v>
      </c>
      <c r="D148">
        <v>2074</v>
      </c>
      <c r="E148">
        <v>2301</v>
      </c>
      <c r="F148">
        <v>84</v>
      </c>
      <c r="G148">
        <v>82</v>
      </c>
      <c r="H148">
        <v>86</v>
      </c>
      <c r="I148">
        <v>0</v>
      </c>
      <c r="J148">
        <v>0</v>
      </c>
      <c r="K148">
        <v>0</v>
      </c>
      <c r="L148" t="s">
        <v>33</v>
      </c>
      <c r="M148" t="s">
        <v>33</v>
      </c>
      <c r="N148" t="s">
        <v>33</v>
      </c>
      <c r="O148">
        <v>0</v>
      </c>
      <c r="P148">
        <v>0</v>
      </c>
      <c r="Q148">
        <v>0</v>
      </c>
      <c r="R148" t="s">
        <v>33</v>
      </c>
      <c r="S148" t="s">
        <v>33</v>
      </c>
      <c r="T148" t="s">
        <v>33</v>
      </c>
      <c r="U148">
        <v>619</v>
      </c>
      <c r="V148">
        <v>422</v>
      </c>
      <c r="W148">
        <v>197</v>
      </c>
      <c r="X148">
        <v>41</v>
      </c>
      <c r="Y148">
        <v>43</v>
      </c>
      <c r="Z148">
        <v>38</v>
      </c>
      <c r="AA148">
        <v>121</v>
      </c>
      <c r="AB148">
        <v>88</v>
      </c>
      <c r="AC148">
        <v>33</v>
      </c>
      <c r="AD148">
        <v>17</v>
      </c>
      <c r="AE148">
        <v>23</v>
      </c>
      <c r="AF148" t="s">
        <v>414</v>
      </c>
      <c r="AG148">
        <v>5133</v>
      </c>
      <c r="AH148">
        <v>2590</v>
      </c>
      <c r="AI148">
        <v>2543</v>
      </c>
      <c r="AJ148">
        <v>77</v>
      </c>
      <c r="AK148">
        <v>73</v>
      </c>
      <c r="AL148">
        <v>81</v>
      </c>
    </row>
    <row r="149" spans="1:38" x14ac:dyDescent="0.35">
      <c r="A149" s="133" t="s">
        <v>374</v>
      </c>
      <c r="B149" s="133" t="s">
        <v>375</v>
      </c>
      <c r="C149">
        <v>5919</v>
      </c>
      <c r="D149">
        <v>2803</v>
      </c>
      <c r="E149">
        <v>3116</v>
      </c>
      <c r="F149">
        <v>87</v>
      </c>
      <c r="G149">
        <v>85</v>
      </c>
      <c r="H149">
        <v>88</v>
      </c>
      <c r="I149">
        <v>0</v>
      </c>
      <c r="J149">
        <v>0</v>
      </c>
      <c r="K149">
        <v>0</v>
      </c>
      <c r="L149" t="s">
        <v>33</v>
      </c>
      <c r="M149" t="s">
        <v>33</v>
      </c>
      <c r="N149" t="s">
        <v>33</v>
      </c>
      <c r="O149">
        <v>0</v>
      </c>
      <c r="P149">
        <v>0</v>
      </c>
      <c r="Q149">
        <v>0</v>
      </c>
      <c r="R149" t="s">
        <v>33</v>
      </c>
      <c r="S149" t="s">
        <v>33</v>
      </c>
      <c r="T149" t="s">
        <v>33</v>
      </c>
      <c r="U149">
        <v>797</v>
      </c>
      <c r="V149">
        <v>543</v>
      </c>
      <c r="W149">
        <v>254</v>
      </c>
      <c r="X149">
        <v>41</v>
      </c>
      <c r="Y149">
        <v>42</v>
      </c>
      <c r="Z149">
        <v>38</v>
      </c>
      <c r="AA149">
        <v>110</v>
      </c>
      <c r="AB149">
        <v>79</v>
      </c>
      <c r="AC149">
        <v>31</v>
      </c>
      <c r="AD149">
        <v>15</v>
      </c>
      <c r="AE149">
        <v>15</v>
      </c>
      <c r="AF149">
        <v>16</v>
      </c>
      <c r="AG149">
        <v>6863</v>
      </c>
      <c r="AH149">
        <v>3446</v>
      </c>
      <c r="AI149">
        <v>3417</v>
      </c>
      <c r="AJ149">
        <v>80</v>
      </c>
      <c r="AK149">
        <v>77</v>
      </c>
      <c r="AL149">
        <v>83</v>
      </c>
    </row>
    <row r="150" spans="1:38" x14ac:dyDescent="0.35">
      <c r="A150" s="133" t="s">
        <v>236</v>
      </c>
      <c r="B150" s="133" t="s">
        <v>237</v>
      </c>
      <c r="C150">
        <v>12954</v>
      </c>
      <c r="D150">
        <v>6278</v>
      </c>
      <c r="E150">
        <v>6676</v>
      </c>
      <c r="F150">
        <v>88</v>
      </c>
      <c r="G150">
        <v>87</v>
      </c>
      <c r="H150">
        <v>90</v>
      </c>
      <c r="I150">
        <v>0</v>
      </c>
      <c r="J150">
        <v>0</v>
      </c>
      <c r="K150">
        <v>0</v>
      </c>
      <c r="L150" t="s">
        <v>33</v>
      </c>
      <c r="M150" t="s">
        <v>33</v>
      </c>
      <c r="N150" t="s">
        <v>33</v>
      </c>
      <c r="O150">
        <v>0</v>
      </c>
      <c r="P150">
        <v>0</v>
      </c>
      <c r="Q150">
        <v>0</v>
      </c>
      <c r="R150" t="s">
        <v>33</v>
      </c>
      <c r="S150" t="s">
        <v>33</v>
      </c>
      <c r="T150" t="s">
        <v>33</v>
      </c>
      <c r="U150">
        <v>1464</v>
      </c>
      <c r="V150">
        <v>1033</v>
      </c>
      <c r="W150">
        <v>431</v>
      </c>
      <c r="X150">
        <v>46</v>
      </c>
      <c r="Y150">
        <v>47</v>
      </c>
      <c r="Z150">
        <v>45</v>
      </c>
      <c r="AA150">
        <v>192</v>
      </c>
      <c r="AB150">
        <v>145</v>
      </c>
      <c r="AC150">
        <v>47</v>
      </c>
      <c r="AD150">
        <v>10</v>
      </c>
      <c r="AE150" t="s">
        <v>414</v>
      </c>
      <c r="AF150" t="s">
        <v>414</v>
      </c>
      <c r="AG150">
        <v>14689</v>
      </c>
      <c r="AH150">
        <v>7495</v>
      </c>
      <c r="AI150">
        <v>7194</v>
      </c>
      <c r="AJ150">
        <v>83</v>
      </c>
      <c r="AK150">
        <v>79</v>
      </c>
      <c r="AL150">
        <v>86</v>
      </c>
    </row>
    <row r="151" spans="1:38" x14ac:dyDescent="0.35">
      <c r="A151" s="133" t="s">
        <v>333</v>
      </c>
      <c r="B151" s="133" t="s">
        <v>334</v>
      </c>
      <c r="C151">
        <v>1147</v>
      </c>
      <c r="D151">
        <v>571</v>
      </c>
      <c r="E151">
        <v>576</v>
      </c>
      <c r="F151">
        <v>84</v>
      </c>
      <c r="G151">
        <v>82</v>
      </c>
      <c r="H151">
        <v>86</v>
      </c>
      <c r="I151">
        <v>0</v>
      </c>
      <c r="J151">
        <v>0</v>
      </c>
      <c r="K151">
        <v>0</v>
      </c>
      <c r="L151" t="s">
        <v>33</v>
      </c>
      <c r="M151" t="s">
        <v>33</v>
      </c>
      <c r="N151" t="s">
        <v>33</v>
      </c>
      <c r="O151">
        <v>0</v>
      </c>
      <c r="P151">
        <v>0</v>
      </c>
      <c r="Q151">
        <v>0</v>
      </c>
      <c r="R151" t="s">
        <v>33</v>
      </c>
      <c r="S151" t="s">
        <v>33</v>
      </c>
      <c r="T151" t="s">
        <v>33</v>
      </c>
      <c r="U151">
        <v>173</v>
      </c>
      <c r="V151">
        <v>116</v>
      </c>
      <c r="W151">
        <v>57</v>
      </c>
      <c r="X151">
        <v>32</v>
      </c>
      <c r="Y151">
        <v>31</v>
      </c>
      <c r="Z151">
        <v>35</v>
      </c>
      <c r="AA151">
        <v>27</v>
      </c>
      <c r="AB151">
        <v>21</v>
      </c>
      <c r="AC151">
        <v>6</v>
      </c>
      <c r="AD151" t="s">
        <v>414</v>
      </c>
      <c r="AE151" t="s">
        <v>414</v>
      </c>
      <c r="AF151" t="s">
        <v>414</v>
      </c>
      <c r="AG151">
        <v>1350</v>
      </c>
      <c r="AH151">
        <v>710</v>
      </c>
      <c r="AI151">
        <v>640</v>
      </c>
      <c r="AJ151">
        <v>76</v>
      </c>
      <c r="AK151">
        <v>72</v>
      </c>
      <c r="AL151">
        <v>81</v>
      </c>
    </row>
    <row r="152" spans="1:38" x14ac:dyDescent="0.35">
      <c r="A152" s="133" t="s">
        <v>186</v>
      </c>
      <c r="B152" s="133" t="s">
        <v>187</v>
      </c>
      <c r="C152">
        <v>7142</v>
      </c>
      <c r="D152">
        <v>3560</v>
      </c>
      <c r="E152">
        <v>3582</v>
      </c>
      <c r="F152">
        <v>88</v>
      </c>
      <c r="G152">
        <v>87</v>
      </c>
      <c r="H152">
        <v>90</v>
      </c>
      <c r="I152">
        <v>0</v>
      </c>
      <c r="J152">
        <v>0</v>
      </c>
      <c r="K152">
        <v>0</v>
      </c>
      <c r="L152" t="s">
        <v>33</v>
      </c>
      <c r="M152" t="s">
        <v>33</v>
      </c>
      <c r="N152" t="s">
        <v>33</v>
      </c>
      <c r="O152">
        <v>0</v>
      </c>
      <c r="P152">
        <v>0</v>
      </c>
      <c r="Q152">
        <v>0</v>
      </c>
      <c r="R152" t="s">
        <v>33</v>
      </c>
      <c r="S152" t="s">
        <v>33</v>
      </c>
      <c r="T152" t="s">
        <v>33</v>
      </c>
      <c r="U152">
        <v>840</v>
      </c>
      <c r="V152">
        <v>582</v>
      </c>
      <c r="W152">
        <v>258</v>
      </c>
      <c r="X152">
        <v>47</v>
      </c>
      <c r="Y152">
        <v>47</v>
      </c>
      <c r="Z152">
        <v>47</v>
      </c>
      <c r="AA152">
        <v>111</v>
      </c>
      <c r="AB152">
        <v>81</v>
      </c>
      <c r="AC152">
        <v>30</v>
      </c>
      <c r="AD152">
        <v>14</v>
      </c>
      <c r="AE152">
        <v>15</v>
      </c>
      <c r="AF152">
        <v>10</v>
      </c>
      <c r="AG152">
        <v>8133</v>
      </c>
      <c r="AH152">
        <v>4244</v>
      </c>
      <c r="AI152">
        <v>3889</v>
      </c>
      <c r="AJ152">
        <v>83</v>
      </c>
      <c r="AK152">
        <v>80</v>
      </c>
      <c r="AL152">
        <v>87</v>
      </c>
    </row>
    <row r="153" spans="1:38" x14ac:dyDescent="0.35">
      <c r="A153" s="133" t="s">
        <v>240</v>
      </c>
      <c r="B153" s="133" t="s">
        <v>241</v>
      </c>
      <c r="C153">
        <v>7808</v>
      </c>
      <c r="D153">
        <v>3717</v>
      </c>
      <c r="E153">
        <v>4091</v>
      </c>
      <c r="F153">
        <v>84</v>
      </c>
      <c r="G153">
        <v>82</v>
      </c>
      <c r="H153">
        <v>86</v>
      </c>
      <c r="I153">
        <v>0</v>
      </c>
      <c r="J153">
        <v>0</v>
      </c>
      <c r="K153">
        <v>0</v>
      </c>
      <c r="L153" t="s">
        <v>33</v>
      </c>
      <c r="M153" t="s">
        <v>33</v>
      </c>
      <c r="N153" t="s">
        <v>33</v>
      </c>
      <c r="O153">
        <v>0</v>
      </c>
      <c r="P153">
        <v>0</v>
      </c>
      <c r="Q153">
        <v>0</v>
      </c>
      <c r="R153" t="s">
        <v>33</v>
      </c>
      <c r="S153" t="s">
        <v>33</v>
      </c>
      <c r="T153" t="s">
        <v>33</v>
      </c>
      <c r="U153">
        <v>1143</v>
      </c>
      <c r="V153">
        <v>800</v>
      </c>
      <c r="W153">
        <v>343</v>
      </c>
      <c r="X153">
        <v>43</v>
      </c>
      <c r="Y153">
        <v>45</v>
      </c>
      <c r="Z153">
        <v>38</v>
      </c>
      <c r="AA153">
        <v>167</v>
      </c>
      <c r="AB153">
        <v>131</v>
      </c>
      <c r="AC153">
        <v>36</v>
      </c>
      <c r="AD153">
        <v>20</v>
      </c>
      <c r="AE153">
        <v>20</v>
      </c>
      <c r="AF153">
        <v>22</v>
      </c>
      <c r="AG153">
        <v>9153</v>
      </c>
      <c r="AH153">
        <v>4665</v>
      </c>
      <c r="AI153">
        <v>4488</v>
      </c>
      <c r="AJ153">
        <v>78</v>
      </c>
      <c r="AK153">
        <v>74</v>
      </c>
      <c r="AL153">
        <v>82</v>
      </c>
    </row>
    <row r="154" spans="1:38" x14ac:dyDescent="0.35">
      <c r="A154" s="133" t="s">
        <v>188</v>
      </c>
      <c r="B154" s="133" t="s">
        <v>189</v>
      </c>
      <c r="C154">
        <v>8564</v>
      </c>
      <c r="D154">
        <v>4179</v>
      </c>
      <c r="E154">
        <v>4385</v>
      </c>
      <c r="F154">
        <v>85</v>
      </c>
      <c r="G154">
        <v>84</v>
      </c>
      <c r="H154">
        <v>87</v>
      </c>
      <c r="I154">
        <v>0</v>
      </c>
      <c r="J154">
        <v>0</v>
      </c>
      <c r="K154">
        <v>0</v>
      </c>
      <c r="L154" t="s">
        <v>33</v>
      </c>
      <c r="M154" t="s">
        <v>33</v>
      </c>
      <c r="N154" t="s">
        <v>33</v>
      </c>
      <c r="O154">
        <v>0</v>
      </c>
      <c r="P154">
        <v>0</v>
      </c>
      <c r="Q154">
        <v>0</v>
      </c>
      <c r="R154" t="s">
        <v>33</v>
      </c>
      <c r="S154" t="s">
        <v>33</v>
      </c>
      <c r="T154" t="s">
        <v>33</v>
      </c>
      <c r="U154">
        <v>778</v>
      </c>
      <c r="V154">
        <v>577</v>
      </c>
      <c r="W154">
        <v>201</v>
      </c>
      <c r="X154">
        <v>44</v>
      </c>
      <c r="Y154">
        <v>44</v>
      </c>
      <c r="Z154">
        <v>44</v>
      </c>
      <c r="AA154">
        <v>98</v>
      </c>
      <c r="AB154">
        <v>72</v>
      </c>
      <c r="AC154">
        <v>26</v>
      </c>
      <c r="AD154">
        <v>7</v>
      </c>
      <c r="AE154">
        <v>7</v>
      </c>
      <c r="AF154" t="s">
        <v>414</v>
      </c>
      <c r="AG154">
        <v>9487</v>
      </c>
      <c r="AH154">
        <v>4860</v>
      </c>
      <c r="AI154">
        <v>4627</v>
      </c>
      <c r="AJ154">
        <v>81</v>
      </c>
      <c r="AK154">
        <v>78</v>
      </c>
      <c r="AL154">
        <v>84</v>
      </c>
    </row>
    <row r="155" spans="1:38" x14ac:dyDescent="0.35">
      <c r="A155" s="318" t="s">
        <v>634</v>
      </c>
      <c r="B155" s="133" t="s">
        <v>89</v>
      </c>
      <c r="C155">
        <v>2723</v>
      </c>
      <c r="D155">
        <v>1302</v>
      </c>
      <c r="E155">
        <v>1421</v>
      </c>
      <c r="F155">
        <v>90</v>
      </c>
      <c r="G155">
        <v>90</v>
      </c>
      <c r="H155">
        <v>90</v>
      </c>
      <c r="I155">
        <v>0</v>
      </c>
      <c r="J155">
        <v>0</v>
      </c>
      <c r="K155">
        <v>0</v>
      </c>
      <c r="L155" t="s">
        <v>33</v>
      </c>
      <c r="M155" t="s">
        <v>33</v>
      </c>
      <c r="N155" t="s">
        <v>33</v>
      </c>
      <c r="O155">
        <v>0</v>
      </c>
      <c r="P155">
        <v>0</v>
      </c>
      <c r="Q155">
        <v>0</v>
      </c>
      <c r="R155" t="s">
        <v>33</v>
      </c>
      <c r="S155" t="s">
        <v>33</v>
      </c>
      <c r="T155" t="s">
        <v>33</v>
      </c>
      <c r="U155">
        <v>541</v>
      </c>
      <c r="V155">
        <v>358</v>
      </c>
      <c r="W155">
        <v>183</v>
      </c>
      <c r="X155">
        <v>56</v>
      </c>
      <c r="Y155">
        <v>54</v>
      </c>
      <c r="Z155">
        <v>59</v>
      </c>
      <c r="AA155">
        <v>30</v>
      </c>
      <c r="AB155">
        <v>21</v>
      </c>
      <c r="AC155">
        <v>9</v>
      </c>
      <c r="AD155" t="s">
        <v>414</v>
      </c>
      <c r="AE155" t="s">
        <v>414</v>
      </c>
      <c r="AF155" t="s">
        <v>414</v>
      </c>
      <c r="AG155">
        <v>3302</v>
      </c>
      <c r="AH155">
        <v>1682</v>
      </c>
      <c r="AI155">
        <v>1620</v>
      </c>
      <c r="AJ155">
        <v>84</v>
      </c>
      <c r="AK155">
        <v>82</v>
      </c>
      <c r="AL155">
        <v>86</v>
      </c>
    </row>
    <row r="156" spans="1:38" x14ac:dyDescent="0.35">
      <c r="A156" s="133" t="s">
        <v>341</v>
      </c>
      <c r="B156" s="133" t="s">
        <v>342</v>
      </c>
      <c r="C156">
        <v>6778</v>
      </c>
      <c r="D156">
        <v>3359</v>
      </c>
      <c r="E156">
        <v>3419</v>
      </c>
      <c r="F156">
        <v>85</v>
      </c>
      <c r="G156">
        <v>83</v>
      </c>
      <c r="H156">
        <v>88</v>
      </c>
      <c r="I156">
        <v>0</v>
      </c>
      <c r="J156">
        <v>0</v>
      </c>
      <c r="K156">
        <v>0</v>
      </c>
      <c r="L156" t="s">
        <v>33</v>
      </c>
      <c r="M156" t="s">
        <v>33</v>
      </c>
      <c r="N156" t="s">
        <v>33</v>
      </c>
      <c r="O156">
        <v>0</v>
      </c>
      <c r="P156">
        <v>0</v>
      </c>
      <c r="Q156">
        <v>0</v>
      </c>
      <c r="R156" t="s">
        <v>33</v>
      </c>
      <c r="S156" t="s">
        <v>33</v>
      </c>
      <c r="T156" t="s">
        <v>33</v>
      </c>
      <c r="U156">
        <v>652</v>
      </c>
      <c r="V156">
        <v>485</v>
      </c>
      <c r="W156">
        <v>167</v>
      </c>
      <c r="X156">
        <v>41</v>
      </c>
      <c r="Y156">
        <v>40</v>
      </c>
      <c r="Z156">
        <v>43</v>
      </c>
      <c r="AA156">
        <v>102</v>
      </c>
      <c r="AB156">
        <v>70</v>
      </c>
      <c r="AC156">
        <v>32</v>
      </c>
      <c r="AD156">
        <v>16</v>
      </c>
      <c r="AE156">
        <v>14</v>
      </c>
      <c r="AF156">
        <v>19</v>
      </c>
      <c r="AG156">
        <v>7574</v>
      </c>
      <c r="AH156">
        <v>3940</v>
      </c>
      <c r="AI156">
        <v>3634</v>
      </c>
      <c r="AJ156">
        <v>80</v>
      </c>
      <c r="AK156">
        <v>76</v>
      </c>
      <c r="AL156">
        <v>85</v>
      </c>
    </row>
    <row r="157" spans="1:38" x14ac:dyDescent="0.35">
      <c r="A157" s="133" t="s">
        <v>384</v>
      </c>
      <c r="B157" s="133" t="s">
        <v>385</v>
      </c>
      <c r="C157">
        <v>5272</v>
      </c>
      <c r="D157">
        <v>2533</v>
      </c>
      <c r="E157">
        <v>2739</v>
      </c>
      <c r="F157">
        <v>84</v>
      </c>
      <c r="G157">
        <v>83</v>
      </c>
      <c r="H157">
        <v>85</v>
      </c>
      <c r="I157">
        <v>0</v>
      </c>
      <c r="J157">
        <v>0</v>
      </c>
      <c r="K157">
        <v>0</v>
      </c>
      <c r="L157" t="s">
        <v>33</v>
      </c>
      <c r="M157" t="s">
        <v>33</v>
      </c>
      <c r="N157" t="s">
        <v>33</v>
      </c>
      <c r="O157">
        <v>0</v>
      </c>
      <c r="P157">
        <v>0</v>
      </c>
      <c r="Q157">
        <v>0</v>
      </c>
      <c r="R157" t="s">
        <v>33</v>
      </c>
      <c r="S157" t="s">
        <v>33</v>
      </c>
      <c r="T157" t="s">
        <v>33</v>
      </c>
      <c r="U157">
        <v>657</v>
      </c>
      <c r="V157">
        <v>448</v>
      </c>
      <c r="W157">
        <v>209</v>
      </c>
      <c r="X157">
        <v>40</v>
      </c>
      <c r="Y157">
        <v>40</v>
      </c>
      <c r="Z157">
        <v>40</v>
      </c>
      <c r="AA157">
        <v>51</v>
      </c>
      <c r="AB157">
        <v>34</v>
      </c>
      <c r="AC157">
        <v>17</v>
      </c>
      <c r="AD157">
        <v>8</v>
      </c>
      <c r="AE157" t="s">
        <v>414</v>
      </c>
      <c r="AF157" t="s">
        <v>414</v>
      </c>
      <c r="AG157">
        <v>6014</v>
      </c>
      <c r="AH157">
        <v>3030</v>
      </c>
      <c r="AI157">
        <v>2984</v>
      </c>
      <c r="AJ157">
        <v>78</v>
      </c>
      <c r="AK157">
        <v>76</v>
      </c>
      <c r="AL157">
        <v>81</v>
      </c>
    </row>
    <row r="158" spans="1:38" x14ac:dyDescent="0.35">
      <c r="A158" s="133" t="s">
        <v>245</v>
      </c>
      <c r="B158" s="133" t="s">
        <v>246</v>
      </c>
      <c r="C158">
        <v>7161</v>
      </c>
      <c r="D158">
        <v>3526</v>
      </c>
      <c r="E158">
        <v>3635</v>
      </c>
      <c r="F158">
        <v>84</v>
      </c>
      <c r="G158">
        <v>82</v>
      </c>
      <c r="H158">
        <v>86</v>
      </c>
      <c r="I158">
        <v>0</v>
      </c>
      <c r="J158">
        <v>0</v>
      </c>
      <c r="K158">
        <v>0</v>
      </c>
      <c r="L158" t="s">
        <v>33</v>
      </c>
      <c r="M158" t="s">
        <v>33</v>
      </c>
      <c r="N158" t="s">
        <v>33</v>
      </c>
      <c r="O158">
        <v>0</v>
      </c>
      <c r="P158">
        <v>0</v>
      </c>
      <c r="Q158">
        <v>0</v>
      </c>
      <c r="R158" t="s">
        <v>33</v>
      </c>
      <c r="S158" t="s">
        <v>33</v>
      </c>
      <c r="T158" t="s">
        <v>33</v>
      </c>
      <c r="U158">
        <v>658</v>
      </c>
      <c r="V158">
        <v>467</v>
      </c>
      <c r="W158">
        <v>191</v>
      </c>
      <c r="X158">
        <v>42</v>
      </c>
      <c r="Y158">
        <v>43</v>
      </c>
      <c r="Z158">
        <v>39</v>
      </c>
      <c r="AA158">
        <v>118</v>
      </c>
      <c r="AB158">
        <v>78</v>
      </c>
      <c r="AC158">
        <v>40</v>
      </c>
      <c r="AD158">
        <v>14</v>
      </c>
      <c r="AE158">
        <v>15</v>
      </c>
      <c r="AF158">
        <v>10</v>
      </c>
      <c r="AG158">
        <v>7982</v>
      </c>
      <c r="AH158">
        <v>4101</v>
      </c>
      <c r="AI158">
        <v>3881</v>
      </c>
      <c r="AJ158">
        <v>79</v>
      </c>
      <c r="AK158">
        <v>76</v>
      </c>
      <c r="AL158">
        <v>83</v>
      </c>
    </row>
    <row r="159" spans="1:38" x14ac:dyDescent="0.35">
      <c r="A159" s="133" t="s">
        <v>351</v>
      </c>
      <c r="B159" s="133" t="s">
        <v>352</v>
      </c>
      <c r="C159">
        <v>11385</v>
      </c>
      <c r="D159">
        <v>5407</v>
      </c>
      <c r="E159">
        <v>5978</v>
      </c>
      <c r="F159">
        <v>88</v>
      </c>
      <c r="G159">
        <v>87</v>
      </c>
      <c r="H159">
        <v>89</v>
      </c>
      <c r="I159">
        <v>0</v>
      </c>
      <c r="J159">
        <v>0</v>
      </c>
      <c r="K159">
        <v>0</v>
      </c>
      <c r="L159" t="s">
        <v>33</v>
      </c>
      <c r="M159" t="s">
        <v>33</v>
      </c>
      <c r="N159" t="s">
        <v>33</v>
      </c>
      <c r="O159">
        <v>0</v>
      </c>
      <c r="P159">
        <v>0</v>
      </c>
      <c r="Q159">
        <v>0</v>
      </c>
      <c r="R159" t="s">
        <v>33</v>
      </c>
      <c r="S159" t="s">
        <v>33</v>
      </c>
      <c r="T159" t="s">
        <v>33</v>
      </c>
      <c r="U159">
        <v>1294</v>
      </c>
      <c r="V159">
        <v>901</v>
      </c>
      <c r="W159">
        <v>393</v>
      </c>
      <c r="X159">
        <v>44</v>
      </c>
      <c r="Y159">
        <v>45</v>
      </c>
      <c r="Z159">
        <v>40</v>
      </c>
      <c r="AA159">
        <v>266</v>
      </c>
      <c r="AB159">
        <v>193</v>
      </c>
      <c r="AC159">
        <v>73</v>
      </c>
      <c r="AD159">
        <v>21</v>
      </c>
      <c r="AE159">
        <v>22</v>
      </c>
      <c r="AF159">
        <v>19</v>
      </c>
      <c r="AG159">
        <v>13024</v>
      </c>
      <c r="AH159">
        <v>6545</v>
      </c>
      <c r="AI159">
        <v>6479</v>
      </c>
      <c r="AJ159">
        <v>82</v>
      </c>
      <c r="AK159">
        <v>79</v>
      </c>
      <c r="AL159">
        <v>85</v>
      </c>
    </row>
    <row r="160" spans="1:38" x14ac:dyDescent="0.35">
      <c r="A160" s="133" t="s">
        <v>220</v>
      </c>
      <c r="B160" s="133" t="s">
        <v>221</v>
      </c>
      <c r="C160">
        <v>5540</v>
      </c>
      <c r="D160">
        <v>2716</v>
      </c>
      <c r="E160">
        <v>2824</v>
      </c>
      <c r="F160">
        <v>87</v>
      </c>
      <c r="G160">
        <v>86</v>
      </c>
      <c r="H160">
        <v>88</v>
      </c>
      <c r="I160">
        <v>0</v>
      </c>
      <c r="J160">
        <v>0</v>
      </c>
      <c r="K160">
        <v>0</v>
      </c>
      <c r="L160" t="s">
        <v>33</v>
      </c>
      <c r="M160" t="s">
        <v>33</v>
      </c>
      <c r="N160" t="s">
        <v>33</v>
      </c>
      <c r="O160">
        <v>0</v>
      </c>
      <c r="P160">
        <v>0</v>
      </c>
      <c r="Q160">
        <v>0</v>
      </c>
      <c r="R160" t="s">
        <v>33</v>
      </c>
      <c r="S160" t="s">
        <v>33</v>
      </c>
      <c r="T160" t="s">
        <v>33</v>
      </c>
      <c r="U160">
        <v>614</v>
      </c>
      <c r="V160">
        <v>419</v>
      </c>
      <c r="W160">
        <v>195</v>
      </c>
      <c r="X160">
        <v>46</v>
      </c>
      <c r="Y160">
        <v>46</v>
      </c>
      <c r="Z160">
        <v>46</v>
      </c>
      <c r="AA160">
        <v>109</v>
      </c>
      <c r="AB160">
        <v>75</v>
      </c>
      <c r="AC160">
        <v>34</v>
      </c>
      <c r="AD160">
        <v>19</v>
      </c>
      <c r="AE160">
        <v>20</v>
      </c>
      <c r="AF160">
        <v>18</v>
      </c>
      <c r="AG160">
        <v>6292</v>
      </c>
      <c r="AH160">
        <v>3226</v>
      </c>
      <c r="AI160">
        <v>3066</v>
      </c>
      <c r="AJ160">
        <v>82</v>
      </c>
      <c r="AK160">
        <v>79</v>
      </c>
      <c r="AL160">
        <v>85</v>
      </c>
    </row>
    <row r="161" spans="1:38" x14ac:dyDescent="0.35">
      <c r="A161" s="133" t="s">
        <v>355</v>
      </c>
      <c r="B161" s="133" t="s">
        <v>356</v>
      </c>
      <c r="C161">
        <v>8208</v>
      </c>
      <c r="D161">
        <v>4099</v>
      </c>
      <c r="E161">
        <v>4109</v>
      </c>
      <c r="F161">
        <v>84</v>
      </c>
      <c r="G161">
        <v>81</v>
      </c>
      <c r="H161">
        <v>86</v>
      </c>
      <c r="I161">
        <v>0</v>
      </c>
      <c r="J161">
        <v>0</v>
      </c>
      <c r="K161">
        <v>0</v>
      </c>
      <c r="L161" t="s">
        <v>33</v>
      </c>
      <c r="M161" t="s">
        <v>33</v>
      </c>
      <c r="N161" t="s">
        <v>33</v>
      </c>
      <c r="O161">
        <v>0</v>
      </c>
      <c r="P161">
        <v>0</v>
      </c>
      <c r="Q161">
        <v>0</v>
      </c>
      <c r="R161" t="s">
        <v>33</v>
      </c>
      <c r="S161" t="s">
        <v>33</v>
      </c>
      <c r="T161" t="s">
        <v>33</v>
      </c>
      <c r="U161">
        <v>901</v>
      </c>
      <c r="V161">
        <v>629</v>
      </c>
      <c r="W161">
        <v>272</v>
      </c>
      <c r="X161">
        <v>40</v>
      </c>
      <c r="Y161">
        <v>41</v>
      </c>
      <c r="Z161">
        <v>38</v>
      </c>
      <c r="AA161">
        <v>245</v>
      </c>
      <c r="AB161">
        <v>190</v>
      </c>
      <c r="AC161">
        <v>55</v>
      </c>
      <c r="AD161">
        <v>19</v>
      </c>
      <c r="AE161">
        <v>21</v>
      </c>
      <c r="AF161">
        <v>11</v>
      </c>
      <c r="AG161">
        <v>9387</v>
      </c>
      <c r="AH161">
        <v>4939</v>
      </c>
      <c r="AI161">
        <v>4448</v>
      </c>
      <c r="AJ161">
        <v>77</v>
      </c>
      <c r="AK161">
        <v>74</v>
      </c>
      <c r="AL161">
        <v>82</v>
      </c>
    </row>
    <row r="162" spans="1:38" x14ac:dyDescent="0.35">
      <c r="A162" s="133"/>
      <c r="B162" s="133"/>
    </row>
    <row r="163" spans="1:38" x14ac:dyDescent="0.35">
      <c r="A163" s="164" t="s">
        <v>72</v>
      </c>
      <c r="B163" s="176" t="s">
        <v>73</v>
      </c>
      <c r="C163">
        <v>25500</v>
      </c>
      <c r="D163">
        <v>12260</v>
      </c>
      <c r="E163">
        <v>13240</v>
      </c>
      <c r="F163">
        <v>88</v>
      </c>
      <c r="G163">
        <v>87</v>
      </c>
      <c r="H163">
        <v>90</v>
      </c>
      <c r="I163">
        <v>0</v>
      </c>
      <c r="J163">
        <v>0</v>
      </c>
      <c r="K163">
        <v>0</v>
      </c>
      <c r="L163" t="s">
        <v>33</v>
      </c>
      <c r="M163" t="s">
        <v>33</v>
      </c>
      <c r="N163" t="s">
        <v>33</v>
      </c>
      <c r="O163">
        <v>0</v>
      </c>
      <c r="P163">
        <v>0</v>
      </c>
      <c r="Q163">
        <v>0</v>
      </c>
      <c r="R163" t="s">
        <v>33</v>
      </c>
      <c r="S163" t="s">
        <v>33</v>
      </c>
      <c r="T163" t="s">
        <v>33</v>
      </c>
      <c r="U163">
        <v>4030</v>
      </c>
      <c r="V163">
        <v>2800</v>
      </c>
      <c r="W163">
        <v>1240</v>
      </c>
      <c r="X163">
        <v>49</v>
      </c>
      <c r="Y163">
        <v>49</v>
      </c>
      <c r="Z163">
        <v>49</v>
      </c>
      <c r="AA163">
        <v>540</v>
      </c>
      <c r="AB163">
        <v>400</v>
      </c>
      <c r="AC163">
        <v>140</v>
      </c>
      <c r="AD163">
        <v>16</v>
      </c>
      <c r="AE163">
        <v>17</v>
      </c>
      <c r="AF163">
        <v>13</v>
      </c>
      <c r="AG163">
        <v>30170</v>
      </c>
      <c r="AH163">
        <v>15510</v>
      </c>
      <c r="AI163">
        <v>14670</v>
      </c>
      <c r="AJ163">
        <v>82</v>
      </c>
      <c r="AK163">
        <v>78</v>
      </c>
      <c r="AL163">
        <v>86</v>
      </c>
    </row>
    <row r="164" spans="1:38" x14ac:dyDescent="0.35">
      <c r="A164" s="164" t="s">
        <v>98</v>
      </c>
      <c r="B164" s="176" t="s">
        <v>99</v>
      </c>
      <c r="C164">
        <v>75820</v>
      </c>
      <c r="D164">
        <v>36720</v>
      </c>
      <c r="E164">
        <v>39100</v>
      </c>
      <c r="F164">
        <v>86</v>
      </c>
      <c r="G164">
        <v>84</v>
      </c>
      <c r="H164">
        <v>88</v>
      </c>
      <c r="I164">
        <v>0</v>
      </c>
      <c r="J164">
        <v>0</v>
      </c>
      <c r="K164">
        <v>0</v>
      </c>
      <c r="L164" t="s">
        <v>33</v>
      </c>
      <c r="M164" t="s">
        <v>33</v>
      </c>
      <c r="N164" t="s">
        <v>33</v>
      </c>
      <c r="O164">
        <v>0</v>
      </c>
      <c r="P164">
        <v>0</v>
      </c>
      <c r="Q164">
        <v>0</v>
      </c>
      <c r="R164" t="s">
        <v>33</v>
      </c>
      <c r="S164" t="s">
        <v>33</v>
      </c>
      <c r="T164" t="s">
        <v>33</v>
      </c>
      <c r="U164">
        <v>9850</v>
      </c>
      <c r="V164">
        <v>6890</v>
      </c>
      <c r="W164">
        <v>2960</v>
      </c>
      <c r="X164">
        <v>43</v>
      </c>
      <c r="Y164">
        <v>43</v>
      </c>
      <c r="Z164">
        <v>42</v>
      </c>
      <c r="AA164">
        <v>1480</v>
      </c>
      <c r="AB164">
        <v>1080</v>
      </c>
      <c r="AC164">
        <v>400</v>
      </c>
      <c r="AD164">
        <v>15</v>
      </c>
      <c r="AE164">
        <v>17</v>
      </c>
      <c r="AF164">
        <v>12</v>
      </c>
      <c r="AG164">
        <v>87660</v>
      </c>
      <c r="AH164">
        <v>44940</v>
      </c>
      <c r="AI164">
        <v>42720</v>
      </c>
      <c r="AJ164">
        <v>80</v>
      </c>
      <c r="AK164">
        <v>76</v>
      </c>
      <c r="AL164">
        <v>84</v>
      </c>
    </row>
    <row r="165" spans="1:38" x14ac:dyDescent="0.35">
      <c r="A165" s="164" t="s">
        <v>145</v>
      </c>
      <c r="B165" s="177" t="s">
        <v>146</v>
      </c>
      <c r="C165">
        <v>57700</v>
      </c>
      <c r="D165">
        <v>27990</v>
      </c>
      <c r="E165">
        <v>29710</v>
      </c>
      <c r="F165">
        <v>84</v>
      </c>
      <c r="G165">
        <v>82</v>
      </c>
      <c r="H165">
        <v>87</v>
      </c>
      <c r="I165">
        <v>0</v>
      </c>
      <c r="J165">
        <v>0</v>
      </c>
      <c r="K165">
        <v>0</v>
      </c>
      <c r="L165" t="s">
        <v>33</v>
      </c>
      <c r="M165" t="s">
        <v>33</v>
      </c>
      <c r="N165" t="s">
        <v>33</v>
      </c>
      <c r="O165">
        <v>0</v>
      </c>
      <c r="P165">
        <v>0</v>
      </c>
      <c r="Q165">
        <v>0</v>
      </c>
      <c r="R165" t="s">
        <v>33</v>
      </c>
      <c r="S165" t="s">
        <v>33</v>
      </c>
      <c r="T165" t="s">
        <v>33</v>
      </c>
      <c r="U165">
        <v>7300</v>
      </c>
      <c r="V165">
        <v>5060</v>
      </c>
      <c r="W165">
        <v>2240</v>
      </c>
      <c r="X165">
        <v>42</v>
      </c>
      <c r="Y165">
        <v>41</v>
      </c>
      <c r="Z165">
        <v>43</v>
      </c>
      <c r="AA165">
        <v>930</v>
      </c>
      <c r="AB165">
        <v>660</v>
      </c>
      <c r="AC165">
        <v>270</v>
      </c>
      <c r="AD165">
        <v>15</v>
      </c>
      <c r="AE165">
        <v>16</v>
      </c>
      <c r="AF165">
        <v>12</v>
      </c>
      <c r="AG165">
        <v>66290</v>
      </c>
      <c r="AH165">
        <v>33900</v>
      </c>
      <c r="AI165">
        <v>32390</v>
      </c>
      <c r="AJ165">
        <v>78</v>
      </c>
      <c r="AK165">
        <v>74</v>
      </c>
      <c r="AL165">
        <v>83</v>
      </c>
    </row>
    <row r="166" spans="1:38" x14ac:dyDescent="0.35">
      <c r="A166" s="164" t="s">
        <v>176</v>
      </c>
      <c r="B166" s="176" t="s">
        <v>177</v>
      </c>
      <c r="C166">
        <v>49410</v>
      </c>
      <c r="D166">
        <v>24060</v>
      </c>
      <c r="E166">
        <v>25360</v>
      </c>
      <c r="F166">
        <v>85</v>
      </c>
      <c r="G166">
        <v>82</v>
      </c>
      <c r="H166">
        <v>87</v>
      </c>
      <c r="I166">
        <v>0</v>
      </c>
      <c r="J166">
        <v>0</v>
      </c>
      <c r="K166">
        <v>0</v>
      </c>
      <c r="L166" t="s">
        <v>33</v>
      </c>
      <c r="M166" t="s">
        <v>33</v>
      </c>
      <c r="N166" t="s">
        <v>33</v>
      </c>
      <c r="O166">
        <v>0</v>
      </c>
      <c r="P166">
        <v>0</v>
      </c>
      <c r="Q166">
        <v>0</v>
      </c>
      <c r="R166" t="s">
        <v>33</v>
      </c>
      <c r="S166" t="s">
        <v>33</v>
      </c>
      <c r="T166" t="s">
        <v>33</v>
      </c>
      <c r="U166">
        <v>5330</v>
      </c>
      <c r="V166">
        <v>3730</v>
      </c>
      <c r="W166">
        <v>1590</v>
      </c>
      <c r="X166">
        <v>42</v>
      </c>
      <c r="Y166">
        <v>42</v>
      </c>
      <c r="Z166">
        <v>44</v>
      </c>
      <c r="AA166">
        <v>690</v>
      </c>
      <c r="AB166">
        <v>510</v>
      </c>
      <c r="AC166">
        <v>180</v>
      </c>
      <c r="AD166">
        <v>14</v>
      </c>
      <c r="AE166">
        <v>14</v>
      </c>
      <c r="AF166">
        <v>13</v>
      </c>
      <c r="AG166">
        <v>55740</v>
      </c>
      <c r="AH166">
        <v>28470</v>
      </c>
      <c r="AI166">
        <v>27270</v>
      </c>
      <c r="AJ166">
        <v>79</v>
      </c>
      <c r="AK166">
        <v>75</v>
      </c>
      <c r="AL166">
        <v>83</v>
      </c>
    </row>
    <row r="167" spans="1:38" x14ac:dyDescent="0.35">
      <c r="A167" s="164" t="s">
        <v>196</v>
      </c>
      <c r="B167" s="176" t="s">
        <v>197</v>
      </c>
      <c r="C167">
        <v>60970</v>
      </c>
      <c r="D167">
        <v>29650</v>
      </c>
      <c r="E167">
        <v>31320</v>
      </c>
      <c r="F167">
        <v>87</v>
      </c>
      <c r="G167">
        <v>86</v>
      </c>
      <c r="H167">
        <v>89</v>
      </c>
      <c r="I167">
        <v>0</v>
      </c>
      <c r="J167">
        <v>0</v>
      </c>
      <c r="K167">
        <v>0</v>
      </c>
      <c r="L167" t="s">
        <v>33</v>
      </c>
      <c r="M167" t="s">
        <v>33</v>
      </c>
      <c r="N167" t="s">
        <v>33</v>
      </c>
      <c r="O167">
        <v>0</v>
      </c>
      <c r="P167">
        <v>0</v>
      </c>
      <c r="Q167">
        <v>0</v>
      </c>
      <c r="R167" t="s">
        <v>33</v>
      </c>
      <c r="S167" t="s">
        <v>33</v>
      </c>
      <c r="T167" t="s">
        <v>33</v>
      </c>
      <c r="U167">
        <v>8610</v>
      </c>
      <c r="V167">
        <v>5960</v>
      </c>
      <c r="W167">
        <v>2650</v>
      </c>
      <c r="X167">
        <v>47</v>
      </c>
      <c r="Y167">
        <v>46</v>
      </c>
      <c r="Z167">
        <v>48</v>
      </c>
      <c r="AA167">
        <v>1230</v>
      </c>
      <c r="AB167">
        <v>890</v>
      </c>
      <c r="AC167">
        <v>340</v>
      </c>
      <c r="AD167">
        <v>14</v>
      </c>
      <c r="AE167">
        <v>15</v>
      </c>
      <c r="AF167">
        <v>13</v>
      </c>
      <c r="AG167">
        <v>71280</v>
      </c>
      <c r="AH167">
        <v>36740</v>
      </c>
      <c r="AI167">
        <v>34540</v>
      </c>
      <c r="AJ167">
        <v>81</v>
      </c>
      <c r="AK167">
        <v>77</v>
      </c>
      <c r="AL167">
        <v>85</v>
      </c>
    </row>
    <row r="168" spans="1:38" x14ac:dyDescent="0.35">
      <c r="A168" s="164" t="s">
        <v>226</v>
      </c>
      <c r="B168" s="176" t="s">
        <v>227</v>
      </c>
      <c r="C168">
        <v>63830</v>
      </c>
      <c r="D168">
        <v>30970</v>
      </c>
      <c r="E168">
        <v>32860</v>
      </c>
      <c r="F168">
        <v>86</v>
      </c>
      <c r="G168">
        <v>84</v>
      </c>
      <c r="H168">
        <v>87</v>
      </c>
      <c r="I168">
        <v>0</v>
      </c>
      <c r="J168">
        <v>0</v>
      </c>
      <c r="K168">
        <v>0</v>
      </c>
      <c r="L168" t="s">
        <v>33</v>
      </c>
      <c r="M168" t="s">
        <v>33</v>
      </c>
      <c r="N168" t="s">
        <v>33</v>
      </c>
      <c r="O168">
        <v>0</v>
      </c>
      <c r="P168">
        <v>0</v>
      </c>
      <c r="Q168">
        <v>0</v>
      </c>
      <c r="R168" t="s">
        <v>33</v>
      </c>
      <c r="S168" t="s">
        <v>33</v>
      </c>
      <c r="T168" t="s">
        <v>33</v>
      </c>
      <c r="U168">
        <v>7130</v>
      </c>
      <c r="V168">
        <v>5010</v>
      </c>
      <c r="W168">
        <v>2120</v>
      </c>
      <c r="X168">
        <v>43</v>
      </c>
      <c r="Y168">
        <v>44</v>
      </c>
      <c r="Z168">
        <v>40</v>
      </c>
      <c r="AA168">
        <v>1290</v>
      </c>
      <c r="AB168">
        <v>970</v>
      </c>
      <c r="AC168">
        <v>320</v>
      </c>
      <c r="AD168">
        <v>21</v>
      </c>
      <c r="AE168">
        <v>22</v>
      </c>
      <c r="AF168">
        <v>18</v>
      </c>
      <c r="AG168">
        <v>72650</v>
      </c>
      <c r="AH168">
        <v>37170</v>
      </c>
      <c r="AI168">
        <v>35490</v>
      </c>
      <c r="AJ168">
        <v>80</v>
      </c>
      <c r="AK168">
        <v>77</v>
      </c>
      <c r="AL168">
        <v>84</v>
      </c>
    </row>
    <row r="169" spans="1:38" x14ac:dyDescent="0.35">
      <c r="A169" s="164" t="s">
        <v>249</v>
      </c>
      <c r="B169" s="176" t="s">
        <v>429</v>
      </c>
      <c r="C169">
        <v>89600</v>
      </c>
      <c r="D169">
        <v>43330</v>
      </c>
      <c r="E169">
        <v>46270</v>
      </c>
      <c r="F169">
        <v>88</v>
      </c>
      <c r="G169">
        <v>87</v>
      </c>
      <c r="H169">
        <v>90</v>
      </c>
      <c r="I169">
        <v>0</v>
      </c>
      <c r="J169">
        <v>0</v>
      </c>
      <c r="K169">
        <v>0</v>
      </c>
      <c r="L169" t="s">
        <v>33</v>
      </c>
      <c r="M169" t="s">
        <v>33</v>
      </c>
      <c r="N169" t="s">
        <v>33</v>
      </c>
      <c r="O169">
        <v>0</v>
      </c>
      <c r="P169">
        <v>0</v>
      </c>
      <c r="Q169">
        <v>0</v>
      </c>
      <c r="R169" t="s">
        <v>33</v>
      </c>
      <c r="S169" t="s">
        <v>33</v>
      </c>
      <c r="T169" t="s">
        <v>33</v>
      </c>
      <c r="U169">
        <v>11600</v>
      </c>
      <c r="V169">
        <v>8110</v>
      </c>
      <c r="W169">
        <v>3490</v>
      </c>
      <c r="X169">
        <v>57</v>
      </c>
      <c r="Y169">
        <v>57</v>
      </c>
      <c r="Z169">
        <v>57</v>
      </c>
      <c r="AA169">
        <v>2210</v>
      </c>
      <c r="AB169">
        <v>1630</v>
      </c>
      <c r="AC169">
        <v>590</v>
      </c>
      <c r="AD169">
        <v>23</v>
      </c>
      <c r="AE169">
        <v>25</v>
      </c>
      <c r="AF169">
        <v>17</v>
      </c>
      <c r="AG169">
        <v>104420</v>
      </c>
      <c r="AH169">
        <v>53590</v>
      </c>
      <c r="AI169">
        <v>50840</v>
      </c>
      <c r="AJ169">
        <v>83</v>
      </c>
      <c r="AK169">
        <v>80</v>
      </c>
      <c r="AL169">
        <v>86</v>
      </c>
    </row>
    <row r="170" spans="1:38" x14ac:dyDescent="0.35">
      <c r="A170" s="165" t="s">
        <v>251</v>
      </c>
      <c r="B170" s="176" t="s">
        <v>252</v>
      </c>
      <c r="C170">
        <v>30140</v>
      </c>
      <c r="D170">
        <v>14360</v>
      </c>
      <c r="E170">
        <v>15770</v>
      </c>
      <c r="F170">
        <v>90</v>
      </c>
      <c r="G170">
        <v>88</v>
      </c>
      <c r="H170">
        <v>91</v>
      </c>
      <c r="I170">
        <v>0</v>
      </c>
      <c r="J170">
        <v>0</v>
      </c>
      <c r="K170">
        <v>0</v>
      </c>
      <c r="L170" t="s">
        <v>33</v>
      </c>
      <c r="M170" t="s">
        <v>33</v>
      </c>
      <c r="N170" t="s">
        <v>33</v>
      </c>
      <c r="O170">
        <v>0</v>
      </c>
      <c r="P170">
        <v>0</v>
      </c>
      <c r="Q170">
        <v>0</v>
      </c>
      <c r="R170" t="s">
        <v>33</v>
      </c>
      <c r="S170" t="s">
        <v>33</v>
      </c>
      <c r="T170" t="s">
        <v>33</v>
      </c>
      <c r="U170">
        <v>4410</v>
      </c>
      <c r="V170">
        <v>3070</v>
      </c>
      <c r="W170">
        <v>1340</v>
      </c>
      <c r="X170">
        <v>58</v>
      </c>
      <c r="Y170">
        <v>58</v>
      </c>
      <c r="Z170">
        <v>58</v>
      </c>
      <c r="AA170">
        <v>810</v>
      </c>
      <c r="AB170">
        <v>600</v>
      </c>
      <c r="AC170">
        <v>210</v>
      </c>
      <c r="AD170">
        <v>26</v>
      </c>
      <c r="AE170">
        <v>29</v>
      </c>
      <c r="AF170">
        <v>19</v>
      </c>
      <c r="AG170">
        <v>35690</v>
      </c>
      <c r="AH170">
        <v>18200</v>
      </c>
      <c r="AI170">
        <v>17500</v>
      </c>
      <c r="AJ170">
        <v>84</v>
      </c>
      <c r="AK170">
        <v>81</v>
      </c>
      <c r="AL170">
        <v>87</v>
      </c>
    </row>
    <row r="171" spans="1:38" x14ac:dyDescent="0.35">
      <c r="A171" s="165" t="s">
        <v>281</v>
      </c>
      <c r="B171" s="157" t="s">
        <v>282</v>
      </c>
      <c r="C171">
        <v>59460</v>
      </c>
      <c r="D171">
        <v>28970</v>
      </c>
      <c r="E171">
        <v>30490</v>
      </c>
      <c r="F171">
        <v>88</v>
      </c>
      <c r="G171">
        <v>86</v>
      </c>
      <c r="H171">
        <v>89</v>
      </c>
      <c r="I171">
        <v>0</v>
      </c>
      <c r="J171">
        <v>0</v>
      </c>
      <c r="K171">
        <v>0</v>
      </c>
      <c r="L171" t="s">
        <v>33</v>
      </c>
      <c r="M171" t="s">
        <v>33</v>
      </c>
      <c r="N171" t="s">
        <v>33</v>
      </c>
      <c r="O171">
        <v>0</v>
      </c>
      <c r="P171">
        <v>0</v>
      </c>
      <c r="Q171">
        <v>0</v>
      </c>
      <c r="R171" t="s">
        <v>33</v>
      </c>
      <c r="S171" t="s">
        <v>33</v>
      </c>
      <c r="T171" t="s">
        <v>33</v>
      </c>
      <c r="U171">
        <v>7190</v>
      </c>
      <c r="V171">
        <v>5040</v>
      </c>
      <c r="W171">
        <v>2150</v>
      </c>
      <c r="X171">
        <v>56</v>
      </c>
      <c r="Y171">
        <v>56</v>
      </c>
      <c r="Z171">
        <v>57</v>
      </c>
      <c r="AA171">
        <v>1400</v>
      </c>
      <c r="AB171">
        <v>1030</v>
      </c>
      <c r="AC171">
        <v>380</v>
      </c>
      <c r="AD171">
        <v>21</v>
      </c>
      <c r="AE171">
        <v>22</v>
      </c>
      <c r="AF171">
        <v>16</v>
      </c>
      <c r="AG171">
        <v>68730</v>
      </c>
      <c r="AH171">
        <v>35390</v>
      </c>
      <c r="AI171">
        <v>33340</v>
      </c>
      <c r="AJ171">
        <v>83</v>
      </c>
      <c r="AK171">
        <v>80</v>
      </c>
      <c r="AL171">
        <v>86</v>
      </c>
    </row>
    <row r="172" spans="1:38" x14ac:dyDescent="0.35">
      <c r="A172" s="164" t="s">
        <v>321</v>
      </c>
      <c r="B172" s="158" t="s">
        <v>322</v>
      </c>
      <c r="C172">
        <v>90800</v>
      </c>
      <c r="D172">
        <v>44110</v>
      </c>
      <c r="E172">
        <v>46680</v>
      </c>
      <c r="F172">
        <v>87</v>
      </c>
      <c r="G172">
        <v>85</v>
      </c>
      <c r="H172">
        <v>88</v>
      </c>
      <c r="I172">
        <v>0</v>
      </c>
      <c r="J172">
        <v>0</v>
      </c>
      <c r="K172">
        <v>0</v>
      </c>
      <c r="L172" t="s">
        <v>33</v>
      </c>
      <c r="M172" t="s">
        <v>33</v>
      </c>
      <c r="N172" t="s">
        <v>33</v>
      </c>
      <c r="O172">
        <v>0</v>
      </c>
      <c r="P172">
        <v>0</v>
      </c>
      <c r="Q172">
        <v>0</v>
      </c>
      <c r="R172" t="s">
        <v>33</v>
      </c>
      <c r="S172" t="s">
        <v>33</v>
      </c>
      <c r="T172" t="s">
        <v>33</v>
      </c>
      <c r="U172">
        <v>10640</v>
      </c>
      <c r="V172">
        <v>7380</v>
      </c>
      <c r="W172">
        <v>3260</v>
      </c>
      <c r="X172">
        <v>45</v>
      </c>
      <c r="Y172">
        <v>45</v>
      </c>
      <c r="Z172">
        <v>44</v>
      </c>
      <c r="AA172">
        <v>1960</v>
      </c>
      <c r="AB172">
        <v>1440</v>
      </c>
      <c r="AC172">
        <v>520</v>
      </c>
      <c r="AD172">
        <v>18</v>
      </c>
      <c r="AE172">
        <v>19</v>
      </c>
      <c r="AF172">
        <v>17</v>
      </c>
      <c r="AG172">
        <v>103970</v>
      </c>
      <c r="AH172">
        <v>53230</v>
      </c>
      <c r="AI172">
        <v>50740</v>
      </c>
      <c r="AJ172">
        <v>81</v>
      </c>
      <c r="AK172">
        <v>77</v>
      </c>
      <c r="AL172">
        <v>85</v>
      </c>
    </row>
    <row r="173" spans="1:38" x14ac:dyDescent="0.35">
      <c r="A173" s="164" t="s">
        <v>361</v>
      </c>
      <c r="B173" s="158" t="s">
        <v>362</v>
      </c>
      <c r="C173">
        <v>51680</v>
      </c>
      <c r="D173">
        <v>24930</v>
      </c>
      <c r="E173">
        <v>26740</v>
      </c>
      <c r="F173">
        <v>86</v>
      </c>
      <c r="G173">
        <v>84</v>
      </c>
      <c r="H173">
        <v>88</v>
      </c>
      <c r="I173">
        <v>0</v>
      </c>
      <c r="J173">
        <v>0</v>
      </c>
      <c r="K173">
        <v>0</v>
      </c>
      <c r="L173" t="s">
        <v>33</v>
      </c>
      <c r="M173" t="s">
        <v>33</v>
      </c>
      <c r="N173" t="s">
        <v>33</v>
      </c>
      <c r="O173">
        <v>0</v>
      </c>
      <c r="P173">
        <v>0</v>
      </c>
      <c r="Q173">
        <v>0</v>
      </c>
      <c r="R173" t="s">
        <v>33</v>
      </c>
      <c r="S173" t="s">
        <v>33</v>
      </c>
      <c r="T173" t="s">
        <v>33</v>
      </c>
      <c r="U173">
        <v>7080</v>
      </c>
      <c r="V173">
        <v>4870</v>
      </c>
      <c r="W173">
        <v>2210</v>
      </c>
      <c r="X173">
        <v>45</v>
      </c>
      <c r="Y173">
        <v>45</v>
      </c>
      <c r="Z173">
        <v>44</v>
      </c>
      <c r="AA173">
        <v>1040</v>
      </c>
      <c r="AB173">
        <v>770</v>
      </c>
      <c r="AC173">
        <v>260</v>
      </c>
      <c r="AD173">
        <v>19</v>
      </c>
      <c r="AE173">
        <v>20</v>
      </c>
      <c r="AF173">
        <v>17</v>
      </c>
      <c r="AG173">
        <v>60080</v>
      </c>
      <c r="AH173">
        <v>30720</v>
      </c>
      <c r="AI173">
        <v>29360</v>
      </c>
      <c r="AJ173">
        <v>80</v>
      </c>
      <c r="AK173">
        <v>76</v>
      </c>
      <c r="AL173">
        <v>83</v>
      </c>
    </row>
    <row r="174" spans="1:38" x14ac:dyDescent="0.35">
      <c r="A174" s="166" t="s">
        <v>70</v>
      </c>
      <c r="B174" s="172" t="s">
        <v>71</v>
      </c>
      <c r="C174">
        <v>565290</v>
      </c>
      <c r="D174">
        <v>274015</v>
      </c>
      <c r="E174">
        <v>291275</v>
      </c>
      <c r="F174">
        <v>86</v>
      </c>
      <c r="G174">
        <v>85</v>
      </c>
      <c r="H174">
        <v>88</v>
      </c>
      <c r="I174">
        <v>0</v>
      </c>
      <c r="J174">
        <v>0</v>
      </c>
      <c r="K174">
        <v>0</v>
      </c>
      <c r="L174" t="s">
        <v>33</v>
      </c>
      <c r="M174" t="s">
        <v>33</v>
      </c>
      <c r="N174" t="s">
        <v>33</v>
      </c>
      <c r="O174">
        <v>0</v>
      </c>
      <c r="P174">
        <v>0</v>
      </c>
      <c r="Q174">
        <v>0</v>
      </c>
      <c r="R174" t="s">
        <v>33</v>
      </c>
      <c r="S174" t="s">
        <v>33</v>
      </c>
      <c r="T174" t="s">
        <v>33</v>
      </c>
      <c r="U174">
        <v>71562</v>
      </c>
      <c r="V174">
        <v>49800</v>
      </c>
      <c r="W174">
        <v>21762</v>
      </c>
      <c r="X174">
        <v>46</v>
      </c>
      <c r="Y174">
        <v>46</v>
      </c>
      <c r="Z174">
        <v>46</v>
      </c>
      <c r="AA174">
        <v>11381</v>
      </c>
      <c r="AB174">
        <v>8358</v>
      </c>
      <c r="AC174">
        <v>3023</v>
      </c>
      <c r="AD174">
        <v>18</v>
      </c>
      <c r="AE174">
        <v>19</v>
      </c>
      <c r="AF174">
        <v>15</v>
      </c>
      <c r="AG174">
        <v>652250</v>
      </c>
      <c r="AH174">
        <v>334243</v>
      </c>
      <c r="AI174">
        <v>318007</v>
      </c>
      <c r="AJ174">
        <v>81</v>
      </c>
      <c r="AK174">
        <v>77</v>
      </c>
      <c r="AL174">
        <v>84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71"/>
  <sheetViews>
    <sheetView workbookViewId="0">
      <selection sqref="A1:XFD1048576"/>
    </sheetView>
  </sheetViews>
  <sheetFormatPr defaultColWidth="9.1328125" defaultRowHeight="12.75" x14ac:dyDescent="0.35"/>
  <cols>
    <col min="1" max="1" width="9.1328125" style="133"/>
    <col min="2" max="2" width="24" style="133" customWidth="1"/>
    <col min="3" max="16384" width="9.1328125" style="133"/>
  </cols>
  <sheetData>
    <row r="1" spans="1:17" ht="15" x14ac:dyDescent="0.4">
      <c r="A1" s="202" t="s">
        <v>421</v>
      </c>
    </row>
    <row r="2" spans="1:17" x14ac:dyDescent="0.35">
      <c r="C2" s="133">
        <v>1</v>
      </c>
    </row>
    <row r="3" spans="1:17" x14ac:dyDescent="0.35">
      <c r="C3" s="133" t="s">
        <v>399</v>
      </c>
    </row>
    <row r="4" spans="1:17" x14ac:dyDescent="0.35">
      <c r="C4" s="133" t="s">
        <v>48</v>
      </c>
      <c r="H4" s="133" t="s">
        <v>400</v>
      </c>
      <c r="M4" s="133" t="s">
        <v>401</v>
      </c>
    </row>
    <row r="5" spans="1:17" x14ac:dyDescent="0.35">
      <c r="C5" s="133" t="s">
        <v>402</v>
      </c>
      <c r="H5" s="133" t="s">
        <v>402</v>
      </c>
      <c r="M5" s="133" t="s">
        <v>402</v>
      </c>
    </row>
    <row r="6" spans="1:17" x14ac:dyDescent="0.35">
      <c r="C6" s="133" t="s">
        <v>48</v>
      </c>
      <c r="D6" s="133" t="s">
        <v>403</v>
      </c>
      <c r="E6" s="133" t="s">
        <v>404</v>
      </c>
      <c r="F6" s="133" t="s">
        <v>405</v>
      </c>
      <c r="G6" s="133" t="s">
        <v>406</v>
      </c>
      <c r="H6" s="133" t="s">
        <v>48</v>
      </c>
      <c r="I6" s="133" t="s">
        <v>403</v>
      </c>
      <c r="J6" s="133" t="s">
        <v>404</v>
      </c>
      <c r="K6" s="133" t="s">
        <v>405</v>
      </c>
      <c r="L6" s="133" t="s">
        <v>406</v>
      </c>
      <c r="M6" s="133" t="s">
        <v>48</v>
      </c>
      <c r="N6" s="133" t="s">
        <v>403</v>
      </c>
      <c r="O6" s="133" t="s">
        <v>404</v>
      </c>
      <c r="P6" s="133" t="s">
        <v>405</v>
      </c>
      <c r="Q6" s="133" t="s">
        <v>406</v>
      </c>
    </row>
    <row r="7" spans="1:17" x14ac:dyDescent="0.35">
      <c r="C7" s="133" t="s">
        <v>407</v>
      </c>
      <c r="D7" s="133" t="s">
        <v>407</v>
      </c>
      <c r="E7" s="133" t="s">
        <v>407</v>
      </c>
      <c r="F7" s="133" t="s">
        <v>407</v>
      </c>
      <c r="G7" s="133" t="s">
        <v>407</v>
      </c>
      <c r="H7" s="133" t="s">
        <v>407</v>
      </c>
      <c r="I7" s="133" t="s">
        <v>407</v>
      </c>
      <c r="J7" s="133" t="s">
        <v>407</v>
      </c>
      <c r="K7" s="133" t="s">
        <v>407</v>
      </c>
      <c r="L7" s="133" t="s">
        <v>407</v>
      </c>
      <c r="M7" s="133" t="s">
        <v>407</v>
      </c>
      <c r="N7" s="133" t="s">
        <v>407</v>
      </c>
      <c r="O7" s="133" t="s">
        <v>407</v>
      </c>
      <c r="P7" s="133" t="s">
        <v>407</v>
      </c>
      <c r="Q7" s="133" t="s">
        <v>407</v>
      </c>
    </row>
    <row r="8" spans="1:17" x14ac:dyDescent="0.35">
      <c r="A8" s="133" t="s">
        <v>408</v>
      </c>
      <c r="B8" s="133" t="s">
        <v>3</v>
      </c>
      <c r="C8" s="133">
        <v>593499</v>
      </c>
      <c r="D8" s="133">
        <v>0</v>
      </c>
      <c r="E8" s="133">
        <v>2</v>
      </c>
      <c r="F8" s="133">
        <v>58</v>
      </c>
      <c r="G8" s="133">
        <v>40</v>
      </c>
      <c r="H8" s="133">
        <v>303870</v>
      </c>
      <c r="I8" s="133">
        <v>0</v>
      </c>
      <c r="J8" s="133">
        <v>2</v>
      </c>
      <c r="K8" s="133">
        <v>54</v>
      </c>
      <c r="L8" s="133">
        <v>43</v>
      </c>
      <c r="M8" s="133">
        <v>289629</v>
      </c>
      <c r="N8" s="133">
        <v>0</v>
      </c>
      <c r="O8" s="133">
        <v>1</v>
      </c>
      <c r="P8" s="133">
        <v>62</v>
      </c>
      <c r="Q8" s="133">
        <v>37</v>
      </c>
    </row>
    <row r="9" spans="1:17" x14ac:dyDescent="0.35">
      <c r="B9" s="133" t="s">
        <v>8</v>
      </c>
      <c r="C9" s="133">
        <v>447376</v>
      </c>
      <c r="D9" s="133">
        <v>0</v>
      </c>
      <c r="E9" s="133">
        <v>1</v>
      </c>
      <c r="F9" s="133">
        <v>57</v>
      </c>
      <c r="G9" s="133">
        <v>41</v>
      </c>
      <c r="H9" s="133">
        <v>229110</v>
      </c>
      <c r="I9" s="133">
        <v>0</v>
      </c>
      <c r="J9" s="133">
        <v>2</v>
      </c>
      <c r="K9" s="133">
        <v>54</v>
      </c>
      <c r="L9" s="133">
        <v>44</v>
      </c>
      <c r="M9" s="133">
        <v>218266</v>
      </c>
      <c r="N9" s="133">
        <v>0</v>
      </c>
      <c r="O9" s="133">
        <v>1</v>
      </c>
      <c r="P9" s="133">
        <v>61</v>
      </c>
      <c r="Q9" s="133">
        <v>38</v>
      </c>
    </row>
    <row r="10" spans="1:17" x14ac:dyDescent="0.35">
      <c r="B10" s="133" t="s">
        <v>9</v>
      </c>
      <c r="C10" s="133">
        <v>31637</v>
      </c>
      <c r="D10" s="133">
        <v>0</v>
      </c>
      <c r="E10" s="133">
        <v>1</v>
      </c>
      <c r="F10" s="133">
        <v>60</v>
      </c>
      <c r="G10" s="133">
        <v>39</v>
      </c>
      <c r="H10" s="133">
        <v>16079</v>
      </c>
      <c r="I10" s="133">
        <v>0</v>
      </c>
      <c r="J10" s="133">
        <v>2</v>
      </c>
      <c r="K10" s="133">
        <v>56</v>
      </c>
      <c r="L10" s="133">
        <v>42</v>
      </c>
      <c r="M10" s="133">
        <v>15558</v>
      </c>
      <c r="N10" s="133">
        <v>0</v>
      </c>
      <c r="O10" s="133">
        <v>1</v>
      </c>
      <c r="P10" s="133">
        <v>64</v>
      </c>
      <c r="Q10" s="133">
        <v>35</v>
      </c>
    </row>
    <row r="11" spans="1:17" x14ac:dyDescent="0.35">
      <c r="B11" s="133" t="s">
        <v>10</v>
      </c>
      <c r="C11" s="133">
        <v>61759</v>
      </c>
      <c r="D11" s="133">
        <v>0</v>
      </c>
      <c r="E11" s="133">
        <v>2</v>
      </c>
      <c r="F11" s="133">
        <v>62</v>
      </c>
      <c r="G11" s="133">
        <v>36</v>
      </c>
      <c r="H11" s="133">
        <v>31671</v>
      </c>
      <c r="I11" s="133">
        <v>0</v>
      </c>
      <c r="J11" s="133">
        <v>2</v>
      </c>
      <c r="K11" s="133">
        <v>58</v>
      </c>
      <c r="L11" s="133">
        <v>39</v>
      </c>
      <c r="M11" s="133">
        <v>30088</v>
      </c>
      <c r="N11" s="133">
        <v>0</v>
      </c>
      <c r="O11" s="133">
        <v>1</v>
      </c>
      <c r="P11" s="133">
        <v>66</v>
      </c>
      <c r="Q11" s="133">
        <v>32</v>
      </c>
    </row>
    <row r="12" spans="1:17" x14ac:dyDescent="0.35">
      <c r="B12" s="133" t="s">
        <v>11</v>
      </c>
      <c r="C12" s="133">
        <v>33008</v>
      </c>
      <c r="D12" s="133">
        <v>0</v>
      </c>
      <c r="E12" s="133">
        <v>2</v>
      </c>
      <c r="F12" s="133">
        <v>60</v>
      </c>
      <c r="G12" s="133">
        <v>38</v>
      </c>
      <c r="H12" s="133">
        <v>16704</v>
      </c>
      <c r="I12" s="133">
        <v>0</v>
      </c>
      <c r="J12" s="133">
        <v>3</v>
      </c>
      <c r="K12" s="133">
        <v>55</v>
      </c>
      <c r="L12" s="133">
        <v>41</v>
      </c>
      <c r="M12" s="133">
        <v>16304</v>
      </c>
      <c r="N12" s="133">
        <v>0</v>
      </c>
      <c r="O12" s="133">
        <v>1</v>
      </c>
      <c r="P12" s="133">
        <v>64</v>
      </c>
      <c r="Q12" s="133">
        <v>34</v>
      </c>
    </row>
    <row r="13" spans="1:17" x14ac:dyDescent="0.35">
      <c r="B13" s="133" t="s">
        <v>12</v>
      </c>
      <c r="C13" s="133">
        <v>2178</v>
      </c>
      <c r="D13" s="133">
        <v>0</v>
      </c>
      <c r="E13" s="133">
        <v>2</v>
      </c>
      <c r="F13" s="133">
        <v>69</v>
      </c>
      <c r="G13" s="133">
        <v>29</v>
      </c>
      <c r="H13" s="133">
        <v>1091</v>
      </c>
      <c r="I13" s="133">
        <v>0</v>
      </c>
      <c r="J13" s="133">
        <v>2</v>
      </c>
      <c r="K13" s="133">
        <v>66</v>
      </c>
      <c r="L13" s="133">
        <v>31</v>
      </c>
      <c r="M13" s="133">
        <v>1087</v>
      </c>
      <c r="N13" s="133">
        <v>0</v>
      </c>
      <c r="O13" s="133">
        <v>1</v>
      </c>
      <c r="P13" s="133">
        <v>71</v>
      </c>
      <c r="Q13" s="133">
        <v>27</v>
      </c>
    </row>
    <row r="14" spans="1:17" x14ac:dyDescent="0.35">
      <c r="B14" s="133" t="s">
        <v>49</v>
      </c>
      <c r="C14" s="133">
        <v>415882</v>
      </c>
      <c r="D14" s="133">
        <v>0</v>
      </c>
      <c r="E14" s="133">
        <v>1</v>
      </c>
      <c r="F14" s="133">
        <v>58</v>
      </c>
      <c r="G14" s="133">
        <v>41</v>
      </c>
      <c r="H14" s="133">
        <v>212893</v>
      </c>
      <c r="I14" s="133">
        <v>0</v>
      </c>
      <c r="J14" s="133">
        <v>2</v>
      </c>
      <c r="K14" s="133">
        <v>54</v>
      </c>
      <c r="L14" s="133">
        <v>44</v>
      </c>
      <c r="M14" s="133">
        <v>202989</v>
      </c>
      <c r="N14" s="133">
        <v>0</v>
      </c>
      <c r="O14" s="133">
        <v>1</v>
      </c>
      <c r="P14" s="133">
        <v>62</v>
      </c>
      <c r="Q14" s="133">
        <v>37</v>
      </c>
    </row>
    <row r="15" spans="1:17" x14ac:dyDescent="0.35">
      <c r="B15" s="133" t="s">
        <v>50</v>
      </c>
      <c r="C15" s="133">
        <v>1593</v>
      </c>
      <c r="D15" s="133">
        <v>1</v>
      </c>
      <c r="E15" s="133">
        <v>2</v>
      </c>
      <c r="F15" s="133">
        <v>61</v>
      </c>
      <c r="G15" s="133">
        <v>37</v>
      </c>
      <c r="H15" s="133">
        <v>833</v>
      </c>
      <c r="I15" s="133">
        <v>1</v>
      </c>
      <c r="J15" s="133">
        <v>2</v>
      </c>
      <c r="K15" s="133">
        <v>59</v>
      </c>
      <c r="L15" s="133">
        <v>38</v>
      </c>
      <c r="M15" s="133">
        <v>760</v>
      </c>
      <c r="N15" s="133">
        <v>1</v>
      </c>
      <c r="O15" s="133">
        <v>1</v>
      </c>
      <c r="P15" s="133">
        <v>62</v>
      </c>
      <c r="Q15" s="133">
        <v>36</v>
      </c>
    </row>
    <row r="16" spans="1:17" x14ac:dyDescent="0.35">
      <c r="B16" s="133" t="s">
        <v>51</v>
      </c>
      <c r="C16" s="133">
        <v>492</v>
      </c>
      <c r="D16" s="133">
        <v>11</v>
      </c>
      <c r="E16" s="133">
        <v>10</v>
      </c>
      <c r="F16" s="133">
        <v>16</v>
      </c>
      <c r="G16" s="133">
        <v>64</v>
      </c>
      <c r="H16" s="133">
        <v>271</v>
      </c>
      <c r="I16" s="133">
        <v>13</v>
      </c>
      <c r="J16" s="133">
        <v>11</v>
      </c>
      <c r="K16" s="133">
        <v>13</v>
      </c>
      <c r="L16" s="133">
        <v>63</v>
      </c>
      <c r="M16" s="133">
        <v>221</v>
      </c>
      <c r="N16" s="133">
        <v>8</v>
      </c>
      <c r="O16" s="133">
        <v>7</v>
      </c>
      <c r="P16" s="133">
        <v>19</v>
      </c>
      <c r="Q16" s="133">
        <v>66</v>
      </c>
    </row>
    <row r="17" spans="2:17" x14ac:dyDescent="0.35">
      <c r="B17" s="133" t="s">
        <v>52</v>
      </c>
      <c r="C17" s="133">
        <v>1569</v>
      </c>
      <c r="D17" s="133">
        <v>4</v>
      </c>
      <c r="E17" s="133">
        <v>8</v>
      </c>
      <c r="F17" s="133">
        <v>17</v>
      </c>
      <c r="G17" s="133">
        <v>71</v>
      </c>
      <c r="H17" s="133">
        <v>764</v>
      </c>
      <c r="I17" s="133">
        <v>4</v>
      </c>
      <c r="J17" s="133">
        <v>9</v>
      </c>
      <c r="K17" s="133">
        <v>13</v>
      </c>
      <c r="L17" s="133">
        <v>74</v>
      </c>
      <c r="M17" s="133">
        <v>805</v>
      </c>
      <c r="N17" s="133">
        <v>4</v>
      </c>
      <c r="O17" s="133">
        <v>7</v>
      </c>
      <c r="P17" s="133">
        <v>20</v>
      </c>
      <c r="Q17" s="133">
        <v>69</v>
      </c>
    </row>
    <row r="18" spans="2:17" x14ac:dyDescent="0.35">
      <c r="B18" s="133" t="s">
        <v>53</v>
      </c>
      <c r="C18" s="133">
        <v>27840</v>
      </c>
      <c r="D18" s="133">
        <v>0</v>
      </c>
      <c r="E18" s="133">
        <v>3</v>
      </c>
      <c r="F18" s="133">
        <v>53</v>
      </c>
      <c r="G18" s="133">
        <v>44</v>
      </c>
      <c r="H18" s="133">
        <v>14349</v>
      </c>
      <c r="I18" s="133">
        <v>1</v>
      </c>
      <c r="J18" s="133">
        <v>3</v>
      </c>
      <c r="K18" s="133">
        <v>50</v>
      </c>
      <c r="L18" s="133">
        <v>46</v>
      </c>
      <c r="M18" s="133">
        <v>13491</v>
      </c>
      <c r="N18" s="133">
        <v>0</v>
      </c>
      <c r="O18" s="133">
        <v>2</v>
      </c>
      <c r="P18" s="133">
        <v>57</v>
      </c>
      <c r="Q18" s="133">
        <v>41</v>
      </c>
    </row>
    <row r="19" spans="2:17" x14ac:dyDescent="0.35">
      <c r="B19" s="133" t="s">
        <v>54</v>
      </c>
      <c r="C19" s="133">
        <v>8566</v>
      </c>
      <c r="D19" s="133">
        <v>0</v>
      </c>
      <c r="E19" s="133">
        <v>1</v>
      </c>
      <c r="F19" s="133">
        <v>54</v>
      </c>
      <c r="G19" s="133">
        <v>44</v>
      </c>
      <c r="H19" s="133">
        <v>4283</v>
      </c>
      <c r="I19" s="133">
        <v>0</v>
      </c>
      <c r="J19" s="133">
        <v>2</v>
      </c>
      <c r="K19" s="133">
        <v>49</v>
      </c>
      <c r="L19" s="133">
        <v>49</v>
      </c>
      <c r="M19" s="133">
        <v>4283</v>
      </c>
      <c r="N19" s="133">
        <v>0</v>
      </c>
      <c r="O19" s="133">
        <v>1</v>
      </c>
      <c r="P19" s="133">
        <v>59</v>
      </c>
      <c r="Q19" s="133">
        <v>40</v>
      </c>
    </row>
    <row r="20" spans="2:17" x14ac:dyDescent="0.35">
      <c r="B20" s="133" t="s">
        <v>55</v>
      </c>
      <c r="C20" s="133">
        <v>4077</v>
      </c>
      <c r="D20" s="133">
        <v>0</v>
      </c>
      <c r="E20" s="133">
        <v>2</v>
      </c>
      <c r="F20" s="133">
        <v>58</v>
      </c>
      <c r="G20" s="133">
        <v>40</v>
      </c>
      <c r="H20" s="133">
        <v>2012</v>
      </c>
      <c r="I20" s="133">
        <v>0</v>
      </c>
      <c r="J20" s="133">
        <v>2</v>
      </c>
      <c r="K20" s="133">
        <v>55</v>
      </c>
      <c r="L20" s="133">
        <v>43</v>
      </c>
      <c r="M20" s="133">
        <v>2065</v>
      </c>
      <c r="N20" s="133">
        <v>0</v>
      </c>
      <c r="O20" s="133">
        <v>1</v>
      </c>
      <c r="P20" s="133">
        <v>62</v>
      </c>
      <c r="Q20" s="133">
        <v>37</v>
      </c>
    </row>
    <row r="21" spans="2:17" x14ac:dyDescent="0.35">
      <c r="B21" s="133" t="s">
        <v>56</v>
      </c>
      <c r="C21" s="133">
        <v>7366</v>
      </c>
      <c r="D21" s="133">
        <v>0</v>
      </c>
      <c r="E21" s="133">
        <v>1</v>
      </c>
      <c r="F21" s="133">
        <v>65</v>
      </c>
      <c r="G21" s="133">
        <v>34</v>
      </c>
      <c r="H21" s="133">
        <v>3834</v>
      </c>
      <c r="I21" s="133">
        <v>0</v>
      </c>
      <c r="J21" s="133">
        <v>1</v>
      </c>
      <c r="K21" s="133">
        <v>61</v>
      </c>
      <c r="L21" s="133">
        <v>38</v>
      </c>
      <c r="M21" s="133">
        <v>3532</v>
      </c>
      <c r="N21" s="133">
        <v>0</v>
      </c>
      <c r="O21" s="133">
        <v>1</v>
      </c>
      <c r="P21" s="133">
        <v>70</v>
      </c>
      <c r="Q21" s="133">
        <v>29</v>
      </c>
    </row>
    <row r="22" spans="2:17" x14ac:dyDescent="0.35">
      <c r="B22" s="133" t="s">
        <v>57</v>
      </c>
      <c r="C22" s="133">
        <v>11628</v>
      </c>
      <c r="D22" s="133">
        <v>0</v>
      </c>
      <c r="E22" s="133">
        <v>2</v>
      </c>
      <c r="F22" s="133">
        <v>61</v>
      </c>
      <c r="G22" s="133">
        <v>37</v>
      </c>
      <c r="H22" s="133">
        <v>5950</v>
      </c>
      <c r="I22" s="133">
        <v>0</v>
      </c>
      <c r="J22" s="133">
        <v>2</v>
      </c>
      <c r="K22" s="133">
        <v>57</v>
      </c>
      <c r="L22" s="133">
        <v>40</v>
      </c>
      <c r="M22" s="133">
        <v>5678</v>
      </c>
      <c r="N22" s="133">
        <v>0</v>
      </c>
      <c r="O22" s="133">
        <v>1</v>
      </c>
      <c r="P22" s="133">
        <v>65</v>
      </c>
      <c r="Q22" s="133">
        <v>34</v>
      </c>
    </row>
    <row r="23" spans="2:17" x14ac:dyDescent="0.35">
      <c r="B23" s="133" t="s">
        <v>58</v>
      </c>
      <c r="C23" s="133">
        <v>16138</v>
      </c>
      <c r="D23" s="133">
        <v>0</v>
      </c>
      <c r="E23" s="133">
        <v>1</v>
      </c>
      <c r="F23" s="133">
        <v>70</v>
      </c>
      <c r="G23" s="133">
        <v>29</v>
      </c>
      <c r="H23" s="133">
        <v>8271</v>
      </c>
      <c r="I23" s="133">
        <v>0</v>
      </c>
      <c r="J23" s="133">
        <v>2</v>
      </c>
      <c r="K23" s="133">
        <v>66</v>
      </c>
      <c r="L23" s="133">
        <v>32</v>
      </c>
      <c r="M23" s="133">
        <v>7867</v>
      </c>
      <c r="N23" s="133">
        <v>0</v>
      </c>
      <c r="O23" s="133">
        <v>1</v>
      </c>
      <c r="P23" s="133">
        <v>73</v>
      </c>
      <c r="Q23" s="133">
        <v>26</v>
      </c>
    </row>
    <row r="24" spans="2:17" x14ac:dyDescent="0.35">
      <c r="B24" s="133" t="s">
        <v>59</v>
      </c>
      <c r="C24" s="133">
        <v>25493</v>
      </c>
      <c r="D24" s="133">
        <v>0</v>
      </c>
      <c r="E24" s="133">
        <v>2</v>
      </c>
      <c r="F24" s="133">
        <v>57</v>
      </c>
      <c r="G24" s="133">
        <v>40</v>
      </c>
      <c r="H24" s="133">
        <v>13031</v>
      </c>
      <c r="I24" s="133">
        <v>0</v>
      </c>
      <c r="J24" s="133">
        <v>3</v>
      </c>
      <c r="K24" s="133">
        <v>53</v>
      </c>
      <c r="L24" s="133">
        <v>44</v>
      </c>
      <c r="M24" s="133">
        <v>12462</v>
      </c>
      <c r="N24" s="133">
        <v>0</v>
      </c>
      <c r="O24" s="133">
        <v>2</v>
      </c>
      <c r="P24" s="133">
        <v>62</v>
      </c>
      <c r="Q24" s="133">
        <v>36</v>
      </c>
    </row>
    <row r="25" spans="2:17" x14ac:dyDescent="0.35">
      <c r="B25" s="133" t="s">
        <v>60</v>
      </c>
      <c r="C25" s="133">
        <v>9850</v>
      </c>
      <c r="D25" s="133">
        <v>0</v>
      </c>
      <c r="E25" s="133">
        <v>2</v>
      </c>
      <c r="F25" s="133">
        <v>59</v>
      </c>
      <c r="G25" s="133">
        <v>38</v>
      </c>
      <c r="H25" s="133">
        <v>5025</v>
      </c>
      <c r="I25" s="133">
        <v>0</v>
      </c>
      <c r="J25" s="133">
        <v>3</v>
      </c>
      <c r="K25" s="133">
        <v>55</v>
      </c>
      <c r="L25" s="133">
        <v>42</v>
      </c>
      <c r="M25" s="133">
        <v>4825</v>
      </c>
      <c r="N25" s="133">
        <v>0</v>
      </c>
      <c r="O25" s="133">
        <v>1</v>
      </c>
      <c r="P25" s="133">
        <v>63</v>
      </c>
      <c r="Q25" s="133">
        <v>35</v>
      </c>
    </row>
    <row r="26" spans="2:17" x14ac:dyDescent="0.35">
      <c r="B26" s="133" t="s">
        <v>61</v>
      </c>
      <c r="C26" s="133">
        <v>10278</v>
      </c>
      <c r="D26" s="133">
        <v>1</v>
      </c>
      <c r="E26" s="133">
        <v>2</v>
      </c>
      <c r="F26" s="133">
        <v>66</v>
      </c>
      <c r="G26" s="133">
        <v>32</v>
      </c>
      <c r="H26" s="133">
        <v>5344</v>
      </c>
      <c r="I26" s="133">
        <v>1</v>
      </c>
      <c r="J26" s="133">
        <v>2</v>
      </c>
      <c r="K26" s="133">
        <v>63</v>
      </c>
      <c r="L26" s="133">
        <v>35</v>
      </c>
      <c r="M26" s="133">
        <v>4934</v>
      </c>
      <c r="N26" s="133">
        <v>0</v>
      </c>
      <c r="O26" s="133">
        <v>1</v>
      </c>
      <c r="P26" s="133">
        <v>70</v>
      </c>
      <c r="Q26" s="133">
        <v>29</v>
      </c>
    </row>
    <row r="27" spans="2:17" x14ac:dyDescent="0.35">
      <c r="B27" s="133" t="s">
        <v>62</v>
      </c>
      <c r="C27" s="133">
        <v>7124</v>
      </c>
      <c r="D27" s="133">
        <v>0</v>
      </c>
      <c r="E27" s="133">
        <v>2</v>
      </c>
      <c r="F27" s="133">
        <v>54</v>
      </c>
      <c r="G27" s="133">
        <v>44</v>
      </c>
      <c r="H27" s="133">
        <v>3643</v>
      </c>
      <c r="I27" s="133">
        <v>0</v>
      </c>
      <c r="J27" s="133">
        <v>3</v>
      </c>
      <c r="K27" s="133">
        <v>48</v>
      </c>
      <c r="L27" s="133">
        <v>48</v>
      </c>
      <c r="M27" s="133">
        <v>3481</v>
      </c>
      <c r="N27" s="133">
        <v>1</v>
      </c>
      <c r="O27" s="133">
        <v>1</v>
      </c>
      <c r="P27" s="133">
        <v>59</v>
      </c>
      <c r="Q27" s="133">
        <v>39</v>
      </c>
    </row>
    <row r="28" spans="2:17" x14ac:dyDescent="0.35">
      <c r="B28" s="133" t="s">
        <v>63</v>
      </c>
      <c r="C28" s="133">
        <v>21571</v>
      </c>
      <c r="D28" s="133">
        <v>0</v>
      </c>
      <c r="E28" s="133">
        <v>2</v>
      </c>
      <c r="F28" s="133">
        <v>62</v>
      </c>
      <c r="G28" s="133">
        <v>35</v>
      </c>
      <c r="H28" s="133">
        <v>10838</v>
      </c>
      <c r="I28" s="133">
        <v>0</v>
      </c>
      <c r="J28" s="133">
        <v>3</v>
      </c>
      <c r="K28" s="133">
        <v>58</v>
      </c>
      <c r="L28" s="133">
        <v>39</v>
      </c>
      <c r="M28" s="133">
        <v>10733</v>
      </c>
      <c r="N28" s="133">
        <v>0</v>
      </c>
      <c r="O28" s="133">
        <v>1</v>
      </c>
      <c r="P28" s="133">
        <v>66</v>
      </c>
      <c r="Q28" s="133">
        <v>32</v>
      </c>
    </row>
    <row r="29" spans="2:17" x14ac:dyDescent="0.35">
      <c r="B29" s="133" t="s">
        <v>64</v>
      </c>
      <c r="C29" s="133">
        <v>4313</v>
      </c>
      <c r="D29" s="133">
        <v>0</v>
      </c>
      <c r="E29" s="133">
        <v>2</v>
      </c>
      <c r="F29" s="133">
        <v>58</v>
      </c>
      <c r="G29" s="133">
        <v>39</v>
      </c>
      <c r="H29" s="133">
        <v>2223</v>
      </c>
      <c r="I29" s="133">
        <v>0</v>
      </c>
      <c r="J29" s="133">
        <v>4</v>
      </c>
      <c r="K29" s="133">
        <v>54</v>
      </c>
      <c r="L29" s="133">
        <v>42</v>
      </c>
      <c r="M29" s="133">
        <v>2090</v>
      </c>
      <c r="N29" s="133">
        <v>0</v>
      </c>
      <c r="O29" s="133">
        <v>1</v>
      </c>
      <c r="P29" s="133">
        <v>63</v>
      </c>
      <c r="Q29" s="133">
        <v>36</v>
      </c>
    </row>
    <row r="30" spans="2:17" x14ac:dyDescent="0.35">
      <c r="B30" s="133" t="s">
        <v>32</v>
      </c>
      <c r="C30" s="133">
        <v>9781</v>
      </c>
      <c r="D30" s="133">
        <v>1</v>
      </c>
      <c r="E30" s="133">
        <v>2</v>
      </c>
      <c r="F30" s="133">
        <v>57</v>
      </c>
      <c r="G30" s="133">
        <v>40</v>
      </c>
      <c r="H30" s="133">
        <v>5112</v>
      </c>
      <c r="I30" s="133">
        <v>1</v>
      </c>
      <c r="J30" s="133">
        <v>3</v>
      </c>
      <c r="K30" s="133">
        <v>54</v>
      </c>
      <c r="L30" s="133">
        <v>43</v>
      </c>
      <c r="M30" s="133">
        <v>4669</v>
      </c>
      <c r="N30" s="133">
        <v>0</v>
      </c>
      <c r="O30" s="133">
        <v>2</v>
      </c>
      <c r="P30" s="133">
        <v>60</v>
      </c>
      <c r="Q30" s="133">
        <v>38</v>
      </c>
    </row>
    <row r="31" spans="2:17" x14ac:dyDescent="0.35">
      <c r="B31" s="318" t="s">
        <v>539</v>
      </c>
      <c r="C31" s="133">
        <v>7760</v>
      </c>
      <c r="D31" s="133">
        <v>1</v>
      </c>
      <c r="E31" s="133">
        <v>10</v>
      </c>
      <c r="F31" s="133">
        <v>43</v>
      </c>
      <c r="G31" s="133">
        <v>45</v>
      </c>
      <c r="H31" s="133">
        <v>4103</v>
      </c>
      <c r="I31" s="133">
        <v>1</v>
      </c>
      <c r="J31" s="133">
        <v>11</v>
      </c>
      <c r="K31" s="133">
        <v>41</v>
      </c>
      <c r="L31" s="133">
        <v>48</v>
      </c>
      <c r="M31" s="133">
        <v>3657</v>
      </c>
      <c r="N31" s="133">
        <v>1</v>
      </c>
      <c r="O31" s="133">
        <v>10</v>
      </c>
      <c r="P31" s="133">
        <v>46</v>
      </c>
      <c r="Q31" s="133">
        <v>42</v>
      </c>
    </row>
    <row r="35" spans="1:17" x14ac:dyDescent="0.35">
      <c r="A35" s="133" t="s">
        <v>409</v>
      </c>
      <c r="B35" s="133" t="s">
        <v>3</v>
      </c>
      <c r="C35" s="133">
        <v>593499</v>
      </c>
      <c r="D35" s="133">
        <v>0</v>
      </c>
      <c r="E35" s="133">
        <v>2</v>
      </c>
      <c r="F35" s="133">
        <v>58</v>
      </c>
      <c r="G35" s="133">
        <v>40</v>
      </c>
      <c r="H35" s="133">
        <v>303870</v>
      </c>
      <c r="I35" s="133">
        <v>0</v>
      </c>
      <c r="J35" s="133">
        <v>2</v>
      </c>
      <c r="K35" s="133">
        <v>54</v>
      </c>
      <c r="L35" s="133">
        <v>43</v>
      </c>
      <c r="M35" s="133">
        <v>289629</v>
      </c>
      <c r="N35" s="133">
        <v>0</v>
      </c>
      <c r="O35" s="133">
        <v>1</v>
      </c>
      <c r="P35" s="133">
        <v>62</v>
      </c>
      <c r="Q35" s="133">
        <v>37</v>
      </c>
    </row>
    <row r="36" spans="1:17" x14ac:dyDescent="0.35">
      <c r="B36" s="318" t="s">
        <v>541</v>
      </c>
      <c r="C36" s="133">
        <v>483699</v>
      </c>
      <c r="D36" s="133">
        <v>0</v>
      </c>
      <c r="E36" s="133">
        <v>1</v>
      </c>
      <c r="F36" s="133">
        <v>58</v>
      </c>
      <c r="G36" s="133">
        <v>40</v>
      </c>
      <c r="H36" s="133">
        <v>247519</v>
      </c>
      <c r="I36" s="133">
        <v>0</v>
      </c>
      <c r="J36" s="133">
        <v>2</v>
      </c>
      <c r="K36" s="133">
        <v>54</v>
      </c>
      <c r="L36" s="133">
        <v>43</v>
      </c>
      <c r="M36" s="133">
        <v>236180</v>
      </c>
      <c r="N36" s="133">
        <v>0</v>
      </c>
      <c r="O36" s="133">
        <v>1</v>
      </c>
      <c r="P36" s="133">
        <v>62</v>
      </c>
      <c r="Q36" s="133">
        <v>37</v>
      </c>
    </row>
    <row r="37" spans="1:17" x14ac:dyDescent="0.35">
      <c r="B37" s="318" t="s">
        <v>542</v>
      </c>
      <c r="C37" s="133">
        <v>105439</v>
      </c>
      <c r="D37" s="133">
        <v>0</v>
      </c>
      <c r="E37" s="133">
        <v>2</v>
      </c>
      <c r="F37" s="133">
        <v>58</v>
      </c>
      <c r="G37" s="133">
        <v>39</v>
      </c>
      <c r="H37" s="133">
        <v>54056</v>
      </c>
      <c r="I37" s="133">
        <v>0</v>
      </c>
      <c r="J37" s="133">
        <v>3</v>
      </c>
      <c r="K37" s="133">
        <v>54</v>
      </c>
      <c r="L37" s="133">
        <v>42</v>
      </c>
      <c r="M37" s="133">
        <v>51383</v>
      </c>
      <c r="N37" s="133">
        <v>0</v>
      </c>
      <c r="O37" s="133">
        <v>2</v>
      </c>
      <c r="P37" s="133">
        <v>62</v>
      </c>
      <c r="Q37" s="133">
        <v>36</v>
      </c>
    </row>
    <row r="38" spans="1:17" x14ac:dyDescent="0.35">
      <c r="B38" s="318" t="s">
        <v>539</v>
      </c>
      <c r="C38" s="133">
        <v>4361</v>
      </c>
      <c r="D38" s="133">
        <v>1</v>
      </c>
      <c r="E38" s="133">
        <v>17</v>
      </c>
      <c r="F38" s="133">
        <v>33</v>
      </c>
      <c r="G38" s="133">
        <v>49</v>
      </c>
      <c r="H38" s="133">
        <v>2295</v>
      </c>
      <c r="I38" s="133">
        <v>1</v>
      </c>
      <c r="J38" s="133">
        <v>17</v>
      </c>
      <c r="K38" s="133">
        <v>32</v>
      </c>
      <c r="L38" s="133">
        <v>50</v>
      </c>
      <c r="M38" s="133">
        <v>2066</v>
      </c>
      <c r="N38" s="133">
        <v>1</v>
      </c>
      <c r="O38" s="133">
        <v>17</v>
      </c>
      <c r="P38" s="133">
        <v>35</v>
      </c>
      <c r="Q38" s="133">
        <v>47</v>
      </c>
    </row>
    <row r="39" spans="1:17" x14ac:dyDescent="0.35">
      <c r="A39" s="133" t="s">
        <v>410</v>
      </c>
      <c r="B39" s="133" t="s">
        <v>3</v>
      </c>
      <c r="C39" s="133">
        <v>593499</v>
      </c>
      <c r="D39" s="133">
        <v>0</v>
      </c>
      <c r="E39" s="133">
        <v>2</v>
      </c>
      <c r="F39" s="133">
        <v>58</v>
      </c>
      <c r="G39" s="133">
        <v>40</v>
      </c>
      <c r="H39" s="133">
        <v>303870</v>
      </c>
      <c r="I39" s="133">
        <v>0</v>
      </c>
      <c r="J39" s="133">
        <v>2</v>
      </c>
      <c r="K39" s="133">
        <v>54</v>
      </c>
      <c r="L39" s="133">
        <v>43</v>
      </c>
      <c r="M39" s="133">
        <v>289629</v>
      </c>
      <c r="N39" s="133">
        <v>0</v>
      </c>
      <c r="O39" s="133">
        <v>1</v>
      </c>
      <c r="P39" s="133">
        <v>62</v>
      </c>
      <c r="Q39" s="133">
        <v>37</v>
      </c>
    </row>
    <row r="40" spans="1:17" x14ac:dyDescent="0.35">
      <c r="B40" s="133" t="s">
        <v>13</v>
      </c>
      <c r="C40" s="133">
        <v>118652</v>
      </c>
      <c r="D40" s="133">
        <v>0</v>
      </c>
      <c r="E40" s="133">
        <v>3</v>
      </c>
      <c r="F40" s="133">
        <v>44</v>
      </c>
      <c r="G40" s="133">
        <v>52</v>
      </c>
      <c r="H40" s="133">
        <v>60262</v>
      </c>
      <c r="I40" s="133">
        <v>1</v>
      </c>
      <c r="J40" s="133">
        <v>4</v>
      </c>
      <c r="K40" s="133">
        <v>40</v>
      </c>
      <c r="L40" s="133">
        <v>56</v>
      </c>
      <c r="M40" s="133">
        <v>58390</v>
      </c>
      <c r="N40" s="133">
        <v>0</v>
      </c>
      <c r="O40" s="133">
        <v>2</v>
      </c>
      <c r="P40" s="133">
        <v>49</v>
      </c>
      <c r="Q40" s="133">
        <v>49</v>
      </c>
    </row>
    <row r="41" spans="1:17" x14ac:dyDescent="0.35">
      <c r="B41" s="318" t="s">
        <v>549</v>
      </c>
      <c r="C41" s="133">
        <v>474847</v>
      </c>
      <c r="D41" s="133">
        <v>0</v>
      </c>
      <c r="E41" s="133">
        <v>1</v>
      </c>
      <c r="F41" s="133">
        <v>61</v>
      </c>
      <c r="G41" s="133">
        <v>37</v>
      </c>
      <c r="H41" s="133">
        <v>243608</v>
      </c>
      <c r="I41" s="133">
        <v>0</v>
      </c>
      <c r="J41" s="133">
        <v>2</v>
      </c>
      <c r="K41" s="133">
        <v>58</v>
      </c>
      <c r="L41" s="133">
        <v>40</v>
      </c>
      <c r="M41" s="133">
        <v>231239</v>
      </c>
      <c r="N41" s="133">
        <v>0</v>
      </c>
      <c r="O41" s="133">
        <v>1</v>
      </c>
      <c r="P41" s="133">
        <v>65</v>
      </c>
      <c r="Q41" s="133">
        <v>33</v>
      </c>
    </row>
    <row r="42" spans="1:17" x14ac:dyDescent="0.35">
      <c r="A42" s="133" t="s">
        <v>411</v>
      </c>
      <c r="B42" s="133" t="s">
        <v>3</v>
      </c>
      <c r="C42" s="133">
        <v>593499</v>
      </c>
      <c r="D42" s="133">
        <v>0</v>
      </c>
      <c r="E42" s="133">
        <v>2</v>
      </c>
      <c r="F42" s="133">
        <v>58</v>
      </c>
      <c r="G42" s="133">
        <v>40</v>
      </c>
      <c r="H42" s="133">
        <v>303870</v>
      </c>
      <c r="I42" s="133">
        <v>0</v>
      </c>
      <c r="J42" s="133">
        <v>2</v>
      </c>
      <c r="K42" s="133">
        <v>54</v>
      </c>
      <c r="L42" s="133">
        <v>43</v>
      </c>
      <c r="M42" s="133">
        <v>289629</v>
      </c>
      <c r="N42" s="133">
        <v>0</v>
      </c>
      <c r="O42" s="133">
        <v>1</v>
      </c>
      <c r="P42" s="133">
        <v>62</v>
      </c>
      <c r="Q42" s="133">
        <v>37</v>
      </c>
    </row>
    <row r="44" spans="1:17" x14ac:dyDescent="0.35">
      <c r="B44" s="133" t="s">
        <v>16</v>
      </c>
      <c r="C44" s="133">
        <v>490927</v>
      </c>
      <c r="D44" s="133">
        <v>0</v>
      </c>
      <c r="E44" s="133">
        <v>0</v>
      </c>
      <c r="F44" s="133">
        <v>65</v>
      </c>
      <c r="G44" s="133">
        <v>34</v>
      </c>
      <c r="H44" s="133">
        <v>235218</v>
      </c>
      <c r="I44" s="133">
        <v>0</v>
      </c>
      <c r="J44" s="133">
        <v>0</v>
      </c>
      <c r="K44" s="133">
        <v>63</v>
      </c>
      <c r="L44" s="133">
        <v>36</v>
      </c>
      <c r="M44" s="133">
        <v>255709</v>
      </c>
      <c r="N44" s="133">
        <v>0</v>
      </c>
      <c r="O44" s="133">
        <v>0</v>
      </c>
      <c r="P44" s="133">
        <v>67</v>
      </c>
      <c r="Q44" s="133">
        <v>32</v>
      </c>
    </row>
    <row r="45" spans="1:17" x14ac:dyDescent="0.35">
      <c r="B45" s="133" t="s">
        <v>18</v>
      </c>
      <c r="C45" s="133">
        <v>89985</v>
      </c>
      <c r="D45" s="133">
        <v>1</v>
      </c>
      <c r="E45" s="133">
        <v>4</v>
      </c>
      <c r="F45" s="133">
        <v>25</v>
      </c>
      <c r="G45" s="133">
        <v>71</v>
      </c>
      <c r="H45" s="133">
        <v>60346</v>
      </c>
      <c r="I45" s="133">
        <v>1</v>
      </c>
      <c r="J45" s="133">
        <v>4</v>
      </c>
      <c r="K45" s="133">
        <v>25</v>
      </c>
      <c r="L45" s="133">
        <v>70</v>
      </c>
      <c r="M45" s="133">
        <v>29639</v>
      </c>
      <c r="N45" s="133">
        <v>1</v>
      </c>
      <c r="O45" s="133">
        <v>3</v>
      </c>
      <c r="P45" s="133">
        <v>24</v>
      </c>
      <c r="Q45" s="133">
        <v>72</v>
      </c>
    </row>
    <row r="46" spans="1:17" x14ac:dyDescent="0.35">
      <c r="B46" s="133" t="s">
        <v>19</v>
      </c>
      <c r="C46" s="133">
        <v>56439</v>
      </c>
      <c r="D46" s="133">
        <v>1</v>
      </c>
      <c r="E46" s="133">
        <v>2</v>
      </c>
      <c r="F46" s="133">
        <v>25</v>
      </c>
      <c r="G46" s="133">
        <v>72</v>
      </c>
      <c r="H46" s="133">
        <v>36555</v>
      </c>
      <c r="I46" s="133">
        <v>1</v>
      </c>
      <c r="J46" s="133">
        <v>2</v>
      </c>
      <c r="K46" s="133">
        <v>26</v>
      </c>
      <c r="L46" s="133">
        <v>72</v>
      </c>
      <c r="M46" s="133">
        <v>19884</v>
      </c>
      <c r="N46" s="133">
        <v>1</v>
      </c>
      <c r="O46" s="133">
        <v>2</v>
      </c>
      <c r="P46" s="133">
        <v>24</v>
      </c>
      <c r="Q46" s="133">
        <v>74</v>
      </c>
    </row>
    <row r="47" spans="1:17" x14ac:dyDescent="0.35">
      <c r="B47" s="133" t="s">
        <v>20</v>
      </c>
      <c r="C47" s="133">
        <v>33546</v>
      </c>
      <c r="D47" s="133">
        <v>1</v>
      </c>
      <c r="E47" s="133">
        <v>6</v>
      </c>
      <c r="F47" s="133">
        <v>25</v>
      </c>
      <c r="G47" s="133">
        <v>68</v>
      </c>
      <c r="H47" s="133">
        <v>23791</v>
      </c>
      <c r="I47" s="133">
        <v>1</v>
      </c>
      <c r="J47" s="133">
        <v>6</v>
      </c>
      <c r="K47" s="133">
        <v>25</v>
      </c>
      <c r="L47" s="133">
        <v>68</v>
      </c>
      <c r="M47" s="133">
        <v>9755</v>
      </c>
      <c r="N47" s="133">
        <v>1</v>
      </c>
      <c r="O47" s="133">
        <v>6</v>
      </c>
      <c r="P47" s="133">
        <v>25</v>
      </c>
      <c r="Q47" s="133">
        <v>68</v>
      </c>
    </row>
    <row r="49" spans="1:17" x14ac:dyDescent="0.35">
      <c r="B49" s="133" t="s">
        <v>21</v>
      </c>
      <c r="C49" s="133">
        <v>9207</v>
      </c>
      <c r="D49" s="133">
        <v>1</v>
      </c>
      <c r="E49" s="133">
        <v>42</v>
      </c>
      <c r="F49" s="133">
        <v>12</v>
      </c>
      <c r="G49" s="133">
        <v>45</v>
      </c>
      <c r="H49" s="133">
        <v>6540</v>
      </c>
      <c r="I49" s="133">
        <v>1</v>
      </c>
      <c r="J49" s="133">
        <v>41</v>
      </c>
      <c r="K49" s="133">
        <v>12</v>
      </c>
      <c r="L49" s="133">
        <v>46</v>
      </c>
      <c r="M49" s="133">
        <v>2667</v>
      </c>
      <c r="N49" s="133">
        <v>0</v>
      </c>
      <c r="O49" s="133">
        <v>46</v>
      </c>
      <c r="P49" s="133">
        <v>10</v>
      </c>
      <c r="Q49" s="133">
        <v>43</v>
      </c>
    </row>
    <row r="51" spans="1:17" x14ac:dyDescent="0.35">
      <c r="B51" s="318" t="s">
        <v>514</v>
      </c>
      <c r="C51" s="133">
        <v>3380</v>
      </c>
      <c r="D51" s="133">
        <v>2</v>
      </c>
      <c r="E51" s="133">
        <v>22</v>
      </c>
      <c r="F51" s="133">
        <v>21</v>
      </c>
      <c r="G51" s="133">
        <v>55</v>
      </c>
      <c r="H51" s="133">
        <v>1766</v>
      </c>
      <c r="I51" s="133">
        <v>2</v>
      </c>
      <c r="J51" s="133">
        <v>22</v>
      </c>
      <c r="K51" s="133">
        <v>21</v>
      </c>
      <c r="L51" s="133">
        <v>55</v>
      </c>
      <c r="M51" s="133">
        <v>1614</v>
      </c>
      <c r="N51" s="133">
        <v>2</v>
      </c>
      <c r="O51" s="133">
        <v>21</v>
      </c>
      <c r="P51" s="133">
        <v>22</v>
      </c>
      <c r="Q51" s="133">
        <v>55</v>
      </c>
    </row>
    <row r="52" spans="1:17" x14ac:dyDescent="0.35">
      <c r="B52" s="133" t="s">
        <v>17</v>
      </c>
      <c r="C52" s="133">
        <v>99192</v>
      </c>
      <c r="D52" s="133">
        <v>1</v>
      </c>
      <c r="E52" s="133">
        <v>7</v>
      </c>
      <c r="F52" s="133">
        <v>24</v>
      </c>
      <c r="G52" s="133">
        <v>68</v>
      </c>
      <c r="H52" s="133">
        <v>66886</v>
      </c>
      <c r="I52" s="133">
        <v>1</v>
      </c>
      <c r="J52" s="133">
        <v>8</v>
      </c>
      <c r="K52" s="133">
        <v>24</v>
      </c>
      <c r="L52" s="133">
        <v>68</v>
      </c>
      <c r="M52" s="133">
        <v>32306</v>
      </c>
      <c r="N52" s="133">
        <v>1</v>
      </c>
      <c r="O52" s="133">
        <v>7</v>
      </c>
      <c r="P52" s="133">
        <v>23</v>
      </c>
      <c r="Q52" s="133">
        <v>70</v>
      </c>
    </row>
    <row r="53" spans="1:17" x14ac:dyDescent="0.35">
      <c r="A53" s="133" t="s">
        <v>412</v>
      </c>
      <c r="B53" s="133" t="s">
        <v>413</v>
      </c>
    </row>
    <row r="54" spans="1:17" x14ac:dyDescent="0.35">
      <c r="B54" s="133" t="s">
        <v>34</v>
      </c>
      <c r="C54" s="133">
        <v>1517</v>
      </c>
      <c r="D54" s="133">
        <v>0</v>
      </c>
      <c r="E54" s="133">
        <v>12</v>
      </c>
      <c r="F54" s="133">
        <v>17</v>
      </c>
      <c r="G54" s="133">
        <v>71</v>
      </c>
      <c r="H54" s="133">
        <v>1010</v>
      </c>
      <c r="I54" s="133" t="s">
        <v>414</v>
      </c>
      <c r="J54" s="133">
        <v>12</v>
      </c>
      <c r="K54" s="133">
        <v>18</v>
      </c>
      <c r="L54" s="133">
        <v>70</v>
      </c>
      <c r="M54" s="133">
        <v>507</v>
      </c>
      <c r="N54" s="133" t="s">
        <v>414</v>
      </c>
      <c r="O54" s="133">
        <v>12</v>
      </c>
      <c r="P54" s="133">
        <v>15</v>
      </c>
      <c r="Q54" s="133">
        <v>73</v>
      </c>
    </row>
    <row r="55" spans="1:17" x14ac:dyDescent="0.35">
      <c r="B55" s="133" t="s">
        <v>35</v>
      </c>
      <c r="C55" s="133">
        <v>5153</v>
      </c>
      <c r="D55" s="133">
        <v>1</v>
      </c>
      <c r="E55" s="133">
        <v>12</v>
      </c>
      <c r="F55" s="133">
        <v>11</v>
      </c>
      <c r="G55" s="133">
        <v>76</v>
      </c>
      <c r="H55" s="133">
        <v>3441</v>
      </c>
      <c r="I55" s="133">
        <v>1</v>
      </c>
      <c r="J55" s="133">
        <v>12</v>
      </c>
      <c r="K55" s="133">
        <v>12</v>
      </c>
      <c r="L55" s="133">
        <v>75</v>
      </c>
      <c r="M55" s="133">
        <v>1712</v>
      </c>
      <c r="N55" s="133">
        <v>1</v>
      </c>
      <c r="O55" s="133">
        <v>13</v>
      </c>
      <c r="P55" s="133">
        <v>10</v>
      </c>
      <c r="Q55" s="133">
        <v>77</v>
      </c>
    </row>
    <row r="56" spans="1:17" x14ac:dyDescent="0.35">
      <c r="B56" s="133" t="s">
        <v>36</v>
      </c>
      <c r="C56" s="133">
        <v>1553</v>
      </c>
      <c r="D56" s="133">
        <v>0</v>
      </c>
      <c r="E56" s="133">
        <v>63</v>
      </c>
      <c r="F56" s="133">
        <v>2</v>
      </c>
      <c r="G56" s="133">
        <v>35</v>
      </c>
      <c r="H56" s="133">
        <v>1031</v>
      </c>
      <c r="I56" s="133" t="s">
        <v>414</v>
      </c>
      <c r="J56" s="133">
        <v>62</v>
      </c>
      <c r="K56" s="133">
        <v>2</v>
      </c>
      <c r="L56" s="133">
        <v>36</v>
      </c>
      <c r="M56" s="133">
        <v>522</v>
      </c>
      <c r="N56" s="133" t="s">
        <v>414</v>
      </c>
      <c r="O56" s="133">
        <v>66</v>
      </c>
      <c r="P56" s="133">
        <v>1</v>
      </c>
      <c r="Q56" s="133">
        <v>33</v>
      </c>
    </row>
    <row r="57" spans="1:17" x14ac:dyDescent="0.35">
      <c r="B57" s="133" t="s">
        <v>37</v>
      </c>
      <c r="C57" s="133">
        <v>787</v>
      </c>
      <c r="D57" s="133">
        <v>1</v>
      </c>
      <c r="E57" s="133">
        <v>69</v>
      </c>
      <c r="F57" s="133">
        <v>2</v>
      </c>
      <c r="G57" s="133">
        <v>29</v>
      </c>
      <c r="H57" s="133">
        <v>462</v>
      </c>
      <c r="I57" s="133" t="s">
        <v>414</v>
      </c>
      <c r="J57" s="133">
        <v>66</v>
      </c>
      <c r="K57" s="133">
        <v>3</v>
      </c>
      <c r="L57" s="133">
        <v>31</v>
      </c>
      <c r="M57" s="133">
        <v>325</v>
      </c>
      <c r="N57" s="133" t="s">
        <v>414</v>
      </c>
      <c r="O57" s="133">
        <v>73</v>
      </c>
      <c r="P57" s="133">
        <v>1</v>
      </c>
      <c r="Q57" s="133">
        <v>26</v>
      </c>
    </row>
    <row r="58" spans="1:17" x14ac:dyDescent="0.35">
      <c r="B58" s="133" t="s">
        <v>38</v>
      </c>
      <c r="C58" s="133">
        <v>6700</v>
      </c>
      <c r="D58" s="133">
        <v>1</v>
      </c>
      <c r="E58" s="133">
        <v>6</v>
      </c>
      <c r="F58" s="133">
        <v>29</v>
      </c>
      <c r="G58" s="133">
        <v>64</v>
      </c>
      <c r="H58" s="133">
        <v>5304</v>
      </c>
      <c r="I58" s="133">
        <v>1</v>
      </c>
      <c r="J58" s="133">
        <v>6</v>
      </c>
      <c r="K58" s="133">
        <v>29</v>
      </c>
      <c r="L58" s="133">
        <v>64</v>
      </c>
      <c r="M58" s="133">
        <v>1396</v>
      </c>
      <c r="N58" s="133">
        <v>1</v>
      </c>
      <c r="O58" s="133">
        <v>6</v>
      </c>
      <c r="P58" s="133">
        <v>30</v>
      </c>
      <c r="Q58" s="133">
        <v>64</v>
      </c>
    </row>
    <row r="59" spans="1:17" x14ac:dyDescent="0.35">
      <c r="B59" s="133" t="s">
        <v>39</v>
      </c>
      <c r="C59" s="133">
        <v>17899</v>
      </c>
      <c r="D59" s="133">
        <v>1</v>
      </c>
      <c r="E59" s="133">
        <v>8</v>
      </c>
      <c r="F59" s="133">
        <v>23</v>
      </c>
      <c r="G59" s="133">
        <v>68</v>
      </c>
      <c r="H59" s="133">
        <v>12743</v>
      </c>
      <c r="I59" s="133">
        <v>1</v>
      </c>
      <c r="J59" s="133">
        <v>8</v>
      </c>
      <c r="K59" s="133">
        <v>24</v>
      </c>
      <c r="L59" s="133">
        <v>68</v>
      </c>
      <c r="M59" s="133">
        <v>5156</v>
      </c>
      <c r="N59" s="133">
        <v>1</v>
      </c>
      <c r="O59" s="133">
        <v>8</v>
      </c>
      <c r="P59" s="133">
        <v>23</v>
      </c>
      <c r="Q59" s="133">
        <v>68</v>
      </c>
    </row>
    <row r="60" spans="1:17" x14ac:dyDescent="0.35">
      <c r="B60" s="133" t="s">
        <v>40</v>
      </c>
      <c r="C60" s="133">
        <v>944</v>
      </c>
      <c r="D60" s="133">
        <v>1</v>
      </c>
      <c r="E60" s="133">
        <v>17</v>
      </c>
      <c r="F60" s="133">
        <v>30</v>
      </c>
      <c r="G60" s="133">
        <v>53</v>
      </c>
      <c r="H60" s="133">
        <v>514</v>
      </c>
      <c r="I60" s="133" t="s">
        <v>414</v>
      </c>
      <c r="J60" s="133">
        <v>17</v>
      </c>
      <c r="K60" s="133">
        <v>29</v>
      </c>
      <c r="L60" s="133">
        <v>53</v>
      </c>
      <c r="M60" s="133">
        <v>430</v>
      </c>
      <c r="N60" s="133" t="s">
        <v>414</v>
      </c>
      <c r="O60" s="133">
        <v>16</v>
      </c>
      <c r="P60" s="133">
        <v>31</v>
      </c>
      <c r="Q60" s="133">
        <v>53</v>
      </c>
    </row>
    <row r="61" spans="1:17" x14ac:dyDescent="0.35">
      <c r="B61" s="133" t="s">
        <v>41</v>
      </c>
      <c r="C61" s="133">
        <v>620</v>
      </c>
      <c r="D61" s="133">
        <v>1</v>
      </c>
      <c r="E61" s="133">
        <v>7</v>
      </c>
      <c r="F61" s="133">
        <v>35</v>
      </c>
      <c r="G61" s="133">
        <v>57</v>
      </c>
      <c r="H61" s="133">
        <v>348</v>
      </c>
      <c r="I61" s="133" t="s">
        <v>414</v>
      </c>
      <c r="J61" s="133">
        <v>8</v>
      </c>
      <c r="K61" s="133">
        <v>32</v>
      </c>
      <c r="L61" s="133">
        <v>59</v>
      </c>
      <c r="M61" s="133">
        <v>272</v>
      </c>
      <c r="N61" s="133" t="s">
        <v>414</v>
      </c>
      <c r="O61" s="133">
        <v>7</v>
      </c>
      <c r="P61" s="133">
        <v>38</v>
      </c>
      <c r="Q61" s="133">
        <v>54</v>
      </c>
    </row>
    <row r="62" spans="1:17" x14ac:dyDescent="0.35">
      <c r="B62" s="133" t="s">
        <v>42</v>
      </c>
      <c r="C62" s="133">
        <v>91</v>
      </c>
      <c r="D62" s="133">
        <v>0</v>
      </c>
      <c r="E62" s="133">
        <v>24</v>
      </c>
      <c r="F62" s="133">
        <v>24</v>
      </c>
      <c r="G62" s="133">
        <v>52</v>
      </c>
      <c r="H62" s="133">
        <v>62</v>
      </c>
      <c r="I62" s="133">
        <v>0</v>
      </c>
      <c r="J62" s="133">
        <v>23</v>
      </c>
      <c r="K62" s="133">
        <v>19</v>
      </c>
      <c r="L62" s="133">
        <v>58</v>
      </c>
      <c r="M62" s="133">
        <v>29</v>
      </c>
      <c r="N62" s="133">
        <v>0</v>
      </c>
      <c r="O62" s="133">
        <v>28</v>
      </c>
      <c r="P62" s="133">
        <v>34</v>
      </c>
      <c r="Q62" s="133">
        <v>38</v>
      </c>
    </row>
    <row r="63" spans="1:17" x14ac:dyDescent="0.35">
      <c r="B63" s="133" t="s">
        <v>43</v>
      </c>
      <c r="C63" s="133">
        <v>1967</v>
      </c>
      <c r="D63" s="133">
        <v>1</v>
      </c>
      <c r="E63" s="133">
        <v>14</v>
      </c>
      <c r="F63" s="133">
        <v>28</v>
      </c>
      <c r="G63" s="133">
        <v>57</v>
      </c>
      <c r="H63" s="133">
        <v>1111</v>
      </c>
      <c r="I63" s="133">
        <v>1</v>
      </c>
      <c r="J63" s="133">
        <v>13</v>
      </c>
      <c r="K63" s="133">
        <v>26</v>
      </c>
      <c r="L63" s="133">
        <v>59</v>
      </c>
      <c r="M63" s="133">
        <v>856</v>
      </c>
      <c r="N63" s="133">
        <v>2</v>
      </c>
      <c r="O63" s="133">
        <v>16</v>
      </c>
      <c r="P63" s="133">
        <v>29</v>
      </c>
      <c r="Q63" s="133">
        <v>53</v>
      </c>
    </row>
    <row r="64" spans="1:17" x14ac:dyDescent="0.35">
      <c r="B64" s="133" t="s">
        <v>44</v>
      </c>
      <c r="C64" s="133">
        <v>3813</v>
      </c>
      <c r="D64" s="133">
        <v>1</v>
      </c>
      <c r="E64" s="133">
        <v>30</v>
      </c>
      <c r="F64" s="133">
        <v>24</v>
      </c>
      <c r="G64" s="133">
        <v>45</v>
      </c>
      <c r="H64" s="133">
        <v>3230</v>
      </c>
      <c r="I64" s="133">
        <v>1</v>
      </c>
      <c r="J64" s="133">
        <v>30</v>
      </c>
      <c r="K64" s="133">
        <v>24</v>
      </c>
      <c r="L64" s="133">
        <v>45</v>
      </c>
      <c r="M64" s="133">
        <v>583</v>
      </c>
      <c r="N64" s="133">
        <v>0</v>
      </c>
      <c r="O64" s="133">
        <v>30</v>
      </c>
      <c r="P64" s="133">
        <v>26</v>
      </c>
      <c r="Q64" s="133">
        <v>44</v>
      </c>
    </row>
    <row r="65" spans="1:17" x14ac:dyDescent="0.35">
      <c r="B65" s="134" t="s">
        <v>550</v>
      </c>
      <c r="C65" s="133">
        <v>42753</v>
      </c>
      <c r="D65" s="133">
        <v>1</v>
      </c>
      <c r="E65" s="133">
        <v>14</v>
      </c>
      <c r="F65" s="133">
        <v>22</v>
      </c>
      <c r="G65" s="133">
        <v>63</v>
      </c>
      <c r="H65" s="133">
        <v>30331</v>
      </c>
      <c r="I65" s="133">
        <v>1</v>
      </c>
      <c r="J65" s="133">
        <v>14</v>
      </c>
      <c r="K65" s="133">
        <v>22</v>
      </c>
      <c r="L65" s="133">
        <v>63</v>
      </c>
      <c r="M65" s="133">
        <v>12422</v>
      </c>
      <c r="N65" s="133">
        <v>1</v>
      </c>
      <c r="O65" s="133">
        <v>15</v>
      </c>
      <c r="P65" s="133">
        <v>22</v>
      </c>
      <c r="Q65" s="133">
        <v>63</v>
      </c>
    </row>
    <row r="66" spans="1:17" x14ac:dyDescent="0.35">
      <c r="B66" s="133" t="s">
        <v>45</v>
      </c>
      <c r="C66" s="133">
        <v>1709</v>
      </c>
      <c r="D66" s="133">
        <v>1</v>
      </c>
      <c r="E66" s="133">
        <v>13</v>
      </c>
      <c r="F66" s="133">
        <v>27</v>
      </c>
      <c r="G66" s="133">
        <v>59</v>
      </c>
      <c r="H66" s="133">
        <v>1075</v>
      </c>
      <c r="I66" s="133">
        <v>1</v>
      </c>
      <c r="J66" s="133">
        <v>13</v>
      </c>
      <c r="K66" s="133">
        <v>27</v>
      </c>
      <c r="L66" s="133">
        <v>60</v>
      </c>
      <c r="M66" s="133">
        <v>634</v>
      </c>
      <c r="N66" s="133">
        <v>1</v>
      </c>
      <c r="O66" s="133">
        <v>13</v>
      </c>
      <c r="P66" s="133">
        <v>27</v>
      </c>
      <c r="Q66" s="133">
        <v>59</v>
      </c>
    </row>
    <row r="69" spans="1:17" x14ac:dyDescent="0.35">
      <c r="A69" s="133" t="s">
        <v>14</v>
      </c>
      <c r="B69" s="133" t="s">
        <v>3</v>
      </c>
      <c r="C69" s="133">
        <v>593499</v>
      </c>
      <c r="D69" s="133">
        <v>0</v>
      </c>
      <c r="E69" s="133">
        <v>2</v>
      </c>
      <c r="F69" s="133">
        <v>58</v>
      </c>
      <c r="G69" s="133">
        <v>40</v>
      </c>
      <c r="H69" s="133">
        <v>303870</v>
      </c>
      <c r="I69" s="133">
        <v>0</v>
      </c>
      <c r="J69" s="133">
        <v>2</v>
      </c>
      <c r="K69" s="133">
        <v>54</v>
      </c>
      <c r="L69" s="133">
        <v>43</v>
      </c>
      <c r="M69" s="133">
        <v>289629</v>
      </c>
      <c r="N69" s="133">
        <v>0</v>
      </c>
      <c r="O69" s="133">
        <v>1</v>
      </c>
      <c r="P69" s="133">
        <v>62</v>
      </c>
      <c r="Q69" s="133">
        <v>37</v>
      </c>
    </row>
    <row r="70" spans="1:17" x14ac:dyDescent="0.35">
      <c r="B70" s="133" t="s">
        <v>15</v>
      </c>
      <c r="C70" s="133">
        <v>450408</v>
      </c>
      <c r="D70" s="133">
        <v>0</v>
      </c>
      <c r="E70" s="133">
        <v>1</v>
      </c>
      <c r="F70" s="133">
        <v>62</v>
      </c>
      <c r="G70" s="133">
        <v>36</v>
      </c>
      <c r="H70" s="133">
        <v>231151</v>
      </c>
      <c r="I70" s="133">
        <v>0</v>
      </c>
      <c r="J70" s="133">
        <v>2</v>
      </c>
      <c r="K70" s="133">
        <v>58</v>
      </c>
      <c r="L70" s="133">
        <v>40</v>
      </c>
      <c r="M70" s="133">
        <v>219257</v>
      </c>
      <c r="N70" s="133">
        <v>0</v>
      </c>
      <c r="O70" s="133">
        <v>1</v>
      </c>
      <c r="P70" s="133">
        <v>66</v>
      </c>
      <c r="Q70" s="133">
        <v>33</v>
      </c>
    </row>
    <row r="71" spans="1:17" x14ac:dyDescent="0.35">
      <c r="B71" s="133" t="s">
        <v>14</v>
      </c>
      <c r="C71" s="133">
        <v>143091</v>
      </c>
      <c r="D71" s="133">
        <v>0</v>
      </c>
      <c r="E71" s="133">
        <v>3</v>
      </c>
      <c r="F71" s="133">
        <v>45</v>
      </c>
      <c r="G71" s="133">
        <v>52</v>
      </c>
      <c r="H71" s="133">
        <v>72719</v>
      </c>
      <c r="I71" s="133">
        <v>1</v>
      </c>
      <c r="J71" s="133">
        <v>3</v>
      </c>
      <c r="K71" s="133">
        <v>41</v>
      </c>
      <c r="L71" s="133">
        <v>55</v>
      </c>
      <c r="M71" s="133">
        <v>70372</v>
      </c>
      <c r="N71" s="133">
        <v>0</v>
      </c>
      <c r="O71" s="133">
        <v>2</v>
      </c>
      <c r="P71" s="133">
        <v>49</v>
      </c>
      <c r="Q71" s="133">
        <v>48</v>
      </c>
    </row>
  </sheetData>
  <phoneticPr fontId="0"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L174"/>
  <sheetViews>
    <sheetView workbookViewId="0">
      <pane xSplit="2" ySplit="9" topLeftCell="C70" activePane="bottomRight" state="frozen"/>
      <selection sqref="A1:K1"/>
      <selection pane="topRight" sqref="A1:K1"/>
      <selection pane="bottomLeft" sqref="A1:K1"/>
      <selection pane="bottomRight" activeCell="I100" sqref="I100"/>
    </sheetView>
  </sheetViews>
  <sheetFormatPr defaultColWidth="9.1328125" defaultRowHeight="12.75" x14ac:dyDescent="0.35"/>
  <cols>
    <col min="1" max="1" width="17.1328125" style="133" customWidth="1"/>
    <col min="2" max="2" width="30.1328125" style="133" customWidth="1"/>
    <col min="3" max="16384" width="9.1328125" style="133"/>
  </cols>
  <sheetData>
    <row r="1" spans="1:38" ht="15" x14ac:dyDescent="0.4">
      <c r="A1" s="145" t="s">
        <v>421</v>
      </c>
      <c r="B1" s="175"/>
      <c r="C1" s="173"/>
      <c r="D1" s="173"/>
      <c r="E1" s="173"/>
      <c r="F1" s="173"/>
      <c r="G1" s="173"/>
      <c r="H1" s="173"/>
      <c r="I1" s="173"/>
      <c r="J1" s="173"/>
      <c r="K1" s="173"/>
      <c r="L1" s="173"/>
      <c r="M1" s="173"/>
      <c r="N1" s="173"/>
      <c r="O1" s="173"/>
      <c r="P1" s="173"/>
      <c r="Q1" s="173"/>
      <c r="R1" s="173"/>
      <c r="S1" s="173"/>
      <c r="T1" s="173"/>
      <c r="U1" s="173"/>
      <c r="V1" s="173">
        <v>22</v>
      </c>
      <c r="W1" s="173">
        <v>23</v>
      </c>
      <c r="X1" s="173">
        <v>24</v>
      </c>
      <c r="Y1" s="173">
        <v>25</v>
      </c>
      <c r="Z1" s="173">
        <v>26</v>
      </c>
      <c r="AA1" s="173">
        <v>27</v>
      </c>
      <c r="AB1" s="173">
        <v>28</v>
      </c>
      <c r="AC1" s="173">
        <v>29</v>
      </c>
      <c r="AD1" s="173">
        <v>30</v>
      </c>
      <c r="AE1" s="173">
        <v>31</v>
      </c>
      <c r="AF1" s="173">
        <v>32</v>
      </c>
      <c r="AG1" s="173">
        <v>33</v>
      </c>
      <c r="AH1" s="173">
        <v>34</v>
      </c>
      <c r="AI1" s="173">
        <v>35</v>
      </c>
      <c r="AJ1" s="173">
        <v>36</v>
      </c>
      <c r="AK1" s="173">
        <v>37</v>
      </c>
      <c r="AL1" s="173">
        <v>38</v>
      </c>
    </row>
    <row r="2" spans="1:38" ht="13.15" x14ac:dyDescent="0.4">
      <c r="A2" s="175"/>
      <c r="B2" s="175"/>
      <c r="C2" s="174" t="s">
        <v>16</v>
      </c>
      <c r="D2" s="174"/>
      <c r="E2" s="174"/>
      <c r="F2" s="174"/>
      <c r="G2" s="174"/>
      <c r="H2" s="174"/>
      <c r="I2" s="174" t="s">
        <v>19</v>
      </c>
      <c r="J2" s="174"/>
      <c r="K2" s="174"/>
      <c r="L2" s="174"/>
      <c r="M2" s="174"/>
      <c r="N2" s="174"/>
      <c r="O2" s="174" t="s">
        <v>432</v>
      </c>
      <c r="P2" s="174"/>
      <c r="Q2" s="174"/>
      <c r="R2" s="174"/>
      <c r="S2" s="174"/>
      <c r="T2" s="174"/>
      <c r="U2" s="174" t="s">
        <v>18</v>
      </c>
      <c r="V2" s="174"/>
      <c r="W2" s="174"/>
      <c r="X2" s="174"/>
      <c r="Y2" s="174"/>
      <c r="Z2" s="174"/>
      <c r="AA2" s="174" t="s">
        <v>21</v>
      </c>
      <c r="AB2" s="174"/>
      <c r="AC2" s="174"/>
      <c r="AD2" s="174"/>
      <c r="AE2" s="174"/>
      <c r="AF2" s="174"/>
      <c r="AG2" s="174" t="s">
        <v>48</v>
      </c>
      <c r="AH2" s="174"/>
      <c r="AI2" s="174"/>
      <c r="AJ2" s="174"/>
      <c r="AK2" s="174"/>
      <c r="AL2" s="174"/>
    </row>
    <row r="3" spans="1:38" ht="13.15" x14ac:dyDescent="0.4">
      <c r="A3" s="175"/>
      <c r="B3" s="175"/>
      <c r="C3" s="174" t="s">
        <v>398</v>
      </c>
      <c r="D3" s="174"/>
      <c r="E3" s="174"/>
      <c r="F3" s="174"/>
      <c r="G3" s="174"/>
      <c r="H3" s="174"/>
      <c r="I3" s="174" t="s">
        <v>398</v>
      </c>
      <c r="J3" s="174"/>
      <c r="K3" s="174"/>
      <c r="L3" s="174"/>
      <c r="M3" s="174"/>
      <c r="N3" s="174"/>
      <c r="O3" s="174" t="s">
        <v>398</v>
      </c>
      <c r="P3" s="174"/>
      <c r="Q3" s="174"/>
      <c r="R3" s="174"/>
      <c r="S3" s="174"/>
      <c r="T3" s="174"/>
      <c r="U3" s="174" t="s">
        <v>398</v>
      </c>
      <c r="V3" s="174"/>
      <c r="W3" s="174"/>
      <c r="X3" s="174"/>
      <c r="Y3" s="174"/>
      <c r="Z3" s="174"/>
      <c r="AA3" s="174" t="s">
        <v>398</v>
      </c>
      <c r="AB3" s="174"/>
      <c r="AC3" s="174"/>
      <c r="AD3" s="174"/>
      <c r="AE3" s="174"/>
      <c r="AF3" s="174"/>
      <c r="AG3" s="174" t="s">
        <v>398</v>
      </c>
      <c r="AH3" s="174"/>
      <c r="AI3" s="174"/>
      <c r="AJ3" s="174"/>
      <c r="AK3" s="174"/>
      <c r="AL3" s="174"/>
    </row>
    <row r="4" spans="1:38" x14ac:dyDescent="0.35">
      <c r="A4" s="175"/>
      <c r="B4" s="175"/>
      <c r="C4" s="175">
        <v>1</v>
      </c>
      <c r="D4" s="175"/>
      <c r="E4" s="175"/>
      <c r="F4" s="175"/>
      <c r="G4" s="175"/>
      <c r="H4" s="175"/>
      <c r="I4" s="175">
        <v>1</v>
      </c>
      <c r="J4" s="175"/>
      <c r="K4" s="175"/>
      <c r="L4" s="175"/>
      <c r="M4" s="175"/>
      <c r="N4" s="175"/>
      <c r="O4" s="175">
        <v>1</v>
      </c>
      <c r="P4" s="175"/>
      <c r="Q4" s="175"/>
      <c r="R4" s="175"/>
      <c r="S4" s="175"/>
      <c r="T4" s="175"/>
      <c r="U4" s="175">
        <v>1</v>
      </c>
      <c r="V4" s="175"/>
      <c r="W4" s="175"/>
      <c r="X4" s="175"/>
      <c r="Y4" s="175"/>
      <c r="Z4" s="175"/>
      <c r="AA4" s="175">
        <v>1</v>
      </c>
      <c r="AB4" s="175"/>
      <c r="AC4" s="175"/>
      <c r="AD4" s="175"/>
      <c r="AE4" s="175"/>
      <c r="AF4" s="175"/>
      <c r="AG4" s="175">
        <v>1</v>
      </c>
      <c r="AH4" s="175"/>
      <c r="AI4" s="175"/>
      <c r="AJ4" s="175"/>
      <c r="AK4" s="175"/>
      <c r="AL4" s="175"/>
    </row>
    <row r="5" spans="1:38" x14ac:dyDescent="0.35">
      <c r="A5" s="175"/>
      <c r="B5" s="175"/>
      <c r="C5" s="175" t="s">
        <v>418</v>
      </c>
      <c r="D5" s="175"/>
      <c r="E5" s="175"/>
      <c r="F5" s="175"/>
      <c r="G5" s="175"/>
      <c r="H5" s="175"/>
      <c r="I5" s="175" t="s">
        <v>418</v>
      </c>
      <c r="J5" s="175"/>
      <c r="K5" s="175"/>
      <c r="L5" s="175"/>
      <c r="M5" s="175"/>
      <c r="N5" s="175"/>
      <c r="O5" s="175" t="s">
        <v>418</v>
      </c>
      <c r="P5" s="175"/>
      <c r="Q5" s="175"/>
      <c r="R5" s="175"/>
      <c r="S5" s="175"/>
      <c r="T5" s="175"/>
      <c r="U5" s="175" t="s">
        <v>418</v>
      </c>
      <c r="V5" s="175"/>
      <c r="W5" s="175"/>
      <c r="X5" s="175"/>
      <c r="Y5" s="175"/>
      <c r="Z5" s="175"/>
      <c r="AA5" s="175" t="s">
        <v>418</v>
      </c>
      <c r="AB5" s="175"/>
      <c r="AC5" s="175"/>
      <c r="AD5" s="175"/>
      <c r="AE5" s="175"/>
      <c r="AF5" s="175"/>
      <c r="AG5" s="175" t="s">
        <v>418</v>
      </c>
      <c r="AH5" s="175"/>
      <c r="AI5" s="175"/>
      <c r="AJ5" s="175"/>
      <c r="AK5" s="175"/>
      <c r="AL5" s="175"/>
    </row>
    <row r="6" spans="1:38" x14ac:dyDescent="0.35">
      <c r="C6" s="175" t="s">
        <v>48</v>
      </c>
      <c r="D6" s="175"/>
      <c r="E6" s="175"/>
      <c r="F6" s="175">
        <v>1</v>
      </c>
      <c r="G6" s="175"/>
      <c r="H6" s="175"/>
      <c r="I6" s="175" t="s">
        <v>48</v>
      </c>
      <c r="J6" s="175"/>
      <c r="K6" s="175"/>
      <c r="L6" s="175">
        <v>1</v>
      </c>
      <c r="M6" s="175"/>
      <c r="N6" s="175"/>
      <c r="O6" s="175" t="s">
        <v>48</v>
      </c>
      <c r="P6" s="175"/>
      <c r="Q6" s="175"/>
      <c r="R6" s="175">
        <v>1</v>
      </c>
      <c r="S6" s="175"/>
      <c r="T6" s="175"/>
      <c r="U6" s="175" t="s">
        <v>48</v>
      </c>
      <c r="V6" s="175"/>
      <c r="W6" s="175"/>
      <c r="X6" s="175">
        <v>1</v>
      </c>
      <c r="Y6" s="175"/>
      <c r="Z6" s="175"/>
      <c r="AA6" s="175" t="s">
        <v>48</v>
      </c>
      <c r="AB6" s="175"/>
      <c r="AC6" s="175"/>
      <c r="AD6" s="175">
        <v>1</v>
      </c>
      <c r="AE6" s="175"/>
      <c r="AF6" s="175"/>
      <c r="AG6" s="175" t="s">
        <v>48</v>
      </c>
      <c r="AH6" s="175"/>
      <c r="AI6" s="175"/>
      <c r="AJ6" s="175">
        <v>1</v>
      </c>
      <c r="AK6" s="175"/>
      <c r="AL6" s="175"/>
    </row>
    <row r="7" spans="1:38" x14ac:dyDescent="0.35">
      <c r="C7" s="175" t="s">
        <v>399</v>
      </c>
      <c r="D7" s="175"/>
      <c r="E7" s="175"/>
      <c r="F7" s="175" t="s">
        <v>399</v>
      </c>
      <c r="G7" s="175"/>
      <c r="H7" s="175"/>
      <c r="I7" s="175" t="s">
        <v>399</v>
      </c>
      <c r="J7" s="175"/>
      <c r="K7" s="175"/>
      <c r="L7" s="175" t="s">
        <v>399</v>
      </c>
      <c r="M7" s="175"/>
      <c r="N7" s="175"/>
      <c r="O7" s="175" t="s">
        <v>399</v>
      </c>
      <c r="P7" s="175"/>
      <c r="Q7" s="175"/>
      <c r="R7" s="175" t="s">
        <v>399</v>
      </c>
      <c r="S7" s="175"/>
      <c r="T7" s="175"/>
      <c r="U7" s="175" t="s">
        <v>399</v>
      </c>
      <c r="V7" s="175"/>
      <c r="W7" s="175"/>
      <c r="X7" s="175" t="s">
        <v>399</v>
      </c>
      <c r="Y7" s="175"/>
      <c r="Z7" s="175"/>
      <c r="AA7" s="175" t="s">
        <v>399</v>
      </c>
      <c r="AB7" s="175"/>
      <c r="AC7" s="175"/>
      <c r="AD7" s="175" t="s">
        <v>399</v>
      </c>
      <c r="AE7" s="175"/>
      <c r="AF7" s="175"/>
      <c r="AG7" s="175" t="s">
        <v>399</v>
      </c>
      <c r="AH7" s="175"/>
      <c r="AI7" s="175"/>
      <c r="AJ7" s="175" t="s">
        <v>399</v>
      </c>
      <c r="AK7" s="175"/>
      <c r="AL7" s="175"/>
    </row>
    <row r="8" spans="1:38" ht="13.15" x14ac:dyDescent="0.4">
      <c r="C8" s="174" t="s">
        <v>48</v>
      </c>
      <c r="D8" s="174" t="s">
        <v>400</v>
      </c>
      <c r="E8" s="174" t="s">
        <v>401</v>
      </c>
      <c r="F8" s="174" t="s">
        <v>48</v>
      </c>
      <c r="G8" s="174" t="s">
        <v>400</v>
      </c>
      <c r="H8" s="174" t="s">
        <v>401</v>
      </c>
      <c r="I8" s="174" t="s">
        <v>48</v>
      </c>
      <c r="J8" s="174" t="s">
        <v>400</v>
      </c>
      <c r="K8" s="174" t="s">
        <v>401</v>
      </c>
      <c r="L8" s="174" t="s">
        <v>48</v>
      </c>
      <c r="M8" s="174" t="s">
        <v>400</v>
      </c>
      <c r="N8" s="174" t="s">
        <v>401</v>
      </c>
      <c r="O8" s="174" t="s">
        <v>48</v>
      </c>
      <c r="P8" s="174" t="s">
        <v>400</v>
      </c>
      <c r="Q8" s="174" t="s">
        <v>401</v>
      </c>
      <c r="R8" s="174" t="s">
        <v>48</v>
      </c>
      <c r="S8" s="174" t="s">
        <v>400</v>
      </c>
      <c r="T8" s="174" t="s">
        <v>401</v>
      </c>
      <c r="U8" s="174" t="s">
        <v>48</v>
      </c>
      <c r="V8" s="174" t="s">
        <v>400</v>
      </c>
      <c r="W8" s="174" t="s">
        <v>401</v>
      </c>
      <c r="X8" s="174" t="s">
        <v>48</v>
      </c>
      <c r="Y8" s="174" t="s">
        <v>400</v>
      </c>
      <c r="Z8" s="174" t="s">
        <v>401</v>
      </c>
      <c r="AA8" s="174" t="s">
        <v>48</v>
      </c>
      <c r="AB8" s="174" t="s">
        <v>400</v>
      </c>
      <c r="AC8" s="174" t="s">
        <v>401</v>
      </c>
      <c r="AD8" s="174" t="s">
        <v>48</v>
      </c>
      <c r="AE8" s="174" t="s">
        <v>400</v>
      </c>
      <c r="AF8" s="174" t="s">
        <v>401</v>
      </c>
      <c r="AG8" s="174" t="s">
        <v>48</v>
      </c>
      <c r="AH8" s="174" t="s">
        <v>400</v>
      </c>
      <c r="AI8" s="174" t="s">
        <v>401</v>
      </c>
      <c r="AJ8" s="174" t="s">
        <v>48</v>
      </c>
      <c r="AK8" s="174" t="s">
        <v>400</v>
      </c>
      <c r="AL8" s="174" t="s">
        <v>401</v>
      </c>
    </row>
    <row r="9" spans="1:38" x14ac:dyDescent="0.35">
      <c r="C9" s="175" t="s">
        <v>407</v>
      </c>
      <c r="D9" s="175" t="s">
        <v>407</v>
      </c>
      <c r="E9" s="175" t="s">
        <v>407</v>
      </c>
      <c r="F9" s="175" t="s">
        <v>407</v>
      </c>
      <c r="G9" s="175" t="s">
        <v>407</v>
      </c>
      <c r="H9" s="175" t="s">
        <v>407</v>
      </c>
      <c r="I9" s="175" t="s">
        <v>407</v>
      </c>
      <c r="J9" s="175" t="s">
        <v>407</v>
      </c>
      <c r="K9" s="175" t="s">
        <v>407</v>
      </c>
      <c r="L9" s="175" t="s">
        <v>407</v>
      </c>
      <c r="M9" s="175" t="s">
        <v>407</v>
      </c>
      <c r="N9" s="175" t="s">
        <v>407</v>
      </c>
      <c r="O9" s="175" t="s">
        <v>407</v>
      </c>
      <c r="P9" s="175" t="s">
        <v>407</v>
      </c>
      <c r="Q9" s="175" t="s">
        <v>407</v>
      </c>
      <c r="R9" s="175" t="s">
        <v>407</v>
      </c>
      <c r="S9" s="175" t="s">
        <v>407</v>
      </c>
      <c r="T9" s="175" t="s">
        <v>407</v>
      </c>
      <c r="U9" s="175" t="s">
        <v>407</v>
      </c>
      <c r="V9" s="175" t="s">
        <v>407</v>
      </c>
      <c r="W9" s="175" t="s">
        <v>407</v>
      </c>
      <c r="X9" s="175" t="s">
        <v>407</v>
      </c>
      <c r="Y9" s="175" t="s">
        <v>407</v>
      </c>
      <c r="Z9" s="175" t="s">
        <v>407</v>
      </c>
      <c r="AA9" s="175" t="s">
        <v>407</v>
      </c>
      <c r="AB9" s="175" t="s">
        <v>407</v>
      </c>
      <c r="AC9" s="175" t="s">
        <v>407</v>
      </c>
      <c r="AD9" s="175" t="s">
        <v>407</v>
      </c>
      <c r="AE9" s="175" t="s">
        <v>407</v>
      </c>
      <c r="AF9" s="175" t="s">
        <v>407</v>
      </c>
      <c r="AG9" s="175" t="s">
        <v>407</v>
      </c>
      <c r="AH9" s="175" t="s">
        <v>407</v>
      </c>
      <c r="AI9" s="175" t="s">
        <v>407</v>
      </c>
      <c r="AJ9" s="175" t="s">
        <v>407</v>
      </c>
      <c r="AK9" s="175" t="s">
        <v>407</v>
      </c>
      <c r="AL9" s="175" t="s">
        <v>407</v>
      </c>
    </row>
    <row r="10" spans="1:38" x14ac:dyDescent="0.35">
      <c r="A10" s="133" t="s">
        <v>255</v>
      </c>
      <c r="B10" s="133" t="s">
        <v>256</v>
      </c>
      <c r="C10" s="319" t="s">
        <v>441</v>
      </c>
      <c r="D10" s="319" t="s">
        <v>441</v>
      </c>
      <c r="E10" s="319" t="s">
        <v>441</v>
      </c>
      <c r="F10" s="319" t="s">
        <v>441</v>
      </c>
      <c r="G10" s="319" t="s">
        <v>441</v>
      </c>
      <c r="H10" s="319" t="s">
        <v>441</v>
      </c>
      <c r="I10" s="319" t="s">
        <v>33</v>
      </c>
      <c r="J10" s="319" t="s">
        <v>33</v>
      </c>
      <c r="K10" s="319" t="s">
        <v>33</v>
      </c>
      <c r="L10" s="319" t="s">
        <v>33</v>
      </c>
      <c r="M10" s="319" t="s">
        <v>33</v>
      </c>
      <c r="N10" s="319" t="s">
        <v>33</v>
      </c>
      <c r="O10" s="319" t="s">
        <v>33</v>
      </c>
      <c r="P10" s="319" t="s">
        <v>33</v>
      </c>
      <c r="Q10" s="319" t="s">
        <v>33</v>
      </c>
      <c r="R10" s="319" t="s">
        <v>33</v>
      </c>
      <c r="S10" s="319" t="s">
        <v>33</v>
      </c>
      <c r="T10" s="319" t="s">
        <v>33</v>
      </c>
      <c r="U10" s="319" t="s">
        <v>441</v>
      </c>
      <c r="V10" s="319" t="s">
        <v>441</v>
      </c>
      <c r="W10" s="319" t="s">
        <v>441</v>
      </c>
      <c r="X10" s="319" t="s">
        <v>441</v>
      </c>
      <c r="Y10" s="319" t="s">
        <v>441</v>
      </c>
      <c r="Z10" s="319" t="s">
        <v>441</v>
      </c>
      <c r="AA10" s="319" t="s">
        <v>441</v>
      </c>
      <c r="AB10" s="319" t="s">
        <v>441</v>
      </c>
      <c r="AC10" s="319" t="s">
        <v>441</v>
      </c>
      <c r="AD10" s="319" t="s">
        <v>441</v>
      </c>
      <c r="AE10" s="319" t="s">
        <v>441</v>
      </c>
      <c r="AF10" s="319" t="s">
        <v>441</v>
      </c>
      <c r="AG10" s="319" t="s">
        <v>441</v>
      </c>
      <c r="AH10" s="319" t="s">
        <v>441</v>
      </c>
      <c r="AI10" s="319" t="s">
        <v>441</v>
      </c>
      <c r="AJ10" s="319" t="s">
        <v>441</v>
      </c>
      <c r="AK10" s="319" t="s">
        <v>441</v>
      </c>
      <c r="AL10" s="319" t="s">
        <v>441</v>
      </c>
    </row>
    <row r="11" spans="1:38" x14ac:dyDescent="0.35">
      <c r="A11" s="133" t="s">
        <v>253</v>
      </c>
      <c r="B11" s="133" t="s">
        <v>254</v>
      </c>
      <c r="C11">
        <v>1365</v>
      </c>
      <c r="D11">
        <v>636</v>
      </c>
      <c r="E11">
        <v>729</v>
      </c>
      <c r="F11">
        <v>82</v>
      </c>
      <c r="G11">
        <v>80</v>
      </c>
      <c r="H11">
        <v>83</v>
      </c>
      <c r="I11" s="319" t="s">
        <v>33</v>
      </c>
      <c r="J11" s="319" t="s">
        <v>33</v>
      </c>
      <c r="K11" s="319" t="s">
        <v>33</v>
      </c>
      <c r="L11" s="319" t="s">
        <v>33</v>
      </c>
      <c r="M11" s="319" t="s">
        <v>33</v>
      </c>
      <c r="N11" s="319" t="s">
        <v>33</v>
      </c>
      <c r="O11" s="319" t="s">
        <v>33</v>
      </c>
      <c r="P11" s="319" t="s">
        <v>33</v>
      </c>
      <c r="Q11" s="319" t="s">
        <v>33</v>
      </c>
      <c r="R11" s="319" t="s">
        <v>33</v>
      </c>
      <c r="S11" s="319" t="s">
        <v>33</v>
      </c>
      <c r="T11" s="319" t="s">
        <v>33</v>
      </c>
      <c r="U11">
        <v>190</v>
      </c>
      <c r="V11">
        <v>131</v>
      </c>
      <c r="W11">
        <v>59</v>
      </c>
      <c r="X11">
        <v>48</v>
      </c>
      <c r="Y11">
        <v>47</v>
      </c>
      <c r="Z11">
        <v>51</v>
      </c>
      <c r="AA11">
        <v>54</v>
      </c>
      <c r="AB11">
        <v>42</v>
      </c>
      <c r="AC11">
        <v>12</v>
      </c>
      <c r="AD11">
        <v>24</v>
      </c>
      <c r="AE11" t="s">
        <v>414</v>
      </c>
      <c r="AF11" t="s">
        <v>414</v>
      </c>
      <c r="AG11">
        <v>1624</v>
      </c>
      <c r="AH11">
        <v>817</v>
      </c>
      <c r="AI11">
        <v>807</v>
      </c>
      <c r="AJ11">
        <v>75</v>
      </c>
      <c r="AK11">
        <v>71</v>
      </c>
      <c r="AL11">
        <v>80</v>
      </c>
    </row>
    <row r="12" spans="1:38" x14ac:dyDescent="0.35">
      <c r="A12" s="133" t="s">
        <v>299</v>
      </c>
      <c r="B12" s="133" t="s">
        <v>300</v>
      </c>
      <c r="C12">
        <v>2803</v>
      </c>
      <c r="D12">
        <v>1326</v>
      </c>
      <c r="E12">
        <v>1477</v>
      </c>
      <c r="F12">
        <v>90</v>
      </c>
      <c r="G12">
        <v>88</v>
      </c>
      <c r="H12">
        <v>92</v>
      </c>
      <c r="I12" s="319" t="s">
        <v>33</v>
      </c>
      <c r="J12" s="319" t="s">
        <v>33</v>
      </c>
      <c r="K12" s="319" t="s">
        <v>33</v>
      </c>
      <c r="L12" s="319" t="s">
        <v>33</v>
      </c>
      <c r="M12" s="319" t="s">
        <v>33</v>
      </c>
      <c r="N12" s="319" t="s">
        <v>33</v>
      </c>
      <c r="O12" s="319" t="s">
        <v>33</v>
      </c>
      <c r="P12" s="319" t="s">
        <v>33</v>
      </c>
      <c r="Q12" s="319" t="s">
        <v>33</v>
      </c>
      <c r="R12" s="319" t="s">
        <v>33</v>
      </c>
      <c r="S12" s="319" t="s">
        <v>33</v>
      </c>
      <c r="T12" s="319" t="s">
        <v>33</v>
      </c>
      <c r="U12">
        <v>558</v>
      </c>
      <c r="V12">
        <v>378</v>
      </c>
      <c r="W12">
        <v>180</v>
      </c>
      <c r="X12">
        <v>58</v>
      </c>
      <c r="Y12">
        <v>59</v>
      </c>
      <c r="Z12">
        <v>57</v>
      </c>
      <c r="AA12">
        <v>62</v>
      </c>
      <c r="AB12">
        <v>38</v>
      </c>
      <c r="AC12">
        <v>24</v>
      </c>
      <c r="AD12">
        <v>16</v>
      </c>
      <c r="AE12">
        <v>11</v>
      </c>
      <c r="AF12">
        <v>25</v>
      </c>
      <c r="AG12">
        <v>3457</v>
      </c>
      <c r="AH12">
        <v>1760</v>
      </c>
      <c r="AI12">
        <v>1697</v>
      </c>
      <c r="AJ12">
        <v>83</v>
      </c>
      <c r="AK12">
        <v>80</v>
      </c>
      <c r="AL12">
        <v>87</v>
      </c>
    </row>
    <row r="13" spans="1:38" x14ac:dyDescent="0.35">
      <c r="A13" s="133" t="s">
        <v>257</v>
      </c>
      <c r="B13" s="133" t="s">
        <v>258</v>
      </c>
      <c r="C13">
        <v>2223</v>
      </c>
      <c r="D13">
        <v>1054</v>
      </c>
      <c r="E13">
        <v>1169</v>
      </c>
      <c r="F13">
        <v>88</v>
      </c>
      <c r="G13">
        <v>87</v>
      </c>
      <c r="H13">
        <v>89</v>
      </c>
      <c r="I13" s="319" t="s">
        <v>33</v>
      </c>
      <c r="J13" s="319" t="s">
        <v>33</v>
      </c>
      <c r="K13" s="319" t="s">
        <v>33</v>
      </c>
      <c r="L13" s="319" t="s">
        <v>33</v>
      </c>
      <c r="M13" s="319" t="s">
        <v>33</v>
      </c>
      <c r="N13" s="319" t="s">
        <v>33</v>
      </c>
      <c r="O13" s="319" t="s">
        <v>33</v>
      </c>
      <c r="P13" s="319" t="s">
        <v>33</v>
      </c>
      <c r="Q13" s="319" t="s">
        <v>33</v>
      </c>
      <c r="R13" s="319" t="s">
        <v>33</v>
      </c>
      <c r="S13" s="319" t="s">
        <v>33</v>
      </c>
      <c r="T13" s="319" t="s">
        <v>33</v>
      </c>
      <c r="U13">
        <v>394</v>
      </c>
      <c r="V13">
        <v>267</v>
      </c>
      <c r="W13">
        <v>127</v>
      </c>
      <c r="X13">
        <v>58</v>
      </c>
      <c r="Y13">
        <v>57</v>
      </c>
      <c r="Z13">
        <v>59</v>
      </c>
      <c r="AA13">
        <v>89</v>
      </c>
      <c r="AB13">
        <v>65</v>
      </c>
      <c r="AC13">
        <v>24</v>
      </c>
      <c r="AD13">
        <v>36</v>
      </c>
      <c r="AE13">
        <v>40</v>
      </c>
      <c r="AF13">
        <v>25</v>
      </c>
      <c r="AG13">
        <v>2728</v>
      </c>
      <c r="AH13">
        <v>1397</v>
      </c>
      <c r="AI13">
        <v>1331</v>
      </c>
      <c r="AJ13">
        <v>82</v>
      </c>
      <c r="AK13">
        <v>78</v>
      </c>
      <c r="AL13">
        <v>85</v>
      </c>
    </row>
    <row r="14" spans="1:38" x14ac:dyDescent="0.35">
      <c r="A14" s="133" t="s">
        <v>259</v>
      </c>
      <c r="B14" s="133" t="s">
        <v>260</v>
      </c>
      <c r="C14">
        <v>1238</v>
      </c>
      <c r="D14">
        <v>587</v>
      </c>
      <c r="E14">
        <v>651</v>
      </c>
      <c r="F14">
        <v>88</v>
      </c>
      <c r="G14">
        <v>87</v>
      </c>
      <c r="H14">
        <v>89</v>
      </c>
      <c r="I14" s="319" t="s">
        <v>33</v>
      </c>
      <c r="J14" s="319" t="s">
        <v>33</v>
      </c>
      <c r="K14" s="319" t="s">
        <v>33</v>
      </c>
      <c r="L14" s="319" t="s">
        <v>33</v>
      </c>
      <c r="M14" s="319" t="s">
        <v>33</v>
      </c>
      <c r="N14" s="319" t="s">
        <v>33</v>
      </c>
      <c r="O14" s="319" t="s">
        <v>33</v>
      </c>
      <c r="P14" s="319" t="s">
        <v>33</v>
      </c>
      <c r="Q14" s="319" t="s">
        <v>33</v>
      </c>
      <c r="R14" s="319" t="s">
        <v>33</v>
      </c>
      <c r="S14" s="319" t="s">
        <v>33</v>
      </c>
      <c r="T14" s="319" t="s">
        <v>33</v>
      </c>
      <c r="U14">
        <v>191</v>
      </c>
      <c r="V14">
        <v>126</v>
      </c>
      <c r="W14">
        <v>65</v>
      </c>
      <c r="X14">
        <v>60</v>
      </c>
      <c r="Y14">
        <v>58</v>
      </c>
      <c r="Z14">
        <v>65</v>
      </c>
      <c r="AA14">
        <v>47</v>
      </c>
      <c r="AB14">
        <v>30</v>
      </c>
      <c r="AC14">
        <v>17</v>
      </c>
      <c r="AD14">
        <v>34</v>
      </c>
      <c r="AE14">
        <v>23</v>
      </c>
      <c r="AF14">
        <v>53</v>
      </c>
      <c r="AG14">
        <v>1496</v>
      </c>
      <c r="AH14">
        <v>751</v>
      </c>
      <c r="AI14">
        <v>745</v>
      </c>
      <c r="AJ14">
        <v>82</v>
      </c>
      <c r="AK14">
        <v>79</v>
      </c>
      <c r="AL14">
        <v>84</v>
      </c>
    </row>
    <row r="15" spans="1:38" x14ac:dyDescent="0.35">
      <c r="A15" s="133" t="s">
        <v>263</v>
      </c>
      <c r="B15" s="133" t="s">
        <v>264</v>
      </c>
      <c r="C15">
        <v>1724</v>
      </c>
      <c r="D15">
        <v>783</v>
      </c>
      <c r="E15">
        <v>941</v>
      </c>
      <c r="F15">
        <v>83</v>
      </c>
      <c r="G15">
        <v>82</v>
      </c>
      <c r="H15">
        <v>84</v>
      </c>
      <c r="I15" s="319" t="s">
        <v>33</v>
      </c>
      <c r="J15" s="319" t="s">
        <v>33</v>
      </c>
      <c r="K15" s="319" t="s">
        <v>33</v>
      </c>
      <c r="L15" s="319" t="s">
        <v>33</v>
      </c>
      <c r="M15" s="319" t="s">
        <v>33</v>
      </c>
      <c r="N15" s="319" t="s">
        <v>33</v>
      </c>
      <c r="O15" s="319" t="s">
        <v>33</v>
      </c>
      <c r="P15" s="319" t="s">
        <v>33</v>
      </c>
      <c r="Q15" s="319" t="s">
        <v>33</v>
      </c>
      <c r="R15" s="319" t="s">
        <v>33</v>
      </c>
      <c r="S15" s="319" t="s">
        <v>33</v>
      </c>
      <c r="T15" s="319" t="s">
        <v>33</v>
      </c>
      <c r="U15">
        <v>230</v>
      </c>
      <c r="V15">
        <v>161</v>
      </c>
      <c r="W15">
        <v>69</v>
      </c>
      <c r="X15">
        <v>46</v>
      </c>
      <c r="Y15">
        <v>47</v>
      </c>
      <c r="Z15">
        <v>43</v>
      </c>
      <c r="AA15">
        <v>41</v>
      </c>
      <c r="AB15">
        <v>25</v>
      </c>
      <c r="AC15">
        <v>16</v>
      </c>
      <c r="AD15">
        <v>27</v>
      </c>
      <c r="AE15">
        <v>28</v>
      </c>
      <c r="AF15">
        <v>25</v>
      </c>
      <c r="AG15">
        <v>2009</v>
      </c>
      <c r="AH15">
        <v>978</v>
      </c>
      <c r="AI15">
        <v>1031</v>
      </c>
      <c r="AJ15">
        <v>77</v>
      </c>
      <c r="AK15">
        <v>75</v>
      </c>
      <c r="AL15">
        <v>80</v>
      </c>
    </row>
    <row r="16" spans="1:38" x14ac:dyDescent="0.35">
      <c r="A16" s="133" t="s">
        <v>265</v>
      </c>
      <c r="B16" s="133" t="s">
        <v>266</v>
      </c>
      <c r="C16">
        <v>847</v>
      </c>
      <c r="D16">
        <v>406</v>
      </c>
      <c r="E16">
        <v>441</v>
      </c>
      <c r="F16">
        <v>90</v>
      </c>
      <c r="G16">
        <v>92</v>
      </c>
      <c r="H16">
        <v>89</v>
      </c>
      <c r="I16" s="319" t="s">
        <v>33</v>
      </c>
      <c r="J16" s="319" t="s">
        <v>33</v>
      </c>
      <c r="K16" s="319" t="s">
        <v>33</v>
      </c>
      <c r="L16" s="319" t="s">
        <v>33</v>
      </c>
      <c r="M16" s="319" t="s">
        <v>33</v>
      </c>
      <c r="N16" s="319" t="s">
        <v>33</v>
      </c>
      <c r="O16" s="319" t="s">
        <v>33</v>
      </c>
      <c r="P16" s="319" t="s">
        <v>33</v>
      </c>
      <c r="Q16" s="319" t="s">
        <v>33</v>
      </c>
      <c r="R16" s="319" t="s">
        <v>33</v>
      </c>
      <c r="S16" s="319" t="s">
        <v>33</v>
      </c>
      <c r="T16" s="319" t="s">
        <v>33</v>
      </c>
      <c r="U16">
        <v>102</v>
      </c>
      <c r="V16">
        <v>79</v>
      </c>
      <c r="W16">
        <v>23</v>
      </c>
      <c r="X16">
        <v>54</v>
      </c>
      <c r="Y16">
        <v>52</v>
      </c>
      <c r="Z16">
        <v>61</v>
      </c>
      <c r="AA16">
        <v>29</v>
      </c>
      <c r="AB16">
        <v>23</v>
      </c>
      <c r="AC16">
        <v>6</v>
      </c>
      <c r="AD16">
        <v>28</v>
      </c>
      <c r="AE16" t="s">
        <v>414</v>
      </c>
      <c r="AF16" t="s">
        <v>414</v>
      </c>
      <c r="AG16">
        <v>988</v>
      </c>
      <c r="AH16">
        <v>513</v>
      </c>
      <c r="AI16">
        <v>475</v>
      </c>
      <c r="AJ16">
        <v>84</v>
      </c>
      <c r="AK16">
        <v>82</v>
      </c>
      <c r="AL16">
        <v>86</v>
      </c>
    </row>
    <row r="17" spans="1:38" x14ac:dyDescent="0.35">
      <c r="A17" s="133" t="s">
        <v>267</v>
      </c>
      <c r="B17" s="133" t="s">
        <v>268</v>
      </c>
      <c r="C17">
        <v>2627</v>
      </c>
      <c r="D17">
        <v>1228</v>
      </c>
      <c r="E17">
        <v>1399</v>
      </c>
      <c r="F17">
        <v>90</v>
      </c>
      <c r="G17">
        <v>90</v>
      </c>
      <c r="H17">
        <v>90</v>
      </c>
      <c r="I17" s="319" t="s">
        <v>33</v>
      </c>
      <c r="J17" s="319" t="s">
        <v>33</v>
      </c>
      <c r="K17" s="319" t="s">
        <v>33</v>
      </c>
      <c r="L17" s="319" t="s">
        <v>33</v>
      </c>
      <c r="M17" s="319" t="s">
        <v>33</v>
      </c>
      <c r="N17" s="319" t="s">
        <v>33</v>
      </c>
      <c r="O17" s="319" t="s">
        <v>33</v>
      </c>
      <c r="P17" s="319" t="s">
        <v>33</v>
      </c>
      <c r="Q17" s="319" t="s">
        <v>33</v>
      </c>
      <c r="R17" s="319" t="s">
        <v>33</v>
      </c>
      <c r="S17" s="319" t="s">
        <v>33</v>
      </c>
      <c r="T17" s="319" t="s">
        <v>33</v>
      </c>
      <c r="U17">
        <v>497</v>
      </c>
      <c r="V17">
        <v>356</v>
      </c>
      <c r="W17">
        <v>141</v>
      </c>
      <c r="X17">
        <v>52</v>
      </c>
      <c r="Y17">
        <v>52</v>
      </c>
      <c r="Z17">
        <v>50</v>
      </c>
      <c r="AA17">
        <v>71</v>
      </c>
      <c r="AB17">
        <v>56</v>
      </c>
      <c r="AC17">
        <v>15</v>
      </c>
      <c r="AD17">
        <v>23</v>
      </c>
      <c r="AE17" t="s">
        <v>414</v>
      </c>
      <c r="AF17" t="s">
        <v>414</v>
      </c>
      <c r="AG17">
        <v>3209</v>
      </c>
      <c r="AH17">
        <v>1648</v>
      </c>
      <c r="AI17">
        <v>1561</v>
      </c>
      <c r="AJ17">
        <v>82</v>
      </c>
      <c r="AK17">
        <v>79</v>
      </c>
      <c r="AL17">
        <v>85</v>
      </c>
    </row>
    <row r="18" spans="1:38" x14ac:dyDescent="0.35">
      <c r="A18" s="133" t="s">
        <v>269</v>
      </c>
      <c r="B18" s="133" t="s">
        <v>270</v>
      </c>
      <c r="C18">
        <v>3139</v>
      </c>
      <c r="D18">
        <v>1529</v>
      </c>
      <c r="E18">
        <v>1610</v>
      </c>
      <c r="F18">
        <v>89</v>
      </c>
      <c r="G18">
        <v>88</v>
      </c>
      <c r="H18">
        <v>90</v>
      </c>
      <c r="I18" s="319" t="s">
        <v>33</v>
      </c>
      <c r="J18" s="319" t="s">
        <v>33</v>
      </c>
      <c r="K18" s="319" t="s">
        <v>33</v>
      </c>
      <c r="L18" s="319" t="s">
        <v>33</v>
      </c>
      <c r="M18" s="319" t="s">
        <v>33</v>
      </c>
      <c r="N18" s="319" t="s">
        <v>33</v>
      </c>
      <c r="O18" s="319" t="s">
        <v>33</v>
      </c>
      <c r="P18" s="319" t="s">
        <v>33</v>
      </c>
      <c r="Q18" s="319" t="s">
        <v>33</v>
      </c>
      <c r="R18" s="319" t="s">
        <v>33</v>
      </c>
      <c r="S18" s="319" t="s">
        <v>33</v>
      </c>
      <c r="T18" s="319" t="s">
        <v>33</v>
      </c>
      <c r="U18">
        <v>469</v>
      </c>
      <c r="V18">
        <v>294</v>
      </c>
      <c r="W18">
        <v>175</v>
      </c>
      <c r="X18">
        <v>56</v>
      </c>
      <c r="Y18">
        <v>53</v>
      </c>
      <c r="Z18">
        <v>61</v>
      </c>
      <c r="AA18">
        <v>36</v>
      </c>
      <c r="AB18">
        <v>30</v>
      </c>
      <c r="AC18">
        <v>6</v>
      </c>
      <c r="AD18">
        <v>22</v>
      </c>
      <c r="AE18" t="s">
        <v>414</v>
      </c>
      <c r="AF18" t="s">
        <v>414</v>
      </c>
      <c r="AG18">
        <v>3678</v>
      </c>
      <c r="AH18">
        <v>1873</v>
      </c>
      <c r="AI18">
        <v>1805</v>
      </c>
      <c r="AJ18">
        <v>83</v>
      </c>
      <c r="AK18">
        <v>80</v>
      </c>
      <c r="AL18">
        <v>87</v>
      </c>
    </row>
    <row r="19" spans="1:38" x14ac:dyDescent="0.35">
      <c r="A19" s="133" t="s">
        <v>273</v>
      </c>
      <c r="B19" s="133" t="s">
        <v>274</v>
      </c>
      <c r="C19">
        <v>2856</v>
      </c>
      <c r="D19">
        <v>1399</v>
      </c>
      <c r="E19">
        <v>1457</v>
      </c>
      <c r="F19">
        <v>88</v>
      </c>
      <c r="G19">
        <v>86</v>
      </c>
      <c r="H19">
        <v>89</v>
      </c>
      <c r="I19" s="319" t="s">
        <v>33</v>
      </c>
      <c r="J19" s="319" t="s">
        <v>33</v>
      </c>
      <c r="K19" s="319" t="s">
        <v>33</v>
      </c>
      <c r="L19" s="319" t="s">
        <v>33</v>
      </c>
      <c r="M19" s="319" t="s">
        <v>33</v>
      </c>
      <c r="N19" s="319" t="s">
        <v>33</v>
      </c>
      <c r="O19" s="319" t="s">
        <v>33</v>
      </c>
      <c r="P19" s="319" t="s">
        <v>33</v>
      </c>
      <c r="Q19" s="319" t="s">
        <v>33</v>
      </c>
      <c r="R19" s="319" t="s">
        <v>33</v>
      </c>
      <c r="S19" s="319" t="s">
        <v>33</v>
      </c>
      <c r="T19" s="319" t="s">
        <v>33</v>
      </c>
      <c r="U19">
        <v>493</v>
      </c>
      <c r="V19">
        <v>357</v>
      </c>
      <c r="W19">
        <v>136</v>
      </c>
      <c r="X19">
        <v>53</v>
      </c>
      <c r="Y19">
        <v>54</v>
      </c>
      <c r="Z19">
        <v>50</v>
      </c>
      <c r="AA19">
        <v>78</v>
      </c>
      <c r="AB19">
        <v>59</v>
      </c>
      <c r="AC19">
        <v>19</v>
      </c>
      <c r="AD19">
        <v>23</v>
      </c>
      <c r="AE19">
        <v>25</v>
      </c>
      <c r="AF19">
        <v>16</v>
      </c>
      <c r="AG19">
        <v>3451</v>
      </c>
      <c r="AH19">
        <v>1824</v>
      </c>
      <c r="AI19">
        <v>1627</v>
      </c>
      <c r="AJ19">
        <v>81</v>
      </c>
      <c r="AK19">
        <v>78</v>
      </c>
      <c r="AL19">
        <v>84</v>
      </c>
    </row>
    <row r="20" spans="1:38" x14ac:dyDescent="0.35">
      <c r="A20" s="133" t="s">
        <v>275</v>
      </c>
      <c r="B20" s="133" t="s">
        <v>276</v>
      </c>
      <c r="C20">
        <v>2747</v>
      </c>
      <c r="D20">
        <v>1336</v>
      </c>
      <c r="E20">
        <v>1411</v>
      </c>
      <c r="F20">
        <v>85</v>
      </c>
      <c r="G20">
        <v>82</v>
      </c>
      <c r="H20">
        <v>87</v>
      </c>
      <c r="I20" s="319" t="s">
        <v>33</v>
      </c>
      <c r="J20" s="319" t="s">
        <v>33</v>
      </c>
      <c r="K20" s="319" t="s">
        <v>33</v>
      </c>
      <c r="L20" s="319" t="s">
        <v>33</v>
      </c>
      <c r="M20" s="319" t="s">
        <v>33</v>
      </c>
      <c r="N20" s="319" t="s">
        <v>33</v>
      </c>
      <c r="O20" s="319" t="s">
        <v>33</v>
      </c>
      <c r="P20" s="319" t="s">
        <v>33</v>
      </c>
      <c r="Q20" s="319" t="s">
        <v>33</v>
      </c>
      <c r="R20" s="319" t="s">
        <v>33</v>
      </c>
      <c r="S20" s="319" t="s">
        <v>33</v>
      </c>
      <c r="T20" s="319" t="s">
        <v>33</v>
      </c>
      <c r="U20">
        <v>464</v>
      </c>
      <c r="V20">
        <v>301</v>
      </c>
      <c r="W20">
        <v>163</v>
      </c>
      <c r="X20">
        <v>55</v>
      </c>
      <c r="Y20">
        <v>51</v>
      </c>
      <c r="Z20">
        <v>61</v>
      </c>
      <c r="AA20">
        <v>112</v>
      </c>
      <c r="AB20">
        <v>81</v>
      </c>
      <c r="AC20">
        <v>31</v>
      </c>
      <c r="AD20">
        <v>28</v>
      </c>
      <c r="AE20">
        <v>28</v>
      </c>
      <c r="AF20">
        <v>26</v>
      </c>
      <c r="AG20">
        <v>3349</v>
      </c>
      <c r="AH20">
        <v>1727</v>
      </c>
      <c r="AI20">
        <v>1622</v>
      </c>
      <c r="AJ20">
        <v>78</v>
      </c>
      <c r="AK20">
        <v>74</v>
      </c>
      <c r="AL20">
        <v>83</v>
      </c>
    </row>
    <row r="21" spans="1:38" x14ac:dyDescent="0.35">
      <c r="A21" s="133" t="s">
        <v>277</v>
      </c>
      <c r="B21" s="133" t="s">
        <v>278</v>
      </c>
      <c r="C21">
        <v>2436</v>
      </c>
      <c r="D21">
        <v>1213</v>
      </c>
      <c r="E21">
        <v>1223</v>
      </c>
      <c r="F21">
        <v>89</v>
      </c>
      <c r="G21">
        <v>88</v>
      </c>
      <c r="H21">
        <v>90</v>
      </c>
      <c r="I21" s="319" t="s">
        <v>33</v>
      </c>
      <c r="J21" s="319" t="s">
        <v>33</v>
      </c>
      <c r="K21" s="319" t="s">
        <v>33</v>
      </c>
      <c r="L21" s="319" t="s">
        <v>33</v>
      </c>
      <c r="M21" s="319" t="s">
        <v>33</v>
      </c>
      <c r="N21" s="319" t="s">
        <v>33</v>
      </c>
      <c r="O21" s="319" t="s">
        <v>33</v>
      </c>
      <c r="P21" s="319" t="s">
        <v>33</v>
      </c>
      <c r="Q21" s="319" t="s">
        <v>33</v>
      </c>
      <c r="R21" s="319" t="s">
        <v>33</v>
      </c>
      <c r="S21" s="319" t="s">
        <v>33</v>
      </c>
      <c r="T21" s="319" t="s">
        <v>33</v>
      </c>
      <c r="U21">
        <v>327</v>
      </c>
      <c r="V21">
        <v>219</v>
      </c>
      <c r="W21">
        <v>108</v>
      </c>
      <c r="X21">
        <v>60</v>
      </c>
      <c r="Y21">
        <v>59</v>
      </c>
      <c r="Z21">
        <v>62</v>
      </c>
      <c r="AA21">
        <v>64</v>
      </c>
      <c r="AB21">
        <v>49</v>
      </c>
      <c r="AC21">
        <v>15</v>
      </c>
      <c r="AD21">
        <v>16</v>
      </c>
      <c r="AE21">
        <v>14</v>
      </c>
      <c r="AF21">
        <v>20</v>
      </c>
      <c r="AG21">
        <v>2857</v>
      </c>
      <c r="AH21">
        <v>1494</v>
      </c>
      <c r="AI21">
        <v>1363</v>
      </c>
      <c r="AJ21">
        <v>83</v>
      </c>
      <c r="AK21">
        <v>81</v>
      </c>
      <c r="AL21">
        <v>86</v>
      </c>
    </row>
    <row r="22" spans="1:38" x14ac:dyDescent="0.35">
      <c r="A22" s="133" t="s">
        <v>279</v>
      </c>
      <c r="B22" s="133" t="s">
        <v>280</v>
      </c>
      <c r="C22">
        <v>1343</v>
      </c>
      <c r="D22">
        <v>656</v>
      </c>
      <c r="E22">
        <v>687</v>
      </c>
      <c r="F22">
        <v>88</v>
      </c>
      <c r="G22">
        <v>87</v>
      </c>
      <c r="H22">
        <v>89</v>
      </c>
      <c r="I22" s="319" t="s">
        <v>33</v>
      </c>
      <c r="J22" s="319" t="s">
        <v>33</v>
      </c>
      <c r="K22" s="319" t="s">
        <v>33</v>
      </c>
      <c r="L22" s="319" t="s">
        <v>33</v>
      </c>
      <c r="M22" s="319" t="s">
        <v>33</v>
      </c>
      <c r="N22" s="319" t="s">
        <v>33</v>
      </c>
      <c r="O22" s="319" t="s">
        <v>33</v>
      </c>
      <c r="P22" s="319" t="s">
        <v>33</v>
      </c>
      <c r="Q22" s="319" t="s">
        <v>33</v>
      </c>
      <c r="R22" s="319" t="s">
        <v>33</v>
      </c>
      <c r="S22" s="319" t="s">
        <v>33</v>
      </c>
      <c r="T22" s="319" t="s">
        <v>33</v>
      </c>
      <c r="U22">
        <v>175</v>
      </c>
      <c r="V22">
        <v>107</v>
      </c>
      <c r="W22">
        <v>68</v>
      </c>
      <c r="X22">
        <v>53</v>
      </c>
      <c r="Y22">
        <v>49</v>
      </c>
      <c r="Z22">
        <v>59</v>
      </c>
      <c r="AA22">
        <v>48</v>
      </c>
      <c r="AB22">
        <v>37</v>
      </c>
      <c r="AC22">
        <v>11</v>
      </c>
      <c r="AD22">
        <v>31</v>
      </c>
      <c r="AE22">
        <v>32</v>
      </c>
      <c r="AF22">
        <v>27</v>
      </c>
      <c r="AG22">
        <v>1589</v>
      </c>
      <c r="AH22">
        <v>810</v>
      </c>
      <c r="AI22">
        <v>779</v>
      </c>
      <c r="AJ22">
        <v>81</v>
      </c>
      <c r="AK22">
        <v>79</v>
      </c>
      <c r="AL22">
        <v>84</v>
      </c>
    </row>
    <row r="23" spans="1:38" x14ac:dyDescent="0.35">
      <c r="A23" s="133" t="s">
        <v>283</v>
      </c>
      <c r="B23" s="133" t="s">
        <v>284</v>
      </c>
      <c r="C23">
        <v>3050</v>
      </c>
      <c r="D23">
        <v>1459</v>
      </c>
      <c r="E23">
        <v>1591</v>
      </c>
      <c r="F23">
        <v>81</v>
      </c>
      <c r="G23">
        <v>79</v>
      </c>
      <c r="H23">
        <v>83</v>
      </c>
      <c r="I23" s="319" t="s">
        <v>33</v>
      </c>
      <c r="J23" s="319" t="s">
        <v>33</v>
      </c>
      <c r="K23" s="319" t="s">
        <v>33</v>
      </c>
      <c r="L23" s="319" t="s">
        <v>33</v>
      </c>
      <c r="M23" s="319" t="s">
        <v>33</v>
      </c>
      <c r="N23" s="319" t="s">
        <v>33</v>
      </c>
      <c r="O23" s="319" t="s">
        <v>33</v>
      </c>
      <c r="P23" s="319" t="s">
        <v>33</v>
      </c>
      <c r="Q23" s="319" t="s">
        <v>33</v>
      </c>
      <c r="R23" s="319" t="s">
        <v>33</v>
      </c>
      <c r="S23" s="319" t="s">
        <v>33</v>
      </c>
      <c r="T23" s="319" t="s">
        <v>33</v>
      </c>
      <c r="U23">
        <v>480</v>
      </c>
      <c r="V23">
        <v>327</v>
      </c>
      <c r="W23">
        <v>153</v>
      </c>
      <c r="X23">
        <v>51</v>
      </c>
      <c r="Y23">
        <v>50</v>
      </c>
      <c r="Z23">
        <v>52</v>
      </c>
      <c r="AA23">
        <v>77</v>
      </c>
      <c r="AB23">
        <v>55</v>
      </c>
      <c r="AC23">
        <v>22</v>
      </c>
      <c r="AD23">
        <v>17</v>
      </c>
      <c r="AE23">
        <v>18</v>
      </c>
      <c r="AF23">
        <v>14</v>
      </c>
      <c r="AG23">
        <v>3655</v>
      </c>
      <c r="AH23">
        <v>1864</v>
      </c>
      <c r="AI23">
        <v>1791</v>
      </c>
      <c r="AJ23">
        <v>75</v>
      </c>
      <c r="AK23">
        <v>71</v>
      </c>
      <c r="AL23">
        <v>78</v>
      </c>
    </row>
    <row r="24" spans="1:38" x14ac:dyDescent="0.35">
      <c r="A24" s="133" t="s">
        <v>285</v>
      </c>
      <c r="B24" s="133" t="s">
        <v>286</v>
      </c>
      <c r="C24">
        <v>3620</v>
      </c>
      <c r="D24">
        <v>1791</v>
      </c>
      <c r="E24">
        <v>1829</v>
      </c>
      <c r="F24">
        <v>86</v>
      </c>
      <c r="G24">
        <v>86</v>
      </c>
      <c r="H24">
        <v>86</v>
      </c>
      <c r="I24" s="319" t="s">
        <v>33</v>
      </c>
      <c r="J24" s="319" t="s">
        <v>33</v>
      </c>
      <c r="K24" s="319" t="s">
        <v>33</v>
      </c>
      <c r="L24" s="319" t="s">
        <v>33</v>
      </c>
      <c r="M24" s="319" t="s">
        <v>33</v>
      </c>
      <c r="N24" s="319" t="s">
        <v>33</v>
      </c>
      <c r="O24" s="319" t="s">
        <v>33</v>
      </c>
      <c r="P24" s="319" t="s">
        <v>33</v>
      </c>
      <c r="Q24" s="319" t="s">
        <v>33</v>
      </c>
      <c r="R24" s="319" t="s">
        <v>33</v>
      </c>
      <c r="S24" s="319" t="s">
        <v>33</v>
      </c>
      <c r="T24" s="319" t="s">
        <v>33</v>
      </c>
      <c r="U24">
        <v>533</v>
      </c>
      <c r="V24">
        <v>359</v>
      </c>
      <c r="W24">
        <v>174</v>
      </c>
      <c r="X24">
        <v>50</v>
      </c>
      <c r="Y24">
        <v>51</v>
      </c>
      <c r="Z24">
        <v>48</v>
      </c>
      <c r="AA24">
        <v>87</v>
      </c>
      <c r="AB24">
        <v>58</v>
      </c>
      <c r="AC24">
        <v>29</v>
      </c>
      <c r="AD24">
        <v>28</v>
      </c>
      <c r="AE24">
        <v>33</v>
      </c>
      <c r="AF24">
        <v>17</v>
      </c>
      <c r="AG24">
        <v>4293</v>
      </c>
      <c r="AH24">
        <v>2236</v>
      </c>
      <c r="AI24">
        <v>2057</v>
      </c>
      <c r="AJ24">
        <v>80</v>
      </c>
      <c r="AK24">
        <v>78</v>
      </c>
      <c r="AL24">
        <v>81</v>
      </c>
    </row>
    <row r="25" spans="1:38" x14ac:dyDescent="0.35">
      <c r="A25" s="133" t="s">
        <v>287</v>
      </c>
      <c r="B25" s="133" t="s">
        <v>288</v>
      </c>
      <c r="C25">
        <v>2710</v>
      </c>
      <c r="D25">
        <v>1290</v>
      </c>
      <c r="E25">
        <v>1420</v>
      </c>
      <c r="F25">
        <v>88</v>
      </c>
      <c r="G25">
        <v>85</v>
      </c>
      <c r="H25">
        <v>90</v>
      </c>
      <c r="I25" s="319" t="s">
        <v>33</v>
      </c>
      <c r="J25" s="319" t="s">
        <v>33</v>
      </c>
      <c r="K25" s="319" t="s">
        <v>33</v>
      </c>
      <c r="L25" s="319" t="s">
        <v>33</v>
      </c>
      <c r="M25" s="319" t="s">
        <v>33</v>
      </c>
      <c r="N25" s="319" t="s">
        <v>33</v>
      </c>
      <c r="O25" s="319" t="s">
        <v>33</v>
      </c>
      <c r="P25" s="319" t="s">
        <v>33</v>
      </c>
      <c r="Q25" s="319" t="s">
        <v>33</v>
      </c>
      <c r="R25" s="319" t="s">
        <v>33</v>
      </c>
      <c r="S25" s="319" t="s">
        <v>33</v>
      </c>
      <c r="T25" s="319" t="s">
        <v>33</v>
      </c>
      <c r="U25">
        <v>385</v>
      </c>
      <c r="V25">
        <v>251</v>
      </c>
      <c r="W25">
        <v>134</v>
      </c>
      <c r="X25">
        <v>54</v>
      </c>
      <c r="Y25">
        <v>56</v>
      </c>
      <c r="Z25">
        <v>49</v>
      </c>
      <c r="AA25">
        <v>41</v>
      </c>
      <c r="AB25">
        <v>23</v>
      </c>
      <c r="AC25">
        <v>18</v>
      </c>
      <c r="AD25">
        <v>22</v>
      </c>
      <c r="AE25">
        <v>22</v>
      </c>
      <c r="AF25">
        <v>22</v>
      </c>
      <c r="AG25">
        <v>3147</v>
      </c>
      <c r="AH25">
        <v>1568</v>
      </c>
      <c r="AI25">
        <v>1579</v>
      </c>
      <c r="AJ25">
        <v>82</v>
      </c>
      <c r="AK25">
        <v>79</v>
      </c>
      <c r="AL25">
        <v>85</v>
      </c>
    </row>
    <row r="26" spans="1:38" x14ac:dyDescent="0.35">
      <c r="A26" s="133" t="s">
        <v>289</v>
      </c>
      <c r="B26" s="133" t="s">
        <v>290</v>
      </c>
      <c r="C26">
        <v>3196</v>
      </c>
      <c r="D26">
        <v>1519</v>
      </c>
      <c r="E26">
        <v>1677</v>
      </c>
      <c r="F26">
        <v>84</v>
      </c>
      <c r="G26">
        <v>82</v>
      </c>
      <c r="H26">
        <v>85</v>
      </c>
      <c r="I26" s="319" t="s">
        <v>33</v>
      </c>
      <c r="J26" s="319" t="s">
        <v>33</v>
      </c>
      <c r="K26" s="319" t="s">
        <v>33</v>
      </c>
      <c r="L26" s="319" t="s">
        <v>33</v>
      </c>
      <c r="M26" s="319" t="s">
        <v>33</v>
      </c>
      <c r="N26" s="319" t="s">
        <v>33</v>
      </c>
      <c r="O26" s="319" t="s">
        <v>33</v>
      </c>
      <c r="P26" s="319" t="s">
        <v>33</v>
      </c>
      <c r="Q26" s="319" t="s">
        <v>33</v>
      </c>
      <c r="R26" s="319" t="s">
        <v>33</v>
      </c>
      <c r="S26" s="319" t="s">
        <v>33</v>
      </c>
      <c r="T26" s="319" t="s">
        <v>33</v>
      </c>
      <c r="U26">
        <v>496</v>
      </c>
      <c r="V26">
        <v>321</v>
      </c>
      <c r="W26">
        <v>175</v>
      </c>
      <c r="X26">
        <v>58</v>
      </c>
      <c r="Y26">
        <v>57</v>
      </c>
      <c r="Z26">
        <v>62</v>
      </c>
      <c r="AA26">
        <v>93</v>
      </c>
      <c r="AB26">
        <v>64</v>
      </c>
      <c r="AC26">
        <v>29</v>
      </c>
      <c r="AD26">
        <v>12</v>
      </c>
      <c r="AE26" t="s">
        <v>414</v>
      </c>
      <c r="AF26" t="s">
        <v>414</v>
      </c>
      <c r="AG26">
        <v>3850</v>
      </c>
      <c r="AH26">
        <v>1935</v>
      </c>
      <c r="AI26">
        <v>1915</v>
      </c>
      <c r="AJ26">
        <v>77</v>
      </c>
      <c r="AK26">
        <v>74</v>
      </c>
      <c r="AL26">
        <v>80</v>
      </c>
    </row>
    <row r="27" spans="1:38" x14ac:dyDescent="0.35">
      <c r="A27" s="133" t="s">
        <v>291</v>
      </c>
      <c r="B27" s="133" t="s">
        <v>292</v>
      </c>
      <c r="C27">
        <v>3353</v>
      </c>
      <c r="D27">
        <v>1633</v>
      </c>
      <c r="E27">
        <v>1720</v>
      </c>
      <c r="F27">
        <v>88</v>
      </c>
      <c r="G27">
        <v>87</v>
      </c>
      <c r="H27">
        <v>89</v>
      </c>
      <c r="I27" s="319" t="s">
        <v>33</v>
      </c>
      <c r="J27" s="319" t="s">
        <v>33</v>
      </c>
      <c r="K27" s="319" t="s">
        <v>33</v>
      </c>
      <c r="L27" s="319" t="s">
        <v>33</v>
      </c>
      <c r="M27" s="319" t="s">
        <v>33</v>
      </c>
      <c r="N27" s="319" t="s">
        <v>33</v>
      </c>
      <c r="O27" s="319" t="s">
        <v>33</v>
      </c>
      <c r="P27" s="319" t="s">
        <v>33</v>
      </c>
      <c r="Q27" s="319" t="s">
        <v>33</v>
      </c>
      <c r="R27" s="319" t="s">
        <v>33</v>
      </c>
      <c r="S27" s="319" t="s">
        <v>33</v>
      </c>
      <c r="T27" s="319" t="s">
        <v>33</v>
      </c>
      <c r="U27">
        <v>376</v>
      </c>
      <c r="V27">
        <v>245</v>
      </c>
      <c r="W27">
        <v>131</v>
      </c>
      <c r="X27">
        <v>53</v>
      </c>
      <c r="Y27">
        <v>55</v>
      </c>
      <c r="Z27">
        <v>49</v>
      </c>
      <c r="AA27">
        <v>93</v>
      </c>
      <c r="AB27">
        <v>70</v>
      </c>
      <c r="AC27">
        <v>23</v>
      </c>
      <c r="AD27">
        <v>15</v>
      </c>
      <c r="AE27" t="s">
        <v>414</v>
      </c>
      <c r="AF27" t="s">
        <v>414</v>
      </c>
      <c r="AG27">
        <v>3839</v>
      </c>
      <c r="AH27">
        <v>1958</v>
      </c>
      <c r="AI27">
        <v>1881</v>
      </c>
      <c r="AJ27">
        <v>83</v>
      </c>
      <c r="AK27">
        <v>80</v>
      </c>
      <c r="AL27">
        <v>85</v>
      </c>
    </row>
    <row r="28" spans="1:38" x14ac:dyDescent="0.35">
      <c r="A28" s="133" t="s">
        <v>293</v>
      </c>
      <c r="B28" s="133" t="s">
        <v>294</v>
      </c>
      <c r="C28">
        <v>4070</v>
      </c>
      <c r="D28">
        <v>1886</v>
      </c>
      <c r="E28">
        <v>2184</v>
      </c>
      <c r="F28">
        <v>81</v>
      </c>
      <c r="G28">
        <v>80</v>
      </c>
      <c r="H28">
        <v>83</v>
      </c>
      <c r="I28" s="319" t="s">
        <v>33</v>
      </c>
      <c r="J28" s="319" t="s">
        <v>33</v>
      </c>
      <c r="K28" s="319" t="s">
        <v>33</v>
      </c>
      <c r="L28" s="319" t="s">
        <v>33</v>
      </c>
      <c r="M28" s="319" t="s">
        <v>33</v>
      </c>
      <c r="N28" s="319" t="s">
        <v>33</v>
      </c>
      <c r="O28" s="319" t="s">
        <v>33</v>
      </c>
      <c r="P28" s="319" t="s">
        <v>33</v>
      </c>
      <c r="Q28" s="319" t="s">
        <v>33</v>
      </c>
      <c r="R28" s="319" t="s">
        <v>33</v>
      </c>
      <c r="S28" s="319" t="s">
        <v>33</v>
      </c>
      <c r="T28" s="319" t="s">
        <v>33</v>
      </c>
      <c r="U28">
        <v>564</v>
      </c>
      <c r="V28">
        <v>399</v>
      </c>
      <c r="W28">
        <v>165</v>
      </c>
      <c r="X28">
        <v>49</v>
      </c>
      <c r="Y28">
        <v>49</v>
      </c>
      <c r="Z28">
        <v>49</v>
      </c>
      <c r="AA28">
        <v>103</v>
      </c>
      <c r="AB28">
        <v>76</v>
      </c>
      <c r="AC28">
        <v>27</v>
      </c>
      <c r="AD28">
        <v>17</v>
      </c>
      <c r="AE28">
        <v>20</v>
      </c>
      <c r="AF28">
        <v>11</v>
      </c>
      <c r="AG28">
        <v>4785</v>
      </c>
      <c r="AH28">
        <v>2386</v>
      </c>
      <c r="AI28">
        <v>2399</v>
      </c>
      <c r="AJ28">
        <v>76</v>
      </c>
      <c r="AK28">
        <v>72</v>
      </c>
      <c r="AL28">
        <v>79</v>
      </c>
    </row>
    <row r="29" spans="1:38" x14ac:dyDescent="0.35">
      <c r="A29" s="133" t="s">
        <v>295</v>
      </c>
      <c r="B29" s="133" t="s">
        <v>296</v>
      </c>
      <c r="C29">
        <v>3956</v>
      </c>
      <c r="D29">
        <v>1900</v>
      </c>
      <c r="E29">
        <v>2056</v>
      </c>
      <c r="F29">
        <v>84</v>
      </c>
      <c r="G29">
        <v>83</v>
      </c>
      <c r="H29">
        <v>86</v>
      </c>
      <c r="I29" s="319" t="s">
        <v>33</v>
      </c>
      <c r="J29" s="319" t="s">
        <v>33</v>
      </c>
      <c r="K29" s="319" t="s">
        <v>33</v>
      </c>
      <c r="L29" s="319" t="s">
        <v>33</v>
      </c>
      <c r="M29" s="319" t="s">
        <v>33</v>
      </c>
      <c r="N29" s="319" t="s">
        <v>33</v>
      </c>
      <c r="O29" s="319" t="s">
        <v>33</v>
      </c>
      <c r="P29" s="319" t="s">
        <v>33</v>
      </c>
      <c r="Q29" s="319" t="s">
        <v>33</v>
      </c>
      <c r="R29" s="319" t="s">
        <v>33</v>
      </c>
      <c r="S29" s="319" t="s">
        <v>33</v>
      </c>
      <c r="T29" s="319" t="s">
        <v>33</v>
      </c>
      <c r="U29">
        <v>449</v>
      </c>
      <c r="V29">
        <v>312</v>
      </c>
      <c r="W29">
        <v>137</v>
      </c>
      <c r="X29">
        <v>52</v>
      </c>
      <c r="Y29">
        <v>53</v>
      </c>
      <c r="Z29">
        <v>50</v>
      </c>
      <c r="AA29">
        <v>99</v>
      </c>
      <c r="AB29">
        <v>76</v>
      </c>
      <c r="AC29">
        <v>23</v>
      </c>
      <c r="AD29">
        <v>16</v>
      </c>
      <c r="AE29">
        <v>17</v>
      </c>
      <c r="AF29">
        <v>13</v>
      </c>
      <c r="AG29">
        <v>4554</v>
      </c>
      <c r="AH29">
        <v>2312</v>
      </c>
      <c r="AI29">
        <v>2242</v>
      </c>
      <c r="AJ29">
        <v>79</v>
      </c>
      <c r="AK29">
        <v>76</v>
      </c>
      <c r="AL29">
        <v>82</v>
      </c>
    </row>
    <row r="30" spans="1:38" x14ac:dyDescent="0.35">
      <c r="A30" s="133" t="s">
        <v>297</v>
      </c>
      <c r="B30" s="133" t="s">
        <v>298</v>
      </c>
      <c r="C30">
        <v>4064</v>
      </c>
      <c r="D30">
        <v>2000</v>
      </c>
      <c r="E30">
        <v>2064</v>
      </c>
      <c r="F30">
        <v>81</v>
      </c>
      <c r="G30">
        <v>79</v>
      </c>
      <c r="H30">
        <v>84</v>
      </c>
      <c r="I30" s="319" t="s">
        <v>33</v>
      </c>
      <c r="J30" s="319" t="s">
        <v>33</v>
      </c>
      <c r="K30" s="319" t="s">
        <v>33</v>
      </c>
      <c r="L30" s="319" t="s">
        <v>33</v>
      </c>
      <c r="M30" s="319" t="s">
        <v>33</v>
      </c>
      <c r="N30" s="319" t="s">
        <v>33</v>
      </c>
      <c r="O30" s="319" t="s">
        <v>33</v>
      </c>
      <c r="P30" s="319" t="s">
        <v>33</v>
      </c>
      <c r="Q30" s="319" t="s">
        <v>33</v>
      </c>
      <c r="R30" s="319" t="s">
        <v>33</v>
      </c>
      <c r="S30" s="319" t="s">
        <v>33</v>
      </c>
      <c r="T30" s="319" t="s">
        <v>33</v>
      </c>
      <c r="U30">
        <v>466</v>
      </c>
      <c r="V30">
        <v>322</v>
      </c>
      <c r="W30">
        <v>144</v>
      </c>
      <c r="X30">
        <v>47</v>
      </c>
      <c r="Y30">
        <v>48</v>
      </c>
      <c r="Z30">
        <v>43</v>
      </c>
      <c r="AA30">
        <v>51</v>
      </c>
      <c r="AB30">
        <v>43</v>
      </c>
      <c r="AC30">
        <v>8</v>
      </c>
      <c r="AD30">
        <v>8</v>
      </c>
      <c r="AE30" t="s">
        <v>414</v>
      </c>
      <c r="AF30" t="s">
        <v>414</v>
      </c>
      <c r="AG30">
        <v>4640</v>
      </c>
      <c r="AH30">
        <v>2399</v>
      </c>
      <c r="AI30">
        <v>2241</v>
      </c>
      <c r="AJ30">
        <v>76</v>
      </c>
      <c r="AK30">
        <v>73</v>
      </c>
      <c r="AL30">
        <v>80</v>
      </c>
    </row>
    <row r="31" spans="1:38" x14ac:dyDescent="0.35">
      <c r="A31" s="133" t="s">
        <v>261</v>
      </c>
      <c r="B31" s="133" t="s">
        <v>262</v>
      </c>
      <c r="C31">
        <v>2641</v>
      </c>
      <c r="D31">
        <v>1225</v>
      </c>
      <c r="E31">
        <v>1416</v>
      </c>
      <c r="F31">
        <v>81</v>
      </c>
      <c r="G31">
        <v>80</v>
      </c>
      <c r="H31">
        <v>83</v>
      </c>
      <c r="I31" s="319" t="s">
        <v>33</v>
      </c>
      <c r="J31" s="319" t="s">
        <v>33</v>
      </c>
      <c r="K31" s="319" t="s">
        <v>33</v>
      </c>
      <c r="L31" s="319" t="s">
        <v>33</v>
      </c>
      <c r="M31" s="319" t="s">
        <v>33</v>
      </c>
      <c r="N31" s="319" t="s">
        <v>33</v>
      </c>
      <c r="O31" s="319" t="s">
        <v>33</v>
      </c>
      <c r="P31" s="319" t="s">
        <v>33</v>
      </c>
      <c r="Q31" s="319" t="s">
        <v>33</v>
      </c>
      <c r="R31" s="319" t="s">
        <v>33</v>
      </c>
      <c r="S31" s="319" t="s">
        <v>33</v>
      </c>
      <c r="T31" s="319" t="s">
        <v>33</v>
      </c>
      <c r="U31">
        <v>396</v>
      </c>
      <c r="V31">
        <v>267</v>
      </c>
      <c r="W31">
        <v>129</v>
      </c>
      <c r="X31">
        <v>51</v>
      </c>
      <c r="Y31">
        <v>51</v>
      </c>
      <c r="Z31">
        <v>53</v>
      </c>
      <c r="AA31">
        <v>41</v>
      </c>
      <c r="AB31">
        <v>27</v>
      </c>
      <c r="AC31">
        <v>14</v>
      </c>
      <c r="AD31">
        <v>24</v>
      </c>
      <c r="AE31">
        <v>26</v>
      </c>
      <c r="AF31">
        <v>21</v>
      </c>
      <c r="AG31">
        <v>3111</v>
      </c>
      <c r="AH31">
        <v>1533</v>
      </c>
      <c r="AI31">
        <v>1578</v>
      </c>
      <c r="AJ31">
        <v>76</v>
      </c>
      <c r="AK31">
        <v>73</v>
      </c>
      <c r="AL31">
        <v>79</v>
      </c>
    </row>
    <row r="32" spans="1:38" x14ac:dyDescent="0.35">
      <c r="A32" s="133" t="s">
        <v>301</v>
      </c>
      <c r="B32" s="133" t="s">
        <v>302</v>
      </c>
      <c r="C32">
        <v>2621</v>
      </c>
      <c r="D32">
        <v>1238</v>
      </c>
      <c r="E32">
        <v>1383</v>
      </c>
      <c r="F32">
        <v>88</v>
      </c>
      <c r="G32">
        <v>87</v>
      </c>
      <c r="H32">
        <v>89</v>
      </c>
      <c r="I32" s="319" t="s">
        <v>33</v>
      </c>
      <c r="J32" s="319" t="s">
        <v>33</v>
      </c>
      <c r="K32" s="319" t="s">
        <v>33</v>
      </c>
      <c r="L32" s="319" t="s">
        <v>33</v>
      </c>
      <c r="M32" s="319" t="s">
        <v>33</v>
      </c>
      <c r="N32" s="319" t="s">
        <v>33</v>
      </c>
      <c r="O32" s="319" t="s">
        <v>33</v>
      </c>
      <c r="P32" s="319" t="s">
        <v>33</v>
      </c>
      <c r="Q32" s="319" t="s">
        <v>33</v>
      </c>
      <c r="R32" s="319" t="s">
        <v>33</v>
      </c>
      <c r="S32" s="319" t="s">
        <v>33</v>
      </c>
      <c r="T32" s="319" t="s">
        <v>33</v>
      </c>
      <c r="U32">
        <v>353</v>
      </c>
      <c r="V32">
        <v>260</v>
      </c>
      <c r="W32">
        <v>93</v>
      </c>
      <c r="X32">
        <v>58</v>
      </c>
      <c r="Y32">
        <v>58</v>
      </c>
      <c r="Z32">
        <v>59</v>
      </c>
      <c r="AA32">
        <v>56</v>
      </c>
      <c r="AB32">
        <v>43</v>
      </c>
      <c r="AC32">
        <v>13</v>
      </c>
      <c r="AD32">
        <v>25</v>
      </c>
      <c r="AE32">
        <v>26</v>
      </c>
      <c r="AF32">
        <v>23</v>
      </c>
      <c r="AG32">
        <v>3063</v>
      </c>
      <c r="AH32">
        <v>1561</v>
      </c>
      <c r="AI32">
        <v>1502</v>
      </c>
      <c r="AJ32">
        <v>83</v>
      </c>
      <c r="AK32">
        <v>79</v>
      </c>
      <c r="AL32">
        <v>86</v>
      </c>
    </row>
    <row r="33" spans="1:38" x14ac:dyDescent="0.35">
      <c r="A33" s="133" t="s">
        <v>303</v>
      </c>
      <c r="B33" s="133" t="s">
        <v>304</v>
      </c>
      <c r="C33">
        <v>2756</v>
      </c>
      <c r="D33">
        <v>1350</v>
      </c>
      <c r="E33">
        <v>1406</v>
      </c>
      <c r="F33">
        <v>83</v>
      </c>
      <c r="G33">
        <v>81</v>
      </c>
      <c r="H33">
        <v>84</v>
      </c>
      <c r="I33" s="319" t="s">
        <v>33</v>
      </c>
      <c r="J33" s="319" t="s">
        <v>33</v>
      </c>
      <c r="K33" s="319" t="s">
        <v>33</v>
      </c>
      <c r="L33" s="319" t="s">
        <v>33</v>
      </c>
      <c r="M33" s="319" t="s">
        <v>33</v>
      </c>
      <c r="N33" s="319" t="s">
        <v>33</v>
      </c>
      <c r="O33" s="319" t="s">
        <v>33</v>
      </c>
      <c r="P33" s="319" t="s">
        <v>33</v>
      </c>
      <c r="Q33" s="319" t="s">
        <v>33</v>
      </c>
      <c r="R33" s="319" t="s">
        <v>33</v>
      </c>
      <c r="S33" s="319" t="s">
        <v>33</v>
      </c>
      <c r="T33" s="319" t="s">
        <v>33</v>
      </c>
      <c r="U33">
        <v>256</v>
      </c>
      <c r="V33">
        <v>187</v>
      </c>
      <c r="W33">
        <v>69</v>
      </c>
      <c r="X33">
        <v>43</v>
      </c>
      <c r="Y33">
        <v>42</v>
      </c>
      <c r="Z33">
        <v>45</v>
      </c>
      <c r="AA33">
        <v>70</v>
      </c>
      <c r="AB33">
        <v>55</v>
      </c>
      <c r="AC33">
        <v>15</v>
      </c>
      <c r="AD33">
        <v>27</v>
      </c>
      <c r="AE33">
        <v>29</v>
      </c>
      <c r="AF33">
        <v>20</v>
      </c>
      <c r="AG33">
        <v>3097</v>
      </c>
      <c r="AH33">
        <v>1601</v>
      </c>
      <c r="AI33">
        <v>1496</v>
      </c>
      <c r="AJ33">
        <v>78</v>
      </c>
      <c r="AK33">
        <v>74</v>
      </c>
      <c r="AL33">
        <v>82</v>
      </c>
    </row>
    <row r="34" spans="1:38" x14ac:dyDescent="0.35">
      <c r="A34" s="133" t="s">
        <v>305</v>
      </c>
      <c r="B34" s="133" t="s">
        <v>306</v>
      </c>
      <c r="C34">
        <v>3554</v>
      </c>
      <c r="D34">
        <v>1699</v>
      </c>
      <c r="E34">
        <v>1855</v>
      </c>
      <c r="F34">
        <v>87</v>
      </c>
      <c r="G34">
        <v>85</v>
      </c>
      <c r="H34">
        <v>88</v>
      </c>
      <c r="I34" s="319" t="s">
        <v>33</v>
      </c>
      <c r="J34" s="319" t="s">
        <v>33</v>
      </c>
      <c r="K34" s="319" t="s">
        <v>33</v>
      </c>
      <c r="L34" s="319" t="s">
        <v>33</v>
      </c>
      <c r="M34" s="319" t="s">
        <v>33</v>
      </c>
      <c r="N34" s="319" t="s">
        <v>33</v>
      </c>
      <c r="O34" s="319" t="s">
        <v>33</v>
      </c>
      <c r="P34" s="319" t="s">
        <v>33</v>
      </c>
      <c r="Q34" s="319" t="s">
        <v>33</v>
      </c>
      <c r="R34" s="319" t="s">
        <v>33</v>
      </c>
      <c r="S34" s="319" t="s">
        <v>33</v>
      </c>
      <c r="T34" s="319" t="s">
        <v>33</v>
      </c>
      <c r="U34">
        <v>510</v>
      </c>
      <c r="V34">
        <v>352</v>
      </c>
      <c r="W34">
        <v>158</v>
      </c>
      <c r="X34">
        <v>51</v>
      </c>
      <c r="Y34">
        <v>53</v>
      </c>
      <c r="Z34">
        <v>47</v>
      </c>
      <c r="AA34">
        <v>98</v>
      </c>
      <c r="AB34">
        <v>75</v>
      </c>
      <c r="AC34">
        <v>23</v>
      </c>
      <c r="AD34">
        <v>17</v>
      </c>
      <c r="AE34">
        <v>17</v>
      </c>
      <c r="AF34">
        <v>17</v>
      </c>
      <c r="AG34">
        <v>4201</v>
      </c>
      <c r="AH34">
        <v>2149</v>
      </c>
      <c r="AI34">
        <v>2052</v>
      </c>
      <c r="AJ34">
        <v>80</v>
      </c>
      <c r="AK34">
        <v>77</v>
      </c>
      <c r="AL34">
        <v>84</v>
      </c>
    </row>
    <row r="35" spans="1:38" x14ac:dyDescent="0.35">
      <c r="A35" s="133" t="s">
        <v>307</v>
      </c>
      <c r="B35" s="133" t="s">
        <v>308</v>
      </c>
      <c r="C35">
        <v>2739</v>
      </c>
      <c r="D35">
        <v>1319</v>
      </c>
      <c r="E35">
        <v>1420</v>
      </c>
      <c r="F35">
        <v>88</v>
      </c>
      <c r="G35">
        <v>87</v>
      </c>
      <c r="H35">
        <v>89</v>
      </c>
      <c r="I35" s="319" t="s">
        <v>33</v>
      </c>
      <c r="J35" s="319" t="s">
        <v>33</v>
      </c>
      <c r="K35" s="319" t="s">
        <v>33</v>
      </c>
      <c r="L35" s="319" t="s">
        <v>33</v>
      </c>
      <c r="M35" s="319" t="s">
        <v>33</v>
      </c>
      <c r="N35" s="319" t="s">
        <v>33</v>
      </c>
      <c r="O35" s="319" t="s">
        <v>33</v>
      </c>
      <c r="P35" s="319" t="s">
        <v>33</v>
      </c>
      <c r="Q35" s="319" t="s">
        <v>33</v>
      </c>
      <c r="R35" s="319" t="s">
        <v>33</v>
      </c>
      <c r="S35" s="319" t="s">
        <v>33</v>
      </c>
      <c r="T35" s="319" t="s">
        <v>33</v>
      </c>
      <c r="U35">
        <v>500</v>
      </c>
      <c r="V35">
        <v>331</v>
      </c>
      <c r="W35">
        <v>169</v>
      </c>
      <c r="X35">
        <v>58</v>
      </c>
      <c r="Y35">
        <v>57</v>
      </c>
      <c r="Z35">
        <v>59</v>
      </c>
      <c r="AA35">
        <v>67</v>
      </c>
      <c r="AB35">
        <v>49</v>
      </c>
      <c r="AC35">
        <v>18</v>
      </c>
      <c r="AD35">
        <v>19</v>
      </c>
      <c r="AE35">
        <v>20</v>
      </c>
      <c r="AF35">
        <v>17</v>
      </c>
      <c r="AG35">
        <v>3356</v>
      </c>
      <c r="AH35">
        <v>1724</v>
      </c>
      <c r="AI35">
        <v>1632</v>
      </c>
      <c r="AJ35">
        <v>81</v>
      </c>
      <c r="AK35">
        <v>78</v>
      </c>
      <c r="AL35">
        <v>84</v>
      </c>
    </row>
    <row r="36" spans="1:38" x14ac:dyDescent="0.35">
      <c r="A36" s="133" t="s">
        <v>309</v>
      </c>
      <c r="B36" s="133" t="s">
        <v>310</v>
      </c>
      <c r="C36">
        <v>1764</v>
      </c>
      <c r="D36">
        <v>831</v>
      </c>
      <c r="E36">
        <v>933</v>
      </c>
      <c r="F36">
        <v>83</v>
      </c>
      <c r="G36">
        <v>82</v>
      </c>
      <c r="H36">
        <v>83</v>
      </c>
      <c r="I36" s="319" t="s">
        <v>33</v>
      </c>
      <c r="J36" s="319" t="s">
        <v>33</v>
      </c>
      <c r="K36" s="319" t="s">
        <v>33</v>
      </c>
      <c r="L36" s="319" t="s">
        <v>33</v>
      </c>
      <c r="M36" s="319" t="s">
        <v>33</v>
      </c>
      <c r="N36" s="319" t="s">
        <v>33</v>
      </c>
      <c r="O36" s="319" t="s">
        <v>33</v>
      </c>
      <c r="P36" s="319" t="s">
        <v>33</v>
      </c>
      <c r="Q36" s="319" t="s">
        <v>33</v>
      </c>
      <c r="R36" s="319" t="s">
        <v>33</v>
      </c>
      <c r="S36" s="319" t="s">
        <v>33</v>
      </c>
      <c r="T36" s="319" t="s">
        <v>33</v>
      </c>
      <c r="U36">
        <v>189</v>
      </c>
      <c r="V36">
        <v>134</v>
      </c>
      <c r="W36">
        <v>55</v>
      </c>
      <c r="X36">
        <v>42</v>
      </c>
      <c r="Y36">
        <v>43</v>
      </c>
      <c r="Z36">
        <v>40</v>
      </c>
      <c r="AA36">
        <v>38</v>
      </c>
      <c r="AB36">
        <v>22</v>
      </c>
      <c r="AC36">
        <v>16</v>
      </c>
      <c r="AD36">
        <v>11</v>
      </c>
      <c r="AE36" t="s">
        <v>414</v>
      </c>
      <c r="AF36" t="s">
        <v>414</v>
      </c>
      <c r="AG36">
        <v>2005</v>
      </c>
      <c r="AH36">
        <v>994</v>
      </c>
      <c r="AI36">
        <v>1011</v>
      </c>
      <c r="AJ36">
        <v>77</v>
      </c>
      <c r="AK36">
        <v>75</v>
      </c>
      <c r="AL36">
        <v>80</v>
      </c>
    </row>
    <row r="37" spans="1:38" x14ac:dyDescent="0.35">
      <c r="A37" s="133" t="s">
        <v>311</v>
      </c>
      <c r="B37" s="133" t="s">
        <v>312</v>
      </c>
      <c r="C37">
        <v>2165</v>
      </c>
      <c r="D37">
        <v>999</v>
      </c>
      <c r="E37">
        <v>1166</v>
      </c>
      <c r="F37">
        <v>84</v>
      </c>
      <c r="G37">
        <v>83</v>
      </c>
      <c r="H37">
        <v>84</v>
      </c>
      <c r="I37" s="319" t="s">
        <v>33</v>
      </c>
      <c r="J37" s="319" t="s">
        <v>33</v>
      </c>
      <c r="K37" s="319" t="s">
        <v>33</v>
      </c>
      <c r="L37" s="319" t="s">
        <v>33</v>
      </c>
      <c r="M37" s="319" t="s">
        <v>33</v>
      </c>
      <c r="N37" s="319" t="s">
        <v>33</v>
      </c>
      <c r="O37" s="319" t="s">
        <v>33</v>
      </c>
      <c r="P37" s="319" t="s">
        <v>33</v>
      </c>
      <c r="Q37" s="319" t="s">
        <v>33</v>
      </c>
      <c r="R37" s="319" t="s">
        <v>33</v>
      </c>
      <c r="S37" s="319" t="s">
        <v>33</v>
      </c>
      <c r="T37" s="319" t="s">
        <v>33</v>
      </c>
      <c r="U37">
        <v>302</v>
      </c>
      <c r="V37">
        <v>214</v>
      </c>
      <c r="W37">
        <v>88</v>
      </c>
      <c r="X37">
        <v>41</v>
      </c>
      <c r="Y37">
        <v>43</v>
      </c>
      <c r="Z37">
        <v>36</v>
      </c>
      <c r="AA37">
        <v>44</v>
      </c>
      <c r="AB37">
        <v>34</v>
      </c>
      <c r="AC37">
        <v>10</v>
      </c>
      <c r="AD37">
        <v>23</v>
      </c>
      <c r="AE37">
        <v>21</v>
      </c>
      <c r="AF37">
        <v>30</v>
      </c>
      <c r="AG37">
        <v>2536</v>
      </c>
      <c r="AH37">
        <v>1261</v>
      </c>
      <c r="AI37">
        <v>1275</v>
      </c>
      <c r="AJ37">
        <v>77</v>
      </c>
      <c r="AK37">
        <v>74</v>
      </c>
      <c r="AL37">
        <v>80</v>
      </c>
    </row>
    <row r="38" spans="1:38" x14ac:dyDescent="0.35">
      <c r="A38" s="133" t="s">
        <v>271</v>
      </c>
      <c r="B38" s="133" t="s">
        <v>272</v>
      </c>
      <c r="C38">
        <v>4122</v>
      </c>
      <c r="D38">
        <v>1962</v>
      </c>
      <c r="E38">
        <v>2160</v>
      </c>
      <c r="F38">
        <v>89</v>
      </c>
      <c r="G38">
        <v>87</v>
      </c>
      <c r="H38">
        <v>90</v>
      </c>
      <c r="I38" s="319" t="s">
        <v>33</v>
      </c>
      <c r="J38" s="319" t="s">
        <v>33</v>
      </c>
      <c r="K38" s="319" t="s">
        <v>33</v>
      </c>
      <c r="L38" s="319" t="s">
        <v>33</v>
      </c>
      <c r="M38" s="319" t="s">
        <v>33</v>
      </c>
      <c r="N38" s="319" t="s">
        <v>33</v>
      </c>
      <c r="O38" s="319" t="s">
        <v>33</v>
      </c>
      <c r="P38" s="319" t="s">
        <v>33</v>
      </c>
      <c r="Q38" s="319" t="s">
        <v>33</v>
      </c>
      <c r="R38" s="319" t="s">
        <v>33</v>
      </c>
      <c r="S38" s="319" t="s">
        <v>33</v>
      </c>
      <c r="T38" s="319" t="s">
        <v>33</v>
      </c>
      <c r="U38">
        <v>642</v>
      </c>
      <c r="V38">
        <v>433</v>
      </c>
      <c r="W38">
        <v>209</v>
      </c>
      <c r="X38">
        <v>55</v>
      </c>
      <c r="Y38">
        <v>52</v>
      </c>
      <c r="Z38">
        <v>62</v>
      </c>
      <c r="AA38">
        <v>13</v>
      </c>
      <c r="AB38" t="s">
        <v>414</v>
      </c>
      <c r="AC38" t="s">
        <v>414</v>
      </c>
      <c r="AD38">
        <v>46</v>
      </c>
      <c r="AE38" t="s">
        <v>414</v>
      </c>
      <c r="AF38" t="s">
        <v>414</v>
      </c>
      <c r="AG38">
        <v>4854</v>
      </c>
      <c r="AH38">
        <v>2448</v>
      </c>
      <c r="AI38">
        <v>2406</v>
      </c>
      <c r="AJ38">
        <v>83</v>
      </c>
      <c r="AK38">
        <v>80</v>
      </c>
      <c r="AL38">
        <v>87</v>
      </c>
    </row>
    <row r="39" spans="1:38" x14ac:dyDescent="0.35">
      <c r="A39" s="133" t="s">
        <v>313</v>
      </c>
      <c r="B39" s="133" t="s">
        <v>314</v>
      </c>
      <c r="C39">
        <v>3594</v>
      </c>
      <c r="D39">
        <v>1758</v>
      </c>
      <c r="E39">
        <v>1836</v>
      </c>
      <c r="F39">
        <v>78</v>
      </c>
      <c r="G39">
        <v>77</v>
      </c>
      <c r="H39">
        <v>80</v>
      </c>
      <c r="I39" s="319" t="s">
        <v>33</v>
      </c>
      <c r="J39" s="319" t="s">
        <v>33</v>
      </c>
      <c r="K39" s="319" t="s">
        <v>33</v>
      </c>
      <c r="L39" s="319" t="s">
        <v>33</v>
      </c>
      <c r="M39" s="319" t="s">
        <v>33</v>
      </c>
      <c r="N39" s="319" t="s">
        <v>33</v>
      </c>
      <c r="O39" s="319" t="s">
        <v>33</v>
      </c>
      <c r="P39" s="319" t="s">
        <v>33</v>
      </c>
      <c r="Q39" s="319" t="s">
        <v>33</v>
      </c>
      <c r="R39" s="319" t="s">
        <v>33</v>
      </c>
      <c r="S39" s="319" t="s">
        <v>33</v>
      </c>
      <c r="T39" s="319" t="s">
        <v>33</v>
      </c>
      <c r="U39">
        <v>324</v>
      </c>
      <c r="V39">
        <v>215</v>
      </c>
      <c r="W39">
        <v>109</v>
      </c>
      <c r="X39">
        <v>43</v>
      </c>
      <c r="Y39">
        <v>41</v>
      </c>
      <c r="Z39">
        <v>47</v>
      </c>
      <c r="AA39">
        <v>80</v>
      </c>
      <c r="AB39">
        <v>57</v>
      </c>
      <c r="AC39">
        <v>23</v>
      </c>
      <c r="AD39">
        <v>10</v>
      </c>
      <c r="AE39" t="s">
        <v>414</v>
      </c>
      <c r="AF39" t="s">
        <v>414</v>
      </c>
      <c r="AG39">
        <v>4070</v>
      </c>
      <c r="AH39">
        <v>2068</v>
      </c>
      <c r="AI39">
        <v>2002</v>
      </c>
      <c r="AJ39">
        <v>73</v>
      </c>
      <c r="AK39">
        <v>71</v>
      </c>
      <c r="AL39">
        <v>76</v>
      </c>
    </row>
    <row r="40" spans="1:38" x14ac:dyDescent="0.35">
      <c r="A40" s="133" t="s">
        <v>315</v>
      </c>
      <c r="B40" s="133" t="s">
        <v>316</v>
      </c>
      <c r="C40">
        <v>2216</v>
      </c>
      <c r="D40">
        <v>1141</v>
      </c>
      <c r="E40">
        <v>1075</v>
      </c>
      <c r="F40">
        <v>91</v>
      </c>
      <c r="G40">
        <v>89</v>
      </c>
      <c r="H40">
        <v>92</v>
      </c>
      <c r="I40" s="319" t="s">
        <v>33</v>
      </c>
      <c r="J40" s="319" t="s">
        <v>33</v>
      </c>
      <c r="K40" s="319" t="s">
        <v>33</v>
      </c>
      <c r="L40" s="319" t="s">
        <v>33</v>
      </c>
      <c r="M40" s="319" t="s">
        <v>33</v>
      </c>
      <c r="N40" s="319" t="s">
        <v>33</v>
      </c>
      <c r="O40" s="319" t="s">
        <v>33</v>
      </c>
      <c r="P40" s="319" t="s">
        <v>33</v>
      </c>
      <c r="Q40" s="319" t="s">
        <v>33</v>
      </c>
      <c r="R40" s="319" t="s">
        <v>33</v>
      </c>
      <c r="S40" s="319" t="s">
        <v>33</v>
      </c>
      <c r="T40" s="319" t="s">
        <v>33</v>
      </c>
      <c r="U40">
        <v>166</v>
      </c>
      <c r="V40">
        <v>116</v>
      </c>
      <c r="W40">
        <v>50</v>
      </c>
      <c r="X40">
        <v>52</v>
      </c>
      <c r="Y40">
        <v>55</v>
      </c>
      <c r="Z40">
        <v>44</v>
      </c>
      <c r="AA40">
        <v>42</v>
      </c>
      <c r="AB40">
        <v>31</v>
      </c>
      <c r="AC40">
        <v>11</v>
      </c>
      <c r="AD40">
        <v>31</v>
      </c>
      <c r="AE40">
        <v>32</v>
      </c>
      <c r="AF40">
        <v>27</v>
      </c>
      <c r="AG40">
        <v>2451</v>
      </c>
      <c r="AH40">
        <v>1303</v>
      </c>
      <c r="AI40">
        <v>1148</v>
      </c>
      <c r="AJ40">
        <v>87</v>
      </c>
      <c r="AK40">
        <v>84</v>
      </c>
      <c r="AL40">
        <v>89</v>
      </c>
    </row>
    <row r="41" spans="1:38" x14ac:dyDescent="0.35">
      <c r="A41" s="133" t="s">
        <v>317</v>
      </c>
      <c r="B41" s="133" t="s">
        <v>318</v>
      </c>
      <c r="C41">
        <v>2178</v>
      </c>
      <c r="D41">
        <v>1076</v>
      </c>
      <c r="E41">
        <v>1102</v>
      </c>
      <c r="F41">
        <v>89</v>
      </c>
      <c r="G41">
        <v>87</v>
      </c>
      <c r="H41">
        <v>90</v>
      </c>
      <c r="I41" s="319" t="s">
        <v>33</v>
      </c>
      <c r="J41" s="319" t="s">
        <v>33</v>
      </c>
      <c r="K41" s="319" t="s">
        <v>33</v>
      </c>
      <c r="L41" s="319" t="s">
        <v>33</v>
      </c>
      <c r="M41" s="319" t="s">
        <v>33</v>
      </c>
      <c r="N41" s="319" t="s">
        <v>33</v>
      </c>
      <c r="O41" s="319" t="s">
        <v>33</v>
      </c>
      <c r="P41" s="319" t="s">
        <v>33</v>
      </c>
      <c r="Q41" s="319" t="s">
        <v>33</v>
      </c>
      <c r="R41" s="319" t="s">
        <v>33</v>
      </c>
      <c r="S41" s="319" t="s">
        <v>33</v>
      </c>
      <c r="T41" s="319" t="s">
        <v>33</v>
      </c>
      <c r="U41">
        <v>269</v>
      </c>
      <c r="V41">
        <v>168</v>
      </c>
      <c r="W41">
        <v>101</v>
      </c>
      <c r="X41">
        <v>42</v>
      </c>
      <c r="Y41">
        <v>43</v>
      </c>
      <c r="Z41">
        <v>39</v>
      </c>
      <c r="AA41">
        <v>52</v>
      </c>
      <c r="AB41">
        <v>37</v>
      </c>
      <c r="AC41">
        <v>15</v>
      </c>
      <c r="AD41">
        <v>27</v>
      </c>
      <c r="AE41">
        <v>30</v>
      </c>
      <c r="AF41">
        <v>20</v>
      </c>
      <c r="AG41">
        <v>2514</v>
      </c>
      <c r="AH41">
        <v>1288</v>
      </c>
      <c r="AI41">
        <v>1226</v>
      </c>
      <c r="AJ41">
        <v>82</v>
      </c>
      <c r="AK41">
        <v>80</v>
      </c>
      <c r="AL41">
        <v>85</v>
      </c>
    </row>
    <row r="42" spans="1:38" x14ac:dyDescent="0.35">
      <c r="A42" s="133" t="s">
        <v>319</v>
      </c>
      <c r="B42" s="133" t="s">
        <v>320</v>
      </c>
      <c r="C42">
        <v>3035</v>
      </c>
      <c r="D42">
        <v>1433</v>
      </c>
      <c r="E42">
        <v>1602</v>
      </c>
      <c r="F42">
        <v>84</v>
      </c>
      <c r="G42">
        <v>82</v>
      </c>
      <c r="H42">
        <v>86</v>
      </c>
      <c r="I42" s="319" t="s">
        <v>33</v>
      </c>
      <c r="J42" s="319" t="s">
        <v>33</v>
      </c>
      <c r="K42" s="319" t="s">
        <v>33</v>
      </c>
      <c r="L42" s="319" t="s">
        <v>33</v>
      </c>
      <c r="M42" s="319" t="s">
        <v>33</v>
      </c>
      <c r="N42" s="319" t="s">
        <v>33</v>
      </c>
      <c r="O42" s="319" t="s">
        <v>33</v>
      </c>
      <c r="P42" s="319" t="s">
        <v>33</v>
      </c>
      <c r="Q42" s="319" t="s">
        <v>33</v>
      </c>
      <c r="R42" s="319" t="s">
        <v>33</v>
      </c>
      <c r="S42" s="319" t="s">
        <v>33</v>
      </c>
      <c r="T42" s="319" t="s">
        <v>33</v>
      </c>
      <c r="U42">
        <v>519</v>
      </c>
      <c r="V42">
        <v>318</v>
      </c>
      <c r="W42">
        <v>201</v>
      </c>
      <c r="X42">
        <v>56</v>
      </c>
      <c r="Y42">
        <v>57</v>
      </c>
      <c r="Z42">
        <v>56</v>
      </c>
      <c r="AA42">
        <v>88</v>
      </c>
      <c r="AB42">
        <v>67</v>
      </c>
      <c r="AC42">
        <v>21</v>
      </c>
      <c r="AD42">
        <v>24</v>
      </c>
      <c r="AE42">
        <v>24</v>
      </c>
      <c r="AF42">
        <v>24</v>
      </c>
      <c r="AG42">
        <v>3682</v>
      </c>
      <c r="AH42">
        <v>1840</v>
      </c>
      <c r="AI42">
        <v>1842</v>
      </c>
      <c r="AJ42">
        <v>78</v>
      </c>
      <c r="AK42">
        <v>75</v>
      </c>
      <c r="AL42">
        <v>81</v>
      </c>
    </row>
    <row r="43" spans="1:38" x14ac:dyDescent="0.35">
      <c r="A43" s="133" t="s">
        <v>198</v>
      </c>
      <c r="B43" s="133" t="s">
        <v>199</v>
      </c>
      <c r="C43">
        <v>12814</v>
      </c>
      <c r="D43">
        <v>6043</v>
      </c>
      <c r="E43">
        <v>6771</v>
      </c>
      <c r="F43">
        <v>86</v>
      </c>
      <c r="G43">
        <v>84</v>
      </c>
      <c r="H43">
        <v>88</v>
      </c>
      <c r="I43" s="319" t="s">
        <v>33</v>
      </c>
      <c r="J43" s="319" t="s">
        <v>33</v>
      </c>
      <c r="K43" s="319" t="s">
        <v>33</v>
      </c>
      <c r="L43" s="319" t="s">
        <v>33</v>
      </c>
      <c r="M43" s="319" t="s">
        <v>33</v>
      </c>
      <c r="N43" s="319" t="s">
        <v>33</v>
      </c>
      <c r="O43" s="319" t="s">
        <v>33</v>
      </c>
      <c r="P43" s="319" t="s">
        <v>33</v>
      </c>
      <c r="Q43" s="319" t="s">
        <v>33</v>
      </c>
      <c r="R43" s="319" t="s">
        <v>33</v>
      </c>
      <c r="S43" s="319" t="s">
        <v>33</v>
      </c>
      <c r="T43" s="319" t="s">
        <v>33</v>
      </c>
      <c r="U43">
        <v>2649</v>
      </c>
      <c r="V43">
        <v>1724</v>
      </c>
      <c r="W43">
        <v>925</v>
      </c>
      <c r="X43">
        <v>42</v>
      </c>
      <c r="Y43">
        <v>43</v>
      </c>
      <c r="Z43">
        <v>40</v>
      </c>
      <c r="AA43">
        <v>369</v>
      </c>
      <c r="AB43">
        <v>249</v>
      </c>
      <c r="AC43">
        <v>120</v>
      </c>
      <c r="AD43">
        <v>17</v>
      </c>
      <c r="AE43">
        <v>18</v>
      </c>
      <c r="AF43">
        <v>15</v>
      </c>
      <c r="AG43">
        <v>15994</v>
      </c>
      <c r="AH43">
        <v>8096</v>
      </c>
      <c r="AI43">
        <v>7898</v>
      </c>
      <c r="AJ43">
        <v>76</v>
      </c>
      <c r="AK43">
        <v>72</v>
      </c>
      <c r="AL43">
        <v>81</v>
      </c>
    </row>
    <row r="44" spans="1:38" x14ac:dyDescent="0.35">
      <c r="A44" s="133" t="s">
        <v>200</v>
      </c>
      <c r="B44" s="133" t="s">
        <v>201</v>
      </c>
      <c r="C44">
        <v>3598</v>
      </c>
      <c r="D44">
        <v>1733</v>
      </c>
      <c r="E44">
        <v>1865</v>
      </c>
      <c r="F44">
        <v>83</v>
      </c>
      <c r="G44">
        <v>81</v>
      </c>
      <c r="H44">
        <v>84</v>
      </c>
      <c r="I44" s="319" t="s">
        <v>33</v>
      </c>
      <c r="J44" s="319" t="s">
        <v>33</v>
      </c>
      <c r="K44" s="319" t="s">
        <v>33</v>
      </c>
      <c r="L44" s="319" t="s">
        <v>33</v>
      </c>
      <c r="M44" s="319" t="s">
        <v>33</v>
      </c>
      <c r="N44" s="319" t="s">
        <v>33</v>
      </c>
      <c r="O44" s="319" t="s">
        <v>33</v>
      </c>
      <c r="P44" s="319" t="s">
        <v>33</v>
      </c>
      <c r="Q44" s="319" t="s">
        <v>33</v>
      </c>
      <c r="R44" s="319" t="s">
        <v>33</v>
      </c>
      <c r="S44" s="319" t="s">
        <v>33</v>
      </c>
      <c r="T44" s="319" t="s">
        <v>33</v>
      </c>
      <c r="U44">
        <v>638</v>
      </c>
      <c r="V44">
        <v>445</v>
      </c>
      <c r="W44">
        <v>193</v>
      </c>
      <c r="X44">
        <v>45</v>
      </c>
      <c r="Y44">
        <v>45</v>
      </c>
      <c r="Z44">
        <v>46</v>
      </c>
      <c r="AA44">
        <v>64</v>
      </c>
      <c r="AB44">
        <v>48</v>
      </c>
      <c r="AC44">
        <v>16</v>
      </c>
      <c r="AD44">
        <v>5</v>
      </c>
      <c r="AE44" t="s">
        <v>414</v>
      </c>
      <c r="AF44" t="s">
        <v>414</v>
      </c>
      <c r="AG44">
        <v>4345</v>
      </c>
      <c r="AH44">
        <v>2250</v>
      </c>
      <c r="AI44">
        <v>2095</v>
      </c>
      <c r="AJ44">
        <v>75</v>
      </c>
      <c r="AK44">
        <v>71</v>
      </c>
      <c r="AL44">
        <v>79</v>
      </c>
    </row>
    <row r="45" spans="1:38" x14ac:dyDescent="0.35">
      <c r="A45" s="133" t="s">
        <v>202</v>
      </c>
      <c r="B45" s="133" t="s">
        <v>203</v>
      </c>
      <c r="C45">
        <v>3148</v>
      </c>
      <c r="D45">
        <v>1522</v>
      </c>
      <c r="E45">
        <v>1626</v>
      </c>
      <c r="F45">
        <v>84</v>
      </c>
      <c r="G45">
        <v>82</v>
      </c>
      <c r="H45">
        <v>86</v>
      </c>
      <c r="I45" s="319" t="s">
        <v>33</v>
      </c>
      <c r="J45" s="319" t="s">
        <v>33</v>
      </c>
      <c r="K45" s="319" t="s">
        <v>33</v>
      </c>
      <c r="L45" s="319" t="s">
        <v>33</v>
      </c>
      <c r="M45" s="319" t="s">
        <v>33</v>
      </c>
      <c r="N45" s="319" t="s">
        <v>33</v>
      </c>
      <c r="O45" s="319" t="s">
        <v>33</v>
      </c>
      <c r="P45" s="319" t="s">
        <v>33</v>
      </c>
      <c r="Q45" s="319" t="s">
        <v>33</v>
      </c>
      <c r="R45" s="319" t="s">
        <v>33</v>
      </c>
      <c r="S45" s="319" t="s">
        <v>33</v>
      </c>
      <c r="T45" s="319" t="s">
        <v>33</v>
      </c>
      <c r="U45">
        <v>493</v>
      </c>
      <c r="V45">
        <v>345</v>
      </c>
      <c r="W45">
        <v>148</v>
      </c>
      <c r="X45">
        <v>47</v>
      </c>
      <c r="Y45">
        <v>46</v>
      </c>
      <c r="Z45">
        <v>52</v>
      </c>
      <c r="AA45">
        <v>69</v>
      </c>
      <c r="AB45">
        <v>52</v>
      </c>
      <c r="AC45">
        <v>17</v>
      </c>
      <c r="AD45">
        <v>16</v>
      </c>
      <c r="AE45">
        <v>13</v>
      </c>
      <c r="AF45">
        <v>24</v>
      </c>
      <c r="AG45">
        <v>3719</v>
      </c>
      <c r="AH45">
        <v>1926</v>
      </c>
      <c r="AI45">
        <v>1793</v>
      </c>
      <c r="AJ45">
        <v>78</v>
      </c>
      <c r="AK45">
        <v>73</v>
      </c>
      <c r="AL45">
        <v>82</v>
      </c>
    </row>
    <row r="46" spans="1:38" x14ac:dyDescent="0.35">
      <c r="A46" s="133" t="s">
        <v>206</v>
      </c>
      <c r="B46" s="133" t="s">
        <v>207</v>
      </c>
      <c r="C46">
        <v>3924</v>
      </c>
      <c r="D46">
        <v>1857</v>
      </c>
      <c r="E46">
        <v>2067</v>
      </c>
      <c r="F46">
        <v>81</v>
      </c>
      <c r="G46">
        <v>78</v>
      </c>
      <c r="H46">
        <v>83</v>
      </c>
      <c r="I46" s="319" t="s">
        <v>33</v>
      </c>
      <c r="J46" s="319" t="s">
        <v>33</v>
      </c>
      <c r="K46" s="319" t="s">
        <v>33</v>
      </c>
      <c r="L46" s="319" t="s">
        <v>33</v>
      </c>
      <c r="M46" s="319" t="s">
        <v>33</v>
      </c>
      <c r="N46" s="319" t="s">
        <v>33</v>
      </c>
      <c r="O46" s="319" t="s">
        <v>33</v>
      </c>
      <c r="P46" s="319" t="s">
        <v>33</v>
      </c>
      <c r="Q46" s="319" t="s">
        <v>33</v>
      </c>
      <c r="R46" s="319" t="s">
        <v>33</v>
      </c>
      <c r="S46" s="319" t="s">
        <v>33</v>
      </c>
      <c r="T46" s="319" t="s">
        <v>33</v>
      </c>
      <c r="U46">
        <v>612</v>
      </c>
      <c r="V46">
        <v>420</v>
      </c>
      <c r="W46">
        <v>192</v>
      </c>
      <c r="X46">
        <v>41</v>
      </c>
      <c r="Y46">
        <v>42</v>
      </c>
      <c r="Z46">
        <v>39</v>
      </c>
      <c r="AA46">
        <v>62</v>
      </c>
      <c r="AB46">
        <v>45</v>
      </c>
      <c r="AC46">
        <v>17</v>
      </c>
      <c r="AD46">
        <v>15</v>
      </c>
      <c r="AE46" t="s">
        <v>414</v>
      </c>
      <c r="AF46" t="s">
        <v>414</v>
      </c>
      <c r="AG46">
        <v>4640</v>
      </c>
      <c r="AH46">
        <v>2339</v>
      </c>
      <c r="AI46">
        <v>2301</v>
      </c>
      <c r="AJ46">
        <v>74</v>
      </c>
      <c r="AK46">
        <v>70</v>
      </c>
      <c r="AL46">
        <v>78</v>
      </c>
    </row>
    <row r="47" spans="1:38" x14ac:dyDescent="0.35">
      <c r="A47" s="133" t="s">
        <v>210</v>
      </c>
      <c r="B47" s="133" t="s">
        <v>211</v>
      </c>
      <c r="C47">
        <v>2312</v>
      </c>
      <c r="D47">
        <v>1115</v>
      </c>
      <c r="E47">
        <v>1197</v>
      </c>
      <c r="F47">
        <v>88</v>
      </c>
      <c r="G47">
        <v>87</v>
      </c>
      <c r="H47">
        <v>89</v>
      </c>
      <c r="I47" s="319" t="s">
        <v>33</v>
      </c>
      <c r="J47" s="319" t="s">
        <v>33</v>
      </c>
      <c r="K47" s="319" t="s">
        <v>33</v>
      </c>
      <c r="L47" s="319" t="s">
        <v>33</v>
      </c>
      <c r="M47" s="319" t="s">
        <v>33</v>
      </c>
      <c r="N47" s="319" t="s">
        <v>33</v>
      </c>
      <c r="O47" s="319" t="s">
        <v>33</v>
      </c>
      <c r="P47" s="319" t="s">
        <v>33</v>
      </c>
      <c r="Q47" s="319" t="s">
        <v>33</v>
      </c>
      <c r="R47" s="319" t="s">
        <v>33</v>
      </c>
      <c r="S47" s="319" t="s">
        <v>33</v>
      </c>
      <c r="T47" s="319" t="s">
        <v>33</v>
      </c>
      <c r="U47">
        <v>273</v>
      </c>
      <c r="V47">
        <v>194</v>
      </c>
      <c r="W47">
        <v>79</v>
      </c>
      <c r="X47">
        <v>48</v>
      </c>
      <c r="Y47">
        <v>47</v>
      </c>
      <c r="Z47">
        <v>51</v>
      </c>
      <c r="AA47">
        <v>55</v>
      </c>
      <c r="AB47">
        <v>42</v>
      </c>
      <c r="AC47">
        <v>13</v>
      </c>
      <c r="AD47">
        <v>13</v>
      </c>
      <c r="AE47" t="s">
        <v>414</v>
      </c>
      <c r="AF47" t="s">
        <v>414</v>
      </c>
      <c r="AG47">
        <v>2649</v>
      </c>
      <c r="AH47">
        <v>1357</v>
      </c>
      <c r="AI47">
        <v>1292</v>
      </c>
      <c r="AJ47">
        <v>82</v>
      </c>
      <c r="AK47">
        <v>79</v>
      </c>
      <c r="AL47">
        <v>86</v>
      </c>
    </row>
    <row r="48" spans="1:38" x14ac:dyDescent="0.35">
      <c r="A48" s="133" t="s">
        <v>218</v>
      </c>
      <c r="B48" s="133" t="s">
        <v>219</v>
      </c>
      <c r="C48">
        <v>3182</v>
      </c>
      <c r="D48">
        <v>1556</v>
      </c>
      <c r="E48">
        <v>1626</v>
      </c>
      <c r="F48">
        <v>85</v>
      </c>
      <c r="G48">
        <v>83</v>
      </c>
      <c r="H48">
        <v>86</v>
      </c>
      <c r="I48" s="319" t="s">
        <v>33</v>
      </c>
      <c r="J48" s="319" t="s">
        <v>33</v>
      </c>
      <c r="K48" s="319" t="s">
        <v>33</v>
      </c>
      <c r="L48" s="319" t="s">
        <v>33</v>
      </c>
      <c r="M48" s="319" t="s">
        <v>33</v>
      </c>
      <c r="N48" s="319" t="s">
        <v>33</v>
      </c>
      <c r="O48" s="319" t="s">
        <v>33</v>
      </c>
      <c r="P48" s="319" t="s">
        <v>33</v>
      </c>
      <c r="Q48" s="319" t="s">
        <v>33</v>
      </c>
      <c r="R48" s="319" t="s">
        <v>33</v>
      </c>
      <c r="S48" s="319" t="s">
        <v>33</v>
      </c>
      <c r="T48" s="319" t="s">
        <v>33</v>
      </c>
      <c r="U48">
        <v>400</v>
      </c>
      <c r="V48">
        <v>274</v>
      </c>
      <c r="W48">
        <v>126</v>
      </c>
      <c r="X48">
        <v>39</v>
      </c>
      <c r="Y48">
        <v>39</v>
      </c>
      <c r="Z48">
        <v>39</v>
      </c>
      <c r="AA48">
        <v>55</v>
      </c>
      <c r="AB48">
        <v>43</v>
      </c>
      <c r="AC48">
        <v>12</v>
      </c>
      <c r="AD48">
        <v>15</v>
      </c>
      <c r="AE48" t="s">
        <v>414</v>
      </c>
      <c r="AF48" t="s">
        <v>414</v>
      </c>
      <c r="AG48">
        <v>3655</v>
      </c>
      <c r="AH48">
        <v>1881</v>
      </c>
      <c r="AI48">
        <v>1774</v>
      </c>
      <c r="AJ48">
        <v>79</v>
      </c>
      <c r="AK48">
        <v>75</v>
      </c>
      <c r="AL48">
        <v>82</v>
      </c>
    </row>
    <row r="49" spans="1:38" x14ac:dyDescent="0.35">
      <c r="A49" s="133" t="s">
        <v>222</v>
      </c>
      <c r="B49" s="133" t="s">
        <v>223</v>
      </c>
      <c r="C49">
        <v>2628</v>
      </c>
      <c r="D49">
        <v>1252</v>
      </c>
      <c r="E49">
        <v>1376</v>
      </c>
      <c r="F49">
        <v>84</v>
      </c>
      <c r="G49">
        <v>82</v>
      </c>
      <c r="H49">
        <v>86</v>
      </c>
      <c r="I49" s="319" t="s">
        <v>33</v>
      </c>
      <c r="J49" s="319" t="s">
        <v>33</v>
      </c>
      <c r="K49" s="319" t="s">
        <v>33</v>
      </c>
      <c r="L49" s="319" t="s">
        <v>33</v>
      </c>
      <c r="M49" s="319" t="s">
        <v>33</v>
      </c>
      <c r="N49" s="319" t="s">
        <v>33</v>
      </c>
      <c r="O49" s="319" t="s">
        <v>33</v>
      </c>
      <c r="P49" s="319" t="s">
        <v>33</v>
      </c>
      <c r="Q49" s="319" t="s">
        <v>33</v>
      </c>
      <c r="R49" s="319" t="s">
        <v>33</v>
      </c>
      <c r="S49" s="319" t="s">
        <v>33</v>
      </c>
      <c r="T49" s="319" t="s">
        <v>33</v>
      </c>
      <c r="U49">
        <v>442</v>
      </c>
      <c r="V49">
        <v>278</v>
      </c>
      <c r="W49">
        <v>164</v>
      </c>
      <c r="X49">
        <v>40</v>
      </c>
      <c r="Y49">
        <v>42</v>
      </c>
      <c r="Z49">
        <v>37</v>
      </c>
      <c r="AA49">
        <v>68</v>
      </c>
      <c r="AB49">
        <v>55</v>
      </c>
      <c r="AC49">
        <v>13</v>
      </c>
      <c r="AD49">
        <v>16</v>
      </c>
      <c r="AE49" t="s">
        <v>414</v>
      </c>
      <c r="AF49" t="s">
        <v>414</v>
      </c>
      <c r="AG49">
        <v>3174</v>
      </c>
      <c r="AH49">
        <v>1602</v>
      </c>
      <c r="AI49">
        <v>1572</v>
      </c>
      <c r="AJ49">
        <v>76</v>
      </c>
      <c r="AK49">
        <v>72</v>
      </c>
      <c r="AL49">
        <v>80</v>
      </c>
    </row>
    <row r="50" spans="1:38" x14ac:dyDescent="0.35">
      <c r="A50" s="133" t="s">
        <v>116</v>
      </c>
      <c r="B50" s="133" t="s">
        <v>117</v>
      </c>
      <c r="C50">
        <v>1427</v>
      </c>
      <c r="D50">
        <v>677</v>
      </c>
      <c r="E50">
        <v>750</v>
      </c>
      <c r="F50">
        <v>84</v>
      </c>
      <c r="G50">
        <v>82</v>
      </c>
      <c r="H50">
        <v>85</v>
      </c>
      <c r="I50" s="319" t="s">
        <v>33</v>
      </c>
      <c r="J50" s="319" t="s">
        <v>33</v>
      </c>
      <c r="K50" s="319" t="s">
        <v>33</v>
      </c>
      <c r="L50" s="319" t="s">
        <v>33</v>
      </c>
      <c r="M50" s="319" t="s">
        <v>33</v>
      </c>
      <c r="N50" s="319" t="s">
        <v>33</v>
      </c>
      <c r="O50" s="319" t="s">
        <v>33</v>
      </c>
      <c r="P50" s="319" t="s">
        <v>33</v>
      </c>
      <c r="Q50" s="319" t="s">
        <v>33</v>
      </c>
      <c r="R50" s="319" t="s">
        <v>33</v>
      </c>
      <c r="S50" s="319" t="s">
        <v>33</v>
      </c>
      <c r="T50" s="319" t="s">
        <v>33</v>
      </c>
      <c r="U50">
        <v>332</v>
      </c>
      <c r="V50">
        <v>218</v>
      </c>
      <c r="W50">
        <v>114</v>
      </c>
      <c r="X50">
        <v>42</v>
      </c>
      <c r="Y50">
        <v>38</v>
      </c>
      <c r="Z50">
        <v>48</v>
      </c>
      <c r="AA50">
        <v>45</v>
      </c>
      <c r="AB50">
        <v>36</v>
      </c>
      <c r="AC50">
        <v>9</v>
      </c>
      <c r="AD50">
        <v>20</v>
      </c>
      <c r="AE50" t="s">
        <v>414</v>
      </c>
      <c r="AF50" t="s">
        <v>414</v>
      </c>
      <c r="AG50">
        <v>1807</v>
      </c>
      <c r="AH50">
        <v>932</v>
      </c>
      <c r="AI50">
        <v>875</v>
      </c>
      <c r="AJ50">
        <v>74</v>
      </c>
      <c r="AK50">
        <v>70</v>
      </c>
      <c r="AL50">
        <v>80</v>
      </c>
    </row>
    <row r="51" spans="1:38" x14ac:dyDescent="0.35">
      <c r="A51" s="133" t="s">
        <v>120</v>
      </c>
      <c r="B51" s="133" t="s">
        <v>121</v>
      </c>
      <c r="C51">
        <v>4200</v>
      </c>
      <c r="D51">
        <v>1975</v>
      </c>
      <c r="E51">
        <v>2225</v>
      </c>
      <c r="F51">
        <v>78</v>
      </c>
      <c r="G51">
        <v>74</v>
      </c>
      <c r="H51">
        <v>81</v>
      </c>
      <c r="I51" s="319" t="s">
        <v>33</v>
      </c>
      <c r="J51" s="319" t="s">
        <v>33</v>
      </c>
      <c r="K51" s="319" t="s">
        <v>33</v>
      </c>
      <c r="L51" s="319" t="s">
        <v>33</v>
      </c>
      <c r="M51" s="319" t="s">
        <v>33</v>
      </c>
      <c r="N51" s="319" t="s">
        <v>33</v>
      </c>
      <c r="O51" s="319" t="s">
        <v>33</v>
      </c>
      <c r="P51" s="319" t="s">
        <v>33</v>
      </c>
      <c r="Q51" s="319" t="s">
        <v>33</v>
      </c>
      <c r="R51" s="319" t="s">
        <v>33</v>
      </c>
      <c r="S51" s="319" t="s">
        <v>33</v>
      </c>
      <c r="T51" s="319" t="s">
        <v>33</v>
      </c>
      <c r="U51">
        <v>782</v>
      </c>
      <c r="V51">
        <v>559</v>
      </c>
      <c r="W51">
        <v>223</v>
      </c>
      <c r="X51">
        <v>39</v>
      </c>
      <c r="Y51">
        <v>37</v>
      </c>
      <c r="Z51">
        <v>43</v>
      </c>
      <c r="AA51">
        <v>38</v>
      </c>
      <c r="AB51">
        <v>28</v>
      </c>
      <c r="AC51">
        <v>10</v>
      </c>
      <c r="AD51" t="s">
        <v>414</v>
      </c>
      <c r="AE51" t="s">
        <v>414</v>
      </c>
      <c r="AF51" t="s">
        <v>414</v>
      </c>
      <c r="AG51">
        <v>5073</v>
      </c>
      <c r="AH51">
        <v>2586</v>
      </c>
      <c r="AI51">
        <v>2487</v>
      </c>
      <c r="AJ51">
        <v>71</v>
      </c>
      <c r="AK51">
        <v>65</v>
      </c>
      <c r="AL51">
        <v>76</v>
      </c>
    </row>
    <row r="52" spans="1:38" x14ac:dyDescent="0.35">
      <c r="A52" s="133" t="s">
        <v>132</v>
      </c>
      <c r="B52" s="133" t="s">
        <v>424</v>
      </c>
      <c r="C52">
        <v>1711</v>
      </c>
      <c r="D52">
        <v>768</v>
      </c>
      <c r="E52">
        <v>943</v>
      </c>
      <c r="F52">
        <v>87</v>
      </c>
      <c r="G52">
        <v>86</v>
      </c>
      <c r="H52">
        <v>88</v>
      </c>
      <c r="I52" s="319" t="s">
        <v>33</v>
      </c>
      <c r="J52" s="319" t="s">
        <v>33</v>
      </c>
      <c r="K52" s="319" t="s">
        <v>33</v>
      </c>
      <c r="L52" s="319" t="s">
        <v>33</v>
      </c>
      <c r="M52" s="319" t="s">
        <v>33</v>
      </c>
      <c r="N52" s="319" t="s">
        <v>33</v>
      </c>
      <c r="O52" s="319" t="s">
        <v>33</v>
      </c>
      <c r="P52" s="319" t="s">
        <v>33</v>
      </c>
      <c r="Q52" s="319" t="s">
        <v>33</v>
      </c>
      <c r="R52" s="319" t="s">
        <v>33</v>
      </c>
      <c r="S52" s="319" t="s">
        <v>33</v>
      </c>
      <c r="T52" s="319" t="s">
        <v>33</v>
      </c>
      <c r="U52">
        <v>337</v>
      </c>
      <c r="V52">
        <v>218</v>
      </c>
      <c r="W52">
        <v>119</v>
      </c>
      <c r="X52">
        <v>45</v>
      </c>
      <c r="Y52" t="s">
        <v>414</v>
      </c>
      <c r="Z52" t="s">
        <v>414</v>
      </c>
      <c r="AA52">
        <v>21</v>
      </c>
      <c r="AB52">
        <v>17</v>
      </c>
      <c r="AC52">
        <v>4</v>
      </c>
      <c r="AD52" t="s">
        <v>414</v>
      </c>
      <c r="AE52" t="s">
        <v>414</v>
      </c>
      <c r="AF52" t="s">
        <v>414</v>
      </c>
      <c r="AG52">
        <v>2070</v>
      </c>
      <c r="AH52">
        <v>1004</v>
      </c>
      <c r="AI52">
        <v>1066</v>
      </c>
      <c r="AJ52">
        <v>79</v>
      </c>
      <c r="AK52">
        <v>75</v>
      </c>
      <c r="AL52">
        <v>83</v>
      </c>
    </row>
    <row r="53" spans="1:38" x14ac:dyDescent="0.35">
      <c r="A53" s="133" t="s">
        <v>130</v>
      </c>
      <c r="B53" s="133" t="s">
        <v>131</v>
      </c>
      <c r="C53">
        <v>2616</v>
      </c>
      <c r="D53">
        <v>1293</v>
      </c>
      <c r="E53">
        <v>1323</v>
      </c>
      <c r="F53">
        <v>81</v>
      </c>
      <c r="G53">
        <v>79</v>
      </c>
      <c r="H53">
        <v>84</v>
      </c>
      <c r="I53" s="319" t="s">
        <v>33</v>
      </c>
      <c r="J53" s="319" t="s">
        <v>33</v>
      </c>
      <c r="K53" s="319" t="s">
        <v>33</v>
      </c>
      <c r="L53" s="319" t="s">
        <v>33</v>
      </c>
      <c r="M53" s="319" t="s">
        <v>33</v>
      </c>
      <c r="N53" s="319" t="s">
        <v>33</v>
      </c>
      <c r="O53" s="319" t="s">
        <v>33</v>
      </c>
      <c r="P53" s="319" t="s">
        <v>33</v>
      </c>
      <c r="Q53" s="319" t="s">
        <v>33</v>
      </c>
      <c r="R53" s="319" t="s">
        <v>33</v>
      </c>
      <c r="S53" s="319" t="s">
        <v>33</v>
      </c>
      <c r="T53" s="319" t="s">
        <v>33</v>
      </c>
      <c r="U53">
        <v>287</v>
      </c>
      <c r="V53">
        <v>196</v>
      </c>
      <c r="W53">
        <v>91</v>
      </c>
      <c r="X53">
        <v>33</v>
      </c>
      <c r="Y53">
        <v>35</v>
      </c>
      <c r="Z53">
        <v>31</v>
      </c>
      <c r="AA53">
        <v>30</v>
      </c>
      <c r="AB53">
        <v>23</v>
      </c>
      <c r="AC53">
        <v>7</v>
      </c>
      <c r="AD53" t="s">
        <v>414</v>
      </c>
      <c r="AE53" t="s">
        <v>414</v>
      </c>
      <c r="AF53" t="s">
        <v>414</v>
      </c>
      <c r="AG53">
        <v>2939</v>
      </c>
      <c r="AH53">
        <v>1517</v>
      </c>
      <c r="AI53">
        <v>1422</v>
      </c>
      <c r="AJ53">
        <v>76</v>
      </c>
      <c r="AK53">
        <v>72</v>
      </c>
      <c r="AL53">
        <v>80</v>
      </c>
    </row>
    <row r="54" spans="1:38" x14ac:dyDescent="0.35">
      <c r="A54" s="133" t="s">
        <v>143</v>
      </c>
      <c r="B54" s="133" t="s">
        <v>144</v>
      </c>
      <c r="C54">
        <v>3258</v>
      </c>
      <c r="D54">
        <v>1555</v>
      </c>
      <c r="E54">
        <v>1703</v>
      </c>
      <c r="F54">
        <v>83</v>
      </c>
      <c r="G54">
        <v>79</v>
      </c>
      <c r="H54">
        <v>86</v>
      </c>
      <c r="I54" s="319" t="s">
        <v>33</v>
      </c>
      <c r="J54" s="319" t="s">
        <v>33</v>
      </c>
      <c r="K54" s="319" t="s">
        <v>33</v>
      </c>
      <c r="L54" s="319" t="s">
        <v>33</v>
      </c>
      <c r="M54" s="319" t="s">
        <v>33</v>
      </c>
      <c r="N54" s="319" t="s">
        <v>33</v>
      </c>
      <c r="O54" s="319" t="s">
        <v>33</v>
      </c>
      <c r="P54" s="319" t="s">
        <v>33</v>
      </c>
      <c r="Q54" s="319" t="s">
        <v>33</v>
      </c>
      <c r="R54" s="319" t="s">
        <v>33</v>
      </c>
      <c r="S54" s="319" t="s">
        <v>33</v>
      </c>
      <c r="T54" s="319" t="s">
        <v>33</v>
      </c>
      <c r="U54">
        <v>416</v>
      </c>
      <c r="V54">
        <v>285</v>
      </c>
      <c r="W54">
        <v>131</v>
      </c>
      <c r="X54">
        <v>39</v>
      </c>
      <c r="Y54">
        <v>40</v>
      </c>
      <c r="Z54">
        <v>37</v>
      </c>
      <c r="AA54">
        <v>56</v>
      </c>
      <c r="AB54">
        <v>42</v>
      </c>
      <c r="AC54">
        <v>14</v>
      </c>
      <c r="AD54">
        <v>9</v>
      </c>
      <c r="AE54" t="s">
        <v>414</v>
      </c>
      <c r="AF54" t="s">
        <v>414</v>
      </c>
      <c r="AG54">
        <v>3741</v>
      </c>
      <c r="AH54">
        <v>1888</v>
      </c>
      <c r="AI54">
        <v>1853</v>
      </c>
      <c r="AJ54">
        <v>77</v>
      </c>
      <c r="AK54">
        <v>72</v>
      </c>
      <c r="AL54">
        <v>82</v>
      </c>
    </row>
    <row r="55" spans="1:38" x14ac:dyDescent="0.35">
      <c r="A55" s="133" t="s">
        <v>104</v>
      </c>
      <c r="B55" s="133" t="s">
        <v>105</v>
      </c>
      <c r="C55">
        <v>3431</v>
      </c>
      <c r="D55">
        <v>1665</v>
      </c>
      <c r="E55">
        <v>1766</v>
      </c>
      <c r="F55">
        <v>84</v>
      </c>
      <c r="G55">
        <v>81</v>
      </c>
      <c r="H55">
        <v>86</v>
      </c>
      <c r="I55" s="319" t="s">
        <v>33</v>
      </c>
      <c r="J55" s="319" t="s">
        <v>33</v>
      </c>
      <c r="K55" s="319" t="s">
        <v>33</v>
      </c>
      <c r="L55" s="319" t="s">
        <v>33</v>
      </c>
      <c r="M55" s="319" t="s">
        <v>33</v>
      </c>
      <c r="N55" s="319" t="s">
        <v>33</v>
      </c>
      <c r="O55" s="319" t="s">
        <v>33</v>
      </c>
      <c r="P55" s="319" t="s">
        <v>33</v>
      </c>
      <c r="Q55" s="319" t="s">
        <v>33</v>
      </c>
      <c r="R55" s="319" t="s">
        <v>33</v>
      </c>
      <c r="S55" s="319" t="s">
        <v>33</v>
      </c>
      <c r="T55" s="319" t="s">
        <v>33</v>
      </c>
      <c r="U55">
        <v>418</v>
      </c>
      <c r="V55">
        <v>293</v>
      </c>
      <c r="W55">
        <v>125</v>
      </c>
      <c r="X55">
        <v>40</v>
      </c>
      <c r="Y55">
        <v>39</v>
      </c>
      <c r="Z55">
        <v>41</v>
      </c>
      <c r="AA55">
        <v>83</v>
      </c>
      <c r="AB55">
        <v>62</v>
      </c>
      <c r="AC55">
        <v>21</v>
      </c>
      <c r="AD55">
        <v>25</v>
      </c>
      <c r="AE55">
        <v>29</v>
      </c>
      <c r="AF55">
        <v>14</v>
      </c>
      <c r="AG55">
        <v>3961</v>
      </c>
      <c r="AH55">
        <v>2036</v>
      </c>
      <c r="AI55">
        <v>1925</v>
      </c>
      <c r="AJ55">
        <v>77</v>
      </c>
      <c r="AK55">
        <v>73</v>
      </c>
      <c r="AL55">
        <v>82</v>
      </c>
    </row>
    <row r="56" spans="1:38" x14ac:dyDescent="0.35">
      <c r="A56" s="133" t="s">
        <v>106</v>
      </c>
      <c r="B56" s="133" t="s">
        <v>107</v>
      </c>
      <c r="C56">
        <v>2027</v>
      </c>
      <c r="D56">
        <v>1002</v>
      </c>
      <c r="E56">
        <v>1025</v>
      </c>
      <c r="F56">
        <v>77</v>
      </c>
      <c r="G56">
        <v>75</v>
      </c>
      <c r="H56">
        <v>79</v>
      </c>
      <c r="I56" s="319" t="s">
        <v>33</v>
      </c>
      <c r="J56" s="319" t="s">
        <v>33</v>
      </c>
      <c r="K56" s="319" t="s">
        <v>33</v>
      </c>
      <c r="L56" s="319" t="s">
        <v>33</v>
      </c>
      <c r="M56" s="319" t="s">
        <v>33</v>
      </c>
      <c r="N56" s="319" t="s">
        <v>33</v>
      </c>
      <c r="O56" s="319" t="s">
        <v>33</v>
      </c>
      <c r="P56" s="319" t="s">
        <v>33</v>
      </c>
      <c r="Q56" s="319" t="s">
        <v>33</v>
      </c>
      <c r="R56" s="319" t="s">
        <v>33</v>
      </c>
      <c r="S56" s="319" t="s">
        <v>33</v>
      </c>
      <c r="T56" s="319" t="s">
        <v>33</v>
      </c>
      <c r="U56">
        <v>271</v>
      </c>
      <c r="V56">
        <v>179</v>
      </c>
      <c r="W56">
        <v>92</v>
      </c>
      <c r="X56">
        <v>41</v>
      </c>
      <c r="Y56">
        <v>44</v>
      </c>
      <c r="Z56">
        <v>37</v>
      </c>
      <c r="AA56">
        <v>73</v>
      </c>
      <c r="AB56">
        <v>54</v>
      </c>
      <c r="AC56">
        <v>19</v>
      </c>
      <c r="AD56">
        <v>23</v>
      </c>
      <c r="AE56">
        <v>24</v>
      </c>
      <c r="AF56">
        <v>21</v>
      </c>
      <c r="AG56">
        <v>2383</v>
      </c>
      <c r="AH56">
        <v>1241</v>
      </c>
      <c r="AI56">
        <v>1142</v>
      </c>
      <c r="AJ56">
        <v>71</v>
      </c>
      <c r="AK56">
        <v>68</v>
      </c>
      <c r="AL56">
        <v>74</v>
      </c>
    </row>
    <row r="57" spans="1:38" x14ac:dyDescent="0.35">
      <c r="A57" s="133" t="s">
        <v>122</v>
      </c>
      <c r="B57" s="133" t="s">
        <v>123</v>
      </c>
      <c r="C57">
        <v>5814</v>
      </c>
      <c r="D57">
        <v>2806</v>
      </c>
      <c r="E57">
        <v>3008</v>
      </c>
      <c r="F57">
        <v>81</v>
      </c>
      <c r="G57">
        <v>79</v>
      </c>
      <c r="H57">
        <v>83</v>
      </c>
      <c r="I57" s="319" t="s">
        <v>33</v>
      </c>
      <c r="J57" s="319" t="s">
        <v>33</v>
      </c>
      <c r="K57" s="319" t="s">
        <v>33</v>
      </c>
      <c r="L57" s="319" t="s">
        <v>33</v>
      </c>
      <c r="M57" s="319" t="s">
        <v>33</v>
      </c>
      <c r="N57" s="319" t="s">
        <v>33</v>
      </c>
      <c r="O57" s="319" t="s">
        <v>33</v>
      </c>
      <c r="P57" s="319" t="s">
        <v>33</v>
      </c>
      <c r="Q57" s="319" t="s">
        <v>33</v>
      </c>
      <c r="R57" s="319" t="s">
        <v>33</v>
      </c>
      <c r="S57" s="319" t="s">
        <v>33</v>
      </c>
      <c r="T57" s="319" t="s">
        <v>33</v>
      </c>
      <c r="U57">
        <v>863</v>
      </c>
      <c r="V57">
        <v>591</v>
      </c>
      <c r="W57">
        <v>272</v>
      </c>
      <c r="X57">
        <v>39</v>
      </c>
      <c r="Y57">
        <v>40</v>
      </c>
      <c r="Z57">
        <v>38</v>
      </c>
      <c r="AA57">
        <v>121</v>
      </c>
      <c r="AB57">
        <v>93</v>
      </c>
      <c r="AC57">
        <v>28</v>
      </c>
      <c r="AD57">
        <v>10</v>
      </c>
      <c r="AE57" t="s">
        <v>414</v>
      </c>
      <c r="AF57" t="s">
        <v>414</v>
      </c>
      <c r="AG57">
        <v>6911</v>
      </c>
      <c r="AH57">
        <v>3546</v>
      </c>
      <c r="AI57">
        <v>3365</v>
      </c>
      <c r="AJ57">
        <v>73</v>
      </c>
      <c r="AK57">
        <v>69</v>
      </c>
      <c r="AL57">
        <v>77</v>
      </c>
    </row>
    <row r="58" spans="1:38" x14ac:dyDescent="0.35">
      <c r="A58" s="133" t="s">
        <v>124</v>
      </c>
      <c r="B58" s="133" t="s">
        <v>125</v>
      </c>
      <c r="C58">
        <v>2900</v>
      </c>
      <c r="D58">
        <v>1354</v>
      </c>
      <c r="E58">
        <v>1546</v>
      </c>
      <c r="F58">
        <v>78</v>
      </c>
      <c r="G58">
        <v>77</v>
      </c>
      <c r="H58">
        <v>79</v>
      </c>
      <c r="I58" s="319" t="s">
        <v>33</v>
      </c>
      <c r="J58" s="319" t="s">
        <v>33</v>
      </c>
      <c r="K58" s="319" t="s">
        <v>33</v>
      </c>
      <c r="L58" s="319" t="s">
        <v>33</v>
      </c>
      <c r="M58" s="319" t="s">
        <v>33</v>
      </c>
      <c r="N58" s="319" t="s">
        <v>33</v>
      </c>
      <c r="O58" s="319" t="s">
        <v>33</v>
      </c>
      <c r="P58" s="319" t="s">
        <v>33</v>
      </c>
      <c r="Q58" s="319" t="s">
        <v>33</v>
      </c>
      <c r="R58" s="319" t="s">
        <v>33</v>
      </c>
      <c r="S58" s="319" t="s">
        <v>33</v>
      </c>
      <c r="T58" s="319" t="s">
        <v>33</v>
      </c>
      <c r="U58">
        <v>464</v>
      </c>
      <c r="V58">
        <v>328</v>
      </c>
      <c r="W58">
        <v>136</v>
      </c>
      <c r="X58">
        <v>38</v>
      </c>
      <c r="Y58">
        <v>40</v>
      </c>
      <c r="Z58">
        <v>32</v>
      </c>
      <c r="AA58">
        <v>58</v>
      </c>
      <c r="AB58">
        <v>41</v>
      </c>
      <c r="AC58">
        <v>17</v>
      </c>
      <c r="AD58">
        <v>17</v>
      </c>
      <c r="AE58" t="s">
        <v>414</v>
      </c>
      <c r="AF58" t="s">
        <v>414</v>
      </c>
      <c r="AG58">
        <v>3452</v>
      </c>
      <c r="AH58">
        <v>1741</v>
      </c>
      <c r="AI58">
        <v>1711</v>
      </c>
      <c r="AJ58">
        <v>71</v>
      </c>
      <c r="AK58">
        <v>68</v>
      </c>
      <c r="AL58">
        <v>75</v>
      </c>
    </row>
    <row r="59" spans="1:38" x14ac:dyDescent="0.35">
      <c r="A59" s="133" t="s">
        <v>126</v>
      </c>
      <c r="B59" s="133" t="s">
        <v>127</v>
      </c>
      <c r="C59">
        <v>2597</v>
      </c>
      <c r="D59">
        <v>1237</v>
      </c>
      <c r="E59">
        <v>1360</v>
      </c>
      <c r="F59">
        <v>86</v>
      </c>
      <c r="G59">
        <v>83</v>
      </c>
      <c r="H59">
        <v>89</v>
      </c>
      <c r="I59" s="319" t="s">
        <v>33</v>
      </c>
      <c r="J59" s="319" t="s">
        <v>33</v>
      </c>
      <c r="K59" s="319" t="s">
        <v>33</v>
      </c>
      <c r="L59" s="319" t="s">
        <v>33</v>
      </c>
      <c r="M59" s="319" t="s">
        <v>33</v>
      </c>
      <c r="N59" s="319" t="s">
        <v>33</v>
      </c>
      <c r="O59" s="319" t="s">
        <v>33</v>
      </c>
      <c r="P59" s="319" t="s">
        <v>33</v>
      </c>
      <c r="Q59" s="319" t="s">
        <v>33</v>
      </c>
      <c r="R59" s="319" t="s">
        <v>33</v>
      </c>
      <c r="S59" s="319" t="s">
        <v>33</v>
      </c>
      <c r="T59" s="319" t="s">
        <v>33</v>
      </c>
      <c r="U59">
        <v>314</v>
      </c>
      <c r="V59">
        <v>221</v>
      </c>
      <c r="W59">
        <v>93</v>
      </c>
      <c r="X59">
        <v>46</v>
      </c>
      <c r="Y59">
        <v>48</v>
      </c>
      <c r="Z59">
        <v>41</v>
      </c>
      <c r="AA59">
        <v>70</v>
      </c>
      <c r="AB59">
        <v>50</v>
      </c>
      <c r="AC59">
        <v>20</v>
      </c>
      <c r="AD59">
        <v>21</v>
      </c>
      <c r="AE59">
        <v>22</v>
      </c>
      <c r="AF59">
        <v>20</v>
      </c>
      <c r="AG59">
        <v>3000</v>
      </c>
      <c r="AH59">
        <v>1515</v>
      </c>
      <c r="AI59">
        <v>1485</v>
      </c>
      <c r="AJ59">
        <v>80</v>
      </c>
      <c r="AK59">
        <v>75</v>
      </c>
      <c r="AL59">
        <v>84</v>
      </c>
    </row>
    <row r="60" spans="1:38" x14ac:dyDescent="0.35">
      <c r="A60" s="133" t="s">
        <v>128</v>
      </c>
      <c r="B60" s="133" t="s">
        <v>129</v>
      </c>
      <c r="C60">
        <v>2503</v>
      </c>
      <c r="D60">
        <v>1217</v>
      </c>
      <c r="E60">
        <v>1286</v>
      </c>
      <c r="F60">
        <v>85</v>
      </c>
      <c r="G60">
        <v>82</v>
      </c>
      <c r="H60">
        <v>87</v>
      </c>
      <c r="I60" s="319" t="s">
        <v>33</v>
      </c>
      <c r="J60" s="319" t="s">
        <v>33</v>
      </c>
      <c r="K60" s="319" t="s">
        <v>33</v>
      </c>
      <c r="L60" s="319" t="s">
        <v>33</v>
      </c>
      <c r="M60" s="319" t="s">
        <v>33</v>
      </c>
      <c r="N60" s="319" t="s">
        <v>33</v>
      </c>
      <c r="O60" s="319" t="s">
        <v>33</v>
      </c>
      <c r="P60" s="319" t="s">
        <v>33</v>
      </c>
      <c r="Q60" s="319" t="s">
        <v>33</v>
      </c>
      <c r="R60" s="319" t="s">
        <v>33</v>
      </c>
      <c r="S60" s="319" t="s">
        <v>33</v>
      </c>
      <c r="T60" s="319" t="s">
        <v>33</v>
      </c>
      <c r="U60">
        <v>433</v>
      </c>
      <c r="V60">
        <v>304</v>
      </c>
      <c r="W60">
        <v>129</v>
      </c>
      <c r="X60">
        <v>43</v>
      </c>
      <c r="Y60">
        <v>45</v>
      </c>
      <c r="Z60">
        <v>40</v>
      </c>
      <c r="AA60">
        <v>57</v>
      </c>
      <c r="AB60">
        <v>46</v>
      </c>
      <c r="AC60">
        <v>11</v>
      </c>
      <c r="AD60">
        <v>14</v>
      </c>
      <c r="AE60" t="s">
        <v>414</v>
      </c>
      <c r="AF60" t="s">
        <v>414</v>
      </c>
      <c r="AG60">
        <v>3020</v>
      </c>
      <c r="AH60">
        <v>1583</v>
      </c>
      <c r="AI60">
        <v>1437</v>
      </c>
      <c r="AJ60">
        <v>77</v>
      </c>
      <c r="AK60">
        <v>72</v>
      </c>
      <c r="AL60">
        <v>81</v>
      </c>
    </row>
    <row r="61" spans="1:38" x14ac:dyDescent="0.35">
      <c r="A61" s="133" t="s">
        <v>133</v>
      </c>
      <c r="B61" s="133" t="s">
        <v>134</v>
      </c>
      <c r="C61">
        <v>3041</v>
      </c>
      <c r="D61">
        <v>1487</v>
      </c>
      <c r="E61">
        <v>1554</v>
      </c>
      <c r="F61">
        <v>83</v>
      </c>
      <c r="G61">
        <v>83</v>
      </c>
      <c r="H61">
        <v>84</v>
      </c>
      <c r="I61" s="319" t="s">
        <v>33</v>
      </c>
      <c r="J61" s="319" t="s">
        <v>33</v>
      </c>
      <c r="K61" s="319" t="s">
        <v>33</v>
      </c>
      <c r="L61" s="319" t="s">
        <v>33</v>
      </c>
      <c r="M61" s="319" t="s">
        <v>33</v>
      </c>
      <c r="N61" s="319" t="s">
        <v>33</v>
      </c>
      <c r="O61" s="319" t="s">
        <v>33</v>
      </c>
      <c r="P61" s="319" t="s">
        <v>33</v>
      </c>
      <c r="Q61" s="319" t="s">
        <v>33</v>
      </c>
      <c r="R61" s="319" t="s">
        <v>33</v>
      </c>
      <c r="S61" s="319" t="s">
        <v>33</v>
      </c>
      <c r="T61" s="319" t="s">
        <v>33</v>
      </c>
      <c r="U61">
        <v>357</v>
      </c>
      <c r="V61">
        <v>234</v>
      </c>
      <c r="W61">
        <v>123</v>
      </c>
      <c r="X61">
        <v>42</v>
      </c>
      <c r="Y61">
        <v>42</v>
      </c>
      <c r="Z61">
        <v>41</v>
      </c>
      <c r="AA61">
        <v>66</v>
      </c>
      <c r="AB61">
        <v>49</v>
      </c>
      <c r="AC61">
        <v>17</v>
      </c>
      <c r="AD61">
        <v>18</v>
      </c>
      <c r="AE61" t="s">
        <v>414</v>
      </c>
      <c r="AF61" t="s">
        <v>414</v>
      </c>
      <c r="AG61">
        <v>3479</v>
      </c>
      <c r="AH61">
        <v>1777</v>
      </c>
      <c r="AI61">
        <v>1702</v>
      </c>
      <c r="AJ61">
        <v>78</v>
      </c>
      <c r="AK61">
        <v>75</v>
      </c>
      <c r="AL61">
        <v>80</v>
      </c>
    </row>
    <row r="62" spans="1:38" x14ac:dyDescent="0.35">
      <c r="A62" s="133" t="s">
        <v>135</v>
      </c>
      <c r="B62" s="133" t="s">
        <v>136</v>
      </c>
      <c r="C62">
        <v>2557</v>
      </c>
      <c r="D62">
        <v>1227</v>
      </c>
      <c r="E62">
        <v>1330</v>
      </c>
      <c r="F62">
        <v>77</v>
      </c>
      <c r="G62">
        <v>72</v>
      </c>
      <c r="H62">
        <v>82</v>
      </c>
      <c r="I62" s="319" t="s">
        <v>33</v>
      </c>
      <c r="J62" s="319" t="s">
        <v>33</v>
      </c>
      <c r="K62" s="319" t="s">
        <v>33</v>
      </c>
      <c r="L62" s="319" t="s">
        <v>33</v>
      </c>
      <c r="M62" s="319" t="s">
        <v>33</v>
      </c>
      <c r="N62" s="319" t="s">
        <v>33</v>
      </c>
      <c r="O62" s="319" t="s">
        <v>33</v>
      </c>
      <c r="P62" s="319" t="s">
        <v>33</v>
      </c>
      <c r="Q62" s="319" t="s">
        <v>33</v>
      </c>
      <c r="R62" s="319" t="s">
        <v>33</v>
      </c>
      <c r="S62" s="319" t="s">
        <v>33</v>
      </c>
      <c r="T62" s="319" t="s">
        <v>33</v>
      </c>
      <c r="U62">
        <v>351</v>
      </c>
      <c r="V62">
        <v>229</v>
      </c>
      <c r="W62">
        <v>122</v>
      </c>
      <c r="X62">
        <v>38</v>
      </c>
      <c r="Y62">
        <v>38</v>
      </c>
      <c r="Z62">
        <v>37</v>
      </c>
      <c r="AA62">
        <v>31</v>
      </c>
      <c r="AB62">
        <v>25</v>
      </c>
      <c r="AC62">
        <v>6</v>
      </c>
      <c r="AD62">
        <v>10</v>
      </c>
      <c r="AE62" t="s">
        <v>414</v>
      </c>
      <c r="AF62" t="s">
        <v>414</v>
      </c>
      <c r="AG62">
        <v>2954</v>
      </c>
      <c r="AH62">
        <v>1490</v>
      </c>
      <c r="AI62">
        <v>1464</v>
      </c>
      <c r="AJ62">
        <v>72</v>
      </c>
      <c r="AK62">
        <v>66</v>
      </c>
      <c r="AL62">
        <v>77</v>
      </c>
    </row>
    <row r="63" spans="1:38" x14ac:dyDescent="0.35">
      <c r="A63" s="133" t="s">
        <v>137</v>
      </c>
      <c r="B63" s="133" t="s">
        <v>138</v>
      </c>
      <c r="C63">
        <v>2593</v>
      </c>
      <c r="D63">
        <v>1259</v>
      </c>
      <c r="E63">
        <v>1334</v>
      </c>
      <c r="F63">
        <v>87</v>
      </c>
      <c r="G63">
        <v>84</v>
      </c>
      <c r="H63">
        <v>89</v>
      </c>
      <c r="I63" s="319" t="s">
        <v>33</v>
      </c>
      <c r="J63" s="319" t="s">
        <v>33</v>
      </c>
      <c r="K63" s="319" t="s">
        <v>33</v>
      </c>
      <c r="L63" s="319" t="s">
        <v>33</v>
      </c>
      <c r="M63" s="319" t="s">
        <v>33</v>
      </c>
      <c r="N63" s="319" t="s">
        <v>33</v>
      </c>
      <c r="O63" s="319" t="s">
        <v>33</v>
      </c>
      <c r="P63" s="319" t="s">
        <v>33</v>
      </c>
      <c r="Q63" s="319" t="s">
        <v>33</v>
      </c>
      <c r="R63" s="319" t="s">
        <v>33</v>
      </c>
      <c r="S63" s="319" t="s">
        <v>33</v>
      </c>
      <c r="T63" s="319" t="s">
        <v>33</v>
      </c>
      <c r="U63">
        <v>263</v>
      </c>
      <c r="V63">
        <v>178</v>
      </c>
      <c r="W63">
        <v>85</v>
      </c>
      <c r="X63">
        <v>38</v>
      </c>
      <c r="Y63">
        <v>40</v>
      </c>
      <c r="Z63">
        <v>33</v>
      </c>
      <c r="AA63">
        <v>53</v>
      </c>
      <c r="AB63">
        <v>37</v>
      </c>
      <c r="AC63">
        <v>16</v>
      </c>
      <c r="AD63">
        <v>34</v>
      </c>
      <c r="AE63">
        <v>41</v>
      </c>
      <c r="AF63">
        <v>19</v>
      </c>
      <c r="AG63">
        <v>2926</v>
      </c>
      <c r="AH63">
        <v>1483</v>
      </c>
      <c r="AI63">
        <v>1443</v>
      </c>
      <c r="AJ63">
        <v>81</v>
      </c>
      <c r="AK63">
        <v>78</v>
      </c>
      <c r="AL63">
        <v>85</v>
      </c>
    </row>
    <row r="64" spans="1:38" x14ac:dyDescent="0.35">
      <c r="A64" s="133" t="s">
        <v>141</v>
      </c>
      <c r="B64" s="133" t="s">
        <v>142</v>
      </c>
      <c r="C64">
        <v>3231</v>
      </c>
      <c r="D64">
        <v>1543</v>
      </c>
      <c r="E64">
        <v>1688</v>
      </c>
      <c r="F64">
        <v>88</v>
      </c>
      <c r="G64">
        <v>87</v>
      </c>
      <c r="H64">
        <v>89</v>
      </c>
      <c r="I64" s="319" t="s">
        <v>33</v>
      </c>
      <c r="J64" s="319" t="s">
        <v>33</v>
      </c>
      <c r="K64" s="319" t="s">
        <v>33</v>
      </c>
      <c r="L64" s="319" t="s">
        <v>33</v>
      </c>
      <c r="M64" s="319" t="s">
        <v>33</v>
      </c>
      <c r="N64" s="319" t="s">
        <v>33</v>
      </c>
      <c r="O64" s="319" t="s">
        <v>33</v>
      </c>
      <c r="P64" s="319" t="s">
        <v>33</v>
      </c>
      <c r="Q64" s="319" t="s">
        <v>33</v>
      </c>
      <c r="R64" s="319" t="s">
        <v>33</v>
      </c>
      <c r="S64" s="319" t="s">
        <v>33</v>
      </c>
      <c r="T64" s="319" t="s">
        <v>33</v>
      </c>
      <c r="U64">
        <v>513</v>
      </c>
      <c r="V64">
        <v>352</v>
      </c>
      <c r="W64">
        <v>161</v>
      </c>
      <c r="X64">
        <v>38</v>
      </c>
      <c r="Y64">
        <v>38</v>
      </c>
      <c r="Z64">
        <v>40</v>
      </c>
      <c r="AA64">
        <v>55</v>
      </c>
      <c r="AB64">
        <v>43</v>
      </c>
      <c r="AC64">
        <v>12</v>
      </c>
      <c r="AD64">
        <v>18</v>
      </c>
      <c r="AE64">
        <v>16</v>
      </c>
      <c r="AF64">
        <v>25</v>
      </c>
      <c r="AG64">
        <v>3810</v>
      </c>
      <c r="AH64">
        <v>1944</v>
      </c>
      <c r="AI64">
        <v>1866</v>
      </c>
      <c r="AJ64">
        <v>80</v>
      </c>
      <c r="AK64">
        <v>76</v>
      </c>
      <c r="AL64">
        <v>84</v>
      </c>
    </row>
    <row r="65" spans="1:38" x14ac:dyDescent="0.35">
      <c r="A65" s="133" t="s">
        <v>147</v>
      </c>
      <c r="B65" s="133" t="s">
        <v>148</v>
      </c>
      <c r="C65">
        <v>2338</v>
      </c>
      <c r="D65">
        <v>1119</v>
      </c>
      <c r="E65">
        <v>1219</v>
      </c>
      <c r="F65">
        <v>81</v>
      </c>
      <c r="G65">
        <v>79</v>
      </c>
      <c r="H65">
        <v>83</v>
      </c>
      <c r="I65" s="319" t="s">
        <v>33</v>
      </c>
      <c r="J65" s="319" t="s">
        <v>33</v>
      </c>
      <c r="K65" s="319" t="s">
        <v>33</v>
      </c>
      <c r="L65" s="319" t="s">
        <v>33</v>
      </c>
      <c r="M65" s="319" t="s">
        <v>33</v>
      </c>
      <c r="N65" s="319" t="s">
        <v>33</v>
      </c>
      <c r="O65" s="319" t="s">
        <v>33</v>
      </c>
      <c r="P65" s="319" t="s">
        <v>33</v>
      </c>
      <c r="Q65" s="319" t="s">
        <v>33</v>
      </c>
      <c r="R65" s="319" t="s">
        <v>33</v>
      </c>
      <c r="S65" s="319" t="s">
        <v>33</v>
      </c>
      <c r="T65" s="319" t="s">
        <v>33</v>
      </c>
      <c r="U65">
        <v>351</v>
      </c>
      <c r="V65">
        <v>242</v>
      </c>
      <c r="W65">
        <v>109</v>
      </c>
      <c r="X65">
        <v>31</v>
      </c>
      <c r="Y65">
        <v>33</v>
      </c>
      <c r="Z65">
        <v>27</v>
      </c>
      <c r="AA65">
        <v>49</v>
      </c>
      <c r="AB65">
        <v>35</v>
      </c>
      <c r="AC65">
        <v>14</v>
      </c>
      <c r="AD65">
        <v>12</v>
      </c>
      <c r="AE65" t="s">
        <v>414</v>
      </c>
      <c r="AF65" t="s">
        <v>414</v>
      </c>
      <c r="AG65">
        <v>2749</v>
      </c>
      <c r="AH65">
        <v>1405</v>
      </c>
      <c r="AI65">
        <v>1344</v>
      </c>
      <c r="AJ65">
        <v>73</v>
      </c>
      <c r="AK65">
        <v>69</v>
      </c>
      <c r="AL65">
        <v>77</v>
      </c>
    </row>
    <row r="66" spans="1:38" x14ac:dyDescent="0.35">
      <c r="A66" s="133" t="s">
        <v>153</v>
      </c>
      <c r="B66" s="133" t="s">
        <v>154</v>
      </c>
      <c r="C66">
        <v>3288</v>
      </c>
      <c r="D66">
        <v>1605</v>
      </c>
      <c r="E66">
        <v>1683</v>
      </c>
      <c r="F66">
        <v>77</v>
      </c>
      <c r="G66">
        <v>75</v>
      </c>
      <c r="H66">
        <v>78</v>
      </c>
      <c r="I66" s="319" t="s">
        <v>33</v>
      </c>
      <c r="J66" s="319" t="s">
        <v>33</v>
      </c>
      <c r="K66" s="319" t="s">
        <v>33</v>
      </c>
      <c r="L66" s="319" t="s">
        <v>33</v>
      </c>
      <c r="M66" s="319" t="s">
        <v>33</v>
      </c>
      <c r="N66" s="319" t="s">
        <v>33</v>
      </c>
      <c r="O66" s="319" t="s">
        <v>33</v>
      </c>
      <c r="P66" s="319" t="s">
        <v>33</v>
      </c>
      <c r="Q66" s="319" t="s">
        <v>33</v>
      </c>
      <c r="R66" s="319" t="s">
        <v>33</v>
      </c>
      <c r="S66" s="319" t="s">
        <v>33</v>
      </c>
      <c r="T66" s="319" t="s">
        <v>33</v>
      </c>
      <c r="U66">
        <v>396</v>
      </c>
      <c r="V66">
        <v>267</v>
      </c>
      <c r="W66">
        <v>129</v>
      </c>
      <c r="X66">
        <v>27</v>
      </c>
      <c r="Y66">
        <v>28</v>
      </c>
      <c r="Z66">
        <v>22</v>
      </c>
      <c r="AA66">
        <v>49</v>
      </c>
      <c r="AB66">
        <v>37</v>
      </c>
      <c r="AC66">
        <v>12</v>
      </c>
      <c r="AD66">
        <v>20</v>
      </c>
      <c r="AE66">
        <v>19</v>
      </c>
      <c r="AF66">
        <v>25</v>
      </c>
      <c r="AG66">
        <v>3756</v>
      </c>
      <c r="AH66">
        <v>1922</v>
      </c>
      <c r="AI66">
        <v>1834</v>
      </c>
      <c r="AJ66">
        <v>70</v>
      </c>
      <c r="AK66">
        <v>67</v>
      </c>
      <c r="AL66">
        <v>74</v>
      </c>
    </row>
    <row r="67" spans="1:38" x14ac:dyDescent="0.35">
      <c r="A67" s="133" t="s">
        <v>168</v>
      </c>
      <c r="B67" s="133" t="s">
        <v>169</v>
      </c>
      <c r="C67">
        <v>2870</v>
      </c>
      <c r="D67">
        <v>1393</v>
      </c>
      <c r="E67">
        <v>1477</v>
      </c>
      <c r="F67">
        <v>81</v>
      </c>
      <c r="G67">
        <v>77</v>
      </c>
      <c r="H67">
        <v>84</v>
      </c>
      <c r="I67" s="319" t="s">
        <v>33</v>
      </c>
      <c r="J67" s="319" t="s">
        <v>33</v>
      </c>
      <c r="K67" s="319" t="s">
        <v>33</v>
      </c>
      <c r="L67" s="319" t="s">
        <v>33</v>
      </c>
      <c r="M67" s="319" t="s">
        <v>33</v>
      </c>
      <c r="N67" s="319" t="s">
        <v>33</v>
      </c>
      <c r="O67" s="319" t="s">
        <v>33</v>
      </c>
      <c r="P67" s="319" t="s">
        <v>33</v>
      </c>
      <c r="Q67" s="319" t="s">
        <v>33</v>
      </c>
      <c r="R67" s="319" t="s">
        <v>33</v>
      </c>
      <c r="S67" s="319" t="s">
        <v>33</v>
      </c>
      <c r="T67" s="319" t="s">
        <v>33</v>
      </c>
      <c r="U67">
        <v>416</v>
      </c>
      <c r="V67">
        <v>278</v>
      </c>
      <c r="W67">
        <v>138</v>
      </c>
      <c r="X67">
        <v>38</v>
      </c>
      <c r="Y67">
        <v>37</v>
      </c>
      <c r="Z67">
        <v>41</v>
      </c>
      <c r="AA67">
        <v>30</v>
      </c>
      <c r="AB67">
        <v>19</v>
      </c>
      <c r="AC67">
        <v>11</v>
      </c>
      <c r="AD67">
        <v>20</v>
      </c>
      <c r="AE67" t="s">
        <v>414</v>
      </c>
      <c r="AF67" t="s">
        <v>414</v>
      </c>
      <c r="AG67">
        <v>3336</v>
      </c>
      <c r="AH67">
        <v>1700</v>
      </c>
      <c r="AI67">
        <v>1636</v>
      </c>
      <c r="AJ67">
        <v>74</v>
      </c>
      <c r="AK67">
        <v>70</v>
      </c>
      <c r="AL67">
        <v>79</v>
      </c>
    </row>
    <row r="68" spans="1:38" x14ac:dyDescent="0.35">
      <c r="A68" s="133" t="s">
        <v>170</v>
      </c>
      <c r="B68" s="133" t="s">
        <v>171</v>
      </c>
      <c r="C68">
        <v>5335</v>
      </c>
      <c r="D68">
        <v>2524</v>
      </c>
      <c r="E68">
        <v>2811</v>
      </c>
      <c r="F68">
        <v>80</v>
      </c>
      <c r="G68">
        <v>77</v>
      </c>
      <c r="H68">
        <v>82</v>
      </c>
      <c r="I68" s="319" t="s">
        <v>33</v>
      </c>
      <c r="J68" s="319" t="s">
        <v>33</v>
      </c>
      <c r="K68" s="319" t="s">
        <v>33</v>
      </c>
      <c r="L68" s="319" t="s">
        <v>33</v>
      </c>
      <c r="M68" s="319" t="s">
        <v>33</v>
      </c>
      <c r="N68" s="319" t="s">
        <v>33</v>
      </c>
      <c r="O68" s="319" t="s">
        <v>33</v>
      </c>
      <c r="P68" s="319" t="s">
        <v>33</v>
      </c>
      <c r="Q68" s="319" t="s">
        <v>33</v>
      </c>
      <c r="R68" s="319" t="s">
        <v>33</v>
      </c>
      <c r="S68" s="319" t="s">
        <v>33</v>
      </c>
      <c r="T68" s="319" t="s">
        <v>33</v>
      </c>
      <c r="U68">
        <v>911</v>
      </c>
      <c r="V68">
        <v>624</v>
      </c>
      <c r="W68">
        <v>287</v>
      </c>
      <c r="X68">
        <v>42</v>
      </c>
      <c r="Y68">
        <v>43</v>
      </c>
      <c r="Z68">
        <v>39</v>
      </c>
      <c r="AA68">
        <v>99</v>
      </c>
      <c r="AB68">
        <v>67</v>
      </c>
      <c r="AC68">
        <v>32</v>
      </c>
      <c r="AD68">
        <v>9</v>
      </c>
      <c r="AE68">
        <v>9</v>
      </c>
      <c r="AF68">
        <v>9</v>
      </c>
      <c r="AG68">
        <v>6405</v>
      </c>
      <c r="AH68">
        <v>3247</v>
      </c>
      <c r="AI68">
        <v>3158</v>
      </c>
      <c r="AJ68">
        <v>73</v>
      </c>
      <c r="AK68">
        <v>68</v>
      </c>
      <c r="AL68">
        <v>77</v>
      </c>
    </row>
    <row r="69" spans="1:38" x14ac:dyDescent="0.35">
      <c r="A69" s="133" t="s">
        <v>149</v>
      </c>
      <c r="B69" s="133" t="s">
        <v>150</v>
      </c>
      <c r="C69">
        <v>6716</v>
      </c>
      <c r="D69">
        <v>3301</v>
      </c>
      <c r="E69">
        <v>3415</v>
      </c>
      <c r="F69">
        <v>81</v>
      </c>
      <c r="G69">
        <v>77</v>
      </c>
      <c r="H69">
        <v>85</v>
      </c>
      <c r="I69" s="319" t="s">
        <v>33</v>
      </c>
      <c r="J69" s="319" t="s">
        <v>33</v>
      </c>
      <c r="K69" s="319" t="s">
        <v>33</v>
      </c>
      <c r="L69" s="319" t="s">
        <v>33</v>
      </c>
      <c r="M69" s="319" t="s">
        <v>33</v>
      </c>
      <c r="N69" s="319" t="s">
        <v>33</v>
      </c>
      <c r="O69" s="319" t="s">
        <v>33</v>
      </c>
      <c r="P69" s="319" t="s">
        <v>33</v>
      </c>
      <c r="Q69" s="319" t="s">
        <v>33</v>
      </c>
      <c r="R69" s="319" t="s">
        <v>33</v>
      </c>
      <c r="S69" s="319" t="s">
        <v>33</v>
      </c>
      <c r="T69" s="319" t="s">
        <v>33</v>
      </c>
      <c r="U69">
        <v>1121</v>
      </c>
      <c r="V69">
        <v>736</v>
      </c>
      <c r="W69">
        <v>385</v>
      </c>
      <c r="X69">
        <v>43</v>
      </c>
      <c r="Y69">
        <v>41</v>
      </c>
      <c r="Z69">
        <v>46</v>
      </c>
      <c r="AA69">
        <v>72</v>
      </c>
      <c r="AB69">
        <v>52</v>
      </c>
      <c r="AC69">
        <v>20</v>
      </c>
      <c r="AD69">
        <v>18</v>
      </c>
      <c r="AE69" t="s">
        <v>414</v>
      </c>
      <c r="AF69" t="s">
        <v>414</v>
      </c>
      <c r="AG69">
        <v>7962</v>
      </c>
      <c r="AH69">
        <v>4113</v>
      </c>
      <c r="AI69">
        <v>3849</v>
      </c>
      <c r="AJ69">
        <v>75</v>
      </c>
      <c r="AK69">
        <v>70</v>
      </c>
      <c r="AL69">
        <v>80</v>
      </c>
    </row>
    <row r="70" spans="1:38" x14ac:dyDescent="0.35">
      <c r="A70" s="133" t="s">
        <v>151</v>
      </c>
      <c r="B70" s="133" t="s">
        <v>152</v>
      </c>
      <c r="C70">
        <v>2385</v>
      </c>
      <c r="D70">
        <v>1132</v>
      </c>
      <c r="E70">
        <v>1253</v>
      </c>
      <c r="F70">
        <v>87</v>
      </c>
      <c r="G70">
        <v>84</v>
      </c>
      <c r="H70">
        <v>90</v>
      </c>
      <c r="I70" s="319" t="s">
        <v>33</v>
      </c>
      <c r="J70" s="319" t="s">
        <v>33</v>
      </c>
      <c r="K70" s="319" t="s">
        <v>33</v>
      </c>
      <c r="L70" s="319" t="s">
        <v>33</v>
      </c>
      <c r="M70" s="319" t="s">
        <v>33</v>
      </c>
      <c r="N70" s="319" t="s">
        <v>33</v>
      </c>
      <c r="O70" s="319" t="s">
        <v>33</v>
      </c>
      <c r="P70" s="319" t="s">
        <v>33</v>
      </c>
      <c r="Q70" s="319" t="s">
        <v>33</v>
      </c>
      <c r="R70" s="319" t="s">
        <v>33</v>
      </c>
      <c r="S70" s="319" t="s">
        <v>33</v>
      </c>
      <c r="T70" s="319" t="s">
        <v>33</v>
      </c>
      <c r="U70">
        <v>317</v>
      </c>
      <c r="V70">
        <v>219</v>
      </c>
      <c r="W70">
        <v>98</v>
      </c>
      <c r="X70">
        <v>39</v>
      </c>
      <c r="Y70">
        <v>37</v>
      </c>
      <c r="Z70">
        <v>45</v>
      </c>
      <c r="AA70">
        <v>50</v>
      </c>
      <c r="AB70">
        <v>32</v>
      </c>
      <c r="AC70">
        <v>18</v>
      </c>
      <c r="AD70">
        <v>22</v>
      </c>
      <c r="AE70">
        <v>25</v>
      </c>
      <c r="AF70">
        <v>17</v>
      </c>
      <c r="AG70">
        <v>2762</v>
      </c>
      <c r="AH70">
        <v>1388</v>
      </c>
      <c r="AI70">
        <v>1374</v>
      </c>
      <c r="AJ70">
        <v>80</v>
      </c>
      <c r="AK70">
        <v>75</v>
      </c>
      <c r="AL70">
        <v>85</v>
      </c>
    </row>
    <row r="71" spans="1:38" x14ac:dyDescent="0.35">
      <c r="A71" s="133" t="s">
        <v>158</v>
      </c>
      <c r="B71" s="133" t="s">
        <v>159</v>
      </c>
      <c r="C71">
        <v>4821</v>
      </c>
      <c r="D71">
        <v>2440</v>
      </c>
      <c r="E71">
        <v>2381</v>
      </c>
      <c r="F71">
        <v>82</v>
      </c>
      <c r="G71">
        <v>78</v>
      </c>
      <c r="H71">
        <v>85</v>
      </c>
      <c r="I71" s="319" t="s">
        <v>33</v>
      </c>
      <c r="J71" s="319" t="s">
        <v>33</v>
      </c>
      <c r="K71" s="319" t="s">
        <v>33</v>
      </c>
      <c r="L71" s="319" t="s">
        <v>33</v>
      </c>
      <c r="M71" s="319" t="s">
        <v>33</v>
      </c>
      <c r="N71" s="319" t="s">
        <v>33</v>
      </c>
      <c r="O71" s="319" t="s">
        <v>33</v>
      </c>
      <c r="P71" s="319" t="s">
        <v>33</v>
      </c>
      <c r="Q71" s="319" t="s">
        <v>33</v>
      </c>
      <c r="R71" s="319" t="s">
        <v>33</v>
      </c>
      <c r="S71" s="319" t="s">
        <v>33</v>
      </c>
      <c r="T71" s="319" t="s">
        <v>33</v>
      </c>
      <c r="U71">
        <v>538</v>
      </c>
      <c r="V71">
        <v>371</v>
      </c>
      <c r="W71">
        <v>167</v>
      </c>
      <c r="X71">
        <v>38</v>
      </c>
      <c r="Y71">
        <v>38</v>
      </c>
      <c r="Z71">
        <v>38</v>
      </c>
      <c r="AA71">
        <v>77</v>
      </c>
      <c r="AB71">
        <v>58</v>
      </c>
      <c r="AC71">
        <v>19</v>
      </c>
      <c r="AD71">
        <v>27</v>
      </c>
      <c r="AE71">
        <v>26</v>
      </c>
      <c r="AF71">
        <v>32</v>
      </c>
      <c r="AG71">
        <v>5464</v>
      </c>
      <c r="AH71">
        <v>2879</v>
      </c>
      <c r="AI71">
        <v>2585</v>
      </c>
      <c r="AJ71">
        <v>76</v>
      </c>
      <c r="AK71">
        <v>72</v>
      </c>
      <c r="AL71">
        <v>81</v>
      </c>
    </row>
    <row r="72" spans="1:38" x14ac:dyDescent="0.35">
      <c r="A72" s="133" t="s">
        <v>160</v>
      </c>
      <c r="B72" s="133" t="s">
        <v>161</v>
      </c>
      <c r="C72">
        <v>8156</v>
      </c>
      <c r="D72">
        <v>3984</v>
      </c>
      <c r="E72">
        <v>4172</v>
      </c>
      <c r="F72">
        <v>80</v>
      </c>
      <c r="G72">
        <v>78</v>
      </c>
      <c r="H72">
        <v>82</v>
      </c>
      <c r="I72" s="319" t="s">
        <v>33</v>
      </c>
      <c r="J72" s="319" t="s">
        <v>33</v>
      </c>
      <c r="K72" s="319" t="s">
        <v>33</v>
      </c>
      <c r="L72" s="319" t="s">
        <v>33</v>
      </c>
      <c r="M72" s="319" t="s">
        <v>33</v>
      </c>
      <c r="N72" s="319" t="s">
        <v>33</v>
      </c>
      <c r="O72" s="319" t="s">
        <v>33</v>
      </c>
      <c r="P72" s="319" t="s">
        <v>33</v>
      </c>
      <c r="Q72" s="319" t="s">
        <v>33</v>
      </c>
      <c r="R72" s="319" t="s">
        <v>33</v>
      </c>
      <c r="S72" s="319" t="s">
        <v>33</v>
      </c>
      <c r="T72" s="319" t="s">
        <v>33</v>
      </c>
      <c r="U72">
        <v>1354</v>
      </c>
      <c r="V72">
        <v>843</v>
      </c>
      <c r="W72">
        <v>511</v>
      </c>
      <c r="X72">
        <v>44</v>
      </c>
      <c r="Y72">
        <v>41</v>
      </c>
      <c r="Z72">
        <v>49</v>
      </c>
      <c r="AA72">
        <v>83</v>
      </c>
      <c r="AB72">
        <v>60</v>
      </c>
      <c r="AC72">
        <v>23</v>
      </c>
      <c r="AD72">
        <v>13</v>
      </c>
      <c r="AE72">
        <v>13</v>
      </c>
      <c r="AF72">
        <v>13</v>
      </c>
      <c r="AG72">
        <v>9652</v>
      </c>
      <c r="AH72">
        <v>4914</v>
      </c>
      <c r="AI72">
        <v>4738</v>
      </c>
      <c r="AJ72">
        <v>74</v>
      </c>
      <c r="AK72">
        <v>71</v>
      </c>
      <c r="AL72">
        <v>77</v>
      </c>
    </row>
    <row r="73" spans="1:38" x14ac:dyDescent="0.35">
      <c r="A73" s="133" t="s">
        <v>172</v>
      </c>
      <c r="B73" s="133" t="s">
        <v>173</v>
      </c>
      <c r="C73">
        <v>3468</v>
      </c>
      <c r="D73">
        <v>1728</v>
      </c>
      <c r="E73">
        <v>1740</v>
      </c>
      <c r="F73">
        <v>76</v>
      </c>
      <c r="G73">
        <v>72</v>
      </c>
      <c r="H73">
        <v>80</v>
      </c>
      <c r="I73" s="319" t="s">
        <v>33</v>
      </c>
      <c r="J73" s="319" t="s">
        <v>33</v>
      </c>
      <c r="K73" s="319" t="s">
        <v>33</v>
      </c>
      <c r="L73" s="319" t="s">
        <v>33</v>
      </c>
      <c r="M73" s="319" t="s">
        <v>33</v>
      </c>
      <c r="N73" s="319" t="s">
        <v>33</v>
      </c>
      <c r="O73" s="319" t="s">
        <v>33</v>
      </c>
      <c r="P73" s="319" t="s">
        <v>33</v>
      </c>
      <c r="Q73" s="319" t="s">
        <v>33</v>
      </c>
      <c r="R73" s="319" t="s">
        <v>33</v>
      </c>
      <c r="S73" s="319" t="s">
        <v>33</v>
      </c>
      <c r="T73" s="319" t="s">
        <v>33</v>
      </c>
      <c r="U73">
        <v>408</v>
      </c>
      <c r="V73">
        <v>288</v>
      </c>
      <c r="W73">
        <v>120</v>
      </c>
      <c r="X73">
        <v>34</v>
      </c>
      <c r="Y73">
        <v>34</v>
      </c>
      <c r="Z73">
        <v>36</v>
      </c>
      <c r="AA73">
        <v>68</v>
      </c>
      <c r="AB73">
        <v>48</v>
      </c>
      <c r="AC73">
        <v>20</v>
      </c>
      <c r="AD73">
        <v>19</v>
      </c>
      <c r="AE73">
        <v>19</v>
      </c>
      <c r="AF73">
        <v>20</v>
      </c>
      <c r="AG73">
        <v>3961</v>
      </c>
      <c r="AH73">
        <v>2070</v>
      </c>
      <c r="AI73">
        <v>1891</v>
      </c>
      <c r="AJ73">
        <v>70</v>
      </c>
      <c r="AK73">
        <v>65</v>
      </c>
      <c r="AL73">
        <v>76</v>
      </c>
    </row>
    <row r="74" spans="1:38" x14ac:dyDescent="0.35">
      <c r="A74" s="318" t="s">
        <v>635</v>
      </c>
      <c r="B74" s="133" t="s">
        <v>79</v>
      </c>
      <c r="C74">
        <v>1923</v>
      </c>
      <c r="D74">
        <v>932</v>
      </c>
      <c r="E74">
        <v>991</v>
      </c>
      <c r="F74">
        <v>83</v>
      </c>
      <c r="G74">
        <v>82</v>
      </c>
      <c r="H74">
        <v>85</v>
      </c>
      <c r="I74" s="319" t="s">
        <v>33</v>
      </c>
      <c r="J74" s="319" t="s">
        <v>33</v>
      </c>
      <c r="K74" s="319" t="s">
        <v>33</v>
      </c>
      <c r="L74" s="319" t="s">
        <v>33</v>
      </c>
      <c r="M74" s="319" t="s">
        <v>33</v>
      </c>
      <c r="N74" s="319" t="s">
        <v>33</v>
      </c>
      <c r="O74" s="319" t="s">
        <v>33</v>
      </c>
      <c r="P74" s="319" t="s">
        <v>33</v>
      </c>
      <c r="Q74" s="319" t="s">
        <v>33</v>
      </c>
      <c r="R74" s="319" t="s">
        <v>33</v>
      </c>
      <c r="S74" s="319" t="s">
        <v>33</v>
      </c>
      <c r="T74" s="319" t="s">
        <v>33</v>
      </c>
      <c r="U74">
        <v>276</v>
      </c>
      <c r="V74">
        <v>179</v>
      </c>
      <c r="W74">
        <v>97</v>
      </c>
      <c r="X74">
        <v>37</v>
      </c>
      <c r="Y74">
        <v>37</v>
      </c>
      <c r="Z74">
        <v>35</v>
      </c>
      <c r="AA74">
        <v>36</v>
      </c>
      <c r="AB74">
        <v>26</v>
      </c>
      <c r="AC74">
        <v>10</v>
      </c>
      <c r="AD74">
        <v>17</v>
      </c>
      <c r="AE74" t="s">
        <v>414</v>
      </c>
      <c r="AF74" t="s">
        <v>414</v>
      </c>
      <c r="AG74">
        <v>2244</v>
      </c>
      <c r="AH74">
        <v>1140</v>
      </c>
      <c r="AI74">
        <v>1104</v>
      </c>
      <c r="AJ74">
        <v>76</v>
      </c>
      <c r="AK74">
        <v>74</v>
      </c>
      <c r="AL74">
        <v>79</v>
      </c>
    </row>
    <row r="75" spans="1:38" x14ac:dyDescent="0.35">
      <c r="A75" s="133" t="s">
        <v>84</v>
      </c>
      <c r="B75" s="133" t="s">
        <v>85</v>
      </c>
      <c r="C75">
        <v>2683</v>
      </c>
      <c r="D75">
        <v>1274</v>
      </c>
      <c r="E75">
        <v>1409</v>
      </c>
      <c r="F75">
        <v>79</v>
      </c>
      <c r="G75">
        <v>77</v>
      </c>
      <c r="H75">
        <v>80</v>
      </c>
      <c r="I75" s="319" t="s">
        <v>33</v>
      </c>
      <c r="J75" s="319" t="s">
        <v>33</v>
      </c>
      <c r="K75" s="319" t="s">
        <v>33</v>
      </c>
      <c r="L75" s="319" t="s">
        <v>33</v>
      </c>
      <c r="M75" s="319" t="s">
        <v>33</v>
      </c>
      <c r="N75" s="319" t="s">
        <v>33</v>
      </c>
      <c r="O75" s="319" t="s">
        <v>33</v>
      </c>
      <c r="P75" s="319" t="s">
        <v>33</v>
      </c>
      <c r="Q75" s="319" t="s">
        <v>33</v>
      </c>
      <c r="R75" s="319" t="s">
        <v>33</v>
      </c>
      <c r="S75" s="319" t="s">
        <v>33</v>
      </c>
      <c r="T75" s="319" t="s">
        <v>33</v>
      </c>
      <c r="U75">
        <v>367</v>
      </c>
      <c r="V75">
        <v>258</v>
      </c>
      <c r="W75">
        <v>109</v>
      </c>
      <c r="X75">
        <v>38</v>
      </c>
      <c r="Y75">
        <v>38</v>
      </c>
      <c r="Z75">
        <v>38</v>
      </c>
      <c r="AA75">
        <v>54</v>
      </c>
      <c r="AB75">
        <v>38</v>
      </c>
      <c r="AC75">
        <v>16</v>
      </c>
      <c r="AD75" t="s">
        <v>414</v>
      </c>
      <c r="AE75" t="s">
        <v>414</v>
      </c>
      <c r="AF75" t="s">
        <v>414</v>
      </c>
      <c r="AG75">
        <v>3139</v>
      </c>
      <c r="AH75">
        <v>1590</v>
      </c>
      <c r="AI75">
        <v>1549</v>
      </c>
      <c r="AJ75">
        <v>72</v>
      </c>
      <c r="AK75">
        <v>68</v>
      </c>
      <c r="AL75">
        <v>76</v>
      </c>
    </row>
    <row r="76" spans="1:38" x14ac:dyDescent="0.35">
      <c r="A76" s="133" t="s">
        <v>86</v>
      </c>
      <c r="B76" s="133" t="s">
        <v>87</v>
      </c>
      <c r="C76">
        <v>1994</v>
      </c>
      <c r="D76">
        <v>1000</v>
      </c>
      <c r="E76">
        <v>994</v>
      </c>
      <c r="F76">
        <v>84</v>
      </c>
      <c r="G76">
        <v>82</v>
      </c>
      <c r="H76">
        <v>87</v>
      </c>
      <c r="I76" s="319" t="s">
        <v>33</v>
      </c>
      <c r="J76" s="319" t="s">
        <v>33</v>
      </c>
      <c r="K76" s="319" t="s">
        <v>33</v>
      </c>
      <c r="L76" s="319" t="s">
        <v>33</v>
      </c>
      <c r="M76" s="319" t="s">
        <v>33</v>
      </c>
      <c r="N76" s="319" t="s">
        <v>33</v>
      </c>
      <c r="O76" s="319" t="s">
        <v>33</v>
      </c>
      <c r="P76" s="319" t="s">
        <v>33</v>
      </c>
      <c r="Q76" s="319" t="s">
        <v>33</v>
      </c>
      <c r="R76" s="319" t="s">
        <v>33</v>
      </c>
      <c r="S76" s="319" t="s">
        <v>33</v>
      </c>
      <c r="T76" s="319" t="s">
        <v>33</v>
      </c>
      <c r="U76">
        <v>296</v>
      </c>
      <c r="V76">
        <v>214</v>
      </c>
      <c r="W76">
        <v>82</v>
      </c>
      <c r="X76">
        <v>45</v>
      </c>
      <c r="Y76">
        <v>45</v>
      </c>
      <c r="Z76">
        <v>44</v>
      </c>
      <c r="AA76">
        <v>38</v>
      </c>
      <c r="AB76">
        <v>29</v>
      </c>
      <c r="AC76">
        <v>9</v>
      </c>
      <c r="AD76">
        <v>8</v>
      </c>
      <c r="AE76" t="s">
        <v>414</v>
      </c>
      <c r="AF76" t="s">
        <v>414</v>
      </c>
      <c r="AG76">
        <v>2331</v>
      </c>
      <c r="AH76">
        <v>1244</v>
      </c>
      <c r="AI76">
        <v>1087</v>
      </c>
      <c r="AJ76">
        <v>78</v>
      </c>
      <c r="AK76">
        <v>74</v>
      </c>
      <c r="AL76">
        <v>83</v>
      </c>
    </row>
    <row r="77" spans="1:38" x14ac:dyDescent="0.35">
      <c r="A77" s="133" t="s">
        <v>92</v>
      </c>
      <c r="B77" s="133" t="s">
        <v>93</v>
      </c>
      <c r="C77">
        <v>1353</v>
      </c>
      <c r="D77">
        <v>664</v>
      </c>
      <c r="E77">
        <v>689</v>
      </c>
      <c r="F77">
        <v>85</v>
      </c>
      <c r="G77">
        <v>83</v>
      </c>
      <c r="H77">
        <v>87</v>
      </c>
      <c r="I77" s="319" t="s">
        <v>33</v>
      </c>
      <c r="J77" s="319" t="s">
        <v>33</v>
      </c>
      <c r="K77" s="319" t="s">
        <v>33</v>
      </c>
      <c r="L77" s="319" t="s">
        <v>33</v>
      </c>
      <c r="M77" s="319" t="s">
        <v>33</v>
      </c>
      <c r="N77" s="319" t="s">
        <v>33</v>
      </c>
      <c r="O77" s="319" t="s">
        <v>33</v>
      </c>
      <c r="P77" s="319" t="s">
        <v>33</v>
      </c>
      <c r="Q77" s="319" t="s">
        <v>33</v>
      </c>
      <c r="R77" s="319" t="s">
        <v>33</v>
      </c>
      <c r="S77" s="319" t="s">
        <v>33</v>
      </c>
      <c r="T77" s="319" t="s">
        <v>33</v>
      </c>
      <c r="U77">
        <v>278</v>
      </c>
      <c r="V77">
        <v>187</v>
      </c>
      <c r="W77">
        <v>91</v>
      </c>
      <c r="X77">
        <v>41</v>
      </c>
      <c r="Y77">
        <v>41</v>
      </c>
      <c r="Z77">
        <v>42</v>
      </c>
      <c r="AA77">
        <v>33</v>
      </c>
      <c r="AB77">
        <v>23</v>
      </c>
      <c r="AC77">
        <v>10</v>
      </c>
      <c r="AD77" t="s">
        <v>414</v>
      </c>
      <c r="AE77" t="s">
        <v>414</v>
      </c>
      <c r="AF77" t="s">
        <v>414</v>
      </c>
      <c r="AG77">
        <v>1668</v>
      </c>
      <c r="AH77">
        <v>875</v>
      </c>
      <c r="AI77">
        <v>793</v>
      </c>
      <c r="AJ77">
        <v>76</v>
      </c>
      <c r="AK77">
        <v>72</v>
      </c>
      <c r="AL77">
        <v>80</v>
      </c>
    </row>
    <row r="78" spans="1:38" x14ac:dyDescent="0.35">
      <c r="A78" s="133" t="s">
        <v>96</v>
      </c>
      <c r="B78" s="133" t="s">
        <v>97</v>
      </c>
      <c r="C78">
        <v>2653</v>
      </c>
      <c r="D78">
        <v>1260</v>
      </c>
      <c r="E78">
        <v>1393</v>
      </c>
      <c r="F78">
        <v>85</v>
      </c>
      <c r="G78">
        <v>82</v>
      </c>
      <c r="H78">
        <v>88</v>
      </c>
      <c r="I78" s="319" t="s">
        <v>33</v>
      </c>
      <c r="J78" s="319" t="s">
        <v>33</v>
      </c>
      <c r="K78" s="319" t="s">
        <v>33</v>
      </c>
      <c r="L78" s="319" t="s">
        <v>33</v>
      </c>
      <c r="M78" s="319" t="s">
        <v>33</v>
      </c>
      <c r="N78" s="319" t="s">
        <v>33</v>
      </c>
      <c r="O78" s="319" t="s">
        <v>33</v>
      </c>
      <c r="P78" s="319" t="s">
        <v>33</v>
      </c>
      <c r="Q78" s="319" t="s">
        <v>33</v>
      </c>
      <c r="R78" s="319" t="s">
        <v>33</v>
      </c>
      <c r="S78" s="319" t="s">
        <v>33</v>
      </c>
      <c r="T78" s="319" t="s">
        <v>33</v>
      </c>
      <c r="U78">
        <v>404</v>
      </c>
      <c r="V78">
        <v>270</v>
      </c>
      <c r="W78">
        <v>134</v>
      </c>
      <c r="X78">
        <v>41</v>
      </c>
      <c r="Y78">
        <v>43</v>
      </c>
      <c r="Z78">
        <v>37</v>
      </c>
      <c r="AA78">
        <v>44</v>
      </c>
      <c r="AB78">
        <v>33</v>
      </c>
      <c r="AC78">
        <v>11</v>
      </c>
      <c r="AD78">
        <v>14</v>
      </c>
      <c r="AE78" t="s">
        <v>414</v>
      </c>
      <c r="AF78" t="s">
        <v>414</v>
      </c>
      <c r="AG78">
        <v>3111</v>
      </c>
      <c r="AH78">
        <v>1571</v>
      </c>
      <c r="AI78">
        <v>1540</v>
      </c>
      <c r="AJ78">
        <v>78</v>
      </c>
      <c r="AK78">
        <v>73</v>
      </c>
      <c r="AL78">
        <v>83</v>
      </c>
    </row>
    <row r="79" spans="1:38" x14ac:dyDescent="0.35">
      <c r="A79" s="133" t="s">
        <v>376</v>
      </c>
      <c r="B79" s="133" t="s">
        <v>377</v>
      </c>
      <c r="C79" s="319" t="s">
        <v>441</v>
      </c>
      <c r="D79" s="319" t="s">
        <v>441</v>
      </c>
      <c r="E79" s="319" t="s">
        <v>441</v>
      </c>
      <c r="F79" s="319" t="s">
        <v>441</v>
      </c>
      <c r="G79" s="319" t="s">
        <v>441</v>
      </c>
      <c r="H79" s="319" t="s">
        <v>441</v>
      </c>
      <c r="I79" s="319" t="s">
        <v>33</v>
      </c>
      <c r="J79" s="319" t="s">
        <v>33</v>
      </c>
      <c r="K79" s="319" t="s">
        <v>33</v>
      </c>
      <c r="L79" s="319" t="s">
        <v>33</v>
      </c>
      <c r="M79" s="319" t="s">
        <v>33</v>
      </c>
      <c r="N79" s="319" t="s">
        <v>33</v>
      </c>
      <c r="O79" s="319" t="s">
        <v>33</v>
      </c>
      <c r="P79" s="319" t="s">
        <v>33</v>
      </c>
      <c r="Q79" s="319" t="s">
        <v>33</v>
      </c>
      <c r="R79" s="319" t="s">
        <v>33</v>
      </c>
      <c r="S79" s="319" t="s">
        <v>33</v>
      </c>
      <c r="T79" s="319" t="s">
        <v>33</v>
      </c>
      <c r="U79" s="319" t="s">
        <v>441</v>
      </c>
      <c r="V79" s="319" t="s">
        <v>441</v>
      </c>
      <c r="W79" s="319" t="s">
        <v>441</v>
      </c>
      <c r="X79" s="319" t="s">
        <v>441</v>
      </c>
      <c r="Y79" s="319" t="s">
        <v>441</v>
      </c>
      <c r="Z79" s="319" t="s">
        <v>441</v>
      </c>
      <c r="AA79" s="319" t="s">
        <v>441</v>
      </c>
      <c r="AB79" s="319" t="s">
        <v>441</v>
      </c>
      <c r="AC79" s="319" t="s">
        <v>441</v>
      </c>
      <c r="AD79" s="319" t="s">
        <v>441</v>
      </c>
      <c r="AE79" s="319" t="s">
        <v>441</v>
      </c>
      <c r="AF79" s="319" t="s">
        <v>441</v>
      </c>
      <c r="AG79" s="319" t="s">
        <v>441</v>
      </c>
      <c r="AH79" s="319" t="s">
        <v>441</v>
      </c>
      <c r="AI79" s="319" t="s">
        <v>441</v>
      </c>
      <c r="AJ79" s="319" t="s">
        <v>441</v>
      </c>
      <c r="AK79" s="319" t="s">
        <v>441</v>
      </c>
      <c r="AL79" s="319" t="s">
        <v>441</v>
      </c>
    </row>
    <row r="80" spans="1:38" x14ac:dyDescent="0.35">
      <c r="A80" s="133" t="s">
        <v>363</v>
      </c>
      <c r="B80" s="133" t="s">
        <v>364</v>
      </c>
      <c r="C80">
        <v>1576</v>
      </c>
      <c r="D80">
        <v>785</v>
      </c>
      <c r="E80">
        <v>791</v>
      </c>
      <c r="F80">
        <v>85</v>
      </c>
      <c r="G80">
        <v>85</v>
      </c>
      <c r="H80">
        <v>86</v>
      </c>
      <c r="I80" s="319" t="s">
        <v>33</v>
      </c>
      <c r="J80" s="319" t="s">
        <v>33</v>
      </c>
      <c r="K80" s="319" t="s">
        <v>33</v>
      </c>
      <c r="L80" s="319" t="s">
        <v>33</v>
      </c>
      <c r="M80" s="319" t="s">
        <v>33</v>
      </c>
      <c r="N80" s="319" t="s">
        <v>33</v>
      </c>
      <c r="O80" s="319" t="s">
        <v>33</v>
      </c>
      <c r="P80" s="319" t="s">
        <v>33</v>
      </c>
      <c r="Q80" s="319" t="s">
        <v>33</v>
      </c>
      <c r="R80" s="319" t="s">
        <v>33</v>
      </c>
      <c r="S80" s="319" t="s">
        <v>33</v>
      </c>
      <c r="T80" s="319" t="s">
        <v>33</v>
      </c>
      <c r="U80">
        <v>204</v>
      </c>
      <c r="V80">
        <v>125</v>
      </c>
      <c r="W80">
        <v>79</v>
      </c>
      <c r="X80">
        <v>48</v>
      </c>
      <c r="Y80">
        <v>46</v>
      </c>
      <c r="Z80">
        <v>51</v>
      </c>
      <c r="AA80">
        <v>46</v>
      </c>
      <c r="AB80">
        <v>33</v>
      </c>
      <c r="AC80">
        <v>13</v>
      </c>
      <c r="AD80">
        <v>20</v>
      </c>
      <c r="AE80" t="s">
        <v>414</v>
      </c>
      <c r="AF80" t="s">
        <v>414</v>
      </c>
      <c r="AG80">
        <v>1833</v>
      </c>
      <c r="AH80">
        <v>945</v>
      </c>
      <c r="AI80">
        <v>888</v>
      </c>
      <c r="AJ80">
        <v>79</v>
      </c>
      <c r="AK80">
        <v>77</v>
      </c>
      <c r="AL80">
        <v>81</v>
      </c>
    </row>
    <row r="81" spans="1:38" x14ac:dyDescent="0.35">
      <c r="A81" s="133" t="s">
        <v>367</v>
      </c>
      <c r="B81" s="133" t="s">
        <v>425</v>
      </c>
      <c r="C81">
        <v>4307</v>
      </c>
      <c r="D81">
        <v>2075</v>
      </c>
      <c r="E81">
        <v>2232</v>
      </c>
      <c r="F81">
        <v>83</v>
      </c>
      <c r="G81">
        <v>81</v>
      </c>
      <c r="H81">
        <v>84</v>
      </c>
      <c r="I81" s="319" t="s">
        <v>33</v>
      </c>
      <c r="J81" s="319" t="s">
        <v>33</v>
      </c>
      <c r="K81" s="319" t="s">
        <v>33</v>
      </c>
      <c r="L81" s="319" t="s">
        <v>33</v>
      </c>
      <c r="M81" s="319" t="s">
        <v>33</v>
      </c>
      <c r="N81" s="319" t="s">
        <v>33</v>
      </c>
      <c r="O81" s="319" t="s">
        <v>33</v>
      </c>
      <c r="P81" s="319" t="s">
        <v>33</v>
      </c>
      <c r="Q81" s="319" t="s">
        <v>33</v>
      </c>
      <c r="R81" s="319" t="s">
        <v>33</v>
      </c>
      <c r="S81" s="319" t="s">
        <v>33</v>
      </c>
      <c r="T81" s="319" t="s">
        <v>33</v>
      </c>
      <c r="U81">
        <v>694</v>
      </c>
      <c r="V81">
        <v>473</v>
      </c>
      <c r="W81">
        <v>221</v>
      </c>
      <c r="X81">
        <v>45</v>
      </c>
      <c r="Y81">
        <v>43</v>
      </c>
      <c r="Z81">
        <v>49</v>
      </c>
      <c r="AA81">
        <v>62</v>
      </c>
      <c r="AB81">
        <v>44</v>
      </c>
      <c r="AC81">
        <v>18</v>
      </c>
      <c r="AD81">
        <v>16</v>
      </c>
      <c r="AE81" t="s">
        <v>414</v>
      </c>
      <c r="AF81" t="s">
        <v>414</v>
      </c>
      <c r="AG81">
        <v>5090</v>
      </c>
      <c r="AH81">
        <v>2598</v>
      </c>
      <c r="AI81">
        <v>2492</v>
      </c>
      <c r="AJ81">
        <v>77</v>
      </c>
      <c r="AK81">
        <v>73</v>
      </c>
      <c r="AL81">
        <v>80</v>
      </c>
    </row>
    <row r="82" spans="1:38" x14ac:dyDescent="0.35">
      <c r="A82" s="133" t="s">
        <v>378</v>
      </c>
      <c r="B82" s="133" t="s">
        <v>379</v>
      </c>
      <c r="C82">
        <v>2149</v>
      </c>
      <c r="D82">
        <v>1101</v>
      </c>
      <c r="E82">
        <v>1048</v>
      </c>
      <c r="F82">
        <v>87</v>
      </c>
      <c r="G82">
        <v>84</v>
      </c>
      <c r="H82">
        <v>90</v>
      </c>
      <c r="I82" s="319" t="s">
        <v>33</v>
      </c>
      <c r="J82" s="319" t="s">
        <v>33</v>
      </c>
      <c r="K82" s="319" t="s">
        <v>33</v>
      </c>
      <c r="L82" s="319" t="s">
        <v>33</v>
      </c>
      <c r="M82" s="319" t="s">
        <v>33</v>
      </c>
      <c r="N82" s="319" t="s">
        <v>33</v>
      </c>
      <c r="O82" s="319" t="s">
        <v>33</v>
      </c>
      <c r="P82" s="319" t="s">
        <v>33</v>
      </c>
      <c r="Q82" s="319" t="s">
        <v>33</v>
      </c>
      <c r="R82" s="319" t="s">
        <v>33</v>
      </c>
      <c r="S82" s="319" t="s">
        <v>33</v>
      </c>
      <c r="T82" s="319" t="s">
        <v>33</v>
      </c>
      <c r="U82">
        <v>224</v>
      </c>
      <c r="V82">
        <v>144</v>
      </c>
      <c r="W82">
        <v>80</v>
      </c>
      <c r="X82">
        <v>43</v>
      </c>
      <c r="Y82">
        <v>41</v>
      </c>
      <c r="Z82">
        <v>46</v>
      </c>
      <c r="AA82">
        <v>21</v>
      </c>
      <c r="AB82">
        <v>13</v>
      </c>
      <c r="AC82">
        <v>8</v>
      </c>
      <c r="AD82">
        <v>19</v>
      </c>
      <c r="AE82" t="s">
        <v>414</v>
      </c>
      <c r="AF82" t="s">
        <v>414</v>
      </c>
      <c r="AG82">
        <v>2401</v>
      </c>
      <c r="AH82">
        <v>1259</v>
      </c>
      <c r="AI82">
        <v>1142</v>
      </c>
      <c r="AJ82">
        <v>82</v>
      </c>
      <c r="AK82">
        <v>79</v>
      </c>
      <c r="AL82">
        <v>86</v>
      </c>
    </row>
    <row r="83" spans="1:38" x14ac:dyDescent="0.35">
      <c r="A83" s="133" t="s">
        <v>386</v>
      </c>
      <c r="B83" s="133" t="s">
        <v>387</v>
      </c>
      <c r="C83">
        <v>2917</v>
      </c>
      <c r="D83">
        <v>1396</v>
      </c>
      <c r="E83">
        <v>1521</v>
      </c>
      <c r="F83">
        <v>85</v>
      </c>
      <c r="G83">
        <v>84</v>
      </c>
      <c r="H83">
        <v>87</v>
      </c>
      <c r="I83" s="319" t="s">
        <v>33</v>
      </c>
      <c r="J83" s="319" t="s">
        <v>33</v>
      </c>
      <c r="K83" s="319" t="s">
        <v>33</v>
      </c>
      <c r="L83" s="319" t="s">
        <v>33</v>
      </c>
      <c r="M83" s="319" t="s">
        <v>33</v>
      </c>
      <c r="N83" s="319" t="s">
        <v>33</v>
      </c>
      <c r="O83" s="319" t="s">
        <v>33</v>
      </c>
      <c r="P83" s="319" t="s">
        <v>33</v>
      </c>
      <c r="Q83" s="319" t="s">
        <v>33</v>
      </c>
      <c r="R83" s="319" t="s">
        <v>33</v>
      </c>
      <c r="S83" s="319" t="s">
        <v>33</v>
      </c>
      <c r="T83" s="319" t="s">
        <v>33</v>
      </c>
      <c r="U83">
        <v>351</v>
      </c>
      <c r="V83">
        <v>246</v>
      </c>
      <c r="W83">
        <v>105</v>
      </c>
      <c r="X83">
        <v>41</v>
      </c>
      <c r="Y83">
        <v>41</v>
      </c>
      <c r="Z83">
        <v>41</v>
      </c>
      <c r="AA83">
        <v>63</v>
      </c>
      <c r="AB83">
        <v>45</v>
      </c>
      <c r="AC83">
        <v>18</v>
      </c>
      <c r="AD83">
        <v>19</v>
      </c>
      <c r="AE83">
        <v>16</v>
      </c>
      <c r="AF83">
        <v>28</v>
      </c>
      <c r="AG83">
        <v>3346</v>
      </c>
      <c r="AH83">
        <v>1697</v>
      </c>
      <c r="AI83">
        <v>1649</v>
      </c>
      <c r="AJ83">
        <v>79</v>
      </c>
      <c r="AK83">
        <v>76</v>
      </c>
      <c r="AL83">
        <v>83</v>
      </c>
    </row>
    <row r="84" spans="1:38" x14ac:dyDescent="0.35">
      <c r="A84" s="133" t="s">
        <v>80</v>
      </c>
      <c r="B84" s="133" t="s">
        <v>81</v>
      </c>
      <c r="C84">
        <v>1043</v>
      </c>
      <c r="D84">
        <v>514</v>
      </c>
      <c r="E84">
        <v>529</v>
      </c>
      <c r="F84">
        <v>86</v>
      </c>
      <c r="G84">
        <v>83</v>
      </c>
      <c r="H84">
        <v>89</v>
      </c>
      <c r="I84" s="319" t="s">
        <v>33</v>
      </c>
      <c r="J84" s="319" t="s">
        <v>33</v>
      </c>
      <c r="K84" s="319" t="s">
        <v>33</v>
      </c>
      <c r="L84" s="319" t="s">
        <v>33</v>
      </c>
      <c r="M84" s="319" t="s">
        <v>33</v>
      </c>
      <c r="N84" s="319" t="s">
        <v>33</v>
      </c>
      <c r="O84" s="319" t="s">
        <v>33</v>
      </c>
      <c r="P84" s="319" t="s">
        <v>33</v>
      </c>
      <c r="Q84" s="319" t="s">
        <v>33</v>
      </c>
      <c r="R84" s="319" t="s">
        <v>33</v>
      </c>
      <c r="S84" s="319" t="s">
        <v>33</v>
      </c>
      <c r="T84" s="319" t="s">
        <v>33</v>
      </c>
      <c r="U84">
        <v>121</v>
      </c>
      <c r="V84">
        <v>86</v>
      </c>
      <c r="W84">
        <v>35</v>
      </c>
      <c r="X84">
        <v>45</v>
      </c>
      <c r="Y84">
        <v>50</v>
      </c>
      <c r="Z84">
        <v>31</v>
      </c>
      <c r="AA84">
        <v>8</v>
      </c>
      <c r="AB84">
        <v>5</v>
      </c>
      <c r="AC84">
        <v>3</v>
      </c>
      <c r="AD84" t="s">
        <v>414</v>
      </c>
      <c r="AE84" t="s">
        <v>414</v>
      </c>
      <c r="AF84" t="s">
        <v>414</v>
      </c>
      <c r="AG84">
        <v>1175</v>
      </c>
      <c r="AH84">
        <v>607</v>
      </c>
      <c r="AI84">
        <v>568</v>
      </c>
      <c r="AJ84">
        <v>81</v>
      </c>
      <c r="AK84">
        <v>77</v>
      </c>
      <c r="AL84">
        <v>85</v>
      </c>
    </row>
    <row r="85" spans="1:38" x14ac:dyDescent="0.35">
      <c r="A85" s="133" t="s">
        <v>82</v>
      </c>
      <c r="B85" s="133" t="s">
        <v>83</v>
      </c>
      <c r="C85">
        <v>1555</v>
      </c>
      <c r="D85">
        <v>740</v>
      </c>
      <c r="E85">
        <v>815</v>
      </c>
      <c r="F85">
        <v>80</v>
      </c>
      <c r="G85">
        <v>77</v>
      </c>
      <c r="H85">
        <v>82</v>
      </c>
      <c r="I85" s="319" t="s">
        <v>33</v>
      </c>
      <c r="J85" s="319" t="s">
        <v>33</v>
      </c>
      <c r="K85" s="319" t="s">
        <v>33</v>
      </c>
      <c r="L85" s="319" t="s">
        <v>33</v>
      </c>
      <c r="M85" s="319" t="s">
        <v>33</v>
      </c>
      <c r="N85" s="319" t="s">
        <v>33</v>
      </c>
      <c r="O85" s="319" t="s">
        <v>33</v>
      </c>
      <c r="P85" s="319" t="s">
        <v>33</v>
      </c>
      <c r="Q85" s="319" t="s">
        <v>33</v>
      </c>
      <c r="R85" s="319" t="s">
        <v>33</v>
      </c>
      <c r="S85" s="319" t="s">
        <v>33</v>
      </c>
      <c r="T85" s="319" t="s">
        <v>33</v>
      </c>
      <c r="U85">
        <v>243</v>
      </c>
      <c r="V85">
        <v>161</v>
      </c>
      <c r="W85">
        <v>82</v>
      </c>
      <c r="X85">
        <v>30</v>
      </c>
      <c r="Y85">
        <v>28</v>
      </c>
      <c r="Z85">
        <v>35</v>
      </c>
      <c r="AA85">
        <v>45</v>
      </c>
      <c r="AB85">
        <v>33</v>
      </c>
      <c r="AC85">
        <v>12</v>
      </c>
      <c r="AD85">
        <v>18</v>
      </c>
      <c r="AE85" t="s">
        <v>414</v>
      </c>
      <c r="AF85" t="s">
        <v>414</v>
      </c>
      <c r="AG85">
        <v>1853</v>
      </c>
      <c r="AH85">
        <v>940</v>
      </c>
      <c r="AI85">
        <v>913</v>
      </c>
      <c r="AJ85">
        <v>71</v>
      </c>
      <c r="AK85">
        <v>66</v>
      </c>
      <c r="AL85">
        <v>76</v>
      </c>
    </row>
    <row r="86" spans="1:38" x14ac:dyDescent="0.35">
      <c r="A86" s="133" t="s">
        <v>90</v>
      </c>
      <c r="B86" s="133" t="s">
        <v>91</v>
      </c>
      <c r="C86">
        <v>1224</v>
      </c>
      <c r="D86">
        <v>596</v>
      </c>
      <c r="E86">
        <v>628</v>
      </c>
      <c r="F86">
        <v>84</v>
      </c>
      <c r="G86">
        <v>81</v>
      </c>
      <c r="H86">
        <v>87</v>
      </c>
      <c r="I86" s="319" t="s">
        <v>33</v>
      </c>
      <c r="J86" s="319" t="s">
        <v>33</v>
      </c>
      <c r="K86" s="319" t="s">
        <v>33</v>
      </c>
      <c r="L86" s="319" t="s">
        <v>33</v>
      </c>
      <c r="M86" s="319" t="s">
        <v>33</v>
      </c>
      <c r="N86" s="319" t="s">
        <v>33</v>
      </c>
      <c r="O86" s="319" t="s">
        <v>33</v>
      </c>
      <c r="P86" s="319" t="s">
        <v>33</v>
      </c>
      <c r="Q86" s="319" t="s">
        <v>33</v>
      </c>
      <c r="R86" s="319" t="s">
        <v>33</v>
      </c>
      <c r="S86" s="319" t="s">
        <v>33</v>
      </c>
      <c r="T86" s="319" t="s">
        <v>33</v>
      </c>
      <c r="U86">
        <v>242</v>
      </c>
      <c r="V86">
        <v>164</v>
      </c>
      <c r="W86">
        <v>78</v>
      </c>
      <c r="X86">
        <v>52</v>
      </c>
      <c r="Y86">
        <v>52</v>
      </c>
      <c r="Z86">
        <v>54</v>
      </c>
      <c r="AA86">
        <v>30</v>
      </c>
      <c r="AB86">
        <v>26</v>
      </c>
      <c r="AC86">
        <v>4</v>
      </c>
      <c r="AD86">
        <v>10</v>
      </c>
      <c r="AE86" t="s">
        <v>414</v>
      </c>
      <c r="AF86" t="s">
        <v>414</v>
      </c>
      <c r="AG86">
        <v>1500</v>
      </c>
      <c r="AH86">
        <v>789</v>
      </c>
      <c r="AI86">
        <v>711</v>
      </c>
      <c r="AJ86">
        <v>77</v>
      </c>
      <c r="AK86">
        <v>72</v>
      </c>
      <c r="AL86">
        <v>83</v>
      </c>
    </row>
    <row r="87" spans="1:38" x14ac:dyDescent="0.35">
      <c r="A87" s="133" t="s">
        <v>94</v>
      </c>
      <c r="B87" s="133" t="s">
        <v>95</v>
      </c>
      <c r="C87">
        <v>2036</v>
      </c>
      <c r="D87">
        <v>974</v>
      </c>
      <c r="E87">
        <v>1062</v>
      </c>
      <c r="F87">
        <v>85</v>
      </c>
      <c r="G87">
        <v>82</v>
      </c>
      <c r="H87">
        <v>87</v>
      </c>
      <c r="I87" s="319" t="s">
        <v>33</v>
      </c>
      <c r="J87" s="319" t="s">
        <v>33</v>
      </c>
      <c r="K87" s="319" t="s">
        <v>33</v>
      </c>
      <c r="L87" s="319" t="s">
        <v>33</v>
      </c>
      <c r="M87" s="319" t="s">
        <v>33</v>
      </c>
      <c r="N87" s="319" t="s">
        <v>33</v>
      </c>
      <c r="O87" s="319" t="s">
        <v>33</v>
      </c>
      <c r="P87" s="319" t="s">
        <v>33</v>
      </c>
      <c r="Q87" s="319" t="s">
        <v>33</v>
      </c>
      <c r="R87" s="319" t="s">
        <v>33</v>
      </c>
      <c r="S87" s="319" t="s">
        <v>33</v>
      </c>
      <c r="T87" s="319" t="s">
        <v>33</v>
      </c>
      <c r="U87">
        <v>292</v>
      </c>
      <c r="V87">
        <v>205</v>
      </c>
      <c r="W87">
        <v>87</v>
      </c>
      <c r="X87">
        <v>41</v>
      </c>
      <c r="Y87">
        <v>40</v>
      </c>
      <c r="Z87">
        <v>44</v>
      </c>
      <c r="AA87">
        <v>30</v>
      </c>
      <c r="AB87">
        <v>19</v>
      </c>
      <c r="AC87">
        <v>11</v>
      </c>
      <c r="AD87" t="s">
        <v>414</v>
      </c>
      <c r="AE87" t="s">
        <v>414</v>
      </c>
      <c r="AF87" t="s">
        <v>414</v>
      </c>
      <c r="AG87">
        <v>2362</v>
      </c>
      <c r="AH87">
        <v>1201</v>
      </c>
      <c r="AI87">
        <v>1161</v>
      </c>
      <c r="AJ87">
        <v>78</v>
      </c>
      <c r="AK87">
        <v>74</v>
      </c>
      <c r="AL87">
        <v>83</v>
      </c>
    </row>
    <row r="88" spans="1:38" x14ac:dyDescent="0.35">
      <c r="A88" s="133" t="s">
        <v>157</v>
      </c>
      <c r="B88" s="133" t="s">
        <v>426</v>
      </c>
      <c r="C88">
        <v>2774</v>
      </c>
      <c r="D88">
        <v>1352</v>
      </c>
      <c r="E88">
        <v>1422</v>
      </c>
      <c r="F88">
        <v>80</v>
      </c>
      <c r="G88">
        <v>78</v>
      </c>
      <c r="H88">
        <v>81</v>
      </c>
      <c r="I88" s="319" t="s">
        <v>33</v>
      </c>
      <c r="J88" s="319" t="s">
        <v>33</v>
      </c>
      <c r="K88" s="319" t="s">
        <v>33</v>
      </c>
      <c r="L88" s="319" t="s">
        <v>33</v>
      </c>
      <c r="M88" s="319" t="s">
        <v>33</v>
      </c>
      <c r="N88" s="319" t="s">
        <v>33</v>
      </c>
      <c r="O88" s="319" t="s">
        <v>33</v>
      </c>
      <c r="P88" s="319" t="s">
        <v>33</v>
      </c>
      <c r="Q88" s="319" t="s">
        <v>33</v>
      </c>
      <c r="R88" s="319" t="s">
        <v>33</v>
      </c>
      <c r="S88" s="319" t="s">
        <v>33</v>
      </c>
      <c r="T88" s="319" t="s">
        <v>33</v>
      </c>
      <c r="U88">
        <v>410</v>
      </c>
      <c r="V88">
        <v>281</v>
      </c>
      <c r="W88">
        <v>129</v>
      </c>
      <c r="X88">
        <v>35</v>
      </c>
      <c r="Y88">
        <v>32</v>
      </c>
      <c r="Z88">
        <v>42</v>
      </c>
      <c r="AA88">
        <v>49</v>
      </c>
      <c r="AB88">
        <v>34</v>
      </c>
      <c r="AC88">
        <v>15</v>
      </c>
      <c r="AD88">
        <v>10</v>
      </c>
      <c r="AE88" t="s">
        <v>414</v>
      </c>
      <c r="AF88" t="s">
        <v>414</v>
      </c>
      <c r="AG88">
        <v>3255</v>
      </c>
      <c r="AH88">
        <v>1674</v>
      </c>
      <c r="AI88">
        <v>1581</v>
      </c>
      <c r="AJ88">
        <v>73</v>
      </c>
      <c r="AK88">
        <v>69</v>
      </c>
      <c r="AL88">
        <v>77</v>
      </c>
    </row>
    <row r="89" spans="1:38" x14ac:dyDescent="0.35">
      <c r="A89" s="133" t="s">
        <v>155</v>
      </c>
      <c r="B89" s="133" t="s">
        <v>156</v>
      </c>
      <c r="C89">
        <v>3056</v>
      </c>
      <c r="D89">
        <v>1451</v>
      </c>
      <c r="E89">
        <v>1605</v>
      </c>
      <c r="F89">
        <v>80</v>
      </c>
      <c r="G89">
        <v>77</v>
      </c>
      <c r="H89">
        <v>82</v>
      </c>
      <c r="I89" s="319" t="s">
        <v>33</v>
      </c>
      <c r="J89" s="319" t="s">
        <v>33</v>
      </c>
      <c r="K89" s="319" t="s">
        <v>33</v>
      </c>
      <c r="L89" s="319" t="s">
        <v>33</v>
      </c>
      <c r="M89" s="319" t="s">
        <v>33</v>
      </c>
      <c r="N89" s="319" t="s">
        <v>33</v>
      </c>
      <c r="O89" s="319" t="s">
        <v>33</v>
      </c>
      <c r="P89" s="319" t="s">
        <v>33</v>
      </c>
      <c r="Q89" s="319" t="s">
        <v>33</v>
      </c>
      <c r="R89" s="319" t="s">
        <v>33</v>
      </c>
      <c r="S89" s="319" t="s">
        <v>33</v>
      </c>
      <c r="T89" s="319" t="s">
        <v>33</v>
      </c>
      <c r="U89">
        <v>335</v>
      </c>
      <c r="V89">
        <v>230</v>
      </c>
      <c r="W89">
        <v>105</v>
      </c>
      <c r="X89">
        <v>36</v>
      </c>
      <c r="Y89" t="s">
        <v>414</v>
      </c>
      <c r="Z89" t="s">
        <v>414</v>
      </c>
      <c r="AA89">
        <v>58</v>
      </c>
      <c r="AB89">
        <v>46</v>
      </c>
      <c r="AC89">
        <v>12</v>
      </c>
      <c r="AD89">
        <v>19</v>
      </c>
      <c r="AE89" t="s">
        <v>414</v>
      </c>
      <c r="AF89" t="s">
        <v>414</v>
      </c>
      <c r="AG89">
        <v>3458</v>
      </c>
      <c r="AH89">
        <v>1736</v>
      </c>
      <c r="AI89">
        <v>1722</v>
      </c>
      <c r="AJ89">
        <v>74</v>
      </c>
      <c r="AK89">
        <v>70</v>
      </c>
      <c r="AL89">
        <v>79</v>
      </c>
    </row>
    <row r="90" spans="1:38" x14ac:dyDescent="0.35">
      <c r="A90" s="133" t="s">
        <v>162</v>
      </c>
      <c r="B90" s="133" t="s">
        <v>163</v>
      </c>
      <c r="C90">
        <v>1716</v>
      </c>
      <c r="D90">
        <v>852</v>
      </c>
      <c r="E90">
        <v>864</v>
      </c>
      <c r="F90">
        <v>81</v>
      </c>
      <c r="G90">
        <v>76</v>
      </c>
      <c r="H90">
        <v>85</v>
      </c>
      <c r="I90" s="319" t="s">
        <v>33</v>
      </c>
      <c r="J90" s="319" t="s">
        <v>33</v>
      </c>
      <c r="K90" s="319" t="s">
        <v>33</v>
      </c>
      <c r="L90" s="319" t="s">
        <v>33</v>
      </c>
      <c r="M90" s="319" t="s">
        <v>33</v>
      </c>
      <c r="N90" s="319" t="s">
        <v>33</v>
      </c>
      <c r="O90" s="319" t="s">
        <v>33</v>
      </c>
      <c r="P90" s="319" t="s">
        <v>33</v>
      </c>
      <c r="Q90" s="319" t="s">
        <v>33</v>
      </c>
      <c r="R90" s="319" t="s">
        <v>33</v>
      </c>
      <c r="S90" s="319" t="s">
        <v>33</v>
      </c>
      <c r="T90" s="319" t="s">
        <v>33</v>
      </c>
      <c r="U90">
        <v>158</v>
      </c>
      <c r="V90">
        <v>112</v>
      </c>
      <c r="W90">
        <v>46</v>
      </c>
      <c r="X90">
        <v>29</v>
      </c>
      <c r="Y90">
        <v>26</v>
      </c>
      <c r="Z90">
        <v>37</v>
      </c>
      <c r="AA90">
        <v>21</v>
      </c>
      <c r="AB90">
        <v>17</v>
      </c>
      <c r="AC90">
        <v>4</v>
      </c>
      <c r="AD90">
        <v>14</v>
      </c>
      <c r="AE90" t="s">
        <v>414</v>
      </c>
      <c r="AF90" t="s">
        <v>414</v>
      </c>
      <c r="AG90">
        <v>1900</v>
      </c>
      <c r="AH90">
        <v>984</v>
      </c>
      <c r="AI90">
        <v>916</v>
      </c>
      <c r="AJ90">
        <v>76</v>
      </c>
      <c r="AK90">
        <v>69</v>
      </c>
      <c r="AL90">
        <v>82</v>
      </c>
    </row>
    <row r="91" spans="1:38" x14ac:dyDescent="0.35">
      <c r="A91" s="133" t="s">
        <v>164</v>
      </c>
      <c r="B91" s="133" t="s">
        <v>165</v>
      </c>
      <c r="C91">
        <v>1776</v>
      </c>
      <c r="D91">
        <v>880</v>
      </c>
      <c r="E91">
        <v>896</v>
      </c>
      <c r="F91">
        <v>84</v>
      </c>
      <c r="G91">
        <v>82</v>
      </c>
      <c r="H91">
        <v>85</v>
      </c>
      <c r="I91" s="319" t="s">
        <v>33</v>
      </c>
      <c r="J91" s="319" t="s">
        <v>33</v>
      </c>
      <c r="K91" s="319" t="s">
        <v>33</v>
      </c>
      <c r="L91" s="319" t="s">
        <v>33</v>
      </c>
      <c r="M91" s="319" t="s">
        <v>33</v>
      </c>
      <c r="N91" s="319" t="s">
        <v>33</v>
      </c>
      <c r="O91" s="319" t="s">
        <v>33</v>
      </c>
      <c r="P91" s="319" t="s">
        <v>33</v>
      </c>
      <c r="Q91" s="319" t="s">
        <v>33</v>
      </c>
      <c r="R91" s="319" t="s">
        <v>33</v>
      </c>
      <c r="S91" s="319" t="s">
        <v>33</v>
      </c>
      <c r="T91" s="319" t="s">
        <v>33</v>
      </c>
      <c r="U91">
        <v>194</v>
      </c>
      <c r="V91">
        <v>127</v>
      </c>
      <c r="W91">
        <v>67</v>
      </c>
      <c r="X91">
        <v>39</v>
      </c>
      <c r="Y91">
        <v>38</v>
      </c>
      <c r="Z91">
        <v>42</v>
      </c>
      <c r="AA91">
        <v>30</v>
      </c>
      <c r="AB91">
        <v>23</v>
      </c>
      <c r="AC91">
        <v>7</v>
      </c>
      <c r="AD91">
        <v>10</v>
      </c>
      <c r="AE91" t="s">
        <v>414</v>
      </c>
      <c r="AF91" t="s">
        <v>414</v>
      </c>
      <c r="AG91">
        <v>2007</v>
      </c>
      <c r="AH91">
        <v>1034</v>
      </c>
      <c r="AI91">
        <v>973</v>
      </c>
      <c r="AJ91">
        <v>78</v>
      </c>
      <c r="AK91">
        <v>75</v>
      </c>
      <c r="AL91">
        <v>82</v>
      </c>
    </row>
    <row r="92" spans="1:38" x14ac:dyDescent="0.35">
      <c r="A92" s="133" t="s">
        <v>166</v>
      </c>
      <c r="B92" s="133" t="s">
        <v>167</v>
      </c>
      <c r="C92">
        <v>5409</v>
      </c>
      <c r="D92">
        <v>2683</v>
      </c>
      <c r="E92">
        <v>2726</v>
      </c>
      <c r="F92">
        <v>78</v>
      </c>
      <c r="G92">
        <v>75</v>
      </c>
      <c r="H92">
        <v>81</v>
      </c>
      <c r="I92" s="319" t="s">
        <v>33</v>
      </c>
      <c r="J92" s="319" t="s">
        <v>33</v>
      </c>
      <c r="K92" s="319" t="s">
        <v>33</v>
      </c>
      <c r="L92" s="319" t="s">
        <v>33</v>
      </c>
      <c r="M92" s="319" t="s">
        <v>33</v>
      </c>
      <c r="N92" s="319" t="s">
        <v>33</v>
      </c>
      <c r="O92" s="319" t="s">
        <v>33</v>
      </c>
      <c r="P92" s="319" t="s">
        <v>33</v>
      </c>
      <c r="Q92" s="319" t="s">
        <v>33</v>
      </c>
      <c r="R92" s="319" t="s">
        <v>33</v>
      </c>
      <c r="S92" s="319" t="s">
        <v>33</v>
      </c>
      <c r="T92" s="319" t="s">
        <v>33</v>
      </c>
      <c r="U92">
        <v>527</v>
      </c>
      <c r="V92">
        <v>361</v>
      </c>
      <c r="W92">
        <v>166</v>
      </c>
      <c r="X92">
        <v>34</v>
      </c>
      <c r="Y92">
        <v>35</v>
      </c>
      <c r="Z92">
        <v>30</v>
      </c>
      <c r="AA92">
        <v>68</v>
      </c>
      <c r="AB92">
        <v>43</v>
      </c>
      <c r="AC92">
        <v>25</v>
      </c>
      <c r="AD92">
        <v>21</v>
      </c>
      <c r="AE92">
        <v>21</v>
      </c>
      <c r="AF92">
        <v>20</v>
      </c>
      <c r="AG92">
        <v>6041</v>
      </c>
      <c r="AH92">
        <v>3109</v>
      </c>
      <c r="AI92">
        <v>2932</v>
      </c>
      <c r="AJ92">
        <v>73</v>
      </c>
      <c r="AK92">
        <v>69</v>
      </c>
      <c r="AL92">
        <v>77</v>
      </c>
    </row>
    <row r="93" spans="1:38" x14ac:dyDescent="0.35">
      <c r="A93" s="133" t="s">
        <v>174</v>
      </c>
      <c r="B93" s="133" t="s">
        <v>175</v>
      </c>
      <c r="C93">
        <v>1802</v>
      </c>
      <c r="D93">
        <v>907</v>
      </c>
      <c r="E93">
        <v>895</v>
      </c>
      <c r="F93">
        <v>83</v>
      </c>
      <c r="G93">
        <v>80</v>
      </c>
      <c r="H93">
        <v>86</v>
      </c>
      <c r="I93" s="319" t="s">
        <v>33</v>
      </c>
      <c r="J93" s="319" t="s">
        <v>33</v>
      </c>
      <c r="K93" s="319" t="s">
        <v>33</v>
      </c>
      <c r="L93" s="319" t="s">
        <v>33</v>
      </c>
      <c r="M93" s="319" t="s">
        <v>33</v>
      </c>
      <c r="N93" s="319" t="s">
        <v>33</v>
      </c>
      <c r="O93" s="319" t="s">
        <v>33</v>
      </c>
      <c r="P93" s="319" t="s">
        <v>33</v>
      </c>
      <c r="Q93" s="319" t="s">
        <v>33</v>
      </c>
      <c r="R93" s="319" t="s">
        <v>33</v>
      </c>
      <c r="S93" s="319" t="s">
        <v>33</v>
      </c>
      <c r="T93" s="319" t="s">
        <v>33</v>
      </c>
      <c r="U93">
        <v>134</v>
      </c>
      <c r="V93">
        <v>94</v>
      </c>
      <c r="W93">
        <v>40</v>
      </c>
      <c r="X93">
        <v>38</v>
      </c>
      <c r="Y93">
        <v>39</v>
      </c>
      <c r="Z93">
        <v>35</v>
      </c>
      <c r="AA93">
        <v>25</v>
      </c>
      <c r="AB93">
        <v>17</v>
      </c>
      <c r="AC93">
        <v>8</v>
      </c>
      <c r="AD93" t="s">
        <v>414</v>
      </c>
      <c r="AE93" t="s">
        <v>414</v>
      </c>
      <c r="AF93" t="s">
        <v>414</v>
      </c>
      <c r="AG93">
        <v>1970</v>
      </c>
      <c r="AH93">
        <v>1022</v>
      </c>
      <c r="AI93">
        <v>948</v>
      </c>
      <c r="AJ93">
        <v>78</v>
      </c>
      <c r="AK93">
        <v>74</v>
      </c>
      <c r="AL93">
        <v>83</v>
      </c>
    </row>
    <row r="94" spans="1:38" x14ac:dyDescent="0.35">
      <c r="A94" s="133" t="s">
        <v>238</v>
      </c>
      <c r="B94" s="133" t="s">
        <v>239</v>
      </c>
      <c r="C94">
        <v>2740</v>
      </c>
      <c r="D94">
        <v>1323</v>
      </c>
      <c r="E94">
        <v>1417</v>
      </c>
      <c r="F94">
        <v>81</v>
      </c>
      <c r="G94">
        <v>78</v>
      </c>
      <c r="H94">
        <v>84</v>
      </c>
      <c r="I94" s="319" t="s">
        <v>33</v>
      </c>
      <c r="J94" s="319" t="s">
        <v>33</v>
      </c>
      <c r="K94" s="319" t="s">
        <v>33</v>
      </c>
      <c r="L94" s="319" t="s">
        <v>33</v>
      </c>
      <c r="M94" s="319" t="s">
        <v>33</v>
      </c>
      <c r="N94" s="319" t="s">
        <v>33</v>
      </c>
      <c r="O94" s="319" t="s">
        <v>33</v>
      </c>
      <c r="P94" s="319" t="s">
        <v>33</v>
      </c>
      <c r="Q94" s="319" t="s">
        <v>33</v>
      </c>
      <c r="R94" s="319" t="s">
        <v>33</v>
      </c>
      <c r="S94" s="319" t="s">
        <v>33</v>
      </c>
      <c r="T94" s="319" t="s">
        <v>33</v>
      </c>
      <c r="U94">
        <v>411</v>
      </c>
      <c r="V94">
        <v>287</v>
      </c>
      <c r="W94">
        <v>124</v>
      </c>
      <c r="X94">
        <v>43</v>
      </c>
      <c r="Y94">
        <v>43</v>
      </c>
      <c r="Z94">
        <v>42</v>
      </c>
      <c r="AA94">
        <v>73</v>
      </c>
      <c r="AB94">
        <v>52</v>
      </c>
      <c r="AC94">
        <v>21</v>
      </c>
      <c r="AD94">
        <v>10</v>
      </c>
      <c r="AE94" t="s">
        <v>414</v>
      </c>
      <c r="AF94" t="s">
        <v>414</v>
      </c>
      <c r="AG94">
        <v>3265</v>
      </c>
      <c r="AH94">
        <v>1683</v>
      </c>
      <c r="AI94">
        <v>1582</v>
      </c>
      <c r="AJ94">
        <v>74</v>
      </c>
      <c r="AK94">
        <v>69</v>
      </c>
      <c r="AL94">
        <v>79</v>
      </c>
    </row>
    <row r="95" spans="1:38" x14ac:dyDescent="0.35">
      <c r="A95" s="133" t="s">
        <v>228</v>
      </c>
      <c r="B95" s="133" t="s">
        <v>229</v>
      </c>
      <c r="C95">
        <v>1896</v>
      </c>
      <c r="D95">
        <v>891</v>
      </c>
      <c r="E95">
        <v>1005</v>
      </c>
      <c r="F95">
        <v>82</v>
      </c>
      <c r="G95">
        <v>81</v>
      </c>
      <c r="H95">
        <v>83</v>
      </c>
      <c r="I95" s="319" t="s">
        <v>33</v>
      </c>
      <c r="J95" s="319" t="s">
        <v>33</v>
      </c>
      <c r="K95" s="319" t="s">
        <v>33</v>
      </c>
      <c r="L95" s="319" t="s">
        <v>33</v>
      </c>
      <c r="M95" s="319" t="s">
        <v>33</v>
      </c>
      <c r="N95" s="319" t="s">
        <v>33</v>
      </c>
      <c r="O95" s="319" t="s">
        <v>33</v>
      </c>
      <c r="P95" s="319" t="s">
        <v>33</v>
      </c>
      <c r="Q95" s="319" t="s">
        <v>33</v>
      </c>
      <c r="R95" s="319" t="s">
        <v>33</v>
      </c>
      <c r="S95" s="319" t="s">
        <v>33</v>
      </c>
      <c r="T95" s="319" t="s">
        <v>33</v>
      </c>
      <c r="U95">
        <v>276</v>
      </c>
      <c r="V95">
        <v>170</v>
      </c>
      <c r="W95">
        <v>106</v>
      </c>
      <c r="X95">
        <v>39</v>
      </c>
      <c r="Y95">
        <v>41</v>
      </c>
      <c r="Z95">
        <v>36</v>
      </c>
      <c r="AA95">
        <v>41</v>
      </c>
      <c r="AB95">
        <v>27</v>
      </c>
      <c r="AC95">
        <v>14</v>
      </c>
      <c r="AD95">
        <v>20</v>
      </c>
      <c r="AE95" t="s">
        <v>414</v>
      </c>
      <c r="AF95" t="s">
        <v>414</v>
      </c>
      <c r="AG95">
        <v>2223</v>
      </c>
      <c r="AH95">
        <v>1092</v>
      </c>
      <c r="AI95">
        <v>1131</v>
      </c>
      <c r="AJ95">
        <v>75</v>
      </c>
      <c r="AK95">
        <v>73</v>
      </c>
      <c r="AL95">
        <v>77</v>
      </c>
    </row>
    <row r="96" spans="1:38" x14ac:dyDescent="0.35">
      <c r="A96" s="133" t="s">
        <v>230</v>
      </c>
      <c r="B96" s="133" t="s">
        <v>231</v>
      </c>
      <c r="C96">
        <v>2908</v>
      </c>
      <c r="D96">
        <v>1419</v>
      </c>
      <c r="E96">
        <v>1489</v>
      </c>
      <c r="F96">
        <v>83</v>
      </c>
      <c r="G96">
        <v>81</v>
      </c>
      <c r="H96">
        <v>86</v>
      </c>
      <c r="I96" s="319" t="s">
        <v>33</v>
      </c>
      <c r="J96" s="319" t="s">
        <v>33</v>
      </c>
      <c r="K96" s="319" t="s">
        <v>33</v>
      </c>
      <c r="L96" s="319" t="s">
        <v>33</v>
      </c>
      <c r="M96" s="319" t="s">
        <v>33</v>
      </c>
      <c r="N96" s="319" t="s">
        <v>33</v>
      </c>
      <c r="O96" s="319" t="s">
        <v>33</v>
      </c>
      <c r="P96" s="319" t="s">
        <v>33</v>
      </c>
      <c r="Q96" s="319" t="s">
        <v>33</v>
      </c>
      <c r="R96" s="319" t="s">
        <v>33</v>
      </c>
      <c r="S96" s="319" t="s">
        <v>33</v>
      </c>
      <c r="T96" s="319" t="s">
        <v>33</v>
      </c>
      <c r="U96">
        <v>376</v>
      </c>
      <c r="V96">
        <v>245</v>
      </c>
      <c r="W96">
        <v>131</v>
      </c>
      <c r="X96">
        <v>38</v>
      </c>
      <c r="Y96">
        <v>38</v>
      </c>
      <c r="Z96">
        <v>37</v>
      </c>
      <c r="AA96">
        <v>65</v>
      </c>
      <c r="AB96">
        <v>53</v>
      </c>
      <c r="AC96">
        <v>12</v>
      </c>
      <c r="AD96">
        <v>23</v>
      </c>
      <c r="AE96" t="s">
        <v>414</v>
      </c>
      <c r="AF96" t="s">
        <v>414</v>
      </c>
      <c r="AG96">
        <v>3362</v>
      </c>
      <c r="AH96">
        <v>1723</v>
      </c>
      <c r="AI96">
        <v>1639</v>
      </c>
      <c r="AJ96">
        <v>77</v>
      </c>
      <c r="AK96">
        <v>73</v>
      </c>
      <c r="AL96">
        <v>81</v>
      </c>
    </row>
    <row r="97" spans="1:38" x14ac:dyDescent="0.35">
      <c r="A97" s="133" t="s">
        <v>327</v>
      </c>
      <c r="B97" s="133" t="s">
        <v>328</v>
      </c>
      <c r="C97">
        <v>5492</v>
      </c>
      <c r="D97">
        <v>2689</v>
      </c>
      <c r="E97">
        <v>2803</v>
      </c>
      <c r="F97">
        <v>83</v>
      </c>
      <c r="G97">
        <v>82</v>
      </c>
      <c r="H97">
        <v>84</v>
      </c>
      <c r="I97" s="319" t="s">
        <v>33</v>
      </c>
      <c r="J97" s="319" t="s">
        <v>33</v>
      </c>
      <c r="K97" s="319" t="s">
        <v>33</v>
      </c>
      <c r="L97" s="319" t="s">
        <v>33</v>
      </c>
      <c r="M97" s="319" t="s">
        <v>33</v>
      </c>
      <c r="N97" s="319" t="s">
        <v>33</v>
      </c>
      <c r="O97" s="319" t="s">
        <v>33</v>
      </c>
      <c r="P97" s="319" t="s">
        <v>33</v>
      </c>
      <c r="Q97" s="319" t="s">
        <v>33</v>
      </c>
      <c r="R97" s="319" t="s">
        <v>33</v>
      </c>
      <c r="S97" s="319" t="s">
        <v>33</v>
      </c>
      <c r="T97" s="319" t="s">
        <v>33</v>
      </c>
      <c r="U97">
        <v>521</v>
      </c>
      <c r="V97">
        <v>368</v>
      </c>
      <c r="W97">
        <v>153</v>
      </c>
      <c r="X97">
        <v>33</v>
      </c>
      <c r="Y97">
        <v>31</v>
      </c>
      <c r="Z97">
        <v>38</v>
      </c>
      <c r="AA97">
        <v>112</v>
      </c>
      <c r="AB97">
        <v>65</v>
      </c>
      <c r="AC97">
        <v>47</v>
      </c>
      <c r="AD97">
        <v>21</v>
      </c>
      <c r="AE97">
        <v>23</v>
      </c>
      <c r="AF97">
        <v>17</v>
      </c>
      <c r="AG97">
        <v>6149</v>
      </c>
      <c r="AH97">
        <v>3134</v>
      </c>
      <c r="AI97">
        <v>3015</v>
      </c>
      <c r="AJ97">
        <v>77</v>
      </c>
      <c r="AK97">
        <v>74</v>
      </c>
      <c r="AL97">
        <v>81</v>
      </c>
    </row>
    <row r="98" spans="1:38" x14ac:dyDescent="0.35">
      <c r="A98" s="133" t="s">
        <v>339</v>
      </c>
      <c r="B98" s="133" t="s">
        <v>340</v>
      </c>
      <c r="C98">
        <v>3339</v>
      </c>
      <c r="D98">
        <v>1606</v>
      </c>
      <c r="E98">
        <v>1733</v>
      </c>
      <c r="F98">
        <v>82</v>
      </c>
      <c r="G98">
        <v>81</v>
      </c>
      <c r="H98">
        <v>84</v>
      </c>
      <c r="I98" s="319" t="s">
        <v>33</v>
      </c>
      <c r="J98" s="319" t="s">
        <v>33</v>
      </c>
      <c r="K98" s="319" t="s">
        <v>33</v>
      </c>
      <c r="L98" s="319" t="s">
        <v>33</v>
      </c>
      <c r="M98" s="319" t="s">
        <v>33</v>
      </c>
      <c r="N98" s="319" t="s">
        <v>33</v>
      </c>
      <c r="O98" s="319" t="s">
        <v>33</v>
      </c>
      <c r="P98" s="319" t="s">
        <v>33</v>
      </c>
      <c r="Q98" s="319" t="s">
        <v>33</v>
      </c>
      <c r="R98" s="319" t="s">
        <v>33</v>
      </c>
      <c r="S98" s="319" t="s">
        <v>33</v>
      </c>
      <c r="T98" s="319" t="s">
        <v>33</v>
      </c>
      <c r="U98">
        <v>404</v>
      </c>
      <c r="V98">
        <v>265</v>
      </c>
      <c r="W98">
        <v>139</v>
      </c>
      <c r="X98">
        <v>39</v>
      </c>
      <c r="Y98">
        <v>37</v>
      </c>
      <c r="Z98">
        <v>44</v>
      </c>
      <c r="AA98">
        <v>43</v>
      </c>
      <c r="AB98">
        <v>30</v>
      </c>
      <c r="AC98">
        <v>13</v>
      </c>
      <c r="AD98">
        <v>19</v>
      </c>
      <c r="AE98">
        <v>17</v>
      </c>
      <c r="AF98">
        <v>23</v>
      </c>
      <c r="AG98">
        <v>3825</v>
      </c>
      <c r="AH98">
        <v>1923</v>
      </c>
      <c r="AI98">
        <v>1902</v>
      </c>
      <c r="AJ98">
        <v>77</v>
      </c>
      <c r="AK98">
        <v>73</v>
      </c>
      <c r="AL98">
        <v>80</v>
      </c>
    </row>
    <row r="99" spans="1:38" x14ac:dyDescent="0.35">
      <c r="A99" s="133" t="s">
        <v>180</v>
      </c>
      <c r="B99" s="133" t="s">
        <v>181</v>
      </c>
      <c r="C99">
        <v>7273</v>
      </c>
      <c r="D99">
        <v>3528</v>
      </c>
      <c r="E99">
        <v>3745</v>
      </c>
      <c r="F99">
        <v>80</v>
      </c>
      <c r="G99">
        <v>79</v>
      </c>
      <c r="H99">
        <v>82</v>
      </c>
      <c r="I99" s="319" t="s">
        <v>33</v>
      </c>
      <c r="J99" s="319" t="s">
        <v>33</v>
      </c>
      <c r="K99" s="319" t="s">
        <v>33</v>
      </c>
      <c r="L99" s="319" t="s">
        <v>33</v>
      </c>
      <c r="M99" s="319" t="s">
        <v>33</v>
      </c>
      <c r="N99" s="319" t="s">
        <v>33</v>
      </c>
      <c r="O99" s="319" t="s">
        <v>33</v>
      </c>
      <c r="P99" s="319" t="s">
        <v>33</v>
      </c>
      <c r="Q99" s="319" t="s">
        <v>33</v>
      </c>
      <c r="R99" s="319" t="s">
        <v>33</v>
      </c>
      <c r="S99" s="319" t="s">
        <v>33</v>
      </c>
      <c r="T99" s="319" t="s">
        <v>33</v>
      </c>
      <c r="U99">
        <v>961</v>
      </c>
      <c r="V99">
        <v>650</v>
      </c>
      <c r="W99">
        <v>311</v>
      </c>
      <c r="X99">
        <v>36</v>
      </c>
      <c r="Y99">
        <v>36</v>
      </c>
      <c r="Z99">
        <v>34</v>
      </c>
      <c r="AA99">
        <v>128</v>
      </c>
      <c r="AB99">
        <v>100</v>
      </c>
      <c r="AC99">
        <v>28</v>
      </c>
      <c r="AD99">
        <v>17</v>
      </c>
      <c r="AE99">
        <v>14</v>
      </c>
      <c r="AF99">
        <v>29</v>
      </c>
      <c r="AG99">
        <v>8373</v>
      </c>
      <c r="AH99">
        <v>4286</v>
      </c>
      <c r="AI99">
        <v>4087</v>
      </c>
      <c r="AJ99">
        <v>74</v>
      </c>
      <c r="AK99">
        <v>71</v>
      </c>
      <c r="AL99">
        <v>78</v>
      </c>
    </row>
    <row r="100" spans="1:38" x14ac:dyDescent="0.35">
      <c r="A100" s="133" t="s">
        <v>178</v>
      </c>
      <c r="B100" s="133" t="s">
        <v>179</v>
      </c>
      <c r="C100">
        <v>2825</v>
      </c>
      <c r="D100">
        <v>1351</v>
      </c>
      <c r="E100">
        <v>1474</v>
      </c>
      <c r="F100">
        <v>77</v>
      </c>
      <c r="G100">
        <v>76</v>
      </c>
      <c r="H100">
        <v>78</v>
      </c>
      <c r="I100" s="319" t="s">
        <v>33</v>
      </c>
      <c r="J100" s="319" t="s">
        <v>33</v>
      </c>
      <c r="K100" s="319" t="s">
        <v>33</v>
      </c>
      <c r="L100" s="319" t="s">
        <v>33</v>
      </c>
      <c r="M100" s="319" t="s">
        <v>33</v>
      </c>
      <c r="N100" s="319" t="s">
        <v>33</v>
      </c>
      <c r="O100" s="319" t="s">
        <v>33</v>
      </c>
      <c r="P100" s="319" t="s">
        <v>33</v>
      </c>
      <c r="Q100" s="319" t="s">
        <v>33</v>
      </c>
      <c r="R100" s="319" t="s">
        <v>33</v>
      </c>
      <c r="S100" s="319" t="s">
        <v>33</v>
      </c>
      <c r="T100" s="319" t="s">
        <v>33</v>
      </c>
      <c r="U100">
        <v>439</v>
      </c>
      <c r="V100">
        <v>312</v>
      </c>
      <c r="W100">
        <v>127</v>
      </c>
      <c r="X100">
        <v>39</v>
      </c>
      <c r="Y100">
        <v>37</v>
      </c>
      <c r="Z100">
        <v>46</v>
      </c>
      <c r="AA100">
        <v>52</v>
      </c>
      <c r="AB100">
        <v>35</v>
      </c>
      <c r="AC100">
        <v>17</v>
      </c>
      <c r="AD100">
        <v>6</v>
      </c>
      <c r="AE100" t="s">
        <v>414</v>
      </c>
      <c r="AF100" t="s">
        <v>414</v>
      </c>
      <c r="AG100">
        <v>3345</v>
      </c>
      <c r="AH100">
        <v>1710</v>
      </c>
      <c r="AI100">
        <v>1635</v>
      </c>
      <c r="AJ100">
        <v>70</v>
      </c>
      <c r="AK100">
        <v>67</v>
      </c>
      <c r="AL100">
        <v>74</v>
      </c>
    </row>
    <row r="101" spans="1:38" x14ac:dyDescent="0.35">
      <c r="A101" s="133" t="s">
        <v>372</v>
      </c>
      <c r="B101" s="133" t="s">
        <v>373</v>
      </c>
      <c r="C101">
        <v>3355</v>
      </c>
      <c r="D101">
        <v>1569</v>
      </c>
      <c r="E101">
        <v>1786</v>
      </c>
      <c r="F101">
        <v>85</v>
      </c>
      <c r="G101">
        <v>83</v>
      </c>
      <c r="H101">
        <v>87</v>
      </c>
      <c r="I101" s="319" t="s">
        <v>33</v>
      </c>
      <c r="J101" s="319" t="s">
        <v>33</v>
      </c>
      <c r="K101" s="319" t="s">
        <v>33</v>
      </c>
      <c r="L101" s="319" t="s">
        <v>33</v>
      </c>
      <c r="M101" s="319" t="s">
        <v>33</v>
      </c>
      <c r="N101" s="319" t="s">
        <v>33</v>
      </c>
      <c r="O101" s="319" t="s">
        <v>33</v>
      </c>
      <c r="P101" s="319" t="s">
        <v>33</v>
      </c>
      <c r="Q101" s="319" t="s">
        <v>33</v>
      </c>
      <c r="R101" s="319" t="s">
        <v>33</v>
      </c>
      <c r="S101" s="319" t="s">
        <v>33</v>
      </c>
      <c r="T101" s="319" t="s">
        <v>33</v>
      </c>
      <c r="U101">
        <v>642</v>
      </c>
      <c r="V101">
        <v>418</v>
      </c>
      <c r="W101">
        <v>224</v>
      </c>
      <c r="X101">
        <v>43</v>
      </c>
      <c r="Y101">
        <v>44</v>
      </c>
      <c r="Z101">
        <v>41</v>
      </c>
      <c r="AA101">
        <v>65</v>
      </c>
      <c r="AB101">
        <v>47</v>
      </c>
      <c r="AC101">
        <v>18</v>
      </c>
      <c r="AD101">
        <v>18</v>
      </c>
      <c r="AE101">
        <v>17</v>
      </c>
      <c r="AF101">
        <v>22</v>
      </c>
      <c r="AG101">
        <v>4080</v>
      </c>
      <c r="AH101">
        <v>2042</v>
      </c>
      <c r="AI101">
        <v>2038</v>
      </c>
      <c r="AJ101">
        <v>77</v>
      </c>
      <c r="AK101">
        <v>73</v>
      </c>
      <c r="AL101">
        <v>81</v>
      </c>
    </row>
    <row r="102" spans="1:38" x14ac:dyDescent="0.35">
      <c r="A102" s="133" t="s">
        <v>382</v>
      </c>
      <c r="B102" s="133" t="s">
        <v>383</v>
      </c>
      <c r="C102">
        <v>1326</v>
      </c>
      <c r="D102">
        <v>655</v>
      </c>
      <c r="E102">
        <v>671</v>
      </c>
      <c r="F102">
        <v>84</v>
      </c>
      <c r="G102">
        <v>83</v>
      </c>
      <c r="H102">
        <v>85</v>
      </c>
      <c r="I102" s="319" t="s">
        <v>33</v>
      </c>
      <c r="J102" s="319" t="s">
        <v>33</v>
      </c>
      <c r="K102" s="319" t="s">
        <v>33</v>
      </c>
      <c r="L102" s="319" t="s">
        <v>33</v>
      </c>
      <c r="M102" s="319" t="s">
        <v>33</v>
      </c>
      <c r="N102" s="319" t="s">
        <v>33</v>
      </c>
      <c r="O102" s="319" t="s">
        <v>33</v>
      </c>
      <c r="P102" s="319" t="s">
        <v>33</v>
      </c>
      <c r="Q102" s="319" t="s">
        <v>33</v>
      </c>
      <c r="R102" s="319" t="s">
        <v>33</v>
      </c>
      <c r="S102" s="319" t="s">
        <v>33</v>
      </c>
      <c r="T102" s="319" t="s">
        <v>33</v>
      </c>
      <c r="U102">
        <v>188</v>
      </c>
      <c r="V102">
        <v>136</v>
      </c>
      <c r="W102">
        <v>52</v>
      </c>
      <c r="X102">
        <v>40</v>
      </c>
      <c r="Y102">
        <v>42</v>
      </c>
      <c r="Z102">
        <v>35</v>
      </c>
      <c r="AA102">
        <v>17</v>
      </c>
      <c r="AB102">
        <v>10</v>
      </c>
      <c r="AC102">
        <v>7</v>
      </c>
      <c r="AD102">
        <v>18</v>
      </c>
      <c r="AE102" t="s">
        <v>414</v>
      </c>
      <c r="AF102" t="s">
        <v>414</v>
      </c>
      <c r="AG102">
        <v>1535</v>
      </c>
      <c r="AH102">
        <v>803</v>
      </c>
      <c r="AI102">
        <v>732</v>
      </c>
      <c r="AJ102">
        <v>78</v>
      </c>
      <c r="AK102">
        <v>75</v>
      </c>
      <c r="AL102">
        <v>81</v>
      </c>
    </row>
    <row r="103" spans="1:38" x14ac:dyDescent="0.35">
      <c r="A103" s="133" t="s">
        <v>365</v>
      </c>
      <c r="B103" s="133" t="s">
        <v>366</v>
      </c>
      <c r="C103">
        <v>1683</v>
      </c>
      <c r="D103">
        <v>803</v>
      </c>
      <c r="E103">
        <v>880</v>
      </c>
      <c r="F103">
        <v>83</v>
      </c>
      <c r="G103">
        <v>81</v>
      </c>
      <c r="H103">
        <v>84</v>
      </c>
      <c r="I103" s="319" t="s">
        <v>33</v>
      </c>
      <c r="J103" s="319" t="s">
        <v>33</v>
      </c>
      <c r="K103" s="319" t="s">
        <v>33</v>
      </c>
      <c r="L103" s="319" t="s">
        <v>33</v>
      </c>
      <c r="M103" s="319" t="s">
        <v>33</v>
      </c>
      <c r="N103" s="319" t="s">
        <v>33</v>
      </c>
      <c r="O103" s="319" t="s">
        <v>33</v>
      </c>
      <c r="P103" s="319" t="s">
        <v>33</v>
      </c>
      <c r="Q103" s="319" t="s">
        <v>33</v>
      </c>
      <c r="R103" s="319" t="s">
        <v>33</v>
      </c>
      <c r="S103" s="319" t="s">
        <v>33</v>
      </c>
      <c r="T103" s="319" t="s">
        <v>33</v>
      </c>
      <c r="U103">
        <v>195</v>
      </c>
      <c r="V103">
        <v>133</v>
      </c>
      <c r="W103">
        <v>62</v>
      </c>
      <c r="X103">
        <v>39</v>
      </c>
      <c r="Y103">
        <v>40</v>
      </c>
      <c r="Z103">
        <v>39</v>
      </c>
      <c r="AA103">
        <v>36</v>
      </c>
      <c r="AB103">
        <v>29</v>
      </c>
      <c r="AC103">
        <v>7</v>
      </c>
      <c r="AD103">
        <v>19</v>
      </c>
      <c r="AE103" t="s">
        <v>414</v>
      </c>
      <c r="AF103" t="s">
        <v>414</v>
      </c>
      <c r="AG103">
        <v>1927</v>
      </c>
      <c r="AH103">
        <v>971</v>
      </c>
      <c r="AI103">
        <v>956</v>
      </c>
      <c r="AJ103">
        <v>77</v>
      </c>
      <c r="AK103">
        <v>73</v>
      </c>
      <c r="AL103">
        <v>80</v>
      </c>
    </row>
    <row r="104" spans="1:38" x14ac:dyDescent="0.35">
      <c r="A104" s="133" t="s">
        <v>76</v>
      </c>
      <c r="B104" s="133" t="s">
        <v>77</v>
      </c>
      <c r="C104">
        <v>4415</v>
      </c>
      <c r="D104">
        <v>2084</v>
      </c>
      <c r="E104">
        <v>2331</v>
      </c>
      <c r="F104">
        <v>86</v>
      </c>
      <c r="G104">
        <v>83</v>
      </c>
      <c r="H104">
        <v>88</v>
      </c>
      <c r="I104" s="319" t="s">
        <v>33</v>
      </c>
      <c r="J104" s="319" t="s">
        <v>33</v>
      </c>
      <c r="K104" s="319" t="s">
        <v>33</v>
      </c>
      <c r="L104" s="319" t="s">
        <v>33</v>
      </c>
      <c r="M104" s="319" t="s">
        <v>33</v>
      </c>
      <c r="N104" s="319" t="s">
        <v>33</v>
      </c>
      <c r="O104" s="319" t="s">
        <v>33</v>
      </c>
      <c r="P104" s="319" t="s">
        <v>33</v>
      </c>
      <c r="Q104" s="319" t="s">
        <v>33</v>
      </c>
      <c r="R104" s="319" t="s">
        <v>33</v>
      </c>
      <c r="S104" s="319" t="s">
        <v>33</v>
      </c>
      <c r="T104" s="319" t="s">
        <v>33</v>
      </c>
      <c r="U104">
        <v>869</v>
      </c>
      <c r="V104">
        <v>596</v>
      </c>
      <c r="W104">
        <v>273</v>
      </c>
      <c r="X104">
        <v>49</v>
      </c>
      <c r="Y104">
        <v>49</v>
      </c>
      <c r="Z104">
        <v>48</v>
      </c>
      <c r="AA104">
        <v>141</v>
      </c>
      <c r="AB104">
        <v>92</v>
      </c>
      <c r="AC104">
        <v>49</v>
      </c>
      <c r="AD104">
        <v>13</v>
      </c>
      <c r="AE104">
        <v>14</v>
      </c>
      <c r="AF104">
        <v>10</v>
      </c>
      <c r="AG104">
        <v>5441</v>
      </c>
      <c r="AH104">
        <v>2781</v>
      </c>
      <c r="AI104">
        <v>2660</v>
      </c>
      <c r="AJ104">
        <v>78</v>
      </c>
      <c r="AK104">
        <v>73</v>
      </c>
      <c r="AL104">
        <v>82</v>
      </c>
    </row>
    <row r="105" spans="1:38" s="175" customFormat="1" x14ac:dyDescent="0.35">
      <c r="A105" s="133" t="s">
        <v>74</v>
      </c>
      <c r="B105" s="175" t="s">
        <v>75</v>
      </c>
      <c r="C105">
        <v>1100</v>
      </c>
      <c r="D105">
        <v>538</v>
      </c>
      <c r="E105">
        <v>562</v>
      </c>
      <c r="F105">
        <v>88</v>
      </c>
      <c r="G105">
        <v>88</v>
      </c>
      <c r="H105">
        <v>88</v>
      </c>
      <c r="I105" s="319" t="s">
        <v>33</v>
      </c>
      <c r="J105" s="319" t="s">
        <v>33</v>
      </c>
      <c r="K105" s="319" t="s">
        <v>33</v>
      </c>
      <c r="L105" s="319" t="s">
        <v>33</v>
      </c>
      <c r="M105" s="319" t="s">
        <v>33</v>
      </c>
      <c r="N105" s="319" t="s">
        <v>33</v>
      </c>
      <c r="O105" s="319" t="s">
        <v>33</v>
      </c>
      <c r="P105" s="319" t="s">
        <v>33</v>
      </c>
      <c r="Q105" s="319" t="s">
        <v>33</v>
      </c>
      <c r="R105" s="319" t="s">
        <v>33</v>
      </c>
      <c r="S105" s="319" t="s">
        <v>33</v>
      </c>
      <c r="T105" s="319" t="s">
        <v>33</v>
      </c>
      <c r="U105">
        <v>160</v>
      </c>
      <c r="V105">
        <v>106</v>
      </c>
      <c r="W105">
        <v>54</v>
      </c>
      <c r="X105">
        <v>54</v>
      </c>
      <c r="Y105">
        <v>52</v>
      </c>
      <c r="Z105">
        <v>59</v>
      </c>
      <c r="AA105">
        <v>27</v>
      </c>
      <c r="AB105">
        <v>20</v>
      </c>
      <c r="AC105">
        <v>7</v>
      </c>
      <c r="AD105">
        <v>19</v>
      </c>
      <c r="AE105" t="s">
        <v>414</v>
      </c>
      <c r="AF105" t="s">
        <v>414</v>
      </c>
      <c r="AG105">
        <v>1292</v>
      </c>
      <c r="AH105">
        <v>666</v>
      </c>
      <c r="AI105">
        <v>626</v>
      </c>
      <c r="AJ105">
        <v>82</v>
      </c>
      <c r="AK105">
        <v>80</v>
      </c>
      <c r="AL105">
        <v>85</v>
      </c>
    </row>
    <row r="106" spans="1:38" x14ac:dyDescent="0.35">
      <c r="A106" s="133" t="s">
        <v>329</v>
      </c>
      <c r="B106" s="133" t="s">
        <v>330</v>
      </c>
      <c r="C106">
        <v>4760</v>
      </c>
      <c r="D106">
        <v>2360</v>
      </c>
      <c r="E106">
        <v>2400</v>
      </c>
      <c r="F106">
        <v>82</v>
      </c>
      <c r="G106">
        <v>80</v>
      </c>
      <c r="H106">
        <v>84</v>
      </c>
      <c r="I106" s="319" t="s">
        <v>33</v>
      </c>
      <c r="J106" s="319" t="s">
        <v>33</v>
      </c>
      <c r="K106" s="319" t="s">
        <v>33</v>
      </c>
      <c r="L106" s="319" t="s">
        <v>33</v>
      </c>
      <c r="M106" s="319" t="s">
        <v>33</v>
      </c>
      <c r="N106" s="319" t="s">
        <v>33</v>
      </c>
      <c r="O106" s="319" t="s">
        <v>33</v>
      </c>
      <c r="P106" s="319" t="s">
        <v>33</v>
      </c>
      <c r="Q106" s="319" t="s">
        <v>33</v>
      </c>
      <c r="R106" s="319" t="s">
        <v>33</v>
      </c>
      <c r="S106" s="319" t="s">
        <v>33</v>
      </c>
      <c r="T106" s="319" t="s">
        <v>33</v>
      </c>
      <c r="U106">
        <v>536</v>
      </c>
      <c r="V106">
        <v>376</v>
      </c>
      <c r="W106">
        <v>160</v>
      </c>
      <c r="X106">
        <v>39</v>
      </c>
      <c r="Y106">
        <v>37</v>
      </c>
      <c r="Z106">
        <v>43</v>
      </c>
      <c r="AA106">
        <v>114</v>
      </c>
      <c r="AB106">
        <v>83</v>
      </c>
      <c r="AC106">
        <v>31</v>
      </c>
      <c r="AD106">
        <v>22</v>
      </c>
      <c r="AE106">
        <v>22</v>
      </c>
      <c r="AF106">
        <v>23</v>
      </c>
      <c r="AG106">
        <v>5434</v>
      </c>
      <c r="AH106">
        <v>2833</v>
      </c>
      <c r="AI106">
        <v>2601</v>
      </c>
      <c r="AJ106">
        <v>76</v>
      </c>
      <c r="AK106">
        <v>72</v>
      </c>
      <c r="AL106">
        <v>80</v>
      </c>
    </row>
    <row r="107" spans="1:38" x14ac:dyDescent="0.35">
      <c r="A107" s="133" t="s">
        <v>325</v>
      </c>
      <c r="B107" s="133" t="s">
        <v>326</v>
      </c>
      <c r="C107">
        <v>2278</v>
      </c>
      <c r="D107">
        <v>1081</v>
      </c>
      <c r="E107">
        <v>1197</v>
      </c>
      <c r="F107">
        <v>83</v>
      </c>
      <c r="G107">
        <v>81</v>
      </c>
      <c r="H107">
        <v>85</v>
      </c>
      <c r="I107" s="319" t="s">
        <v>33</v>
      </c>
      <c r="J107" s="319" t="s">
        <v>33</v>
      </c>
      <c r="K107" s="319" t="s">
        <v>33</v>
      </c>
      <c r="L107" s="319" t="s">
        <v>33</v>
      </c>
      <c r="M107" s="319" t="s">
        <v>33</v>
      </c>
      <c r="N107" s="319" t="s">
        <v>33</v>
      </c>
      <c r="O107" s="319" t="s">
        <v>33</v>
      </c>
      <c r="P107" s="319" t="s">
        <v>33</v>
      </c>
      <c r="Q107" s="319" t="s">
        <v>33</v>
      </c>
      <c r="R107" s="319" t="s">
        <v>33</v>
      </c>
      <c r="S107" s="319" t="s">
        <v>33</v>
      </c>
      <c r="T107" s="319" t="s">
        <v>33</v>
      </c>
      <c r="U107">
        <v>451</v>
      </c>
      <c r="V107">
        <v>311</v>
      </c>
      <c r="W107">
        <v>140</v>
      </c>
      <c r="X107">
        <v>42</v>
      </c>
      <c r="Y107">
        <v>42</v>
      </c>
      <c r="Z107">
        <v>42</v>
      </c>
      <c r="AA107">
        <v>40</v>
      </c>
      <c r="AB107">
        <v>31</v>
      </c>
      <c r="AC107">
        <v>9</v>
      </c>
      <c r="AD107">
        <v>13</v>
      </c>
      <c r="AE107" t="s">
        <v>414</v>
      </c>
      <c r="AF107" t="s">
        <v>414</v>
      </c>
      <c r="AG107">
        <v>2786</v>
      </c>
      <c r="AH107">
        <v>1428</v>
      </c>
      <c r="AI107">
        <v>1358</v>
      </c>
      <c r="AJ107">
        <v>75</v>
      </c>
      <c r="AK107">
        <v>71</v>
      </c>
      <c r="AL107">
        <v>79</v>
      </c>
    </row>
    <row r="108" spans="1:38" x14ac:dyDescent="0.35">
      <c r="A108" s="133" t="s">
        <v>331</v>
      </c>
      <c r="B108" s="133" t="s">
        <v>332</v>
      </c>
      <c r="C108">
        <v>12717</v>
      </c>
      <c r="D108">
        <v>6085</v>
      </c>
      <c r="E108">
        <v>6632</v>
      </c>
      <c r="F108">
        <v>85</v>
      </c>
      <c r="G108">
        <v>83</v>
      </c>
      <c r="H108">
        <v>87</v>
      </c>
      <c r="I108" s="319" t="s">
        <v>33</v>
      </c>
      <c r="J108" s="319" t="s">
        <v>33</v>
      </c>
      <c r="K108" s="319" t="s">
        <v>33</v>
      </c>
      <c r="L108" s="319" t="s">
        <v>33</v>
      </c>
      <c r="M108" s="319" t="s">
        <v>33</v>
      </c>
      <c r="N108" s="319" t="s">
        <v>33</v>
      </c>
      <c r="O108" s="319" t="s">
        <v>33</v>
      </c>
      <c r="P108" s="319" t="s">
        <v>33</v>
      </c>
      <c r="Q108" s="319" t="s">
        <v>33</v>
      </c>
      <c r="R108" s="319" t="s">
        <v>33</v>
      </c>
      <c r="S108" s="319" t="s">
        <v>33</v>
      </c>
      <c r="T108" s="319" t="s">
        <v>33</v>
      </c>
      <c r="U108">
        <v>1891</v>
      </c>
      <c r="V108">
        <v>1271</v>
      </c>
      <c r="W108">
        <v>620</v>
      </c>
      <c r="X108">
        <v>38</v>
      </c>
      <c r="Y108">
        <v>39</v>
      </c>
      <c r="Z108">
        <v>38</v>
      </c>
      <c r="AA108">
        <v>267</v>
      </c>
      <c r="AB108">
        <v>195</v>
      </c>
      <c r="AC108">
        <v>72</v>
      </c>
      <c r="AD108">
        <v>21</v>
      </c>
      <c r="AE108">
        <v>22</v>
      </c>
      <c r="AF108">
        <v>21</v>
      </c>
      <c r="AG108">
        <v>14957</v>
      </c>
      <c r="AH108">
        <v>7596</v>
      </c>
      <c r="AI108">
        <v>7361</v>
      </c>
      <c r="AJ108">
        <v>78</v>
      </c>
      <c r="AK108">
        <v>74</v>
      </c>
      <c r="AL108">
        <v>82</v>
      </c>
    </row>
    <row r="109" spans="1:38" x14ac:dyDescent="0.35">
      <c r="A109" s="133" t="s">
        <v>343</v>
      </c>
      <c r="B109" s="133" t="s">
        <v>344</v>
      </c>
      <c r="C109">
        <v>1965</v>
      </c>
      <c r="D109">
        <v>951</v>
      </c>
      <c r="E109">
        <v>1014</v>
      </c>
      <c r="F109">
        <v>81</v>
      </c>
      <c r="G109">
        <v>79</v>
      </c>
      <c r="H109">
        <v>83</v>
      </c>
      <c r="I109" s="319" t="s">
        <v>33</v>
      </c>
      <c r="J109" s="319" t="s">
        <v>33</v>
      </c>
      <c r="K109" s="319" t="s">
        <v>33</v>
      </c>
      <c r="L109" s="319" t="s">
        <v>33</v>
      </c>
      <c r="M109" s="319" t="s">
        <v>33</v>
      </c>
      <c r="N109" s="319" t="s">
        <v>33</v>
      </c>
      <c r="O109" s="319" t="s">
        <v>33</v>
      </c>
      <c r="P109" s="319" t="s">
        <v>33</v>
      </c>
      <c r="Q109" s="319" t="s">
        <v>33</v>
      </c>
      <c r="R109" s="319" t="s">
        <v>33</v>
      </c>
      <c r="S109" s="319" t="s">
        <v>33</v>
      </c>
      <c r="T109" s="319" t="s">
        <v>33</v>
      </c>
      <c r="U109">
        <v>328</v>
      </c>
      <c r="V109">
        <v>241</v>
      </c>
      <c r="W109">
        <v>87</v>
      </c>
      <c r="X109">
        <v>44</v>
      </c>
      <c r="Y109">
        <v>43</v>
      </c>
      <c r="Z109">
        <v>46</v>
      </c>
      <c r="AA109">
        <v>52</v>
      </c>
      <c r="AB109">
        <v>31</v>
      </c>
      <c r="AC109">
        <v>21</v>
      </c>
      <c r="AD109">
        <v>12</v>
      </c>
      <c r="AE109" t="s">
        <v>414</v>
      </c>
      <c r="AF109" t="s">
        <v>414</v>
      </c>
      <c r="AG109">
        <v>2367</v>
      </c>
      <c r="AH109">
        <v>1233</v>
      </c>
      <c r="AI109">
        <v>1134</v>
      </c>
      <c r="AJ109">
        <v>74</v>
      </c>
      <c r="AK109">
        <v>70</v>
      </c>
      <c r="AL109">
        <v>78</v>
      </c>
    </row>
    <row r="110" spans="1:38" x14ac:dyDescent="0.35">
      <c r="A110" s="133" t="s">
        <v>349</v>
      </c>
      <c r="B110" s="133" t="s">
        <v>350</v>
      </c>
      <c r="C110">
        <v>2353</v>
      </c>
      <c r="D110">
        <v>1121</v>
      </c>
      <c r="E110">
        <v>1232</v>
      </c>
      <c r="F110">
        <v>86</v>
      </c>
      <c r="G110">
        <v>85</v>
      </c>
      <c r="H110">
        <v>87</v>
      </c>
      <c r="I110" s="319" t="s">
        <v>33</v>
      </c>
      <c r="J110" s="319" t="s">
        <v>33</v>
      </c>
      <c r="K110" s="319" t="s">
        <v>33</v>
      </c>
      <c r="L110" s="319" t="s">
        <v>33</v>
      </c>
      <c r="M110" s="319" t="s">
        <v>33</v>
      </c>
      <c r="N110" s="319" t="s">
        <v>33</v>
      </c>
      <c r="O110" s="319" t="s">
        <v>33</v>
      </c>
      <c r="P110" s="319" t="s">
        <v>33</v>
      </c>
      <c r="Q110" s="319" t="s">
        <v>33</v>
      </c>
      <c r="R110" s="319" t="s">
        <v>33</v>
      </c>
      <c r="S110" s="319" t="s">
        <v>33</v>
      </c>
      <c r="T110" s="319" t="s">
        <v>33</v>
      </c>
      <c r="U110">
        <v>436</v>
      </c>
      <c r="V110">
        <v>284</v>
      </c>
      <c r="W110">
        <v>152</v>
      </c>
      <c r="X110">
        <v>42</v>
      </c>
      <c r="Y110">
        <v>43</v>
      </c>
      <c r="Z110">
        <v>40</v>
      </c>
      <c r="AA110">
        <v>41</v>
      </c>
      <c r="AB110">
        <v>32</v>
      </c>
      <c r="AC110">
        <v>9</v>
      </c>
      <c r="AD110" t="s">
        <v>414</v>
      </c>
      <c r="AE110" t="s">
        <v>414</v>
      </c>
      <c r="AF110" t="s">
        <v>414</v>
      </c>
      <c r="AG110">
        <v>2854</v>
      </c>
      <c r="AH110">
        <v>1450</v>
      </c>
      <c r="AI110">
        <v>1404</v>
      </c>
      <c r="AJ110">
        <v>78</v>
      </c>
      <c r="AK110">
        <v>75</v>
      </c>
      <c r="AL110">
        <v>81</v>
      </c>
    </row>
    <row r="111" spans="1:38" x14ac:dyDescent="0.35">
      <c r="A111" s="133" t="s">
        <v>184</v>
      </c>
      <c r="B111" s="133" t="s">
        <v>185</v>
      </c>
      <c r="C111">
        <v>6807</v>
      </c>
      <c r="D111">
        <v>3394</v>
      </c>
      <c r="E111">
        <v>3413</v>
      </c>
      <c r="F111">
        <v>80</v>
      </c>
      <c r="G111">
        <v>77</v>
      </c>
      <c r="H111">
        <v>83</v>
      </c>
      <c r="I111" s="319" t="s">
        <v>33</v>
      </c>
      <c r="J111" s="319" t="s">
        <v>33</v>
      </c>
      <c r="K111" s="319" t="s">
        <v>33</v>
      </c>
      <c r="L111" s="319" t="s">
        <v>33</v>
      </c>
      <c r="M111" s="319" t="s">
        <v>33</v>
      </c>
      <c r="N111" s="319" t="s">
        <v>33</v>
      </c>
      <c r="O111" s="319" t="s">
        <v>33</v>
      </c>
      <c r="P111" s="319" t="s">
        <v>33</v>
      </c>
      <c r="Q111" s="319" t="s">
        <v>33</v>
      </c>
      <c r="R111" s="319" t="s">
        <v>33</v>
      </c>
      <c r="S111" s="319" t="s">
        <v>33</v>
      </c>
      <c r="T111" s="319" t="s">
        <v>33</v>
      </c>
      <c r="U111">
        <v>531</v>
      </c>
      <c r="V111">
        <v>352</v>
      </c>
      <c r="W111">
        <v>179</v>
      </c>
      <c r="X111">
        <v>39</v>
      </c>
      <c r="Y111">
        <v>38</v>
      </c>
      <c r="Z111">
        <v>40</v>
      </c>
      <c r="AA111">
        <v>142</v>
      </c>
      <c r="AB111">
        <v>105</v>
      </c>
      <c r="AC111">
        <v>37</v>
      </c>
      <c r="AD111">
        <v>12</v>
      </c>
      <c r="AE111">
        <v>13</v>
      </c>
      <c r="AF111">
        <v>8</v>
      </c>
      <c r="AG111">
        <v>7508</v>
      </c>
      <c r="AH111">
        <v>3870</v>
      </c>
      <c r="AI111">
        <v>3638</v>
      </c>
      <c r="AJ111">
        <v>76</v>
      </c>
      <c r="AK111">
        <v>72</v>
      </c>
      <c r="AL111">
        <v>80</v>
      </c>
    </row>
    <row r="112" spans="1:38" x14ac:dyDescent="0.35">
      <c r="A112" s="133" t="s">
        <v>182</v>
      </c>
      <c r="B112" s="133" t="s">
        <v>183</v>
      </c>
      <c r="C112">
        <v>3829</v>
      </c>
      <c r="D112">
        <v>1850</v>
      </c>
      <c r="E112">
        <v>1979</v>
      </c>
      <c r="F112">
        <v>79</v>
      </c>
      <c r="G112">
        <v>77</v>
      </c>
      <c r="H112">
        <v>80</v>
      </c>
      <c r="I112" s="319" t="s">
        <v>33</v>
      </c>
      <c r="J112" s="319" t="s">
        <v>33</v>
      </c>
      <c r="K112" s="319" t="s">
        <v>33</v>
      </c>
      <c r="L112" s="319" t="s">
        <v>33</v>
      </c>
      <c r="M112" s="319" t="s">
        <v>33</v>
      </c>
      <c r="N112" s="319" t="s">
        <v>33</v>
      </c>
      <c r="O112" s="319" t="s">
        <v>33</v>
      </c>
      <c r="P112" s="319" t="s">
        <v>33</v>
      </c>
      <c r="Q112" s="319" t="s">
        <v>33</v>
      </c>
      <c r="R112" s="319" t="s">
        <v>33</v>
      </c>
      <c r="S112" s="319" t="s">
        <v>33</v>
      </c>
      <c r="T112" s="319" t="s">
        <v>33</v>
      </c>
      <c r="U112">
        <v>589</v>
      </c>
      <c r="V112">
        <v>411</v>
      </c>
      <c r="W112">
        <v>178</v>
      </c>
      <c r="X112">
        <v>41</v>
      </c>
      <c r="Y112">
        <v>40</v>
      </c>
      <c r="Z112">
        <v>44</v>
      </c>
      <c r="AA112">
        <v>63</v>
      </c>
      <c r="AB112">
        <v>47</v>
      </c>
      <c r="AC112">
        <v>16</v>
      </c>
      <c r="AD112">
        <v>11</v>
      </c>
      <c r="AE112">
        <v>9</v>
      </c>
      <c r="AF112">
        <v>19</v>
      </c>
      <c r="AG112">
        <v>4572</v>
      </c>
      <c r="AH112">
        <v>2352</v>
      </c>
      <c r="AI112">
        <v>2220</v>
      </c>
      <c r="AJ112">
        <v>72</v>
      </c>
      <c r="AK112">
        <v>68</v>
      </c>
      <c r="AL112">
        <v>76</v>
      </c>
    </row>
    <row r="113" spans="1:38" x14ac:dyDescent="0.35">
      <c r="A113" s="133" t="s">
        <v>194</v>
      </c>
      <c r="B113" s="133" t="s">
        <v>195</v>
      </c>
      <c r="C113">
        <v>368</v>
      </c>
      <c r="D113">
        <v>168</v>
      </c>
      <c r="E113">
        <v>200</v>
      </c>
      <c r="F113">
        <v>85</v>
      </c>
      <c r="G113">
        <v>83</v>
      </c>
      <c r="H113">
        <v>87</v>
      </c>
      <c r="I113" s="319" t="s">
        <v>33</v>
      </c>
      <c r="J113" s="319" t="s">
        <v>33</v>
      </c>
      <c r="K113" s="319" t="s">
        <v>33</v>
      </c>
      <c r="L113" s="319" t="s">
        <v>33</v>
      </c>
      <c r="M113" s="319" t="s">
        <v>33</v>
      </c>
      <c r="N113" s="319" t="s">
        <v>33</v>
      </c>
      <c r="O113" s="319" t="s">
        <v>33</v>
      </c>
      <c r="P113" s="319" t="s">
        <v>33</v>
      </c>
      <c r="Q113" s="319" t="s">
        <v>33</v>
      </c>
      <c r="R113" s="319" t="s">
        <v>33</v>
      </c>
      <c r="S113" s="319" t="s">
        <v>33</v>
      </c>
      <c r="T113" s="319" t="s">
        <v>33</v>
      </c>
      <c r="U113">
        <v>26</v>
      </c>
      <c r="V113" t="s">
        <v>414</v>
      </c>
      <c r="W113" t="s">
        <v>414</v>
      </c>
      <c r="X113">
        <v>38</v>
      </c>
      <c r="Y113" t="s">
        <v>414</v>
      </c>
      <c r="Z113" t="s">
        <v>414</v>
      </c>
      <c r="AA113" t="s">
        <v>414</v>
      </c>
      <c r="AB113" t="s">
        <v>414</v>
      </c>
      <c r="AC113" t="s">
        <v>414</v>
      </c>
      <c r="AD113" t="s">
        <v>414</v>
      </c>
      <c r="AE113" t="s">
        <v>414</v>
      </c>
      <c r="AF113" t="s">
        <v>414</v>
      </c>
      <c r="AG113">
        <v>397</v>
      </c>
      <c r="AH113">
        <v>190</v>
      </c>
      <c r="AI113">
        <v>207</v>
      </c>
      <c r="AJ113">
        <v>82</v>
      </c>
      <c r="AK113">
        <v>78</v>
      </c>
      <c r="AL113">
        <v>85</v>
      </c>
    </row>
    <row r="114" spans="1:38" x14ac:dyDescent="0.35">
      <c r="A114" s="133" t="s">
        <v>212</v>
      </c>
      <c r="B114" s="133" t="s">
        <v>213</v>
      </c>
      <c r="C114">
        <v>8326</v>
      </c>
      <c r="D114">
        <v>4106</v>
      </c>
      <c r="E114">
        <v>4220</v>
      </c>
      <c r="F114">
        <v>87</v>
      </c>
      <c r="G114">
        <v>85</v>
      </c>
      <c r="H114">
        <v>89</v>
      </c>
      <c r="I114" s="319" t="s">
        <v>33</v>
      </c>
      <c r="J114" s="319" t="s">
        <v>33</v>
      </c>
      <c r="K114" s="319" t="s">
        <v>33</v>
      </c>
      <c r="L114" s="319" t="s">
        <v>33</v>
      </c>
      <c r="M114" s="319" t="s">
        <v>33</v>
      </c>
      <c r="N114" s="319" t="s">
        <v>33</v>
      </c>
      <c r="O114" s="319" t="s">
        <v>33</v>
      </c>
      <c r="P114" s="319" t="s">
        <v>33</v>
      </c>
      <c r="Q114" s="319" t="s">
        <v>33</v>
      </c>
      <c r="R114" s="319" t="s">
        <v>33</v>
      </c>
      <c r="S114" s="319" t="s">
        <v>33</v>
      </c>
      <c r="T114" s="319" t="s">
        <v>33</v>
      </c>
      <c r="U114">
        <v>832</v>
      </c>
      <c r="V114">
        <v>577</v>
      </c>
      <c r="W114">
        <v>255</v>
      </c>
      <c r="X114">
        <v>39</v>
      </c>
      <c r="Y114">
        <v>38</v>
      </c>
      <c r="Z114">
        <v>39</v>
      </c>
      <c r="AA114">
        <v>135</v>
      </c>
      <c r="AB114">
        <v>94</v>
      </c>
      <c r="AC114">
        <v>41</v>
      </c>
      <c r="AD114">
        <v>14</v>
      </c>
      <c r="AE114">
        <v>13</v>
      </c>
      <c r="AF114">
        <v>17</v>
      </c>
      <c r="AG114">
        <v>9321</v>
      </c>
      <c r="AH114">
        <v>4792</v>
      </c>
      <c r="AI114">
        <v>4529</v>
      </c>
      <c r="AJ114">
        <v>81</v>
      </c>
      <c r="AK114">
        <v>78</v>
      </c>
      <c r="AL114">
        <v>85</v>
      </c>
    </row>
    <row r="115" spans="1:38" x14ac:dyDescent="0.35">
      <c r="A115" s="133" t="s">
        <v>214</v>
      </c>
      <c r="B115" s="133" t="s">
        <v>215</v>
      </c>
      <c r="C115">
        <v>2708</v>
      </c>
      <c r="D115">
        <v>1265</v>
      </c>
      <c r="E115">
        <v>1443</v>
      </c>
      <c r="F115">
        <v>84</v>
      </c>
      <c r="G115">
        <v>83</v>
      </c>
      <c r="H115">
        <v>86</v>
      </c>
      <c r="I115" s="319" t="s">
        <v>33</v>
      </c>
      <c r="J115" s="319" t="s">
        <v>33</v>
      </c>
      <c r="K115" s="319" t="s">
        <v>33</v>
      </c>
      <c r="L115" s="319" t="s">
        <v>33</v>
      </c>
      <c r="M115" s="319" t="s">
        <v>33</v>
      </c>
      <c r="N115" s="319" t="s">
        <v>33</v>
      </c>
      <c r="O115" s="319" t="s">
        <v>33</v>
      </c>
      <c r="P115" s="319" t="s">
        <v>33</v>
      </c>
      <c r="Q115" s="319" t="s">
        <v>33</v>
      </c>
      <c r="R115" s="319" t="s">
        <v>33</v>
      </c>
      <c r="S115" s="319" t="s">
        <v>33</v>
      </c>
      <c r="T115" s="319" t="s">
        <v>33</v>
      </c>
      <c r="U115">
        <v>447</v>
      </c>
      <c r="V115">
        <v>305</v>
      </c>
      <c r="W115">
        <v>142</v>
      </c>
      <c r="X115">
        <v>37</v>
      </c>
      <c r="Y115">
        <v>37</v>
      </c>
      <c r="Z115">
        <v>39</v>
      </c>
      <c r="AA115">
        <v>59</v>
      </c>
      <c r="AB115">
        <v>43</v>
      </c>
      <c r="AC115">
        <v>16</v>
      </c>
      <c r="AD115">
        <v>20</v>
      </c>
      <c r="AE115">
        <v>19</v>
      </c>
      <c r="AF115">
        <v>25</v>
      </c>
      <c r="AG115">
        <v>3238</v>
      </c>
      <c r="AH115">
        <v>1625</v>
      </c>
      <c r="AI115">
        <v>1613</v>
      </c>
      <c r="AJ115">
        <v>76</v>
      </c>
      <c r="AK115">
        <v>72</v>
      </c>
      <c r="AL115">
        <v>80</v>
      </c>
    </row>
    <row r="116" spans="1:38" x14ac:dyDescent="0.35">
      <c r="A116" s="133" t="s">
        <v>392</v>
      </c>
      <c r="B116" s="133" t="s">
        <v>393</v>
      </c>
      <c r="C116">
        <v>4577</v>
      </c>
      <c r="D116">
        <v>2215</v>
      </c>
      <c r="E116">
        <v>2362</v>
      </c>
      <c r="F116">
        <v>80</v>
      </c>
      <c r="G116">
        <v>78</v>
      </c>
      <c r="H116">
        <v>82</v>
      </c>
      <c r="I116" s="319" t="s">
        <v>33</v>
      </c>
      <c r="J116" s="319" t="s">
        <v>33</v>
      </c>
      <c r="K116" s="319" t="s">
        <v>33</v>
      </c>
      <c r="L116" s="319" t="s">
        <v>33</v>
      </c>
      <c r="M116" s="319" t="s">
        <v>33</v>
      </c>
      <c r="N116" s="319" t="s">
        <v>33</v>
      </c>
      <c r="O116" s="319" t="s">
        <v>33</v>
      </c>
      <c r="P116" s="319" t="s">
        <v>33</v>
      </c>
      <c r="Q116" s="319" t="s">
        <v>33</v>
      </c>
      <c r="R116" s="319" t="s">
        <v>33</v>
      </c>
      <c r="S116" s="319" t="s">
        <v>33</v>
      </c>
      <c r="T116" s="319" t="s">
        <v>33</v>
      </c>
      <c r="U116">
        <v>597</v>
      </c>
      <c r="V116">
        <v>411</v>
      </c>
      <c r="W116">
        <v>186</v>
      </c>
      <c r="X116">
        <v>36</v>
      </c>
      <c r="Y116">
        <v>38</v>
      </c>
      <c r="Z116">
        <v>31</v>
      </c>
      <c r="AA116">
        <v>114</v>
      </c>
      <c r="AB116">
        <v>86</v>
      </c>
      <c r="AC116">
        <v>28</v>
      </c>
      <c r="AD116">
        <v>11</v>
      </c>
      <c r="AE116">
        <v>12</v>
      </c>
      <c r="AF116">
        <v>11</v>
      </c>
      <c r="AG116">
        <v>5333</v>
      </c>
      <c r="AH116">
        <v>2739</v>
      </c>
      <c r="AI116">
        <v>2594</v>
      </c>
      <c r="AJ116">
        <v>74</v>
      </c>
      <c r="AK116">
        <v>70</v>
      </c>
      <c r="AL116">
        <v>78</v>
      </c>
    </row>
    <row r="117" spans="1:38" x14ac:dyDescent="0.35">
      <c r="A117" s="133" t="s">
        <v>388</v>
      </c>
      <c r="B117" s="133" t="s">
        <v>389</v>
      </c>
      <c r="C117">
        <v>2369</v>
      </c>
      <c r="D117">
        <v>1155</v>
      </c>
      <c r="E117">
        <v>1214</v>
      </c>
      <c r="F117">
        <v>83</v>
      </c>
      <c r="G117">
        <v>81</v>
      </c>
      <c r="H117">
        <v>86</v>
      </c>
      <c r="I117" s="319" t="s">
        <v>33</v>
      </c>
      <c r="J117" s="319" t="s">
        <v>33</v>
      </c>
      <c r="K117" s="319" t="s">
        <v>33</v>
      </c>
      <c r="L117" s="319" t="s">
        <v>33</v>
      </c>
      <c r="M117" s="319" t="s">
        <v>33</v>
      </c>
      <c r="N117" s="319" t="s">
        <v>33</v>
      </c>
      <c r="O117" s="319" t="s">
        <v>33</v>
      </c>
      <c r="P117" s="319" t="s">
        <v>33</v>
      </c>
      <c r="Q117" s="319" t="s">
        <v>33</v>
      </c>
      <c r="R117" s="319" t="s">
        <v>33</v>
      </c>
      <c r="S117" s="319" t="s">
        <v>33</v>
      </c>
      <c r="T117" s="319" t="s">
        <v>33</v>
      </c>
      <c r="U117">
        <v>388</v>
      </c>
      <c r="V117">
        <v>248</v>
      </c>
      <c r="W117">
        <v>140</v>
      </c>
      <c r="X117">
        <v>34</v>
      </c>
      <c r="Y117">
        <v>33</v>
      </c>
      <c r="Z117">
        <v>36</v>
      </c>
      <c r="AA117">
        <v>59</v>
      </c>
      <c r="AB117">
        <v>44</v>
      </c>
      <c r="AC117">
        <v>15</v>
      </c>
      <c r="AD117">
        <v>19</v>
      </c>
      <c r="AE117" t="s">
        <v>414</v>
      </c>
      <c r="AF117" t="s">
        <v>414</v>
      </c>
      <c r="AG117">
        <v>2836</v>
      </c>
      <c r="AH117">
        <v>1459</v>
      </c>
      <c r="AI117">
        <v>1377</v>
      </c>
      <c r="AJ117">
        <v>75</v>
      </c>
      <c r="AK117">
        <v>71</v>
      </c>
      <c r="AL117">
        <v>79</v>
      </c>
    </row>
    <row r="118" spans="1:38" x14ac:dyDescent="0.35">
      <c r="A118" s="133" t="s">
        <v>323</v>
      </c>
      <c r="B118" s="133" t="s">
        <v>324</v>
      </c>
      <c r="C118">
        <v>1343</v>
      </c>
      <c r="D118">
        <v>649</v>
      </c>
      <c r="E118">
        <v>694</v>
      </c>
      <c r="F118">
        <v>83</v>
      </c>
      <c r="G118">
        <v>81</v>
      </c>
      <c r="H118">
        <v>85</v>
      </c>
      <c r="I118" s="319" t="s">
        <v>33</v>
      </c>
      <c r="J118" s="319" t="s">
        <v>33</v>
      </c>
      <c r="K118" s="319" t="s">
        <v>33</v>
      </c>
      <c r="L118" s="319" t="s">
        <v>33</v>
      </c>
      <c r="M118" s="319" t="s">
        <v>33</v>
      </c>
      <c r="N118" s="319" t="s">
        <v>33</v>
      </c>
      <c r="O118" s="319" t="s">
        <v>33</v>
      </c>
      <c r="P118" s="319" t="s">
        <v>33</v>
      </c>
      <c r="Q118" s="319" t="s">
        <v>33</v>
      </c>
      <c r="R118" s="319" t="s">
        <v>33</v>
      </c>
      <c r="S118" s="319" t="s">
        <v>33</v>
      </c>
      <c r="T118" s="319" t="s">
        <v>33</v>
      </c>
      <c r="U118">
        <v>130</v>
      </c>
      <c r="V118">
        <v>93</v>
      </c>
      <c r="W118">
        <v>37</v>
      </c>
      <c r="X118">
        <v>45</v>
      </c>
      <c r="Y118">
        <v>43</v>
      </c>
      <c r="Z118">
        <v>51</v>
      </c>
      <c r="AA118">
        <v>22</v>
      </c>
      <c r="AB118">
        <v>14</v>
      </c>
      <c r="AC118">
        <v>8</v>
      </c>
      <c r="AD118">
        <v>18</v>
      </c>
      <c r="AE118" t="s">
        <v>414</v>
      </c>
      <c r="AF118" t="s">
        <v>414</v>
      </c>
      <c r="AG118">
        <v>1507</v>
      </c>
      <c r="AH118">
        <v>761</v>
      </c>
      <c r="AI118">
        <v>746</v>
      </c>
      <c r="AJ118">
        <v>79</v>
      </c>
      <c r="AK118">
        <v>75</v>
      </c>
      <c r="AL118">
        <v>82</v>
      </c>
    </row>
    <row r="119" spans="1:38" x14ac:dyDescent="0.35">
      <c r="A119" s="133" t="s">
        <v>357</v>
      </c>
      <c r="B119" s="133" t="s">
        <v>358</v>
      </c>
      <c r="C119">
        <v>1417</v>
      </c>
      <c r="D119">
        <v>706</v>
      </c>
      <c r="E119">
        <v>711</v>
      </c>
      <c r="F119">
        <v>87</v>
      </c>
      <c r="G119">
        <v>87</v>
      </c>
      <c r="H119">
        <v>87</v>
      </c>
      <c r="I119" s="319" t="s">
        <v>33</v>
      </c>
      <c r="J119" s="319" t="s">
        <v>33</v>
      </c>
      <c r="K119" s="319" t="s">
        <v>33</v>
      </c>
      <c r="L119" s="319" t="s">
        <v>33</v>
      </c>
      <c r="M119" s="319" t="s">
        <v>33</v>
      </c>
      <c r="N119" s="319" t="s">
        <v>33</v>
      </c>
      <c r="O119" s="319" t="s">
        <v>33</v>
      </c>
      <c r="P119" s="319" t="s">
        <v>33</v>
      </c>
      <c r="Q119" s="319" t="s">
        <v>33</v>
      </c>
      <c r="R119" s="319" t="s">
        <v>33</v>
      </c>
      <c r="S119" s="319" t="s">
        <v>33</v>
      </c>
      <c r="T119" s="319" t="s">
        <v>33</v>
      </c>
      <c r="U119">
        <v>215</v>
      </c>
      <c r="V119">
        <v>138</v>
      </c>
      <c r="W119">
        <v>77</v>
      </c>
      <c r="X119">
        <v>43</v>
      </c>
      <c r="Y119">
        <v>46</v>
      </c>
      <c r="Z119">
        <v>38</v>
      </c>
      <c r="AA119">
        <v>24</v>
      </c>
      <c r="AB119">
        <v>20</v>
      </c>
      <c r="AC119">
        <v>4</v>
      </c>
      <c r="AD119">
        <v>38</v>
      </c>
      <c r="AE119" t="s">
        <v>414</v>
      </c>
      <c r="AF119" t="s">
        <v>414</v>
      </c>
      <c r="AG119">
        <v>1672</v>
      </c>
      <c r="AH119">
        <v>873</v>
      </c>
      <c r="AI119">
        <v>799</v>
      </c>
      <c r="AJ119">
        <v>80</v>
      </c>
      <c r="AK119">
        <v>79</v>
      </c>
      <c r="AL119">
        <v>82</v>
      </c>
    </row>
    <row r="120" spans="1:38" x14ac:dyDescent="0.35">
      <c r="A120" s="133" t="s">
        <v>353</v>
      </c>
      <c r="B120" s="133" t="s">
        <v>354</v>
      </c>
      <c r="C120">
        <v>1744</v>
      </c>
      <c r="D120">
        <v>865</v>
      </c>
      <c r="E120">
        <v>879</v>
      </c>
      <c r="F120">
        <v>80</v>
      </c>
      <c r="G120">
        <v>80</v>
      </c>
      <c r="H120">
        <v>81</v>
      </c>
      <c r="I120" s="319" t="s">
        <v>33</v>
      </c>
      <c r="J120" s="319" t="s">
        <v>33</v>
      </c>
      <c r="K120" s="319" t="s">
        <v>33</v>
      </c>
      <c r="L120" s="319" t="s">
        <v>33</v>
      </c>
      <c r="M120" s="319" t="s">
        <v>33</v>
      </c>
      <c r="N120" s="319" t="s">
        <v>33</v>
      </c>
      <c r="O120" s="319" t="s">
        <v>33</v>
      </c>
      <c r="P120" s="319" t="s">
        <v>33</v>
      </c>
      <c r="Q120" s="319" t="s">
        <v>33</v>
      </c>
      <c r="R120" s="319" t="s">
        <v>33</v>
      </c>
      <c r="S120" s="319" t="s">
        <v>33</v>
      </c>
      <c r="T120" s="319" t="s">
        <v>33</v>
      </c>
      <c r="U120">
        <v>156</v>
      </c>
      <c r="V120">
        <v>121</v>
      </c>
      <c r="W120">
        <v>35</v>
      </c>
      <c r="X120">
        <v>46</v>
      </c>
      <c r="Y120">
        <v>45</v>
      </c>
      <c r="Z120">
        <v>49</v>
      </c>
      <c r="AA120">
        <v>25</v>
      </c>
      <c r="AB120">
        <v>15</v>
      </c>
      <c r="AC120">
        <v>10</v>
      </c>
      <c r="AD120">
        <v>20</v>
      </c>
      <c r="AE120" t="s">
        <v>414</v>
      </c>
      <c r="AF120" t="s">
        <v>414</v>
      </c>
      <c r="AG120">
        <v>1936</v>
      </c>
      <c r="AH120">
        <v>1007</v>
      </c>
      <c r="AI120">
        <v>929</v>
      </c>
      <c r="AJ120">
        <v>77</v>
      </c>
      <c r="AK120">
        <v>75</v>
      </c>
      <c r="AL120">
        <v>79</v>
      </c>
    </row>
    <row r="121" spans="1:38" x14ac:dyDescent="0.35">
      <c r="A121" s="133" t="s">
        <v>345</v>
      </c>
      <c r="B121" s="133" t="s">
        <v>346</v>
      </c>
      <c r="C121">
        <v>1651</v>
      </c>
      <c r="D121">
        <v>790</v>
      </c>
      <c r="E121">
        <v>861</v>
      </c>
      <c r="F121">
        <v>80</v>
      </c>
      <c r="G121">
        <v>78</v>
      </c>
      <c r="H121">
        <v>83</v>
      </c>
      <c r="I121" s="319" t="s">
        <v>33</v>
      </c>
      <c r="J121" s="319" t="s">
        <v>33</v>
      </c>
      <c r="K121" s="319" t="s">
        <v>33</v>
      </c>
      <c r="L121" s="319" t="s">
        <v>33</v>
      </c>
      <c r="M121" s="319" t="s">
        <v>33</v>
      </c>
      <c r="N121" s="319" t="s">
        <v>33</v>
      </c>
      <c r="O121" s="319" t="s">
        <v>33</v>
      </c>
      <c r="P121" s="319" t="s">
        <v>33</v>
      </c>
      <c r="Q121" s="319" t="s">
        <v>33</v>
      </c>
      <c r="R121" s="319" t="s">
        <v>33</v>
      </c>
      <c r="S121" s="319" t="s">
        <v>33</v>
      </c>
      <c r="T121" s="319" t="s">
        <v>33</v>
      </c>
      <c r="U121">
        <v>207</v>
      </c>
      <c r="V121">
        <v>160</v>
      </c>
      <c r="W121">
        <v>47</v>
      </c>
      <c r="X121">
        <v>41</v>
      </c>
      <c r="Y121">
        <v>41</v>
      </c>
      <c r="Z121">
        <v>40</v>
      </c>
      <c r="AA121">
        <v>34</v>
      </c>
      <c r="AB121">
        <v>26</v>
      </c>
      <c r="AC121">
        <v>8</v>
      </c>
      <c r="AD121">
        <v>29</v>
      </c>
      <c r="AE121" t="s">
        <v>414</v>
      </c>
      <c r="AF121" t="s">
        <v>414</v>
      </c>
      <c r="AG121">
        <v>1921</v>
      </c>
      <c r="AH121">
        <v>991</v>
      </c>
      <c r="AI121">
        <v>930</v>
      </c>
      <c r="AJ121">
        <v>75</v>
      </c>
      <c r="AK121">
        <v>70</v>
      </c>
      <c r="AL121">
        <v>79</v>
      </c>
    </row>
    <row r="122" spans="1:38" x14ac:dyDescent="0.35">
      <c r="A122" s="133" t="s">
        <v>347</v>
      </c>
      <c r="B122" s="133" t="s">
        <v>348</v>
      </c>
      <c r="C122">
        <v>1952</v>
      </c>
      <c r="D122">
        <v>934</v>
      </c>
      <c r="E122">
        <v>1018</v>
      </c>
      <c r="F122">
        <v>84</v>
      </c>
      <c r="G122">
        <v>83</v>
      </c>
      <c r="H122">
        <v>86</v>
      </c>
      <c r="I122" s="319" t="s">
        <v>33</v>
      </c>
      <c r="J122" s="319" t="s">
        <v>33</v>
      </c>
      <c r="K122" s="319" t="s">
        <v>33</v>
      </c>
      <c r="L122" s="319" t="s">
        <v>33</v>
      </c>
      <c r="M122" s="319" t="s">
        <v>33</v>
      </c>
      <c r="N122" s="319" t="s">
        <v>33</v>
      </c>
      <c r="O122" s="319" t="s">
        <v>33</v>
      </c>
      <c r="P122" s="319" t="s">
        <v>33</v>
      </c>
      <c r="Q122" s="319" t="s">
        <v>33</v>
      </c>
      <c r="R122" s="319" t="s">
        <v>33</v>
      </c>
      <c r="S122" s="319" t="s">
        <v>33</v>
      </c>
      <c r="T122" s="319" t="s">
        <v>33</v>
      </c>
      <c r="U122">
        <v>355</v>
      </c>
      <c r="V122">
        <v>236</v>
      </c>
      <c r="W122">
        <v>119</v>
      </c>
      <c r="X122">
        <v>50</v>
      </c>
      <c r="Y122">
        <v>48</v>
      </c>
      <c r="Z122">
        <v>53</v>
      </c>
      <c r="AA122">
        <v>40</v>
      </c>
      <c r="AB122">
        <v>24</v>
      </c>
      <c r="AC122">
        <v>16</v>
      </c>
      <c r="AD122">
        <v>20</v>
      </c>
      <c r="AE122">
        <v>17</v>
      </c>
      <c r="AF122">
        <v>25</v>
      </c>
      <c r="AG122">
        <v>2375</v>
      </c>
      <c r="AH122">
        <v>1208</v>
      </c>
      <c r="AI122">
        <v>1167</v>
      </c>
      <c r="AJ122">
        <v>78</v>
      </c>
      <c r="AK122">
        <v>74</v>
      </c>
      <c r="AL122">
        <v>81</v>
      </c>
    </row>
    <row r="123" spans="1:38" x14ac:dyDescent="0.35">
      <c r="A123" s="133" t="s">
        <v>359</v>
      </c>
      <c r="B123" s="133" t="s">
        <v>360</v>
      </c>
      <c r="C123">
        <v>1774</v>
      </c>
      <c r="D123">
        <v>859</v>
      </c>
      <c r="E123">
        <v>915</v>
      </c>
      <c r="F123">
        <v>79</v>
      </c>
      <c r="G123">
        <v>78</v>
      </c>
      <c r="H123">
        <v>81</v>
      </c>
      <c r="I123" s="319" t="s">
        <v>33</v>
      </c>
      <c r="J123" s="319" t="s">
        <v>33</v>
      </c>
      <c r="K123" s="319" t="s">
        <v>33</v>
      </c>
      <c r="L123" s="319" t="s">
        <v>33</v>
      </c>
      <c r="M123" s="319" t="s">
        <v>33</v>
      </c>
      <c r="N123" s="319" t="s">
        <v>33</v>
      </c>
      <c r="O123" s="319" t="s">
        <v>33</v>
      </c>
      <c r="P123" s="319" t="s">
        <v>33</v>
      </c>
      <c r="Q123" s="319" t="s">
        <v>33</v>
      </c>
      <c r="R123" s="319" t="s">
        <v>33</v>
      </c>
      <c r="S123" s="319" t="s">
        <v>33</v>
      </c>
      <c r="T123" s="319" t="s">
        <v>33</v>
      </c>
      <c r="U123">
        <v>201</v>
      </c>
      <c r="V123">
        <v>146</v>
      </c>
      <c r="W123">
        <v>55</v>
      </c>
      <c r="X123">
        <v>40</v>
      </c>
      <c r="Y123">
        <v>42</v>
      </c>
      <c r="Z123">
        <v>35</v>
      </c>
      <c r="AA123">
        <v>39</v>
      </c>
      <c r="AB123">
        <v>31</v>
      </c>
      <c r="AC123">
        <v>8</v>
      </c>
      <c r="AD123">
        <v>23</v>
      </c>
      <c r="AE123" t="s">
        <v>414</v>
      </c>
      <c r="AF123" t="s">
        <v>414</v>
      </c>
      <c r="AG123">
        <v>2032</v>
      </c>
      <c r="AH123">
        <v>1044</v>
      </c>
      <c r="AI123">
        <v>988</v>
      </c>
      <c r="AJ123">
        <v>74</v>
      </c>
      <c r="AK123">
        <v>71</v>
      </c>
      <c r="AL123">
        <v>77</v>
      </c>
    </row>
    <row r="124" spans="1:38" x14ac:dyDescent="0.35">
      <c r="A124" s="133" t="s">
        <v>232</v>
      </c>
      <c r="B124" s="133" t="s">
        <v>233</v>
      </c>
      <c r="C124">
        <v>6383</v>
      </c>
      <c r="D124">
        <v>3024</v>
      </c>
      <c r="E124">
        <v>3359</v>
      </c>
      <c r="F124">
        <v>80</v>
      </c>
      <c r="G124">
        <v>78</v>
      </c>
      <c r="H124">
        <v>82</v>
      </c>
      <c r="I124" s="319" t="s">
        <v>33</v>
      </c>
      <c r="J124" s="319" t="s">
        <v>33</v>
      </c>
      <c r="K124" s="319" t="s">
        <v>33</v>
      </c>
      <c r="L124" s="319" t="s">
        <v>33</v>
      </c>
      <c r="M124" s="319" t="s">
        <v>33</v>
      </c>
      <c r="N124" s="319" t="s">
        <v>33</v>
      </c>
      <c r="O124" s="319" t="s">
        <v>33</v>
      </c>
      <c r="P124" s="319" t="s">
        <v>33</v>
      </c>
      <c r="Q124" s="319" t="s">
        <v>33</v>
      </c>
      <c r="R124" s="319" t="s">
        <v>33</v>
      </c>
      <c r="S124" s="319" t="s">
        <v>33</v>
      </c>
      <c r="T124" s="319" t="s">
        <v>33</v>
      </c>
      <c r="U124">
        <v>630</v>
      </c>
      <c r="V124">
        <v>438</v>
      </c>
      <c r="W124">
        <v>192</v>
      </c>
      <c r="X124">
        <v>36</v>
      </c>
      <c r="Y124">
        <v>35</v>
      </c>
      <c r="Z124">
        <v>36</v>
      </c>
      <c r="AA124">
        <v>152</v>
      </c>
      <c r="AB124">
        <v>115</v>
      </c>
      <c r="AC124">
        <v>37</v>
      </c>
      <c r="AD124">
        <v>26</v>
      </c>
      <c r="AE124">
        <v>26</v>
      </c>
      <c r="AF124">
        <v>27</v>
      </c>
      <c r="AG124">
        <v>7220</v>
      </c>
      <c r="AH124">
        <v>3608</v>
      </c>
      <c r="AI124">
        <v>3612</v>
      </c>
      <c r="AJ124">
        <v>75</v>
      </c>
      <c r="AK124">
        <v>71</v>
      </c>
      <c r="AL124">
        <v>79</v>
      </c>
    </row>
    <row r="125" spans="1:38" x14ac:dyDescent="0.35">
      <c r="A125" s="133" t="s">
        <v>242</v>
      </c>
      <c r="B125" s="133" t="s">
        <v>243</v>
      </c>
      <c r="C125">
        <v>2636</v>
      </c>
      <c r="D125">
        <v>1274</v>
      </c>
      <c r="E125">
        <v>1362</v>
      </c>
      <c r="F125">
        <v>76</v>
      </c>
      <c r="G125">
        <v>72</v>
      </c>
      <c r="H125">
        <v>79</v>
      </c>
      <c r="I125" s="319" t="s">
        <v>33</v>
      </c>
      <c r="J125" s="319" t="s">
        <v>33</v>
      </c>
      <c r="K125" s="319" t="s">
        <v>33</v>
      </c>
      <c r="L125" s="319" t="s">
        <v>33</v>
      </c>
      <c r="M125" s="319" t="s">
        <v>33</v>
      </c>
      <c r="N125" s="319" t="s">
        <v>33</v>
      </c>
      <c r="O125" s="319" t="s">
        <v>33</v>
      </c>
      <c r="P125" s="319" t="s">
        <v>33</v>
      </c>
      <c r="Q125" s="319" t="s">
        <v>33</v>
      </c>
      <c r="R125" s="319" t="s">
        <v>33</v>
      </c>
      <c r="S125" s="319" t="s">
        <v>33</v>
      </c>
      <c r="T125" s="319" t="s">
        <v>33</v>
      </c>
      <c r="U125">
        <v>273</v>
      </c>
      <c r="V125">
        <v>181</v>
      </c>
      <c r="W125">
        <v>92</v>
      </c>
      <c r="X125">
        <v>33</v>
      </c>
      <c r="Y125">
        <v>32</v>
      </c>
      <c r="Z125">
        <v>35</v>
      </c>
      <c r="AA125">
        <v>57</v>
      </c>
      <c r="AB125">
        <v>41</v>
      </c>
      <c r="AC125">
        <v>16</v>
      </c>
      <c r="AD125">
        <v>16</v>
      </c>
      <c r="AE125" t="s">
        <v>414</v>
      </c>
      <c r="AF125" t="s">
        <v>414</v>
      </c>
      <c r="AG125">
        <v>3001</v>
      </c>
      <c r="AH125">
        <v>1515</v>
      </c>
      <c r="AI125">
        <v>1486</v>
      </c>
      <c r="AJ125">
        <v>70</v>
      </c>
      <c r="AK125">
        <v>65</v>
      </c>
      <c r="AL125">
        <v>75</v>
      </c>
    </row>
    <row r="126" spans="1:38" x14ac:dyDescent="0.35">
      <c r="A126" s="133" t="s">
        <v>114</v>
      </c>
      <c r="B126" s="133" t="s">
        <v>115</v>
      </c>
      <c r="C126">
        <v>1252</v>
      </c>
      <c r="D126">
        <v>581</v>
      </c>
      <c r="E126">
        <v>671</v>
      </c>
      <c r="F126">
        <v>79</v>
      </c>
      <c r="G126">
        <v>78</v>
      </c>
      <c r="H126">
        <v>80</v>
      </c>
      <c r="I126" s="319" t="s">
        <v>33</v>
      </c>
      <c r="J126" s="319" t="s">
        <v>33</v>
      </c>
      <c r="K126" s="319" t="s">
        <v>33</v>
      </c>
      <c r="L126" s="319" t="s">
        <v>33</v>
      </c>
      <c r="M126" s="319" t="s">
        <v>33</v>
      </c>
      <c r="N126" s="319" t="s">
        <v>33</v>
      </c>
      <c r="O126" s="319" t="s">
        <v>33</v>
      </c>
      <c r="P126" s="319" t="s">
        <v>33</v>
      </c>
      <c r="Q126" s="319" t="s">
        <v>33</v>
      </c>
      <c r="R126" s="319" t="s">
        <v>33</v>
      </c>
      <c r="S126" s="319" t="s">
        <v>33</v>
      </c>
      <c r="T126" s="319" t="s">
        <v>33</v>
      </c>
      <c r="U126">
        <v>181</v>
      </c>
      <c r="V126">
        <v>127</v>
      </c>
      <c r="W126">
        <v>54</v>
      </c>
      <c r="X126">
        <v>29</v>
      </c>
      <c r="Y126" t="s">
        <v>414</v>
      </c>
      <c r="Z126" t="s">
        <v>414</v>
      </c>
      <c r="AA126">
        <v>9</v>
      </c>
      <c r="AB126">
        <v>5</v>
      </c>
      <c r="AC126">
        <v>4</v>
      </c>
      <c r="AD126" t="s">
        <v>414</v>
      </c>
      <c r="AE126" t="s">
        <v>414</v>
      </c>
      <c r="AF126" t="s">
        <v>414</v>
      </c>
      <c r="AG126">
        <v>1444</v>
      </c>
      <c r="AH126">
        <v>715</v>
      </c>
      <c r="AI126">
        <v>729</v>
      </c>
      <c r="AJ126">
        <v>73</v>
      </c>
      <c r="AK126">
        <v>69</v>
      </c>
      <c r="AL126">
        <v>76</v>
      </c>
    </row>
    <row r="127" spans="1:38" x14ac:dyDescent="0.35">
      <c r="A127" s="133" t="s">
        <v>139</v>
      </c>
      <c r="B127" s="133" t="s">
        <v>140</v>
      </c>
      <c r="C127">
        <v>2221</v>
      </c>
      <c r="D127">
        <v>1093</v>
      </c>
      <c r="E127">
        <v>1128</v>
      </c>
      <c r="F127">
        <v>85</v>
      </c>
      <c r="G127">
        <v>84</v>
      </c>
      <c r="H127">
        <v>85</v>
      </c>
      <c r="I127" s="319" t="s">
        <v>33</v>
      </c>
      <c r="J127" s="319" t="s">
        <v>33</v>
      </c>
      <c r="K127" s="319" t="s">
        <v>33</v>
      </c>
      <c r="L127" s="319" t="s">
        <v>33</v>
      </c>
      <c r="M127" s="319" t="s">
        <v>33</v>
      </c>
      <c r="N127" s="319" t="s">
        <v>33</v>
      </c>
      <c r="O127" s="319" t="s">
        <v>33</v>
      </c>
      <c r="P127" s="319" t="s">
        <v>33</v>
      </c>
      <c r="Q127" s="319" t="s">
        <v>33</v>
      </c>
      <c r="R127" s="319" t="s">
        <v>33</v>
      </c>
      <c r="S127" s="319" t="s">
        <v>33</v>
      </c>
      <c r="T127" s="319" t="s">
        <v>33</v>
      </c>
      <c r="U127">
        <v>257</v>
      </c>
      <c r="V127">
        <v>185</v>
      </c>
      <c r="W127">
        <v>72</v>
      </c>
      <c r="X127">
        <v>35</v>
      </c>
      <c r="Y127">
        <v>35</v>
      </c>
      <c r="Z127">
        <v>36</v>
      </c>
      <c r="AA127">
        <v>49</v>
      </c>
      <c r="AB127">
        <v>39</v>
      </c>
      <c r="AC127">
        <v>10</v>
      </c>
      <c r="AD127">
        <v>24</v>
      </c>
      <c r="AE127" t="s">
        <v>414</v>
      </c>
      <c r="AF127" t="s">
        <v>414</v>
      </c>
      <c r="AG127">
        <v>2546</v>
      </c>
      <c r="AH127">
        <v>1329</v>
      </c>
      <c r="AI127">
        <v>1217</v>
      </c>
      <c r="AJ127">
        <v>78</v>
      </c>
      <c r="AK127">
        <v>75</v>
      </c>
      <c r="AL127">
        <v>82</v>
      </c>
    </row>
    <row r="128" spans="1:38" x14ac:dyDescent="0.35">
      <c r="A128" s="133" t="s">
        <v>370</v>
      </c>
      <c r="B128" s="133" t="s">
        <v>371</v>
      </c>
      <c r="C128">
        <v>6439</v>
      </c>
      <c r="D128">
        <v>3096</v>
      </c>
      <c r="E128">
        <v>3343</v>
      </c>
      <c r="F128">
        <v>87</v>
      </c>
      <c r="G128">
        <v>85</v>
      </c>
      <c r="H128">
        <v>90</v>
      </c>
      <c r="I128" s="319" t="s">
        <v>33</v>
      </c>
      <c r="J128" s="319" t="s">
        <v>33</v>
      </c>
      <c r="K128" s="319" t="s">
        <v>33</v>
      </c>
      <c r="L128" s="319" t="s">
        <v>33</v>
      </c>
      <c r="M128" s="319" t="s">
        <v>33</v>
      </c>
      <c r="N128" s="319" t="s">
        <v>33</v>
      </c>
      <c r="O128" s="319" t="s">
        <v>33</v>
      </c>
      <c r="P128" s="319" t="s">
        <v>33</v>
      </c>
      <c r="Q128" s="319" t="s">
        <v>33</v>
      </c>
      <c r="R128" s="319" t="s">
        <v>33</v>
      </c>
      <c r="S128" s="319" t="s">
        <v>33</v>
      </c>
      <c r="T128" s="319" t="s">
        <v>33</v>
      </c>
      <c r="U128">
        <v>1149</v>
      </c>
      <c r="V128">
        <v>772</v>
      </c>
      <c r="W128">
        <v>377</v>
      </c>
      <c r="X128">
        <v>47</v>
      </c>
      <c r="Y128">
        <v>46</v>
      </c>
      <c r="Z128">
        <v>51</v>
      </c>
      <c r="AA128">
        <v>160</v>
      </c>
      <c r="AB128">
        <v>126</v>
      </c>
      <c r="AC128">
        <v>34</v>
      </c>
      <c r="AD128">
        <v>24</v>
      </c>
      <c r="AE128">
        <v>25</v>
      </c>
      <c r="AF128">
        <v>18</v>
      </c>
      <c r="AG128">
        <v>7794</v>
      </c>
      <c r="AH128">
        <v>4016</v>
      </c>
      <c r="AI128">
        <v>3778</v>
      </c>
      <c r="AJ128">
        <v>80</v>
      </c>
      <c r="AK128">
        <v>75</v>
      </c>
      <c r="AL128">
        <v>85</v>
      </c>
    </row>
    <row r="129" spans="1:38" x14ac:dyDescent="0.35">
      <c r="A129" s="133" t="s">
        <v>380</v>
      </c>
      <c r="B129" s="133" t="s">
        <v>381</v>
      </c>
      <c r="C129">
        <v>2534</v>
      </c>
      <c r="D129">
        <v>1244</v>
      </c>
      <c r="E129">
        <v>1290</v>
      </c>
      <c r="F129">
        <v>85</v>
      </c>
      <c r="G129">
        <v>83</v>
      </c>
      <c r="H129">
        <v>86</v>
      </c>
      <c r="I129" s="319" t="s">
        <v>33</v>
      </c>
      <c r="J129" s="319" t="s">
        <v>33</v>
      </c>
      <c r="K129" s="319" t="s">
        <v>33</v>
      </c>
      <c r="L129" s="319" t="s">
        <v>33</v>
      </c>
      <c r="M129" s="319" t="s">
        <v>33</v>
      </c>
      <c r="N129" s="319" t="s">
        <v>33</v>
      </c>
      <c r="O129" s="319" t="s">
        <v>33</v>
      </c>
      <c r="P129" s="319" t="s">
        <v>33</v>
      </c>
      <c r="Q129" s="319" t="s">
        <v>33</v>
      </c>
      <c r="R129" s="319" t="s">
        <v>33</v>
      </c>
      <c r="S129" s="319" t="s">
        <v>33</v>
      </c>
      <c r="T129" s="319" t="s">
        <v>33</v>
      </c>
      <c r="U129">
        <v>355</v>
      </c>
      <c r="V129">
        <v>242</v>
      </c>
      <c r="W129">
        <v>113</v>
      </c>
      <c r="X129">
        <v>39</v>
      </c>
      <c r="Y129">
        <v>38</v>
      </c>
      <c r="Z129">
        <v>42</v>
      </c>
      <c r="AA129">
        <v>71</v>
      </c>
      <c r="AB129">
        <v>61</v>
      </c>
      <c r="AC129">
        <v>10</v>
      </c>
      <c r="AD129">
        <v>21</v>
      </c>
      <c r="AE129" t="s">
        <v>414</v>
      </c>
      <c r="AF129" t="s">
        <v>414</v>
      </c>
      <c r="AG129">
        <v>2979</v>
      </c>
      <c r="AH129">
        <v>1554</v>
      </c>
      <c r="AI129">
        <v>1425</v>
      </c>
      <c r="AJ129">
        <v>77</v>
      </c>
      <c r="AK129">
        <v>73</v>
      </c>
      <c r="AL129">
        <v>82</v>
      </c>
    </row>
    <row r="130" spans="1:38" x14ac:dyDescent="0.35">
      <c r="A130" s="133" t="s">
        <v>390</v>
      </c>
      <c r="B130" s="133" t="s">
        <v>391</v>
      </c>
      <c r="C130">
        <v>1177</v>
      </c>
      <c r="D130">
        <v>559</v>
      </c>
      <c r="E130">
        <v>618</v>
      </c>
      <c r="F130">
        <v>85</v>
      </c>
      <c r="G130">
        <v>81</v>
      </c>
      <c r="H130">
        <v>88</v>
      </c>
      <c r="I130" s="319" t="s">
        <v>33</v>
      </c>
      <c r="J130" s="319" t="s">
        <v>33</v>
      </c>
      <c r="K130" s="319" t="s">
        <v>33</v>
      </c>
      <c r="L130" s="319" t="s">
        <v>33</v>
      </c>
      <c r="M130" s="319" t="s">
        <v>33</v>
      </c>
      <c r="N130" s="319" t="s">
        <v>33</v>
      </c>
      <c r="O130" s="319" t="s">
        <v>33</v>
      </c>
      <c r="P130" s="319" t="s">
        <v>33</v>
      </c>
      <c r="Q130" s="319" t="s">
        <v>33</v>
      </c>
      <c r="R130" s="319" t="s">
        <v>33</v>
      </c>
      <c r="S130" s="319" t="s">
        <v>33</v>
      </c>
      <c r="T130" s="319" t="s">
        <v>33</v>
      </c>
      <c r="U130">
        <v>204</v>
      </c>
      <c r="V130">
        <v>146</v>
      </c>
      <c r="W130">
        <v>58</v>
      </c>
      <c r="X130">
        <v>46</v>
      </c>
      <c r="Y130">
        <v>40</v>
      </c>
      <c r="Z130">
        <v>60</v>
      </c>
      <c r="AA130">
        <v>31</v>
      </c>
      <c r="AB130">
        <v>20</v>
      </c>
      <c r="AC130">
        <v>11</v>
      </c>
      <c r="AD130">
        <v>19</v>
      </c>
      <c r="AE130" t="s">
        <v>414</v>
      </c>
      <c r="AF130" t="s">
        <v>414</v>
      </c>
      <c r="AG130">
        <v>1424</v>
      </c>
      <c r="AH130">
        <v>729</v>
      </c>
      <c r="AI130">
        <v>695</v>
      </c>
      <c r="AJ130">
        <v>78</v>
      </c>
      <c r="AK130">
        <v>71</v>
      </c>
      <c r="AL130">
        <v>84</v>
      </c>
    </row>
    <row r="131" spans="1:38" x14ac:dyDescent="0.35">
      <c r="A131" s="133" t="s">
        <v>234</v>
      </c>
      <c r="B131" s="133" t="s">
        <v>235</v>
      </c>
      <c r="C131">
        <v>14146</v>
      </c>
      <c r="D131">
        <v>6901</v>
      </c>
      <c r="E131">
        <v>7245</v>
      </c>
      <c r="F131">
        <v>83</v>
      </c>
      <c r="G131">
        <v>81</v>
      </c>
      <c r="H131">
        <v>86</v>
      </c>
      <c r="I131" s="319" t="s">
        <v>33</v>
      </c>
      <c r="J131" s="319" t="s">
        <v>33</v>
      </c>
      <c r="K131" s="319" t="s">
        <v>33</v>
      </c>
      <c r="L131" s="319" t="s">
        <v>33</v>
      </c>
      <c r="M131" s="319" t="s">
        <v>33</v>
      </c>
      <c r="N131" s="319" t="s">
        <v>33</v>
      </c>
      <c r="O131" s="319" t="s">
        <v>33</v>
      </c>
      <c r="P131" s="319" t="s">
        <v>33</v>
      </c>
      <c r="Q131" s="319" t="s">
        <v>33</v>
      </c>
      <c r="R131" s="319" t="s">
        <v>33</v>
      </c>
      <c r="S131" s="319" t="s">
        <v>33</v>
      </c>
      <c r="T131" s="319" t="s">
        <v>33</v>
      </c>
      <c r="U131">
        <v>1688</v>
      </c>
      <c r="V131">
        <v>1178</v>
      </c>
      <c r="W131">
        <v>510</v>
      </c>
      <c r="X131">
        <v>38</v>
      </c>
      <c r="Y131">
        <v>39</v>
      </c>
      <c r="Z131">
        <v>38</v>
      </c>
      <c r="AA131">
        <v>396</v>
      </c>
      <c r="AB131">
        <v>286</v>
      </c>
      <c r="AC131">
        <v>110</v>
      </c>
      <c r="AD131">
        <v>22</v>
      </c>
      <c r="AE131">
        <v>26</v>
      </c>
      <c r="AF131">
        <v>14</v>
      </c>
      <c r="AG131">
        <v>16308</v>
      </c>
      <c r="AH131">
        <v>8399</v>
      </c>
      <c r="AI131">
        <v>7909</v>
      </c>
      <c r="AJ131">
        <v>77</v>
      </c>
      <c r="AK131">
        <v>73</v>
      </c>
      <c r="AL131">
        <v>82</v>
      </c>
    </row>
    <row r="132" spans="1:38" x14ac:dyDescent="0.35">
      <c r="A132" s="133" t="s">
        <v>244</v>
      </c>
      <c r="B132" s="133" t="s">
        <v>427</v>
      </c>
      <c r="C132">
        <v>1926</v>
      </c>
      <c r="D132">
        <v>941</v>
      </c>
      <c r="E132">
        <v>985</v>
      </c>
      <c r="F132">
        <v>84</v>
      </c>
      <c r="G132">
        <v>81</v>
      </c>
      <c r="H132">
        <v>86</v>
      </c>
      <c r="I132" s="319" t="s">
        <v>33</v>
      </c>
      <c r="J132" s="319" t="s">
        <v>33</v>
      </c>
      <c r="K132" s="319" t="s">
        <v>33</v>
      </c>
      <c r="L132" s="319" t="s">
        <v>33</v>
      </c>
      <c r="M132" s="319" t="s">
        <v>33</v>
      </c>
      <c r="N132" s="319" t="s">
        <v>33</v>
      </c>
      <c r="O132" s="319" t="s">
        <v>33</v>
      </c>
      <c r="P132" s="319" t="s">
        <v>33</v>
      </c>
      <c r="Q132" s="319" t="s">
        <v>33</v>
      </c>
      <c r="R132" s="319" t="s">
        <v>33</v>
      </c>
      <c r="S132" s="319" t="s">
        <v>33</v>
      </c>
      <c r="T132" s="319" t="s">
        <v>33</v>
      </c>
      <c r="U132">
        <v>193</v>
      </c>
      <c r="V132">
        <v>133</v>
      </c>
      <c r="W132">
        <v>60</v>
      </c>
      <c r="X132">
        <v>35</v>
      </c>
      <c r="Y132">
        <v>34</v>
      </c>
      <c r="Z132">
        <v>38</v>
      </c>
      <c r="AA132">
        <v>58</v>
      </c>
      <c r="AB132">
        <v>44</v>
      </c>
      <c r="AC132">
        <v>14</v>
      </c>
      <c r="AD132">
        <v>22</v>
      </c>
      <c r="AE132">
        <v>23</v>
      </c>
      <c r="AF132">
        <v>21</v>
      </c>
      <c r="AG132">
        <v>2187</v>
      </c>
      <c r="AH132">
        <v>1123</v>
      </c>
      <c r="AI132">
        <v>1064</v>
      </c>
      <c r="AJ132">
        <v>77</v>
      </c>
      <c r="AK132">
        <v>72</v>
      </c>
      <c r="AL132">
        <v>83</v>
      </c>
    </row>
    <row r="133" spans="1:38" x14ac:dyDescent="0.35">
      <c r="A133" s="133" t="s">
        <v>247</v>
      </c>
      <c r="B133" s="133" t="s">
        <v>248</v>
      </c>
      <c r="C133">
        <v>2025</v>
      </c>
      <c r="D133">
        <v>985</v>
      </c>
      <c r="E133">
        <v>1040</v>
      </c>
      <c r="F133">
        <v>80</v>
      </c>
      <c r="G133">
        <v>78</v>
      </c>
      <c r="H133">
        <v>83</v>
      </c>
      <c r="I133" s="319" t="s">
        <v>33</v>
      </c>
      <c r="J133" s="319" t="s">
        <v>33</v>
      </c>
      <c r="K133" s="319" t="s">
        <v>33</v>
      </c>
      <c r="L133" s="319" t="s">
        <v>33</v>
      </c>
      <c r="M133" s="319" t="s">
        <v>33</v>
      </c>
      <c r="N133" s="319" t="s">
        <v>33</v>
      </c>
      <c r="O133" s="319" t="s">
        <v>33</v>
      </c>
      <c r="P133" s="319" t="s">
        <v>33</v>
      </c>
      <c r="Q133" s="319" t="s">
        <v>33</v>
      </c>
      <c r="R133" s="319" t="s">
        <v>33</v>
      </c>
      <c r="S133" s="319" t="s">
        <v>33</v>
      </c>
      <c r="T133" s="319" t="s">
        <v>33</v>
      </c>
      <c r="U133">
        <v>171</v>
      </c>
      <c r="V133">
        <v>123</v>
      </c>
      <c r="W133">
        <v>48</v>
      </c>
      <c r="X133">
        <v>42</v>
      </c>
      <c r="Y133">
        <v>41</v>
      </c>
      <c r="Z133">
        <v>44</v>
      </c>
      <c r="AA133">
        <v>59</v>
      </c>
      <c r="AB133">
        <v>38</v>
      </c>
      <c r="AC133">
        <v>21</v>
      </c>
      <c r="AD133">
        <v>22</v>
      </c>
      <c r="AE133" t="s">
        <v>414</v>
      </c>
      <c r="AF133" t="s">
        <v>414</v>
      </c>
      <c r="AG133">
        <v>2272</v>
      </c>
      <c r="AH133">
        <v>1153</v>
      </c>
      <c r="AI133">
        <v>1119</v>
      </c>
      <c r="AJ133">
        <v>76</v>
      </c>
      <c r="AK133">
        <v>72</v>
      </c>
      <c r="AL133">
        <v>79</v>
      </c>
    </row>
    <row r="134" spans="1:38" x14ac:dyDescent="0.35">
      <c r="A134" s="133" t="s">
        <v>204</v>
      </c>
      <c r="B134" s="133" t="s">
        <v>205</v>
      </c>
      <c r="C134">
        <v>1620</v>
      </c>
      <c r="D134">
        <v>822</v>
      </c>
      <c r="E134">
        <v>798</v>
      </c>
      <c r="F134">
        <v>80</v>
      </c>
      <c r="G134">
        <v>79</v>
      </c>
      <c r="H134">
        <v>81</v>
      </c>
      <c r="I134" s="319" t="s">
        <v>33</v>
      </c>
      <c r="J134" s="319" t="s">
        <v>33</v>
      </c>
      <c r="K134" s="319" t="s">
        <v>33</v>
      </c>
      <c r="L134" s="319" t="s">
        <v>33</v>
      </c>
      <c r="M134" s="319" t="s">
        <v>33</v>
      </c>
      <c r="N134" s="319" t="s">
        <v>33</v>
      </c>
      <c r="O134" s="319" t="s">
        <v>33</v>
      </c>
      <c r="P134" s="319" t="s">
        <v>33</v>
      </c>
      <c r="Q134" s="319" t="s">
        <v>33</v>
      </c>
      <c r="R134" s="319" t="s">
        <v>33</v>
      </c>
      <c r="S134" s="319" t="s">
        <v>33</v>
      </c>
      <c r="T134" s="319" t="s">
        <v>33</v>
      </c>
      <c r="U134">
        <v>216</v>
      </c>
      <c r="V134">
        <v>141</v>
      </c>
      <c r="W134">
        <v>75</v>
      </c>
      <c r="X134">
        <v>38</v>
      </c>
      <c r="Y134">
        <v>36</v>
      </c>
      <c r="Z134">
        <v>43</v>
      </c>
      <c r="AA134">
        <v>23</v>
      </c>
      <c r="AB134">
        <v>18</v>
      </c>
      <c r="AC134">
        <v>5</v>
      </c>
      <c r="AD134" t="s">
        <v>414</v>
      </c>
      <c r="AE134" t="s">
        <v>414</v>
      </c>
      <c r="AF134" t="s">
        <v>414</v>
      </c>
      <c r="AG134">
        <v>1872</v>
      </c>
      <c r="AH134">
        <v>986</v>
      </c>
      <c r="AI134">
        <v>886</v>
      </c>
      <c r="AJ134">
        <v>74</v>
      </c>
      <c r="AK134">
        <v>72</v>
      </c>
      <c r="AL134">
        <v>78</v>
      </c>
    </row>
    <row r="135" spans="1:38" x14ac:dyDescent="0.35">
      <c r="A135" s="133" t="s">
        <v>224</v>
      </c>
      <c r="B135" s="133" t="s">
        <v>225</v>
      </c>
      <c r="C135">
        <v>5275</v>
      </c>
      <c r="D135">
        <v>2548</v>
      </c>
      <c r="E135">
        <v>2727</v>
      </c>
      <c r="F135">
        <v>84</v>
      </c>
      <c r="G135">
        <v>83</v>
      </c>
      <c r="H135">
        <v>86</v>
      </c>
      <c r="I135" s="319" t="s">
        <v>33</v>
      </c>
      <c r="J135" s="319" t="s">
        <v>33</v>
      </c>
      <c r="K135" s="319" t="s">
        <v>33</v>
      </c>
      <c r="L135" s="319" t="s">
        <v>33</v>
      </c>
      <c r="M135" s="319" t="s">
        <v>33</v>
      </c>
      <c r="N135" s="319" t="s">
        <v>33</v>
      </c>
      <c r="O135" s="319" t="s">
        <v>33</v>
      </c>
      <c r="P135" s="319" t="s">
        <v>33</v>
      </c>
      <c r="Q135" s="319" t="s">
        <v>33</v>
      </c>
      <c r="R135" s="319" t="s">
        <v>33</v>
      </c>
      <c r="S135" s="319" t="s">
        <v>33</v>
      </c>
      <c r="T135" s="319" t="s">
        <v>33</v>
      </c>
      <c r="U135">
        <v>784</v>
      </c>
      <c r="V135">
        <v>554</v>
      </c>
      <c r="W135">
        <v>230</v>
      </c>
      <c r="X135">
        <v>40</v>
      </c>
      <c r="Y135">
        <v>40</v>
      </c>
      <c r="Z135">
        <v>40</v>
      </c>
      <c r="AA135">
        <v>96</v>
      </c>
      <c r="AB135">
        <v>73</v>
      </c>
      <c r="AC135">
        <v>23</v>
      </c>
      <c r="AD135">
        <v>11</v>
      </c>
      <c r="AE135">
        <v>10</v>
      </c>
      <c r="AF135">
        <v>17</v>
      </c>
      <c r="AG135">
        <v>6175</v>
      </c>
      <c r="AH135">
        <v>3184</v>
      </c>
      <c r="AI135">
        <v>2991</v>
      </c>
      <c r="AJ135">
        <v>78</v>
      </c>
      <c r="AK135">
        <v>74</v>
      </c>
      <c r="AL135">
        <v>82</v>
      </c>
    </row>
    <row r="136" spans="1:38" x14ac:dyDescent="0.35">
      <c r="A136" s="133" t="s">
        <v>335</v>
      </c>
      <c r="B136" s="133" t="s">
        <v>336</v>
      </c>
      <c r="C136">
        <v>15351</v>
      </c>
      <c r="D136">
        <v>7432</v>
      </c>
      <c r="E136">
        <v>7919</v>
      </c>
      <c r="F136">
        <v>84</v>
      </c>
      <c r="G136">
        <v>82</v>
      </c>
      <c r="H136">
        <v>86</v>
      </c>
      <c r="I136" s="319" t="s">
        <v>33</v>
      </c>
      <c r="J136" s="319" t="s">
        <v>33</v>
      </c>
      <c r="K136" s="319" t="s">
        <v>33</v>
      </c>
      <c r="L136" s="319" t="s">
        <v>33</v>
      </c>
      <c r="M136" s="319" t="s">
        <v>33</v>
      </c>
      <c r="N136" s="319" t="s">
        <v>33</v>
      </c>
      <c r="O136" s="319" t="s">
        <v>33</v>
      </c>
      <c r="P136" s="319" t="s">
        <v>33</v>
      </c>
      <c r="Q136" s="319" t="s">
        <v>33</v>
      </c>
      <c r="R136" s="319" t="s">
        <v>33</v>
      </c>
      <c r="S136" s="319" t="s">
        <v>33</v>
      </c>
      <c r="T136" s="319" t="s">
        <v>33</v>
      </c>
      <c r="U136">
        <v>1921</v>
      </c>
      <c r="V136">
        <v>1352</v>
      </c>
      <c r="W136">
        <v>569</v>
      </c>
      <c r="X136">
        <v>44</v>
      </c>
      <c r="Y136">
        <v>43</v>
      </c>
      <c r="Z136">
        <v>46</v>
      </c>
      <c r="AA136">
        <v>301</v>
      </c>
      <c r="AB136">
        <v>221</v>
      </c>
      <c r="AC136">
        <v>80</v>
      </c>
      <c r="AD136">
        <v>16</v>
      </c>
      <c r="AE136">
        <v>17</v>
      </c>
      <c r="AF136">
        <v>11</v>
      </c>
      <c r="AG136">
        <v>17666</v>
      </c>
      <c r="AH136">
        <v>9057</v>
      </c>
      <c r="AI136">
        <v>8609</v>
      </c>
      <c r="AJ136">
        <v>78</v>
      </c>
      <c r="AK136">
        <v>74</v>
      </c>
      <c r="AL136">
        <v>82</v>
      </c>
    </row>
    <row r="137" spans="1:38" x14ac:dyDescent="0.35">
      <c r="A137" s="133" t="s">
        <v>337</v>
      </c>
      <c r="B137" s="133" t="s">
        <v>338</v>
      </c>
      <c r="C137">
        <v>2851</v>
      </c>
      <c r="D137">
        <v>1345</v>
      </c>
      <c r="E137">
        <v>1506</v>
      </c>
      <c r="F137">
        <v>82</v>
      </c>
      <c r="G137">
        <v>81</v>
      </c>
      <c r="H137">
        <v>83</v>
      </c>
      <c r="I137" s="319" t="s">
        <v>33</v>
      </c>
      <c r="J137" s="319" t="s">
        <v>33</v>
      </c>
      <c r="K137" s="319" t="s">
        <v>33</v>
      </c>
      <c r="L137" s="319" t="s">
        <v>33</v>
      </c>
      <c r="M137" s="319" t="s">
        <v>33</v>
      </c>
      <c r="N137" s="319" t="s">
        <v>33</v>
      </c>
      <c r="O137" s="319" t="s">
        <v>33</v>
      </c>
      <c r="P137" s="319" t="s">
        <v>33</v>
      </c>
      <c r="Q137" s="319" t="s">
        <v>33</v>
      </c>
      <c r="R137" s="319" t="s">
        <v>33</v>
      </c>
      <c r="S137" s="319" t="s">
        <v>33</v>
      </c>
      <c r="T137" s="319" t="s">
        <v>33</v>
      </c>
      <c r="U137">
        <v>537</v>
      </c>
      <c r="V137">
        <v>360</v>
      </c>
      <c r="W137">
        <v>177</v>
      </c>
      <c r="X137">
        <v>44</v>
      </c>
      <c r="Y137">
        <v>42</v>
      </c>
      <c r="Z137">
        <v>49</v>
      </c>
      <c r="AA137">
        <v>57</v>
      </c>
      <c r="AB137">
        <v>36</v>
      </c>
      <c r="AC137">
        <v>21</v>
      </c>
      <c r="AD137">
        <v>9</v>
      </c>
      <c r="AE137" t="s">
        <v>414</v>
      </c>
      <c r="AF137" t="s">
        <v>414</v>
      </c>
      <c r="AG137">
        <v>3468</v>
      </c>
      <c r="AH137">
        <v>1748</v>
      </c>
      <c r="AI137">
        <v>1720</v>
      </c>
      <c r="AJ137">
        <v>75</v>
      </c>
      <c r="AK137">
        <v>71</v>
      </c>
      <c r="AL137">
        <v>78</v>
      </c>
    </row>
    <row r="138" spans="1:38" x14ac:dyDescent="0.35">
      <c r="A138" s="133" t="s">
        <v>118</v>
      </c>
      <c r="B138" s="133" t="s">
        <v>119</v>
      </c>
      <c r="C138">
        <v>12223</v>
      </c>
      <c r="D138">
        <v>5921</v>
      </c>
      <c r="E138">
        <v>6302</v>
      </c>
      <c r="F138">
        <v>83</v>
      </c>
      <c r="G138">
        <v>81</v>
      </c>
      <c r="H138">
        <v>86</v>
      </c>
      <c r="I138" s="319" t="s">
        <v>33</v>
      </c>
      <c r="J138" s="319" t="s">
        <v>33</v>
      </c>
      <c r="K138" s="319" t="s">
        <v>33</v>
      </c>
      <c r="L138" s="319" t="s">
        <v>33</v>
      </c>
      <c r="M138" s="319" t="s">
        <v>33</v>
      </c>
      <c r="N138" s="319" t="s">
        <v>33</v>
      </c>
      <c r="O138" s="319" t="s">
        <v>33</v>
      </c>
      <c r="P138" s="319" t="s">
        <v>33</v>
      </c>
      <c r="Q138" s="319" t="s">
        <v>33</v>
      </c>
      <c r="R138" s="319" t="s">
        <v>33</v>
      </c>
      <c r="S138" s="319" t="s">
        <v>33</v>
      </c>
      <c r="T138" s="319" t="s">
        <v>33</v>
      </c>
      <c r="U138">
        <v>1398</v>
      </c>
      <c r="V138">
        <v>956</v>
      </c>
      <c r="W138">
        <v>442</v>
      </c>
      <c r="X138">
        <v>35</v>
      </c>
      <c r="Y138">
        <v>34</v>
      </c>
      <c r="Z138">
        <v>36</v>
      </c>
      <c r="AA138">
        <v>228</v>
      </c>
      <c r="AB138">
        <v>166</v>
      </c>
      <c r="AC138">
        <v>62</v>
      </c>
      <c r="AD138">
        <v>14</v>
      </c>
      <c r="AE138">
        <v>14</v>
      </c>
      <c r="AF138">
        <v>13</v>
      </c>
      <c r="AG138">
        <v>13916</v>
      </c>
      <c r="AH138">
        <v>7079</v>
      </c>
      <c r="AI138">
        <v>6837</v>
      </c>
      <c r="AJ138">
        <v>77</v>
      </c>
      <c r="AK138">
        <v>73</v>
      </c>
      <c r="AL138">
        <v>82</v>
      </c>
    </row>
    <row r="139" spans="1:38" x14ac:dyDescent="0.35">
      <c r="A139" s="133" t="s">
        <v>100</v>
      </c>
      <c r="B139" s="133" t="s">
        <v>101</v>
      </c>
      <c r="C139">
        <v>1755</v>
      </c>
      <c r="D139">
        <v>835</v>
      </c>
      <c r="E139">
        <v>920</v>
      </c>
      <c r="F139">
        <v>85</v>
      </c>
      <c r="G139">
        <v>83</v>
      </c>
      <c r="H139">
        <v>87</v>
      </c>
      <c r="I139" s="319" t="s">
        <v>33</v>
      </c>
      <c r="J139" s="319" t="s">
        <v>33</v>
      </c>
      <c r="K139" s="319" t="s">
        <v>33</v>
      </c>
      <c r="L139" s="319" t="s">
        <v>33</v>
      </c>
      <c r="M139" s="319" t="s">
        <v>33</v>
      </c>
      <c r="N139" s="319" t="s">
        <v>33</v>
      </c>
      <c r="O139" s="319" t="s">
        <v>33</v>
      </c>
      <c r="P139" s="319" t="s">
        <v>33</v>
      </c>
      <c r="Q139" s="319" t="s">
        <v>33</v>
      </c>
      <c r="R139" s="319" t="s">
        <v>33</v>
      </c>
      <c r="S139" s="319" t="s">
        <v>33</v>
      </c>
      <c r="T139" s="319" t="s">
        <v>33</v>
      </c>
      <c r="U139">
        <v>427</v>
      </c>
      <c r="V139">
        <v>272</v>
      </c>
      <c r="W139">
        <v>155</v>
      </c>
      <c r="X139">
        <v>43</v>
      </c>
      <c r="Y139">
        <v>42</v>
      </c>
      <c r="Z139">
        <v>44</v>
      </c>
      <c r="AA139">
        <v>22</v>
      </c>
      <c r="AB139">
        <v>19</v>
      </c>
      <c r="AC139">
        <v>3</v>
      </c>
      <c r="AD139">
        <v>36</v>
      </c>
      <c r="AE139" t="s">
        <v>414</v>
      </c>
      <c r="AF139" t="s">
        <v>414</v>
      </c>
      <c r="AG139">
        <v>2216</v>
      </c>
      <c r="AH139">
        <v>1134</v>
      </c>
      <c r="AI139">
        <v>1082</v>
      </c>
      <c r="AJ139">
        <v>76</v>
      </c>
      <c r="AK139">
        <v>72</v>
      </c>
      <c r="AL139">
        <v>80</v>
      </c>
    </row>
    <row r="140" spans="1:38" x14ac:dyDescent="0.35">
      <c r="A140" s="133" t="s">
        <v>102</v>
      </c>
      <c r="B140" s="133" t="s">
        <v>103</v>
      </c>
      <c r="C140">
        <v>1359</v>
      </c>
      <c r="D140">
        <v>655</v>
      </c>
      <c r="E140">
        <v>704</v>
      </c>
      <c r="F140">
        <v>85</v>
      </c>
      <c r="G140">
        <v>82</v>
      </c>
      <c r="H140">
        <v>87</v>
      </c>
      <c r="I140" s="319" t="s">
        <v>33</v>
      </c>
      <c r="J140" s="319" t="s">
        <v>33</v>
      </c>
      <c r="K140" s="319" t="s">
        <v>33</v>
      </c>
      <c r="L140" s="319" t="s">
        <v>33</v>
      </c>
      <c r="M140" s="319" t="s">
        <v>33</v>
      </c>
      <c r="N140" s="319" t="s">
        <v>33</v>
      </c>
      <c r="O140" s="319" t="s">
        <v>33</v>
      </c>
      <c r="P140" s="319" t="s">
        <v>33</v>
      </c>
      <c r="Q140" s="319" t="s">
        <v>33</v>
      </c>
      <c r="R140" s="319" t="s">
        <v>33</v>
      </c>
      <c r="S140" s="319" t="s">
        <v>33</v>
      </c>
      <c r="T140" s="319" t="s">
        <v>33</v>
      </c>
      <c r="U140">
        <v>239</v>
      </c>
      <c r="V140">
        <v>162</v>
      </c>
      <c r="W140">
        <v>77</v>
      </c>
      <c r="X140">
        <v>45</v>
      </c>
      <c r="Y140">
        <v>43</v>
      </c>
      <c r="Z140">
        <v>49</v>
      </c>
      <c r="AA140">
        <v>26</v>
      </c>
      <c r="AB140">
        <v>21</v>
      </c>
      <c r="AC140">
        <v>5</v>
      </c>
      <c r="AD140">
        <v>12</v>
      </c>
      <c r="AE140" t="s">
        <v>414</v>
      </c>
      <c r="AF140" t="s">
        <v>414</v>
      </c>
      <c r="AG140">
        <v>1630</v>
      </c>
      <c r="AH140">
        <v>842</v>
      </c>
      <c r="AI140">
        <v>788</v>
      </c>
      <c r="AJ140">
        <v>77</v>
      </c>
      <c r="AK140">
        <v>73</v>
      </c>
      <c r="AL140">
        <v>83</v>
      </c>
    </row>
    <row r="141" spans="1:38" x14ac:dyDescent="0.35">
      <c r="A141" s="133" t="s">
        <v>192</v>
      </c>
      <c r="B141" s="133" t="s">
        <v>193</v>
      </c>
      <c r="C141">
        <v>8201</v>
      </c>
      <c r="D141">
        <v>3978</v>
      </c>
      <c r="E141">
        <v>4223</v>
      </c>
      <c r="F141">
        <v>79</v>
      </c>
      <c r="G141">
        <v>76</v>
      </c>
      <c r="H141">
        <v>82</v>
      </c>
      <c r="I141" s="319" t="s">
        <v>33</v>
      </c>
      <c r="J141" s="319" t="s">
        <v>33</v>
      </c>
      <c r="K141" s="319" t="s">
        <v>33</v>
      </c>
      <c r="L141" s="319" t="s">
        <v>33</v>
      </c>
      <c r="M141" s="319" t="s">
        <v>33</v>
      </c>
      <c r="N141" s="319" t="s">
        <v>33</v>
      </c>
      <c r="O141" s="319" t="s">
        <v>33</v>
      </c>
      <c r="P141" s="319" t="s">
        <v>33</v>
      </c>
      <c r="Q141" s="319" t="s">
        <v>33</v>
      </c>
      <c r="R141" s="319" t="s">
        <v>33</v>
      </c>
      <c r="S141" s="319" t="s">
        <v>33</v>
      </c>
      <c r="T141" s="319" t="s">
        <v>33</v>
      </c>
      <c r="U141">
        <v>885</v>
      </c>
      <c r="V141">
        <v>634</v>
      </c>
      <c r="W141">
        <v>251</v>
      </c>
      <c r="X141">
        <v>35</v>
      </c>
      <c r="Y141">
        <v>35</v>
      </c>
      <c r="Z141">
        <v>35</v>
      </c>
      <c r="AA141">
        <v>42</v>
      </c>
      <c r="AB141">
        <v>30</v>
      </c>
      <c r="AC141">
        <v>12</v>
      </c>
      <c r="AD141">
        <v>10</v>
      </c>
      <c r="AE141" t="s">
        <v>414</v>
      </c>
      <c r="AF141" t="s">
        <v>414</v>
      </c>
      <c r="AG141">
        <v>9162</v>
      </c>
      <c r="AH141">
        <v>4665</v>
      </c>
      <c r="AI141">
        <v>4497</v>
      </c>
      <c r="AJ141">
        <v>74</v>
      </c>
      <c r="AK141">
        <v>69</v>
      </c>
      <c r="AL141">
        <v>79</v>
      </c>
    </row>
    <row r="142" spans="1:38" x14ac:dyDescent="0.35">
      <c r="A142" s="133" t="s">
        <v>190</v>
      </c>
      <c r="B142" s="133" t="s">
        <v>191</v>
      </c>
      <c r="C142">
        <v>3201</v>
      </c>
      <c r="D142">
        <v>1578</v>
      </c>
      <c r="E142">
        <v>1623</v>
      </c>
      <c r="F142">
        <v>76</v>
      </c>
      <c r="G142">
        <v>74</v>
      </c>
      <c r="H142">
        <v>79</v>
      </c>
      <c r="I142" s="319" t="s">
        <v>33</v>
      </c>
      <c r="J142" s="319" t="s">
        <v>33</v>
      </c>
      <c r="K142" s="319" t="s">
        <v>33</v>
      </c>
      <c r="L142" s="319" t="s">
        <v>33</v>
      </c>
      <c r="M142" s="319" t="s">
        <v>33</v>
      </c>
      <c r="N142" s="319" t="s">
        <v>33</v>
      </c>
      <c r="O142" s="319" t="s">
        <v>33</v>
      </c>
      <c r="P142" s="319" t="s">
        <v>33</v>
      </c>
      <c r="Q142" s="319" t="s">
        <v>33</v>
      </c>
      <c r="R142" s="319" t="s">
        <v>33</v>
      </c>
      <c r="S142" s="319" t="s">
        <v>33</v>
      </c>
      <c r="T142" s="319" t="s">
        <v>33</v>
      </c>
      <c r="U142">
        <v>495</v>
      </c>
      <c r="V142">
        <v>347</v>
      </c>
      <c r="W142">
        <v>148</v>
      </c>
      <c r="X142">
        <v>33</v>
      </c>
      <c r="Y142">
        <v>34</v>
      </c>
      <c r="Z142">
        <v>32</v>
      </c>
      <c r="AA142">
        <v>22</v>
      </c>
      <c r="AB142">
        <v>16</v>
      </c>
      <c r="AC142">
        <v>6</v>
      </c>
      <c r="AD142" t="s">
        <v>414</v>
      </c>
      <c r="AE142" t="s">
        <v>414</v>
      </c>
      <c r="AF142" t="s">
        <v>414</v>
      </c>
      <c r="AG142">
        <v>3773</v>
      </c>
      <c r="AH142">
        <v>1965</v>
      </c>
      <c r="AI142">
        <v>1808</v>
      </c>
      <c r="AJ142">
        <v>69</v>
      </c>
      <c r="AK142">
        <v>65</v>
      </c>
      <c r="AL142">
        <v>74</v>
      </c>
    </row>
    <row r="143" spans="1:38" x14ac:dyDescent="0.35">
      <c r="A143" s="133" t="s">
        <v>208</v>
      </c>
      <c r="B143" s="133" t="s">
        <v>209</v>
      </c>
      <c r="C143">
        <v>2590</v>
      </c>
      <c r="D143">
        <v>1274</v>
      </c>
      <c r="E143">
        <v>1316</v>
      </c>
      <c r="F143">
        <v>86</v>
      </c>
      <c r="G143">
        <v>84</v>
      </c>
      <c r="H143">
        <v>88</v>
      </c>
      <c r="I143" s="319" t="s">
        <v>33</v>
      </c>
      <c r="J143" s="319" t="s">
        <v>33</v>
      </c>
      <c r="K143" s="319" t="s">
        <v>33</v>
      </c>
      <c r="L143" s="319" t="s">
        <v>33</v>
      </c>
      <c r="M143" s="319" t="s">
        <v>33</v>
      </c>
      <c r="N143" s="319" t="s">
        <v>33</v>
      </c>
      <c r="O143" s="319" t="s">
        <v>33</v>
      </c>
      <c r="P143" s="319" t="s">
        <v>33</v>
      </c>
      <c r="Q143" s="319" t="s">
        <v>33</v>
      </c>
      <c r="R143" s="319" t="s">
        <v>33</v>
      </c>
      <c r="S143" s="319" t="s">
        <v>33</v>
      </c>
      <c r="T143" s="319" t="s">
        <v>33</v>
      </c>
      <c r="U143">
        <v>264</v>
      </c>
      <c r="V143">
        <v>203</v>
      </c>
      <c r="W143">
        <v>61</v>
      </c>
      <c r="X143">
        <v>40</v>
      </c>
      <c r="Y143">
        <v>40</v>
      </c>
      <c r="Z143">
        <v>41</v>
      </c>
      <c r="AA143">
        <v>55</v>
      </c>
      <c r="AB143">
        <v>41</v>
      </c>
      <c r="AC143">
        <v>14</v>
      </c>
      <c r="AD143">
        <v>24</v>
      </c>
      <c r="AE143">
        <v>22</v>
      </c>
      <c r="AF143">
        <v>29</v>
      </c>
      <c r="AG143">
        <v>2926</v>
      </c>
      <c r="AH143">
        <v>1525</v>
      </c>
      <c r="AI143">
        <v>1401</v>
      </c>
      <c r="AJ143">
        <v>80</v>
      </c>
      <c r="AK143">
        <v>76</v>
      </c>
      <c r="AL143">
        <v>85</v>
      </c>
    </row>
    <row r="144" spans="1:38" x14ac:dyDescent="0.35">
      <c r="A144" s="133" t="s">
        <v>216</v>
      </c>
      <c r="B144" s="133" t="s">
        <v>217</v>
      </c>
      <c r="C144">
        <v>1915</v>
      </c>
      <c r="D144">
        <v>968</v>
      </c>
      <c r="E144">
        <v>947</v>
      </c>
      <c r="F144">
        <v>88</v>
      </c>
      <c r="G144">
        <v>86</v>
      </c>
      <c r="H144">
        <v>90</v>
      </c>
      <c r="I144" s="319" t="s">
        <v>33</v>
      </c>
      <c r="J144" s="319" t="s">
        <v>33</v>
      </c>
      <c r="K144" s="319" t="s">
        <v>33</v>
      </c>
      <c r="L144" s="319" t="s">
        <v>33</v>
      </c>
      <c r="M144" s="319" t="s">
        <v>33</v>
      </c>
      <c r="N144" s="319" t="s">
        <v>33</v>
      </c>
      <c r="O144" s="319" t="s">
        <v>33</v>
      </c>
      <c r="P144" s="319" t="s">
        <v>33</v>
      </c>
      <c r="Q144" s="319" t="s">
        <v>33</v>
      </c>
      <c r="R144" s="319" t="s">
        <v>33</v>
      </c>
      <c r="S144" s="319" t="s">
        <v>33</v>
      </c>
      <c r="T144" s="319" t="s">
        <v>33</v>
      </c>
      <c r="U144">
        <v>248</v>
      </c>
      <c r="V144">
        <v>175</v>
      </c>
      <c r="W144">
        <v>73</v>
      </c>
      <c r="X144">
        <v>49</v>
      </c>
      <c r="Y144">
        <v>46</v>
      </c>
      <c r="Z144">
        <v>55</v>
      </c>
      <c r="AA144">
        <v>46</v>
      </c>
      <c r="AB144">
        <v>30</v>
      </c>
      <c r="AC144">
        <v>16</v>
      </c>
      <c r="AD144">
        <v>15</v>
      </c>
      <c r="AE144">
        <v>10</v>
      </c>
      <c r="AF144">
        <v>25</v>
      </c>
      <c r="AG144">
        <v>2220</v>
      </c>
      <c r="AH144">
        <v>1178</v>
      </c>
      <c r="AI144">
        <v>1042</v>
      </c>
      <c r="AJ144">
        <v>82</v>
      </c>
      <c r="AK144">
        <v>78</v>
      </c>
      <c r="AL144">
        <v>86</v>
      </c>
    </row>
    <row r="145" spans="1:38" x14ac:dyDescent="0.35">
      <c r="A145" s="133" t="s">
        <v>108</v>
      </c>
      <c r="B145" s="133" t="s">
        <v>109</v>
      </c>
      <c r="C145">
        <v>3650</v>
      </c>
      <c r="D145">
        <v>1835</v>
      </c>
      <c r="E145">
        <v>1815</v>
      </c>
      <c r="F145">
        <v>86</v>
      </c>
      <c r="G145">
        <v>83</v>
      </c>
      <c r="H145">
        <v>88</v>
      </c>
      <c r="I145" s="319" t="s">
        <v>33</v>
      </c>
      <c r="J145" s="319" t="s">
        <v>33</v>
      </c>
      <c r="K145" s="319" t="s">
        <v>33</v>
      </c>
      <c r="L145" s="319" t="s">
        <v>33</v>
      </c>
      <c r="M145" s="319" t="s">
        <v>33</v>
      </c>
      <c r="N145" s="319" t="s">
        <v>33</v>
      </c>
      <c r="O145" s="319" t="s">
        <v>33</v>
      </c>
      <c r="P145" s="319" t="s">
        <v>33</v>
      </c>
      <c r="Q145" s="319" t="s">
        <v>33</v>
      </c>
      <c r="R145" s="319" t="s">
        <v>33</v>
      </c>
      <c r="S145" s="319" t="s">
        <v>33</v>
      </c>
      <c r="T145" s="319" t="s">
        <v>33</v>
      </c>
      <c r="U145">
        <v>347</v>
      </c>
      <c r="V145">
        <v>234</v>
      </c>
      <c r="W145">
        <v>113</v>
      </c>
      <c r="X145">
        <v>46</v>
      </c>
      <c r="Y145">
        <v>46</v>
      </c>
      <c r="Z145">
        <v>45</v>
      </c>
      <c r="AA145">
        <v>63</v>
      </c>
      <c r="AB145">
        <v>45</v>
      </c>
      <c r="AC145">
        <v>18</v>
      </c>
      <c r="AD145">
        <v>25</v>
      </c>
      <c r="AE145">
        <v>29</v>
      </c>
      <c r="AF145">
        <v>17</v>
      </c>
      <c r="AG145">
        <v>4077</v>
      </c>
      <c r="AH145">
        <v>2124</v>
      </c>
      <c r="AI145">
        <v>1953</v>
      </c>
      <c r="AJ145">
        <v>81</v>
      </c>
      <c r="AK145">
        <v>78</v>
      </c>
      <c r="AL145">
        <v>85</v>
      </c>
    </row>
    <row r="146" spans="1:38" x14ac:dyDescent="0.35">
      <c r="A146" s="133" t="s">
        <v>110</v>
      </c>
      <c r="B146" s="133" t="s">
        <v>111</v>
      </c>
      <c r="C146">
        <v>3304</v>
      </c>
      <c r="D146">
        <v>1652</v>
      </c>
      <c r="E146">
        <v>1652</v>
      </c>
      <c r="F146">
        <v>83</v>
      </c>
      <c r="G146">
        <v>81</v>
      </c>
      <c r="H146">
        <v>85</v>
      </c>
      <c r="I146" s="319" t="s">
        <v>33</v>
      </c>
      <c r="J146" s="319" t="s">
        <v>33</v>
      </c>
      <c r="K146" s="319" t="s">
        <v>33</v>
      </c>
      <c r="L146" s="319" t="s">
        <v>33</v>
      </c>
      <c r="M146" s="319" t="s">
        <v>33</v>
      </c>
      <c r="N146" s="319" t="s">
        <v>33</v>
      </c>
      <c r="O146" s="319" t="s">
        <v>33</v>
      </c>
      <c r="P146" s="319" t="s">
        <v>33</v>
      </c>
      <c r="Q146" s="319" t="s">
        <v>33</v>
      </c>
      <c r="R146" s="319" t="s">
        <v>33</v>
      </c>
      <c r="S146" s="319" t="s">
        <v>33</v>
      </c>
      <c r="T146" s="319" t="s">
        <v>33</v>
      </c>
      <c r="U146">
        <v>338</v>
      </c>
      <c r="V146">
        <v>241</v>
      </c>
      <c r="W146">
        <v>97</v>
      </c>
      <c r="X146">
        <v>40</v>
      </c>
      <c r="Y146">
        <v>41</v>
      </c>
      <c r="Z146">
        <v>35</v>
      </c>
      <c r="AA146">
        <v>91</v>
      </c>
      <c r="AB146">
        <v>67</v>
      </c>
      <c r="AC146">
        <v>24</v>
      </c>
      <c r="AD146">
        <v>24</v>
      </c>
      <c r="AE146">
        <v>24</v>
      </c>
      <c r="AF146">
        <v>25</v>
      </c>
      <c r="AG146">
        <v>3750</v>
      </c>
      <c r="AH146">
        <v>1973</v>
      </c>
      <c r="AI146">
        <v>1777</v>
      </c>
      <c r="AJ146">
        <v>77</v>
      </c>
      <c r="AK146">
        <v>74</v>
      </c>
      <c r="AL146">
        <v>81</v>
      </c>
    </row>
    <row r="147" spans="1:38" x14ac:dyDescent="0.35">
      <c r="A147" s="133" t="s">
        <v>368</v>
      </c>
      <c r="B147" s="133" t="s">
        <v>369</v>
      </c>
      <c r="C147">
        <v>4994</v>
      </c>
      <c r="D147">
        <v>2403</v>
      </c>
      <c r="E147">
        <v>2591</v>
      </c>
      <c r="F147">
        <v>81</v>
      </c>
      <c r="G147">
        <v>78</v>
      </c>
      <c r="H147">
        <v>83</v>
      </c>
      <c r="I147" s="319" t="s">
        <v>33</v>
      </c>
      <c r="J147" s="319" t="s">
        <v>33</v>
      </c>
      <c r="K147" s="319" t="s">
        <v>33</v>
      </c>
      <c r="L147" s="319" t="s">
        <v>33</v>
      </c>
      <c r="M147" s="319" t="s">
        <v>33</v>
      </c>
      <c r="N147" s="319" t="s">
        <v>33</v>
      </c>
      <c r="O147" s="319" t="s">
        <v>33</v>
      </c>
      <c r="P147" s="319" t="s">
        <v>33</v>
      </c>
      <c r="Q147" s="319" t="s">
        <v>33</v>
      </c>
      <c r="R147" s="319" t="s">
        <v>33</v>
      </c>
      <c r="S147" s="319" t="s">
        <v>33</v>
      </c>
      <c r="T147" s="319" t="s">
        <v>33</v>
      </c>
      <c r="U147">
        <v>586</v>
      </c>
      <c r="V147">
        <v>417</v>
      </c>
      <c r="W147">
        <v>169</v>
      </c>
      <c r="X147">
        <v>43</v>
      </c>
      <c r="Y147">
        <v>43</v>
      </c>
      <c r="Z147">
        <v>44</v>
      </c>
      <c r="AA147">
        <v>112</v>
      </c>
      <c r="AB147">
        <v>76</v>
      </c>
      <c r="AC147">
        <v>36</v>
      </c>
      <c r="AD147">
        <v>18</v>
      </c>
      <c r="AE147">
        <v>18</v>
      </c>
      <c r="AF147">
        <v>17</v>
      </c>
      <c r="AG147">
        <v>5724</v>
      </c>
      <c r="AH147">
        <v>2913</v>
      </c>
      <c r="AI147">
        <v>2811</v>
      </c>
      <c r="AJ147">
        <v>75</v>
      </c>
      <c r="AK147">
        <v>72</v>
      </c>
      <c r="AL147">
        <v>79</v>
      </c>
    </row>
    <row r="148" spans="1:38" x14ac:dyDescent="0.35">
      <c r="A148" s="133" t="s">
        <v>112</v>
      </c>
      <c r="B148" s="133" t="s">
        <v>113</v>
      </c>
      <c r="C148">
        <v>4410</v>
      </c>
      <c r="D148">
        <v>2193</v>
      </c>
      <c r="E148">
        <v>2217</v>
      </c>
      <c r="F148">
        <v>82</v>
      </c>
      <c r="G148">
        <v>79</v>
      </c>
      <c r="H148">
        <v>84</v>
      </c>
      <c r="I148" s="319" t="s">
        <v>33</v>
      </c>
      <c r="J148" s="319" t="s">
        <v>33</v>
      </c>
      <c r="K148" s="319" t="s">
        <v>33</v>
      </c>
      <c r="L148" s="319" t="s">
        <v>33</v>
      </c>
      <c r="M148" s="319" t="s">
        <v>33</v>
      </c>
      <c r="N148" s="319" t="s">
        <v>33</v>
      </c>
      <c r="O148" s="319" t="s">
        <v>33</v>
      </c>
      <c r="P148" s="319" t="s">
        <v>33</v>
      </c>
      <c r="Q148" s="319" t="s">
        <v>33</v>
      </c>
      <c r="R148" s="319" t="s">
        <v>33</v>
      </c>
      <c r="S148" s="319" t="s">
        <v>33</v>
      </c>
      <c r="T148" s="319" t="s">
        <v>33</v>
      </c>
      <c r="U148">
        <v>641</v>
      </c>
      <c r="V148">
        <v>443</v>
      </c>
      <c r="W148">
        <v>198</v>
      </c>
      <c r="X148">
        <v>40</v>
      </c>
      <c r="Y148">
        <v>38</v>
      </c>
      <c r="Z148">
        <v>42</v>
      </c>
      <c r="AA148">
        <v>79</v>
      </c>
      <c r="AB148">
        <v>57</v>
      </c>
      <c r="AC148">
        <v>22</v>
      </c>
      <c r="AD148">
        <v>16</v>
      </c>
      <c r="AE148">
        <v>11</v>
      </c>
      <c r="AF148">
        <v>32</v>
      </c>
      <c r="AG148">
        <v>5150</v>
      </c>
      <c r="AH148">
        <v>2701</v>
      </c>
      <c r="AI148">
        <v>2449</v>
      </c>
      <c r="AJ148">
        <v>75</v>
      </c>
      <c r="AK148">
        <v>71</v>
      </c>
      <c r="AL148">
        <v>80</v>
      </c>
    </row>
    <row r="149" spans="1:38" x14ac:dyDescent="0.35">
      <c r="A149" s="133" t="s">
        <v>374</v>
      </c>
      <c r="B149" s="133" t="s">
        <v>375</v>
      </c>
      <c r="C149">
        <v>5659</v>
      </c>
      <c r="D149">
        <v>2736</v>
      </c>
      <c r="E149">
        <v>2923</v>
      </c>
      <c r="F149">
        <v>83</v>
      </c>
      <c r="G149">
        <v>82</v>
      </c>
      <c r="H149">
        <v>84</v>
      </c>
      <c r="I149" s="319" t="s">
        <v>33</v>
      </c>
      <c r="J149" s="319" t="s">
        <v>33</v>
      </c>
      <c r="K149" s="319" t="s">
        <v>33</v>
      </c>
      <c r="L149" s="319" t="s">
        <v>33</v>
      </c>
      <c r="M149" s="319" t="s">
        <v>33</v>
      </c>
      <c r="N149" s="319" t="s">
        <v>33</v>
      </c>
      <c r="O149" s="319" t="s">
        <v>33</v>
      </c>
      <c r="P149" s="319" t="s">
        <v>33</v>
      </c>
      <c r="Q149" s="319" t="s">
        <v>33</v>
      </c>
      <c r="R149" s="319" t="s">
        <v>33</v>
      </c>
      <c r="S149" s="319" t="s">
        <v>33</v>
      </c>
      <c r="T149" s="319" t="s">
        <v>33</v>
      </c>
      <c r="U149">
        <v>793</v>
      </c>
      <c r="V149">
        <v>543</v>
      </c>
      <c r="W149">
        <v>250</v>
      </c>
      <c r="X149">
        <v>36</v>
      </c>
      <c r="Y149">
        <v>37</v>
      </c>
      <c r="Z149">
        <v>35</v>
      </c>
      <c r="AA149">
        <v>146</v>
      </c>
      <c r="AB149">
        <v>93</v>
      </c>
      <c r="AC149">
        <v>53</v>
      </c>
      <c r="AD149">
        <v>13</v>
      </c>
      <c r="AE149">
        <v>13</v>
      </c>
      <c r="AF149">
        <v>13</v>
      </c>
      <c r="AG149">
        <v>6634</v>
      </c>
      <c r="AH149">
        <v>3395</v>
      </c>
      <c r="AI149">
        <v>3239</v>
      </c>
      <c r="AJ149">
        <v>76</v>
      </c>
      <c r="AK149">
        <v>73</v>
      </c>
      <c r="AL149">
        <v>78</v>
      </c>
    </row>
    <row r="150" spans="1:38" x14ac:dyDescent="0.35">
      <c r="A150" s="133" t="s">
        <v>236</v>
      </c>
      <c r="B150" s="133" t="s">
        <v>237</v>
      </c>
      <c r="C150">
        <v>12583</v>
      </c>
      <c r="D150">
        <v>6102</v>
      </c>
      <c r="E150">
        <v>6481</v>
      </c>
      <c r="F150">
        <v>85</v>
      </c>
      <c r="G150">
        <v>84</v>
      </c>
      <c r="H150">
        <v>87</v>
      </c>
      <c r="I150" s="319" t="s">
        <v>33</v>
      </c>
      <c r="J150" s="319" t="s">
        <v>33</v>
      </c>
      <c r="K150" s="319" t="s">
        <v>33</v>
      </c>
      <c r="L150" s="319" t="s">
        <v>33</v>
      </c>
      <c r="M150" s="319" t="s">
        <v>33</v>
      </c>
      <c r="N150" s="319" t="s">
        <v>33</v>
      </c>
      <c r="O150" s="319" t="s">
        <v>33</v>
      </c>
      <c r="P150" s="319" t="s">
        <v>33</v>
      </c>
      <c r="Q150" s="319" t="s">
        <v>33</v>
      </c>
      <c r="R150" s="319" t="s">
        <v>33</v>
      </c>
      <c r="S150" s="319" t="s">
        <v>33</v>
      </c>
      <c r="T150" s="319" t="s">
        <v>33</v>
      </c>
      <c r="U150">
        <v>1457</v>
      </c>
      <c r="V150">
        <v>1021</v>
      </c>
      <c r="W150">
        <v>436</v>
      </c>
      <c r="X150">
        <v>42</v>
      </c>
      <c r="Y150">
        <v>42</v>
      </c>
      <c r="Z150">
        <v>44</v>
      </c>
      <c r="AA150">
        <v>197</v>
      </c>
      <c r="AB150">
        <v>147</v>
      </c>
      <c r="AC150">
        <v>50</v>
      </c>
      <c r="AD150">
        <v>10</v>
      </c>
      <c r="AE150" t="s">
        <v>414</v>
      </c>
      <c r="AF150" t="s">
        <v>414</v>
      </c>
      <c r="AG150">
        <v>14313</v>
      </c>
      <c r="AH150">
        <v>7304</v>
      </c>
      <c r="AI150">
        <v>7009</v>
      </c>
      <c r="AJ150">
        <v>79</v>
      </c>
      <c r="AK150">
        <v>76</v>
      </c>
      <c r="AL150">
        <v>83</v>
      </c>
    </row>
    <row r="151" spans="1:38" x14ac:dyDescent="0.35">
      <c r="A151" s="133" t="s">
        <v>333</v>
      </c>
      <c r="B151" s="133" t="s">
        <v>334</v>
      </c>
      <c r="C151">
        <v>1116</v>
      </c>
      <c r="D151">
        <v>523</v>
      </c>
      <c r="E151">
        <v>593</v>
      </c>
      <c r="F151">
        <v>82</v>
      </c>
      <c r="G151">
        <v>77</v>
      </c>
      <c r="H151">
        <v>86</v>
      </c>
      <c r="I151" s="319" t="s">
        <v>33</v>
      </c>
      <c r="J151" s="319" t="s">
        <v>33</v>
      </c>
      <c r="K151" s="319" t="s">
        <v>33</v>
      </c>
      <c r="L151" s="319" t="s">
        <v>33</v>
      </c>
      <c r="M151" s="319" t="s">
        <v>33</v>
      </c>
      <c r="N151" s="319" t="s">
        <v>33</v>
      </c>
      <c r="O151" s="319" t="s">
        <v>33</v>
      </c>
      <c r="P151" s="319" t="s">
        <v>33</v>
      </c>
      <c r="Q151" s="319" t="s">
        <v>33</v>
      </c>
      <c r="R151" s="319" t="s">
        <v>33</v>
      </c>
      <c r="S151" s="319" t="s">
        <v>33</v>
      </c>
      <c r="T151" s="319" t="s">
        <v>33</v>
      </c>
      <c r="U151">
        <v>142</v>
      </c>
      <c r="V151">
        <v>102</v>
      </c>
      <c r="W151">
        <v>40</v>
      </c>
      <c r="X151">
        <v>44</v>
      </c>
      <c r="Y151">
        <v>51</v>
      </c>
      <c r="Z151">
        <v>25</v>
      </c>
      <c r="AA151">
        <v>15</v>
      </c>
      <c r="AB151">
        <v>10</v>
      </c>
      <c r="AC151">
        <v>5</v>
      </c>
      <c r="AD151" t="s">
        <v>414</v>
      </c>
      <c r="AE151" t="s">
        <v>414</v>
      </c>
      <c r="AF151" t="s">
        <v>414</v>
      </c>
      <c r="AG151">
        <v>1277</v>
      </c>
      <c r="AH151">
        <v>636</v>
      </c>
      <c r="AI151">
        <v>641</v>
      </c>
      <c r="AJ151">
        <v>77</v>
      </c>
      <c r="AK151">
        <v>72</v>
      </c>
      <c r="AL151">
        <v>81</v>
      </c>
    </row>
    <row r="152" spans="1:38" x14ac:dyDescent="0.35">
      <c r="A152" s="133" t="s">
        <v>186</v>
      </c>
      <c r="B152" s="133" t="s">
        <v>187</v>
      </c>
      <c r="C152">
        <v>6830</v>
      </c>
      <c r="D152">
        <v>3274</v>
      </c>
      <c r="E152">
        <v>3556</v>
      </c>
      <c r="F152">
        <v>84</v>
      </c>
      <c r="G152">
        <v>81</v>
      </c>
      <c r="H152">
        <v>86</v>
      </c>
      <c r="I152" s="319" t="s">
        <v>33</v>
      </c>
      <c r="J152" s="319" t="s">
        <v>33</v>
      </c>
      <c r="K152" s="319" t="s">
        <v>33</v>
      </c>
      <c r="L152" s="319" t="s">
        <v>33</v>
      </c>
      <c r="M152" s="319" t="s">
        <v>33</v>
      </c>
      <c r="N152" s="319" t="s">
        <v>33</v>
      </c>
      <c r="O152" s="319" t="s">
        <v>33</v>
      </c>
      <c r="P152" s="319" t="s">
        <v>33</v>
      </c>
      <c r="Q152" s="319" t="s">
        <v>33</v>
      </c>
      <c r="R152" s="319" t="s">
        <v>33</v>
      </c>
      <c r="S152" s="319" t="s">
        <v>33</v>
      </c>
      <c r="T152" s="319" t="s">
        <v>33</v>
      </c>
      <c r="U152">
        <v>870</v>
      </c>
      <c r="V152">
        <v>627</v>
      </c>
      <c r="W152">
        <v>243</v>
      </c>
      <c r="X152">
        <v>43</v>
      </c>
      <c r="Y152">
        <v>42</v>
      </c>
      <c r="Z152">
        <v>46</v>
      </c>
      <c r="AA152">
        <v>117</v>
      </c>
      <c r="AB152">
        <v>80</v>
      </c>
      <c r="AC152">
        <v>37</v>
      </c>
      <c r="AD152">
        <v>15</v>
      </c>
      <c r="AE152">
        <v>15</v>
      </c>
      <c r="AF152">
        <v>14</v>
      </c>
      <c r="AG152">
        <v>7869</v>
      </c>
      <c r="AH152">
        <v>4011</v>
      </c>
      <c r="AI152">
        <v>3858</v>
      </c>
      <c r="AJ152">
        <v>78</v>
      </c>
      <c r="AK152">
        <v>73</v>
      </c>
      <c r="AL152">
        <v>82</v>
      </c>
    </row>
    <row r="153" spans="1:38" x14ac:dyDescent="0.35">
      <c r="A153" s="133" t="s">
        <v>240</v>
      </c>
      <c r="B153" s="133" t="s">
        <v>241</v>
      </c>
      <c r="C153">
        <v>7603</v>
      </c>
      <c r="D153">
        <v>3673</v>
      </c>
      <c r="E153">
        <v>3930</v>
      </c>
      <c r="F153">
        <v>80</v>
      </c>
      <c r="G153">
        <v>77</v>
      </c>
      <c r="H153">
        <v>83</v>
      </c>
      <c r="I153" s="319" t="s">
        <v>33</v>
      </c>
      <c r="J153" s="319" t="s">
        <v>33</v>
      </c>
      <c r="K153" s="319" t="s">
        <v>33</v>
      </c>
      <c r="L153" s="319" t="s">
        <v>33</v>
      </c>
      <c r="M153" s="319" t="s">
        <v>33</v>
      </c>
      <c r="N153" s="319" t="s">
        <v>33</v>
      </c>
      <c r="O153" s="319" t="s">
        <v>33</v>
      </c>
      <c r="P153" s="319" t="s">
        <v>33</v>
      </c>
      <c r="Q153" s="319" t="s">
        <v>33</v>
      </c>
      <c r="R153" s="319" t="s">
        <v>33</v>
      </c>
      <c r="S153" s="319" t="s">
        <v>33</v>
      </c>
      <c r="T153" s="319" t="s">
        <v>33</v>
      </c>
      <c r="U153">
        <v>1206</v>
      </c>
      <c r="V153">
        <v>831</v>
      </c>
      <c r="W153">
        <v>375</v>
      </c>
      <c r="X153">
        <v>39</v>
      </c>
      <c r="Y153">
        <v>39</v>
      </c>
      <c r="Z153">
        <v>38</v>
      </c>
      <c r="AA153">
        <v>140</v>
      </c>
      <c r="AB153">
        <v>100</v>
      </c>
      <c r="AC153">
        <v>40</v>
      </c>
      <c r="AD153">
        <v>21</v>
      </c>
      <c r="AE153">
        <v>20</v>
      </c>
      <c r="AF153">
        <v>25</v>
      </c>
      <c r="AG153">
        <v>8990</v>
      </c>
      <c r="AH153">
        <v>4621</v>
      </c>
      <c r="AI153">
        <v>4369</v>
      </c>
      <c r="AJ153">
        <v>73</v>
      </c>
      <c r="AK153">
        <v>69</v>
      </c>
      <c r="AL153">
        <v>78</v>
      </c>
    </row>
    <row r="154" spans="1:38" x14ac:dyDescent="0.35">
      <c r="A154" s="133" t="s">
        <v>188</v>
      </c>
      <c r="B154" s="133" t="s">
        <v>189</v>
      </c>
      <c r="C154">
        <v>8284</v>
      </c>
      <c r="D154">
        <v>4047</v>
      </c>
      <c r="E154">
        <v>4237</v>
      </c>
      <c r="F154">
        <v>81</v>
      </c>
      <c r="G154">
        <v>79</v>
      </c>
      <c r="H154">
        <v>83</v>
      </c>
      <c r="I154" s="319" t="s">
        <v>33</v>
      </c>
      <c r="J154" s="319" t="s">
        <v>33</v>
      </c>
      <c r="K154" s="319" t="s">
        <v>33</v>
      </c>
      <c r="L154" s="319" t="s">
        <v>33</v>
      </c>
      <c r="M154" s="319" t="s">
        <v>33</v>
      </c>
      <c r="N154" s="319" t="s">
        <v>33</v>
      </c>
      <c r="O154" s="319" t="s">
        <v>33</v>
      </c>
      <c r="P154" s="319" t="s">
        <v>33</v>
      </c>
      <c r="Q154" s="319" t="s">
        <v>33</v>
      </c>
      <c r="R154" s="319" t="s">
        <v>33</v>
      </c>
      <c r="S154" s="319" t="s">
        <v>33</v>
      </c>
      <c r="T154" s="319" t="s">
        <v>33</v>
      </c>
      <c r="U154">
        <v>806</v>
      </c>
      <c r="V154">
        <v>573</v>
      </c>
      <c r="W154">
        <v>233</v>
      </c>
      <c r="X154">
        <v>40</v>
      </c>
      <c r="Y154">
        <v>39</v>
      </c>
      <c r="Z154">
        <v>43</v>
      </c>
      <c r="AA154">
        <v>120</v>
      </c>
      <c r="AB154">
        <v>86</v>
      </c>
      <c r="AC154">
        <v>34</v>
      </c>
      <c r="AD154">
        <v>14</v>
      </c>
      <c r="AE154">
        <v>12</v>
      </c>
      <c r="AF154">
        <v>21</v>
      </c>
      <c r="AG154">
        <v>9272</v>
      </c>
      <c r="AH154">
        <v>4736</v>
      </c>
      <c r="AI154">
        <v>4536</v>
      </c>
      <c r="AJ154">
        <v>76</v>
      </c>
      <c r="AK154">
        <v>73</v>
      </c>
      <c r="AL154">
        <v>80</v>
      </c>
    </row>
    <row r="155" spans="1:38" x14ac:dyDescent="0.35">
      <c r="A155" s="318" t="s">
        <v>634</v>
      </c>
      <c r="B155" s="133" t="s">
        <v>89</v>
      </c>
      <c r="C155">
        <v>2713</v>
      </c>
      <c r="D155">
        <v>1289</v>
      </c>
      <c r="E155">
        <v>1424</v>
      </c>
      <c r="F155">
        <v>87</v>
      </c>
      <c r="G155">
        <v>85</v>
      </c>
      <c r="H155">
        <v>88</v>
      </c>
      <c r="I155" s="319" t="s">
        <v>33</v>
      </c>
      <c r="J155" s="319" t="s">
        <v>33</v>
      </c>
      <c r="K155" s="319" t="s">
        <v>33</v>
      </c>
      <c r="L155" s="319" t="s">
        <v>33</v>
      </c>
      <c r="M155" s="319" t="s">
        <v>33</v>
      </c>
      <c r="N155" s="319" t="s">
        <v>33</v>
      </c>
      <c r="O155" s="319" t="s">
        <v>33</v>
      </c>
      <c r="P155" s="319" t="s">
        <v>33</v>
      </c>
      <c r="Q155" s="319" t="s">
        <v>33</v>
      </c>
      <c r="R155" s="319" t="s">
        <v>33</v>
      </c>
      <c r="S155" s="319" t="s">
        <v>33</v>
      </c>
      <c r="T155" s="319" t="s">
        <v>33</v>
      </c>
      <c r="U155">
        <v>551</v>
      </c>
      <c r="V155">
        <v>383</v>
      </c>
      <c r="W155">
        <v>168</v>
      </c>
      <c r="X155">
        <v>49</v>
      </c>
      <c r="Y155">
        <v>49</v>
      </c>
      <c r="Z155">
        <v>48</v>
      </c>
      <c r="AA155">
        <v>32</v>
      </c>
      <c r="AB155">
        <v>25</v>
      </c>
      <c r="AC155">
        <v>7</v>
      </c>
      <c r="AD155">
        <v>19</v>
      </c>
      <c r="AE155" t="s">
        <v>414</v>
      </c>
      <c r="AF155" t="s">
        <v>414</v>
      </c>
      <c r="AG155">
        <v>3304</v>
      </c>
      <c r="AH155">
        <v>1702</v>
      </c>
      <c r="AI155">
        <v>1602</v>
      </c>
      <c r="AJ155">
        <v>80</v>
      </c>
      <c r="AK155">
        <v>76</v>
      </c>
      <c r="AL155">
        <v>84</v>
      </c>
    </row>
    <row r="156" spans="1:38" x14ac:dyDescent="0.35">
      <c r="A156" s="133" t="s">
        <v>341</v>
      </c>
      <c r="B156" s="133" t="s">
        <v>342</v>
      </c>
      <c r="C156">
        <v>6467</v>
      </c>
      <c r="D156">
        <v>3195</v>
      </c>
      <c r="E156">
        <v>3272</v>
      </c>
      <c r="F156">
        <v>82</v>
      </c>
      <c r="G156">
        <v>80</v>
      </c>
      <c r="H156">
        <v>84</v>
      </c>
      <c r="I156" s="319" t="s">
        <v>33</v>
      </c>
      <c r="J156" s="319" t="s">
        <v>33</v>
      </c>
      <c r="K156" s="319" t="s">
        <v>33</v>
      </c>
      <c r="L156" s="319" t="s">
        <v>33</v>
      </c>
      <c r="M156" s="319" t="s">
        <v>33</v>
      </c>
      <c r="N156" s="319" t="s">
        <v>33</v>
      </c>
      <c r="O156" s="319" t="s">
        <v>33</v>
      </c>
      <c r="P156" s="319" t="s">
        <v>33</v>
      </c>
      <c r="Q156" s="319" t="s">
        <v>33</v>
      </c>
      <c r="R156" s="319" t="s">
        <v>33</v>
      </c>
      <c r="S156" s="319" t="s">
        <v>33</v>
      </c>
      <c r="T156" s="319" t="s">
        <v>33</v>
      </c>
      <c r="U156">
        <v>727</v>
      </c>
      <c r="V156">
        <v>517</v>
      </c>
      <c r="W156">
        <v>210</v>
      </c>
      <c r="X156">
        <v>37</v>
      </c>
      <c r="Y156">
        <v>40</v>
      </c>
      <c r="Z156">
        <v>29</v>
      </c>
      <c r="AA156">
        <v>112</v>
      </c>
      <c r="AB156">
        <v>77</v>
      </c>
      <c r="AC156">
        <v>35</v>
      </c>
      <c r="AD156">
        <v>13</v>
      </c>
      <c r="AE156">
        <v>13</v>
      </c>
      <c r="AF156">
        <v>11</v>
      </c>
      <c r="AG156">
        <v>7350</v>
      </c>
      <c r="AH156">
        <v>3806</v>
      </c>
      <c r="AI156">
        <v>3544</v>
      </c>
      <c r="AJ156">
        <v>76</v>
      </c>
      <c r="AK156">
        <v>73</v>
      </c>
      <c r="AL156">
        <v>79</v>
      </c>
    </row>
    <row r="157" spans="1:38" x14ac:dyDescent="0.35">
      <c r="A157" s="133" t="s">
        <v>384</v>
      </c>
      <c r="B157" s="133" t="s">
        <v>385</v>
      </c>
      <c r="C157">
        <v>5059</v>
      </c>
      <c r="D157">
        <v>2452</v>
      </c>
      <c r="E157">
        <v>2607</v>
      </c>
      <c r="F157">
        <v>83</v>
      </c>
      <c r="G157">
        <v>80</v>
      </c>
      <c r="H157">
        <v>85</v>
      </c>
      <c r="I157" s="319" t="s">
        <v>33</v>
      </c>
      <c r="J157" s="319" t="s">
        <v>33</v>
      </c>
      <c r="K157" s="319" t="s">
        <v>33</v>
      </c>
      <c r="L157" s="319" t="s">
        <v>33</v>
      </c>
      <c r="M157" s="319" t="s">
        <v>33</v>
      </c>
      <c r="N157" s="319" t="s">
        <v>33</v>
      </c>
      <c r="O157" s="319" t="s">
        <v>33</v>
      </c>
      <c r="P157" s="319" t="s">
        <v>33</v>
      </c>
      <c r="Q157" s="319" t="s">
        <v>33</v>
      </c>
      <c r="R157" s="319" t="s">
        <v>33</v>
      </c>
      <c r="S157" s="319" t="s">
        <v>33</v>
      </c>
      <c r="T157" s="319" t="s">
        <v>33</v>
      </c>
      <c r="U157">
        <v>699</v>
      </c>
      <c r="V157">
        <v>461</v>
      </c>
      <c r="W157">
        <v>238</v>
      </c>
      <c r="X157">
        <v>38</v>
      </c>
      <c r="Y157">
        <v>39</v>
      </c>
      <c r="Z157">
        <v>38</v>
      </c>
      <c r="AA157">
        <v>30</v>
      </c>
      <c r="AB157">
        <v>20</v>
      </c>
      <c r="AC157">
        <v>10</v>
      </c>
      <c r="AD157">
        <v>10</v>
      </c>
      <c r="AE157" t="s">
        <v>414</v>
      </c>
      <c r="AF157" t="s">
        <v>414</v>
      </c>
      <c r="AG157">
        <v>5819</v>
      </c>
      <c r="AH157">
        <v>2951</v>
      </c>
      <c r="AI157">
        <v>2868</v>
      </c>
      <c r="AJ157">
        <v>77</v>
      </c>
      <c r="AK157">
        <v>73</v>
      </c>
      <c r="AL157">
        <v>80</v>
      </c>
    </row>
    <row r="158" spans="1:38" x14ac:dyDescent="0.35">
      <c r="A158" s="133" t="s">
        <v>245</v>
      </c>
      <c r="B158" s="133" t="s">
        <v>246</v>
      </c>
      <c r="C158">
        <v>6948</v>
      </c>
      <c r="D158">
        <v>3328</v>
      </c>
      <c r="E158">
        <v>3620</v>
      </c>
      <c r="F158">
        <v>83</v>
      </c>
      <c r="G158">
        <v>80</v>
      </c>
      <c r="H158">
        <v>85</v>
      </c>
      <c r="I158" s="319" t="s">
        <v>33</v>
      </c>
      <c r="J158" s="319" t="s">
        <v>33</v>
      </c>
      <c r="K158" s="319" t="s">
        <v>33</v>
      </c>
      <c r="L158" s="319" t="s">
        <v>33</v>
      </c>
      <c r="M158" s="319" t="s">
        <v>33</v>
      </c>
      <c r="N158" s="319" t="s">
        <v>33</v>
      </c>
      <c r="O158" s="319" t="s">
        <v>33</v>
      </c>
      <c r="P158" s="319" t="s">
        <v>33</v>
      </c>
      <c r="Q158" s="319" t="s">
        <v>33</v>
      </c>
      <c r="R158" s="319" t="s">
        <v>33</v>
      </c>
      <c r="S158" s="319" t="s">
        <v>33</v>
      </c>
      <c r="T158" s="319" t="s">
        <v>33</v>
      </c>
      <c r="U158">
        <v>825</v>
      </c>
      <c r="V158">
        <v>563</v>
      </c>
      <c r="W158">
        <v>262</v>
      </c>
      <c r="X158">
        <v>41</v>
      </c>
      <c r="Y158">
        <v>42</v>
      </c>
      <c r="Z158">
        <v>38</v>
      </c>
      <c r="AA158">
        <v>137</v>
      </c>
      <c r="AB158">
        <v>96</v>
      </c>
      <c r="AC158">
        <v>41</v>
      </c>
      <c r="AD158">
        <v>14</v>
      </c>
      <c r="AE158">
        <v>16</v>
      </c>
      <c r="AF158">
        <v>10</v>
      </c>
      <c r="AG158">
        <v>7952</v>
      </c>
      <c r="AH158">
        <v>4012</v>
      </c>
      <c r="AI158">
        <v>3940</v>
      </c>
      <c r="AJ158">
        <v>77</v>
      </c>
      <c r="AK158">
        <v>73</v>
      </c>
      <c r="AL158">
        <v>81</v>
      </c>
    </row>
    <row r="159" spans="1:38" x14ac:dyDescent="0.35">
      <c r="A159" s="133" t="s">
        <v>351</v>
      </c>
      <c r="B159" s="133" t="s">
        <v>352</v>
      </c>
      <c r="C159">
        <v>11274</v>
      </c>
      <c r="D159">
        <v>5522</v>
      </c>
      <c r="E159">
        <v>5752</v>
      </c>
      <c r="F159">
        <v>84</v>
      </c>
      <c r="G159">
        <v>83</v>
      </c>
      <c r="H159">
        <v>86</v>
      </c>
      <c r="I159" s="319" t="s">
        <v>33</v>
      </c>
      <c r="J159" s="319" t="s">
        <v>33</v>
      </c>
      <c r="K159" s="319" t="s">
        <v>33</v>
      </c>
      <c r="L159" s="319" t="s">
        <v>33</v>
      </c>
      <c r="M159" s="319" t="s">
        <v>33</v>
      </c>
      <c r="N159" s="319" t="s">
        <v>33</v>
      </c>
      <c r="O159" s="319" t="s">
        <v>33</v>
      </c>
      <c r="P159" s="319" t="s">
        <v>33</v>
      </c>
      <c r="Q159" s="319" t="s">
        <v>33</v>
      </c>
      <c r="R159" s="319" t="s">
        <v>33</v>
      </c>
      <c r="S159" s="319" t="s">
        <v>33</v>
      </c>
      <c r="T159" s="319" t="s">
        <v>33</v>
      </c>
      <c r="U159">
        <v>1256</v>
      </c>
      <c r="V159">
        <v>889</v>
      </c>
      <c r="W159">
        <v>367</v>
      </c>
      <c r="X159">
        <v>39</v>
      </c>
      <c r="Y159">
        <v>41</v>
      </c>
      <c r="Z159">
        <v>35</v>
      </c>
      <c r="AA159">
        <v>233</v>
      </c>
      <c r="AB159">
        <v>174</v>
      </c>
      <c r="AC159">
        <v>59</v>
      </c>
      <c r="AD159">
        <v>20</v>
      </c>
      <c r="AE159">
        <v>22</v>
      </c>
      <c r="AF159">
        <v>14</v>
      </c>
      <c r="AG159">
        <v>12857</v>
      </c>
      <c r="AH159">
        <v>6644</v>
      </c>
      <c r="AI159">
        <v>6213</v>
      </c>
      <c r="AJ159">
        <v>78</v>
      </c>
      <c r="AK159">
        <v>75</v>
      </c>
      <c r="AL159">
        <v>82</v>
      </c>
    </row>
    <row r="160" spans="1:38" x14ac:dyDescent="0.35">
      <c r="A160" s="133" t="s">
        <v>220</v>
      </c>
      <c r="B160" s="133" t="s">
        <v>221</v>
      </c>
      <c r="C160">
        <v>5444</v>
      </c>
      <c r="D160">
        <v>2622</v>
      </c>
      <c r="E160">
        <v>2822</v>
      </c>
      <c r="F160">
        <v>83</v>
      </c>
      <c r="G160">
        <v>81</v>
      </c>
      <c r="H160">
        <v>84</v>
      </c>
      <c r="I160" s="319" t="s">
        <v>33</v>
      </c>
      <c r="J160" s="319" t="s">
        <v>33</v>
      </c>
      <c r="K160" s="319" t="s">
        <v>33</v>
      </c>
      <c r="L160" s="319" t="s">
        <v>33</v>
      </c>
      <c r="M160" s="319" t="s">
        <v>33</v>
      </c>
      <c r="N160" s="319" t="s">
        <v>33</v>
      </c>
      <c r="O160" s="319" t="s">
        <v>33</v>
      </c>
      <c r="P160" s="319" t="s">
        <v>33</v>
      </c>
      <c r="Q160" s="319" t="s">
        <v>33</v>
      </c>
      <c r="R160" s="319" t="s">
        <v>33</v>
      </c>
      <c r="S160" s="319" t="s">
        <v>33</v>
      </c>
      <c r="T160" s="319" t="s">
        <v>33</v>
      </c>
      <c r="U160">
        <v>598</v>
      </c>
      <c r="V160">
        <v>412</v>
      </c>
      <c r="W160">
        <v>186</v>
      </c>
      <c r="X160">
        <v>42</v>
      </c>
      <c r="Y160">
        <v>42</v>
      </c>
      <c r="Z160">
        <v>42</v>
      </c>
      <c r="AA160">
        <v>136</v>
      </c>
      <c r="AB160">
        <v>96</v>
      </c>
      <c r="AC160">
        <v>40</v>
      </c>
      <c r="AD160">
        <v>18</v>
      </c>
      <c r="AE160">
        <v>18</v>
      </c>
      <c r="AF160">
        <v>18</v>
      </c>
      <c r="AG160">
        <v>6204</v>
      </c>
      <c r="AH160">
        <v>3145</v>
      </c>
      <c r="AI160">
        <v>3059</v>
      </c>
      <c r="AJ160">
        <v>77</v>
      </c>
      <c r="AK160">
        <v>74</v>
      </c>
      <c r="AL160">
        <v>81</v>
      </c>
    </row>
    <row r="161" spans="1:38" x14ac:dyDescent="0.35">
      <c r="A161" s="133" t="s">
        <v>355</v>
      </c>
      <c r="B161" s="133" t="s">
        <v>356</v>
      </c>
      <c r="C161">
        <v>7988</v>
      </c>
      <c r="D161">
        <v>3870</v>
      </c>
      <c r="E161">
        <v>4118</v>
      </c>
      <c r="F161">
        <v>78</v>
      </c>
      <c r="G161">
        <v>74</v>
      </c>
      <c r="H161">
        <v>82</v>
      </c>
      <c r="I161" s="319" t="s">
        <v>33</v>
      </c>
      <c r="J161" s="319" t="s">
        <v>33</v>
      </c>
      <c r="K161" s="319" t="s">
        <v>33</v>
      </c>
      <c r="L161" s="319" t="s">
        <v>33</v>
      </c>
      <c r="M161" s="319" t="s">
        <v>33</v>
      </c>
      <c r="N161" s="319" t="s">
        <v>33</v>
      </c>
      <c r="O161" s="319" t="s">
        <v>33</v>
      </c>
      <c r="P161" s="319" t="s">
        <v>33</v>
      </c>
      <c r="Q161" s="319" t="s">
        <v>33</v>
      </c>
      <c r="R161" s="319" t="s">
        <v>33</v>
      </c>
      <c r="S161" s="319" t="s">
        <v>33</v>
      </c>
      <c r="T161" s="319" t="s">
        <v>33</v>
      </c>
      <c r="U161">
        <v>981</v>
      </c>
      <c r="V161">
        <v>661</v>
      </c>
      <c r="W161">
        <v>320</v>
      </c>
      <c r="X161">
        <v>39</v>
      </c>
      <c r="Y161">
        <v>37</v>
      </c>
      <c r="Z161">
        <v>42</v>
      </c>
      <c r="AA161">
        <v>178</v>
      </c>
      <c r="AB161">
        <v>135</v>
      </c>
      <c r="AC161">
        <v>43</v>
      </c>
      <c r="AD161">
        <v>20</v>
      </c>
      <c r="AE161">
        <v>16</v>
      </c>
      <c r="AF161">
        <v>33</v>
      </c>
      <c r="AG161">
        <v>9187</v>
      </c>
      <c r="AH161">
        <v>4690</v>
      </c>
      <c r="AI161">
        <v>4497</v>
      </c>
      <c r="AJ161">
        <v>73</v>
      </c>
      <c r="AK161">
        <v>67</v>
      </c>
      <c r="AL161">
        <v>78</v>
      </c>
    </row>
    <row r="162" spans="1:38" x14ac:dyDescent="0.35">
      <c r="C162"/>
      <c r="D162"/>
      <c r="E162"/>
      <c r="F162"/>
      <c r="G162"/>
      <c r="H162"/>
      <c r="I162" s="319"/>
      <c r="J162" s="319"/>
      <c r="K162" s="319"/>
      <c r="L162" s="319"/>
      <c r="M162" s="319"/>
      <c r="N162" s="319"/>
      <c r="O162" s="319"/>
      <c r="P162" s="319"/>
      <c r="Q162" s="319"/>
      <c r="R162" s="319"/>
      <c r="S162" s="319"/>
      <c r="T162" s="319"/>
      <c r="U162"/>
      <c r="V162"/>
      <c r="W162"/>
      <c r="X162"/>
      <c r="Y162"/>
      <c r="Z162"/>
      <c r="AA162"/>
      <c r="AB162"/>
      <c r="AC162"/>
      <c r="AD162"/>
      <c r="AE162"/>
      <c r="AF162"/>
      <c r="AG162"/>
      <c r="AH162"/>
      <c r="AI162"/>
      <c r="AJ162"/>
      <c r="AK162"/>
      <c r="AL162"/>
    </row>
    <row r="163" spans="1:38" x14ac:dyDescent="0.35">
      <c r="A163" s="164" t="s">
        <v>72</v>
      </c>
      <c r="B163" s="176" t="s">
        <v>73</v>
      </c>
      <c r="C163">
        <v>24690</v>
      </c>
      <c r="D163">
        <v>11870</v>
      </c>
      <c r="E163">
        <v>12830</v>
      </c>
      <c r="F163">
        <v>84</v>
      </c>
      <c r="G163">
        <v>82</v>
      </c>
      <c r="H163">
        <v>86</v>
      </c>
      <c r="I163" s="319" t="s">
        <v>33</v>
      </c>
      <c r="J163" s="319" t="s">
        <v>33</v>
      </c>
      <c r="K163" s="319" t="s">
        <v>33</v>
      </c>
      <c r="L163" s="319" t="s">
        <v>33</v>
      </c>
      <c r="M163" s="319" t="s">
        <v>33</v>
      </c>
      <c r="N163" s="319" t="s">
        <v>33</v>
      </c>
      <c r="O163" s="319" t="s">
        <v>33</v>
      </c>
      <c r="P163" s="319" t="s">
        <v>33</v>
      </c>
      <c r="Q163" s="319" t="s">
        <v>33</v>
      </c>
      <c r="R163" s="319" t="s">
        <v>33</v>
      </c>
      <c r="S163" s="319" t="s">
        <v>33</v>
      </c>
      <c r="T163" s="319" t="s">
        <v>33</v>
      </c>
      <c r="U163">
        <v>4100</v>
      </c>
      <c r="V163">
        <v>2810</v>
      </c>
      <c r="W163">
        <v>1290</v>
      </c>
      <c r="X163">
        <v>44</v>
      </c>
      <c r="Y163">
        <v>44</v>
      </c>
      <c r="Z163">
        <v>44</v>
      </c>
      <c r="AA163">
        <v>520</v>
      </c>
      <c r="AB163">
        <v>370</v>
      </c>
      <c r="AC163">
        <v>150</v>
      </c>
      <c r="AD163">
        <v>12</v>
      </c>
      <c r="AE163">
        <v>12</v>
      </c>
      <c r="AF163">
        <v>12</v>
      </c>
      <c r="AG163">
        <v>29420</v>
      </c>
      <c r="AH163">
        <v>15110</v>
      </c>
      <c r="AI163">
        <v>14310</v>
      </c>
      <c r="AJ163">
        <v>77</v>
      </c>
      <c r="AK163">
        <v>73</v>
      </c>
      <c r="AL163">
        <v>81</v>
      </c>
    </row>
    <row r="164" spans="1:38" x14ac:dyDescent="0.35">
      <c r="A164" s="164" t="s">
        <v>98</v>
      </c>
      <c r="B164" s="176" t="s">
        <v>99</v>
      </c>
      <c r="C164">
        <v>74080</v>
      </c>
      <c r="D164">
        <v>35830</v>
      </c>
      <c r="E164">
        <v>38250</v>
      </c>
      <c r="F164">
        <v>83</v>
      </c>
      <c r="G164">
        <v>81</v>
      </c>
      <c r="H164">
        <v>85</v>
      </c>
      <c r="I164" s="319" t="s">
        <v>33</v>
      </c>
      <c r="J164" s="319" t="s">
        <v>33</v>
      </c>
      <c r="K164" s="319" t="s">
        <v>33</v>
      </c>
      <c r="L164" s="319" t="s">
        <v>33</v>
      </c>
      <c r="M164" s="319" t="s">
        <v>33</v>
      </c>
      <c r="N164" s="319" t="s">
        <v>33</v>
      </c>
      <c r="O164" s="319" t="s">
        <v>33</v>
      </c>
      <c r="P164" s="319" t="s">
        <v>33</v>
      </c>
      <c r="Q164" s="319" t="s">
        <v>33</v>
      </c>
      <c r="R164" s="319" t="s">
        <v>33</v>
      </c>
      <c r="S164" s="319" t="s">
        <v>33</v>
      </c>
      <c r="T164" s="319" t="s">
        <v>33</v>
      </c>
      <c r="U164">
        <v>10230</v>
      </c>
      <c r="V164">
        <v>7010</v>
      </c>
      <c r="W164">
        <v>3220</v>
      </c>
      <c r="X164">
        <v>39</v>
      </c>
      <c r="Y164">
        <v>39</v>
      </c>
      <c r="Z164">
        <v>39</v>
      </c>
      <c r="AA164">
        <v>1420</v>
      </c>
      <c r="AB164">
        <v>1070</v>
      </c>
      <c r="AC164">
        <v>360</v>
      </c>
      <c r="AD164">
        <v>17</v>
      </c>
      <c r="AE164">
        <v>19</v>
      </c>
      <c r="AF164">
        <v>14</v>
      </c>
      <c r="AG164">
        <v>86260</v>
      </c>
      <c r="AH164">
        <v>44180</v>
      </c>
      <c r="AI164">
        <v>42080</v>
      </c>
      <c r="AJ164">
        <v>76</v>
      </c>
      <c r="AK164">
        <v>72</v>
      </c>
      <c r="AL164">
        <v>80</v>
      </c>
    </row>
    <row r="165" spans="1:38" x14ac:dyDescent="0.35">
      <c r="A165" s="164" t="s">
        <v>145</v>
      </c>
      <c r="B165" s="177" t="s">
        <v>146</v>
      </c>
      <c r="C165">
        <v>55910</v>
      </c>
      <c r="D165">
        <v>27350</v>
      </c>
      <c r="E165">
        <v>28560</v>
      </c>
      <c r="F165">
        <v>80</v>
      </c>
      <c r="G165">
        <v>77</v>
      </c>
      <c r="H165">
        <v>83</v>
      </c>
      <c r="I165" s="319" t="s">
        <v>33</v>
      </c>
      <c r="J165" s="319" t="s">
        <v>33</v>
      </c>
      <c r="K165" s="319" t="s">
        <v>33</v>
      </c>
      <c r="L165" s="319" t="s">
        <v>33</v>
      </c>
      <c r="M165" s="319" t="s">
        <v>33</v>
      </c>
      <c r="N165" s="319" t="s">
        <v>33</v>
      </c>
      <c r="O165" s="319" t="s">
        <v>33</v>
      </c>
      <c r="P165" s="319" t="s">
        <v>33</v>
      </c>
      <c r="Q165" s="319" t="s">
        <v>33</v>
      </c>
      <c r="R165" s="319" t="s">
        <v>33</v>
      </c>
      <c r="S165" s="319" t="s">
        <v>33</v>
      </c>
      <c r="T165" s="319" t="s">
        <v>33</v>
      </c>
      <c r="U165">
        <v>7570</v>
      </c>
      <c r="V165">
        <v>5070</v>
      </c>
      <c r="W165">
        <v>2500</v>
      </c>
      <c r="X165">
        <v>39</v>
      </c>
      <c r="Y165">
        <v>38</v>
      </c>
      <c r="Z165">
        <v>40</v>
      </c>
      <c r="AA165">
        <v>830</v>
      </c>
      <c r="AB165">
        <v>590</v>
      </c>
      <c r="AC165">
        <v>240</v>
      </c>
      <c r="AD165">
        <v>17</v>
      </c>
      <c r="AE165">
        <v>17</v>
      </c>
      <c r="AF165">
        <v>15</v>
      </c>
      <c r="AG165">
        <v>64680</v>
      </c>
      <c r="AH165">
        <v>33200</v>
      </c>
      <c r="AI165">
        <v>31480</v>
      </c>
      <c r="AJ165">
        <v>74</v>
      </c>
      <c r="AK165">
        <v>70</v>
      </c>
      <c r="AL165">
        <v>79</v>
      </c>
    </row>
    <row r="166" spans="1:38" x14ac:dyDescent="0.35">
      <c r="A166" s="164" t="s">
        <v>176</v>
      </c>
      <c r="B166" s="176" t="s">
        <v>177</v>
      </c>
      <c r="C166">
        <v>47620</v>
      </c>
      <c r="D166">
        <v>23170</v>
      </c>
      <c r="E166">
        <v>24450</v>
      </c>
      <c r="F166">
        <v>80</v>
      </c>
      <c r="G166">
        <v>78</v>
      </c>
      <c r="H166">
        <v>82</v>
      </c>
      <c r="I166" s="319" t="s">
        <v>33</v>
      </c>
      <c r="J166" s="319" t="s">
        <v>33</v>
      </c>
      <c r="K166" s="319" t="s">
        <v>33</v>
      </c>
      <c r="L166" s="319" t="s">
        <v>33</v>
      </c>
      <c r="M166" s="319" t="s">
        <v>33</v>
      </c>
      <c r="N166" s="319" t="s">
        <v>33</v>
      </c>
      <c r="O166" s="319" t="s">
        <v>33</v>
      </c>
      <c r="P166" s="319" t="s">
        <v>33</v>
      </c>
      <c r="Q166" s="319" t="s">
        <v>33</v>
      </c>
      <c r="R166" s="319" t="s">
        <v>33</v>
      </c>
      <c r="S166" s="319" t="s">
        <v>33</v>
      </c>
      <c r="T166" s="319" t="s">
        <v>33</v>
      </c>
      <c r="U166">
        <v>5600</v>
      </c>
      <c r="V166">
        <v>3930</v>
      </c>
      <c r="W166">
        <v>1680</v>
      </c>
      <c r="X166">
        <v>38</v>
      </c>
      <c r="Y166">
        <v>38</v>
      </c>
      <c r="Z166">
        <v>40</v>
      </c>
      <c r="AA166">
        <v>690</v>
      </c>
      <c r="AB166">
        <v>500</v>
      </c>
      <c r="AC166">
        <v>190</v>
      </c>
      <c r="AD166">
        <v>13</v>
      </c>
      <c r="AE166">
        <v>12</v>
      </c>
      <c r="AF166">
        <v>16</v>
      </c>
      <c r="AG166">
        <v>54270</v>
      </c>
      <c r="AH166">
        <v>27790</v>
      </c>
      <c r="AI166">
        <v>26490</v>
      </c>
      <c r="AJ166">
        <v>75</v>
      </c>
      <c r="AK166">
        <v>71</v>
      </c>
      <c r="AL166">
        <v>79</v>
      </c>
    </row>
    <row r="167" spans="1:38" x14ac:dyDescent="0.35">
      <c r="A167" s="164" t="s">
        <v>196</v>
      </c>
      <c r="B167" s="176" t="s">
        <v>197</v>
      </c>
      <c r="C167">
        <v>59480</v>
      </c>
      <c r="D167">
        <v>28680</v>
      </c>
      <c r="E167">
        <v>30800</v>
      </c>
      <c r="F167">
        <v>85</v>
      </c>
      <c r="G167">
        <v>83</v>
      </c>
      <c r="H167">
        <v>87</v>
      </c>
      <c r="I167" s="319" t="s">
        <v>33</v>
      </c>
      <c r="J167" s="319" t="s">
        <v>33</v>
      </c>
      <c r="K167" s="319" t="s">
        <v>33</v>
      </c>
      <c r="L167" s="319" t="s">
        <v>33</v>
      </c>
      <c r="M167" s="319" t="s">
        <v>33</v>
      </c>
      <c r="N167" s="319" t="s">
        <v>33</v>
      </c>
      <c r="O167" s="319" t="s">
        <v>33</v>
      </c>
      <c r="P167" s="319" t="s">
        <v>33</v>
      </c>
      <c r="Q167" s="319" t="s">
        <v>33</v>
      </c>
      <c r="R167" s="319" t="s">
        <v>33</v>
      </c>
      <c r="S167" s="319" t="s">
        <v>33</v>
      </c>
      <c r="T167" s="319" t="s">
        <v>33</v>
      </c>
      <c r="U167">
        <v>8900</v>
      </c>
      <c r="V167">
        <v>6050</v>
      </c>
      <c r="W167">
        <v>2850</v>
      </c>
      <c r="X167">
        <v>42</v>
      </c>
      <c r="Y167">
        <v>42</v>
      </c>
      <c r="Z167">
        <v>42</v>
      </c>
      <c r="AA167">
        <v>1290</v>
      </c>
      <c r="AB167">
        <v>930</v>
      </c>
      <c r="AC167">
        <v>360</v>
      </c>
      <c r="AD167">
        <v>15</v>
      </c>
      <c r="AE167">
        <v>15</v>
      </c>
      <c r="AF167">
        <v>16</v>
      </c>
      <c r="AG167">
        <v>70130</v>
      </c>
      <c r="AH167">
        <v>35890</v>
      </c>
      <c r="AI167">
        <v>34250</v>
      </c>
      <c r="AJ167">
        <v>78</v>
      </c>
      <c r="AK167">
        <v>74</v>
      </c>
      <c r="AL167">
        <v>82</v>
      </c>
    </row>
    <row r="168" spans="1:38" x14ac:dyDescent="0.35">
      <c r="A168" s="164" t="s">
        <v>226</v>
      </c>
      <c r="B168" s="176" t="s">
        <v>227</v>
      </c>
      <c r="C168">
        <v>61790</v>
      </c>
      <c r="D168">
        <v>29860</v>
      </c>
      <c r="E168">
        <v>31930</v>
      </c>
      <c r="F168">
        <v>82</v>
      </c>
      <c r="G168">
        <v>80</v>
      </c>
      <c r="H168">
        <v>85</v>
      </c>
      <c r="I168" s="319" t="s">
        <v>33</v>
      </c>
      <c r="J168" s="319" t="s">
        <v>33</v>
      </c>
      <c r="K168" s="319" t="s">
        <v>33</v>
      </c>
      <c r="L168" s="319" t="s">
        <v>33</v>
      </c>
      <c r="M168" s="319" t="s">
        <v>33</v>
      </c>
      <c r="N168" s="319" t="s">
        <v>33</v>
      </c>
      <c r="O168" s="319" t="s">
        <v>33</v>
      </c>
      <c r="P168" s="319" t="s">
        <v>33</v>
      </c>
      <c r="Q168" s="319" t="s">
        <v>33</v>
      </c>
      <c r="R168" s="319" t="s">
        <v>33</v>
      </c>
      <c r="S168" s="319" t="s">
        <v>33</v>
      </c>
      <c r="T168" s="319" t="s">
        <v>33</v>
      </c>
      <c r="U168">
        <v>7510</v>
      </c>
      <c r="V168">
        <v>5170</v>
      </c>
      <c r="W168">
        <v>2340</v>
      </c>
      <c r="X168">
        <v>39</v>
      </c>
      <c r="Y168">
        <v>39</v>
      </c>
      <c r="Z168">
        <v>39</v>
      </c>
      <c r="AA168">
        <v>1380</v>
      </c>
      <c r="AB168">
        <v>1000</v>
      </c>
      <c r="AC168">
        <v>380</v>
      </c>
      <c r="AD168">
        <v>19</v>
      </c>
      <c r="AE168">
        <v>21</v>
      </c>
      <c r="AF168">
        <v>13</v>
      </c>
      <c r="AG168">
        <v>71090</v>
      </c>
      <c r="AH168">
        <v>36230</v>
      </c>
      <c r="AI168">
        <v>34860</v>
      </c>
      <c r="AJ168">
        <v>76</v>
      </c>
      <c r="AK168">
        <v>72</v>
      </c>
      <c r="AL168">
        <v>80</v>
      </c>
    </row>
    <row r="169" spans="1:38" x14ac:dyDescent="0.35">
      <c r="A169" s="164" t="s">
        <v>249</v>
      </c>
      <c r="B169" s="176" t="s">
        <v>429</v>
      </c>
      <c r="C169">
        <v>86770</v>
      </c>
      <c r="D169">
        <v>41670</v>
      </c>
      <c r="E169">
        <v>45100</v>
      </c>
      <c r="F169">
        <v>86</v>
      </c>
      <c r="G169">
        <v>84</v>
      </c>
      <c r="H169">
        <v>87</v>
      </c>
      <c r="I169" s="319" t="s">
        <v>33</v>
      </c>
      <c r="J169" s="319" t="s">
        <v>33</v>
      </c>
      <c r="K169" s="319" t="s">
        <v>33</v>
      </c>
      <c r="L169" s="319" t="s">
        <v>33</v>
      </c>
      <c r="M169" s="319" t="s">
        <v>33</v>
      </c>
      <c r="N169" s="319" t="s">
        <v>33</v>
      </c>
      <c r="O169" s="319" t="s">
        <v>33</v>
      </c>
      <c r="P169" s="319" t="s">
        <v>33</v>
      </c>
      <c r="Q169" s="319" t="s">
        <v>33</v>
      </c>
      <c r="R169" s="319" t="s">
        <v>33</v>
      </c>
      <c r="S169" s="319" t="s">
        <v>33</v>
      </c>
      <c r="T169" s="319" t="s">
        <v>33</v>
      </c>
      <c r="U169">
        <v>12270</v>
      </c>
      <c r="V169">
        <v>8310</v>
      </c>
      <c r="W169">
        <v>3960</v>
      </c>
      <c r="X169">
        <v>52</v>
      </c>
      <c r="Y169">
        <v>52</v>
      </c>
      <c r="Z169">
        <v>53</v>
      </c>
      <c r="AA169">
        <v>2070</v>
      </c>
      <c r="AB169">
        <v>1510</v>
      </c>
      <c r="AC169">
        <v>560</v>
      </c>
      <c r="AD169">
        <v>22</v>
      </c>
      <c r="AE169">
        <v>23</v>
      </c>
      <c r="AF169">
        <v>19</v>
      </c>
      <c r="AG169">
        <v>102170</v>
      </c>
      <c r="AH169">
        <v>52030</v>
      </c>
      <c r="AI169">
        <v>50130</v>
      </c>
      <c r="AJ169">
        <v>80</v>
      </c>
      <c r="AK169">
        <v>77</v>
      </c>
      <c r="AL169">
        <v>83</v>
      </c>
    </row>
    <row r="170" spans="1:38" x14ac:dyDescent="0.35">
      <c r="A170" s="165" t="s">
        <v>251</v>
      </c>
      <c r="B170" s="176" t="s">
        <v>252</v>
      </c>
      <c r="C170">
        <v>29330</v>
      </c>
      <c r="D170">
        <v>14020</v>
      </c>
      <c r="E170">
        <v>15310</v>
      </c>
      <c r="F170">
        <v>87</v>
      </c>
      <c r="G170">
        <v>86</v>
      </c>
      <c r="H170">
        <v>88</v>
      </c>
      <c r="I170" s="319" t="s">
        <v>33</v>
      </c>
      <c r="J170" s="319" t="s">
        <v>33</v>
      </c>
      <c r="K170" s="319" t="s">
        <v>33</v>
      </c>
      <c r="L170" s="319" t="s">
        <v>33</v>
      </c>
      <c r="M170" s="319" t="s">
        <v>33</v>
      </c>
      <c r="N170" s="319" t="s">
        <v>33</v>
      </c>
      <c r="O170" s="319" t="s">
        <v>33</v>
      </c>
      <c r="P170" s="319" t="s">
        <v>33</v>
      </c>
      <c r="Q170" s="319" t="s">
        <v>33</v>
      </c>
      <c r="R170" s="319" t="s">
        <v>33</v>
      </c>
      <c r="S170" s="319" t="s">
        <v>33</v>
      </c>
      <c r="T170" s="319" t="s">
        <v>33</v>
      </c>
      <c r="U170">
        <v>4580</v>
      </c>
      <c r="V170">
        <v>3100</v>
      </c>
      <c r="W170">
        <v>1480</v>
      </c>
      <c r="X170">
        <v>54</v>
      </c>
      <c r="Y170">
        <v>53</v>
      </c>
      <c r="Z170">
        <v>57</v>
      </c>
      <c r="AA170">
        <v>720</v>
      </c>
      <c r="AB170">
        <v>540</v>
      </c>
      <c r="AC170">
        <v>190</v>
      </c>
      <c r="AD170">
        <v>27</v>
      </c>
      <c r="AE170">
        <v>28</v>
      </c>
      <c r="AF170">
        <v>24</v>
      </c>
      <c r="AG170">
        <v>34970</v>
      </c>
      <c r="AH170">
        <v>17830</v>
      </c>
      <c r="AI170">
        <v>17150</v>
      </c>
      <c r="AJ170">
        <v>81</v>
      </c>
      <c r="AK170">
        <v>78</v>
      </c>
      <c r="AL170">
        <v>84</v>
      </c>
    </row>
    <row r="171" spans="1:38" x14ac:dyDescent="0.35">
      <c r="A171" s="165" t="s">
        <v>281</v>
      </c>
      <c r="B171" s="157" t="s">
        <v>282</v>
      </c>
      <c r="C171">
        <v>57440</v>
      </c>
      <c r="D171">
        <v>27650</v>
      </c>
      <c r="E171">
        <v>29800</v>
      </c>
      <c r="F171">
        <v>85</v>
      </c>
      <c r="G171">
        <v>83</v>
      </c>
      <c r="H171">
        <v>86</v>
      </c>
      <c r="I171" s="319" t="s">
        <v>33</v>
      </c>
      <c r="J171" s="319" t="s">
        <v>33</v>
      </c>
      <c r="K171" s="319" t="s">
        <v>33</v>
      </c>
      <c r="L171" s="319" t="s">
        <v>33</v>
      </c>
      <c r="M171" s="319" t="s">
        <v>33</v>
      </c>
      <c r="N171" s="319" t="s">
        <v>33</v>
      </c>
      <c r="O171" s="319" t="s">
        <v>33</v>
      </c>
      <c r="P171" s="319" t="s">
        <v>33</v>
      </c>
      <c r="Q171" s="319" t="s">
        <v>33</v>
      </c>
      <c r="R171" s="319" t="s">
        <v>33</v>
      </c>
      <c r="S171" s="319" t="s">
        <v>33</v>
      </c>
      <c r="T171" s="319" t="s">
        <v>33</v>
      </c>
      <c r="U171">
        <v>7700</v>
      </c>
      <c r="V171">
        <v>5210</v>
      </c>
      <c r="W171">
        <v>2490</v>
      </c>
      <c r="X171">
        <v>51</v>
      </c>
      <c r="Y171">
        <v>52</v>
      </c>
      <c r="Z171">
        <v>50</v>
      </c>
      <c r="AA171">
        <v>1340</v>
      </c>
      <c r="AB171">
        <v>970</v>
      </c>
      <c r="AC171">
        <v>370</v>
      </c>
      <c r="AD171">
        <v>19</v>
      </c>
      <c r="AE171">
        <v>20</v>
      </c>
      <c r="AF171">
        <v>16</v>
      </c>
      <c r="AG171">
        <v>67200</v>
      </c>
      <c r="AH171">
        <v>34210</v>
      </c>
      <c r="AI171">
        <v>32990</v>
      </c>
      <c r="AJ171">
        <v>79</v>
      </c>
      <c r="AK171">
        <v>76</v>
      </c>
      <c r="AL171">
        <v>82</v>
      </c>
    </row>
    <row r="172" spans="1:38" x14ac:dyDescent="0.35">
      <c r="A172" s="164" t="s">
        <v>321</v>
      </c>
      <c r="B172" s="158" t="s">
        <v>322</v>
      </c>
      <c r="C172">
        <v>87830</v>
      </c>
      <c r="D172">
        <v>42580</v>
      </c>
      <c r="E172">
        <v>45250</v>
      </c>
      <c r="F172">
        <v>83</v>
      </c>
      <c r="G172">
        <v>81</v>
      </c>
      <c r="H172">
        <v>85</v>
      </c>
      <c r="I172" s="319" t="s">
        <v>33</v>
      </c>
      <c r="J172" s="319" t="s">
        <v>33</v>
      </c>
      <c r="K172" s="319" t="s">
        <v>33</v>
      </c>
      <c r="L172" s="319" t="s">
        <v>33</v>
      </c>
      <c r="M172" s="319" t="s">
        <v>33</v>
      </c>
      <c r="N172" s="319" t="s">
        <v>33</v>
      </c>
      <c r="O172" s="319" t="s">
        <v>33</v>
      </c>
      <c r="P172" s="319" t="s">
        <v>33</v>
      </c>
      <c r="Q172" s="319" t="s">
        <v>33</v>
      </c>
      <c r="R172" s="319" t="s">
        <v>33</v>
      </c>
      <c r="S172" s="319" t="s">
        <v>33</v>
      </c>
      <c r="T172" s="319" t="s">
        <v>33</v>
      </c>
      <c r="U172">
        <v>11400</v>
      </c>
      <c r="V172">
        <v>7890</v>
      </c>
      <c r="W172">
        <v>3500</v>
      </c>
      <c r="X172">
        <v>41</v>
      </c>
      <c r="Y172">
        <v>41</v>
      </c>
      <c r="Z172">
        <v>41</v>
      </c>
      <c r="AA172">
        <v>1750</v>
      </c>
      <c r="AB172">
        <v>1250</v>
      </c>
      <c r="AC172">
        <v>500</v>
      </c>
      <c r="AD172">
        <v>18</v>
      </c>
      <c r="AE172">
        <v>19</v>
      </c>
      <c r="AF172">
        <v>16</v>
      </c>
      <c r="AG172">
        <v>101620</v>
      </c>
      <c r="AH172">
        <v>52060</v>
      </c>
      <c r="AI172">
        <v>49560</v>
      </c>
      <c r="AJ172">
        <v>77</v>
      </c>
      <c r="AK172">
        <v>73</v>
      </c>
      <c r="AL172">
        <v>81</v>
      </c>
    </row>
    <row r="173" spans="1:38" x14ac:dyDescent="0.35">
      <c r="A173" s="164" t="s">
        <v>361</v>
      </c>
      <c r="B173" s="158" t="s">
        <v>362</v>
      </c>
      <c r="C173">
        <v>50140</v>
      </c>
      <c r="D173">
        <v>24260</v>
      </c>
      <c r="E173">
        <v>25880</v>
      </c>
      <c r="F173">
        <v>84</v>
      </c>
      <c r="G173">
        <v>82</v>
      </c>
      <c r="H173">
        <v>85</v>
      </c>
      <c r="I173" s="319" t="s">
        <v>33</v>
      </c>
      <c r="J173" s="319" t="s">
        <v>33</v>
      </c>
      <c r="K173" s="319" t="s">
        <v>33</v>
      </c>
      <c r="L173" s="319" t="s">
        <v>33</v>
      </c>
      <c r="M173" s="319" t="s">
        <v>33</v>
      </c>
      <c r="N173" s="319" t="s">
        <v>33</v>
      </c>
      <c r="O173" s="319" t="s">
        <v>33</v>
      </c>
      <c r="P173" s="319" t="s">
        <v>33</v>
      </c>
      <c r="Q173" s="319" t="s">
        <v>33</v>
      </c>
      <c r="R173" s="319" t="s">
        <v>33</v>
      </c>
      <c r="S173" s="319" t="s">
        <v>33</v>
      </c>
      <c r="T173" s="319" t="s">
        <v>33</v>
      </c>
      <c r="U173">
        <v>7270</v>
      </c>
      <c r="V173">
        <v>4920</v>
      </c>
      <c r="W173">
        <v>2360</v>
      </c>
      <c r="X173">
        <v>41</v>
      </c>
      <c r="Y173">
        <v>41</v>
      </c>
      <c r="Z173">
        <v>42</v>
      </c>
      <c r="AA173">
        <v>1030</v>
      </c>
      <c r="AB173">
        <v>750</v>
      </c>
      <c r="AC173">
        <v>290</v>
      </c>
      <c r="AD173">
        <v>18</v>
      </c>
      <c r="AE173">
        <v>19</v>
      </c>
      <c r="AF173">
        <v>14</v>
      </c>
      <c r="AG173">
        <v>58780</v>
      </c>
      <c r="AH173">
        <v>30090</v>
      </c>
      <c r="AI173">
        <v>28690</v>
      </c>
      <c r="AJ173">
        <v>77</v>
      </c>
      <c r="AK173">
        <v>73</v>
      </c>
      <c r="AL173">
        <v>81</v>
      </c>
    </row>
    <row r="174" spans="1:38" x14ac:dyDescent="0.35">
      <c r="A174" s="166" t="s">
        <v>70</v>
      </c>
      <c r="B174" s="172" t="s">
        <v>71</v>
      </c>
      <c r="C174">
        <v>548324</v>
      </c>
      <c r="D174">
        <v>265270</v>
      </c>
      <c r="E174">
        <v>283054</v>
      </c>
      <c r="F174">
        <v>83</v>
      </c>
      <c r="G174">
        <v>81</v>
      </c>
      <c r="H174">
        <v>85</v>
      </c>
      <c r="I174" s="319" t="s">
        <v>33</v>
      </c>
      <c r="J174" s="319" t="s">
        <v>33</v>
      </c>
      <c r="K174" s="319" t="s">
        <v>33</v>
      </c>
      <c r="L174" s="319" t="s">
        <v>33</v>
      </c>
      <c r="M174" s="319" t="s">
        <v>33</v>
      </c>
      <c r="N174" s="319" t="s">
        <v>33</v>
      </c>
      <c r="O174" s="319" t="s">
        <v>33</v>
      </c>
      <c r="P174" s="319" t="s">
        <v>33</v>
      </c>
      <c r="Q174" s="319" t="s">
        <v>33</v>
      </c>
      <c r="R174" s="319" t="s">
        <v>33</v>
      </c>
      <c r="S174" s="319" t="s">
        <v>33</v>
      </c>
      <c r="T174" s="319" t="s">
        <v>33</v>
      </c>
      <c r="U174">
        <v>74842</v>
      </c>
      <c r="V174">
        <v>51148</v>
      </c>
      <c r="W174">
        <v>23694</v>
      </c>
      <c r="X174">
        <v>42</v>
      </c>
      <c r="Y174">
        <v>42</v>
      </c>
      <c r="Z174">
        <v>43</v>
      </c>
      <c r="AA174">
        <v>10971</v>
      </c>
      <c r="AB174">
        <v>7956</v>
      </c>
      <c r="AC174">
        <v>3015</v>
      </c>
      <c r="AD174">
        <v>18</v>
      </c>
      <c r="AE174">
        <v>19</v>
      </c>
      <c r="AF174">
        <v>16</v>
      </c>
      <c r="AG174">
        <v>638415</v>
      </c>
      <c r="AH174">
        <v>326570</v>
      </c>
      <c r="AI174">
        <v>311845</v>
      </c>
      <c r="AJ174">
        <v>77</v>
      </c>
      <c r="AK174">
        <v>73</v>
      </c>
      <c r="AL174">
        <v>81</v>
      </c>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L174"/>
  <sheetViews>
    <sheetView workbookViewId="0">
      <pane xSplit="2" ySplit="9" topLeftCell="C10" activePane="bottomRight" state="frozen"/>
      <selection sqref="A1:L1"/>
      <selection pane="topRight" sqref="A1:L1"/>
      <selection pane="bottomLeft" sqref="A1:L1"/>
      <selection pane="bottomRight" activeCell="I32" sqref="I32"/>
    </sheetView>
  </sheetViews>
  <sheetFormatPr defaultColWidth="9.1328125" defaultRowHeight="12.75" x14ac:dyDescent="0.35"/>
  <cols>
    <col min="1" max="1" width="17.1328125" style="133" customWidth="1"/>
    <col min="2" max="2" width="30.1328125" style="133" customWidth="1"/>
    <col min="3" max="16384" width="9.1328125" style="133"/>
  </cols>
  <sheetData>
    <row r="1" spans="1:38" ht="15" x14ac:dyDescent="0.4">
      <c r="A1" s="145" t="s">
        <v>421</v>
      </c>
      <c r="B1" s="175"/>
      <c r="C1" s="173"/>
      <c r="D1" s="173"/>
      <c r="E1" s="173"/>
      <c r="F1" s="173"/>
      <c r="G1" s="173"/>
      <c r="H1" s="173"/>
      <c r="I1" s="173"/>
      <c r="J1" s="173"/>
      <c r="K1" s="173"/>
      <c r="L1" s="173"/>
      <c r="M1" s="173"/>
      <c r="N1" s="173"/>
      <c r="O1" s="173"/>
      <c r="P1" s="173"/>
      <c r="Q1" s="173"/>
      <c r="R1" s="173"/>
      <c r="S1" s="173"/>
      <c r="T1" s="173"/>
      <c r="U1" s="173"/>
      <c r="V1" s="173">
        <v>22</v>
      </c>
      <c r="W1" s="173">
        <v>23</v>
      </c>
      <c r="X1" s="173">
        <v>24</v>
      </c>
      <c r="Y1" s="173">
        <v>25</v>
      </c>
      <c r="Z1" s="173">
        <v>26</v>
      </c>
      <c r="AA1" s="173">
        <v>27</v>
      </c>
      <c r="AB1" s="173">
        <v>28</v>
      </c>
      <c r="AC1" s="173">
        <v>29</v>
      </c>
      <c r="AD1" s="173">
        <v>30</v>
      </c>
      <c r="AE1" s="173">
        <v>31</v>
      </c>
      <c r="AF1" s="173">
        <v>32</v>
      </c>
      <c r="AG1" s="173">
        <v>33</v>
      </c>
      <c r="AH1" s="173">
        <v>34</v>
      </c>
      <c r="AI1" s="173">
        <v>35</v>
      </c>
      <c r="AJ1" s="173">
        <v>36</v>
      </c>
      <c r="AK1" s="173">
        <v>37</v>
      </c>
      <c r="AL1" s="173">
        <v>38</v>
      </c>
    </row>
    <row r="2" spans="1:38" ht="13.15" x14ac:dyDescent="0.4">
      <c r="A2" s="175"/>
      <c r="B2" s="175"/>
      <c r="C2" s="174" t="s">
        <v>16</v>
      </c>
      <c r="D2" s="174"/>
      <c r="E2" s="174"/>
      <c r="F2" s="174"/>
      <c r="G2" s="174"/>
      <c r="H2" s="174"/>
      <c r="I2" s="174" t="s">
        <v>19</v>
      </c>
      <c r="J2" s="174"/>
      <c r="K2" s="174"/>
      <c r="L2" s="174"/>
      <c r="M2" s="174"/>
      <c r="N2" s="174"/>
      <c r="O2" s="174" t="s">
        <v>432</v>
      </c>
      <c r="P2" s="174"/>
      <c r="Q2" s="174"/>
      <c r="R2" s="174"/>
      <c r="S2" s="174"/>
      <c r="T2" s="174"/>
      <c r="U2" s="174" t="s">
        <v>18</v>
      </c>
      <c r="V2" s="174"/>
      <c r="W2" s="174"/>
      <c r="X2" s="174"/>
      <c r="Y2" s="174"/>
      <c r="Z2" s="174"/>
      <c r="AA2" s="174" t="s">
        <v>21</v>
      </c>
      <c r="AB2" s="174"/>
      <c r="AC2" s="174"/>
      <c r="AD2" s="174"/>
      <c r="AE2" s="174"/>
      <c r="AF2" s="174"/>
      <c r="AG2" s="174" t="s">
        <v>48</v>
      </c>
      <c r="AH2" s="174"/>
      <c r="AI2" s="174"/>
      <c r="AJ2" s="174"/>
      <c r="AK2" s="174"/>
      <c r="AL2" s="174"/>
    </row>
    <row r="3" spans="1:38" ht="13.15" x14ac:dyDescent="0.4">
      <c r="A3" s="175"/>
      <c r="B3" s="175"/>
      <c r="C3" s="174" t="s">
        <v>398</v>
      </c>
      <c r="D3" s="174"/>
      <c r="E3" s="174"/>
      <c r="F3" s="174"/>
      <c r="G3" s="174"/>
      <c r="H3" s="174"/>
      <c r="I3" s="174" t="s">
        <v>398</v>
      </c>
      <c r="J3" s="174"/>
      <c r="K3" s="174"/>
      <c r="L3" s="174"/>
      <c r="M3" s="174"/>
      <c r="N3" s="174"/>
      <c r="O3" s="174" t="s">
        <v>398</v>
      </c>
      <c r="P3" s="174"/>
      <c r="Q3" s="174"/>
      <c r="R3" s="174"/>
      <c r="S3" s="174"/>
      <c r="T3" s="174"/>
      <c r="U3" s="174" t="s">
        <v>398</v>
      </c>
      <c r="V3" s="174"/>
      <c r="W3" s="174"/>
      <c r="X3" s="174"/>
      <c r="Y3" s="174"/>
      <c r="Z3" s="174"/>
      <c r="AA3" s="174" t="s">
        <v>398</v>
      </c>
      <c r="AB3" s="174"/>
      <c r="AC3" s="174"/>
      <c r="AD3" s="174"/>
      <c r="AE3" s="174"/>
      <c r="AF3" s="174"/>
      <c r="AG3" s="174" t="s">
        <v>398</v>
      </c>
      <c r="AH3" s="174"/>
      <c r="AI3" s="174"/>
      <c r="AJ3" s="174"/>
      <c r="AK3" s="174"/>
      <c r="AL3" s="174"/>
    </row>
    <row r="4" spans="1:38" x14ac:dyDescent="0.35">
      <c r="A4" s="175"/>
      <c r="B4" s="175"/>
      <c r="C4" s="175">
        <v>1</v>
      </c>
      <c r="D4" s="175"/>
      <c r="E4" s="175"/>
      <c r="F4" s="175"/>
      <c r="G4" s="175"/>
      <c r="H4" s="175"/>
      <c r="I4" s="175">
        <v>1</v>
      </c>
      <c r="J4" s="175"/>
      <c r="K4" s="175"/>
      <c r="L4" s="175"/>
      <c r="M4" s="175"/>
      <c r="N4" s="175"/>
      <c r="O4" s="175">
        <v>1</v>
      </c>
      <c r="P4" s="175"/>
      <c r="Q4" s="175"/>
      <c r="R4" s="175"/>
      <c r="S4" s="175"/>
      <c r="T4" s="175"/>
      <c r="U4" s="175">
        <v>1</v>
      </c>
      <c r="V4" s="175"/>
      <c r="W4" s="175"/>
      <c r="X4" s="175"/>
      <c r="Y4" s="175"/>
      <c r="Z4" s="175"/>
      <c r="AA4" s="175">
        <v>1</v>
      </c>
      <c r="AB4" s="175"/>
      <c r="AC4" s="175"/>
      <c r="AD4" s="175"/>
      <c r="AE4" s="175"/>
      <c r="AF4" s="175"/>
      <c r="AG4" s="175">
        <v>1</v>
      </c>
      <c r="AH4" s="175"/>
      <c r="AI4" s="175"/>
      <c r="AJ4" s="175"/>
      <c r="AK4" s="175"/>
      <c r="AL4" s="175"/>
    </row>
    <row r="5" spans="1:38" x14ac:dyDescent="0.35">
      <c r="A5" s="175"/>
      <c r="B5" s="175"/>
      <c r="C5" s="175" t="s">
        <v>418</v>
      </c>
      <c r="D5" s="175"/>
      <c r="E5" s="175"/>
      <c r="F5" s="175"/>
      <c r="G5" s="175"/>
      <c r="H5" s="175"/>
      <c r="I5" s="175" t="s">
        <v>418</v>
      </c>
      <c r="J5" s="175"/>
      <c r="K5" s="175"/>
      <c r="L5" s="175"/>
      <c r="M5" s="175"/>
      <c r="N5" s="175"/>
      <c r="O5" s="175" t="s">
        <v>418</v>
      </c>
      <c r="P5" s="175"/>
      <c r="Q5" s="175"/>
      <c r="R5" s="175"/>
      <c r="S5" s="175"/>
      <c r="T5" s="175"/>
      <c r="U5" s="175" t="s">
        <v>418</v>
      </c>
      <c r="V5" s="175"/>
      <c r="W5" s="175"/>
      <c r="X5" s="175"/>
      <c r="Y5" s="175"/>
      <c r="Z5" s="175"/>
      <c r="AA5" s="175" t="s">
        <v>418</v>
      </c>
      <c r="AB5" s="175"/>
      <c r="AC5" s="175"/>
      <c r="AD5" s="175"/>
      <c r="AE5" s="175"/>
      <c r="AF5" s="175"/>
      <c r="AG5" s="175" t="s">
        <v>418</v>
      </c>
      <c r="AH5" s="175"/>
      <c r="AI5" s="175"/>
      <c r="AJ5" s="175"/>
      <c r="AK5" s="175"/>
      <c r="AL5" s="175"/>
    </row>
    <row r="6" spans="1:38" x14ac:dyDescent="0.35">
      <c r="C6" s="175" t="s">
        <v>48</v>
      </c>
      <c r="D6" s="175"/>
      <c r="E6" s="175"/>
      <c r="F6" s="175">
        <v>1</v>
      </c>
      <c r="G6" s="175"/>
      <c r="H6" s="175"/>
      <c r="I6" s="175" t="s">
        <v>48</v>
      </c>
      <c r="J6" s="175"/>
      <c r="K6" s="175"/>
      <c r="L6" s="175">
        <v>1</v>
      </c>
      <c r="M6" s="175"/>
      <c r="N6" s="175"/>
      <c r="O6" s="175" t="s">
        <v>48</v>
      </c>
      <c r="P6" s="175"/>
      <c r="Q6" s="175"/>
      <c r="R6" s="175">
        <v>1</v>
      </c>
      <c r="S6" s="175"/>
      <c r="T6" s="175"/>
      <c r="U6" s="175" t="s">
        <v>48</v>
      </c>
      <c r="V6" s="175"/>
      <c r="W6" s="175"/>
      <c r="X6" s="175">
        <v>1</v>
      </c>
      <c r="Y6" s="175"/>
      <c r="Z6" s="175"/>
      <c r="AA6" s="175" t="s">
        <v>48</v>
      </c>
      <c r="AB6" s="175"/>
      <c r="AC6" s="175"/>
      <c r="AD6" s="175">
        <v>1</v>
      </c>
      <c r="AE6" s="175"/>
      <c r="AF6" s="175"/>
      <c r="AG6" s="175" t="s">
        <v>48</v>
      </c>
      <c r="AH6" s="175"/>
      <c r="AI6" s="175"/>
      <c r="AJ6" s="175">
        <v>1</v>
      </c>
      <c r="AK6" s="175"/>
      <c r="AL6" s="175"/>
    </row>
    <row r="7" spans="1:38" x14ac:dyDescent="0.35">
      <c r="C7" s="175" t="s">
        <v>399</v>
      </c>
      <c r="D7" s="175"/>
      <c r="E7" s="175"/>
      <c r="F7" s="175" t="s">
        <v>399</v>
      </c>
      <c r="G7" s="175"/>
      <c r="H7" s="175"/>
      <c r="I7" s="175" t="s">
        <v>399</v>
      </c>
      <c r="J7" s="175"/>
      <c r="K7" s="175"/>
      <c r="L7" s="175" t="s">
        <v>399</v>
      </c>
      <c r="M7" s="175"/>
      <c r="N7" s="175"/>
      <c r="O7" s="175" t="s">
        <v>399</v>
      </c>
      <c r="P7" s="175"/>
      <c r="Q7" s="175"/>
      <c r="R7" s="175" t="s">
        <v>399</v>
      </c>
      <c r="S7" s="175"/>
      <c r="T7" s="175"/>
      <c r="U7" s="175" t="s">
        <v>399</v>
      </c>
      <c r="V7" s="175"/>
      <c r="W7" s="175"/>
      <c r="X7" s="175" t="s">
        <v>399</v>
      </c>
      <c r="Y7" s="175"/>
      <c r="Z7" s="175"/>
      <c r="AA7" s="175" t="s">
        <v>399</v>
      </c>
      <c r="AB7" s="175"/>
      <c r="AC7" s="175"/>
      <c r="AD7" s="175" t="s">
        <v>399</v>
      </c>
      <c r="AE7" s="175"/>
      <c r="AF7" s="175"/>
      <c r="AG7" s="175" t="s">
        <v>399</v>
      </c>
      <c r="AH7" s="175"/>
      <c r="AI7" s="175"/>
      <c r="AJ7" s="175" t="s">
        <v>399</v>
      </c>
      <c r="AK7" s="175"/>
      <c r="AL7" s="175"/>
    </row>
    <row r="8" spans="1:38" ht="13.15" x14ac:dyDescent="0.4">
      <c r="C8" s="174" t="s">
        <v>48</v>
      </c>
      <c r="D8" s="174" t="s">
        <v>400</v>
      </c>
      <c r="E8" s="174" t="s">
        <v>401</v>
      </c>
      <c r="F8" s="174" t="s">
        <v>48</v>
      </c>
      <c r="G8" s="174" t="s">
        <v>400</v>
      </c>
      <c r="H8" s="174" t="s">
        <v>401</v>
      </c>
      <c r="I8" s="174" t="s">
        <v>48</v>
      </c>
      <c r="J8" s="174" t="s">
        <v>400</v>
      </c>
      <c r="K8" s="174" t="s">
        <v>401</v>
      </c>
      <c r="L8" s="174" t="s">
        <v>48</v>
      </c>
      <c r="M8" s="174" t="s">
        <v>400</v>
      </c>
      <c r="N8" s="174" t="s">
        <v>401</v>
      </c>
      <c r="O8" s="174" t="s">
        <v>48</v>
      </c>
      <c r="P8" s="174" t="s">
        <v>400</v>
      </c>
      <c r="Q8" s="174" t="s">
        <v>401</v>
      </c>
      <c r="R8" s="174" t="s">
        <v>48</v>
      </c>
      <c r="S8" s="174" t="s">
        <v>400</v>
      </c>
      <c r="T8" s="174" t="s">
        <v>401</v>
      </c>
      <c r="U8" s="174" t="s">
        <v>48</v>
      </c>
      <c r="V8" s="174" t="s">
        <v>400</v>
      </c>
      <c r="W8" s="174" t="s">
        <v>401</v>
      </c>
      <c r="X8" s="174" t="s">
        <v>48</v>
      </c>
      <c r="Y8" s="174" t="s">
        <v>400</v>
      </c>
      <c r="Z8" s="174" t="s">
        <v>401</v>
      </c>
      <c r="AA8" s="174" t="s">
        <v>48</v>
      </c>
      <c r="AB8" s="174" t="s">
        <v>400</v>
      </c>
      <c r="AC8" s="174" t="s">
        <v>401</v>
      </c>
      <c r="AD8" s="174" t="s">
        <v>48</v>
      </c>
      <c r="AE8" s="174" t="s">
        <v>400</v>
      </c>
      <c r="AF8" s="174" t="s">
        <v>401</v>
      </c>
      <c r="AG8" s="174" t="s">
        <v>48</v>
      </c>
      <c r="AH8" s="174" t="s">
        <v>400</v>
      </c>
      <c r="AI8" s="174" t="s">
        <v>401</v>
      </c>
      <c r="AJ8" s="174" t="s">
        <v>48</v>
      </c>
      <c r="AK8" s="174" t="s">
        <v>400</v>
      </c>
      <c r="AL8" s="174" t="s">
        <v>401</v>
      </c>
    </row>
    <row r="9" spans="1:38" x14ac:dyDescent="0.35">
      <c r="C9" s="175" t="s">
        <v>407</v>
      </c>
      <c r="D9" s="175" t="s">
        <v>407</v>
      </c>
      <c r="E9" s="175" t="s">
        <v>407</v>
      </c>
      <c r="F9" s="175" t="s">
        <v>407</v>
      </c>
      <c r="G9" s="175" t="s">
        <v>407</v>
      </c>
      <c r="H9" s="175" t="s">
        <v>407</v>
      </c>
      <c r="I9" s="175" t="s">
        <v>407</v>
      </c>
      <c r="J9" s="175" t="s">
        <v>407</v>
      </c>
      <c r="K9" s="175" t="s">
        <v>407</v>
      </c>
      <c r="L9" s="175" t="s">
        <v>407</v>
      </c>
      <c r="M9" s="175" t="s">
        <v>407</v>
      </c>
      <c r="N9" s="175" t="s">
        <v>407</v>
      </c>
      <c r="O9" s="175" t="s">
        <v>407</v>
      </c>
      <c r="P9" s="175" t="s">
        <v>407</v>
      </c>
      <c r="Q9" s="175" t="s">
        <v>407</v>
      </c>
      <c r="R9" s="175" t="s">
        <v>407</v>
      </c>
      <c r="S9" s="175" t="s">
        <v>407</v>
      </c>
      <c r="T9" s="175" t="s">
        <v>407</v>
      </c>
      <c r="U9" s="175" t="s">
        <v>407</v>
      </c>
      <c r="V9" s="175" t="s">
        <v>407</v>
      </c>
      <c r="W9" s="175" t="s">
        <v>407</v>
      </c>
      <c r="X9" s="175" t="s">
        <v>407</v>
      </c>
      <c r="Y9" s="175" t="s">
        <v>407</v>
      </c>
      <c r="Z9" s="175" t="s">
        <v>407</v>
      </c>
      <c r="AA9" s="175" t="s">
        <v>407</v>
      </c>
      <c r="AB9" s="175" t="s">
        <v>407</v>
      </c>
      <c r="AC9" s="175" t="s">
        <v>407</v>
      </c>
      <c r="AD9" s="175" t="s">
        <v>407</v>
      </c>
      <c r="AE9" s="175" t="s">
        <v>407</v>
      </c>
      <c r="AF9" s="175" t="s">
        <v>407</v>
      </c>
      <c r="AG9" s="175" t="s">
        <v>407</v>
      </c>
      <c r="AH9" s="175" t="s">
        <v>407</v>
      </c>
      <c r="AI9" s="175" t="s">
        <v>407</v>
      </c>
      <c r="AJ9" s="175" t="s">
        <v>407</v>
      </c>
      <c r="AK9" s="175" t="s">
        <v>407</v>
      </c>
      <c r="AL9" s="175" t="s">
        <v>407</v>
      </c>
    </row>
    <row r="10" spans="1:38" x14ac:dyDescent="0.35">
      <c r="A10" s="133" t="s">
        <v>255</v>
      </c>
      <c r="B10" s="133" t="s">
        <v>256</v>
      </c>
      <c r="C10" s="147" t="s">
        <v>441</v>
      </c>
      <c r="D10" s="147" t="s">
        <v>441</v>
      </c>
      <c r="E10" s="147" t="s">
        <v>441</v>
      </c>
      <c r="F10" s="147" t="s">
        <v>441</v>
      </c>
      <c r="G10" s="147" t="s">
        <v>441</v>
      </c>
      <c r="H10" s="147" t="s">
        <v>441</v>
      </c>
      <c r="I10" s="147" t="s">
        <v>441</v>
      </c>
      <c r="J10" s="147" t="s">
        <v>441</v>
      </c>
      <c r="K10" s="147" t="s">
        <v>441</v>
      </c>
      <c r="L10" s="147" t="s">
        <v>441</v>
      </c>
      <c r="M10" s="147" t="s">
        <v>441</v>
      </c>
      <c r="N10" s="147" t="s">
        <v>441</v>
      </c>
      <c r="O10" s="147" t="s">
        <v>441</v>
      </c>
      <c r="P10" s="147" t="s">
        <v>441</v>
      </c>
      <c r="Q10" s="147" t="s">
        <v>441</v>
      </c>
      <c r="R10" s="147" t="s">
        <v>441</v>
      </c>
      <c r="S10" s="147" t="s">
        <v>441</v>
      </c>
      <c r="T10" s="147" t="s">
        <v>441</v>
      </c>
      <c r="U10" s="147" t="s">
        <v>441</v>
      </c>
      <c r="V10" s="147" t="s">
        <v>441</v>
      </c>
      <c r="W10" s="147" t="s">
        <v>441</v>
      </c>
      <c r="X10" s="147" t="s">
        <v>441</v>
      </c>
      <c r="Y10" s="147" t="s">
        <v>441</v>
      </c>
      <c r="Z10" s="147" t="s">
        <v>441</v>
      </c>
      <c r="AA10" s="147" t="s">
        <v>441</v>
      </c>
      <c r="AB10" s="147" t="s">
        <v>441</v>
      </c>
      <c r="AC10" s="147" t="s">
        <v>441</v>
      </c>
      <c r="AD10" s="147" t="s">
        <v>441</v>
      </c>
      <c r="AE10" s="147" t="s">
        <v>441</v>
      </c>
      <c r="AF10" s="147" t="s">
        <v>441</v>
      </c>
      <c r="AG10" s="147" t="s">
        <v>441</v>
      </c>
      <c r="AH10" s="147" t="s">
        <v>441</v>
      </c>
      <c r="AI10" s="147" t="s">
        <v>441</v>
      </c>
      <c r="AJ10" s="147" t="s">
        <v>441</v>
      </c>
      <c r="AK10" s="147" t="s">
        <v>441</v>
      </c>
      <c r="AL10" s="147" t="s">
        <v>441</v>
      </c>
    </row>
    <row r="11" spans="1:38" x14ac:dyDescent="0.35">
      <c r="A11" s="133" t="s">
        <v>253</v>
      </c>
      <c r="B11" s="133" t="s">
        <v>254</v>
      </c>
      <c r="C11" s="147">
        <v>1345</v>
      </c>
      <c r="D11" s="147">
        <v>674</v>
      </c>
      <c r="E11" s="147">
        <v>671</v>
      </c>
      <c r="F11" s="147">
        <v>81</v>
      </c>
      <c r="G11" s="147">
        <v>80</v>
      </c>
      <c r="H11" s="147">
        <v>81</v>
      </c>
      <c r="I11" s="147">
        <v>110</v>
      </c>
      <c r="J11" s="147">
        <v>71</v>
      </c>
      <c r="K11" s="147">
        <v>39</v>
      </c>
      <c r="L11" s="147">
        <v>45</v>
      </c>
      <c r="M11" s="147">
        <v>44</v>
      </c>
      <c r="N11" s="147">
        <v>46</v>
      </c>
      <c r="O11" s="147">
        <v>116</v>
      </c>
      <c r="P11" s="147">
        <v>83</v>
      </c>
      <c r="Q11" s="147">
        <v>33</v>
      </c>
      <c r="R11" s="147">
        <v>45</v>
      </c>
      <c r="S11" s="147">
        <v>47</v>
      </c>
      <c r="T11" s="147">
        <v>39</v>
      </c>
      <c r="U11" s="147">
        <v>226</v>
      </c>
      <c r="V11" s="147">
        <v>154</v>
      </c>
      <c r="W11" s="147">
        <v>72</v>
      </c>
      <c r="X11" s="147">
        <v>45</v>
      </c>
      <c r="Y11" s="147">
        <v>45</v>
      </c>
      <c r="Z11" s="147">
        <v>43</v>
      </c>
      <c r="AA11" s="147">
        <v>59</v>
      </c>
      <c r="AB11" s="147">
        <v>38</v>
      </c>
      <c r="AC11" s="147">
        <v>21</v>
      </c>
      <c r="AD11" s="147">
        <v>20</v>
      </c>
      <c r="AE11" s="147">
        <v>21</v>
      </c>
      <c r="AF11" s="147">
        <v>19</v>
      </c>
      <c r="AG11" s="147">
        <v>1641</v>
      </c>
      <c r="AH11" s="147">
        <v>871</v>
      </c>
      <c r="AI11" s="147">
        <v>770</v>
      </c>
      <c r="AJ11" s="147">
        <v>73</v>
      </c>
      <c r="AK11" s="147">
        <v>71</v>
      </c>
      <c r="AL11" s="147">
        <v>76</v>
      </c>
    </row>
    <row r="12" spans="1:38" x14ac:dyDescent="0.35">
      <c r="A12" s="133" t="s">
        <v>299</v>
      </c>
      <c r="B12" s="133" t="s">
        <v>300</v>
      </c>
      <c r="C12" s="147">
        <v>2767</v>
      </c>
      <c r="D12" s="147">
        <v>1337</v>
      </c>
      <c r="E12" s="147">
        <v>1430</v>
      </c>
      <c r="F12" s="147">
        <v>89</v>
      </c>
      <c r="G12" s="147">
        <v>88</v>
      </c>
      <c r="H12" s="147">
        <v>90</v>
      </c>
      <c r="I12" s="147">
        <v>314</v>
      </c>
      <c r="J12" s="147">
        <v>216</v>
      </c>
      <c r="K12" s="147">
        <v>98</v>
      </c>
      <c r="L12" s="147">
        <v>54</v>
      </c>
      <c r="M12" s="147">
        <v>56</v>
      </c>
      <c r="N12" s="147">
        <v>50</v>
      </c>
      <c r="O12" s="147">
        <v>313</v>
      </c>
      <c r="P12" s="147">
        <v>215</v>
      </c>
      <c r="Q12" s="147">
        <v>98</v>
      </c>
      <c r="R12" s="147">
        <v>53</v>
      </c>
      <c r="S12" s="147">
        <v>51</v>
      </c>
      <c r="T12" s="147">
        <v>58</v>
      </c>
      <c r="U12" s="147">
        <v>627</v>
      </c>
      <c r="V12" s="147">
        <v>431</v>
      </c>
      <c r="W12" s="147">
        <v>196</v>
      </c>
      <c r="X12" s="147">
        <v>54</v>
      </c>
      <c r="Y12" s="147">
        <v>54</v>
      </c>
      <c r="Z12" s="147">
        <v>54</v>
      </c>
      <c r="AA12" s="147">
        <v>63</v>
      </c>
      <c r="AB12" s="147">
        <v>44</v>
      </c>
      <c r="AC12" s="147">
        <v>19</v>
      </c>
      <c r="AD12" s="147">
        <v>14</v>
      </c>
      <c r="AE12" s="147" t="s">
        <v>414</v>
      </c>
      <c r="AF12" s="147" t="s">
        <v>414</v>
      </c>
      <c r="AG12" s="147">
        <v>3487</v>
      </c>
      <c r="AH12" s="147">
        <v>1823</v>
      </c>
      <c r="AI12" s="147">
        <v>1664</v>
      </c>
      <c r="AJ12" s="147">
        <v>81</v>
      </c>
      <c r="AK12" s="147">
        <v>78</v>
      </c>
      <c r="AL12" s="147">
        <v>85</v>
      </c>
    </row>
    <row r="13" spans="1:38" x14ac:dyDescent="0.35">
      <c r="A13" s="133" t="s">
        <v>257</v>
      </c>
      <c r="B13" s="133" t="s">
        <v>258</v>
      </c>
      <c r="C13" s="147">
        <v>2255</v>
      </c>
      <c r="D13" s="147">
        <v>1055</v>
      </c>
      <c r="E13" s="147">
        <v>1200</v>
      </c>
      <c r="F13" s="147">
        <v>87</v>
      </c>
      <c r="G13" s="147">
        <v>85</v>
      </c>
      <c r="H13" s="147">
        <v>88</v>
      </c>
      <c r="I13" s="147">
        <v>210</v>
      </c>
      <c r="J13" s="147">
        <v>137</v>
      </c>
      <c r="K13" s="147">
        <v>73</v>
      </c>
      <c r="L13" s="147">
        <v>58</v>
      </c>
      <c r="M13" s="147">
        <v>64</v>
      </c>
      <c r="N13" s="147">
        <v>47</v>
      </c>
      <c r="O13" s="147">
        <v>255</v>
      </c>
      <c r="P13" s="147">
        <v>186</v>
      </c>
      <c r="Q13" s="147">
        <v>69</v>
      </c>
      <c r="R13" s="147">
        <v>53</v>
      </c>
      <c r="S13" s="147">
        <v>56</v>
      </c>
      <c r="T13" s="147">
        <v>45</v>
      </c>
      <c r="U13" s="147">
        <v>465</v>
      </c>
      <c r="V13" s="147">
        <v>323</v>
      </c>
      <c r="W13" s="147">
        <v>142</v>
      </c>
      <c r="X13" s="147">
        <v>55</v>
      </c>
      <c r="Y13" s="147">
        <v>59</v>
      </c>
      <c r="Z13" s="147">
        <v>46</v>
      </c>
      <c r="AA13" s="147">
        <v>58</v>
      </c>
      <c r="AB13" s="147">
        <v>45</v>
      </c>
      <c r="AC13" s="147">
        <v>13</v>
      </c>
      <c r="AD13" s="147">
        <v>22</v>
      </c>
      <c r="AE13" s="147">
        <v>22</v>
      </c>
      <c r="AF13" s="147">
        <v>23</v>
      </c>
      <c r="AG13" s="147">
        <v>2801</v>
      </c>
      <c r="AH13" s="147">
        <v>1436</v>
      </c>
      <c r="AI13" s="147">
        <v>1365</v>
      </c>
      <c r="AJ13" s="147">
        <v>80</v>
      </c>
      <c r="AK13" s="147">
        <v>76</v>
      </c>
      <c r="AL13" s="147">
        <v>83</v>
      </c>
    </row>
    <row r="14" spans="1:38" x14ac:dyDescent="0.35">
      <c r="A14" s="133" t="s">
        <v>259</v>
      </c>
      <c r="B14" s="133" t="s">
        <v>260</v>
      </c>
      <c r="C14" s="147">
        <v>1149</v>
      </c>
      <c r="D14" s="147">
        <v>537</v>
      </c>
      <c r="E14" s="147">
        <v>612</v>
      </c>
      <c r="F14" s="147">
        <v>89</v>
      </c>
      <c r="G14" s="147">
        <v>87</v>
      </c>
      <c r="H14" s="147">
        <v>91</v>
      </c>
      <c r="I14" s="147">
        <v>90</v>
      </c>
      <c r="J14" s="147">
        <v>55</v>
      </c>
      <c r="K14" s="147">
        <v>35</v>
      </c>
      <c r="L14" s="147">
        <v>61</v>
      </c>
      <c r="M14" s="147">
        <v>65</v>
      </c>
      <c r="N14" s="147">
        <v>54</v>
      </c>
      <c r="O14" s="147">
        <v>122</v>
      </c>
      <c r="P14" s="147">
        <v>86</v>
      </c>
      <c r="Q14" s="147">
        <v>36</v>
      </c>
      <c r="R14" s="147">
        <v>45</v>
      </c>
      <c r="S14" s="147">
        <v>44</v>
      </c>
      <c r="T14" s="147">
        <v>47</v>
      </c>
      <c r="U14" s="147">
        <v>212</v>
      </c>
      <c r="V14" s="147">
        <v>141</v>
      </c>
      <c r="W14" s="147">
        <v>71</v>
      </c>
      <c r="X14" s="147">
        <v>52</v>
      </c>
      <c r="Y14" s="147">
        <v>52</v>
      </c>
      <c r="Z14" s="147">
        <v>51</v>
      </c>
      <c r="AA14" s="147">
        <v>42</v>
      </c>
      <c r="AB14" s="147">
        <v>26</v>
      </c>
      <c r="AC14" s="147">
        <v>16</v>
      </c>
      <c r="AD14" s="147">
        <v>21</v>
      </c>
      <c r="AE14" s="147">
        <v>15</v>
      </c>
      <c r="AF14" s="147">
        <v>31</v>
      </c>
      <c r="AG14" s="147">
        <v>1418</v>
      </c>
      <c r="AH14" s="147">
        <v>708</v>
      </c>
      <c r="AI14" s="147">
        <v>710</v>
      </c>
      <c r="AJ14" s="147">
        <v>81</v>
      </c>
      <c r="AK14" s="147">
        <v>77</v>
      </c>
      <c r="AL14" s="147">
        <v>85</v>
      </c>
    </row>
    <row r="15" spans="1:38" x14ac:dyDescent="0.35">
      <c r="A15" s="133" t="s">
        <v>263</v>
      </c>
      <c r="B15" s="133" t="s">
        <v>264</v>
      </c>
      <c r="C15" s="147">
        <v>1626</v>
      </c>
      <c r="D15" s="147">
        <v>760</v>
      </c>
      <c r="E15" s="147">
        <v>866</v>
      </c>
      <c r="F15" s="147">
        <v>82</v>
      </c>
      <c r="G15" s="147">
        <v>79</v>
      </c>
      <c r="H15" s="147">
        <v>85</v>
      </c>
      <c r="I15" s="147">
        <v>171</v>
      </c>
      <c r="J15" s="147">
        <v>113</v>
      </c>
      <c r="K15" s="147">
        <v>58</v>
      </c>
      <c r="L15" s="147">
        <v>39</v>
      </c>
      <c r="M15" s="147">
        <v>41</v>
      </c>
      <c r="N15" s="147">
        <v>34</v>
      </c>
      <c r="O15" s="147">
        <v>163</v>
      </c>
      <c r="P15" s="147">
        <v>120</v>
      </c>
      <c r="Q15" s="147">
        <v>43</v>
      </c>
      <c r="R15" s="147">
        <v>44</v>
      </c>
      <c r="S15" s="147">
        <v>42</v>
      </c>
      <c r="T15" s="147">
        <v>51</v>
      </c>
      <c r="U15" s="147">
        <v>334</v>
      </c>
      <c r="V15" s="147">
        <v>233</v>
      </c>
      <c r="W15" s="147">
        <v>101</v>
      </c>
      <c r="X15" s="147">
        <v>41</v>
      </c>
      <c r="Y15" s="147">
        <v>41</v>
      </c>
      <c r="Z15" s="147">
        <v>42</v>
      </c>
      <c r="AA15" s="147">
        <v>52</v>
      </c>
      <c r="AB15" s="147">
        <v>42</v>
      </c>
      <c r="AC15" s="147">
        <v>10</v>
      </c>
      <c r="AD15" s="147">
        <v>23</v>
      </c>
      <c r="AE15" s="147">
        <v>21</v>
      </c>
      <c r="AF15" s="147">
        <v>30</v>
      </c>
      <c r="AG15" s="147">
        <v>2024</v>
      </c>
      <c r="AH15" s="147">
        <v>1043</v>
      </c>
      <c r="AI15" s="147">
        <v>981</v>
      </c>
      <c r="AJ15" s="147">
        <v>74</v>
      </c>
      <c r="AK15" s="147">
        <v>68</v>
      </c>
      <c r="AL15" s="147">
        <v>80</v>
      </c>
    </row>
    <row r="16" spans="1:38" x14ac:dyDescent="0.35">
      <c r="A16" s="133" t="s">
        <v>265</v>
      </c>
      <c r="B16" s="133" t="s">
        <v>266</v>
      </c>
      <c r="C16" s="147">
        <v>829</v>
      </c>
      <c r="D16" s="147">
        <v>387</v>
      </c>
      <c r="E16" s="147">
        <v>442</v>
      </c>
      <c r="F16" s="147">
        <v>86</v>
      </c>
      <c r="G16" s="147">
        <v>86</v>
      </c>
      <c r="H16" s="147">
        <v>86</v>
      </c>
      <c r="I16" s="147">
        <v>72</v>
      </c>
      <c r="J16" s="147">
        <v>44</v>
      </c>
      <c r="K16" s="147">
        <v>28</v>
      </c>
      <c r="L16" s="147">
        <v>54</v>
      </c>
      <c r="M16" s="147">
        <v>57</v>
      </c>
      <c r="N16" s="147">
        <v>50</v>
      </c>
      <c r="O16" s="147">
        <v>59</v>
      </c>
      <c r="P16" s="147">
        <v>46</v>
      </c>
      <c r="Q16" s="147">
        <v>13</v>
      </c>
      <c r="R16" s="147">
        <v>49</v>
      </c>
      <c r="S16" s="147">
        <v>46</v>
      </c>
      <c r="T16" s="147">
        <v>62</v>
      </c>
      <c r="U16" s="147">
        <v>131</v>
      </c>
      <c r="V16" s="147">
        <v>90</v>
      </c>
      <c r="W16" s="147">
        <v>41</v>
      </c>
      <c r="X16" s="147">
        <v>52</v>
      </c>
      <c r="Y16" s="147">
        <v>51</v>
      </c>
      <c r="Z16" s="147">
        <v>54</v>
      </c>
      <c r="AA16" s="147">
        <v>21</v>
      </c>
      <c r="AB16" s="147">
        <v>16</v>
      </c>
      <c r="AC16" s="147">
        <v>5</v>
      </c>
      <c r="AD16" s="147">
        <v>33</v>
      </c>
      <c r="AE16" s="147" t="s">
        <v>414</v>
      </c>
      <c r="AF16" s="147" t="s">
        <v>414</v>
      </c>
      <c r="AG16" s="147">
        <v>992</v>
      </c>
      <c r="AH16" s="147">
        <v>498</v>
      </c>
      <c r="AI16" s="147">
        <v>494</v>
      </c>
      <c r="AJ16" s="147">
        <v>80</v>
      </c>
      <c r="AK16" s="147">
        <v>78</v>
      </c>
      <c r="AL16" s="147">
        <v>82</v>
      </c>
    </row>
    <row r="17" spans="1:38" x14ac:dyDescent="0.35">
      <c r="A17" s="133" t="s">
        <v>267</v>
      </c>
      <c r="B17" s="133" t="s">
        <v>268</v>
      </c>
      <c r="C17" s="147">
        <v>2530</v>
      </c>
      <c r="D17" s="147">
        <v>1191</v>
      </c>
      <c r="E17" s="147">
        <v>1339</v>
      </c>
      <c r="F17" s="147">
        <v>86</v>
      </c>
      <c r="G17" s="147">
        <v>84</v>
      </c>
      <c r="H17" s="147">
        <v>87</v>
      </c>
      <c r="I17" s="147">
        <v>294</v>
      </c>
      <c r="J17" s="147">
        <v>164</v>
      </c>
      <c r="K17" s="147">
        <v>130</v>
      </c>
      <c r="L17" s="147">
        <v>66</v>
      </c>
      <c r="M17" s="147">
        <v>67</v>
      </c>
      <c r="N17" s="147">
        <v>64</v>
      </c>
      <c r="O17" s="147">
        <v>318</v>
      </c>
      <c r="P17" s="147">
        <v>229</v>
      </c>
      <c r="Q17" s="147">
        <v>89</v>
      </c>
      <c r="R17" s="147">
        <v>49</v>
      </c>
      <c r="S17" s="147">
        <v>50</v>
      </c>
      <c r="T17" s="147">
        <v>46</v>
      </c>
      <c r="U17" s="147">
        <v>612</v>
      </c>
      <c r="V17" s="147">
        <v>393</v>
      </c>
      <c r="W17" s="147">
        <v>219</v>
      </c>
      <c r="X17" s="147">
        <v>57</v>
      </c>
      <c r="Y17" s="147">
        <v>57</v>
      </c>
      <c r="Z17" s="147">
        <v>57</v>
      </c>
      <c r="AA17" s="147">
        <v>67</v>
      </c>
      <c r="AB17" s="147">
        <v>46</v>
      </c>
      <c r="AC17" s="147">
        <v>21</v>
      </c>
      <c r="AD17" s="147">
        <v>27</v>
      </c>
      <c r="AE17" s="147">
        <v>30</v>
      </c>
      <c r="AF17" s="147">
        <v>19</v>
      </c>
      <c r="AG17" s="147">
        <v>3226</v>
      </c>
      <c r="AH17" s="147">
        <v>1639</v>
      </c>
      <c r="AI17" s="147">
        <v>1587</v>
      </c>
      <c r="AJ17" s="147">
        <v>79</v>
      </c>
      <c r="AK17" s="147">
        <v>76</v>
      </c>
      <c r="AL17" s="147">
        <v>82</v>
      </c>
    </row>
    <row r="18" spans="1:38" x14ac:dyDescent="0.35">
      <c r="A18" s="133" t="s">
        <v>269</v>
      </c>
      <c r="B18" s="133" t="s">
        <v>270</v>
      </c>
      <c r="C18" s="147">
        <v>3175</v>
      </c>
      <c r="D18" s="147">
        <v>1482</v>
      </c>
      <c r="E18" s="147">
        <v>1693</v>
      </c>
      <c r="F18" s="147">
        <v>86</v>
      </c>
      <c r="G18" s="147">
        <v>83</v>
      </c>
      <c r="H18" s="147">
        <v>89</v>
      </c>
      <c r="I18" s="147">
        <v>248</v>
      </c>
      <c r="J18" s="147">
        <v>132</v>
      </c>
      <c r="K18" s="147">
        <v>116</v>
      </c>
      <c r="L18" s="147">
        <v>54</v>
      </c>
      <c r="M18" s="147">
        <v>51</v>
      </c>
      <c r="N18" s="147">
        <v>58</v>
      </c>
      <c r="O18" s="147">
        <v>272</v>
      </c>
      <c r="P18" s="147">
        <v>199</v>
      </c>
      <c r="Q18" s="147">
        <v>73</v>
      </c>
      <c r="R18" s="147">
        <v>47</v>
      </c>
      <c r="S18" s="147">
        <v>47</v>
      </c>
      <c r="T18" s="147">
        <v>49</v>
      </c>
      <c r="U18" s="147">
        <v>520</v>
      </c>
      <c r="V18" s="147">
        <v>331</v>
      </c>
      <c r="W18" s="147">
        <v>189</v>
      </c>
      <c r="X18" s="147">
        <v>51</v>
      </c>
      <c r="Y18" s="147">
        <v>48</v>
      </c>
      <c r="Z18" s="147">
        <v>54</v>
      </c>
      <c r="AA18" s="147">
        <v>44</v>
      </c>
      <c r="AB18" s="147">
        <v>34</v>
      </c>
      <c r="AC18" s="147">
        <v>10</v>
      </c>
      <c r="AD18" s="147">
        <v>16</v>
      </c>
      <c r="AE18" s="147" t="s">
        <v>414</v>
      </c>
      <c r="AF18" s="147" t="s">
        <v>414</v>
      </c>
      <c r="AG18" s="147">
        <v>3768</v>
      </c>
      <c r="AH18" s="147">
        <v>1862</v>
      </c>
      <c r="AI18" s="147">
        <v>1906</v>
      </c>
      <c r="AJ18" s="147">
        <v>80</v>
      </c>
      <c r="AK18" s="147">
        <v>75</v>
      </c>
      <c r="AL18" s="147">
        <v>85</v>
      </c>
    </row>
    <row r="19" spans="1:38" x14ac:dyDescent="0.35">
      <c r="A19" s="133" t="s">
        <v>273</v>
      </c>
      <c r="B19" s="133" t="s">
        <v>274</v>
      </c>
      <c r="C19" s="147">
        <v>2940</v>
      </c>
      <c r="D19" s="147">
        <v>1392</v>
      </c>
      <c r="E19" s="147">
        <v>1548</v>
      </c>
      <c r="F19" s="147">
        <v>84</v>
      </c>
      <c r="G19" s="147">
        <v>82</v>
      </c>
      <c r="H19" s="147">
        <v>85</v>
      </c>
      <c r="I19" s="147">
        <v>233</v>
      </c>
      <c r="J19" s="147">
        <v>135</v>
      </c>
      <c r="K19" s="147">
        <v>98</v>
      </c>
      <c r="L19" s="147">
        <v>54</v>
      </c>
      <c r="M19" s="147">
        <v>53</v>
      </c>
      <c r="N19" s="147">
        <v>55</v>
      </c>
      <c r="O19" s="147">
        <v>300</v>
      </c>
      <c r="P19" s="147">
        <v>203</v>
      </c>
      <c r="Q19" s="147">
        <v>97</v>
      </c>
      <c r="R19" s="147">
        <v>44</v>
      </c>
      <c r="S19" s="147">
        <v>45</v>
      </c>
      <c r="T19" s="147">
        <v>42</v>
      </c>
      <c r="U19" s="147">
        <v>533</v>
      </c>
      <c r="V19" s="147">
        <v>338</v>
      </c>
      <c r="W19" s="147">
        <v>195</v>
      </c>
      <c r="X19" s="147">
        <v>48</v>
      </c>
      <c r="Y19" s="147">
        <v>48</v>
      </c>
      <c r="Z19" s="147">
        <v>49</v>
      </c>
      <c r="AA19" s="147">
        <v>74</v>
      </c>
      <c r="AB19" s="147">
        <v>60</v>
      </c>
      <c r="AC19" s="147">
        <v>14</v>
      </c>
      <c r="AD19" s="147">
        <v>18</v>
      </c>
      <c r="AE19" s="147">
        <v>17</v>
      </c>
      <c r="AF19" s="147">
        <v>21</v>
      </c>
      <c r="AG19" s="147">
        <v>3571</v>
      </c>
      <c r="AH19" s="147">
        <v>1805</v>
      </c>
      <c r="AI19" s="147">
        <v>1766</v>
      </c>
      <c r="AJ19" s="147">
        <v>77</v>
      </c>
      <c r="AK19" s="147">
        <v>73</v>
      </c>
      <c r="AL19" s="147">
        <v>81</v>
      </c>
    </row>
    <row r="20" spans="1:38" x14ac:dyDescent="0.35">
      <c r="A20" s="133" t="s">
        <v>275</v>
      </c>
      <c r="B20" s="133" t="s">
        <v>276</v>
      </c>
      <c r="C20" s="147">
        <v>2809</v>
      </c>
      <c r="D20" s="147">
        <v>1280</v>
      </c>
      <c r="E20" s="147">
        <v>1529</v>
      </c>
      <c r="F20" s="147">
        <v>82</v>
      </c>
      <c r="G20" s="147">
        <v>81</v>
      </c>
      <c r="H20" s="147">
        <v>83</v>
      </c>
      <c r="I20" s="147">
        <v>251</v>
      </c>
      <c r="J20" s="147">
        <v>161</v>
      </c>
      <c r="K20" s="147">
        <v>90</v>
      </c>
      <c r="L20" s="147">
        <v>53</v>
      </c>
      <c r="M20" s="147">
        <v>51</v>
      </c>
      <c r="N20" s="147">
        <v>58</v>
      </c>
      <c r="O20" s="147">
        <v>215</v>
      </c>
      <c r="P20" s="147">
        <v>159</v>
      </c>
      <c r="Q20" s="147">
        <v>56</v>
      </c>
      <c r="R20" s="147">
        <v>47</v>
      </c>
      <c r="S20" s="147">
        <v>46</v>
      </c>
      <c r="T20" s="147">
        <v>48</v>
      </c>
      <c r="U20" s="147">
        <v>466</v>
      </c>
      <c r="V20" s="147">
        <v>320</v>
      </c>
      <c r="W20" s="147">
        <v>146</v>
      </c>
      <c r="X20" s="147">
        <v>50</v>
      </c>
      <c r="Y20" s="147">
        <v>48</v>
      </c>
      <c r="Z20" s="147">
        <v>54</v>
      </c>
      <c r="AA20" s="147">
        <v>112</v>
      </c>
      <c r="AB20" s="147">
        <v>82</v>
      </c>
      <c r="AC20" s="147">
        <v>30</v>
      </c>
      <c r="AD20" s="147">
        <v>21</v>
      </c>
      <c r="AE20" s="147">
        <v>21</v>
      </c>
      <c r="AF20" s="147">
        <v>20</v>
      </c>
      <c r="AG20" s="147">
        <v>3415</v>
      </c>
      <c r="AH20" s="147">
        <v>1699</v>
      </c>
      <c r="AI20" s="147">
        <v>1716</v>
      </c>
      <c r="AJ20" s="147">
        <v>76</v>
      </c>
      <c r="AK20" s="147">
        <v>72</v>
      </c>
      <c r="AL20" s="147">
        <v>79</v>
      </c>
    </row>
    <row r="21" spans="1:38" x14ac:dyDescent="0.35">
      <c r="A21" s="133" t="s">
        <v>277</v>
      </c>
      <c r="B21" s="133" t="s">
        <v>278</v>
      </c>
      <c r="C21" s="147">
        <v>2224</v>
      </c>
      <c r="D21" s="147">
        <v>1032</v>
      </c>
      <c r="E21" s="147">
        <v>1192</v>
      </c>
      <c r="F21" s="147">
        <v>87</v>
      </c>
      <c r="G21" s="147">
        <v>86</v>
      </c>
      <c r="H21" s="147">
        <v>89</v>
      </c>
      <c r="I21" s="147">
        <v>243</v>
      </c>
      <c r="J21" s="147">
        <v>154</v>
      </c>
      <c r="K21" s="147">
        <v>89</v>
      </c>
      <c r="L21" s="147">
        <v>57</v>
      </c>
      <c r="M21" s="147">
        <v>59</v>
      </c>
      <c r="N21" s="147">
        <v>54</v>
      </c>
      <c r="O21" s="147">
        <v>163</v>
      </c>
      <c r="P21" s="147">
        <v>118</v>
      </c>
      <c r="Q21" s="147">
        <v>45</v>
      </c>
      <c r="R21" s="147">
        <v>51</v>
      </c>
      <c r="S21" s="147">
        <v>53</v>
      </c>
      <c r="T21" s="147">
        <v>44</v>
      </c>
      <c r="U21" s="147">
        <v>406</v>
      </c>
      <c r="V21" s="147">
        <v>272</v>
      </c>
      <c r="W21" s="147">
        <v>134</v>
      </c>
      <c r="X21" s="147">
        <v>55</v>
      </c>
      <c r="Y21" s="147">
        <v>57</v>
      </c>
      <c r="Z21" s="147">
        <v>51</v>
      </c>
      <c r="AA21" s="147">
        <v>69</v>
      </c>
      <c r="AB21" s="147">
        <v>49</v>
      </c>
      <c r="AC21" s="147">
        <v>20</v>
      </c>
      <c r="AD21" s="147">
        <v>14</v>
      </c>
      <c r="AE21" s="147" t="s">
        <v>414</v>
      </c>
      <c r="AF21" s="147" t="s">
        <v>414</v>
      </c>
      <c r="AG21" s="147">
        <v>2722</v>
      </c>
      <c r="AH21" s="147">
        <v>1366</v>
      </c>
      <c r="AI21" s="147">
        <v>1356</v>
      </c>
      <c r="AJ21" s="147">
        <v>80</v>
      </c>
      <c r="AK21" s="147">
        <v>77</v>
      </c>
      <c r="AL21" s="147">
        <v>84</v>
      </c>
    </row>
    <row r="22" spans="1:38" x14ac:dyDescent="0.35">
      <c r="A22" s="133" t="s">
        <v>279</v>
      </c>
      <c r="B22" s="133" t="s">
        <v>280</v>
      </c>
      <c r="C22" s="147">
        <v>1338</v>
      </c>
      <c r="D22" s="147">
        <v>680</v>
      </c>
      <c r="E22" s="147">
        <v>658</v>
      </c>
      <c r="F22" s="147">
        <v>86</v>
      </c>
      <c r="G22" s="147">
        <v>87</v>
      </c>
      <c r="H22" s="147">
        <v>85</v>
      </c>
      <c r="I22" s="147">
        <v>102</v>
      </c>
      <c r="J22" s="147">
        <v>61</v>
      </c>
      <c r="K22" s="147">
        <v>41</v>
      </c>
      <c r="L22" s="147">
        <v>58</v>
      </c>
      <c r="M22" s="147">
        <v>59</v>
      </c>
      <c r="N22" s="147">
        <v>56</v>
      </c>
      <c r="O22" s="147">
        <v>105</v>
      </c>
      <c r="P22" s="147">
        <v>82</v>
      </c>
      <c r="Q22" s="147">
        <v>23</v>
      </c>
      <c r="R22" s="147">
        <v>55</v>
      </c>
      <c r="S22" s="147">
        <v>52</v>
      </c>
      <c r="T22" s="147">
        <v>65</v>
      </c>
      <c r="U22" s="147">
        <v>207</v>
      </c>
      <c r="V22" s="147">
        <v>143</v>
      </c>
      <c r="W22" s="147">
        <v>64</v>
      </c>
      <c r="X22" s="147">
        <v>57</v>
      </c>
      <c r="Y22" s="147">
        <v>55</v>
      </c>
      <c r="Z22" s="147">
        <v>59</v>
      </c>
      <c r="AA22" s="147">
        <v>48</v>
      </c>
      <c r="AB22" s="147">
        <v>37</v>
      </c>
      <c r="AC22" s="147">
        <v>11</v>
      </c>
      <c r="AD22" s="147">
        <v>23</v>
      </c>
      <c r="AE22" s="147" t="s">
        <v>414</v>
      </c>
      <c r="AF22" s="147" t="s">
        <v>414</v>
      </c>
      <c r="AG22" s="147">
        <v>1611</v>
      </c>
      <c r="AH22" s="147">
        <v>871</v>
      </c>
      <c r="AI22" s="147">
        <v>740</v>
      </c>
      <c r="AJ22" s="147">
        <v>80</v>
      </c>
      <c r="AK22" s="147">
        <v>78</v>
      </c>
      <c r="AL22" s="147">
        <v>81</v>
      </c>
    </row>
    <row r="23" spans="1:38" x14ac:dyDescent="0.35">
      <c r="A23" s="133" t="s">
        <v>283</v>
      </c>
      <c r="B23" s="133" t="s">
        <v>284</v>
      </c>
      <c r="C23" s="147">
        <v>2915</v>
      </c>
      <c r="D23" s="147">
        <v>1342</v>
      </c>
      <c r="E23" s="147">
        <v>1573</v>
      </c>
      <c r="F23" s="147">
        <v>79</v>
      </c>
      <c r="G23" s="147">
        <v>76</v>
      </c>
      <c r="H23" s="147">
        <v>81</v>
      </c>
      <c r="I23" s="147">
        <v>319</v>
      </c>
      <c r="J23" s="147">
        <v>201</v>
      </c>
      <c r="K23" s="147">
        <v>118</v>
      </c>
      <c r="L23" s="147">
        <v>40</v>
      </c>
      <c r="M23" s="147">
        <v>41</v>
      </c>
      <c r="N23" s="147">
        <v>38</v>
      </c>
      <c r="O23" s="147">
        <v>272</v>
      </c>
      <c r="P23" s="147">
        <v>199</v>
      </c>
      <c r="Q23" s="147">
        <v>73</v>
      </c>
      <c r="R23" s="147">
        <v>46</v>
      </c>
      <c r="S23" s="147">
        <v>44</v>
      </c>
      <c r="T23" s="147">
        <v>52</v>
      </c>
      <c r="U23" s="147">
        <v>591</v>
      </c>
      <c r="V23" s="147">
        <v>400</v>
      </c>
      <c r="W23" s="147">
        <v>191</v>
      </c>
      <c r="X23" s="147">
        <v>43</v>
      </c>
      <c r="Y23" s="147">
        <v>43</v>
      </c>
      <c r="Z23" s="147">
        <v>43</v>
      </c>
      <c r="AA23" s="147">
        <v>70</v>
      </c>
      <c r="AB23" s="147">
        <v>57</v>
      </c>
      <c r="AC23" s="147">
        <v>13</v>
      </c>
      <c r="AD23" s="147">
        <v>14</v>
      </c>
      <c r="AE23" s="147" t="s">
        <v>414</v>
      </c>
      <c r="AF23" s="147" t="s">
        <v>414</v>
      </c>
      <c r="AG23" s="147">
        <v>3627</v>
      </c>
      <c r="AH23" s="147">
        <v>1824</v>
      </c>
      <c r="AI23" s="147">
        <v>1803</v>
      </c>
      <c r="AJ23" s="147">
        <v>71</v>
      </c>
      <c r="AK23" s="147">
        <v>66</v>
      </c>
      <c r="AL23" s="147">
        <v>76</v>
      </c>
    </row>
    <row r="24" spans="1:38" x14ac:dyDescent="0.35">
      <c r="A24" s="133" t="s">
        <v>285</v>
      </c>
      <c r="B24" s="133" t="s">
        <v>286</v>
      </c>
      <c r="C24" s="147">
        <v>3574</v>
      </c>
      <c r="D24" s="147">
        <v>1718</v>
      </c>
      <c r="E24" s="147">
        <v>1856</v>
      </c>
      <c r="F24" s="147">
        <v>83</v>
      </c>
      <c r="G24" s="147">
        <v>82</v>
      </c>
      <c r="H24" s="147">
        <v>85</v>
      </c>
      <c r="I24" s="147">
        <v>393</v>
      </c>
      <c r="J24" s="147">
        <v>243</v>
      </c>
      <c r="K24" s="147">
        <v>150</v>
      </c>
      <c r="L24" s="147">
        <v>47</v>
      </c>
      <c r="M24" s="147">
        <v>48</v>
      </c>
      <c r="N24" s="147">
        <v>45</v>
      </c>
      <c r="O24" s="147">
        <v>260</v>
      </c>
      <c r="P24" s="147">
        <v>172</v>
      </c>
      <c r="Q24" s="147">
        <v>88</v>
      </c>
      <c r="R24" s="147">
        <v>45</v>
      </c>
      <c r="S24" s="147">
        <v>42</v>
      </c>
      <c r="T24" s="147">
        <v>51</v>
      </c>
      <c r="U24" s="147">
        <v>653</v>
      </c>
      <c r="V24" s="147">
        <v>415</v>
      </c>
      <c r="W24" s="147">
        <v>238</v>
      </c>
      <c r="X24" s="147">
        <v>46</v>
      </c>
      <c r="Y24" s="147">
        <v>46</v>
      </c>
      <c r="Z24" s="147">
        <v>47</v>
      </c>
      <c r="AA24" s="147">
        <v>89</v>
      </c>
      <c r="AB24" s="147">
        <v>70</v>
      </c>
      <c r="AC24" s="147">
        <v>19</v>
      </c>
      <c r="AD24" s="147">
        <v>20</v>
      </c>
      <c r="AE24" s="147" t="s">
        <v>414</v>
      </c>
      <c r="AF24" s="147" t="s">
        <v>414</v>
      </c>
      <c r="AG24" s="147">
        <v>4363</v>
      </c>
      <c r="AH24" s="147">
        <v>2229</v>
      </c>
      <c r="AI24" s="147">
        <v>2134</v>
      </c>
      <c r="AJ24" s="147">
        <v>76</v>
      </c>
      <c r="AK24" s="147">
        <v>73</v>
      </c>
      <c r="AL24" s="147">
        <v>79</v>
      </c>
    </row>
    <row r="25" spans="1:38" x14ac:dyDescent="0.35">
      <c r="A25" s="133" t="s">
        <v>287</v>
      </c>
      <c r="B25" s="133" t="s">
        <v>288</v>
      </c>
      <c r="C25" s="147">
        <v>2840</v>
      </c>
      <c r="D25" s="147">
        <v>1318</v>
      </c>
      <c r="E25" s="147">
        <v>1522</v>
      </c>
      <c r="F25" s="147">
        <v>87</v>
      </c>
      <c r="G25" s="147">
        <v>85</v>
      </c>
      <c r="H25" s="147">
        <v>89</v>
      </c>
      <c r="I25" s="147">
        <v>246</v>
      </c>
      <c r="J25" s="147">
        <v>149</v>
      </c>
      <c r="K25" s="147">
        <v>97</v>
      </c>
      <c r="L25" s="147">
        <v>50</v>
      </c>
      <c r="M25" s="147">
        <v>52</v>
      </c>
      <c r="N25" s="147">
        <v>46</v>
      </c>
      <c r="O25" s="147">
        <v>156</v>
      </c>
      <c r="P25" s="147">
        <v>116</v>
      </c>
      <c r="Q25" s="147">
        <v>40</v>
      </c>
      <c r="R25" s="147">
        <v>48</v>
      </c>
      <c r="S25" s="147">
        <v>49</v>
      </c>
      <c r="T25" s="147">
        <v>45</v>
      </c>
      <c r="U25" s="147">
        <v>402</v>
      </c>
      <c r="V25" s="147">
        <v>265</v>
      </c>
      <c r="W25" s="147">
        <v>137</v>
      </c>
      <c r="X25" s="147">
        <v>49</v>
      </c>
      <c r="Y25" s="147">
        <v>51</v>
      </c>
      <c r="Z25" s="147">
        <v>46</v>
      </c>
      <c r="AA25" s="147">
        <v>63</v>
      </c>
      <c r="AB25" s="147">
        <v>48</v>
      </c>
      <c r="AC25" s="147">
        <v>15</v>
      </c>
      <c r="AD25" s="147">
        <v>25</v>
      </c>
      <c r="AE25" s="147">
        <v>25</v>
      </c>
      <c r="AF25" s="147">
        <v>27</v>
      </c>
      <c r="AG25" s="147">
        <v>3320</v>
      </c>
      <c r="AH25" s="147">
        <v>1639</v>
      </c>
      <c r="AI25" s="147">
        <v>1681</v>
      </c>
      <c r="AJ25" s="147">
        <v>81</v>
      </c>
      <c r="AK25" s="147">
        <v>77</v>
      </c>
      <c r="AL25" s="147">
        <v>85</v>
      </c>
    </row>
    <row r="26" spans="1:38" x14ac:dyDescent="0.35">
      <c r="A26" s="133" t="s">
        <v>289</v>
      </c>
      <c r="B26" s="133" t="s">
        <v>290</v>
      </c>
      <c r="C26" s="147">
        <v>3141</v>
      </c>
      <c r="D26" s="147">
        <v>1530</v>
      </c>
      <c r="E26" s="147">
        <v>1611</v>
      </c>
      <c r="F26" s="147">
        <v>84</v>
      </c>
      <c r="G26" s="147">
        <v>82</v>
      </c>
      <c r="H26" s="147">
        <v>85</v>
      </c>
      <c r="I26" s="147">
        <v>320</v>
      </c>
      <c r="J26" s="147">
        <v>189</v>
      </c>
      <c r="K26" s="147">
        <v>131</v>
      </c>
      <c r="L26" s="147">
        <v>50</v>
      </c>
      <c r="M26" s="147">
        <v>51</v>
      </c>
      <c r="N26" s="147">
        <v>49</v>
      </c>
      <c r="O26" s="147">
        <v>233</v>
      </c>
      <c r="P26" s="147">
        <v>165</v>
      </c>
      <c r="Q26" s="147">
        <v>68</v>
      </c>
      <c r="R26" s="147">
        <v>45</v>
      </c>
      <c r="S26" s="147">
        <v>47</v>
      </c>
      <c r="T26" s="147">
        <v>41</v>
      </c>
      <c r="U26" s="147">
        <v>553</v>
      </c>
      <c r="V26" s="147">
        <v>354</v>
      </c>
      <c r="W26" s="147">
        <v>199</v>
      </c>
      <c r="X26" s="147">
        <v>48</v>
      </c>
      <c r="Y26" s="147">
        <v>49</v>
      </c>
      <c r="Z26" s="147">
        <v>46</v>
      </c>
      <c r="AA26" s="147">
        <v>68</v>
      </c>
      <c r="AB26" s="147">
        <v>49</v>
      </c>
      <c r="AC26" s="147">
        <v>19</v>
      </c>
      <c r="AD26" s="147">
        <v>21</v>
      </c>
      <c r="AE26" s="147">
        <v>20</v>
      </c>
      <c r="AF26" s="147">
        <v>21</v>
      </c>
      <c r="AG26" s="147">
        <v>3822</v>
      </c>
      <c r="AH26" s="147">
        <v>1966</v>
      </c>
      <c r="AI26" s="147">
        <v>1856</v>
      </c>
      <c r="AJ26" s="147">
        <v>76</v>
      </c>
      <c r="AK26" s="147">
        <v>74</v>
      </c>
      <c r="AL26" s="147">
        <v>79</v>
      </c>
    </row>
    <row r="27" spans="1:38" x14ac:dyDescent="0.35">
      <c r="A27" s="133" t="s">
        <v>291</v>
      </c>
      <c r="B27" s="133" t="s">
        <v>292</v>
      </c>
      <c r="C27" s="147">
        <v>3339</v>
      </c>
      <c r="D27" s="147">
        <v>1601</v>
      </c>
      <c r="E27" s="147">
        <v>1738</v>
      </c>
      <c r="F27" s="147">
        <v>88</v>
      </c>
      <c r="G27" s="147">
        <v>87</v>
      </c>
      <c r="H27" s="147">
        <v>89</v>
      </c>
      <c r="I27" s="147">
        <v>230</v>
      </c>
      <c r="J27" s="147">
        <v>152</v>
      </c>
      <c r="K27" s="147">
        <v>78</v>
      </c>
      <c r="L27" s="147">
        <v>57</v>
      </c>
      <c r="M27" s="147">
        <v>59</v>
      </c>
      <c r="N27" s="147">
        <v>53</v>
      </c>
      <c r="O27" s="147">
        <v>224</v>
      </c>
      <c r="P27" s="147">
        <v>161</v>
      </c>
      <c r="Q27" s="147">
        <v>63</v>
      </c>
      <c r="R27" s="147">
        <v>42</v>
      </c>
      <c r="S27" s="147">
        <v>42</v>
      </c>
      <c r="T27" s="147">
        <v>41</v>
      </c>
      <c r="U27" s="147">
        <v>454</v>
      </c>
      <c r="V27" s="147">
        <v>313</v>
      </c>
      <c r="W27" s="147">
        <v>141</v>
      </c>
      <c r="X27" s="147">
        <v>49</v>
      </c>
      <c r="Y27" s="147">
        <v>50</v>
      </c>
      <c r="Z27" s="147">
        <v>48</v>
      </c>
      <c r="AA27" s="147">
        <v>89</v>
      </c>
      <c r="AB27" s="147">
        <v>62</v>
      </c>
      <c r="AC27" s="147">
        <v>27</v>
      </c>
      <c r="AD27" s="147">
        <v>22</v>
      </c>
      <c r="AE27" s="147">
        <v>24</v>
      </c>
      <c r="AF27" s="147">
        <v>19</v>
      </c>
      <c r="AG27" s="147">
        <v>3903</v>
      </c>
      <c r="AH27" s="147">
        <v>1985</v>
      </c>
      <c r="AI27" s="147">
        <v>1918</v>
      </c>
      <c r="AJ27" s="147">
        <v>82</v>
      </c>
      <c r="AK27" s="147">
        <v>79</v>
      </c>
      <c r="AL27" s="147">
        <v>85</v>
      </c>
    </row>
    <row r="28" spans="1:38" x14ac:dyDescent="0.35">
      <c r="A28" s="133" t="s">
        <v>293</v>
      </c>
      <c r="B28" s="133" t="s">
        <v>294</v>
      </c>
      <c r="C28" s="147">
        <v>4013</v>
      </c>
      <c r="D28" s="147">
        <v>1874</v>
      </c>
      <c r="E28" s="147">
        <v>2139</v>
      </c>
      <c r="F28" s="147">
        <v>83</v>
      </c>
      <c r="G28" s="147">
        <v>80</v>
      </c>
      <c r="H28" s="147">
        <v>86</v>
      </c>
      <c r="I28" s="147">
        <v>387</v>
      </c>
      <c r="J28" s="147">
        <v>256</v>
      </c>
      <c r="K28" s="147">
        <v>131</v>
      </c>
      <c r="L28" s="147">
        <v>44</v>
      </c>
      <c r="M28" s="147">
        <v>48</v>
      </c>
      <c r="N28" s="147">
        <v>37</v>
      </c>
      <c r="O28" s="147">
        <v>350</v>
      </c>
      <c r="P28" s="147">
        <v>261</v>
      </c>
      <c r="Q28" s="147">
        <v>89</v>
      </c>
      <c r="R28" s="147">
        <v>45</v>
      </c>
      <c r="S28" s="147">
        <v>47</v>
      </c>
      <c r="T28" s="147">
        <v>39</v>
      </c>
      <c r="U28" s="147">
        <v>737</v>
      </c>
      <c r="V28" s="147">
        <v>517</v>
      </c>
      <c r="W28" s="147">
        <v>220</v>
      </c>
      <c r="X28" s="147">
        <v>45</v>
      </c>
      <c r="Y28" s="147">
        <v>47</v>
      </c>
      <c r="Z28" s="147">
        <v>38</v>
      </c>
      <c r="AA28" s="147">
        <v>90</v>
      </c>
      <c r="AB28" s="147">
        <v>62</v>
      </c>
      <c r="AC28" s="147">
        <v>28</v>
      </c>
      <c r="AD28" s="147">
        <v>17</v>
      </c>
      <c r="AE28" s="147">
        <v>16</v>
      </c>
      <c r="AF28" s="147">
        <v>18</v>
      </c>
      <c r="AG28" s="147">
        <v>4886</v>
      </c>
      <c r="AH28" s="147">
        <v>2484</v>
      </c>
      <c r="AI28" s="147">
        <v>2402</v>
      </c>
      <c r="AJ28" s="147">
        <v>75</v>
      </c>
      <c r="AK28" s="147">
        <v>71</v>
      </c>
      <c r="AL28" s="147">
        <v>80</v>
      </c>
    </row>
    <row r="29" spans="1:38" x14ac:dyDescent="0.35">
      <c r="A29" s="133" t="s">
        <v>295</v>
      </c>
      <c r="B29" s="133" t="s">
        <v>296</v>
      </c>
      <c r="C29" s="147">
        <v>3917</v>
      </c>
      <c r="D29" s="147">
        <v>1871</v>
      </c>
      <c r="E29" s="147">
        <v>2046</v>
      </c>
      <c r="F29" s="147">
        <v>84</v>
      </c>
      <c r="G29" s="147">
        <v>83</v>
      </c>
      <c r="H29" s="147">
        <v>86</v>
      </c>
      <c r="I29" s="147">
        <v>269</v>
      </c>
      <c r="J29" s="147">
        <v>174</v>
      </c>
      <c r="K29" s="147">
        <v>95</v>
      </c>
      <c r="L29" s="147">
        <v>52</v>
      </c>
      <c r="M29" s="147">
        <v>51</v>
      </c>
      <c r="N29" s="147">
        <v>55</v>
      </c>
      <c r="O29" s="147">
        <v>297</v>
      </c>
      <c r="P29" s="147">
        <v>222</v>
      </c>
      <c r="Q29" s="147">
        <v>75</v>
      </c>
      <c r="R29" s="147">
        <v>43</v>
      </c>
      <c r="S29" s="147">
        <v>43</v>
      </c>
      <c r="T29" s="147">
        <v>43</v>
      </c>
      <c r="U29" s="147">
        <v>566</v>
      </c>
      <c r="V29" s="147">
        <v>396</v>
      </c>
      <c r="W29" s="147">
        <v>170</v>
      </c>
      <c r="X29" s="147">
        <v>48</v>
      </c>
      <c r="Y29" s="147">
        <v>47</v>
      </c>
      <c r="Z29" s="147">
        <v>49</v>
      </c>
      <c r="AA29" s="147">
        <v>97</v>
      </c>
      <c r="AB29" s="147">
        <v>69</v>
      </c>
      <c r="AC29" s="147">
        <v>28</v>
      </c>
      <c r="AD29" s="147">
        <v>16</v>
      </c>
      <c r="AE29" s="147">
        <v>17</v>
      </c>
      <c r="AF29" s="147">
        <v>14</v>
      </c>
      <c r="AG29" s="147">
        <v>4641</v>
      </c>
      <c r="AH29" s="147">
        <v>2365</v>
      </c>
      <c r="AI29" s="147">
        <v>2276</v>
      </c>
      <c r="AJ29" s="147">
        <v>78</v>
      </c>
      <c r="AK29" s="147">
        <v>74</v>
      </c>
      <c r="AL29" s="147">
        <v>81</v>
      </c>
    </row>
    <row r="30" spans="1:38" x14ac:dyDescent="0.35">
      <c r="A30" s="133" t="s">
        <v>297</v>
      </c>
      <c r="B30" s="133" t="s">
        <v>298</v>
      </c>
      <c r="C30" s="147">
        <v>3914</v>
      </c>
      <c r="D30" s="147">
        <v>1881</v>
      </c>
      <c r="E30" s="147">
        <v>2033</v>
      </c>
      <c r="F30" s="147">
        <v>80</v>
      </c>
      <c r="G30" s="147">
        <v>78</v>
      </c>
      <c r="H30" s="147">
        <v>83</v>
      </c>
      <c r="I30" s="147">
        <v>465</v>
      </c>
      <c r="J30" s="147">
        <v>311</v>
      </c>
      <c r="K30" s="147">
        <v>154</v>
      </c>
      <c r="L30" s="147">
        <v>49</v>
      </c>
      <c r="M30" s="147">
        <v>51</v>
      </c>
      <c r="N30" s="147">
        <v>47</v>
      </c>
      <c r="O30" s="147">
        <v>269</v>
      </c>
      <c r="P30" s="147">
        <v>198</v>
      </c>
      <c r="Q30" s="147">
        <v>71</v>
      </c>
      <c r="R30" s="147">
        <v>36</v>
      </c>
      <c r="S30" s="147">
        <v>37</v>
      </c>
      <c r="T30" s="147">
        <v>32</v>
      </c>
      <c r="U30" s="147">
        <v>734</v>
      </c>
      <c r="V30" s="147">
        <v>509</v>
      </c>
      <c r="W30" s="147">
        <v>225</v>
      </c>
      <c r="X30" s="147">
        <v>45</v>
      </c>
      <c r="Y30" s="147">
        <v>46</v>
      </c>
      <c r="Z30" s="147">
        <v>42</v>
      </c>
      <c r="AA30" s="147">
        <v>65</v>
      </c>
      <c r="AB30" s="147">
        <v>49</v>
      </c>
      <c r="AC30" s="147">
        <v>16</v>
      </c>
      <c r="AD30" s="147">
        <v>9</v>
      </c>
      <c r="AE30" s="147" t="s">
        <v>414</v>
      </c>
      <c r="AF30" s="147" t="s">
        <v>414</v>
      </c>
      <c r="AG30" s="147">
        <v>4754</v>
      </c>
      <c r="AH30" s="147">
        <v>2457</v>
      </c>
      <c r="AI30" s="147">
        <v>2297</v>
      </c>
      <c r="AJ30" s="147">
        <v>73</v>
      </c>
      <c r="AK30" s="147">
        <v>69</v>
      </c>
      <c r="AL30" s="147">
        <v>77</v>
      </c>
    </row>
    <row r="31" spans="1:38" x14ac:dyDescent="0.35">
      <c r="A31" s="133" t="s">
        <v>261</v>
      </c>
      <c r="B31" s="133" t="s">
        <v>262</v>
      </c>
      <c r="C31" s="147">
        <v>2723</v>
      </c>
      <c r="D31" s="147">
        <v>1291</v>
      </c>
      <c r="E31" s="147">
        <v>1432</v>
      </c>
      <c r="F31" s="147">
        <v>80</v>
      </c>
      <c r="G31" s="147">
        <v>77</v>
      </c>
      <c r="H31" s="147">
        <v>83</v>
      </c>
      <c r="I31" s="147">
        <v>225</v>
      </c>
      <c r="J31" s="147">
        <v>150</v>
      </c>
      <c r="K31" s="147">
        <v>75</v>
      </c>
      <c r="L31" s="147">
        <v>46</v>
      </c>
      <c r="M31" s="147">
        <v>47</v>
      </c>
      <c r="N31" s="147">
        <v>43</v>
      </c>
      <c r="O31" s="147">
        <v>195</v>
      </c>
      <c r="P31" s="147">
        <v>122</v>
      </c>
      <c r="Q31" s="147">
        <v>73</v>
      </c>
      <c r="R31" s="147">
        <v>44</v>
      </c>
      <c r="S31" s="147">
        <v>43</v>
      </c>
      <c r="T31" s="147">
        <v>45</v>
      </c>
      <c r="U31" s="147">
        <v>420</v>
      </c>
      <c r="V31" s="147">
        <v>272</v>
      </c>
      <c r="W31" s="147">
        <v>148</v>
      </c>
      <c r="X31" s="147">
        <v>45</v>
      </c>
      <c r="Y31" s="147">
        <v>45</v>
      </c>
      <c r="Z31" s="147">
        <v>44</v>
      </c>
      <c r="AA31" s="147">
        <v>57</v>
      </c>
      <c r="AB31" s="147">
        <v>42</v>
      </c>
      <c r="AC31" s="147">
        <v>15</v>
      </c>
      <c r="AD31" s="147">
        <v>11</v>
      </c>
      <c r="AE31" s="147">
        <v>14</v>
      </c>
      <c r="AF31" s="147">
        <v>0</v>
      </c>
      <c r="AG31" s="147">
        <v>3235</v>
      </c>
      <c r="AH31" s="147">
        <v>1625</v>
      </c>
      <c r="AI31" s="147">
        <v>1610</v>
      </c>
      <c r="AJ31" s="147">
        <v>74</v>
      </c>
      <c r="AK31" s="147">
        <v>69</v>
      </c>
      <c r="AL31" s="147">
        <v>78</v>
      </c>
    </row>
    <row r="32" spans="1:38" x14ac:dyDescent="0.35">
      <c r="A32" s="133" t="s">
        <v>301</v>
      </c>
      <c r="B32" s="133" t="s">
        <v>302</v>
      </c>
      <c r="C32" s="147">
        <v>2485</v>
      </c>
      <c r="D32" s="147">
        <v>1195</v>
      </c>
      <c r="E32" s="147">
        <v>1290</v>
      </c>
      <c r="F32" s="147">
        <v>88</v>
      </c>
      <c r="G32" s="147">
        <v>87</v>
      </c>
      <c r="H32" s="147">
        <v>89</v>
      </c>
      <c r="I32" s="147">
        <v>240</v>
      </c>
      <c r="J32" s="147">
        <v>156</v>
      </c>
      <c r="K32" s="147">
        <v>84</v>
      </c>
      <c r="L32" s="147">
        <v>55</v>
      </c>
      <c r="M32" s="147">
        <v>59</v>
      </c>
      <c r="N32" s="147">
        <v>49</v>
      </c>
      <c r="O32" s="147">
        <v>137</v>
      </c>
      <c r="P32" s="147">
        <v>104</v>
      </c>
      <c r="Q32" s="147">
        <v>33</v>
      </c>
      <c r="R32" s="147">
        <v>47</v>
      </c>
      <c r="S32" s="147">
        <v>44</v>
      </c>
      <c r="T32" s="147">
        <v>58</v>
      </c>
      <c r="U32" s="147">
        <v>377</v>
      </c>
      <c r="V32" s="147">
        <v>260</v>
      </c>
      <c r="W32" s="147">
        <v>117</v>
      </c>
      <c r="X32" s="147">
        <v>53</v>
      </c>
      <c r="Y32" s="147">
        <v>53</v>
      </c>
      <c r="Z32" s="147">
        <v>51</v>
      </c>
      <c r="AA32" s="147">
        <v>52</v>
      </c>
      <c r="AB32" s="147">
        <v>42</v>
      </c>
      <c r="AC32" s="147">
        <v>10</v>
      </c>
      <c r="AD32" s="147">
        <v>23</v>
      </c>
      <c r="AE32" s="147" t="s">
        <v>414</v>
      </c>
      <c r="AF32" s="147" t="s">
        <v>414</v>
      </c>
      <c r="AG32" s="147">
        <v>2957</v>
      </c>
      <c r="AH32" s="147">
        <v>1527</v>
      </c>
      <c r="AI32" s="147">
        <v>1430</v>
      </c>
      <c r="AJ32" s="147">
        <v>82</v>
      </c>
      <c r="AK32" s="147">
        <v>78</v>
      </c>
      <c r="AL32" s="147">
        <v>85</v>
      </c>
    </row>
    <row r="33" spans="1:38" x14ac:dyDescent="0.35">
      <c r="A33" s="133" t="s">
        <v>303</v>
      </c>
      <c r="B33" s="133" t="s">
        <v>304</v>
      </c>
      <c r="C33" s="147">
        <v>2597</v>
      </c>
      <c r="D33" s="147">
        <v>1221</v>
      </c>
      <c r="E33" s="147">
        <v>1376</v>
      </c>
      <c r="F33" s="147">
        <v>83</v>
      </c>
      <c r="G33" s="147">
        <v>82</v>
      </c>
      <c r="H33" s="147">
        <v>84</v>
      </c>
      <c r="I33" s="147">
        <v>185</v>
      </c>
      <c r="J33" s="147">
        <v>116</v>
      </c>
      <c r="K33" s="147">
        <v>69</v>
      </c>
      <c r="L33" s="147">
        <v>38</v>
      </c>
      <c r="M33" s="147">
        <v>37</v>
      </c>
      <c r="N33" s="147">
        <v>39</v>
      </c>
      <c r="O33" s="147">
        <v>156</v>
      </c>
      <c r="P33" s="147">
        <v>108</v>
      </c>
      <c r="Q33" s="147">
        <v>48</v>
      </c>
      <c r="R33" s="147">
        <v>37</v>
      </c>
      <c r="S33" s="147">
        <v>36</v>
      </c>
      <c r="T33" s="147">
        <v>38</v>
      </c>
      <c r="U33" s="147">
        <v>341</v>
      </c>
      <c r="V33" s="147">
        <v>224</v>
      </c>
      <c r="W33" s="147">
        <v>117</v>
      </c>
      <c r="X33" s="147">
        <v>37</v>
      </c>
      <c r="Y33" s="147">
        <v>37</v>
      </c>
      <c r="Z33" s="147">
        <v>38</v>
      </c>
      <c r="AA33" s="147">
        <v>53</v>
      </c>
      <c r="AB33" s="147">
        <v>46</v>
      </c>
      <c r="AC33" s="147">
        <v>7</v>
      </c>
      <c r="AD33" s="147">
        <v>19</v>
      </c>
      <c r="AE33" s="147" t="s">
        <v>414</v>
      </c>
      <c r="AF33" s="147" t="s">
        <v>414</v>
      </c>
      <c r="AG33" s="147">
        <v>3012</v>
      </c>
      <c r="AH33" s="147">
        <v>1503</v>
      </c>
      <c r="AI33" s="147">
        <v>1509</v>
      </c>
      <c r="AJ33" s="147">
        <v>76</v>
      </c>
      <c r="AK33" s="147">
        <v>73</v>
      </c>
      <c r="AL33" s="147">
        <v>80</v>
      </c>
    </row>
    <row r="34" spans="1:38" x14ac:dyDescent="0.35">
      <c r="A34" s="133" t="s">
        <v>305</v>
      </c>
      <c r="B34" s="133" t="s">
        <v>306</v>
      </c>
      <c r="C34" s="147">
        <v>3328</v>
      </c>
      <c r="D34" s="147">
        <v>1536</v>
      </c>
      <c r="E34" s="147">
        <v>1792</v>
      </c>
      <c r="F34" s="147">
        <v>84</v>
      </c>
      <c r="G34" s="147">
        <v>82</v>
      </c>
      <c r="H34" s="147">
        <v>86</v>
      </c>
      <c r="I34" s="147">
        <v>336</v>
      </c>
      <c r="J34" s="147">
        <v>226</v>
      </c>
      <c r="K34" s="147">
        <v>110</v>
      </c>
      <c r="L34" s="147">
        <v>50</v>
      </c>
      <c r="M34" s="147">
        <v>50</v>
      </c>
      <c r="N34" s="147">
        <v>49</v>
      </c>
      <c r="O34" s="147">
        <v>287</v>
      </c>
      <c r="P34" s="147">
        <v>201</v>
      </c>
      <c r="Q34" s="147">
        <v>86</v>
      </c>
      <c r="R34" s="147">
        <v>47</v>
      </c>
      <c r="S34" s="147">
        <v>47</v>
      </c>
      <c r="T34" s="147">
        <v>47</v>
      </c>
      <c r="U34" s="147">
        <v>623</v>
      </c>
      <c r="V34" s="147">
        <v>427</v>
      </c>
      <c r="W34" s="147">
        <v>196</v>
      </c>
      <c r="X34" s="147">
        <v>48</v>
      </c>
      <c r="Y34" s="147">
        <v>48</v>
      </c>
      <c r="Z34" s="147">
        <v>48</v>
      </c>
      <c r="AA34" s="147">
        <v>76</v>
      </c>
      <c r="AB34" s="147">
        <v>57</v>
      </c>
      <c r="AC34" s="147">
        <v>19</v>
      </c>
      <c r="AD34" s="147">
        <v>13</v>
      </c>
      <c r="AE34" s="147">
        <v>11</v>
      </c>
      <c r="AF34" s="147">
        <v>21</v>
      </c>
      <c r="AG34" s="147">
        <v>4074</v>
      </c>
      <c r="AH34" s="147">
        <v>2051</v>
      </c>
      <c r="AI34" s="147">
        <v>2023</v>
      </c>
      <c r="AJ34" s="147">
        <v>77</v>
      </c>
      <c r="AK34" s="147">
        <v>72</v>
      </c>
      <c r="AL34" s="147">
        <v>81</v>
      </c>
    </row>
    <row r="35" spans="1:38" x14ac:dyDescent="0.35">
      <c r="A35" s="133" t="s">
        <v>307</v>
      </c>
      <c r="B35" s="133" t="s">
        <v>308</v>
      </c>
      <c r="C35" s="147">
        <v>2858</v>
      </c>
      <c r="D35" s="147">
        <v>1318</v>
      </c>
      <c r="E35" s="147">
        <v>1540</v>
      </c>
      <c r="F35" s="147">
        <v>87</v>
      </c>
      <c r="G35" s="147">
        <v>85</v>
      </c>
      <c r="H35" s="147">
        <v>88</v>
      </c>
      <c r="I35" s="147">
        <v>330</v>
      </c>
      <c r="J35" s="147">
        <v>209</v>
      </c>
      <c r="K35" s="147">
        <v>121</v>
      </c>
      <c r="L35" s="147">
        <v>57</v>
      </c>
      <c r="M35" s="147">
        <v>57</v>
      </c>
      <c r="N35" s="147">
        <v>57</v>
      </c>
      <c r="O35" s="147">
        <v>221</v>
      </c>
      <c r="P35" s="147">
        <v>163</v>
      </c>
      <c r="Q35" s="147">
        <v>58</v>
      </c>
      <c r="R35" s="147">
        <v>47</v>
      </c>
      <c r="S35" s="147">
        <v>48</v>
      </c>
      <c r="T35" s="147">
        <v>45</v>
      </c>
      <c r="U35" s="147">
        <v>551</v>
      </c>
      <c r="V35" s="147">
        <v>372</v>
      </c>
      <c r="W35" s="147">
        <v>179</v>
      </c>
      <c r="X35" s="147">
        <v>53</v>
      </c>
      <c r="Y35" s="147">
        <v>53</v>
      </c>
      <c r="Z35" s="147">
        <v>53</v>
      </c>
      <c r="AA35" s="147">
        <v>51</v>
      </c>
      <c r="AB35" s="147">
        <v>40</v>
      </c>
      <c r="AC35" s="147">
        <v>11</v>
      </c>
      <c r="AD35" s="147">
        <v>20</v>
      </c>
      <c r="AE35" s="147" t="s">
        <v>414</v>
      </c>
      <c r="AF35" s="147" t="s">
        <v>414</v>
      </c>
      <c r="AG35" s="147">
        <v>3503</v>
      </c>
      <c r="AH35" s="147">
        <v>1746</v>
      </c>
      <c r="AI35" s="147">
        <v>1757</v>
      </c>
      <c r="AJ35" s="147">
        <v>80</v>
      </c>
      <c r="AK35" s="147">
        <v>76</v>
      </c>
      <c r="AL35" s="147">
        <v>83</v>
      </c>
    </row>
    <row r="36" spans="1:38" x14ac:dyDescent="0.35">
      <c r="A36" s="133" t="s">
        <v>309</v>
      </c>
      <c r="B36" s="133" t="s">
        <v>310</v>
      </c>
      <c r="C36" s="147">
        <v>1742</v>
      </c>
      <c r="D36" s="147">
        <v>837</v>
      </c>
      <c r="E36" s="147">
        <v>905</v>
      </c>
      <c r="F36" s="147">
        <v>85</v>
      </c>
      <c r="G36" s="147">
        <v>83</v>
      </c>
      <c r="H36" s="147">
        <v>86</v>
      </c>
      <c r="I36" s="147">
        <v>119</v>
      </c>
      <c r="J36" s="147">
        <v>75</v>
      </c>
      <c r="K36" s="147">
        <v>44</v>
      </c>
      <c r="L36" s="147">
        <v>45</v>
      </c>
      <c r="M36" s="147">
        <v>49</v>
      </c>
      <c r="N36" s="147">
        <v>36</v>
      </c>
      <c r="O36" s="147">
        <v>107</v>
      </c>
      <c r="P36" s="147">
        <v>79</v>
      </c>
      <c r="Q36" s="147">
        <v>28</v>
      </c>
      <c r="R36" s="147">
        <v>50</v>
      </c>
      <c r="S36" s="147">
        <v>51</v>
      </c>
      <c r="T36" s="147">
        <v>46</v>
      </c>
      <c r="U36" s="147">
        <v>226</v>
      </c>
      <c r="V36" s="147">
        <v>154</v>
      </c>
      <c r="W36" s="147">
        <v>72</v>
      </c>
      <c r="X36" s="147">
        <v>47</v>
      </c>
      <c r="Y36" s="147">
        <v>50</v>
      </c>
      <c r="Z36" s="147">
        <v>40</v>
      </c>
      <c r="AA36" s="147">
        <v>29</v>
      </c>
      <c r="AB36" s="147">
        <v>19</v>
      </c>
      <c r="AC36" s="147">
        <v>10</v>
      </c>
      <c r="AD36" s="147">
        <v>17</v>
      </c>
      <c r="AE36" s="147" t="s">
        <v>414</v>
      </c>
      <c r="AF36" s="147" t="s">
        <v>414</v>
      </c>
      <c r="AG36" s="147">
        <v>2016</v>
      </c>
      <c r="AH36" s="147">
        <v>1022</v>
      </c>
      <c r="AI36" s="147">
        <v>994</v>
      </c>
      <c r="AJ36" s="147">
        <v>79</v>
      </c>
      <c r="AK36" s="147">
        <v>76</v>
      </c>
      <c r="AL36" s="147">
        <v>81</v>
      </c>
    </row>
    <row r="37" spans="1:38" x14ac:dyDescent="0.35">
      <c r="A37" s="133" t="s">
        <v>311</v>
      </c>
      <c r="B37" s="133" t="s">
        <v>312</v>
      </c>
      <c r="C37" s="147">
        <v>2150</v>
      </c>
      <c r="D37" s="147">
        <v>1012</v>
      </c>
      <c r="E37" s="147">
        <v>1138</v>
      </c>
      <c r="F37" s="147">
        <v>83</v>
      </c>
      <c r="G37" s="147">
        <v>82</v>
      </c>
      <c r="H37" s="147">
        <v>84</v>
      </c>
      <c r="I37" s="147">
        <v>243</v>
      </c>
      <c r="J37" s="147">
        <v>168</v>
      </c>
      <c r="K37" s="147">
        <v>75</v>
      </c>
      <c r="L37" s="147">
        <v>44</v>
      </c>
      <c r="M37" s="147">
        <v>49</v>
      </c>
      <c r="N37" s="147">
        <v>32</v>
      </c>
      <c r="O37" s="147">
        <v>102</v>
      </c>
      <c r="P37" s="147">
        <v>78</v>
      </c>
      <c r="Q37" s="147">
        <v>24</v>
      </c>
      <c r="R37" s="147">
        <v>31</v>
      </c>
      <c r="S37" s="147">
        <v>29</v>
      </c>
      <c r="T37" s="147">
        <v>38</v>
      </c>
      <c r="U37" s="147">
        <v>345</v>
      </c>
      <c r="V37" s="147">
        <v>246</v>
      </c>
      <c r="W37" s="147">
        <v>99</v>
      </c>
      <c r="X37" s="147">
        <v>40</v>
      </c>
      <c r="Y37" s="147">
        <v>43</v>
      </c>
      <c r="Z37" s="147">
        <v>33</v>
      </c>
      <c r="AA37" s="147">
        <v>47</v>
      </c>
      <c r="AB37" s="147">
        <v>36</v>
      </c>
      <c r="AC37" s="147">
        <v>11</v>
      </c>
      <c r="AD37" s="147">
        <v>19</v>
      </c>
      <c r="AE37" s="147" t="s">
        <v>414</v>
      </c>
      <c r="AF37" s="147" t="s">
        <v>414</v>
      </c>
      <c r="AG37" s="147">
        <v>2571</v>
      </c>
      <c r="AH37" s="147">
        <v>1304</v>
      </c>
      <c r="AI37" s="147">
        <v>1267</v>
      </c>
      <c r="AJ37" s="147">
        <v>76</v>
      </c>
      <c r="AK37" s="147">
        <v>73</v>
      </c>
      <c r="AL37" s="147">
        <v>79</v>
      </c>
    </row>
    <row r="38" spans="1:38" x14ac:dyDescent="0.35">
      <c r="A38" s="133" t="s">
        <v>271</v>
      </c>
      <c r="B38" s="133" t="s">
        <v>272</v>
      </c>
      <c r="C38" s="147">
        <v>4134</v>
      </c>
      <c r="D38" s="147">
        <v>1977</v>
      </c>
      <c r="E38" s="147">
        <v>2157</v>
      </c>
      <c r="F38" s="147">
        <v>87</v>
      </c>
      <c r="G38" s="147">
        <v>86</v>
      </c>
      <c r="H38" s="147">
        <v>88</v>
      </c>
      <c r="I38" s="147">
        <v>487</v>
      </c>
      <c r="J38" s="147">
        <v>300</v>
      </c>
      <c r="K38" s="147">
        <v>187</v>
      </c>
      <c r="L38" s="147">
        <v>59</v>
      </c>
      <c r="M38" s="147">
        <v>56</v>
      </c>
      <c r="N38" s="147">
        <v>64</v>
      </c>
      <c r="O38" s="147">
        <v>318</v>
      </c>
      <c r="P38" s="147">
        <v>231</v>
      </c>
      <c r="Q38" s="147">
        <v>87</v>
      </c>
      <c r="R38" s="147">
        <v>43</v>
      </c>
      <c r="S38" s="147">
        <v>43</v>
      </c>
      <c r="T38" s="147">
        <v>43</v>
      </c>
      <c r="U38" s="147">
        <v>805</v>
      </c>
      <c r="V38" s="147">
        <v>531</v>
      </c>
      <c r="W38" s="147">
        <v>274</v>
      </c>
      <c r="X38" s="147">
        <v>53</v>
      </c>
      <c r="Y38" s="147">
        <v>50</v>
      </c>
      <c r="Z38" s="147">
        <v>57</v>
      </c>
      <c r="AA38" s="147">
        <v>6</v>
      </c>
      <c r="AB38" s="147" t="s">
        <v>414</v>
      </c>
      <c r="AC38" s="147" t="s">
        <v>414</v>
      </c>
      <c r="AD38" s="147">
        <v>0</v>
      </c>
      <c r="AE38" s="147" t="s">
        <v>414</v>
      </c>
      <c r="AF38" s="147" t="s">
        <v>414</v>
      </c>
      <c r="AG38" s="147">
        <v>5019</v>
      </c>
      <c r="AH38" s="147">
        <v>2542</v>
      </c>
      <c r="AI38" s="147">
        <v>2477</v>
      </c>
      <c r="AJ38" s="147">
        <v>80</v>
      </c>
      <c r="AK38" s="147">
        <v>78</v>
      </c>
      <c r="AL38" s="147">
        <v>83</v>
      </c>
    </row>
    <row r="39" spans="1:38" x14ac:dyDescent="0.35">
      <c r="A39" s="133" t="s">
        <v>313</v>
      </c>
      <c r="B39" s="133" t="s">
        <v>314</v>
      </c>
      <c r="C39" s="147">
        <v>3529</v>
      </c>
      <c r="D39" s="147">
        <v>1703</v>
      </c>
      <c r="E39" s="147">
        <v>1826</v>
      </c>
      <c r="F39" s="147">
        <v>80</v>
      </c>
      <c r="G39" s="147">
        <v>78</v>
      </c>
      <c r="H39" s="147">
        <v>82</v>
      </c>
      <c r="I39" s="147">
        <v>221</v>
      </c>
      <c r="J39" s="147">
        <v>156</v>
      </c>
      <c r="K39" s="147">
        <v>65</v>
      </c>
      <c r="L39" s="147">
        <v>34</v>
      </c>
      <c r="M39" s="147">
        <v>32</v>
      </c>
      <c r="N39" s="147">
        <v>40</v>
      </c>
      <c r="O39" s="147">
        <v>164</v>
      </c>
      <c r="P39" s="147">
        <v>129</v>
      </c>
      <c r="Q39" s="147">
        <v>35</v>
      </c>
      <c r="R39" s="147">
        <v>39</v>
      </c>
      <c r="S39" s="147">
        <v>36</v>
      </c>
      <c r="T39" s="147">
        <v>51</v>
      </c>
      <c r="U39" s="147">
        <v>385</v>
      </c>
      <c r="V39" s="147">
        <v>285</v>
      </c>
      <c r="W39" s="147">
        <v>100</v>
      </c>
      <c r="X39" s="147">
        <v>36</v>
      </c>
      <c r="Y39" s="147">
        <v>34</v>
      </c>
      <c r="Z39" s="147">
        <v>44</v>
      </c>
      <c r="AA39" s="147">
        <v>87</v>
      </c>
      <c r="AB39" s="147">
        <v>60</v>
      </c>
      <c r="AC39" s="147">
        <v>27</v>
      </c>
      <c r="AD39" s="147">
        <v>8</v>
      </c>
      <c r="AE39" s="147" t="s">
        <v>414</v>
      </c>
      <c r="AF39" s="147" t="s">
        <v>414</v>
      </c>
      <c r="AG39" s="147">
        <v>4078</v>
      </c>
      <c r="AH39" s="147">
        <v>2082</v>
      </c>
      <c r="AI39" s="147">
        <v>1996</v>
      </c>
      <c r="AJ39" s="147">
        <v>73</v>
      </c>
      <c r="AK39" s="147">
        <v>69</v>
      </c>
      <c r="AL39" s="147">
        <v>78</v>
      </c>
    </row>
    <row r="40" spans="1:38" x14ac:dyDescent="0.35">
      <c r="A40" s="133" t="s">
        <v>315</v>
      </c>
      <c r="B40" s="133" t="s">
        <v>316</v>
      </c>
      <c r="C40" s="147">
        <v>2185</v>
      </c>
      <c r="D40" s="147">
        <v>1070</v>
      </c>
      <c r="E40" s="147">
        <v>1115</v>
      </c>
      <c r="F40" s="147">
        <v>87</v>
      </c>
      <c r="G40" s="147">
        <v>85</v>
      </c>
      <c r="H40" s="147">
        <v>89</v>
      </c>
      <c r="I40" s="147">
        <v>108</v>
      </c>
      <c r="J40" s="147">
        <v>67</v>
      </c>
      <c r="K40" s="147">
        <v>41</v>
      </c>
      <c r="L40" s="147">
        <v>40</v>
      </c>
      <c r="M40" s="147">
        <v>45</v>
      </c>
      <c r="N40" s="147">
        <v>32</v>
      </c>
      <c r="O40" s="147">
        <v>59</v>
      </c>
      <c r="P40" s="147">
        <v>44</v>
      </c>
      <c r="Q40" s="147">
        <v>15</v>
      </c>
      <c r="R40" s="147">
        <v>56</v>
      </c>
      <c r="S40" s="147">
        <v>55</v>
      </c>
      <c r="T40" s="147">
        <v>60</v>
      </c>
      <c r="U40" s="147">
        <v>167</v>
      </c>
      <c r="V40" s="147">
        <v>111</v>
      </c>
      <c r="W40" s="147">
        <v>56</v>
      </c>
      <c r="X40" s="147">
        <v>46</v>
      </c>
      <c r="Y40" s="147">
        <v>49</v>
      </c>
      <c r="Z40" s="147">
        <v>39</v>
      </c>
      <c r="AA40" s="147">
        <v>44</v>
      </c>
      <c r="AB40" s="147">
        <v>38</v>
      </c>
      <c r="AC40" s="147">
        <v>6</v>
      </c>
      <c r="AD40" s="147">
        <v>34</v>
      </c>
      <c r="AE40" s="147" t="s">
        <v>414</v>
      </c>
      <c r="AF40" s="147" t="s">
        <v>414</v>
      </c>
      <c r="AG40" s="147">
        <v>2415</v>
      </c>
      <c r="AH40" s="147">
        <v>1229</v>
      </c>
      <c r="AI40" s="147">
        <v>1186</v>
      </c>
      <c r="AJ40" s="147">
        <v>82</v>
      </c>
      <c r="AK40" s="147">
        <v>79</v>
      </c>
      <c r="AL40" s="147">
        <v>86</v>
      </c>
    </row>
    <row r="41" spans="1:38" x14ac:dyDescent="0.35">
      <c r="A41" s="133" t="s">
        <v>317</v>
      </c>
      <c r="B41" s="133" t="s">
        <v>318</v>
      </c>
      <c r="C41" s="147">
        <v>2033</v>
      </c>
      <c r="D41" s="147">
        <v>1000</v>
      </c>
      <c r="E41" s="147">
        <v>1033</v>
      </c>
      <c r="F41" s="147">
        <v>86</v>
      </c>
      <c r="G41" s="147">
        <v>86</v>
      </c>
      <c r="H41" s="147">
        <v>86</v>
      </c>
      <c r="I41" s="147">
        <v>199</v>
      </c>
      <c r="J41" s="147">
        <v>149</v>
      </c>
      <c r="K41" s="147">
        <v>50</v>
      </c>
      <c r="L41" s="147">
        <v>40</v>
      </c>
      <c r="M41" s="147">
        <v>41</v>
      </c>
      <c r="N41" s="147">
        <v>38</v>
      </c>
      <c r="O41" s="147">
        <v>95</v>
      </c>
      <c r="P41" s="147">
        <v>64</v>
      </c>
      <c r="Q41" s="147">
        <v>31</v>
      </c>
      <c r="R41" s="147">
        <v>39</v>
      </c>
      <c r="S41" s="147">
        <v>38</v>
      </c>
      <c r="T41" s="147">
        <v>42</v>
      </c>
      <c r="U41" s="147">
        <v>294</v>
      </c>
      <c r="V41" s="147">
        <v>213</v>
      </c>
      <c r="W41" s="147">
        <v>81</v>
      </c>
      <c r="X41" s="147">
        <v>40</v>
      </c>
      <c r="Y41" s="147">
        <v>40</v>
      </c>
      <c r="Z41" s="147">
        <v>40</v>
      </c>
      <c r="AA41" s="147">
        <v>47</v>
      </c>
      <c r="AB41" s="147">
        <v>36</v>
      </c>
      <c r="AC41" s="147">
        <v>11</v>
      </c>
      <c r="AD41" s="147">
        <v>17</v>
      </c>
      <c r="AE41" s="147" t="s">
        <v>414</v>
      </c>
      <c r="AF41" s="147" t="s">
        <v>414</v>
      </c>
      <c r="AG41" s="147">
        <v>2383</v>
      </c>
      <c r="AH41" s="147">
        <v>1252</v>
      </c>
      <c r="AI41" s="147">
        <v>1131</v>
      </c>
      <c r="AJ41" s="147">
        <v>79</v>
      </c>
      <c r="AK41" s="147">
        <v>76</v>
      </c>
      <c r="AL41" s="147">
        <v>82</v>
      </c>
    </row>
    <row r="42" spans="1:38" x14ac:dyDescent="0.35">
      <c r="A42" s="133" t="s">
        <v>319</v>
      </c>
      <c r="B42" s="133" t="s">
        <v>320</v>
      </c>
      <c r="C42" s="147">
        <v>2976</v>
      </c>
      <c r="D42" s="147">
        <v>1402</v>
      </c>
      <c r="E42" s="147">
        <v>1574</v>
      </c>
      <c r="F42" s="147">
        <v>80</v>
      </c>
      <c r="G42" s="147">
        <v>78</v>
      </c>
      <c r="H42" s="147">
        <v>81</v>
      </c>
      <c r="I42" s="147">
        <v>363</v>
      </c>
      <c r="J42" s="147">
        <v>230</v>
      </c>
      <c r="K42" s="147">
        <v>133</v>
      </c>
      <c r="L42" s="147">
        <v>51</v>
      </c>
      <c r="M42" s="147">
        <v>49</v>
      </c>
      <c r="N42" s="147">
        <v>54</v>
      </c>
      <c r="O42" s="147">
        <v>218</v>
      </c>
      <c r="P42" s="147">
        <v>151</v>
      </c>
      <c r="Q42" s="147">
        <v>67</v>
      </c>
      <c r="R42" s="147">
        <v>52</v>
      </c>
      <c r="S42" s="147">
        <v>50</v>
      </c>
      <c r="T42" s="147">
        <v>57</v>
      </c>
      <c r="U42" s="147">
        <v>581</v>
      </c>
      <c r="V42" s="147">
        <v>381</v>
      </c>
      <c r="W42" s="147">
        <v>200</v>
      </c>
      <c r="X42" s="147">
        <v>51</v>
      </c>
      <c r="Y42" s="147">
        <v>49</v>
      </c>
      <c r="Z42" s="147">
        <v>55</v>
      </c>
      <c r="AA42" s="147">
        <v>75</v>
      </c>
      <c r="AB42" s="147">
        <v>52</v>
      </c>
      <c r="AC42" s="147">
        <v>23</v>
      </c>
      <c r="AD42" s="147">
        <v>17</v>
      </c>
      <c r="AE42" s="147" t="s">
        <v>414</v>
      </c>
      <c r="AF42" s="147" t="s">
        <v>414</v>
      </c>
      <c r="AG42" s="147">
        <v>3679</v>
      </c>
      <c r="AH42" s="147">
        <v>1863</v>
      </c>
      <c r="AI42" s="147">
        <v>1816</v>
      </c>
      <c r="AJ42" s="147">
        <v>73</v>
      </c>
      <c r="AK42" s="147">
        <v>70</v>
      </c>
      <c r="AL42" s="147">
        <v>77</v>
      </c>
    </row>
    <row r="43" spans="1:38" x14ac:dyDescent="0.35">
      <c r="A43" s="133" t="s">
        <v>198</v>
      </c>
      <c r="B43" s="133" t="s">
        <v>199</v>
      </c>
      <c r="C43" s="147">
        <v>12482</v>
      </c>
      <c r="D43" s="147">
        <v>5888</v>
      </c>
      <c r="E43" s="147">
        <v>6594</v>
      </c>
      <c r="F43" s="147">
        <v>84</v>
      </c>
      <c r="G43" s="147">
        <v>83</v>
      </c>
      <c r="H43" s="147">
        <v>84</v>
      </c>
      <c r="I43" s="147">
        <v>1703</v>
      </c>
      <c r="J43" s="147">
        <v>1093</v>
      </c>
      <c r="K43" s="147">
        <v>610</v>
      </c>
      <c r="L43" s="147">
        <v>44</v>
      </c>
      <c r="M43" s="147">
        <v>45</v>
      </c>
      <c r="N43" s="147">
        <v>42</v>
      </c>
      <c r="O43" s="147">
        <v>1147</v>
      </c>
      <c r="P43" s="147">
        <v>822</v>
      </c>
      <c r="Q43" s="147">
        <v>325</v>
      </c>
      <c r="R43" s="147">
        <v>26</v>
      </c>
      <c r="S43" s="147">
        <v>25</v>
      </c>
      <c r="T43" s="147">
        <v>27</v>
      </c>
      <c r="U43" s="147">
        <v>2850</v>
      </c>
      <c r="V43" s="147">
        <v>1915</v>
      </c>
      <c r="W43" s="147">
        <v>935</v>
      </c>
      <c r="X43" s="147">
        <v>37</v>
      </c>
      <c r="Y43" s="147">
        <v>37</v>
      </c>
      <c r="Z43" s="147">
        <v>37</v>
      </c>
      <c r="AA43" s="147">
        <v>338</v>
      </c>
      <c r="AB43" s="147">
        <v>244</v>
      </c>
      <c r="AC43" s="147">
        <v>94</v>
      </c>
      <c r="AD43" s="147">
        <v>14</v>
      </c>
      <c r="AE43" s="147">
        <v>13</v>
      </c>
      <c r="AF43" s="147">
        <v>18</v>
      </c>
      <c r="AG43" s="147">
        <v>15825</v>
      </c>
      <c r="AH43" s="147">
        <v>8125</v>
      </c>
      <c r="AI43" s="147">
        <v>7700</v>
      </c>
      <c r="AJ43" s="147">
        <v>73</v>
      </c>
      <c r="AK43" s="147">
        <v>69</v>
      </c>
      <c r="AL43" s="147">
        <v>77</v>
      </c>
    </row>
    <row r="44" spans="1:38" x14ac:dyDescent="0.35">
      <c r="A44" s="133" t="s">
        <v>200</v>
      </c>
      <c r="B44" s="133" t="s">
        <v>201</v>
      </c>
      <c r="C44" s="147">
        <v>3669</v>
      </c>
      <c r="D44" s="147">
        <v>1744</v>
      </c>
      <c r="E44" s="147">
        <v>1925</v>
      </c>
      <c r="F44" s="147">
        <v>80</v>
      </c>
      <c r="G44" s="147">
        <v>79</v>
      </c>
      <c r="H44" s="147">
        <v>81</v>
      </c>
      <c r="I44" s="147">
        <v>231</v>
      </c>
      <c r="J44" s="147">
        <v>161</v>
      </c>
      <c r="K44" s="147">
        <v>70</v>
      </c>
      <c r="L44" s="147">
        <v>44</v>
      </c>
      <c r="M44" s="147">
        <v>43</v>
      </c>
      <c r="N44" s="147">
        <v>44</v>
      </c>
      <c r="O44" s="147">
        <v>419</v>
      </c>
      <c r="P44" s="147">
        <v>287</v>
      </c>
      <c r="Q44" s="147">
        <v>132</v>
      </c>
      <c r="R44" s="147">
        <v>44</v>
      </c>
      <c r="S44" s="147">
        <v>46</v>
      </c>
      <c r="T44" s="147">
        <v>39</v>
      </c>
      <c r="U44" s="147">
        <v>650</v>
      </c>
      <c r="V44" s="147">
        <v>448</v>
      </c>
      <c r="W44" s="147">
        <v>202</v>
      </c>
      <c r="X44" s="147">
        <v>44</v>
      </c>
      <c r="Y44" s="147">
        <v>45</v>
      </c>
      <c r="Z44" s="147">
        <v>41</v>
      </c>
      <c r="AA44" s="147">
        <v>49</v>
      </c>
      <c r="AB44" s="147">
        <v>35</v>
      </c>
      <c r="AC44" s="147">
        <v>14</v>
      </c>
      <c r="AD44" s="147">
        <v>6</v>
      </c>
      <c r="AE44" s="147">
        <v>9</v>
      </c>
      <c r="AF44" s="147">
        <v>0</v>
      </c>
      <c r="AG44" s="147">
        <v>4423</v>
      </c>
      <c r="AH44" s="147">
        <v>2252</v>
      </c>
      <c r="AI44" s="147">
        <v>2171</v>
      </c>
      <c r="AJ44" s="147">
        <v>73</v>
      </c>
      <c r="AK44" s="147">
        <v>71</v>
      </c>
      <c r="AL44" s="147">
        <v>76</v>
      </c>
    </row>
    <row r="45" spans="1:38" x14ac:dyDescent="0.35">
      <c r="A45" s="133" t="s">
        <v>202</v>
      </c>
      <c r="B45" s="133" t="s">
        <v>203</v>
      </c>
      <c r="C45" s="147">
        <v>3125</v>
      </c>
      <c r="D45" s="147">
        <v>1539</v>
      </c>
      <c r="E45" s="147">
        <v>1586</v>
      </c>
      <c r="F45" s="147">
        <v>82</v>
      </c>
      <c r="G45" s="147">
        <v>79</v>
      </c>
      <c r="H45" s="147">
        <v>84</v>
      </c>
      <c r="I45" s="147">
        <v>206</v>
      </c>
      <c r="J45" s="147">
        <v>135</v>
      </c>
      <c r="K45" s="147">
        <v>71</v>
      </c>
      <c r="L45" s="147">
        <v>37</v>
      </c>
      <c r="M45" s="147">
        <v>41</v>
      </c>
      <c r="N45" s="147">
        <v>30</v>
      </c>
      <c r="O45" s="147">
        <v>382</v>
      </c>
      <c r="P45" s="147">
        <v>267</v>
      </c>
      <c r="Q45" s="147">
        <v>115</v>
      </c>
      <c r="R45" s="147">
        <v>46</v>
      </c>
      <c r="S45" s="147">
        <v>45</v>
      </c>
      <c r="T45" s="147">
        <v>49</v>
      </c>
      <c r="U45" s="147">
        <v>588</v>
      </c>
      <c r="V45" s="147">
        <v>402</v>
      </c>
      <c r="W45" s="147">
        <v>186</v>
      </c>
      <c r="X45" s="147">
        <v>43</v>
      </c>
      <c r="Y45" s="147">
        <v>43</v>
      </c>
      <c r="Z45" s="147">
        <v>41</v>
      </c>
      <c r="AA45" s="147">
        <v>81</v>
      </c>
      <c r="AB45" s="147">
        <v>55</v>
      </c>
      <c r="AC45" s="147">
        <v>26</v>
      </c>
      <c r="AD45" s="147">
        <v>14</v>
      </c>
      <c r="AE45" s="147" t="s">
        <v>414</v>
      </c>
      <c r="AF45" s="147" t="s">
        <v>414</v>
      </c>
      <c r="AG45" s="147">
        <v>3806</v>
      </c>
      <c r="AH45" s="147">
        <v>2001</v>
      </c>
      <c r="AI45" s="147">
        <v>1805</v>
      </c>
      <c r="AJ45" s="147">
        <v>74</v>
      </c>
      <c r="AK45" s="147">
        <v>70</v>
      </c>
      <c r="AL45" s="147">
        <v>78</v>
      </c>
    </row>
    <row r="46" spans="1:38" x14ac:dyDescent="0.35">
      <c r="A46" s="133" t="s">
        <v>206</v>
      </c>
      <c r="B46" s="133" t="s">
        <v>207</v>
      </c>
      <c r="C46" s="147">
        <v>3756</v>
      </c>
      <c r="D46" s="147">
        <v>1754</v>
      </c>
      <c r="E46" s="147">
        <v>2002</v>
      </c>
      <c r="F46" s="147">
        <v>81</v>
      </c>
      <c r="G46" s="147">
        <v>78</v>
      </c>
      <c r="H46" s="147">
        <v>83</v>
      </c>
      <c r="I46" s="147">
        <v>507</v>
      </c>
      <c r="J46" s="147">
        <v>316</v>
      </c>
      <c r="K46" s="147">
        <v>191</v>
      </c>
      <c r="L46" s="147">
        <v>38</v>
      </c>
      <c r="M46" s="147">
        <v>39</v>
      </c>
      <c r="N46" s="147">
        <v>37</v>
      </c>
      <c r="O46" s="147">
        <v>307</v>
      </c>
      <c r="P46" s="147">
        <v>227</v>
      </c>
      <c r="Q46" s="147">
        <v>80</v>
      </c>
      <c r="R46" s="147">
        <v>41</v>
      </c>
      <c r="S46" s="147">
        <v>41</v>
      </c>
      <c r="T46" s="147">
        <v>41</v>
      </c>
      <c r="U46" s="147">
        <v>814</v>
      </c>
      <c r="V46" s="147">
        <v>543</v>
      </c>
      <c r="W46" s="147">
        <v>271</v>
      </c>
      <c r="X46" s="147">
        <v>39</v>
      </c>
      <c r="Y46" s="147">
        <v>39</v>
      </c>
      <c r="Z46" s="147">
        <v>38</v>
      </c>
      <c r="AA46" s="147">
        <v>53</v>
      </c>
      <c r="AB46" s="147">
        <v>44</v>
      </c>
      <c r="AC46" s="147">
        <v>9</v>
      </c>
      <c r="AD46" s="147">
        <v>15</v>
      </c>
      <c r="AE46" s="147">
        <v>18</v>
      </c>
      <c r="AF46" s="147">
        <v>0</v>
      </c>
      <c r="AG46" s="147">
        <v>4657</v>
      </c>
      <c r="AH46" s="147">
        <v>2360</v>
      </c>
      <c r="AI46" s="147">
        <v>2297</v>
      </c>
      <c r="AJ46" s="147">
        <v>72</v>
      </c>
      <c r="AK46" s="147">
        <v>67</v>
      </c>
      <c r="AL46" s="147">
        <v>77</v>
      </c>
    </row>
    <row r="47" spans="1:38" x14ac:dyDescent="0.35">
      <c r="A47" s="133" t="s">
        <v>210</v>
      </c>
      <c r="B47" s="133" t="s">
        <v>211</v>
      </c>
      <c r="C47" s="147">
        <v>2307</v>
      </c>
      <c r="D47" s="147">
        <v>1117</v>
      </c>
      <c r="E47" s="147">
        <v>1190</v>
      </c>
      <c r="F47" s="147">
        <v>87</v>
      </c>
      <c r="G47" s="147">
        <v>85</v>
      </c>
      <c r="H47" s="147">
        <v>89</v>
      </c>
      <c r="I47" s="147">
        <v>129</v>
      </c>
      <c r="J47" s="147">
        <v>94</v>
      </c>
      <c r="K47" s="147">
        <v>35</v>
      </c>
      <c r="L47" s="147">
        <v>47</v>
      </c>
      <c r="M47" s="147">
        <v>54</v>
      </c>
      <c r="N47" s="147">
        <v>26</v>
      </c>
      <c r="O47" s="147">
        <v>175</v>
      </c>
      <c r="P47" s="147">
        <v>126</v>
      </c>
      <c r="Q47" s="147">
        <v>49</v>
      </c>
      <c r="R47" s="147">
        <v>53</v>
      </c>
      <c r="S47" s="147">
        <v>48</v>
      </c>
      <c r="T47" s="147">
        <v>63</v>
      </c>
      <c r="U47" s="147">
        <v>304</v>
      </c>
      <c r="V47" s="147">
        <v>220</v>
      </c>
      <c r="W47" s="147">
        <v>84</v>
      </c>
      <c r="X47" s="147">
        <v>50</v>
      </c>
      <c r="Y47" s="147">
        <v>51</v>
      </c>
      <c r="Z47" s="147">
        <v>48</v>
      </c>
      <c r="AA47" s="147">
        <v>46</v>
      </c>
      <c r="AB47" s="147">
        <v>37</v>
      </c>
      <c r="AC47" s="147">
        <v>9</v>
      </c>
      <c r="AD47" s="147">
        <v>37</v>
      </c>
      <c r="AE47" s="147">
        <v>38</v>
      </c>
      <c r="AF47" s="147">
        <v>33</v>
      </c>
      <c r="AG47" s="147">
        <v>2665</v>
      </c>
      <c r="AH47" s="147">
        <v>1379</v>
      </c>
      <c r="AI47" s="147">
        <v>1286</v>
      </c>
      <c r="AJ47" s="147">
        <v>82</v>
      </c>
      <c r="AK47" s="147">
        <v>78</v>
      </c>
      <c r="AL47" s="147">
        <v>86</v>
      </c>
    </row>
    <row r="48" spans="1:38" x14ac:dyDescent="0.35">
      <c r="A48" s="133" t="s">
        <v>218</v>
      </c>
      <c r="B48" s="133" t="s">
        <v>219</v>
      </c>
      <c r="C48" s="147">
        <v>3109</v>
      </c>
      <c r="D48" s="147">
        <v>1508</v>
      </c>
      <c r="E48" s="147">
        <v>1601</v>
      </c>
      <c r="F48" s="147">
        <v>83</v>
      </c>
      <c r="G48" s="147">
        <v>82</v>
      </c>
      <c r="H48" s="147">
        <v>84</v>
      </c>
      <c r="I48" s="147">
        <v>355</v>
      </c>
      <c r="J48" s="147">
        <v>252</v>
      </c>
      <c r="K48" s="147">
        <v>103</v>
      </c>
      <c r="L48" s="147">
        <v>31</v>
      </c>
      <c r="M48" s="147">
        <v>31</v>
      </c>
      <c r="N48" s="147">
        <v>29</v>
      </c>
      <c r="O48" s="147">
        <v>77</v>
      </c>
      <c r="P48" s="147">
        <v>59</v>
      </c>
      <c r="Q48" s="147">
        <v>18</v>
      </c>
      <c r="R48" s="147">
        <v>23</v>
      </c>
      <c r="S48" s="147" t="s">
        <v>414</v>
      </c>
      <c r="T48" s="147" t="s">
        <v>414</v>
      </c>
      <c r="U48" s="147">
        <v>432</v>
      </c>
      <c r="V48" s="147">
        <v>311</v>
      </c>
      <c r="W48" s="147">
        <v>121</v>
      </c>
      <c r="X48" s="147">
        <v>29</v>
      </c>
      <c r="Y48" s="147">
        <v>31</v>
      </c>
      <c r="Z48" s="147">
        <v>26</v>
      </c>
      <c r="AA48" s="147">
        <v>67</v>
      </c>
      <c r="AB48" s="147">
        <v>46</v>
      </c>
      <c r="AC48" s="147">
        <v>21</v>
      </c>
      <c r="AD48" s="147">
        <v>22</v>
      </c>
      <c r="AE48" s="147">
        <v>26</v>
      </c>
      <c r="AF48" s="147">
        <v>14</v>
      </c>
      <c r="AG48" s="147">
        <v>3626</v>
      </c>
      <c r="AH48" s="147">
        <v>1873</v>
      </c>
      <c r="AI48" s="147">
        <v>1753</v>
      </c>
      <c r="AJ48" s="147">
        <v>75</v>
      </c>
      <c r="AK48" s="147">
        <v>72</v>
      </c>
      <c r="AL48" s="147">
        <v>79</v>
      </c>
    </row>
    <row r="49" spans="1:38" x14ac:dyDescent="0.35">
      <c r="A49" s="133" t="s">
        <v>222</v>
      </c>
      <c r="B49" s="133" t="s">
        <v>223</v>
      </c>
      <c r="C49" s="147">
        <v>2616</v>
      </c>
      <c r="D49" s="147">
        <v>1256</v>
      </c>
      <c r="E49" s="147">
        <v>1360</v>
      </c>
      <c r="F49" s="147">
        <v>82</v>
      </c>
      <c r="G49" s="147">
        <v>80</v>
      </c>
      <c r="H49" s="147">
        <v>84</v>
      </c>
      <c r="I49" s="147">
        <v>370</v>
      </c>
      <c r="J49" s="147">
        <v>259</v>
      </c>
      <c r="K49" s="147">
        <v>111</v>
      </c>
      <c r="L49" s="147">
        <v>46</v>
      </c>
      <c r="M49" s="147">
        <v>48</v>
      </c>
      <c r="N49" s="147">
        <v>41</v>
      </c>
      <c r="O49" s="147">
        <v>131</v>
      </c>
      <c r="P49" s="147">
        <v>93</v>
      </c>
      <c r="Q49" s="147">
        <v>38</v>
      </c>
      <c r="R49" s="147">
        <v>30</v>
      </c>
      <c r="S49" s="147">
        <v>30</v>
      </c>
      <c r="T49" s="147">
        <v>29</v>
      </c>
      <c r="U49" s="147">
        <v>501</v>
      </c>
      <c r="V49" s="147">
        <v>352</v>
      </c>
      <c r="W49" s="147">
        <v>149</v>
      </c>
      <c r="X49" s="147">
        <v>42</v>
      </c>
      <c r="Y49" s="147">
        <v>43</v>
      </c>
      <c r="Z49" s="147">
        <v>38</v>
      </c>
      <c r="AA49" s="147">
        <v>64</v>
      </c>
      <c r="AB49" s="147">
        <v>44</v>
      </c>
      <c r="AC49" s="147">
        <v>20</v>
      </c>
      <c r="AD49" s="147">
        <v>13</v>
      </c>
      <c r="AE49" s="147">
        <v>7</v>
      </c>
      <c r="AF49" s="147">
        <v>25</v>
      </c>
      <c r="AG49" s="147">
        <v>3217</v>
      </c>
      <c r="AH49" s="147">
        <v>1670</v>
      </c>
      <c r="AI49" s="147">
        <v>1547</v>
      </c>
      <c r="AJ49" s="147">
        <v>74</v>
      </c>
      <c r="AK49" s="147">
        <v>69</v>
      </c>
      <c r="AL49" s="147">
        <v>78</v>
      </c>
    </row>
    <row r="50" spans="1:38" x14ac:dyDescent="0.35">
      <c r="A50" s="133" t="s">
        <v>116</v>
      </c>
      <c r="B50" s="133" t="s">
        <v>117</v>
      </c>
      <c r="C50" s="147">
        <v>1472</v>
      </c>
      <c r="D50" s="147">
        <v>702</v>
      </c>
      <c r="E50" s="147">
        <v>770</v>
      </c>
      <c r="F50" s="147">
        <v>78</v>
      </c>
      <c r="G50" s="147">
        <v>77</v>
      </c>
      <c r="H50" s="147">
        <v>78</v>
      </c>
      <c r="I50" s="147">
        <v>191</v>
      </c>
      <c r="J50" s="147">
        <v>124</v>
      </c>
      <c r="K50" s="147">
        <v>67</v>
      </c>
      <c r="L50" s="147">
        <v>40</v>
      </c>
      <c r="M50" s="147">
        <v>36</v>
      </c>
      <c r="N50" s="147">
        <v>46</v>
      </c>
      <c r="O50" s="147">
        <v>149</v>
      </c>
      <c r="P50" s="147">
        <v>94</v>
      </c>
      <c r="Q50" s="147">
        <v>55</v>
      </c>
      <c r="R50" s="147">
        <v>36</v>
      </c>
      <c r="S50" s="147">
        <v>35</v>
      </c>
      <c r="T50" s="147">
        <v>38</v>
      </c>
      <c r="U50" s="147">
        <v>340</v>
      </c>
      <c r="V50" s="147">
        <v>218</v>
      </c>
      <c r="W50" s="147">
        <v>122</v>
      </c>
      <c r="X50" s="147">
        <v>38</v>
      </c>
      <c r="Y50" s="147">
        <v>36</v>
      </c>
      <c r="Z50" s="147">
        <v>43</v>
      </c>
      <c r="AA50" s="147">
        <v>43</v>
      </c>
      <c r="AB50" s="147">
        <v>31</v>
      </c>
      <c r="AC50" s="147">
        <v>12</v>
      </c>
      <c r="AD50" s="147">
        <v>19</v>
      </c>
      <c r="AE50" s="147" t="s">
        <v>414</v>
      </c>
      <c r="AF50" s="147" t="s">
        <v>414</v>
      </c>
      <c r="AG50" s="147">
        <v>1858</v>
      </c>
      <c r="AH50" s="147">
        <v>952</v>
      </c>
      <c r="AI50" s="147">
        <v>906</v>
      </c>
      <c r="AJ50" s="147">
        <v>69</v>
      </c>
      <c r="AK50" s="147">
        <v>66</v>
      </c>
      <c r="AL50" s="147">
        <v>73</v>
      </c>
    </row>
    <row r="51" spans="1:38" x14ac:dyDescent="0.35">
      <c r="A51" s="133" t="s">
        <v>120</v>
      </c>
      <c r="B51" s="133" t="s">
        <v>121</v>
      </c>
      <c r="C51" s="147">
        <v>4173</v>
      </c>
      <c r="D51" s="147">
        <v>1953</v>
      </c>
      <c r="E51" s="147">
        <v>2220</v>
      </c>
      <c r="F51" s="147">
        <v>76</v>
      </c>
      <c r="G51" s="147">
        <v>75</v>
      </c>
      <c r="H51" s="147">
        <v>77</v>
      </c>
      <c r="I51" s="147">
        <v>433</v>
      </c>
      <c r="J51" s="147">
        <v>275</v>
      </c>
      <c r="K51" s="147">
        <v>158</v>
      </c>
      <c r="L51" s="147">
        <v>33</v>
      </c>
      <c r="M51" s="147">
        <v>32</v>
      </c>
      <c r="N51" s="147">
        <v>34</v>
      </c>
      <c r="O51" s="147">
        <v>458</v>
      </c>
      <c r="P51" s="147">
        <v>308</v>
      </c>
      <c r="Q51" s="147">
        <v>150</v>
      </c>
      <c r="R51" s="147">
        <v>28</v>
      </c>
      <c r="S51" s="147">
        <v>29</v>
      </c>
      <c r="T51" s="147">
        <v>24</v>
      </c>
      <c r="U51" s="147">
        <v>891</v>
      </c>
      <c r="V51" s="147">
        <v>583</v>
      </c>
      <c r="W51" s="147">
        <v>308</v>
      </c>
      <c r="X51" s="147">
        <v>30</v>
      </c>
      <c r="Y51" s="147">
        <v>31</v>
      </c>
      <c r="Z51" s="147">
        <v>29</v>
      </c>
      <c r="AA51" s="147">
        <v>31</v>
      </c>
      <c r="AB51" s="147">
        <v>21</v>
      </c>
      <c r="AC51" s="147">
        <v>10</v>
      </c>
      <c r="AD51" s="147" t="s">
        <v>414</v>
      </c>
      <c r="AE51" s="147" t="s">
        <v>414</v>
      </c>
      <c r="AF51" s="147">
        <v>0</v>
      </c>
      <c r="AG51" s="147">
        <v>5140</v>
      </c>
      <c r="AH51" s="147">
        <v>2577</v>
      </c>
      <c r="AI51" s="147">
        <v>2563</v>
      </c>
      <c r="AJ51" s="147">
        <v>67</v>
      </c>
      <c r="AK51" s="147">
        <v>64</v>
      </c>
      <c r="AL51" s="147">
        <v>70</v>
      </c>
    </row>
    <row r="52" spans="1:38" x14ac:dyDescent="0.35">
      <c r="A52" s="133" t="s">
        <v>132</v>
      </c>
      <c r="B52" s="133" t="s">
        <v>424</v>
      </c>
      <c r="C52" s="147">
        <v>1799</v>
      </c>
      <c r="D52" s="147">
        <v>856</v>
      </c>
      <c r="E52" s="147">
        <v>943</v>
      </c>
      <c r="F52" s="147">
        <v>85</v>
      </c>
      <c r="G52" s="147">
        <v>83</v>
      </c>
      <c r="H52" s="147">
        <v>87</v>
      </c>
      <c r="I52" s="147">
        <v>212</v>
      </c>
      <c r="J52" s="147">
        <v>139</v>
      </c>
      <c r="K52" s="147">
        <v>73</v>
      </c>
      <c r="L52" s="147">
        <v>44</v>
      </c>
      <c r="M52" s="147">
        <v>42</v>
      </c>
      <c r="N52" s="147">
        <v>47</v>
      </c>
      <c r="O52" s="147">
        <v>140</v>
      </c>
      <c r="P52" s="147">
        <v>101</v>
      </c>
      <c r="Q52" s="147">
        <v>39</v>
      </c>
      <c r="R52" s="147">
        <v>51</v>
      </c>
      <c r="S52" s="147">
        <v>54</v>
      </c>
      <c r="T52" s="147">
        <v>41</v>
      </c>
      <c r="U52" s="147">
        <v>352</v>
      </c>
      <c r="V52" s="147">
        <v>240</v>
      </c>
      <c r="W52" s="147">
        <v>112</v>
      </c>
      <c r="X52" s="147">
        <v>47</v>
      </c>
      <c r="Y52" s="147">
        <v>48</v>
      </c>
      <c r="Z52" s="147">
        <v>45</v>
      </c>
      <c r="AA52" s="147">
        <v>18</v>
      </c>
      <c r="AB52" s="147">
        <v>13</v>
      </c>
      <c r="AC52" s="147">
        <v>5</v>
      </c>
      <c r="AD52" s="147">
        <v>0</v>
      </c>
      <c r="AE52" s="147">
        <v>0</v>
      </c>
      <c r="AF52" s="147">
        <v>0</v>
      </c>
      <c r="AG52" s="147">
        <v>2176</v>
      </c>
      <c r="AH52" s="147">
        <v>1112</v>
      </c>
      <c r="AI52" s="147">
        <v>1064</v>
      </c>
      <c r="AJ52" s="147">
        <v>78</v>
      </c>
      <c r="AK52" s="147">
        <v>74</v>
      </c>
      <c r="AL52" s="147">
        <v>81</v>
      </c>
    </row>
    <row r="53" spans="1:38" x14ac:dyDescent="0.35">
      <c r="A53" s="133" t="s">
        <v>130</v>
      </c>
      <c r="B53" s="133" t="s">
        <v>131</v>
      </c>
      <c r="C53" s="147">
        <v>2477</v>
      </c>
      <c r="D53" s="147">
        <v>1192</v>
      </c>
      <c r="E53" s="147">
        <v>1285</v>
      </c>
      <c r="F53" s="147">
        <v>79</v>
      </c>
      <c r="G53" s="147">
        <v>77</v>
      </c>
      <c r="H53" s="147">
        <v>81</v>
      </c>
      <c r="I53" s="147">
        <v>196</v>
      </c>
      <c r="J53" s="147">
        <v>131</v>
      </c>
      <c r="K53" s="147">
        <v>65</v>
      </c>
      <c r="L53" s="147">
        <v>33</v>
      </c>
      <c r="M53" s="147">
        <v>37</v>
      </c>
      <c r="N53" s="147">
        <v>26</v>
      </c>
      <c r="O53" s="147">
        <v>177</v>
      </c>
      <c r="P53" s="147">
        <v>131</v>
      </c>
      <c r="Q53" s="147">
        <v>46</v>
      </c>
      <c r="R53" s="147">
        <v>36</v>
      </c>
      <c r="S53" s="147">
        <v>36</v>
      </c>
      <c r="T53" s="147">
        <v>37</v>
      </c>
      <c r="U53" s="147">
        <v>373</v>
      </c>
      <c r="V53" s="147">
        <v>262</v>
      </c>
      <c r="W53" s="147">
        <v>111</v>
      </c>
      <c r="X53" s="147">
        <v>35</v>
      </c>
      <c r="Y53" s="147">
        <v>36</v>
      </c>
      <c r="Z53" s="147">
        <v>31</v>
      </c>
      <c r="AA53" s="147">
        <v>32</v>
      </c>
      <c r="AB53" s="147">
        <v>25</v>
      </c>
      <c r="AC53" s="147">
        <v>7</v>
      </c>
      <c r="AD53" s="147" t="s">
        <v>414</v>
      </c>
      <c r="AE53" s="147" t="s">
        <v>414</v>
      </c>
      <c r="AF53" s="147">
        <v>0</v>
      </c>
      <c r="AG53" s="147">
        <v>2891</v>
      </c>
      <c r="AH53" s="147">
        <v>1482</v>
      </c>
      <c r="AI53" s="147">
        <v>1409</v>
      </c>
      <c r="AJ53" s="147">
        <v>72</v>
      </c>
      <c r="AK53" s="147">
        <v>68</v>
      </c>
      <c r="AL53" s="147">
        <v>77</v>
      </c>
    </row>
    <row r="54" spans="1:38" x14ac:dyDescent="0.35">
      <c r="A54" s="133" t="s">
        <v>143</v>
      </c>
      <c r="B54" s="133" t="s">
        <v>144</v>
      </c>
      <c r="C54" s="147">
        <v>3174</v>
      </c>
      <c r="D54" s="147">
        <v>1472</v>
      </c>
      <c r="E54" s="147">
        <v>1702</v>
      </c>
      <c r="F54" s="147">
        <v>83</v>
      </c>
      <c r="G54" s="147">
        <v>81</v>
      </c>
      <c r="H54" s="147">
        <v>84</v>
      </c>
      <c r="I54" s="147">
        <v>304</v>
      </c>
      <c r="J54" s="147">
        <v>196</v>
      </c>
      <c r="K54" s="147">
        <v>108</v>
      </c>
      <c r="L54" s="147">
        <v>38</v>
      </c>
      <c r="M54" s="147">
        <v>38</v>
      </c>
      <c r="N54" s="147">
        <v>40</v>
      </c>
      <c r="O54" s="147">
        <v>190</v>
      </c>
      <c r="P54" s="147">
        <v>137</v>
      </c>
      <c r="Q54" s="147">
        <v>53</v>
      </c>
      <c r="R54" s="147">
        <v>39</v>
      </c>
      <c r="S54" s="147">
        <v>40</v>
      </c>
      <c r="T54" s="147">
        <v>36</v>
      </c>
      <c r="U54" s="147">
        <v>494</v>
      </c>
      <c r="V54" s="147">
        <v>333</v>
      </c>
      <c r="W54" s="147">
        <v>161</v>
      </c>
      <c r="X54" s="147">
        <v>39</v>
      </c>
      <c r="Y54" s="147">
        <v>39</v>
      </c>
      <c r="Z54" s="147">
        <v>39</v>
      </c>
      <c r="AA54" s="147">
        <v>51</v>
      </c>
      <c r="AB54" s="147">
        <v>39</v>
      </c>
      <c r="AC54" s="147">
        <v>12</v>
      </c>
      <c r="AD54" s="147">
        <v>6</v>
      </c>
      <c r="AE54" s="147">
        <v>8</v>
      </c>
      <c r="AF54" s="147">
        <v>0</v>
      </c>
      <c r="AG54" s="147">
        <v>3731</v>
      </c>
      <c r="AH54" s="147">
        <v>1849</v>
      </c>
      <c r="AI54" s="147">
        <v>1882</v>
      </c>
      <c r="AJ54" s="147">
        <v>76</v>
      </c>
      <c r="AK54" s="147">
        <v>72</v>
      </c>
      <c r="AL54" s="147">
        <v>79</v>
      </c>
    </row>
    <row r="55" spans="1:38" x14ac:dyDescent="0.35">
      <c r="A55" s="133" t="s">
        <v>104</v>
      </c>
      <c r="B55" s="133" t="s">
        <v>105</v>
      </c>
      <c r="C55" s="147">
        <v>3253</v>
      </c>
      <c r="D55" s="147">
        <v>1610</v>
      </c>
      <c r="E55" s="147">
        <v>1643</v>
      </c>
      <c r="F55" s="147">
        <v>82</v>
      </c>
      <c r="G55" s="147">
        <v>81</v>
      </c>
      <c r="H55" s="147">
        <v>82</v>
      </c>
      <c r="I55" s="147">
        <v>297</v>
      </c>
      <c r="J55" s="147">
        <v>184</v>
      </c>
      <c r="K55" s="147">
        <v>113</v>
      </c>
      <c r="L55" s="147">
        <v>34</v>
      </c>
      <c r="M55" s="147">
        <v>35</v>
      </c>
      <c r="N55" s="147">
        <v>34</v>
      </c>
      <c r="O55" s="147">
        <v>150</v>
      </c>
      <c r="P55" s="147">
        <v>125</v>
      </c>
      <c r="Q55" s="147">
        <v>25</v>
      </c>
      <c r="R55" s="147">
        <v>43</v>
      </c>
      <c r="S55" s="147">
        <v>45</v>
      </c>
      <c r="T55" s="147">
        <v>32</v>
      </c>
      <c r="U55" s="147">
        <v>447</v>
      </c>
      <c r="V55" s="147">
        <v>309</v>
      </c>
      <c r="W55" s="147">
        <v>138</v>
      </c>
      <c r="X55" s="147">
        <v>37</v>
      </c>
      <c r="Y55" s="147">
        <v>39</v>
      </c>
      <c r="Z55" s="147">
        <v>33</v>
      </c>
      <c r="AA55" s="147">
        <v>62</v>
      </c>
      <c r="AB55" s="147">
        <v>38</v>
      </c>
      <c r="AC55" s="147">
        <v>24</v>
      </c>
      <c r="AD55" s="147">
        <v>10</v>
      </c>
      <c r="AE55" s="147">
        <v>8</v>
      </c>
      <c r="AF55" s="147">
        <v>13</v>
      </c>
      <c r="AG55" s="147">
        <v>3785</v>
      </c>
      <c r="AH55" s="147">
        <v>1976</v>
      </c>
      <c r="AI55" s="147">
        <v>1809</v>
      </c>
      <c r="AJ55" s="147">
        <v>75</v>
      </c>
      <c r="AK55" s="147">
        <v>72</v>
      </c>
      <c r="AL55" s="147">
        <v>78</v>
      </c>
    </row>
    <row r="56" spans="1:38" x14ac:dyDescent="0.35">
      <c r="A56" s="133" t="s">
        <v>106</v>
      </c>
      <c r="B56" s="133" t="s">
        <v>107</v>
      </c>
      <c r="C56" s="147">
        <v>1945</v>
      </c>
      <c r="D56" s="147">
        <v>939</v>
      </c>
      <c r="E56" s="147">
        <v>1006</v>
      </c>
      <c r="F56" s="147">
        <v>74</v>
      </c>
      <c r="G56" s="147">
        <v>71</v>
      </c>
      <c r="H56" s="147">
        <v>76</v>
      </c>
      <c r="I56" s="147">
        <v>184</v>
      </c>
      <c r="J56" s="147">
        <v>113</v>
      </c>
      <c r="K56" s="147">
        <v>71</v>
      </c>
      <c r="L56" s="147">
        <v>35</v>
      </c>
      <c r="M56" s="147">
        <v>33</v>
      </c>
      <c r="N56" s="147">
        <v>39</v>
      </c>
      <c r="O56" s="147">
        <v>128</v>
      </c>
      <c r="P56" s="147">
        <v>88</v>
      </c>
      <c r="Q56" s="147">
        <v>40</v>
      </c>
      <c r="R56" s="147">
        <v>25</v>
      </c>
      <c r="S56" s="147">
        <v>26</v>
      </c>
      <c r="T56" s="147">
        <v>23</v>
      </c>
      <c r="U56" s="147">
        <v>312</v>
      </c>
      <c r="V56" s="147">
        <v>201</v>
      </c>
      <c r="W56" s="147">
        <v>111</v>
      </c>
      <c r="X56" s="147">
        <v>31</v>
      </c>
      <c r="Y56" s="147">
        <v>30</v>
      </c>
      <c r="Z56" s="147">
        <v>33</v>
      </c>
      <c r="AA56" s="147">
        <v>61</v>
      </c>
      <c r="AB56" s="147">
        <v>39</v>
      </c>
      <c r="AC56" s="147">
        <v>22</v>
      </c>
      <c r="AD56" s="147">
        <v>25</v>
      </c>
      <c r="AE56" s="147">
        <v>28</v>
      </c>
      <c r="AF56" s="147">
        <v>18</v>
      </c>
      <c r="AG56" s="147">
        <v>2329</v>
      </c>
      <c r="AH56" s="147">
        <v>1185</v>
      </c>
      <c r="AI56" s="147">
        <v>1144</v>
      </c>
      <c r="AJ56" s="147">
        <v>66</v>
      </c>
      <c r="AK56" s="147">
        <v>62</v>
      </c>
      <c r="AL56" s="147">
        <v>71</v>
      </c>
    </row>
    <row r="57" spans="1:38" x14ac:dyDescent="0.35">
      <c r="A57" s="133" t="s">
        <v>122</v>
      </c>
      <c r="B57" s="133" t="s">
        <v>123</v>
      </c>
      <c r="C57" s="147">
        <v>5429</v>
      </c>
      <c r="D57" s="147">
        <v>2604</v>
      </c>
      <c r="E57" s="147">
        <v>2825</v>
      </c>
      <c r="F57" s="147">
        <v>81</v>
      </c>
      <c r="G57" s="147">
        <v>78</v>
      </c>
      <c r="H57" s="147">
        <v>83</v>
      </c>
      <c r="I57" s="147">
        <v>657</v>
      </c>
      <c r="J57" s="147">
        <v>424</v>
      </c>
      <c r="K57" s="147">
        <v>233</v>
      </c>
      <c r="L57" s="147">
        <v>42</v>
      </c>
      <c r="M57" s="147">
        <v>41</v>
      </c>
      <c r="N57" s="147">
        <v>44</v>
      </c>
      <c r="O57" s="147">
        <v>322</v>
      </c>
      <c r="P57" s="147">
        <v>232</v>
      </c>
      <c r="Q57" s="147">
        <v>90</v>
      </c>
      <c r="R57" s="147">
        <v>34</v>
      </c>
      <c r="S57" s="147">
        <v>34</v>
      </c>
      <c r="T57" s="147">
        <v>32</v>
      </c>
      <c r="U57" s="147">
        <v>979</v>
      </c>
      <c r="V57" s="147">
        <v>656</v>
      </c>
      <c r="W57" s="147">
        <v>323</v>
      </c>
      <c r="X57" s="147">
        <v>39</v>
      </c>
      <c r="Y57" s="147">
        <v>39</v>
      </c>
      <c r="Z57" s="147">
        <v>41</v>
      </c>
      <c r="AA57" s="147">
        <v>110</v>
      </c>
      <c r="AB57" s="147">
        <v>87</v>
      </c>
      <c r="AC57" s="147">
        <v>23</v>
      </c>
      <c r="AD57" s="147">
        <v>11</v>
      </c>
      <c r="AE57" s="147" t="s">
        <v>414</v>
      </c>
      <c r="AF57" s="147" t="s">
        <v>414</v>
      </c>
      <c r="AG57" s="147">
        <v>6647</v>
      </c>
      <c r="AH57" s="147">
        <v>3411</v>
      </c>
      <c r="AI57" s="147">
        <v>3236</v>
      </c>
      <c r="AJ57" s="147">
        <v>72</v>
      </c>
      <c r="AK57" s="147">
        <v>67</v>
      </c>
      <c r="AL57" s="147">
        <v>77</v>
      </c>
    </row>
    <row r="58" spans="1:38" x14ac:dyDescent="0.35">
      <c r="A58" s="133" t="s">
        <v>124</v>
      </c>
      <c r="B58" s="133" t="s">
        <v>125</v>
      </c>
      <c r="C58" s="147">
        <v>2839</v>
      </c>
      <c r="D58" s="147">
        <v>1359</v>
      </c>
      <c r="E58" s="147">
        <v>1480</v>
      </c>
      <c r="F58" s="147">
        <v>78</v>
      </c>
      <c r="G58" s="147">
        <v>75</v>
      </c>
      <c r="H58" s="147">
        <v>80</v>
      </c>
      <c r="I58" s="147">
        <v>289</v>
      </c>
      <c r="J58" s="147">
        <v>193</v>
      </c>
      <c r="K58" s="147">
        <v>96</v>
      </c>
      <c r="L58" s="147">
        <v>39</v>
      </c>
      <c r="M58" s="147">
        <v>38</v>
      </c>
      <c r="N58" s="147">
        <v>42</v>
      </c>
      <c r="O58" s="147">
        <v>203</v>
      </c>
      <c r="P58" s="147">
        <v>154</v>
      </c>
      <c r="Q58" s="147">
        <v>49</v>
      </c>
      <c r="R58" s="147">
        <v>33</v>
      </c>
      <c r="S58" s="147">
        <v>29</v>
      </c>
      <c r="T58" s="147">
        <v>43</v>
      </c>
      <c r="U58" s="147">
        <v>492</v>
      </c>
      <c r="V58" s="147">
        <v>347</v>
      </c>
      <c r="W58" s="147">
        <v>145</v>
      </c>
      <c r="X58" s="147">
        <v>36</v>
      </c>
      <c r="Y58" s="147">
        <v>34</v>
      </c>
      <c r="Z58" s="147">
        <v>42</v>
      </c>
      <c r="AA58" s="147">
        <v>59</v>
      </c>
      <c r="AB58" s="147">
        <v>41</v>
      </c>
      <c r="AC58" s="147">
        <v>18</v>
      </c>
      <c r="AD58" s="147">
        <v>8</v>
      </c>
      <c r="AE58" s="147" t="s">
        <v>414</v>
      </c>
      <c r="AF58" s="147" t="s">
        <v>414</v>
      </c>
      <c r="AG58" s="147">
        <v>3415</v>
      </c>
      <c r="AH58" s="147">
        <v>1760</v>
      </c>
      <c r="AI58" s="147">
        <v>1655</v>
      </c>
      <c r="AJ58" s="147">
        <v>70</v>
      </c>
      <c r="AK58" s="147">
        <v>65</v>
      </c>
      <c r="AL58" s="147">
        <v>76</v>
      </c>
    </row>
    <row r="59" spans="1:38" x14ac:dyDescent="0.35">
      <c r="A59" s="133" t="s">
        <v>126</v>
      </c>
      <c r="B59" s="133" t="s">
        <v>127</v>
      </c>
      <c r="C59" s="147">
        <v>2457</v>
      </c>
      <c r="D59" s="147">
        <v>1211</v>
      </c>
      <c r="E59" s="147">
        <v>1246</v>
      </c>
      <c r="F59" s="147">
        <v>87</v>
      </c>
      <c r="G59" s="147">
        <v>85</v>
      </c>
      <c r="H59" s="147">
        <v>90</v>
      </c>
      <c r="I59" s="147">
        <v>256</v>
      </c>
      <c r="J59" s="147">
        <v>159</v>
      </c>
      <c r="K59" s="147">
        <v>97</v>
      </c>
      <c r="L59" s="147">
        <v>42</v>
      </c>
      <c r="M59" s="147">
        <v>43</v>
      </c>
      <c r="N59" s="147">
        <v>40</v>
      </c>
      <c r="O59" s="147">
        <v>133</v>
      </c>
      <c r="P59" s="147">
        <v>97</v>
      </c>
      <c r="Q59" s="147">
        <v>36</v>
      </c>
      <c r="R59" s="147">
        <v>39</v>
      </c>
      <c r="S59" s="147">
        <v>39</v>
      </c>
      <c r="T59" s="147">
        <v>39</v>
      </c>
      <c r="U59" s="147">
        <v>389</v>
      </c>
      <c r="V59" s="147">
        <v>256</v>
      </c>
      <c r="W59" s="147">
        <v>133</v>
      </c>
      <c r="X59" s="147">
        <v>41</v>
      </c>
      <c r="Y59" s="147">
        <v>42</v>
      </c>
      <c r="Z59" s="147">
        <v>40</v>
      </c>
      <c r="AA59" s="147">
        <v>64</v>
      </c>
      <c r="AB59" s="147">
        <v>46</v>
      </c>
      <c r="AC59" s="147">
        <v>18</v>
      </c>
      <c r="AD59" s="147">
        <v>19</v>
      </c>
      <c r="AE59" s="147">
        <v>20</v>
      </c>
      <c r="AF59" s="147">
        <v>17</v>
      </c>
      <c r="AG59" s="147">
        <v>2930</v>
      </c>
      <c r="AH59" s="147">
        <v>1528</v>
      </c>
      <c r="AI59" s="147">
        <v>1402</v>
      </c>
      <c r="AJ59" s="147">
        <v>79</v>
      </c>
      <c r="AK59" s="147">
        <v>75</v>
      </c>
      <c r="AL59" s="147">
        <v>84</v>
      </c>
    </row>
    <row r="60" spans="1:38" x14ac:dyDescent="0.35">
      <c r="A60" s="133" t="s">
        <v>128</v>
      </c>
      <c r="B60" s="133" t="s">
        <v>129</v>
      </c>
      <c r="C60" s="147">
        <v>2527</v>
      </c>
      <c r="D60" s="147">
        <v>1229</v>
      </c>
      <c r="E60" s="147">
        <v>1298</v>
      </c>
      <c r="F60" s="147">
        <v>83</v>
      </c>
      <c r="G60" s="147">
        <v>82</v>
      </c>
      <c r="H60" s="147">
        <v>84</v>
      </c>
      <c r="I60" s="147">
        <v>265</v>
      </c>
      <c r="J60" s="147">
        <v>173</v>
      </c>
      <c r="K60" s="147">
        <v>92</v>
      </c>
      <c r="L60" s="147">
        <v>44</v>
      </c>
      <c r="M60" s="147">
        <v>45</v>
      </c>
      <c r="N60" s="147">
        <v>42</v>
      </c>
      <c r="O60" s="147">
        <v>157</v>
      </c>
      <c r="P60" s="147">
        <v>117</v>
      </c>
      <c r="Q60" s="147">
        <v>40</v>
      </c>
      <c r="R60" s="147">
        <v>46</v>
      </c>
      <c r="S60" s="147">
        <v>48</v>
      </c>
      <c r="T60" s="147">
        <v>43</v>
      </c>
      <c r="U60" s="147">
        <v>422</v>
      </c>
      <c r="V60" s="147">
        <v>290</v>
      </c>
      <c r="W60" s="147">
        <v>132</v>
      </c>
      <c r="X60" s="147">
        <v>45</v>
      </c>
      <c r="Y60" s="147">
        <v>46</v>
      </c>
      <c r="Z60" s="147">
        <v>42</v>
      </c>
      <c r="AA60" s="147">
        <v>60</v>
      </c>
      <c r="AB60" s="147">
        <v>40</v>
      </c>
      <c r="AC60" s="147">
        <v>20</v>
      </c>
      <c r="AD60" s="147">
        <v>23</v>
      </c>
      <c r="AE60" s="147">
        <v>28</v>
      </c>
      <c r="AF60" s="147">
        <v>15</v>
      </c>
      <c r="AG60" s="147">
        <v>3034</v>
      </c>
      <c r="AH60" s="147">
        <v>1573</v>
      </c>
      <c r="AI60" s="147">
        <v>1461</v>
      </c>
      <c r="AJ60" s="147">
        <v>76</v>
      </c>
      <c r="AK60" s="147">
        <v>73</v>
      </c>
      <c r="AL60" s="147">
        <v>79</v>
      </c>
    </row>
    <row r="61" spans="1:38" x14ac:dyDescent="0.35">
      <c r="A61" s="133" t="s">
        <v>133</v>
      </c>
      <c r="B61" s="133" t="s">
        <v>134</v>
      </c>
      <c r="C61" s="147">
        <v>2953</v>
      </c>
      <c r="D61" s="147">
        <v>1393</v>
      </c>
      <c r="E61" s="147">
        <v>1560</v>
      </c>
      <c r="F61" s="147">
        <v>83</v>
      </c>
      <c r="G61" s="147">
        <v>81</v>
      </c>
      <c r="H61" s="147">
        <v>85</v>
      </c>
      <c r="I61" s="147">
        <v>311</v>
      </c>
      <c r="J61" s="147">
        <v>215</v>
      </c>
      <c r="K61" s="147">
        <v>96</v>
      </c>
      <c r="L61" s="147">
        <v>39</v>
      </c>
      <c r="M61" s="147">
        <v>40</v>
      </c>
      <c r="N61" s="147">
        <v>35</v>
      </c>
      <c r="O61" s="147">
        <v>154</v>
      </c>
      <c r="P61" s="147">
        <v>112</v>
      </c>
      <c r="Q61" s="147">
        <v>42</v>
      </c>
      <c r="R61" s="147">
        <v>39</v>
      </c>
      <c r="S61" s="147">
        <v>38</v>
      </c>
      <c r="T61" s="147">
        <v>43</v>
      </c>
      <c r="U61" s="147">
        <v>465</v>
      </c>
      <c r="V61" s="147">
        <v>327</v>
      </c>
      <c r="W61" s="147">
        <v>138</v>
      </c>
      <c r="X61" s="147">
        <v>39</v>
      </c>
      <c r="Y61" s="147">
        <v>39</v>
      </c>
      <c r="Z61" s="147">
        <v>38</v>
      </c>
      <c r="AA61" s="147">
        <v>63</v>
      </c>
      <c r="AB61" s="147">
        <v>47</v>
      </c>
      <c r="AC61" s="147">
        <v>16</v>
      </c>
      <c r="AD61" s="147">
        <v>16</v>
      </c>
      <c r="AE61" s="147">
        <v>21</v>
      </c>
      <c r="AF61" s="147">
        <v>0</v>
      </c>
      <c r="AG61" s="147">
        <v>3498</v>
      </c>
      <c r="AH61" s="147">
        <v>1773</v>
      </c>
      <c r="AI61" s="147">
        <v>1725</v>
      </c>
      <c r="AJ61" s="147">
        <v>75</v>
      </c>
      <c r="AK61" s="147">
        <v>71</v>
      </c>
      <c r="AL61" s="147">
        <v>80</v>
      </c>
    </row>
    <row r="62" spans="1:38" x14ac:dyDescent="0.35">
      <c r="A62" s="133" t="s">
        <v>135</v>
      </c>
      <c r="B62" s="133" t="s">
        <v>136</v>
      </c>
      <c r="C62" s="147">
        <v>2544</v>
      </c>
      <c r="D62" s="147">
        <v>1240</v>
      </c>
      <c r="E62" s="147">
        <v>1304</v>
      </c>
      <c r="F62" s="147">
        <v>76</v>
      </c>
      <c r="G62" s="147">
        <v>74</v>
      </c>
      <c r="H62" s="147">
        <v>78</v>
      </c>
      <c r="I62" s="147">
        <v>241</v>
      </c>
      <c r="J62" s="147">
        <v>172</v>
      </c>
      <c r="K62" s="147">
        <v>69</v>
      </c>
      <c r="L62" s="147">
        <v>33</v>
      </c>
      <c r="M62" s="147">
        <v>30</v>
      </c>
      <c r="N62" s="147">
        <v>39</v>
      </c>
      <c r="O62" s="147">
        <v>125</v>
      </c>
      <c r="P62" s="147">
        <v>79</v>
      </c>
      <c r="Q62" s="147">
        <v>46</v>
      </c>
      <c r="R62" s="147">
        <v>24</v>
      </c>
      <c r="S62" s="147">
        <v>27</v>
      </c>
      <c r="T62" s="147">
        <v>20</v>
      </c>
      <c r="U62" s="147">
        <v>366</v>
      </c>
      <c r="V62" s="147">
        <v>251</v>
      </c>
      <c r="W62" s="147">
        <v>115</v>
      </c>
      <c r="X62" s="147">
        <v>30</v>
      </c>
      <c r="Y62" s="147">
        <v>29</v>
      </c>
      <c r="Z62" s="147">
        <v>31</v>
      </c>
      <c r="AA62" s="147">
        <v>32</v>
      </c>
      <c r="AB62" s="147">
        <v>23</v>
      </c>
      <c r="AC62" s="147">
        <v>9</v>
      </c>
      <c r="AD62" s="147" t="s">
        <v>414</v>
      </c>
      <c r="AE62" s="147" t="s">
        <v>414</v>
      </c>
      <c r="AF62" s="147" t="s">
        <v>414</v>
      </c>
      <c r="AG62" s="147">
        <v>2953</v>
      </c>
      <c r="AH62" s="147">
        <v>1521</v>
      </c>
      <c r="AI62" s="147">
        <v>1432</v>
      </c>
      <c r="AJ62" s="147">
        <v>69</v>
      </c>
      <c r="AK62" s="147">
        <v>65</v>
      </c>
      <c r="AL62" s="147">
        <v>74</v>
      </c>
    </row>
    <row r="63" spans="1:38" x14ac:dyDescent="0.35">
      <c r="A63" s="133" t="s">
        <v>137</v>
      </c>
      <c r="B63" s="133" t="s">
        <v>138</v>
      </c>
      <c r="C63" s="147">
        <v>2522</v>
      </c>
      <c r="D63" s="147">
        <v>1209</v>
      </c>
      <c r="E63" s="147">
        <v>1313</v>
      </c>
      <c r="F63" s="147">
        <v>86</v>
      </c>
      <c r="G63" s="147">
        <v>85</v>
      </c>
      <c r="H63" s="147">
        <v>88</v>
      </c>
      <c r="I63" s="147">
        <v>150</v>
      </c>
      <c r="J63" s="147">
        <v>101</v>
      </c>
      <c r="K63" s="147">
        <v>49</v>
      </c>
      <c r="L63" s="147">
        <v>49</v>
      </c>
      <c r="M63" s="147">
        <v>47</v>
      </c>
      <c r="N63" s="147">
        <v>53</v>
      </c>
      <c r="O63" s="147">
        <v>127</v>
      </c>
      <c r="P63" s="147">
        <v>89</v>
      </c>
      <c r="Q63" s="147">
        <v>38</v>
      </c>
      <c r="R63" s="147">
        <v>43</v>
      </c>
      <c r="S63" s="147">
        <v>42</v>
      </c>
      <c r="T63" s="147">
        <v>45</v>
      </c>
      <c r="U63" s="147">
        <v>277</v>
      </c>
      <c r="V63" s="147">
        <v>190</v>
      </c>
      <c r="W63" s="147">
        <v>87</v>
      </c>
      <c r="X63" s="147">
        <v>46</v>
      </c>
      <c r="Y63" s="147">
        <v>44</v>
      </c>
      <c r="Z63" s="147">
        <v>49</v>
      </c>
      <c r="AA63" s="147">
        <v>62</v>
      </c>
      <c r="AB63" s="147">
        <v>44</v>
      </c>
      <c r="AC63" s="147">
        <v>18</v>
      </c>
      <c r="AD63" s="147">
        <v>19</v>
      </c>
      <c r="AE63" s="147" t="s">
        <v>414</v>
      </c>
      <c r="AF63" s="147" t="s">
        <v>414</v>
      </c>
      <c r="AG63" s="147">
        <v>2868</v>
      </c>
      <c r="AH63" s="147">
        <v>1445</v>
      </c>
      <c r="AI63" s="147">
        <v>1423</v>
      </c>
      <c r="AJ63" s="147">
        <v>81</v>
      </c>
      <c r="AK63" s="147">
        <v>78</v>
      </c>
      <c r="AL63" s="147">
        <v>84</v>
      </c>
    </row>
    <row r="64" spans="1:38" x14ac:dyDescent="0.35">
      <c r="A64" s="133" t="s">
        <v>141</v>
      </c>
      <c r="B64" s="133" t="s">
        <v>142</v>
      </c>
      <c r="C64" s="147">
        <v>3098</v>
      </c>
      <c r="D64" s="147">
        <v>1495</v>
      </c>
      <c r="E64" s="147">
        <v>1603</v>
      </c>
      <c r="F64" s="147">
        <v>85</v>
      </c>
      <c r="G64" s="147">
        <v>82</v>
      </c>
      <c r="H64" s="147">
        <v>88</v>
      </c>
      <c r="I64" s="147">
        <v>407</v>
      </c>
      <c r="J64" s="147">
        <v>274</v>
      </c>
      <c r="K64" s="147">
        <v>133</v>
      </c>
      <c r="L64" s="147">
        <v>49</v>
      </c>
      <c r="M64" s="147">
        <v>47</v>
      </c>
      <c r="N64" s="147">
        <v>52</v>
      </c>
      <c r="O64" s="147">
        <v>231</v>
      </c>
      <c r="P64" s="147">
        <v>165</v>
      </c>
      <c r="Q64" s="147">
        <v>66</v>
      </c>
      <c r="R64" s="147">
        <v>28</v>
      </c>
      <c r="S64" s="147">
        <v>28</v>
      </c>
      <c r="T64" s="147">
        <v>29</v>
      </c>
      <c r="U64" s="147">
        <v>638</v>
      </c>
      <c r="V64" s="147">
        <v>439</v>
      </c>
      <c r="W64" s="147">
        <v>199</v>
      </c>
      <c r="X64" s="147">
        <v>41</v>
      </c>
      <c r="Y64" s="147">
        <v>40</v>
      </c>
      <c r="Z64" s="147">
        <v>44</v>
      </c>
      <c r="AA64" s="147">
        <v>72</v>
      </c>
      <c r="AB64" s="147">
        <v>56</v>
      </c>
      <c r="AC64" s="147">
        <v>16</v>
      </c>
      <c r="AD64" s="147">
        <v>18</v>
      </c>
      <c r="AE64" s="147">
        <v>18</v>
      </c>
      <c r="AF64" s="147">
        <v>19</v>
      </c>
      <c r="AG64" s="147">
        <v>3818</v>
      </c>
      <c r="AH64" s="147">
        <v>1996</v>
      </c>
      <c r="AI64" s="147">
        <v>1822</v>
      </c>
      <c r="AJ64" s="147">
        <v>76</v>
      </c>
      <c r="AK64" s="147">
        <v>70</v>
      </c>
      <c r="AL64" s="147">
        <v>83</v>
      </c>
    </row>
    <row r="65" spans="1:38" x14ac:dyDescent="0.35">
      <c r="A65" s="133" t="s">
        <v>147</v>
      </c>
      <c r="B65" s="133" t="s">
        <v>148</v>
      </c>
      <c r="C65" s="147">
        <v>2299</v>
      </c>
      <c r="D65" s="147">
        <v>1106</v>
      </c>
      <c r="E65" s="147">
        <v>1193</v>
      </c>
      <c r="F65" s="147">
        <v>78</v>
      </c>
      <c r="G65" s="147">
        <v>75</v>
      </c>
      <c r="H65" s="147">
        <v>81</v>
      </c>
      <c r="I65" s="147">
        <v>255</v>
      </c>
      <c r="J65" s="147">
        <v>160</v>
      </c>
      <c r="K65" s="147">
        <v>95</v>
      </c>
      <c r="L65" s="147">
        <v>35</v>
      </c>
      <c r="M65" s="147">
        <v>39</v>
      </c>
      <c r="N65" s="147">
        <v>28</v>
      </c>
      <c r="O65" s="147">
        <v>138</v>
      </c>
      <c r="P65" s="147">
        <v>101</v>
      </c>
      <c r="Q65" s="147">
        <v>37</v>
      </c>
      <c r="R65" s="147">
        <v>37</v>
      </c>
      <c r="S65" s="147">
        <v>37</v>
      </c>
      <c r="T65" s="147">
        <v>38</v>
      </c>
      <c r="U65" s="147">
        <v>393</v>
      </c>
      <c r="V65" s="147">
        <v>261</v>
      </c>
      <c r="W65" s="147">
        <v>132</v>
      </c>
      <c r="X65" s="147">
        <v>36</v>
      </c>
      <c r="Y65" s="147">
        <v>38</v>
      </c>
      <c r="Z65" s="147">
        <v>31</v>
      </c>
      <c r="AA65" s="147">
        <v>69</v>
      </c>
      <c r="AB65" s="147">
        <v>50</v>
      </c>
      <c r="AC65" s="147">
        <v>19</v>
      </c>
      <c r="AD65" s="147">
        <v>26</v>
      </c>
      <c r="AE65" s="147">
        <v>30</v>
      </c>
      <c r="AF65" s="147">
        <v>16</v>
      </c>
      <c r="AG65" s="147">
        <v>2771</v>
      </c>
      <c r="AH65" s="147">
        <v>1422</v>
      </c>
      <c r="AI65" s="147">
        <v>1349</v>
      </c>
      <c r="AJ65" s="147">
        <v>70</v>
      </c>
      <c r="AK65" s="147">
        <v>67</v>
      </c>
      <c r="AL65" s="147">
        <v>75</v>
      </c>
    </row>
    <row r="66" spans="1:38" x14ac:dyDescent="0.35">
      <c r="A66" s="133" t="s">
        <v>153</v>
      </c>
      <c r="B66" s="133" t="s">
        <v>154</v>
      </c>
      <c r="C66" s="147">
        <v>3215</v>
      </c>
      <c r="D66" s="147">
        <v>1519</v>
      </c>
      <c r="E66" s="147">
        <v>1696</v>
      </c>
      <c r="F66" s="147">
        <v>78</v>
      </c>
      <c r="G66" s="147">
        <v>77</v>
      </c>
      <c r="H66" s="147">
        <v>79</v>
      </c>
      <c r="I66" s="147">
        <v>387</v>
      </c>
      <c r="J66" s="147">
        <v>261</v>
      </c>
      <c r="K66" s="147">
        <v>126</v>
      </c>
      <c r="L66" s="147">
        <v>33</v>
      </c>
      <c r="M66" s="147">
        <v>34</v>
      </c>
      <c r="N66" s="147">
        <v>29</v>
      </c>
      <c r="O66" s="147">
        <v>143</v>
      </c>
      <c r="P66" s="147">
        <v>115</v>
      </c>
      <c r="Q66" s="147">
        <v>28</v>
      </c>
      <c r="R66" s="147">
        <v>38</v>
      </c>
      <c r="S66" s="147">
        <v>42</v>
      </c>
      <c r="T66" s="147">
        <v>25</v>
      </c>
      <c r="U66" s="147">
        <v>530</v>
      </c>
      <c r="V66" s="147">
        <v>376</v>
      </c>
      <c r="W66" s="147">
        <v>154</v>
      </c>
      <c r="X66" s="147">
        <v>34</v>
      </c>
      <c r="Y66" s="147">
        <v>36</v>
      </c>
      <c r="Z66" s="147">
        <v>29</v>
      </c>
      <c r="AA66" s="147">
        <v>47</v>
      </c>
      <c r="AB66" s="147">
        <v>37</v>
      </c>
      <c r="AC66" s="147">
        <v>10</v>
      </c>
      <c r="AD66" s="147">
        <v>13</v>
      </c>
      <c r="AE66" s="147" t="s">
        <v>414</v>
      </c>
      <c r="AF66" s="147" t="s">
        <v>414</v>
      </c>
      <c r="AG66" s="147">
        <v>3805</v>
      </c>
      <c r="AH66" s="147">
        <v>1939</v>
      </c>
      <c r="AI66" s="147">
        <v>1866</v>
      </c>
      <c r="AJ66" s="147">
        <v>71</v>
      </c>
      <c r="AK66" s="147">
        <v>67</v>
      </c>
      <c r="AL66" s="147">
        <v>75</v>
      </c>
    </row>
    <row r="67" spans="1:38" x14ac:dyDescent="0.35">
      <c r="A67" s="133" t="s">
        <v>168</v>
      </c>
      <c r="B67" s="133" t="s">
        <v>169</v>
      </c>
      <c r="C67" s="147">
        <v>2766</v>
      </c>
      <c r="D67" s="147">
        <v>1353</v>
      </c>
      <c r="E67" s="147">
        <v>1413</v>
      </c>
      <c r="F67" s="147">
        <v>76</v>
      </c>
      <c r="G67" s="147">
        <v>75</v>
      </c>
      <c r="H67" s="147">
        <v>78</v>
      </c>
      <c r="I67" s="147">
        <v>301</v>
      </c>
      <c r="J67" s="147">
        <v>208</v>
      </c>
      <c r="K67" s="147">
        <v>93</v>
      </c>
      <c r="L67" s="147">
        <v>33</v>
      </c>
      <c r="M67" s="147">
        <v>30</v>
      </c>
      <c r="N67" s="147">
        <v>39</v>
      </c>
      <c r="O67" s="147">
        <v>219</v>
      </c>
      <c r="P67" s="147">
        <v>147</v>
      </c>
      <c r="Q67" s="147">
        <v>72</v>
      </c>
      <c r="R67" s="147">
        <v>38</v>
      </c>
      <c r="S67" s="147">
        <v>41</v>
      </c>
      <c r="T67" s="147">
        <v>33</v>
      </c>
      <c r="U67" s="147">
        <v>520</v>
      </c>
      <c r="V67" s="147">
        <v>355</v>
      </c>
      <c r="W67" s="147">
        <v>165</v>
      </c>
      <c r="X67" s="147">
        <v>35</v>
      </c>
      <c r="Y67" s="147">
        <v>34</v>
      </c>
      <c r="Z67" s="147">
        <v>36</v>
      </c>
      <c r="AA67" s="147">
        <v>38</v>
      </c>
      <c r="AB67" s="147">
        <v>30</v>
      </c>
      <c r="AC67" s="147">
        <v>8</v>
      </c>
      <c r="AD67" s="147">
        <v>13</v>
      </c>
      <c r="AE67" s="147" t="s">
        <v>414</v>
      </c>
      <c r="AF67" s="147" t="s">
        <v>414</v>
      </c>
      <c r="AG67" s="147">
        <v>3347</v>
      </c>
      <c r="AH67" s="147">
        <v>1751</v>
      </c>
      <c r="AI67" s="147">
        <v>1596</v>
      </c>
      <c r="AJ67" s="147">
        <v>69</v>
      </c>
      <c r="AK67" s="147">
        <v>65</v>
      </c>
      <c r="AL67" s="147">
        <v>73</v>
      </c>
    </row>
    <row r="68" spans="1:38" x14ac:dyDescent="0.35">
      <c r="A68" s="133" t="s">
        <v>170</v>
      </c>
      <c r="B68" s="133" t="s">
        <v>171</v>
      </c>
      <c r="C68" s="147">
        <v>5076</v>
      </c>
      <c r="D68" s="147">
        <v>2405</v>
      </c>
      <c r="E68" s="147">
        <v>2671</v>
      </c>
      <c r="F68" s="147">
        <v>78</v>
      </c>
      <c r="G68" s="147">
        <v>77</v>
      </c>
      <c r="H68" s="147">
        <v>79</v>
      </c>
      <c r="I68" s="147">
        <v>494</v>
      </c>
      <c r="J68" s="147">
        <v>331</v>
      </c>
      <c r="K68" s="147">
        <v>163</v>
      </c>
      <c r="L68" s="147">
        <v>47</v>
      </c>
      <c r="M68" s="147">
        <v>45</v>
      </c>
      <c r="N68" s="147">
        <v>50</v>
      </c>
      <c r="O68" s="147">
        <v>664</v>
      </c>
      <c r="P68" s="147">
        <v>477</v>
      </c>
      <c r="Q68" s="147">
        <v>187</v>
      </c>
      <c r="R68" s="147">
        <v>38</v>
      </c>
      <c r="S68" s="147">
        <v>36</v>
      </c>
      <c r="T68" s="147">
        <v>45</v>
      </c>
      <c r="U68" s="147">
        <v>1158</v>
      </c>
      <c r="V68" s="147">
        <v>808</v>
      </c>
      <c r="W68" s="147">
        <v>350</v>
      </c>
      <c r="X68" s="147">
        <v>42</v>
      </c>
      <c r="Y68" s="147">
        <v>39</v>
      </c>
      <c r="Z68" s="147">
        <v>48</v>
      </c>
      <c r="AA68" s="147">
        <v>75</v>
      </c>
      <c r="AB68" s="147">
        <v>62</v>
      </c>
      <c r="AC68" s="147">
        <v>13</v>
      </c>
      <c r="AD68" s="147">
        <v>7</v>
      </c>
      <c r="AE68" s="147" t="s">
        <v>414</v>
      </c>
      <c r="AF68" s="147" t="s">
        <v>414</v>
      </c>
      <c r="AG68" s="147">
        <v>6391</v>
      </c>
      <c r="AH68" s="147">
        <v>3318</v>
      </c>
      <c r="AI68" s="147">
        <v>3073</v>
      </c>
      <c r="AJ68" s="147">
        <v>70</v>
      </c>
      <c r="AK68" s="147">
        <v>66</v>
      </c>
      <c r="AL68" s="147">
        <v>74</v>
      </c>
    </row>
    <row r="69" spans="1:38" x14ac:dyDescent="0.35">
      <c r="A69" s="133" t="s">
        <v>149</v>
      </c>
      <c r="B69" s="133" t="s">
        <v>150</v>
      </c>
      <c r="C69" s="147">
        <v>6486</v>
      </c>
      <c r="D69" s="147">
        <v>3128</v>
      </c>
      <c r="E69" s="147">
        <v>3358</v>
      </c>
      <c r="F69" s="147">
        <v>78</v>
      </c>
      <c r="G69" s="147">
        <v>76</v>
      </c>
      <c r="H69" s="147">
        <v>80</v>
      </c>
      <c r="I69" s="147">
        <v>804</v>
      </c>
      <c r="J69" s="147">
        <v>500</v>
      </c>
      <c r="K69" s="147">
        <v>304</v>
      </c>
      <c r="L69" s="147">
        <v>41</v>
      </c>
      <c r="M69" s="147">
        <v>43</v>
      </c>
      <c r="N69" s="147">
        <v>38</v>
      </c>
      <c r="O69" s="147">
        <v>480</v>
      </c>
      <c r="P69" s="147">
        <v>344</v>
      </c>
      <c r="Q69" s="147">
        <v>136</v>
      </c>
      <c r="R69" s="147">
        <v>35</v>
      </c>
      <c r="S69" s="147">
        <v>33</v>
      </c>
      <c r="T69" s="147">
        <v>40</v>
      </c>
      <c r="U69" s="147">
        <v>1284</v>
      </c>
      <c r="V69" s="147">
        <v>844</v>
      </c>
      <c r="W69" s="147">
        <v>440</v>
      </c>
      <c r="X69" s="147">
        <v>39</v>
      </c>
      <c r="Y69" s="147">
        <v>39</v>
      </c>
      <c r="Z69" s="147">
        <v>39</v>
      </c>
      <c r="AA69" s="147">
        <v>97</v>
      </c>
      <c r="AB69" s="147">
        <v>68</v>
      </c>
      <c r="AC69" s="147">
        <v>29</v>
      </c>
      <c r="AD69" s="147">
        <v>16</v>
      </c>
      <c r="AE69" s="147">
        <v>19</v>
      </c>
      <c r="AF69" s="147">
        <v>10</v>
      </c>
      <c r="AG69" s="147">
        <v>7932</v>
      </c>
      <c r="AH69" s="147">
        <v>4078</v>
      </c>
      <c r="AI69" s="147">
        <v>3854</v>
      </c>
      <c r="AJ69" s="147">
        <v>71</v>
      </c>
      <c r="AK69" s="147">
        <v>67</v>
      </c>
      <c r="AL69" s="147">
        <v>75</v>
      </c>
    </row>
    <row r="70" spans="1:38" x14ac:dyDescent="0.35">
      <c r="A70" s="133" t="s">
        <v>151</v>
      </c>
      <c r="B70" s="133" t="s">
        <v>152</v>
      </c>
      <c r="C70" s="147">
        <v>2303</v>
      </c>
      <c r="D70" s="147">
        <v>1104</v>
      </c>
      <c r="E70" s="147">
        <v>1199</v>
      </c>
      <c r="F70" s="147">
        <v>86</v>
      </c>
      <c r="G70" s="147">
        <v>84</v>
      </c>
      <c r="H70" s="147">
        <v>87</v>
      </c>
      <c r="I70" s="147">
        <v>218</v>
      </c>
      <c r="J70" s="147">
        <v>147</v>
      </c>
      <c r="K70" s="147">
        <v>71</v>
      </c>
      <c r="L70" s="147">
        <v>42</v>
      </c>
      <c r="M70" s="147">
        <v>41</v>
      </c>
      <c r="N70" s="147">
        <v>44</v>
      </c>
      <c r="O70" s="147">
        <v>139</v>
      </c>
      <c r="P70" s="147">
        <v>95</v>
      </c>
      <c r="Q70" s="147">
        <v>44</v>
      </c>
      <c r="R70" s="147">
        <v>49</v>
      </c>
      <c r="S70" s="147">
        <v>44</v>
      </c>
      <c r="T70" s="147">
        <v>59</v>
      </c>
      <c r="U70" s="147">
        <v>357</v>
      </c>
      <c r="V70" s="147">
        <v>242</v>
      </c>
      <c r="W70" s="147">
        <v>115</v>
      </c>
      <c r="X70" s="147">
        <v>45</v>
      </c>
      <c r="Y70" s="147">
        <v>43</v>
      </c>
      <c r="Z70" s="147">
        <v>50</v>
      </c>
      <c r="AA70" s="147">
        <v>37</v>
      </c>
      <c r="AB70" s="147">
        <v>28</v>
      </c>
      <c r="AC70" s="147">
        <v>9</v>
      </c>
      <c r="AD70" s="147">
        <v>27</v>
      </c>
      <c r="AE70" s="147" t="s">
        <v>414</v>
      </c>
      <c r="AF70" s="147" t="s">
        <v>414</v>
      </c>
      <c r="AG70" s="147">
        <v>2707</v>
      </c>
      <c r="AH70" s="147">
        <v>1378</v>
      </c>
      <c r="AI70" s="147">
        <v>1329</v>
      </c>
      <c r="AJ70" s="147">
        <v>79</v>
      </c>
      <c r="AK70" s="147">
        <v>76</v>
      </c>
      <c r="AL70" s="147">
        <v>83</v>
      </c>
    </row>
    <row r="71" spans="1:38" x14ac:dyDescent="0.35">
      <c r="A71" s="133" t="s">
        <v>158</v>
      </c>
      <c r="B71" s="133" t="s">
        <v>159</v>
      </c>
      <c r="C71" s="147">
        <v>4612</v>
      </c>
      <c r="D71" s="147">
        <v>2185</v>
      </c>
      <c r="E71" s="147">
        <v>2427</v>
      </c>
      <c r="F71" s="147">
        <v>83</v>
      </c>
      <c r="G71" s="147">
        <v>82</v>
      </c>
      <c r="H71" s="147">
        <v>84</v>
      </c>
      <c r="I71" s="147">
        <v>637</v>
      </c>
      <c r="J71" s="147">
        <v>403</v>
      </c>
      <c r="K71" s="147">
        <v>234</v>
      </c>
      <c r="L71" s="147">
        <v>45</v>
      </c>
      <c r="M71" s="147">
        <v>45</v>
      </c>
      <c r="N71" s="147">
        <v>45</v>
      </c>
      <c r="O71" s="147">
        <v>199</v>
      </c>
      <c r="P71" s="147">
        <v>141</v>
      </c>
      <c r="Q71" s="147">
        <v>58</v>
      </c>
      <c r="R71" s="147">
        <v>34</v>
      </c>
      <c r="S71" s="147">
        <v>32</v>
      </c>
      <c r="T71" s="147">
        <v>40</v>
      </c>
      <c r="U71" s="147">
        <v>836</v>
      </c>
      <c r="V71" s="147">
        <v>544</v>
      </c>
      <c r="W71" s="147">
        <v>292</v>
      </c>
      <c r="X71" s="147">
        <v>42</v>
      </c>
      <c r="Y71" s="147">
        <v>41</v>
      </c>
      <c r="Z71" s="147">
        <v>44</v>
      </c>
      <c r="AA71" s="147">
        <v>87</v>
      </c>
      <c r="AB71" s="147">
        <v>65</v>
      </c>
      <c r="AC71" s="147">
        <v>22</v>
      </c>
      <c r="AD71" s="147">
        <v>20</v>
      </c>
      <c r="AE71" s="147">
        <v>22</v>
      </c>
      <c r="AF71" s="147">
        <v>14</v>
      </c>
      <c r="AG71" s="147">
        <v>5557</v>
      </c>
      <c r="AH71" s="147">
        <v>2805</v>
      </c>
      <c r="AI71" s="147">
        <v>2752</v>
      </c>
      <c r="AJ71" s="147">
        <v>76</v>
      </c>
      <c r="AK71" s="147">
        <v>72</v>
      </c>
      <c r="AL71" s="147">
        <v>79</v>
      </c>
    </row>
    <row r="72" spans="1:38" x14ac:dyDescent="0.35">
      <c r="A72" s="133" t="s">
        <v>160</v>
      </c>
      <c r="B72" s="133" t="s">
        <v>161</v>
      </c>
      <c r="C72" s="147">
        <v>7668</v>
      </c>
      <c r="D72" s="147">
        <v>3681</v>
      </c>
      <c r="E72" s="147">
        <v>3987</v>
      </c>
      <c r="F72" s="147">
        <v>81</v>
      </c>
      <c r="G72" s="147">
        <v>79</v>
      </c>
      <c r="H72" s="147">
        <v>82</v>
      </c>
      <c r="I72" s="147">
        <v>601</v>
      </c>
      <c r="J72" s="147">
        <v>378</v>
      </c>
      <c r="K72" s="147">
        <v>223</v>
      </c>
      <c r="L72" s="147">
        <v>44</v>
      </c>
      <c r="M72" s="147">
        <v>42</v>
      </c>
      <c r="N72" s="147">
        <v>47</v>
      </c>
      <c r="O72" s="147">
        <v>852</v>
      </c>
      <c r="P72" s="147">
        <v>611</v>
      </c>
      <c r="Q72" s="147">
        <v>241</v>
      </c>
      <c r="R72" s="147">
        <v>43</v>
      </c>
      <c r="S72" s="147">
        <v>43</v>
      </c>
      <c r="T72" s="147">
        <v>45</v>
      </c>
      <c r="U72" s="147">
        <v>1453</v>
      </c>
      <c r="V72" s="147">
        <v>989</v>
      </c>
      <c r="W72" s="147">
        <v>464</v>
      </c>
      <c r="X72" s="147">
        <v>43</v>
      </c>
      <c r="Y72" s="147">
        <v>42</v>
      </c>
      <c r="Z72" s="147">
        <v>46</v>
      </c>
      <c r="AA72" s="147">
        <v>82</v>
      </c>
      <c r="AB72" s="147">
        <v>62</v>
      </c>
      <c r="AC72" s="147">
        <v>20</v>
      </c>
      <c r="AD72" s="147">
        <v>7</v>
      </c>
      <c r="AE72" s="147">
        <v>10</v>
      </c>
      <c r="AF72" s="147">
        <v>0</v>
      </c>
      <c r="AG72" s="147">
        <v>9288</v>
      </c>
      <c r="AH72" s="147">
        <v>4777</v>
      </c>
      <c r="AI72" s="147">
        <v>4511</v>
      </c>
      <c r="AJ72" s="147">
        <v>74</v>
      </c>
      <c r="AK72" s="147">
        <v>70</v>
      </c>
      <c r="AL72" s="147">
        <v>78</v>
      </c>
    </row>
    <row r="73" spans="1:38" x14ac:dyDescent="0.35">
      <c r="A73" s="133" t="s">
        <v>172</v>
      </c>
      <c r="B73" s="133" t="s">
        <v>173</v>
      </c>
      <c r="C73" s="147">
        <v>3324</v>
      </c>
      <c r="D73" s="147">
        <v>1566</v>
      </c>
      <c r="E73" s="147">
        <v>1758</v>
      </c>
      <c r="F73" s="147">
        <v>77</v>
      </c>
      <c r="G73" s="147">
        <v>72</v>
      </c>
      <c r="H73" s="147">
        <v>81</v>
      </c>
      <c r="I73" s="147">
        <v>395</v>
      </c>
      <c r="J73" s="147">
        <v>260</v>
      </c>
      <c r="K73" s="147">
        <v>135</v>
      </c>
      <c r="L73" s="147">
        <v>37</v>
      </c>
      <c r="M73" s="147">
        <v>38</v>
      </c>
      <c r="N73" s="147">
        <v>35</v>
      </c>
      <c r="O73" s="147">
        <v>179</v>
      </c>
      <c r="P73" s="147">
        <v>136</v>
      </c>
      <c r="Q73" s="147">
        <v>43</v>
      </c>
      <c r="R73" s="147">
        <v>39</v>
      </c>
      <c r="S73" s="147">
        <v>40</v>
      </c>
      <c r="T73" s="147">
        <v>35</v>
      </c>
      <c r="U73" s="147">
        <v>574</v>
      </c>
      <c r="V73" s="147">
        <v>396</v>
      </c>
      <c r="W73" s="147">
        <v>178</v>
      </c>
      <c r="X73" s="147">
        <v>38</v>
      </c>
      <c r="Y73" s="147">
        <v>39</v>
      </c>
      <c r="Z73" s="147">
        <v>35</v>
      </c>
      <c r="AA73" s="147">
        <v>69</v>
      </c>
      <c r="AB73" s="147">
        <v>48</v>
      </c>
      <c r="AC73" s="147">
        <v>21</v>
      </c>
      <c r="AD73" s="147">
        <v>20</v>
      </c>
      <c r="AE73" s="147">
        <v>21</v>
      </c>
      <c r="AF73" s="147">
        <v>19</v>
      </c>
      <c r="AG73" s="147">
        <v>3983</v>
      </c>
      <c r="AH73" s="147">
        <v>2016</v>
      </c>
      <c r="AI73" s="147">
        <v>1967</v>
      </c>
      <c r="AJ73" s="147">
        <v>70</v>
      </c>
      <c r="AK73" s="147">
        <v>65</v>
      </c>
      <c r="AL73" s="147">
        <v>76</v>
      </c>
    </row>
    <row r="74" spans="1:38" x14ac:dyDescent="0.35">
      <c r="A74" s="133" t="s">
        <v>78</v>
      </c>
      <c r="B74" s="133" t="s">
        <v>79</v>
      </c>
      <c r="C74" s="147">
        <v>1812</v>
      </c>
      <c r="D74" s="147">
        <v>871</v>
      </c>
      <c r="E74" s="147">
        <v>941</v>
      </c>
      <c r="F74" s="147">
        <v>80</v>
      </c>
      <c r="G74" s="147">
        <v>77</v>
      </c>
      <c r="H74" s="147">
        <v>83</v>
      </c>
      <c r="I74" s="147">
        <v>171</v>
      </c>
      <c r="J74" s="147">
        <v>115</v>
      </c>
      <c r="K74" s="147">
        <v>56</v>
      </c>
      <c r="L74" s="147">
        <v>43</v>
      </c>
      <c r="M74" s="147">
        <v>43</v>
      </c>
      <c r="N74" s="147">
        <v>45</v>
      </c>
      <c r="O74" s="147">
        <v>88</v>
      </c>
      <c r="P74" s="147">
        <v>72</v>
      </c>
      <c r="Q74" s="147">
        <v>16</v>
      </c>
      <c r="R74" s="147">
        <v>38</v>
      </c>
      <c r="S74" s="147">
        <v>40</v>
      </c>
      <c r="T74" s="147">
        <v>25</v>
      </c>
      <c r="U74" s="147">
        <v>259</v>
      </c>
      <c r="V74" s="147">
        <v>187</v>
      </c>
      <c r="W74" s="147">
        <v>72</v>
      </c>
      <c r="X74" s="147">
        <v>41</v>
      </c>
      <c r="Y74" s="147">
        <v>42</v>
      </c>
      <c r="Z74" s="147">
        <v>40</v>
      </c>
      <c r="AA74" s="147">
        <v>31</v>
      </c>
      <c r="AB74" s="147">
        <v>23</v>
      </c>
      <c r="AC74" s="147">
        <v>8</v>
      </c>
      <c r="AD74" s="147" t="s">
        <v>414</v>
      </c>
      <c r="AE74" s="147" t="s">
        <v>414</v>
      </c>
      <c r="AF74" s="147">
        <v>0</v>
      </c>
      <c r="AG74" s="147">
        <v>2107</v>
      </c>
      <c r="AH74" s="147">
        <v>1085</v>
      </c>
      <c r="AI74" s="147">
        <v>1022</v>
      </c>
      <c r="AJ74" s="147">
        <v>74</v>
      </c>
      <c r="AK74" s="147">
        <v>70</v>
      </c>
      <c r="AL74" s="147">
        <v>79</v>
      </c>
    </row>
    <row r="75" spans="1:38" x14ac:dyDescent="0.35">
      <c r="A75" s="133" t="s">
        <v>84</v>
      </c>
      <c r="B75" s="133" t="s">
        <v>85</v>
      </c>
      <c r="C75" s="147">
        <v>2596</v>
      </c>
      <c r="D75" s="147">
        <v>1248</v>
      </c>
      <c r="E75" s="147">
        <v>1348</v>
      </c>
      <c r="F75" s="147">
        <v>79</v>
      </c>
      <c r="G75" s="147">
        <v>76</v>
      </c>
      <c r="H75" s="147">
        <v>82</v>
      </c>
      <c r="I75" s="147">
        <v>273</v>
      </c>
      <c r="J75" s="147">
        <v>203</v>
      </c>
      <c r="K75" s="147">
        <v>70</v>
      </c>
      <c r="L75" s="147">
        <v>34</v>
      </c>
      <c r="M75" s="147">
        <v>35</v>
      </c>
      <c r="N75" s="147">
        <v>29</v>
      </c>
      <c r="O75" s="147">
        <v>127</v>
      </c>
      <c r="P75" s="147">
        <v>91</v>
      </c>
      <c r="Q75" s="147">
        <v>36</v>
      </c>
      <c r="R75" s="147">
        <v>28</v>
      </c>
      <c r="S75" s="147">
        <v>25</v>
      </c>
      <c r="T75" s="147">
        <v>33</v>
      </c>
      <c r="U75" s="147">
        <v>400</v>
      </c>
      <c r="V75" s="147">
        <v>294</v>
      </c>
      <c r="W75" s="147">
        <v>106</v>
      </c>
      <c r="X75" s="147">
        <v>32</v>
      </c>
      <c r="Y75" s="147">
        <v>32</v>
      </c>
      <c r="Z75" s="147">
        <v>30</v>
      </c>
      <c r="AA75" s="147">
        <v>39</v>
      </c>
      <c r="AB75" s="147">
        <v>28</v>
      </c>
      <c r="AC75" s="147">
        <v>11</v>
      </c>
      <c r="AD75" s="147">
        <v>10</v>
      </c>
      <c r="AE75" s="147" t="s">
        <v>414</v>
      </c>
      <c r="AF75" s="147" t="s">
        <v>414</v>
      </c>
      <c r="AG75" s="147">
        <v>3073</v>
      </c>
      <c r="AH75" s="147">
        <v>1585</v>
      </c>
      <c r="AI75" s="147">
        <v>1488</v>
      </c>
      <c r="AJ75" s="147">
        <v>72</v>
      </c>
      <c r="AK75" s="147">
        <v>66</v>
      </c>
      <c r="AL75" s="147">
        <v>77</v>
      </c>
    </row>
    <row r="76" spans="1:38" x14ac:dyDescent="0.35">
      <c r="A76" s="133" t="s">
        <v>86</v>
      </c>
      <c r="B76" s="133" t="s">
        <v>87</v>
      </c>
      <c r="C76" s="147">
        <v>1964</v>
      </c>
      <c r="D76" s="147">
        <v>922</v>
      </c>
      <c r="E76" s="147">
        <v>1042</v>
      </c>
      <c r="F76" s="147">
        <v>83</v>
      </c>
      <c r="G76" s="147">
        <v>81</v>
      </c>
      <c r="H76" s="147">
        <v>85</v>
      </c>
      <c r="I76" s="147">
        <v>206</v>
      </c>
      <c r="J76" s="147">
        <v>123</v>
      </c>
      <c r="K76" s="147">
        <v>83</v>
      </c>
      <c r="L76" s="147">
        <v>44</v>
      </c>
      <c r="M76" s="147">
        <v>42</v>
      </c>
      <c r="N76" s="147">
        <v>47</v>
      </c>
      <c r="O76" s="147">
        <v>224</v>
      </c>
      <c r="P76" s="147">
        <v>156</v>
      </c>
      <c r="Q76" s="147">
        <v>68</v>
      </c>
      <c r="R76" s="147">
        <v>42</v>
      </c>
      <c r="S76" s="147">
        <v>40</v>
      </c>
      <c r="T76" s="147">
        <v>46</v>
      </c>
      <c r="U76" s="147">
        <v>430</v>
      </c>
      <c r="V76" s="147">
        <v>279</v>
      </c>
      <c r="W76" s="147">
        <v>151</v>
      </c>
      <c r="X76" s="147">
        <v>43</v>
      </c>
      <c r="Y76" s="147">
        <v>41</v>
      </c>
      <c r="Z76" s="147">
        <v>46</v>
      </c>
      <c r="AA76" s="147">
        <v>39</v>
      </c>
      <c r="AB76" s="147">
        <v>26</v>
      </c>
      <c r="AC76" s="147">
        <v>13</v>
      </c>
      <c r="AD76" s="147">
        <v>15</v>
      </c>
      <c r="AE76" s="147" t="s">
        <v>414</v>
      </c>
      <c r="AF76" s="147" t="s">
        <v>414</v>
      </c>
      <c r="AG76" s="147">
        <v>2439</v>
      </c>
      <c r="AH76" s="147">
        <v>1230</v>
      </c>
      <c r="AI76" s="147">
        <v>1209</v>
      </c>
      <c r="AJ76" s="147">
        <v>75</v>
      </c>
      <c r="AK76" s="147">
        <v>70</v>
      </c>
      <c r="AL76" s="147">
        <v>79</v>
      </c>
    </row>
    <row r="77" spans="1:38" x14ac:dyDescent="0.35">
      <c r="A77" s="133" t="s">
        <v>92</v>
      </c>
      <c r="B77" s="133" t="s">
        <v>93</v>
      </c>
      <c r="C77" s="147">
        <v>1323</v>
      </c>
      <c r="D77" s="147">
        <v>609</v>
      </c>
      <c r="E77" s="147">
        <v>714</v>
      </c>
      <c r="F77" s="147">
        <v>82</v>
      </c>
      <c r="G77" s="147">
        <v>81</v>
      </c>
      <c r="H77" s="147">
        <v>82</v>
      </c>
      <c r="I77" s="147">
        <v>104</v>
      </c>
      <c r="J77" s="147">
        <v>68</v>
      </c>
      <c r="K77" s="147">
        <v>36</v>
      </c>
      <c r="L77" s="147">
        <v>34</v>
      </c>
      <c r="M77" s="147">
        <v>29</v>
      </c>
      <c r="N77" s="147">
        <v>42</v>
      </c>
      <c r="O77" s="147">
        <v>154</v>
      </c>
      <c r="P77" s="147">
        <v>107</v>
      </c>
      <c r="Q77" s="147">
        <v>47</v>
      </c>
      <c r="R77" s="147">
        <v>48</v>
      </c>
      <c r="S77" s="147">
        <v>46</v>
      </c>
      <c r="T77" s="147">
        <v>53</v>
      </c>
      <c r="U77" s="147">
        <v>258</v>
      </c>
      <c r="V77" s="147">
        <v>175</v>
      </c>
      <c r="W77" s="147">
        <v>83</v>
      </c>
      <c r="X77" s="147">
        <v>42</v>
      </c>
      <c r="Y77" s="147">
        <v>39</v>
      </c>
      <c r="Z77" s="147">
        <v>48</v>
      </c>
      <c r="AA77" s="147">
        <v>23</v>
      </c>
      <c r="AB77" s="147">
        <v>10</v>
      </c>
      <c r="AC77" s="147">
        <v>13</v>
      </c>
      <c r="AD77" s="147" t="s">
        <v>414</v>
      </c>
      <c r="AE77" s="147" t="s">
        <v>414</v>
      </c>
      <c r="AF77" s="147" t="s">
        <v>414</v>
      </c>
      <c r="AG77" s="147">
        <v>1609</v>
      </c>
      <c r="AH77" s="147">
        <v>795</v>
      </c>
      <c r="AI77" s="147">
        <v>814</v>
      </c>
      <c r="AJ77" s="147">
        <v>74</v>
      </c>
      <c r="AK77" s="147">
        <v>71</v>
      </c>
      <c r="AL77" s="147">
        <v>78</v>
      </c>
    </row>
    <row r="78" spans="1:38" x14ac:dyDescent="0.35">
      <c r="A78" s="133" t="s">
        <v>96</v>
      </c>
      <c r="B78" s="133" t="s">
        <v>97</v>
      </c>
      <c r="C78" s="147">
        <v>2652</v>
      </c>
      <c r="D78" s="147">
        <v>1260</v>
      </c>
      <c r="E78" s="147">
        <v>1392</v>
      </c>
      <c r="F78" s="147">
        <v>86</v>
      </c>
      <c r="G78" s="147">
        <v>84</v>
      </c>
      <c r="H78" s="147">
        <v>88</v>
      </c>
      <c r="I78" s="147">
        <v>318</v>
      </c>
      <c r="J78" s="147">
        <v>195</v>
      </c>
      <c r="K78" s="147">
        <v>123</v>
      </c>
      <c r="L78" s="147">
        <v>36</v>
      </c>
      <c r="M78" s="147">
        <v>39</v>
      </c>
      <c r="N78" s="147">
        <v>32</v>
      </c>
      <c r="O78" s="147">
        <v>230</v>
      </c>
      <c r="P78" s="147">
        <v>161</v>
      </c>
      <c r="Q78" s="147">
        <v>69</v>
      </c>
      <c r="R78" s="147">
        <v>37</v>
      </c>
      <c r="S78" s="147">
        <v>39</v>
      </c>
      <c r="T78" s="147">
        <v>33</v>
      </c>
      <c r="U78" s="147">
        <v>548</v>
      </c>
      <c r="V78" s="147">
        <v>356</v>
      </c>
      <c r="W78" s="147">
        <v>192</v>
      </c>
      <c r="X78" s="147">
        <v>36</v>
      </c>
      <c r="Y78" s="147">
        <v>39</v>
      </c>
      <c r="Z78" s="147">
        <v>32</v>
      </c>
      <c r="AA78" s="147">
        <v>46</v>
      </c>
      <c r="AB78" s="147">
        <v>34</v>
      </c>
      <c r="AC78" s="147">
        <v>12</v>
      </c>
      <c r="AD78" s="147">
        <v>11</v>
      </c>
      <c r="AE78" s="147">
        <v>15</v>
      </c>
      <c r="AF78" s="147">
        <v>0</v>
      </c>
      <c r="AG78" s="147">
        <v>3258</v>
      </c>
      <c r="AH78" s="147">
        <v>1661</v>
      </c>
      <c r="AI78" s="147">
        <v>1597</v>
      </c>
      <c r="AJ78" s="147">
        <v>77</v>
      </c>
      <c r="AK78" s="147">
        <v>73</v>
      </c>
      <c r="AL78" s="147">
        <v>81</v>
      </c>
    </row>
    <row r="79" spans="1:38" x14ac:dyDescent="0.35">
      <c r="A79" s="133" t="s">
        <v>376</v>
      </c>
      <c r="B79" s="133" t="s">
        <v>377</v>
      </c>
      <c r="C79" s="147" t="s">
        <v>441</v>
      </c>
      <c r="D79" s="147" t="s">
        <v>441</v>
      </c>
      <c r="E79" s="147" t="s">
        <v>441</v>
      </c>
      <c r="F79" s="147" t="s">
        <v>441</v>
      </c>
      <c r="G79" s="147" t="s">
        <v>441</v>
      </c>
      <c r="H79" s="147" t="s">
        <v>441</v>
      </c>
      <c r="I79" s="147" t="s">
        <v>441</v>
      </c>
      <c r="J79" s="147" t="s">
        <v>441</v>
      </c>
      <c r="K79" s="147" t="s">
        <v>441</v>
      </c>
      <c r="L79" s="147" t="s">
        <v>441</v>
      </c>
      <c r="M79" s="147" t="s">
        <v>441</v>
      </c>
      <c r="N79" s="147" t="s">
        <v>441</v>
      </c>
      <c r="O79" s="147" t="s">
        <v>441</v>
      </c>
      <c r="P79" s="147" t="s">
        <v>441</v>
      </c>
      <c r="Q79" s="147" t="s">
        <v>441</v>
      </c>
      <c r="R79" s="147" t="s">
        <v>441</v>
      </c>
      <c r="S79" s="147" t="s">
        <v>441</v>
      </c>
      <c r="T79" s="147" t="s">
        <v>441</v>
      </c>
      <c r="U79" s="147" t="s">
        <v>441</v>
      </c>
      <c r="V79" s="147" t="s">
        <v>441</v>
      </c>
      <c r="W79" s="147" t="s">
        <v>441</v>
      </c>
      <c r="X79" s="147" t="s">
        <v>441</v>
      </c>
      <c r="Y79" s="147" t="s">
        <v>441</v>
      </c>
      <c r="Z79" s="147" t="s">
        <v>441</v>
      </c>
      <c r="AA79" s="147" t="s">
        <v>441</v>
      </c>
      <c r="AB79" s="147" t="s">
        <v>441</v>
      </c>
      <c r="AC79" s="147" t="s">
        <v>441</v>
      </c>
      <c r="AD79" s="147" t="s">
        <v>441</v>
      </c>
      <c r="AE79" s="147" t="s">
        <v>441</v>
      </c>
      <c r="AF79" s="147" t="s">
        <v>441</v>
      </c>
      <c r="AG79" s="147" t="s">
        <v>441</v>
      </c>
      <c r="AH79" s="147" t="s">
        <v>441</v>
      </c>
      <c r="AI79" s="147" t="s">
        <v>441</v>
      </c>
      <c r="AJ79" s="147" t="s">
        <v>441</v>
      </c>
      <c r="AK79" s="147" t="s">
        <v>441</v>
      </c>
      <c r="AL79" s="147" t="s">
        <v>441</v>
      </c>
    </row>
    <row r="80" spans="1:38" x14ac:dyDescent="0.35">
      <c r="A80" s="133" t="s">
        <v>363</v>
      </c>
      <c r="B80" s="133" t="s">
        <v>364</v>
      </c>
      <c r="C80" s="147">
        <v>1484</v>
      </c>
      <c r="D80" s="147">
        <v>698</v>
      </c>
      <c r="E80" s="147">
        <v>786</v>
      </c>
      <c r="F80" s="147">
        <v>82</v>
      </c>
      <c r="G80" s="147">
        <v>81</v>
      </c>
      <c r="H80" s="147">
        <v>83</v>
      </c>
      <c r="I80" s="147">
        <v>154</v>
      </c>
      <c r="J80" s="147">
        <v>101</v>
      </c>
      <c r="K80" s="147">
        <v>53</v>
      </c>
      <c r="L80" s="147">
        <v>38</v>
      </c>
      <c r="M80" s="147">
        <v>44</v>
      </c>
      <c r="N80" s="147">
        <v>28</v>
      </c>
      <c r="O80" s="147">
        <v>104</v>
      </c>
      <c r="P80" s="147">
        <v>83</v>
      </c>
      <c r="Q80" s="147">
        <v>21</v>
      </c>
      <c r="R80" s="147">
        <v>33</v>
      </c>
      <c r="S80" s="147">
        <v>29</v>
      </c>
      <c r="T80" s="147">
        <v>48</v>
      </c>
      <c r="U80" s="147">
        <v>258</v>
      </c>
      <c r="V80" s="147">
        <v>184</v>
      </c>
      <c r="W80" s="147">
        <v>74</v>
      </c>
      <c r="X80" s="147">
        <v>36</v>
      </c>
      <c r="Y80" s="147">
        <v>37</v>
      </c>
      <c r="Z80" s="147">
        <v>34</v>
      </c>
      <c r="AA80" s="147">
        <v>33</v>
      </c>
      <c r="AB80" s="147">
        <v>24</v>
      </c>
      <c r="AC80" s="147">
        <v>9</v>
      </c>
      <c r="AD80" s="147">
        <v>15</v>
      </c>
      <c r="AE80" s="147" t="s">
        <v>414</v>
      </c>
      <c r="AF80" s="147" t="s">
        <v>414</v>
      </c>
      <c r="AG80" s="147">
        <v>1780</v>
      </c>
      <c r="AH80" s="147">
        <v>906</v>
      </c>
      <c r="AI80" s="147">
        <v>874</v>
      </c>
      <c r="AJ80" s="147">
        <v>74</v>
      </c>
      <c r="AK80" s="147">
        <v>70</v>
      </c>
      <c r="AL80" s="147">
        <v>78</v>
      </c>
    </row>
    <row r="81" spans="1:38" x14ac:dyDescent="0.35">
      <c r="A81" s="133" t="s">
        <v>367</v>
      </c>
      <c r="B81" s="133" t="s">
        <v>425</v>
      </c>
      <c r="C81" s="147">
        <v>4235</v>
      </c>
      <c r="D81" s="147">
        <v>2001</v>
      </c>
      <c r="E81" s="147">
        <v>2234</v>
      </c>
      <c r="F81" s="147">
        <v>81</v>
      </c>
      <c r="G81" s="147">
        <v>79</v>
      </c>
      <c r="H81" s="147">
        <v>82</v>
      </c>
      <c r="I81" s="147">
        <v>435</v>
      </c>
      <c r="J81" s="147">
        <v>273</v>
      </c>
      <c r="K81" s="147">
        <v>162</v>
      </c>
      <c r="L81" s="147">
        <v>39</v>
      </c>
      <c r="M81" s="147">
        <v>40</v>
      </c>
      <c r="N81" s="147">
        <v>38</v>
      </c>
      <c r="O81" s="147">
        <v>322</v>
      </c>
      <c r="P81" s="147">
        <v>222</v>
      </c>
      <c r="Q81" s="147">
        <v>100</v>
      </c>
      <c r="R81" s="147">
        <v>42</v>
      </c>
      <c r="S81" s="147">
        <v>41</v>
      </c>
      <c r="T81" s="147">
        <v>42</v>
      </c>
      <c r="U81" s="147">
        <v>757</v>
      </c>
      <c r="V81" s="147">
        <v>495</v>
      </c>
      <c r="W81" s="147">
        <v>262</v>
      </c>
      <c r="X81" s="147">
        <v>40</v>
      </c>
      <c r="Y81" s="147">
        <v>41</v>
      </c>
      <c r="Z81" s="147">
        <v>39</v>
      </c>
      <c r="AA81" s="147">
        <v>55</v>
      </c>
      <c r="AB81" s="147">
        <v>41</v>
      </c>
      <c r="AC81" s="147">
        <v>14</v>
      </c>
      <c r="AD81" s="147">
        <v>15</v>
      </c>
      <c r="AE81" s="147" t="s">
        <v>414</v>
      </c>
      <c r="AF81" s="147" t="s">
        <v>414</v>
      </c>
      <c r="AG81" s="147">
        <v>5080</v>
      </c>
      <c r="AH81" s="147">
        <v>2554</v>
      </c>
      <c r="AI81" s="147">
        <v>2526</v>
      </c>
      <c r="AJ81" s="147">
        <v>74</v>
      </c>
      <c r="AK81" s="147">
        <v>70</v>
      </c>
      <c r="AL81" s="147">
        <v>77</v>
      </c>
    </row>
    <row r="82" spans="1:38" x14ac:dyDescent="0.35">
      <c r="A82" s="133" t="s">
        <v>378</v>
      </c>
      <c r="B82" s="133" t="s">
        <v>379</v>
      </c>
      <c r="C82" s="147">
        <v>2042</v>
      </c>
      <c r="D82" s="147">
        <v>1059</v>
      </c>
      <c r="E82" s="147">
        <v>983</v>
      </c>
      <c r="F82" s="147">
        <v>86</v>
      </c>
      <c r="G82" s="147">
        <v>84</v>
      </c>
      <c r="H82" s="147">
        <v>88</v>
      </c>
      <c r="I82" s="147">
        <v>177</v>
      </c>
      <c r="J82" s="147">
        <v>116</v>
      </c>
      <c r="K82" s="147">
        <v>61</v>
      </c>
      <c r="L82" s="147">
        <v>54</v>
      </c>
      <c r="M82" s="147">
        <v>53</v>
      </c>
      <c r="N82" s="147">
        <v>54</v>
      </c>
      <c r="O82" s="147">
        <v>132</v>
      </c>
      <c r="P82" s="147">
        <v>94</v>
      </c>
      <c r="Q82" s="147">
        <v>38</v>
      </c>
      <c r="R82" s="147">
        <v>48</v>
      </c>
      <c r="S82" s="147">
        <v>54</v>
      </c>
      <c r="T82" s="147">
        <v>32</v>
      </c>
      <c r="U82" s="147">
        <v>309</v>
      </c>
      <c r="V82" s="147">
        <v>210</v>
      </c>
      <c r="W82" s="147">
        <v>99</v>
      </c>
      <c r="X82" s="147">
        <v>51</v>
      </c>
      <c r="Y82" s="147">
        <v>54</v>
      </c>
      <c r="Z82" s="147">
        <v>45</v>
      </c>
      <c r="AA82" s="147">
        <v>14</v>
      </c>
      <c r="AB82" s="147">
        <v>9</v>
      </c>
      <c r="AC82" s="147">
        <v>5</v>
      </c>
      <c r="AD82" s="147">
        <v>21</v>
      </c>
      <c r="AE82" s="147">
        <v>33</v>
      </c>
      <c r="AF82" s="147">
        <v>0</v>
      </c>
      <c r="AG82" s="147">
        <v>2376</v>
      </c>
      <c r="AH82" s="147">
        <v>1285</v>
      </c>
      <c r="AI82" s="147">
        <v>1091</v>
      </c>
      <c r="AJ82" s="147">
        <v>81</v>
      </c>
      <c r="AK82" s="147">
        <v>79</v>
      </c>
      <c r="AL82" s="147">
        <v>84</v>
      </c>
    </row>
    <row r="83" spans="1:38" x14ac:dyDescent="0.35">
      <c r="A83" s="133" t="s">
        <v>386</v>
      </c>
      <c r="B83" s="133" t="s">
        <v>387</v>
      </c>
      <c r="C83" s="147">
        <v>2986</v>
      </c>
      <c r="D83" s="147">
        <v>1448</v>
      </c>
      <c r="E83" s="147">
        <v>1538</v>
      </c>
      <c r="F83" s="147">
        <v>80</v>
      </c>
      <c r="G83" s="147">
        <v>78</v>
      </c>
      <c r="H83" s="147">
        <v>82</v>
      </c>
      <c r="I83" s="147">
        <v>204</v>
      </c>
      <c r="J83" s="147">
        <v>148</v>
      </c>
      <c r="K83" s="147">
        <v>56</v>
      </c>
      <c r="L83" s="147">
        <v>30</v>
      </c>
      <c r="M83" s="147">
        <v>33</v>
      </c>
      <c r="N83" s="147">
        <v>21</v>
      </c>
      <c r="O83" s="147">
        <v>135</v>
      </c>
      <c r="P83" s="147">
        <v>99</v>
      </c>
      <c r="Q83" s="147">
        <v>36</v>
      </c>
      <c r="R83" s="147">
        <v>40</v>
      </c>
      <c r="S83" s="147">
        <v>39</v>
      </c>
      <c r="T83" s="147">
        <v>42</v>
      </c>
      <c r="U83" s="147">
        <v>339</v>
      </c>
      <c r="V83" s="147">
        <v>247</v>
      </c>
      <c r="W83" s="147">
        <v>92</v>
      </c>
      <c r="X83" s="147">
        <v>34</v>
      </c>
      <c r="Y83" s="147">
        <v>36</v>
      </c>
      <c r="Z83" s="147">
        <v>29</v>
      </c>
      <c r="AA83" s="147">
        <v>64</v>
      </c>
      <c r="AB83" s="147">
        <v>46</v>
      </c>
      <c r="AC83" s="147">
        <v>18</v>
      </c>
      <c r="AD83" s="147">
        <v>19</v>
      </c>
      <c r="AE83" s="147" t="s">
        <v>414</v>
      </c>
      <c r="AF83" s="147" t="s">
        <v>414</v>
      </c>
      <c r="AG83" s="147">
        <v>3406</v>
      </c>
      <c r="AH83" s="147">
        <v>1749</v>
      </c>
      <c r="AI83" s="147">
        <v>1657</v>
      </c>
      <c r="AJ83" s="147">
        <v>74</v>
      </c>
      <c r="AK83" s="147">
        <v>70</v>
      </c>
      <c r="AL83" s="147">
        <v>79</v>
      </c>
    </row>
    <row r="84" spans="1:38" x14ac:dyDescent="0.35">
      <c r="A84" s="133" t="s">
        <v>80</v>
      </c>
      <c r="B84" s="133" t="s">
        <v>81</v>
      </c>
      <c r="C84" s="147">
        <v>981</v>
      </c>
      <c r="D84" s="147">
        <v>484</v>
      </c>
      <c r="E84" s="147">
        <v>497</v>
      </c>
      <c r="F84" s="147">
        <v>87</v>
      </c>
      <c r="G84" s="147">
        <v>86</v>
      </c>
      <c r="H84" s="147">
        <v>88</v>
      </c>
      <c r="I84" s="147">
        <v>61</v>
      </c>
      <c r="J84" s="147">
        <v>32</v>
      </c>
      <c r="K84" s="147">
        <v>29</v>
      </c>
      <c r="L84" s="147">
        <v>46</v>
      </c>
      <c r="M84" s="147">
        <v>50</v>
      </c>
      <c r="N84" s="147">
        <v>41</v>
      </c>
      <c r="O84" s="147">
        <v>107</v>
      </c>
      <c r="P84" s="147">
        <v>73</v>
      </c>
      <c r="Q84" s="147">
        <v>34</v>
      </c>
      <c r="R84" s="147">
        <v>42</v>
      </c>
      <c r="S84" s="147">
        <v>44</v>
      </c>
      <c r="T84" s="147">
        <v>38</v>
      </c>
      <c r="U84" s="147">
        <v>168</v>
      </c>
      <c r="V84" s="147">
        <v>105</v>
      </c>
      <c r="W84" s="147">
        <v>63</v>
      </c>
      <c r="X84" s="147">
        <v>43</v>
      </c>
      <c r="Y84" s="147">
        <v>46</v>
      </c>
      <c r="Z84" s="147">
        <v>40</v>
      </c>
      <c r="AA84" s="147">
        <v>11</v>
      </c>
      <c r="AB84" s="147">
        <v>6</v>
      </c>
      <c r="AC84" s="147">
        <v>5</v>
      </c>
      <c r="AD84" s="147">
        <v>0</v>
      </c>
      <c r="AE84" s="147">
        <v>0</v>
      </c>
      <c r="AF84" s="147">
        <v>0</v>
      </c>
      <c r="AG84" s="147">
        <v>1162</v>
      </c>
      <c r="AH84" s="147">
        <v>597</v>
      </c>
      <c r="AI84" s="147">
        <v>565</v>
      </c>
      <c r="AJ84" s="147">
        <v>80</v>
      </c>
      <c r="AK84" s="147">
        <v>78</v>
      </c>
      <c r="AL84" s="147">
        <v>82</v>
      </c>
    </row>
    <row r="85" spans="1:38" x14ac:dyDescent="0.35">
      <c r="A85" s="133" t="s">
        <v>82</v>
      </c>
      <c r="B85" s="133" t="s">
        <v>83</v>
      </c>
      <c r="C85" s="147">
        <v>1600</v>
      </c>
      <c r="D85" s="147">
        <v>776</v>
      </c>
      <c r="E85" s="147">
        <v>824</v>
      </c>
      <c r="F85" s="147">
        <v>76</v>
      </c>
      <c r="G85" s="147">
        <v>73</v>
      </c>
      <c r="H85" s="147">
        <v>80</v>
      </c>
      <c r="I85" s="147">
        <v>106</v>
      </c>
      <c r="J85" s="147">
        <v>70</v>
      </c>
      <c r="K85" s="147">
        <v>36</v>
      </c>
      <c r="L85" s="147">
        <v>25</v>
      </c>
      <c r="M85" s="147">
        <v>27</v>
      </c>
      <c r="N85" s="147">
        <v>22</v>
      </c>
      <c r="O85" s="147">
        <v>121</v>
      </c>
      <c r="P85" s="147">
        <v>91</v>
      </c>
      <c r="Q85" s="147">
        <v>30</v>
      </c>
      <c r="R85" s="147">
        <v>35</v>
      </c>
      <c r="S85" s="147">
        <v>29</v>
      </c>
      <c r="T85" s="147">
        <v>53</v>
      </c>
      <c r="U85" s="147">
        <v>227</v>
      </c>
      <c r="V85" s="147">
        <v>161</v>
      </c>
      <c r="W85" s="147">
        <v>66</v>
      </c>
      <c r="X85" s="147">
        <v>30</v>
      </c>
      <c r="Y85" s="147">
        <v>28</v>
      </c>
      <c r="Z85" s="147">
        <v>36</v>
      </c>
      <c r="AA85" s="147">
        <v>41</v>
      </c>
      <c r="AB85" s="147">
        <v>24</v>
      </c>
      <c r="AC85" s="147">
        <v>17</v>
      </c>
      <c r="AD85" s="147">
        <v>7</v>
      </c>
      <c r="AE85" s="147" t="s">
        <v>414</v>
      </c>
      <c r="AF85" s="147" t="s">
        <v>414</v>
      </c>
      <c r="AG85" s="147">
        <v>1880</v>
      </c>
      <c r="AH85" s="147">
        <v>966</v>
      </c>
      <c r="AI85" s="147">
        <v>914</v>
      </c>
      <c r="AJ85" s="147">
        <v>69</v>
      </c>
      <c r="AK85" s="147">
        <v>64</v>
      </c>
      <c r="AL85" s="147">
        <v>75</v>
      </c>
    </row>
    <row r="86" spans="1:38" x14ac:dyDescent="0.35">
      <c r="A86" s="133" t="s">
        <v>90</v>
      </c>
      <c r="B86" s="133" t="s">
        <v>91</v>
      </c>
      <c r="C86" s="147">
        <v>1309</v>
      </c>
      <c r="D86" s="147">
        <v>625</v>
      </c>
      <c r="E86" s="147">
        <v>684</v>
      </c>
      <c r="F86" s="147">
        <v>81</v>
      </c>
      <c r="G86" s="147">
        <v>77</v>
      </c>
      <c r="H86" s="147">
        <v>84</v>
      </c>
      <c r="I86" s="147">
        <v>129</v>
      </c>
      <c r="J86" s="147">
        <v>88</v>
      </c>
      <c r="K86" s="147">
        <v>41</v>
      </c>
      <c r="L86" s="147">
        <v>47</v>
      </c>
      <c r="M86" s="147">
        <v>48</v>
      </c>
      <c r="N86" s="147">
        <v>46</v>
      </c>
      <c r="O86" s="147">
        <v>119</v>
      </c>
      <c r="P86" s="147">
        <v>81</v>
      </c>
      <c r="Q86" s="147">
        <v>38</v>
      </c>
      <c r="R86" s="147">
        <v>39</v>
      </c>
      <c r="S86" s="147">
        <v>37</v>
      </c>
      <c r="T86" s="147">
        <v>42</v>
      </c>
      <c r="U86" s="147">
        <v>248</v>
      </c>
      <c r="V86" s="147">
        <v>169</v>
      </c>
      <c r="W86" s="147">
        <v>79</v>
      </c>
      <c r="X86" s="147">
        <v>43</v>
      </c>
      <c r="Y86" s="147">
        <v>43</v>
      </c>
      <c r="Z86" s="147">
        <v>44</v>
      </c>
      <c r="AA86" s="147">
        <v>27</v>
      </c>
      <c r="AB86" s="147">
        <v>19</v>
      </c>
      <c r="AC86" s="147">
        <v>8</v>
      </c>
      <c r="AD86" s="147" t="s">
        <v>414</v>
      </c>
      <c r="AE86" s="147" t="s">
        <v>414</v>
      </c>
      <c r="AF86" s="147" t="s">
        <v>414</v>
      </c>
      <c r="AG86" s="147">
        <v>1585</v>
      </c>
      <c r="AH86" s="147">
        <v>813</v>
      </c>
      <c r="AI86" s="147">
        <v>772</v>
      </c>
      <c r="AJ86" s="147">
        <v>74</v>
      </c>
      <c r="AK86" s="147">
        <v>68</v>
      </c>
      <c r="AL86" s="147">
        <v>80</v>
      </c>
    </row>
    <row r="87" spans="1:38" x14ac:dyDescent="0.35">
      <c r="A87" s="133" t="s">
        <v>94</v>
      </c>
      <c r="B87" s="133" t="s">
        <v>95</v>
      </c>
      <c r="C87" s="147">
        <v>2114</v>
      </c>
      <c r="D87" s="147">
        <v>962</v>
      </c>
      <c r="E87" s="147">
        <v>1152</v>
      </c>
      <c r="F87" s="147">
        <v>82</v>
      </c>
      <c r="G87" s="147">
        <v>78</v>
      </c>
      <c r="H87" s="147">
        <v>85</v>
      </c>
      <c r="I87" s="147">
        <v>137</v>
      </c>
      <c r="J87" s="147">
        <v>84</v>
      </c>
      <c r="K87" s="147">
        <v>53</v>
      </c>
      <c r="L87" s="147">
        <v>30</v>
      </c>
      <c r="M87" s="147">
        <v>33</v>
      </c>
      <c r="N87" s="147">
        <v>25</v>
      </c>
      <c r="O87" s="147">
        <v>174</v>
      </c>
      <c r="P87" s="147">
        <v>128</v>
      </c>
      <c r="Q87" s="147">
        <v>46</v>
      </c>
      <c r="R87" s="147">
        <v>36</v>
      </c>
      <c r="S87" s="147">
        <v>38</v>
      </c>
      <c r="T87" s="147">
        <v>30</v>
      </c>
      <c r="U87" s="147">
        <v>311</v>
      </c>
      <c r="V87" s="147">
        <v>212</v>
      </c>
      <c r="W87" s="147">
        <v>99</v>
      </c>
      <c r="X87" s="147">
        <v>33</v>
      </c>
      <c r="Y87" s="147">
        <v>36</v>
      </c>
      <c r="Z87" s="147">
        <v>27</v>
      </c>
      <c r="AA87" s="147">
        <v>30</v>
      </c>
      <c r="AB87" s="147">
        <v>20</v>
      </c>
      <c r="AC87" s="147">
        <v>10</v>
      </c>
      <c r="AD87" s="147" t="s">
        <v>414</v>
      </c>
      <c r="AE87" s="147" t="s">
        <v>414</v>
      </c>
      <c r="AF87" s="147" t="s">
        <v>414</v>
      </c>
      <c r="AG87" s="147">
        <v>2457</v>
      </c>
      <c r="AH87" s="147">
        <v>1195</v>
      </c>
      <c r="AI87" s="147">
        <v>1262</v>
      </c>
      <c r="AJ87" s="147">
        <v>75</v>
      </c>
      <c r="AK87" s="147">
        <v>70</v>
      </c>
      <c r="AL87" s="147">
        <v>80</v>
      </c>
    </row>
    <row r="88" spans="1:38" x14ac:dyDescent="0.35">
      <c r="A88" s="133" t="s">
        <v>157</v>
      </c>
      <c r="B88" s="133" t="s">
        <v>426</v>
      </c>
      <c r="C88" s="147">
        <v>2691</v>
      </c>
      <c r="D88" s="147">
        <v>1282</v>
      </c>
      <c r="E88" s="147">
        <v>1409</v>
      </c>
      <c r="F88" s="147">
        <v>75</v>
      </c>
      <c r="G88" s="147">
        <v>72</v>
      </c>
      <c r="H88" s="147">
        <v>77</v>
      </c>
      <c r="I88" s="147">
        <v>286</v>
      </c>
      <c r="J88" s="147">
        <v>186</v>
      </c>
      <c r="K88" s="147">
        <v>100</v>
      </c>
      <c r="L88" s="147">
        <v>30</v>
      </c>
      <c r="M88" s="147">
        <v>34</v>
      </c>
      <c r="N88" s="147">
        <v>24</v>
      </c>
      <c r="O88" s="147">
        <v>211</v>
      </c>
      <c r="P88" s="147">
        <v>141</v>
      </c>
      <c r="Q88" s="147">
        <v>70</v>
      </c>
      <c r="R88" s="147">
        <v>25</v>
      </c>
      <c r="S88" s="147">
        <v>26</v>
      </c>
      <c r="T88" s="147">
        <v>21</v>
      </c>
      <c r="U88" s="147">
        <v>497</v>
      </c>
      <c r="V88" s="147">
        <v>327</v>
      </c>
      <c r="W88" s="147">
        <v>170</v>
      </c>
      <c r="X88" s="147">
        <v>28</v>
      </c>
      <c r="Y88" s="147">
        <v>31</v>
      </c>
      <c r="Z88" s="147">
        <v>23</v>
      </c>
      <c r="AA88" s="147">
        <v>77</v>
      </c>
      <c r="AB88" s="147">
        <v>56</v>
      </c>
      <c r="AC88" s="147">
        <v>21</v>
      </c>
      <c r="AD88" s="147">
        <v>14</v>
      </c>
      <c r="AE88" s="147">
        <v>20</v>
      </c>
      <c r="AF88" s="147">
        <v>0</v>
      </c>
      <c r="AG88" s="147">
        <v>3278</v>
      </c>
      <c r="AH88" s="147">
        <v>1669</v>
      </c>
      <c r="AI88" s="147">
        <v>1609</v>
      </c>
      <c r="AJ88" s="147">
        <v>66</v>
      </c>
      <c r="AK88" s="147">
        <v>62</v>
      </c>
      <c r="AL88" s="147">
        <v>70</v>
      </c>
    </row>
    <row r="89" spans="1:38" x14ac:dyDescent="0.35">
      <c r="A89" s="133" t="s">
        <v>155</v>
      </c>
      <c r="B89" s="133" t="s">
        <v>156</v>
      </c>
      <c r="C89" s="147">
        <v>3097</v>
      </c>
      <c r="D89" s="147">
        <v>1483</v>
      </c>
      <c r="E89" s="147">
        <v>1614</v>
      </c>
      <c r="F89" s="147">
        <v>82</v>
      </c>
      <c r="G89" s="147">
        <v>80</v>
      </c>
      <c r="H89" s="147">
        <v>84</v>
      </c>
      <c r="I89" s="147">
        <v>225</v>
      </c>
      <c r="J89" s="147">
        <v>154</v>
      </c>
      <c r="K89" s="147">
        <v>71</v>
      </c>
      <c r="L89" s="147">
        <v>36</v>
      </c>
      <c r="M89" s="147">
        <v>34</v>
      </c>
      <c r="N89" s="147">
        <v>39</v>
      </c>
      <c r="O89" s="147">
        <v>169</v>
      </c>
      <c r="P89" s="147">
        <v>128</v>
      </c>
      <c r="Q89" s="147">
        <v>41</v>
      </c>
      <c r="R89" s="147">
        <v>28</v>
      </c>
      <c r="S89" s="147">
        <v>27</v>
      </c>
      <c r="T89" s="147">
        <v>32</v>
      </c>
      <c r="U89" s="147">
        <v>394</v>
      </c>
      <c r="V89" s="147">
        <v>282</v>
      </c>
      <c r="W89" s="147">
        <v>112</v>
      </c>
      <c r="X89" s="147">
        <v>33</v>
      </c>
      <c r="Y89" s="147">
        <v>31</v>
      </c>
      <c r="Z89" s="147">
        <v>37</v>
      </c>
      <c r="AA89" s="147">
        <v>57</v>
      </c>
      <c r="AB89" s="147">
        <v>41</v>
      </c>
      <c r="AC89" s="147">
        <v>16</v>
      </c>
      <c r="AD89" s="147">
        <v>23</v>
      </c>
      <c r="AE89" s="147">
        <v>20</v>
      </c>
      <c r="AF89" s="147">
        <v>31</v>
      </c>
      <c r="AG89" s="147">
        <v>3557</v>
      </c>
      <c r="AH89" s="147">
        <v>1810</v>
      </c>
      <c r="AI89" s="147">
        <v>1747</v>
      </c>
      <c r="AJ89" s="147">
        <v>76</v>
      </c>
      <c r="AK89" s="147">
        <v>71</v>
      </c>
      <c r="AL89" s="147">
        <v>80</v>
      </c>
    </row>
    <row r="90" spans="1:38" x14ac:dyDescent="0.35">
      <c r="A90" s="133" t="s">
        <v>162</v>
      </c>
      <c r="B90" s="133" t="s">
        <v>163</v>
      </c>
      <c r="C90" s="147">
        <v>1628</v>
      </c>
      <c r="D90" s="147">
        <v>804</v>
      </c>
      <c r="E90" s="147">
        <v>824</v>
      </c>
      <c r="F90" s="147">
        <v>82</v>
      </c>
      <c r="G90" s="147">
        <v>80</v>
      </c>
      <c r="H90" s="147">
        <v>84</v>
      </c>
      <c r="I90" s="147">
        <v>173</v>
      </c>
      <c r="J90" s="147">
        <v>117</v>
      </c>
      <c r="K90" s="147">
        <v>56</v>
      </c>
      <c r="L90" s="147">
        <v>35</v>
      </c>
      <c r="M90" s="147">
        <v>38</v>
      </c>
      <c r="N90" s="147">
        <v>30</v>
      </c>
      <c r="O90" s="147">
        <v>84</v>
      </c>
      <c r="P90" s="147">
        <v>48</v>
      </c>
      <c r="Q90" s="147">
        <v>36</v>
      </c>
      <c r="R90" s="147">
        <v>43</v>
      </c>
      <c r="S90" s="147">
        <v>42</v>
      </c>
      <c r="T90" s="147">
        <v>44</v>
      </c>
      <c r="U90" s="147">
        <v>257</v>
      </c>
      <c r="V90" s="147">
        <v>165</v>
      </c>
      <c r="W90" s="147">
        <v>92</v>
      </c>
      <c r="X90" s="147">
        <v>38</v>
      </c>
      <c r="Y90" s="147">
        <v>39</v>
      </c>
      <c r="Z90" s="147">
        <v>36</v>
      </c>
      <c r="AA90" s="147">
        <v>23</v>
      </c>
      <c r="AB90" s="147">
        <v>18</v>
      </c>
      <c r="AC90" s="147">
        <v>5</v>
      </c>
      <c r="AD90" s="147" t="s">
        <v>414</v>
      </c>
      <c r="AE90" s="147" t="s">
        <v>414</v>
      </c>
      <c r="AF90" s="147">
        <v>0</v>
      </c>
      <c r="AG90" s="147">
        <v>1917</v>
      </c>
      <c r="AH90" s="147">
        <v>994</v>
      </c>
      <c r="AI90" s="147">
        <v>923</v>
      </c>
      <c r="AJ90" s="147">
        <v>75</v>
      </c>
      <c r="AK90" s="147">
        <v>72</v>
      </c>
      <c r="AL90" s="147">
        <v>78</v>
      </c>
    </row>
    <row r="91" spans="1:38" x14ac:dyDescent="0.35">
      <c r="A91" s="133" t="s">
        <v>164</v>
      </c>
      <c r="B91" s="133" t="s">
        <v>165</v>
      </c>
      <c r="C91" s="147">
        <v>1673</v>
      </c>
      <c r="D91" s="147">
        <v>798</v>
      </c>
      <c r="E91" s="147">
        <v>875</v>
      </c>
      <c r="F91" s="147">
        <v>84</v>
      </c>
      <c r="G91" s="147">
        <v>83</v>
      </c>
      <c r="H91" s="147">
        <v>85</v>
      </c>
      <c r="I91" s="147">
        <v>118</v>
      </c>
      <c r="J91" s="147">
        <v>77</v>
      </c>
      <c r="K91" s="147">
        <v>41</v>
      </c>
      <c r="L91" s="147">
        <v>46</v>
      </c>
      <c r="M91" s="147">
        <v>45</v>
      </c>
      <c r="N91" s="147">
        <v>46</v>
      </c>
      <c r="O91" s="147">
        <v>97</v>
      </c>
      <c r="P91" s="147">
        <v>68</v>
      </c>
      <c r="Q91" s="147">
        <v>29</v>
      </c>
      <c r="R91" s="147">
        <v>35</v>
      </c>
      <c r="S91" s="147">
        <v>34</v>
      </c>
      <c r="T91" s="147">
        <v>38</v>
      </c>
      <c r="U91" s="147">
        <v>215</v>
      </c>
      <c r="V91" s="147">
        <v>145</v>
      </c>
      <c r="W91" s="147">
        <v>70</v>
      </c>
      <c r="X91" s="147">
        <v>41</v>
      </c>
      <c r="Y91" s="147">
        <v>40</v>
      </c>
      <c r="Z91" s="147">
        <v>43</v>
      </c>
      <c r="AA91" s="147">
        <v>43</v>
      </c>
      <c r="AB91" s="147">
        <v>34</v>
      </c>
      <c r="AC91" s="147">
        <v>9</v>
      </c>
      <c r="AD91" s="147">
        <v>19</v>
      </c>
      <c r="AE91" s="147">
        <v>15</v>
      </c>
      <c r="AF91" s="147">
        <v>33</v>
      </c>
      <c r="AG91" s="147">
        <v>1943</v>
      </c>
      <c r="AH91" s="147">
        <v>983</v>
      </c>
      <c r="AI91" s="147">
        <v>960</v>
      </c>
      <c r="AJ91" s="147">
        <v>77</v>
      </c>
      <c r="AK91" s="147">
        <v>74</v>
      </c>
      <c r="AL91" s="147">
        <v>81</v>
      </c>
    </row>
    <row r="92" spans="1:38" x14ac:dyDescent="0.35">
      <c r="A92" s="133" t="s">
        <v>166</v>
      </c>
      <c r="B92" s="133" t="s">
        <v>167</v>
      </c>
      <c r="C92" s="147">
        <v>5546</v>
      </c>
      <c r="D92" s="147">
        <v>2707</v>
      </c>
      <c r="E92" s="147">
        <v>2839</v>
      </c>
      <c r="F92" s="147">
        <v>76</v>
      </c>
      <c r="G92" s="147">
        <v>74</v>
      </c>
      <c r="H92" s="147">
        <v>79</v>
      </c>
      <c r="I92" s="147">
        <v>303</v>
      </c>
      <c r="J92" s="147">
        <v>212</v>
      </c>
      <c r="K92" s="147">
        <v>91</v>
      </c>
      <c r="L92" s="147">
        <v>34</v>
      </c>
      <c r="M92" s="147">
        <v>39</v>
      </c>
      <c r="N92" s="147">
        <v>22</v>
      </c>
      <c r="O92" s="147">
        <v>285</v>
      </c>
      <c r="P92" s="147">
        <v>208</v>
      </c>
      <c r="Q92" s="147">
        <v>77</v>
      </c>
      <c r="R92" s="147">
        <v>32</v>
      </c>
      <c r="S92" s="147">
        <v>30</v>
      </c>
      <c r="T92" s="147">
        <v>39</v>
      </c>
      <c r="U92" s="147">
        <v>588</v>
      </c>
      <c r="V92" s="147">
        <v>420</v>
      </c>
      <c r="W92" s="147">
        <v>168</v>
      </c>
      <c r="X92" s="147">
        <v>33</v>
      </c>
      <c r="Y92" s="147">
        <v>34</v>
      </c>
      <c r="Z92" s="147">
        <v>30</v>
      </c>
      <c r="AA92" s="147">
        <v>55</v>
      </c>
      <c r="AB92" s="147">
        <v>35</v>
      </c>
      <c r="AC92" s="147">
        <v>20</v>
      </c>
      <c r="AD92" s="147">
        <v>13</v>
      </c>
      <c r="AE92" s="147" t="s">
        <v>414</v>
      </c>
      <c r="AF92" s="147" t="s">
        <v>414</v>
      </c>
      <c r="AG92" s="147">
        <v>6214</v>
      </c>
      <c r="AH92" s="147">
        <v>3176</v>
      </c>
      <c r="AI92" s="147">
        <v>3038</v>
      </c>
      <c r="AJ92" s="147">
        <v>71</v>
      </c>
      <c r="AK92" s="147">
        <v>68</v>
      </c>
      <c r="AL92" s="147">
        <v>75</v>
      </c>
    </row>
    <row r="93" spans="1:38" x14ac:dyDescent="0.35">
      <c r="A93" s="133" t="s">
        <v>174</v>
      </c>
      <c r="B93" s="133" t="s">
        <v>175</v>
      </c>
      <c r="C93" s="147">
        <v>1790</v>
      </c>
      <c r="D93" s="147">
        <v>898</v>
      </c>
      <c r="E93" s="147">
        <v>892</v>
      </c>
      <c r="F93" s="147">
        <v>82</v>
      </c>
      <c r="G93" s="147">
        <v>79</v>
      </c>
      <c r="H93" s="147">
        <v>85</v>
      </c>
      <c r="I93" s="147">
        <v>102</v>
      </c>
      <c r="J93" s="147">
        <v>70</v>
      </c>
      <c r="K93" s="147">
        <v>32</v>
      </c>
      <c r="L93" s="147">
        <v>38</v>
      </c>
      <c r="M93" s="147">
        <v>37</v>
      </c>
      <c r="N93" s="147">
        <v>41</v>
      </c>
      <c r="O93" s="147">
        <v>72</v>
      </c>
      <c r="P93" s="147">
        <v>40</v>
      </c>
      <c r="Q93" s="147">
        <v>32</v>
      </c>
      <c r="R93" s="147">
        <v>36</v>
      </c>
      <c r="S93" s="147">
        <v>40</v>
      </c>
      <c r="T93" s="147">
        <v>31</v>
      </c>
      <c r="U93" s="147">
        <v>174</v>
      </c>
      <c r="V93" s="147">
        <v>110</v>
      </c>
      <c r="W93" s="147">
        <v>64</v>
      </c>
      <c r="X93" s="147">
        <v>37</v>
      </c>
      <c r="Y93" s="147">
        <v>38</v>
      </c>
      <c r="Z93" s="147">
        <v>36</v>
      </c>
      <c r="AA93" s="147">
        <v>22</v>
      </c>
      <c r="AB93" s="147">
        <v>17</v>
      </c>
      <c r="AC93" s="147">
        <v>5</v>
      </c>
      <c r="AD93" s="147">
        <v>14</v>
      </c>
      <c r="AE93" s="147">
        <v>18</v>
      </c>
      <c r="AF93" s="147">
        <v>0</v>
      </c>
      <c r="AG93" s="147">
        <v>1998</v>
      </c>
      <c r="AH93" s="147">
        <v>1031</v>
      </c>
      <c r="AI93" s="147">
        <v>967</v>
      </c>
      <c r="AJ93" s="147">
        <v>77</v>
      </c>
      <c r="AK93" s="147">
        <v>74</v>
      </c>
      <c r="AL93" s="147">
        <v>81</v>
      </c>
    </row>
    <row r="94" spans="1:38" x14ac:dyDescent="0.35">
      <c r="A94" s="133" t="s">
        <v>238</v>
      </c>
      <c r="B94" s="133" t="s">
        <v>239</v>
      </c>
      <c r="C94" s="147">
        <v>2774</v>
      </c>
      <c r="D94" s="147">
        <v>1333</v>
      </c>
      <c r="E94" s="147">
        <v>1441</v>
      </c>
      <c r="F94" s="147">
        <v>75</v>
      </c>
      <c r="G94" s="147">
        <v>74</v>
      </c>
      <c r="H94" s="147">
        <v>76</v>
      </c>
      <c r="I94" s="147">
        <v>279</v>
      </c>
      <c r="J94" s="147">
        <v>190</v>
      </c>
      <c r="K94" s="147">
        <v>89</v>
      </c>
      <c r="L94" s="147">
        <v>37</v>
      </c>
      <c r="M94" s="147">
        <v>36</v>
      </c>
      <c r="N94" s="147">
        <v>37</v>
      </c>
      <c r="O94" s="147">
        <v>164</v>
      </c>
      <c r="P94" s="147">
        <v>130</v>
      </c>
      <c r="Q94" s="147">
        <v>34</v>
      </c>
      <c r="R94" s="147">
        <v>33</v>
      </c>
      <c r="S94" s="147">
        <v>35</v>
      </c>
      <c r="T94" s="147">
        <v>24</v>
      </c>
      <c r="U94" s="147">
        <v>443</v>
      </c>
      <c r="V94" s="147">
        <v>320</v>
      </c>
      <c r="W94" s="147">
        <v>123</v>
      </c>
      <c r="X94" s="147">
        <v>35</v>
      </c>
      <c r="Y94" s="147">
        <v>36</v>
      </c>
      <c r="Z94" s="147">
        <v>33</v>
      </c>
      <c r="AA94" s="147">
        <v>63</v>
      </c>
      <c r="AB94" s="147">
        <v>44</v>
      </c>
      <c r="AC94" s="147">
        <v>19</v>
      </c>
      <c r="AD94" s="147">
        <v>10</v>
      </c>
      <c r="AE94" s="147" t="s">
        <v>414</v>
      </c>
      <c r="AF94" s="147" t="s">
        <v>414</v>
      </c>
      <c r="AG94" s="147">
        <v>3327</v>
      </c>
      <c r="AH94" s="147">
        <v>1723</v>
      </c>
      <c r="AI94" s="147">
        <v>1604</v>
      </c>
      <c r="AJ94" s="147">
        <v>68</v>
      </c>
      <c r="AK94" s="147">
        <v>64</v>
      </c>
      <c r="AL94" s="147">
        <v>71</v>
      </c>
    </row>
    <row r="95" spans="1:38" x14ac:dyDescent="0.35">
      <c r="A95" s="133" t="s">
        <v>228</v>
      </c>
      <c r="B95" s="133" t="s">
        <v>229</v>
      </c>
      <c r="C95" s="147">
        <v>1802</v>
      </c>
      <c r="D95" s="147">
        <v>845</v>
      </c>
      <c r="E95" s="147">
        <v>957</v>
      </c>
      <c r="F95" s="147">
        <v>80</v>
      </c>
      <c r="G95" s="147">
        <v>79</v>
      </c>
      <c r="H95" s="147">
        <v>80</v>
      </c>
      <c r="I95" s="147">
        <v>172</v>
      </c>
      <c r="J95" s="147">
        <v>110</v>
      </c>
      <c r="K95" s="147">
        <v>62</v>
      </c>
      <c r="L95" s="147">
        <v>36</v>
      </c>
      <c r="M95" s="147">
        <v>41</v>
      </c>
      <c r="N95" s="147">
        <v>27</v>
      </c>
      <c r="O95" s="147">
        <v>98</v>
      </c>
      <c r="P95" s="147">
        <v>63</v>
      </c>
      <c r="Q95" s="147">
        <v>35</v>
      </c>
      <c r="R95" s="147">
        <v>33</v>
      </c>
      <c r="S95" s="147">
        <v>32</v>
      </c>
      <c r="T95" s="147">
        <v>34</v>
      </c>
      <c r="U95" s="147">
        <v>270</v>
      </c>
      <c r="V95" s="147">
        <v>173</v>
      </c>
      <c r="W95" s="147">
        <v>97</v>
      </c>
      <c r="X95" s="147">
        <v>35</v>
      </c>
      <c r="Y95" s="147">
        <v>38</v>
      </c>
      <c r="Z95" s="147">
        <v>30</v>
      </c>
      <c r="AA95" s="147">
        <v>40</v>
      </c>
      <c r="AB95" s="147">
        <v>27</v>
      </c>
      <c r="AC95" s="147">
        <v>13</v>
      </c>
      <c r="AD95" s="147">
        <v>18</v>
      </c>
      <c r="AE95" s="147">
        <v>26</v>
      </c>
      <c r="AF95" s="147">
        <v>0</v>
      </c>
      <c r="AG95" s="147">
        <v>2129</v>
      </c>
      <c r="AH95" s="147">
        <v>1057</v>
      </c>
      <c r="AI95" s="147">
        <v>1072</v>
      </c>
      <c r="AJ95" s="147">
        <v>72</v>
      </c>
      <c r="AK95" s="147">
        <v>71</v>
      </c>
      <c r="AL95" s="147">
        <v>74</v>
      </c>
    </row>
    <row r="96" spans="1:38" x14ac:dyDescent="0.35">
      <c r="A96" s="133" t="s">
        <v>230</v>
      </c>
      <c r="B96" s="133" t="s">
        <v>231</v>
      </c>
      <c r="C96" s="147">
        <v>2899</v>
      </c>
      <c r="D96" s="147">
        <v>1392</v>
      </c>
      <c r="E96" s="147">
        <v>1507</v>
      </c>
      <c r="F96" s="147">
        <v>79</v>
      </c>
      <c r="G96" s="147">
        <v>77</v>
      </c>
      <c r="H96" s="147">
        <v>80</v>
      </c>
      <c r="I96" s="147">
        <v>367</v>
      </c>
      <c r="J96" s="147">
        <v>236</v>
      </c>
      <c r="K96" s="147">
        <v>131</v>
      </c>
      <c r="L96" s="147">
        <v>35</v>
      </c>
      <c r="M96" s="147">
        <v>34</v>
      </c>
      <c r="N96" s="147">
        <v>36</v>
      </c>
      <c r="O96" s="147">
        <v>155</v>
      </c>
      <c r="P96" s="147">
        <v>108</v>
      </c>
      <c r="Q96" s="147">
        <v>47</v>
      </c>
      <c r="R96" s="147">
        <v>41</v>
      </c>
      <c r="S96" s="147">
        <v>46</v>
      </c>
      <c r="T96" s="147">
        <v>30</v>
      </c>
      <c r="U96" s="147">
        <v>522</v>
      </c>
      <c r="V96" s="147">
        <v>344</v>
      </c>
      <c r="W96" s="147">
        <v>178</v>
      </c>
      <c r="X96" s="147">
        <v>37</v>
      </c>
      <c r="Y96" s="147">
        <v>38</v>
      </c>
      <c r="Z96" s="147">
        <v>34</v>
      </c>
      <c r="AA96" s="147">
        <v>51</v>
      </c>
      <c r="AB96" s="147">
        <v>38</v>
      </c>
      <c r="AC96" s="147">
        <v>13</v>
      </c>
      <c r="AD96" s="147">
        <v>24</v>
      </c>
      <c r="AE96" s="147" t="s">
        <v>414</v>
      </c>
      <c r="AF96" s="147" t="s">
        <v>414</v>
      </c>
      <c r="AG96" s="147">
        <v>3490</v>
      </c>
      <c r="AH96" s="147">
        <v>1783</v>
      </c>
      <c r="AI96" s="147">
        <v>1707</v>
      </c>
      <c r="AJ96" s="147">
        <v>72</v>
      </c>
      <c r="AK96" s="147">
        <v>68</v>
      </c>
      <c r="AL96" s="147">
        <v>75</v>
      </c>
    </row>
    <row r="97" spans="1:38" x14ac:dyDescent="0.35">
      <c r="A97" s="133" t="s">
        <v>327</v>
      </c>
      <c r="B97" s="133" t="s">
        <v>328</v>
      </c>
      <c r="C97" s="147">
        <v>5489</v>
      </c>
      <c r="D97" s="147">
        <v>2691</v>
      </c>
      <c r="E97" s="147">
        <v>2798</v>
      </c>
      <c r="F97" s="147">
        <v>78</v>
      </c>
      <c r="G97" s="147">
        <v>77</v>
      </c>
      <c r="H97" s="147">
        <v>79</v>
      </c>
      <c r="I97" s="147">
        <v>388</v>
      </c>
      <c r="J97" s="147">
        <v>262</v>
      </c>
      <c r="K97" s="147">
        <v>126</v>
      </c>
      <c r="L97" s="147">
        <v>31</v>
      </c>
      <c r="M97" s="147">
        <v>34</v>
      </c>
      <c r="N97" s="147">
        <v>27</v>
      </c>
      <c r="O97" s="147">
        <v>216</v>
      </c>
      <c r="P97" s="147">
        <v>156</v>
      </c>
      <c r="Q97" s="147">
        <v>60</v>
      </c>
      <c r="R97" s="147">
        <v>29</v>
      </c>
      <c r="S97" s="147">
        <v>28</v>
      </c>
      <c r="T97" s="147">
        <v>30</v>
      </c>
      <c r="U97" s="147">
        <v>604</v>
      </c>
      <c r="V97" s="147">
        <v>418</v>
      </c>
      <c r="W97" s="147">
        <v>186</v>
      </c>
      <c r="X97" s="147">
        <v>30</v>
      </c>
      <c r="Y97" s="147">
        <v>32</v>
      </c>
      <c r="Z97" s="147">
        <v>28</v>
      </c>
      <c r="AA97" s="147">
        <v>137</v>
      </c>
      <c r="AB97" s="147">
        <v>97</v>
      </c>
      <c r="AC97" s="147">
        <v>40</v>
      </c>
      <c r="AD97" s="147">
        <v>21</v>
      </c>
      <c r="AE97" s="147">
        <v>22</v>
      </c>
      <c r="AF97" s="147">
        <v>20</v>
      </c>
      <c r="AG97" s="147">
        <v>6259</v>
      </c>
      <c r="AH97" s="147">
        <v>3219</v>
      </c>
      <c r="AI97" s="147">
        <v>3040</v>
      </c>
      <c r="AJ97" s="147">
        <v>72</v>
      </c>
      <c r="AK97" s="147">
        <v>69</v>
      </c>
      <c r="AL97" s="147">
        <v>75</v>
      </c>
    </row>
    <row r="98" spans="1:38" x14ac:dyDescent="0.35">
      <c r="A98" s="133" t="s">
        <v>339</v>
      </c>
      <c r="B98" s="133" t="s">
        <v>340</v>
      </c>
      <c r="C98" s="147">
        <v>3097</v>
      </c>
      <c r="D98" s="147">
        <v>1523</v>
      </c>
      <c r="E98" s="147">
        <v>1574</v>
      </c>
      <c r="F98" s="147">
        <v>82</v>
      </c>
      <c r="G98" s="147">
        <v>80</v>
      </c>
      <c r="H98" s="147">
        <v>84</v>
      </c>
      <c r="I98" s="147">
        <v>246</v>
      </c>
      <c r="J98" s="147">
        <v>165</v>
      </c>
      <c r="K98" s="147">
        <v>81</v>
      </c>
      <c r="L98" s="147">
        <v>48</v>
      </c>
      <c r="M98" s="147">
        <v>50</v>
      </c>
      <c r="N98" s="147">
        <v>44</v>
      </c>
      <c r="O98" s="147">
        <v>204</v>
      </c>
      <c r="P98" s="147">
        <v>153</v>
      </c>
      <c r="Q98" s="147">
        <v>51</v>
      </c>
      <c r="R98" s="147">
        <v>43</v>
      </c>
      <c r="S98" s="147">
        <v>41</v>
      </c>
      <c r="T98" s="147">
        <v>49</v>
      </c>
      <c r="U98" s="147">
        <v>450</v>
      </c>
      <c r="V98" s="147">
        <v>318</v>
      </c>
      <c r="W98" s="147">
        <v>132</v>
      </c>
      <c r="X98" s="147">
        <v>46</v>
      </c>
      <c r="Y98" s="147">
        <v>45</v>
      </c>
      <c r="Z98" s="147">
        <v>46</v>
      </c>
      <c r="AA98" s="147">
        <v>59</v>
      </c>
      <c r="AB98" s="147">
        <v>49</v>
      </c>
      <c r="AC98" s="147">
        <v>10</v>
      </c>
      <c r="AD98" s="147">
        <v>20</v>
      </c>
      <c r="AE98" s="147">
        <v>14</v>
      </c>
      <c r="AF98" s="147">
        <v>50</v>
      </c>
      <c r="AG98" s="147">
        <v>3640</v>
      </c>
      <c r="AH98" s="147">
        <v>1910</v>
      </c>
      <c r="AI98" s="147">
        <v>1730</v>
      </c>
      <c r="AJ98" s="147">
        <v>76</v>
      </c>
      <c r="AK98" s="147">
        <v>72</v>
      </c>
      <c r="AL98" s="147">
        <v>80</v>
      </c>
    </row>
    <row r="99" spans="1:38" x14ac:dyDescent="0.35">
      <c r="A99" s="133" t="s">
        <v>180</v>
      </c>
      <c r="B99" s="133" t="s">
        <v>181</v>
      </c>
      <c r="C99" s="147">
        <v>7386</v>
      </c>
      <c r="D99" s="147">
        <v>3584</v>
      </c>
      <c r="E99" s="147">
        <v>3802</v>
      </c>
      <c r="F99" s="147">
        <v>79</v>
      </c>
      <c r="G99" s="147">
        <v>77</v>
      </c>
      <c r="H99" s="147">
        <v>80</v>
      </c>
      <c r="I99" s="147">
        <v>670</v>
      </c>
      <c r="J99" s="147">
        <v>420</v>
      </c>
      <c r="K99" s="147">
        <v>250</v>
      </c>
      <c r="L99" s="147">
        <v>34</v>
      </c>
      <c r="M99" s="147">
        <v>37</v>
      </c>
      <c r="N99" s="147">
        <v>29</v>
      </c>
      <c r="O99" s="147">
        <v>445</v>
      </c>
      <c r="P99" s="147">
        <v>327</v>
      </c>
      <c r="Q99" s="147">
        <v>118</v>
      </c>
      <c r="R99" s="147">
        <v>39</v>
      </c>
      <c r="S99" s="147">
        <v>36</v>
      </c>
      <c r="T99" s="147">
        <v>47</v>
      </c>
      <c r="U99" s="147">
        <v>1115</v>
      </c>
      <c r="V99" s="147">
        <v>747</v>
      </c>
      <c r="W99" s="147">
        <v>368</v>
      </c>
      <c r="X99" s="147">
        <v>36</v>
      </c>
      <c r="Y99" s="147">
        <v>37</v>
      </c>
      <c r="Z99" s="147">
        <v>35</v>
      </c>
      <c r="AA99" s="147">
        <v>135</v>
      </c>
      <c r="AB99" s="147">
        <v>92</v>
      </c>
      <c r="AC99" s="147">
        <v>43</v>
      </c>
      <c r="AD99" s="147">
        <v>16</v>
      </c>
      <c r="AE99" s="147">
        <v>16</v>
      </c>
      <c r="AF99" s="147">
        <v>14</v>
      </c>
      <c r="AG99" s="147">
        <v>8655</v>
      </c>
      <c r="AH99" s="147">
        <v>4431</v>
      </c>
      <c r="AI99" s="147">
        <v>4224</v>
      </c>
      <c r="AJ99" s="147">
        <v>72</v>
      </c>
      <c r="AK99" s="147">
        <v>69</v>
      </c>
      <c r="AL99" s="147">
        <v>76</v>
      </c>
    </row>
    <row r="100" spans="1:38" x14ac:dyDescent="0.35">
      <c r="A100" s="133" t="s">
        <v>178</v>
      </c>
      <c r="B100" s="133" t="s">
        <v>179</v>
      </c>
      <c r="C100" s="147">
        <v>2750</v>
      </c>
      <c r="D100" s="147">
        <v>1369</v>
      </c>
      <c r="E100" s="147">
        <v>1381</v>
      </c>
      <c r="F100" s="147">
        <v>71</v>
      </c>
      <c r="G100" s="147">
        <v>69</v>
      </c>
      <c r="H100" s="147">
        <v>74</v>
      </c>
      <c r="I100" s="147">
        <v>290</v>
      </c>
      <c r="J100" s="147">
        <v>175</v>
      </c>
      <c r="K100" s="147">
        <v>115</v>
      </c>
      <c r="L100" s="147">
        <v>28</v>
      </c>
      <c r="M100" s="147">
        <v>29</v>
      </c>
      <c r="N100" s="147">
        <v>26</v>
      </c>
      <c r="O100" s="147">
        <v>191</v>
      </c>
      <c r="P100" s="147">
        <v>127</v>
      </c>
      <c r="Q100" s="147">
        <v>64</v>
      </c>
      <c r="R100" s="147">
        <v>39</v>
      </c>
      <c r="S100" s="147">
        <v>39</v>
      </c>
      <c r="T100" s="147">
        <v>41</v>
      </c>
      <c r="U100" s="147">
        <v>481</v>
      </c>
      <c r="V100" s="147">
        <v>302</v>
      </c>
      <c r="W100" s="147">
        <v>179</v>
      </c>
      <c r="X100" s="147">
        <v>32</v>
      </c>
      <c r="Y100" s="147">
        <v>33</v>
      </c>
      <c r="Z100" s="147">
        <v>31</v>
      </c>
      <c r="AA100" s="147">
        <v>44</v>
      </c>
      <c r="AB100" s="147">
        <v>26</v>
      </c>
      <c r="AC100" s="147">
        <v>18</v>
      </c>
      <c r="AD100" s="147">
        <v>9</v>
      </c>
      <c r="AE100" s="147" t="s">
        <v>414</v>
      </c>
      <c r="AF100" s="147" t="s">
        <v>414</v>
      </c>
      <c r="AG100" s="147">
        <v>3308</v>
      </c>
      <c r="AH100" s="147">
        <v>1710</v>
      </c>
      <c r="AI100" s="147">
        <v>1598</v>
      </c>
      <c r="AJ100" s="147">
        <v>64</v>
      </c>
      <c r="AK100" s="147">
        <v>61</v>
      </c>
      <c r="AL100" s="147">
        <v>68</v>
      </c>
    </row>
    <row r="101" spans="1:38" x14ac:dyDescent="0.35">
      <c r="A101" s="133" t="s">
        <v>372</v>
      </c>
      <c r="B101" s="133" t="s">
        <v>373</v>
      </c>
      <c r="C101" s="147">
        <v>3382</v>
      </c>
      <c r="D101" s="147">
        <v>1576</v>
      </c>
      <c r="E101" s="147">
        <v>1806</v>
      </c>
      <c r="F101" s="147">
        <v>83</v>
      </c>
      <c r="G101" s="147">
        <v>83</v>
      </c>
      <c r="H101" s="147">
        <v>84</v>
      </c>
      <c r="I101" s="147">
        <v>347</v>
      </c>
      <c r="J101" s="147">
        <v>220</v>
      </c>
      <c r="K101" s="147">
        <v>127</v>
      </c>
      <c r="L101" s="147">
        <v>44</v>
      </c>
      <c r="M101" s="147">
        <v>43</v>
      </c>
      <c r="N101" s="147">
        <v>46</v>
      </c>
      <c r="O101" s="147">
        <v>285</v>
      </c>
      <c r="P101" s="147">
        <v>211</v>
      </c>
      <c r="Q101" s="147">
        <v>74</v>
      </c>
      <c r="R101" s="147">
        <v>37</v>
      </c>
      <c r="S101" s="147">
        <v>37</v>
      </c>
      <c r="T101" s="147">
        <v>35</v>
      </c>
      <c r="U101" s="147">
        <v>632</v>
      </c>
      <c r="V101" s="147">
        <v>431</v>
      </c>
      <c r="W101" s="147">
        <v>201</v>
      </c>
      <c r="X101" s="147">
        <v>41</v>
      </c>
      <c r="Y101" s="147">
        <v>40</v>
      </c>
      <c r="Z101" s="147">
        <v>42</v>
      </c>
      <c r="AA101" s="147">
        <v>64</v>
      </c>
      <c r="AB101" s="147">
        <v>42</v>
      </c>
      <c r="AC101" s="147">
        <v>22</v>
      </c>
      <c r="AD101" s="147">
        <v>17</v>
      </c>
      <c r="AE101" s="147">
        <v>17</v>
      </c>
      <c r="AF101" s="147">
        <v>18</v>
      </c>
      <c r="AG101" s="147">
        <v>4097</v>
      </c>
      <c r="AH101" s="147">
        <v>2058</v>
      </c>
      <c r="AI101" s="147">
        <v>2039</v>
      </c>
      <c r="AJ101" s="147">
        <v>76</v>
      </c>
      <c r="AK101" s="147">
        <v>72</v>
      </c>
      <c r="AL101" s="147">
        <v>79</v>
      </c>
    </row>
    <row r="102" spans="1:38" x14ac:dyDescent="0.35">
      <c r="A102" s="133" t="s">
        <v>382</v>
      </c>
      <c r="B102" s="133" t="s">
        <v>383</v>
      </c>
      <c r="C102" s="147">
        <v>1332</v>
      </c>
      <c r="D102" s="147">
        <v>644</v>
      </c>
      <c r="E102" s="147">
        <v>688</v>
      </c>
      <c r="F102" s="147">
        <v>78</v>
      </c>
      <c r="G102" s="147">
        <v>79</v>
      </c>
      <c r="H102" s="147">
        <v>78</v>
      </c>
      <c r="I102" s="147">
        <v>114</v>
      </c>
      <c r="J102" s="147">
        <v>73</v>
      </c>
      <c r="K102" s="147">
        <v>41</v>
      </c>
      <c r="L102" s="147">
        <v>39</v>
      </c>
      <c r="M102" s="147">
        <v>38</v>
      </c>
      <c r="N102" s="147">
        <v>41</v>
      </c>
      <c r="O102" s="147">
        <v>103</v>
      </c>
      <c r="P102" s="147">
        <v>77</v>
      </c>
      <c r="Q102" s="147">
        <v>26</v>
      </c>
      <c r="R102" s="147">
        <v>34</v>
      </c>
      <c r="S102" s="147">
        <v>32</v>
      </c>
      <c r="T102" s="147">
        <v>38</v>
      </c>
      <c r="U102" s="147">
        <v>217</v>
      </c>
      <c r="V102" s="147">
        <v>150</v>
      </c>
      <c r="W102" s="147">
        <v>67</v>
      </c>
      <c r="X102" s="147">
        <v>37</v>
      </c>
      <c r="Y102" s="147">
        <v>35</v>
      </c>
      <c r="Z102" s="147">
        <v>40</v>
      </c>
      <c r="AA102" s="147">
        <v>23</v>
      </c>
      <c r="AB102" s="147">
        <v>17</v>
      </c>
      <c r="AC102" s="147">
        <v>6</v>
      </c>
      <c r="AD102" s="147">
        <v>13</v>
      </c>
      <c r="AE102" s="147">
        <v>18</v>
      </c>
      <c r="AF102" s="147">
        <v>0</v>
      </c>
      <c r="AG102" s="147">
        <v>1580</v>
      </c>
      <c r="AH102" s="147">
        <v>815</v>
      </c>
      <c r="AI102" s="147">
        <v>765</v>
      </c>
      <c r="AJ102" s="147">
        <v>71</v>
      </c>
      <c r="AK102" s="147">
        <v>69</v>
      </c>
      <c r="AL102" s="147">
        <v>74</v>
      </c>
    </row>
    <row r="103" spans="1:38" x14ac:dyDescent="0.35">
      <c r="A103" s="133" t="s">
        <v>365</v>
      </c>
      <c r="B103" s="133" t="s">
        <v>366</v>
      </c>
      <c r="C103" s="147">
        <v>1563</v>
      </c>
      <c r="D103" s="147">
        <v>746</v>
      </c>
      <c r="E103" s="147">
        <v>817</v>
      </c>
      <c r="F103" s="147">
        <v>81</v>
      </c>
      <c r="G103" s="147">
        <v>79</v>
      </c>
      <c r="H103" s="147">
        <v>82</v>
      </c>
      <c r="I103" s="147">
        <v>139</v>
      </c>
      <c r="J103" s="147">
        <v>91</v>
      </c>
      <c r="K103" s="147">
        <v>48</v>
      </c>
      <c r="L103" s="147">
        <v>40</v>
      </c>
      <c r="M103" s="147">
        <v>42</v>
      </c>
      <c r="N103" s="147">
        <v>35</v>
      </c>
      <c r="O103" s="147">
        <v>134</v>
      </c>
      <c r="P103" s="147">
        <v>106</v>
      </c>
      <c r="Q103" s="147">
        <v>28</v>
      </c>
      <c r="R103" s="147">
        <v>44</v>
      </c>
      <c r="S103" s="147">
        <v>44</v>
      </c>
      <c r="T103" s="147">
        <v>43</v>
      </c>
      <c r="U103" s="147">
        <v>273</v>
      </c>
      <c r="V103" s="147">
        <v>197</v>
      </c>
      <c r="W103" s="147">
        <v>76</v>
      </c>
      <c r="X103" s="147">
        <v>42</v>
      </c>
      <c r="Y103" s="147">
        <v>43</v>
      </c>
      <c r="Z103" s="147">
        <v>38</v>
      </c>
      <c r="AA103" s="147">
        <v>37</v>
      </c>
      <c r="AB103" s="147">
        <v>24</v>
      </c>
      <c r="AC103" s="147">
        <v>13</v>
      </c>
      <c r="AD103" s="147">
        <v>16</v>
      </c>
      <c r="AE103" s="147" t="s">
        <v>414</v>
      </c>
      <c r="AF103" s="147" t="s">
        <v>414</v>
      </c>
      <c r="AG103" s="147">
        <v>1890</v>
      </c>
      <c r="AH103" s="147">
        <v>976</v>
      </c>
      <c r="AI103" s="147">
        <v>914</v>
      </c>
      <c r="AJ103" s="147">
        <v>73</v>
      </c>
      <c r="AK103" s="147">
        <v>70</v>
      </c>
      <c r="AL103" s="147">
        <v>77</v>
      </c>
    </row>
    <row r="104" spans="1:38" x14ac:dyDescent="0.35">
      <c r="A104" s="133" t="s">
        <v>76</v>
      </c>
      <c r="B104" s="133" t="s">
        <v>77</v>
      </c>
      <c r="C104" s="147">
        <v>4408</v>
      </c>
      <c r="D104" s="147">
        <v>2036</v>
      </c>
      <c r="E104" s="147">
        <v>2372</v>
      </c>
      <c r="F104" s="147">
        <v>85</v>
      </c>
      <c r="G104" s="147">
        <v>84</v>
      </c>
      <c r="H104" s="147">
        <v>86</v>
      </c>
      <c r="I104" s="147">
        <v>554</v>
      </c>
      <c r="J104" s="147">
        <v>341</v>
      </c>
      <c r="K104" s="147">
        <v>213</v>
      </c>
      <c r="L104" s="147">
        <v>48</v>
      </c>
      <c r="M104" s="147">
        <v>49</v>
      </c>
      <c r="N104" s="147">
        <v>47</v>
      </c>
      <c r="O104" s="147">
        <v>583</v>
      </c>
      <c r="P104" s="147">
        <v>402</v>
      </c>
      <c r="Q104" s="147">
        <v>181</v>
      </c>
      <c r="R104" s="147">
        <v>45</v>
      </c>
      <c r="S104" s="147">
        <v>46</v>
      </c>
      <c r="T104" s="147">
        <v>42</v>
      </c>
      <c r="U104" s="147">
        <v>1137</v>
      </c>
      <c r="V104" s="147">
        <v>743</v>
      </c>
      <c r="W104" s="147">
        <v>394</v>
      </c>
      <c r="X104" s="147">
        <v>46</v>
      </c>
      <c r="Y104" s="147">
        <v>47</v>
      </c>
      <c r="Z104" s="147">
        <v>45</v>
      </c>
      <c r="AA104" s="147">
        <v>141</v>
      </c>
      <c r="AB104" s="147">
        <v>102</v>
      </c>
      <c r="AC104" s="147">
        <v>39</v>
      </c>
      <c r="AD104" s="147">
        <v>11</v>
      </c>
      <c r="AE104" s="147">
        <v>12</v>
      </c>
      <c r="AF104" s="147">
        <v>10</v>
      </c>
      <c r="AG104" s="147">
        <v>5698</v>
      </c>
      <c r="AH104" s="147">
        <v>2887</v>
      </c>
      <c r="AI104" s="147">
        <v>2811</v>
      </c>
      <c r="AJ104" s="147">
        <v>75</v>
      </c>
      <c r="AK104" s="147">
        <v>72</v>
      </c>
      <c r="AL104" s="147">
        <v>79</v>
      </c>
    </row>
    <row r="105" spans="1:38" s="175" customFormat="1" x14ac:dyDescent="0.35">
      <c r="A105" s="133" t="s">
        <v>74</v>
      </c>
      <c r="B105" s="175" t="s">
        <v>75</v>
      </c>
      <c r="C105" s="147">
        <v>1022</v>
      </c>
      <c r="D105" s="147">
        <v>460</v>
      </c>
      <c r="E105" s="147">
        <v>562</v>
      </c>
      <c r="F105" s="147">
        <v>89</v>
      </c>
      <c r="G105" s="147">
        <v>86</v>
      </c>
      <c r="H105" s="147">
        <v>91</v>
      </c>
      <c r="I105" s="147">
        <v>96</v>
      </c>
      <c r="J105" s="147">
        <v>62</v>
      </c>
      <c r="K105" s="147">
        <v>34</v>
      </c>
      <c r="L105" s="147">
        <v>53</v>
      </c>
      <c r="M105" s="147">
        <v>52</v>
      </c>
      <c r="N105" s="147">
        <v>56</v>
      </c>
      <c r="O105" s="147">
        <v>91</v>
      </c>
      <c r="P105" s="147">
        <v>68</v>
      </c>
      <c r="Q105" s="147">
        <v>23</v>
      </c>
      <c r="R105" s="147">
        <v>46</v>
      </c>
      <c r="S105" s="147">
        <v>44</v>
      </c>
      <c r="T105" s="147">
        <v>52</v>
      </c>
      <c r="U105" s="147">
        <v>187</v>
      </c>
      <c r="V105" s="147">
        <v>130</v>
      </c>
      <c r="W105" s="147">
        <v>57</v>
      </c>
      <c r="X105" s="147">
        <v>50</v>
      </c>
      <c r="Y105" s="147">
        <v>48</v>
      </c>
      <c r="Z105" s="147">
        <v>54</v>
      </c>
      <c r="AA105" s="147">
        <v>21</v>
      </c>
      <c r="AB105" s="147">
        <v>13</v>
      </c>
      <c r="AC105" s="147">
        <v>8</v>
      </c>
      <c r="AD105" s="147">
        <v>33</v>
      </c>
      <c r="AE105" s="147">
        <v>31</v>
      </c>
      <c r="AF105" s="147">
        <v>38</v>
      </c>
      <c r="AG105" s="147">
        <v>1236</v>
      </c>
      <c r="AH105" s="147">
        <v>606</v>
      </c>
      <c r="AI105" s="147">
        <v>630</v>
      </c>
      <c r="AJ105" s="147">
        <v>82</v>
      </c>
      <c r="AK105" s="147">
        <v>76</v>
      </c>
      <c r="AL105" s="147">
        <v>87</v>
      </c>
    </row>
    <row r="106" spans="1:38" x14ac:dyDescent="0.35">
      <c r="A106" s="133" t="s">
        <v>329</v>
      </c>
      <c r="B106" s="133" t="s">
        <v>330</v>
      </c>
      <c r="C106" s="147">
        <v>4513</v>
      </c>
      <c r="D106" s="147">
        <v>2187</v>
      </c>
      <c r="E106" s="147">
        <v>2326</v>
      </c>
      <c r="F106" s="147">
        <v>76</v>
      </c>
      <c r="G106" s="147">
        <v>74</v>
      </c>
      <c r="H106" s="147">
        <v>78</v>
      </c>
      <c r="I106" s="147">
        <v>441</v>
      </c>
      <c r="J106" s="147">
        <v>289</v>
      </c>
      <c r="K106" s="147">
        <v>152</v>
      </c>
      <c r="L106" s="147">
        <v>41</v>
      </c>
      <c r="M106" s="147">
        <v>41</v>
      </c>
      <c r="N106" s="147">
        <v>42</v>
      </c>
      <c r="O106" s="147">
        <v>303</v>
      </c>
      <c r="P106" s="147">
        <v>213</v>
      </c>
      <c r="Q106" s="147">
        <v>90</v>
      </c>
      <c r="R106" s="147">
        <v>31</v>
      </c>
      <c r="S106" s="147">
        <v>29</v>
      </c>
      <c r="T106" s="147">
        <v>34</v>
      </c>
      <c r="U106" s="147">
        <v>744</v>
      </c>
      <c r="V106" s="147">
        <v>502</v>
      </c>
      <c r="W106" s="147">
        <v>242</v>
      </c>
      <c r="X106" s="147">
        <v>37</v>
      </c>
      <c r="Y106" s="147">
        <v>36</v>
      </c>
      <c r="Z106" s="147">
        <v>39</v>
      </c>
      <c r="AA106" s="147">
        <v>127</v>
      </c>
      <c r="AB106" s="147">
        <v>102</v>
      </c>
      <c r="AC106" s="147">
        <v>25</v>
      </c>
      <c r="AD106" s="147">
        <v>22</v>
      </c>
      <c r="AE106" s="147">
        <v>23</v>
      </c>
      <c r="AF106" s="147">
        <v>20</v>
      </c>
      <c r="AG106" s="147">
        <v>5410</v>
      </c>
      <c r="AH106" s="147">
        <v>2806</v>
      </c>
      <c r="AI106" s="147">
        <v>2604</v>
      </c>
      <c r="AJ106" s="147">
        <v>69</v>
      </c>
      <c r="AK106" s="147">
        <v>65</v>
      </c>
      <c r="AL106" s="147">
        <v>74</v>
      </c>
    </row>
    <row r="107" spans="1:38" x14ac:dyDescent="0.35">
      <c r="A107" s="133" t="s">
        <v>325</v>
      </c>
      <c r="B107" s="133" t="s">
        <v>326</v>
      </c>
      <c r="C107" s="147">
        <v>2188</v>
      </c>
      <c r="D107" s="147">
        <v>1069</v>
      </c>
      <c r="E107" s="147">
        <v>1119</v>
      </c>
      <c r="F107" s="147">
        <v>79</v>
      </c>
      <c r="G107" s="147">
        <v>80</v>
      </c>
      <c r="H107" s="147">
        <v>78</v>
      </c>
      <c r="I107" s="147">
        <v>330</v>
      </c>
      <c r="J107" s="147">
        <v>196</v>
      </c>
      <c r="K107" s="147">
        <v>134</v>
      </c>
      <c r="L107" s="147">
        <v>38</v>
      </c>
      <c r="M107" s="147">
        <v>43</v>
      </c>
      <c r="N107" s="147">
        <v>31</v>
      </c>
      <c r="O107" s="147">
        <v>234</v>
      </c>
      <c r="P107" s="147">
        <v>160</v>
      </c>
      <c r="Q107" s="147">
        <v>74</v>
      </c>
      <c r="R107" s="147">
        <v>38</v>
      </c>
      <c r="S107" s="147">
        <v>37</v>
      </c>
      <c r="T107" s="147">
        <v>41</v>
      </c>
      <c r="U107" s="147">
        <v>564</v>
      </c>
      <c r="V107" s="147">
        <v>356</v>
      </c>
      <c r="W107" s="147">
        <v>208</v>
      </c>
      <c r="X107" s="147">
        <v>38</v>
      </c>
      <c r="Y107" s="147">
        <v>40</v>
      </c>
      <c r="Z107" s="147">
        <v>35</v>
      </c>
      <c r="AA107" s="147">
        <v>49</v>
      </c>
      <c r="AB107" s="147">
        <v>37</v>
      </c>
      <c r="AC107" s="147">
        <v>12</v>
      </c>
      <c r="AD107" s="147">
        <v>24</v>
      </c>
      <c r="AE107" s="147" t="s">
        <v>414</v>
      </c>
      <c r="AF107" s="147" t="s">
        <v>414</v>
      </c>
      <c r="AG107" s="147">
        <v>2827</v>
      </c>
      <c r="AH107" s="147">
        <v>1471</v>
      </c>
      <c r="AI107" s="147">
        <v>1356</v>
      </c>
      <c r="AJ107" s="147">
        <v>69</v>
      </c>
      <c r="AK107" s="147">
        <v>68</v>
      </c>
      <c r="AL107" s="147">
        <v>70</v>
      </c>
    </row>
    <row r="108" spans="1:38" x14ac:dyDescent="0.35">
      <c r="A108" s="133" t="s">
        <v>331</v>
      </c>
      <c r="B108" s="133" t="s">
        <v>332</v>
      </c>
      <c r="C108" s="147">
        <v>12547</v>
      </c>
      <c r="D108" s="147">
        <v>5991</v>
      </c>
      <c r="E108" s="147">
        <v>6556</v>
      </c>
      <c r="F108" s="147">
        <v>84</v>
      </c>
      <c r="G108" s="147">
        <v>82</v>
      </c>
      <c r="H108" s="147">
        <v>85</v>
      </c>
      <c r="I108" s="147">
        <v>1523</v>
      </c>
      <c r="J108" s="147">
        <v>1006</v>
      </c>
      <c r="K108" s="147">
        <v>517</v>
      </c>
      <c r="L108" s="147">
        <v>36</v>
      </c>
      <c r="M108" s="147">
        <v>39</v>
      </c>
      <c r="N108" s="147">
        <v>31</v>
      </c>
      <c r="O108" s="147">
        <v>607</v>
      </c>
      <c r="P108" s="147">
        <v>427</v>
      </c>
      <c r="Q108" s="147">
        <v>180</v>
      </c>
      <c r="R108" s="147">
        <v>34</v>
      </c>
      <c r="S108" s="147">
        <v>32</v>
      </c>
      <c r="T108" s="147">
        <v>39</v>
      </c>
      <c r="U108" s="147">
        <v>2130</v>
      </c>
      <c r="V108" s="147">
        <v>1433</v>
      </c>
      <c r="W108" s="147">
        <v>697</v>
      </c>
      <c r="X108" s="147">
        <v>35</v>
      </c>
      <c r="Y108" s="147">
        <v>36</v>
      </c>
      <c r="Z108" s="147">
        <v>33</v>
      </c>
      <c r="AA108" s="147">
        <v>239</v>
      </c>
      <c r="AB108" s="147">
        <v>183</v>
      </c>
      <c r="AC108" s="147">
        <v>56</v>
      </c>
      <c r="AD108" s="147">
        <v>18</v>
      </c>
      <c r="AE108" s="147">
        <v>19</v>
      </c>
      <c r="AF108" s="147">
        <v>16</v>
      </c>
      <c r="AG108" s="147">
        <v>14979</v>
      </c>
      <c r="AH108" s="147">
        <v>7635</v>
      </c>
      <c r="AI108" s="147">
        <v>7344</v>
      </c>
      <c r="AJ108" s="147">
        <v>75</v>
      </c>
      <c r="AK108" s="147">
        <v>72</v>
      </c>
      <c r="AL108" s="147">
        <v>79</v>
      </c>
    </row>
    <row r="109" spans="1:38" x14ac:dyDescent="0.35">
      <c r="A109" s="133" t="s">
        <v>343</v>
      </c>
      <c r="B109" s="133" t="s">
        <v>344</v>
      </c>
      <c r="C109" s="147">
        <v>1874</v>
      </c>
      <c r="D109" s="147">
        <v>881</v>
      </c>
      <c r="E109" s="147">
        <v>993</v>
      </c>
      <c r="F109" s="147">
        <v>80</v>
      </c>
      <c r="G109" s="147">
        <v>78</v>
      </c>
      <c r="H109" s="147">
        <v>82</v>
      </c>
      <c r="I109" s="147">
        <v>186</v>
      </c>
      <c r="J109" s="147">
        <v>111</v>
      </c>
      <c r="K109" s="147">
        <v>75</v>
      </c>
      <c r="L109" s="147">
        <v>40</v>
      </c>
      <c r="M109" s="147">
        <v>36</v>
      </c>
      <c r="N109" s="147">
        <v>45</v>
      </c>
      <c r="O109" s="147">
        <v>177</v>
      </c>
      <c r="P109" s="147">
        <v>121</v>
      </c>
      <c r="Q109" s="147">
        <v>56</v>
      </c>
      <c r="R109" s="147">
        <v>33</v>
      </c>
      <c r="S109" s="147">
        <v>32</v>
      </c>
      <c r="T109" s="147">
        <v>34</v>
      </c>
      <c r="U109" s="147">
        <v>363</v>
      </c>
      <c r="V109" s="147">
        <v>232</v>
      </c>
      <c r="W109" s="147">
        <v>131</v>
      </c>
      <c r="X109" s="147">
        <v>36</v>
      </c>
      <c r="Y109" s="147">
        <v>34</v>
      </c>
      <c r="Z109" s="147">
        <v>40</v>
      </c>
      <c r="AA109" s="147">
        <v>53</v>
      </c>
      <c r="AB109" s="147">
        <v>44</v>
      </c>
      <c r="AC109" s="147">
        <v>9</v>
      </c>
      <c r="AD109" s="147">
        <v>40</v>
      </c>
      <c r="AE109" s="147" t="s">
        <v>414</v>
      </c>
      <c r="AF109" s="147" t="s">
        <v>414</v>
      </c>
      <c r="AG109" s="147">
        <v>2302</v>
      </c>
      <c r="AH109" s="147">
        <v>1162</v>
      </c>
      <c r="AI109" s="147">
        <v>1140</v>
      </c>
      <c r="AJ109" s="147">
        <v>72</v>
      </c>
      <c r="AK109" s="147">
        <v>68</v>
      </c>
      <c r="AL109" s="147">
        <v>77</v>
      </c>
    </row>
    <row r="110" spans="1:38" x14ac:dyDescent="0.35">
      <c r="A110" s="133" t="s">
        <v>349</v>
      </c>
      <c r="B110" s="133" t="s">
        <v>350</v>
      </c>
      <c r="C110" s="147">
        <v>2353</v>
      </c>
      <c r="D110" s="147">
        <v>1129</v>
      </c>
      <c r="E110" s="147">
        <v>1224</v>
      </c>
      <c r="F110" s="147">
        <v>82</v>
      </c>
      <c r="G110" s="147">
        <v>79</v>
      </c>
      <c r="H110" s="147">
        <v>84</v>
      </c>
      <c r="I110" s="147">
        <v>365</v>
      </c>
      <c r="J110" s="147">
        <v>260</v>
      </c>
      <c r="K110" s="147">
        <v>105</v>
      </c>
      <c r="L110" s="147">
        <v>44</v>
      </c>
      <c r="M110" s="147">
        <v>43</v>
      </c>
      <c r="N110" s="147">
        <v>47</v>
      </c>
      <c r="O110" s="147">
        <v>173</v>
      </c>
      <c r="P110" s="147">
        <v>121</v>
      </c>
      <c r="Q110" s="147">
        <v>52</v>
      </c>
      <c r="R110" s="147">
        <v>35</v>
      </c>
      <c r="S110" s="147">
        <v>38</v>
      </c>
      <c r="T110" s="147">
        <v>29</v>
      </c>
      <c r="U110" s="147">
        <v>538</v>
      </c>
      <c r="V110" s="147">
        <v>381</v>
      </c>
      <c r="W110" s="147">
        <v>157</v>
      </c>
      <c r="X110" s="147">
        <v>41</v>
      </c>
      <c r="Y110" s="147">
        <v>42</v>
      </c>
      <c r="Z110" s="147">
        <v>41</v>
      </c>
      <c r="AA110" s="147">
        <v>39</v>
      </c>
      <c r="AB110" s="147">
        <v>26</v>
      </c>
      <c r="AC110" s="147">
        <v>13</v>
      </c>
      <c r="AD110" s="147">
        <v>21</v>
      </c>
      <c r="AE110" s="147">
        <v>19</v>
      </c>
      <c r="AF110" s="147">
        <v>23</v>
      </c>
      <c r="AG110" s="147">
        <v>2958</v>
      </c>
      <c r="AH110" s="147">
        <v>1550</v>
      </c>
      <c r="AI110" s="147">
        <v>1408</v>
      </c>
      <c r="AJ110" s="147">
        <v>73</v>
      </c>
      <c r="AK110" s="147">
        <v>69</v>
      </c>
      <c r="AL110" s="147">
        <v>78</v>
      </c>
    </row>
    <row r="111" spans="1:38" x14ac:dyDescent="0.35">
      <c r="A111" s="133" t="s">
        <v>184</v>
      </c>
      <c r="B111" s="133" t="s">
        <v>185</v>
      </c>
      <c r="C111" s="147">
        <v>6730</v>
      </c>
      <c r="D111" s="147">
        <v>3324</v>
      </c>
      <c r="E111" s="147">
        <v>3406</v>
      </c>
      <c r="F111" s="147">
        <v>81</v>
      </c>
      <c r="G111" s="147">
        <v>79</v>
      </c>
      <c r="H111" s="147">
        <v>83</v>
      </c>
      <c r="I111" s="147">
        <v>352</v>
      </c>
      <c r="J111" s="147">
        <v>241</v>
      </c>
      <c r="K111" s="147">
        <v>111</v>
      </c>
      <c r="L111" s="147">
        <v>36</v>
      </c>
      <c r="M111" s="147">
        <v>35</v>
      </c>
      <c r="N111" s="147">
        <v>38</v>
      </c>
      <c r="O111" s="147">
        <v>293</v>
      </c>
      <c r="P111" s="147">
        <v>228</v>
      </c>
      <c r="Q111" s="147">
        <v>65</v>
      </c>
      <c r="R111" s="147">
        <v>43</v>
      </c>
      <c r="S111" s="147">
        <v>40</v>
      </c>
      <c r="T111" s="147">
        <v>54</v>
      </c>
      <c r="U111" s="147">
        <v>645</v>
      </c>
      <c r="V111" s="147">
        <v>469</v>
      </c>
      <c r="W111" s="147">
        <v>176</v>
      </c>
      <c r="X111" s="147">
        <v>39</v>
      </c>
      <c r="Y111" s="147">
        <v>38</v>
      </c>
      <c r="Z111" s="147">
        <v>44</v>
      </c>
      <c r="AA111" s="147">
        <v>118</v>
      </c>
      <c r="AB111" s="147">
        <v>79</v>
      </c>
      <c r="AC111" s="147">
        <v>39</v>
      </c>
      <c r="AD111" s="147">
        <v>13</v>
      </c>
      <c r="AE111" s="147">
        <v>13</v>
      </c>
      <c r="AF111" s="147">
        <v>13</v>
      </c>
      <c r="AG111" s="147">
        <v>7526</v>
      </c>
      <c r="AH111" s="147">
        <v>3888</v>
      </c>
      <c r="AI111" s="147">
        <v>3638</v>
      </c>
      <c r="AJ111" s="147">
        <v>76</v>
      </c>
      <c r="AK111" s="147">
        <v>73</v>
      </c>
      <c r="AL111" s="147">
        <v>80</v>
      </c>
    </row>
    <row r="112" spans="1:38" x14ac:dyDescent="0.35">
      <c r="A112" s="133" t="s">
        <v>182</v>
      </c>
      <c r="B112" s="133" t="s">
        <v>183</v>
      </c>
      <c r="C112" s="147">
        <v>3703</v>
      </c>
      <c r="D112" s="147">
        <v>1819</v>
      </c>
      <c r="E112" s="147">
        <v>1884</v>
      </c>
      <c r="F112" s="147">
        <v>76</v>
      </c>
      <c r="G112" s="147">
        <v>74</v>
      </c>
      <c r="H112" s="147">
        <v>78</v>
      </c>
      <c r="I112" s="147">
        <v>318</v>
      </c>
      <c r="J112" s="147">
        <v>196</v>
      </c>
      <c r="K112" s="147">
        <v>122</v>
      </c>
      <c r="L112" s="147">
        <v>42</v>
      </c>
      <c r="M112" s="147">
        <v>43</v>
      </c>
      <c r="N112" s="147">
        <v>39</v>
      </c>
      <c r="O112" s="147">
        <v>308</v>
      </c>
      <c r="P112" s="147">
        <v>230</v>
      </c>
      <c r="Q112" s="147">
        <v>78</v>
      </c>
      <c r="R112" s="147">
        <v>33</v>
      </c>
      <c r="S112" s="147">
        <v>33</v>
      </c>
      <c r="T112" s="147">
        <v>35</v>
      </c>
      <c r="U112" s="147">
        <v>626</v>
      </c>
      <c r="V112" s="147">
        <v>426</v>
      </c>
      <c r="W112" s="147">
        <v>200</v>
      </c>
      <c r="X112" s="147">
        <v>37</v>
      </c>
      <c r="Y112" s="147">
        <v>37</v>
      </c>
      <c r="Z112" s="147">
        <v>38</v>
      </c>
      <c r="AA112" s="147">
        <v>76</v>
      </c>
      <c r="AB112" s="147">
        <v>56</v>
      </c>
      <c r="AC112" s="147">
        <v>20</v>
      </c>
      <c r="AD112" s="147">
        <v>12</v>
      </c>
      <c r="AE112" s="147">
        <v>11</v>
      </c>
      <c r="AF112" s="147">
        <v>15</v>
      </c>
      <c r="AG112" s="147">
        <v>4493</v>
      </c>
      <c r="AH112" s="147">
        <v>2350</v>
      </c>
      <c r="AI112" s="147">
        <v>2143</v>
      </c>
      <c r="AJ112" s="147">
        <v>68</v>
      </c>
      <c r="AK112" s="147">
        <v>65</v>
      </c>
      <c r="AL112" s="147">
        <v>72</v>
      </c>
    </row>
    <row r="113" spans="1:38" x14ac:dyDescent="0.35">
      <c r="A113" s="133" t="s">
        <v>194</v>
      </c>
      <c r="B113" s="133" t="s">
        <v>195</v>
      </c>
      <c r="C113" s="147">
        <v>360</v>
      </c>
      <c r="D113" s="147">
        <v>163</v>
      </c>
      <c r="E113" s="147">
        <v>197</v>
      </c>
      <c r="F113" s="147">
        <v>78</v>
      </c>
      <c r="G113" s="147">
        <v>79</v>
      </c>
      <c r="H113" s="147">
        <v>77</v>
      </c>
      <c r="I113" s="147">
        <v>18</v>
      </c>
      <c r="J113" s="147">
        <v>13</v>
      </c>
      <c r="K113" s="147">
        <v>5</v>
      </c>
      <c r="L113" s="147">
        <v>44</v>
      </c>
      <c r="M113" s="147" t="s">
        <v>414</v>
      </c>
      <c r="N113" s="147" t="s">
        <v>414</v>
      </c>
      <c r="O113" s="147">
        <v>13</v>
      </c>
      <c r="P113" s="147" t="s">
        <v>414</v>
      </c>
      <c r="Q113" s="147" t="s">
        <v>414</v>
      </c>
      <c r="R113" s="147">
        <v>31</v>
      </c>
      <c r="S113" s="147" t="s">
        <v>414</v>
      </c>
      <c r="T113" s="147" t="s">
        <v>414</v>
      </c>
      <c r="U113" s="147">
        <v>31</v>
      </c>
      <c r="V113" s="147">
        <v>24</v>
      </c>
      <c r="W113" s="147">
        <v>7</v>
      </c>
      <c r="X113" s="147">
        <v>39</v>
      </c>
      <c r="Y113" s="147">
        <v>38</v>
      </c>
      <c r="Z113" s="147">
        <v>43</v>
      </c>
      <c r="AA113" s="147">
        <v>7</v>
      </c>
      <c r="AB113" s="147">
        <v>7</v>
      </c>
      <c r="AC113" s="147">
        <v>0</v>
      </c>
      <c r="AD113" s="147">
        <v>0</v>
      </c>
      <c r="AE113" s="147">
        <v>0</v>
      </c>
      <c r="AF113" s="147" t="s">
        <v>33</v>
      </c>
      <c r="AG113" s="147">
        <v>401</v>
      </c>
      <c r="AH113" s="147">
        <v>196</v>
      </c>
      <c r="AI113" s="147">
        <v>205</v>
      </c>
      <c r="AJ113" s="147">
        <v>73</v>
      </c>
      <c r="AK113" s="147">
        <v>70</v>
      </c>
      <c r="AL113" s="147">
        <v>76</v>
      </c>
    </row>
    <row r="114" spans="1:38" x14ac:dyDescent="0.35">
      <c r="A114" s="133" t="s">
        <v>212</v>
      </c>
      <c r="B114" s="133" t="s">
        <v>213</v>
      </c>
      <c r="C114" s="147">
        <v>8306</v>
      </c>
      <c r="D114" s="147">
        <v>3991</v>
      </c>
      <c r="E114" s="147">
        <v>4315</v>
      </c>
      <c r="F114" s="147">
        <v>84</v>
      </c>
      <c r="G114" s="147">
        <v>82</v>
      </c>
      <c r="H114" s="147">
        <v>86</v>
      </c>
      <c r="I114" s="147">
        <v>620</v>
      </c>
      <c r="J114" s="147">
        <v>436</v>
      </c>
      <c r="K114" s="147">
        <v>184</v>
      </c>
      <c r="L114" s="147">
        <v>36</v>
      </c>
      <c r="M114" s="147">
        <v>36</v>
      </c>
      <c r="N114" s="147">
        <v>36</v>
      </c>
      <c r="O114" s="147">
        <v>492</v>
      </c>
      <c r="P114" s="147">
        <v>358</v>
      </c>
      <c r="Q114" s="147">
        <v>134</v>
      </c>
      <c r="R114" s="147">
        <v>42</v>
      </c>
      <c r="S114" s="147">
        <v>43</v>
      </c>
      <c r="T114" s="147">
        <v>40</v>
      </c>
      <c r="U114" s="147">
        <v>1112</v>
      </c>
      <c r="V114" s="147">
        <v>794</v>
      </c>
      <c r="W114" s="147">
        <v>318</v>
      </c>
      <c r="X114" s="147">
        <v>39</v>
      </c>
      <c r="Y114" s="147">
        <v>39</v>
      </c>
      <c r="Z114" s="147">
        <v>37</v>
      </c>
      <c r="AA114" s="147">
        <v>133</v>
      </c>
      <c r="AB114" s="147">
        <v>83</v>
      </c>
      <c r="AC114" s="147">
        <v>50</v>
      </c>
      <c r="AD114" s="147">
        <v>11</v>
      </c>
      <c r="AE114" s="147">
        <v>11</v>
      </c>
      <c r="AF114" s="147">
        <v>10</v>
      </c>
      <c r="AG114" s="147">
        <v>9576</v>
      </c>
      <c r="AH114" s="147">
        <v>4883</v>
      </c>
      <c r="AI114" s="147">
        <v>4693</v>
      </c>
      <c r="AJ114" s="147">
        <v>78</v>
      </c>
      <c r="AK114" s="147">
        <v>74</v>
      </c>
      <c r="AL114" s="147">
        <v>82</v>
      </c>
    </row>
    <row r="115" spans="1:38" x14ac:dyDescent="0.35">
      <c r="A115" s="133" t="s">
        <v>214</v>
      </c>
      <c r="B115" s="133" t="s">
        <v>215</v>
      </c>
      <c r="C115" s="147">
        <v>2625</v>
      </c>
      <c r="D115" s="147">
        <v>1205</v>
      </c>
      <c r="E115" s="147">
        <v>1420</v>
      </c>
      <c r="F115" s="147">
        <v>83</v>
      </c>
      <c r="G115" s="147">
        <v>81</v>
      </c>
      <c r="H115" s="147">
        <v>84</v>
      </c>
      <c r="I115" s="147">
        <v>435</v>
      </c>
      <c r="J115" s="147">
        <v>285</v>
      </c>
      <c r="K115" s="147">
        <v>150</v>
      </c>
      <c r="L115" s="147">
        <v>34</v>
      </c>
      <c r="M115" s="147">
        <v>39</v>
      </c>
      <c r="N115" s="147">
        <v>26</v>
      </c>
      <c r="O115" s="147">
        <v>199</v>
      </c>
      <c r="P115" s="147">
        <v>145</v>
      </c>
      <c r="Q115" s="147">
        <v>54</v>
      </c>
      <c r="R115" s="147">
        <v>30</v>
      </c>
      <c r="S115" s="147">
        <v>33</v>
      </c>
      <c r="T115" s="147">
        <v>22</v>
      </c>
      <c r="U115" s="147">
        <v>634</v>
      </c>
      <c r="V115" s="147">
        <v>430</v>
      </c>
      <c r="W115" s="147">
        <v>204</v>
      </c>
      <c r="X115" s="147">
        <v>33</v>
      </c>
      <c r="Y115" s="147">
        <v>37</v>
      </c>
      <c r="Z115" s="147">
        <v>25</v>
      </c>
      <c r="AA115" s="147">
        <v>64</v>
      </c>
      <c r="AB115" s="147">
        <v>38</v>
      </c>
      <c r="AC115" s="147">
        <v>26</v>
      </c>
      <c r="AD115" s="147">
        <v>8</v>
      </c>
      <c r="AE115" s="147" t="s">
        <v>414</v>
      </c>
      <c r="AF115" s="147" t="s">
        <v>414</v>
      </c>
      <c r="AG115" s="147">
        <v>3343</v>
      </c>
      <c r="AH115" s="147">
        <v>1684</v>
      </c>
      <c r="AI115" s="147">
        <v>1659</v>
      </c>
      <c r="AJ115" s="147">
        <v>71</v>
      </c>
      <c r="AK115" s="147">
        <v>68</v>
      </c>
      <c r="AL115" s="147">
        <v>75</v>
      </c>
    </row>
    <row r="116" spans="1:38" x14ac:dyDescent="0.35">
      <c r="A116" s="133" t="s">
        <v>392</v>
      </c>
      <c r="B116" s="133" t="s">
        <v>393</v>
      </c>
      <c r="C116" s="147">
        <v>4495</v>
      </c>
      <c r="D116" s="147">
        <v>2149</v>
      </c>
      <c r="E116" s="147">
        <v>2346</v>
      </c>
      <c r="F116" s="147">
        <v>78</v>
      </c>
      <c r="G116" s="147">
        <v>76</v>
      </c>
      <c r="H116" s="147">
        <v>80</v>
      </c>
      <c r="I116" s="147">
        <v>355</v>
      </c>
      <c r="J116" s="147">
        <v>237</v>
      </c>
      <c r="K116" s="147">
        <v>118</v>
      </c>
      <c r="L116" s="147">
        <v>39</v>
      </c>
      <c r="M116" s="147">
        <v>39</v>
      </c>
      <c r="N116" s="147">
        <v>39</v>
      </c>
      <c r="O116" s="147">
        <v>345</v>
      </c>
      <c r="P116" s="147">
        <v>237</v>
      </c>
      <c r="Q116" s="147">
        <v>108</v>
      </c>
      <c r="R116" s="147">
        <v>32</v>
      </c>
      <c r="S116" s="147">
        <v>30</v>
      </c>
      <c r="T116" s="147">
        <v>37</v>
      </c>
      <c r="U116" s="147">
        <v>700</v>
      </c>
      <c r="V116" s="147">
        <v>474</v>
      </c>
      <c r="W116" s="147">
        <v>226</v>
      </c>
      <c r="X116" s="147">
        <v>36</v>
      </c>
      <c r="Y116" s="147">
        <v>34</v>
      </c>
      <c r="Z116" s="147">
        <v>38</v>
      </c>
      <c r="AA116" s="147">
        <v>92</v>
      </c>
      <c r="AB116" s="147">
        <v>70</v>
      </c>
      <c r="AC116" s="147">
        <v>22</v>
      </c>
      <c r="AD116" s="147">
        <v>11</v>
      </c>
      <c r="AE116" s="147" t="s">
        <v>414</v>
      </c>
      <c r="AF116" s="147" t="s">
        <v>414</v>
      </c>
      <c r="AG116" s="147">
        <v>5324</v>
      </c>
      <c r="AH116" s="147">
        <v>2710</v>
      </c>
      <c r="AI116" s="147">
        <v>2614</v>
      </c>
      <c r="AJ116" s="147">
        <v>71</v>
      </c>
      <c r="AK116" s="147">
        <v>67</v>
      </c>
      <c r="AL116" s="147">
        <v>75</v>
      </c>
    </row>
    <row r="117" spans="1:38" x14ac:dyDescent="0.35">
      <c r="A117" s="133" t="s">
        <v>388</v>
      </c>
      <c r="B117" s="133" t="s">
        <v>389</v>
      </c>
      <c r="C117" s="147">
        <v>2441</v>
      </c>
      <c r="D117" s="147">
        <v>1134</v>
      </c>
      <c r="E117" s="147">
        <v>1307</v>
      </c>
      <c r="F117" s="147">
        <v>80</v>
      </c>
      <c r="G117" s="147">
        <v>78</v>
      </c>
      <c r="H117" s="147">
        <v>82</v>
      </c>
      <c r="I117" s="147">
        <v>211</v>
      </c>
      <c r="J117" s="147">
        <v>140</v>
      </c>
      <c r="K117" s="147">
        <v>71</v>
      </c>
      <c r="L117" s="147">
        <v>36</v>
      </c>
      <c r="M117" s="147">
        <v>39</v>
      </c>
      <c r="N117" s="147">
        <v>32</v>
      </c>
      <c r="O117" s="147">
        <v>148</v>
      </c>
      <c r="P117" s="147">
        <v>108</v>
      </c>
      <c r="Q117" s="147">
        <v>40</v>
      </c>
      <c r="R117" s="147">
        <v>35</v>
      </c>
      <c r="S117" s="147">
        <v>37</v>
      </c>
      <c r="T117" s="147">
        <v>30</v>
      </c>
      <c r="U117" s="147">
        <v>359</v>
      </c>
      <c r="V117" s="147">
        <v>248</v>
      </c>
      <c r="W117" s="147">
        <v>111</v>
      </c>
      <c r="X117" s="147">
        <v>36</v>
      </c>
      <c r="Y117" s="147">
        <v>38</v>
      </c>
      <c r="Z117" s="147">
        <v>32</v>
      </c>
      <c r="AA117" s="147">
        <v>57</v>
      </c>
      <c r="AB117" s="147">
        <v>45</v>
      </c>
      <c r="AC117" s="147">
        <v>12</v>
      </c>
      <c r="AD117" s="147">
        <v>14</v>
      </c>
      <c r="AE117" s="147" t="s">
        <v>414</v>
      </c>
      <c r="AF117" s="147" t="s">
        <v>414</v>
      </c>
      <c r="AG117" s="147">
        <v>2875</v>
      </c>
      <c r="AH117" s="147">
        <v>1435</v>
      </c>
      <c r="AI117" s="147">
        <v>1440</v>
      </c>
      <c r="AJ117" s="147">
        <v>73</v>
      </c>
      <c r="AK117" s="147">
        <v>69</v>
      </c>
      <c r="AL117" s="147">
        <v>77</v>
      </c>
    </row>
    <row r="118" spans="1:38" x14ac:dyDescent="0.35">
      <c r="A118" s="133" t="s">
        <v>323</v>
      </c>
      <c r="B118" s="133" t="s">
        <v>324</v>
      </c>
      <c r="C118" s="147">
        <v>1289</v>
      </c>
      <c r="D118" s="147">
        <v>610</v>
      </c>
      <c r="E118" s="147">
        <v>679</v>
      </c>
      <c r="F118" s="147">
        <v>81</v>
      </c>
      <c r="G118" s="147">
        <v>81</v>
      </c>
      <c r="H118" s="147">
        <v>82</v>
      </c>
      <c r="I118" s="147">
        <v>91</v>
      </c>
      <c r="J118" s="147">
        <v>68</v>
      </c>
      <c r="K118" s="147">
        <v>23</v>
      </c>
      <c r="L118" s="147">
        <v>29</v>
      </c>
      <c r="M118" s="147" t="s">
        <v>414</v>
      </c>
      <c r="N118" s="147" t="s">
        <v>414</v>
      </c>
      <c r="O118" s="147">
        <v>54</v>
      </c>
      <c r="P118" s="147">
        <v>40</v>
      </c>
      <c r="Q118" s="147">
        <v>14</v>
      </c>
      <c r="R118" s="147">
        <v>41</v>
      </c>
      <c r="S118" s="147">
        <v>40</v>
      </c>
      <c r="T118" s="147">
        <v>43</v>
      </c>
      <c r="U118" s="147">
        <v>145</v>
      </c>
      <c r="V118" s="147">
        <v>108</v>
      </c>
      <c r="W118" s="147">
        <v>37</v>
      </c>
      <c r="X118" s="147">
        <v>33</v>
      </c>
      <c r="Y118" s="147">
        <v>37</v>
      </c>
      <c r="Z118" s="147">
        <v>22</v>
      </c>
      <c r="AA118" s="147">
        <v>24</v>
      </c>
      <c r="AB118" s="147">
        <v>18</v>
      </c>
      <c r="AC118" s="147">
        <v>6</v>
      </c>
      <c r="AD118" s="147">
        <v>33</v>
      </c>
      <c r="AE118" s="147" t="s">
        <v>414</v>
      </c>
      <c r="AF118" s="147" t="s">
        <v>414</v>
      </c>
      <c r="AG118" s="147">
        <v>1468</v>
      </c>
      <c r="AH118" s="147">
        <v>739</v>
      </c>
      <c r="AI118" s="147">
        <v>729</v>
      </c>
      <c r="AJ118" s="147">
        <v>75</v>
      </c>
      <c r="AK118" s="147">
        <v>73</v>
      </c>
      <c r="AL118" s="147">
        <v>78</v>
      </c>
    </row>
    <row r="119" spans="1:38" x14ac:dyDescent="0.35">
      <c r="A119" s="133" t="s">
        <v>357</v>
      </c>
      <c r="B119" s="133" t="s">
        <v>358</v>
      </c>
      <c r="C119" s="147">
        <v>1393</v>
      </c>
      <c r="D119" s="147">
        <v>677</v>
      </c>
      <c r="E119" s="147">
        <v>716</v>
      </c>
      <c r="F119" s="147">
        <v>81</v>
      </c>
      <c r="G119" s="147">
        <v>78</v>
      </c>
      <c r="H119" s="147">
        <v>84</v>
      </c>
      <c r="I119" s="147">
        <v>103</v>
      </c>
      <c r="J119" s="147">
        <v>71</v>
      </c>
      <c r="K119" s="147">
        <v>32</v>
      </c>
      <c r="L119" s="147">
        <v>46</v>
      </c>
      <c r="M119" s="147">
        <v>49</v>
      </c>
      <c r="N119" s="147">
        <v>38</v>
      </c>
      <c r="O119" s="147">
        <v>93</v>
      </c>
      <c r="P119" s="147">
        <v>72</v>
      </c>
      <c r="Q119" s="147">
        <v>21</v>
      </c>
      <c r="R119" s="147">
        <v>42</v>
      </c>
      <c r="S119" s="147">
        <v>42</v>
      </c>
      <c r="T119" s="147">
        <v>43</v>
      </c>
      <c r="U119" s="147">
        <v>196</v>
      </c>
      <c r="V119" s="147">
        <v>143</v>
      </c>
      <c r="W119" s="147">
        <v>53</v>
      </c>
      <c r="X119" s="147">
        <v>44</v>
      </c>
      <c r="Y119" s="147">
        <v>45</v>
      </c>
      <c r="Z119" s="147">
        <v>40</v>
      </c>
      <c r="AA119" s="147">
        <v>35</v>
      </c>
      <c r="AB119" s="147">
        <v>30</v>
      </c>
      <c r="AC119" s="147">
        <v>5</v>
      </c>
      <c r="AD119" s="147">
        <v>14</v>
      </c>
      <c r="AE119" s="147" t="s">
        <v>414</v>
      </c>
      <c r="AF119" s="147" t="s">
        <v>414</v>
      </c>
      <c r="AG119" s="147">
        <v>1637</v>
      </c>
      <c r="AH119" s="147">
        <v>857</v>
      </c>
      <c r="AI119" s="147">
        <v>780</v>
      </c>
      <c r="AJ119" s="147">
        <v>75</v>
      </c>
      <c r="AK119" s="147">
        <v>70</v>
      </c>
      <c r="AL119" s="147">
        <v>80</v>
      </c>
    </row>
    <row r="120" spans="1:38" x14ac:dyDescent="0.35">
      <c r="A120" s="133" t="s">
        <v>353</v>
      </c>
      <c r="B120" s="133" t="s">
        <v>354</v>
      </c>
      <c r="C120" s="147">
        <v>1805</v>
      </c>
      <c r="D120" s="147">
        <v>905</v>
      </c>
      <c r="E120" s="147">
        <v>900</v>
      </c>
      <c r="F120" s="147">
        <v>80</v>
      </c>
      <c r="G120" s="147">
        <v>78</v>
      </c>
      <c r="H120" s="147">
        <v>82</v>
      </c>
      <c r="I120" s="147">
        <v>99</v>
      </c>
      <c r="J120" s="147">
        <v>71</v>
      </c>
      <c r="K120" s="147">
        <v>28</v>
      </c>
      <c r="L120" s="147">
        <v>33</v>
      </c>
      <c r="M120" s="147">
        <v>37</v>
      </c>
      <c r="N120" s="147">
        <v>25</v>
      </c>
      <c r="O120" s="147">
        <v>98</v>
      </c>
      <c r="P120" s="147">
        <v>72</v>
      </c>
      <c r="Q120" s="147">
        <v>26</v>
      </c>
      <c r="R120" s="147">
        <v>43</v>
      </c>
      <c r="S120" s="147">
        <v>43</v>
      </c>
      <c r="T120" s="147">
        <v>42</v>
      </c>
      <c r="U120" s="147">
        <v>197</v>
      </c>
      <c r="V120" s="147">
        <v>143</v>
      </c>
      <c r="W120" s="147">
        <v>54</v>
      </c>
      <c r="X120" s="147">
        <v>38</v>
      </c>
      <c r="Y120" s="147">
        <v>40</v>
      </c>
      <c r="Z120" s="147">
        <v>33</v>
      </c>
      <c r="AA120" s="147">
        <v>31</v>
      </c>
      <c r="AB120" s="147">
        <v>23</v>
      </c>
      <c r="AC120" s="147">
        <v>8</v>
      </c>
      <c r="AD120" s="147">
        <v>16</v>
      </c>
      <c r="AE120" s="147" t="s">
        <v>414</v>
      </c>
      <c r="AF120" s="147" t="s">
        <v>414</v>
      </c>
      <c r="AG120" s="147">
        <v>2038</v>
      </c>
      <c r="AH120" s="147">
        <v>1073</v>
      </c>
      <c r="AI120" s="147">
        <v>965</v>
      </c>
      <c r="AJ120" s="147">
        <v>75</v>
      </c>
      <c r="AK120" s="147">
        <v>71</v>
      </c>
      <c r="AL120" s="147">
        <v>79</v>
      </c>
    </row>
    <row r="121" spans="1:38" x14ac:dyDescent="0.35">
      <c r="A121" s="133" t="s">
        <v>345</v>
      </c>
      <c r="B121" s="133" t="s">
        <v>346</v>
      </c>
      <c r="C121" s="147">
        <v>1632</v>
      </c>
      <c r="D121" s="147">
        <v>773</v>
      </c>
      <c r="E121" s="147">
        <v>859</v>
      </c>
      <c r="F121" s="147">
        <v>75</v>
      </c>
      <c r="G121" s="147">
        <v>74</v>
      </c>
      <c r="H121" s="147">
        <v>75</v>
      </c>
      <c r="I121" s="147">
        <v>115</v>
      </c>
      <c r="J121" s="147">
        <v>79</v>
      </c>
      <c r="K121" s="147">
        <v>36</v>
      </c>
      <c r="L121" s="147">
        <v>43</v>
      </c>
      <c r="M121" s="147">
        <v>47</v>
      </c>
      <c r="N121" s="147">
        <v>36</v>
      </c>
      <c r="O121" s="147">
        <v>147</v>
      </c>
      <c r="P121" s="147">
        <v>108</v>
      </c>
      <c r="Q121" s="147">
        <v>39</v>
      </c>
      <c r="R121" s="147">
        <v>35</v>
      </c>
      <c r="S121" s="147">
        <v>37</v>
      </c>
      <c r="T121" s="147">
        <v>28</v>
      </c>
      <c r="U121" s="147">
        <v>262</v>
      </c>
      <c r="V121" s="147">
        <v>187</v>
      </c>
      <c r="W121" s="147">
        <v>75</v>
      </c>
      <c r="X121" s="147">
        <v>39</v>
      </c>
      <c r="Y121" s="147">
        <v>41</v>
      </c>
      <c r="Z121" s="147">
        <v>32</v>
      </c>
      <c r="AA121" s="147">
        <v>33</v>
      </c>
      <c r="AB121" s="147">
        <v>22</v>
      </c>
      <c r="AC121" s="147">
        <v>11</v>
      </c>
      <c r="AD121" s="147">
        <v>30</v>
      </c>
      <c r="AE121" s="147" t="s">
        <v>414</v>
      </c>
      <c r="AF121" s="147" t="s">
        <v>414</v>
      </c>
      <c r="AG121" s="147">
        <v>1950</v>
      </c>
      <c r="AH121" s="147">
        <v>995</v>
      </c>
      <c r="AI121" s="147">
        <v>955</v>
      </c>
      <c r="AJ121" s="147">
        <v>69</v>
      </c>
      <c r="AK121" s="147">
        <v>67</v>
      </c>
      <c r="AL121" s="147">
        <v>71</v>
      </c>
    </row>
    <row r="122" spans="1:38" x14ac:dyDescent="0.35">
      <c r="A122" s="133" t="s">
        <v>347</v>
      </c>
      <c r="B122" s="133" t="s">
        <v>348</v>
      </c>
      <c r="C122" s="147">
        <v>1925</v>
      </c>
      <c r="D122" s="147">
        <v>877</v>
      </c>
      <c r="E122" s="147">
        <v>1048</v>
      </c>
      <c r="F122" s="147">
        <v>83</v>
      </c>
      <c r="G122" s="147">
        <v>82</v>
      </c>
      <c r="H122" s="147">
        <v>83</v>
      </c>
      <c r="I122" s="147">
        <v>147</v>
      </c>
      <c r="J122" s="147">
        <v>107</v>
      </c>
      <c r="K122" s="147">
        <v>40</v>
      </c>
      <c r="L122" s="147">
        <v>56</v>
      </c>
      <c r="M122" s="147">
        <v>56</v>
      </c>
      <c r="N122" s="147">
        <v>58</v>
      </c>
      <c r="O122" s="147">
        <v>173</v>
      </c>
      <c r="P122" s="147">
        <v>117</v>
      </c>
      <c r="Q122" s="147">
        <v>56</v>
      </c>
      <c r="R122" s="147">
        <v>46</v>
      </c>
      <c r="S122" s="147">
        <v>50</v>
      </c>
      <c r="T122" s="147">
        <v>39</v>
      </c>
      <c r="U122" s="147">
        <v>320</v>
      </c>
      <c r="V122" s="147">
        <v>224</v>
      </c>
      <c r="W122" s="147">
        <v>96</v>
      </c>
      <c r="X122" s="147">
        <v>51</v>
      </c>
      <c r="Y122" s="147">
        <v>53</v>
      </c>
      <c r="Z122" s="147">
        <v>47</v>
      </c>
      <c r="AA122" s="147">
        <v>49</v>
      </c>
      <c r="AB122" s="147">
        <v>35</v>
      </c>
      <c r="AC122" s="147">
        <v>14</v>
      </c>
      <c r="AD122" s="147">
        <v>18</v>
      </c>
      <c r="AE122" s="147">
        <v>17</v>
      </c>
      <c r="AF122" s="147">
        <v>21</v>
      </c>
      <c r="AG122" s="147">
        <v>2309</v>
      </c>
      <c r="AH122" s="147">
        <v>1142</v>
      </c>
      <c r="AI122" s="147">
        <v>1167</v>
      </c>
      <c r="AJ122" s="147">
        <v>77</v>
      </c>
      <c r="AK122" s="147">
        <v>74</v>
      </c>
      <c r="AL122" s="147">
        <v>79</v>
      </c>
    </row>
    <row r="123" spans="1:38" x14ac:dyDescent="0.35">
      <c r="A123" s="133" t="s">
        <v>359</v>
      </c>
      <c r="B123" s="133" t="s">
        <v>360</v>
      </c>
      <c r="C123" s="147">
        <v>1810</v>
      </c>
      <c r="D123" s="147">
        <v>893</v>
      </c>
      <c r="E123" s="147">
        <v>917</v>
      </c>
      <c r="F123" s="147">
        <v>76</v>
      </c>
      <c r="G123" s="147">
        <v>74</v>
      </c>
      <c r="H123" s="147">
        <v>78</v>
      </c>
      <c r="I123" s="147">
        <v>115</v>
      </c>
      <c r="J123" s="147">
        <v>79</v>
      </c>
      <c r="K123" s="147">
        <v>36</v>
      </c>
      <c r="L123" s="147">
        <v>23</v>
      </c>
      <c r="M123" s="147">
        <v>25</v>
      </c>
      <c r="N123" s="147">
        <v>19</v>
      </c>
      <c r="O123" s="147">
        <v>103</v>
      </c>
      <c r="P123" s="147">
        <v>84</v>
      </c>
      <c r="Q123" s="147">
        <v>19</v>
      </c>
      <c r="R123" s="147">
        <v>39</v>
      </c>
      <c r="S123" s="147">
        <v>38</v>
      </c>
      <c r="T123" s="147">
        <v>42</v>
      </c>
      <c r="U123" s="147">
        <v>218</v>
      </c>
      <c r="V123" s="147">
        <v>163</v>
      </c>
      <c r="W123" s="147">
        <v>55</v>
      </c>
      <c r="X123" s="147">
        <v>31</v>
      </c>
      <c r="Y123" s="147">
        <v>32</v>
      </c>
      <c r="Z123" s="147">
        <v>27</v>
      </c>
      <c r="AA123" s="147">
        <v>25</v>
      </c>
      <c r="AB123" s="147">
        <v>19</v>
      </c>
      <c r="AC123" s="147">
        <v>6</v>
      </c>
      <c r="AD123" s="147">
        <v>16</v>
      </c>
      <c r="AE123" s="147">
        <v>21</v>
      </c>
      <c r="AF123" s="147">
        <v>0</v>
      </c>
      <c r="AG123" s="147">
        <v>2067</v>
      </c>
      <c r="AH123" s="147">
        <v>1081</v>
      </c>
      <c r="AI123" s="147">
        <v>986</v>
      </c>
      <c r="AJ123" s="147">
        <v>70</v>
      </c>
      <c r="AK123" s="147">
        <v>67</v>
      </c>
      <c r="AL123" s="147">
        <v>74</v>
      </c>
    </row>
    <row r="124" spans="1:38" x14ac:dyDescent="0.35">
      <c r="A124" s="133" t="s">
        <v>232</v>
      </c>
      <c r="B124" s="133" t="s">
        <v>233</v>
      </c>
      <c r="C124" s="147">
        <v>6210</v>
      </c>
      <c r="D124" s="147">
        <v>3085</v>
      </c>
      <c r="E124" s="147">
        <v>3125</v>
      </c>
      <c r="F124" s="147">
        <v>80</v>
      </c>
      <c r="G124" s="147">
        <v>78</v>
      </c>
      <c r="H124" s="147">
        <v>82</v>
      </c>
      <c r="I124" s="147">
        <v>516</v>
      </c>
      <c r="J124" s="147">
        <v>331</v>
      </c>
      <c r="K124" s="147">
        <v>185</v>
      </c>
      <c r="L124" s="147">
        <v>34</v>
      </c>
      <c r="M124" s="147">
        <v>37</v>
      </c>
      <c r="N124" s="147">
        <v>28</v>
      </c>
      <c r="O124" s="147">
        <v>251</v>
      </c>
      <c r="P124" s="147">
        <v>190</v>
      </c>
      <c r="Q124" s="147">
        <v>61</v>
      </c>
      <c r="R124" s="147">
        <v>33</v>
      </c>
      <c r="S124" s="147">
        <v>33</v>
      </c>
      <c r="T124" s="147">
        <v>34</v>
      </c>
      <c r="U124" s="147">
        <v>767</v>
      </c>
      <c r="V124" s="147">
        <v>521</v>
      </c>
      <c r="W124" s="147">
        <v>246</v>
      </c>
      <c r="X124" s="147">
        <v>33</v>
      </c>
      <c r="Y124" s="147">
        <v>35</v>
      </c>
      <c r="Z124" s="147">
        <v>29</v>
      </c>
      <c r="AA124" s="147">
        <v>137</v>
      </c>
      <c r="AB124" s="147">
        <v>100</v>
      </c>
      <c r="AC124" s="147">
        <v>37</v>
      </c>
      <c r="AD124" s="147">
        <v>25</v>
      </c>
      <c r="AE124" s="147">
        <v>22</v>
      </c>
      <c r="AF124" s="147">
        <v>32</v>
      </c>
      <c r="AG124" s="147">
        <v>7167</v>
      </c>
      <c r="AH124" s="147">
        <v>3734</v>
      </c>
      <c r="AI124" s="147">
        <v>3433</v>
      </c>
      <c r="AJ124" s="147">
        <v>74</v>
      </c>
      <c r="AK124" s="147">
        <v>70</v>
      </c>
      <c r="AL124" s="147">
        <v>78</v>
      </c>
    </row>
    <row r="125" spans="1:38" x14ac:dyDescent="0.35">
      <c r="A125" s="133" t="s">
        <v>242</v>
      </c>
      <c r="B125" s="133" t="s">
        <v>243</v>
      </c>
      <c r="C125" s="147">
        <v>2513</v>
      </c>
      <c r="D125" s="147">
        <v>1227</v>
      </c>
      <c r="E125" s="147">
        <v>1286</v>
      </c>
      <c r="F125" s="147">
        <v>72</v>
      </c>
      <c r="G125" s="147">
        <v>69</v>
      </c>
      <c r="H125" s="147">
        <v>75</v>
      </c>
      <c r="I125" s="147">
        <v>204</v>
      </c>
      <c r="J125" s="147">
        <v>143</v>
      </c>
      <c r="K125" s="147">
        <v>61</v>
      </c>
      <c r="L125" s="147">
        <v>33</v>
      </c>
      <c r="M125" s="147">
        <v>33</v>
      </c>
      <c r="N125" s="147">
        <v>34</v>
      </c>
      <c r="O125" s="147">
        <v>149</v>
      </c>
      <c r="P125" s="147">
        <v>106</v>
      </c>
      <c r="Q125" s="147">
        <v>43</v>
      </c>
      <c r="R125" s="147">
        <v>33</v>
      </c>
      <c r="S125" s="147">
        <v>34</v>
      </c>
      <c r="T125" s="147">
        <v>30</v>
      </c>
      <c r="U125" s="147">
        <v>353</v>
      </c>
      <c r="V125" s="147">
        <v>249</v>
      </c>
      <c r="W125" s="147">
        <v>104</v>
      </c>
      <c r="X125" s="147">
        <v>33</v>
      </c>
      <c r="Y125" s="147">
        <v>33</v>
      </c>
      <c r="Z125" s="147">
        <v>33</v>
      </c>
      <c r="AA125" s="147">
        <v>53</v>
      </c>
      <c r="AB125" s="147">
        <v>44</v>
      </c>
      <c r="AC125" s="147">
        <v>9</v>
      </c>
      <c r="AD125" s="147">
        <v>15</v>
      </c>
      <c r="AE125" s="147">
        <v>18</v>
      </c>
      <c r="AF125" s="147">
        <v>0</v>
      </c>
      <c r="AG125" s="147">
        <v>2953</v>
      </c>
      <c r="AH125" s="147">
        <v>1536</v>
      </c>
      <c r="AI125" s="147">
        <v>1417</v>
      </c>
      <c r="AJ125" s="147">
        <v>66</v>
      </c>
      <c r="AK125" s="147">
        <v>61</v>
      </c>
      <c r="AL125" s="147">
        <v>71</v>
      </c>
    </row>
    <row r="126" spans="1:38" x14ac:dyDescent="0.35">
      <c r="A126" s="133" t="s">
        <v>114</v>
      </c>
      <c r="B126" s="133" t="s">
        <v>115</v>
      </c>
      <c r="C126" s="147">
        <v>1323</v>
      </c>
      <c r="D126" s="147">
        <v>630</v>
      </c>
      <c r="E126" s="147">
        <v>693</v>
      </c>
      <c r="F126" s="147">
        <v>74</v>
      </c>
      <c r="G126" s="147">
        <v>72</v>
      </c>
      <c r="H126" s="147">
        <v>75</v>
      </c>
      <c r="I126" s="147">
        <v>144</v>
      </c>
      <c r="J126" s="147">
        <v>90</v>
      </c>
      <c r="K126" s="147">
        <v>54</v>
      </c>
      <c r="L126" s="147">
        <v>30</v>
      </c>
      <c r="M126" s="147">
        <v>26</v>
      </c>
      <c r="N126" s="147">
        <v>37</v>
      </c>
      <c r="O126" s="147">
        <v>105</v>
      </c>
      <c r="P126" s="147">
        <v>78</v>
      </c>
      <c r="Q126" s="147">
        <v>27</v>
      </c>
      <c r="R126" s="147">
        <v>31</v>
      </c>
      <c r="S126" s="147">
        <v>31</v>
      </c>
      <c r="T126" s="147">
        <v>33</v>
      </c>
      <c r="U126" s="147">
        <v>249</v>
      </c>
      <c r="V126" s="147">
        <v>168</v>
      </c>
      <c r="W126" s="147">
        <v>81</v>
      </c>
      <c r="X126" s="147">
        <v>31</v>
      </c>
      <c r="Y126" s="147">
        <v>28</v>
      </c>
      <c r="Z126" s="147">
        <v>36</v>
      </c>
      <c r="AA126" s="147">
        <v>12</v>
      </c>
      <c r="AB126" s="147">
        <v>7</v>
      </c>
      <c r="AC126" s="147">
        <v>5</v>
      </c>
      <c r="AD126" s="147">
        <v>0</v>
      </c>
      <c r="AE126" s="147">
        <v>0</v>
      </c>
      <c r="AF126" s="147">
        <v>0</v>
      </c>
      <c r="AG126" s="147">
        <v>1591</v>
      </c>
      <c r="AH126" s="147">
        <v>810</v>
      </c>
      <c r="AI126" s="147">
        <v>781</v>
      </c>
      <c r="AJ126" s="147">
        <v>66</v>
      </c>
      <c r="AK126" s="147">
        <v>62</v>
      </c>
      <c r="AL126" s="147">
        <v>70</v>
      </c>
    </row>
    <row r="127" spans="1:38" x14ac:dyDescent="0.35">
      <c r="A127" s="133" t="s">
        <v>139</v>
      </c>
      <c r="B127" s="133" t="s">
        <v>140</v>
      </c>
      <c r="C127" s="147">
        <v>2247</v>
      </c>
      <c r="D127" s="147">
        <v>1079</v>
      </c>
      <c r="E127" s="147">
        <v>1168</v>
      </c>
      <c r="F127" s="147">
        <v>82</v>
      </c>
      <c r="G127" s="147">
        <v>80</v>
      </c>
      <c r="H127" s="147">
        <v>84</v>
      </c>
      <c r="I127" s="147">
        <v>194</v>
      </c>
      <c r="J127" s="147">
        <v>130</v>
      </c>
      <c r="K127" s="147">
        <v>64</v>
      </c>
      <c r="L127" s="147">
        <v>39</v>
      </c>
      <c r="M127" s="147">
        <v>40</v>
      </c>
      <c r="N127" s="147">
        <v>36</v>
      </c>
      <c r="O127" s="147">
        <v>116</v>
      </c>
      <c r="P127" s="147">
        <v>74</v>
      </c>
      <c r="Q127" s="147">
        <v>42</v>
      </c>
      <c r="R127" s="147">
        <v>41</v>
      </c>
      <c r="S127" s="147">
        <v>32</v>
      </c>
      <c r="T127" s="147">
        <v>55</v>
      </c>
      <c r="U127" s="147">
        <v>310</v>
      </c>
      <c r="V127" s="147">
        <v>204</v>
      </c>
      <c r="W127" s="147">
        <v>106</v>
      </c>
      <c r="X127" s="147">
        <v>39</v>
      </c>
      <c r="Y127" s="147">
        <v>37</v>
      </c>
      <c r="Z127" s="147">
        <v>43</v>
      </c>
      <c r="AA127" s="147">
        <v>39</v>
      </c>
      <c r="AB127" s="147">
        <v>28</v>
      </c>
      <c r="AC127" s="147">
        <v>11</v>
      </c>
      <c r="AD127" s="147">
        <v>18</v>
      </c>
      <c r="AE127" s="147" t="s">
        <v>414</v>
      </c>
      <c r="AF127" s="147" t="s">
        <v>414</v>
      </c>
      <c r="AG127" s="147">
        <v>2611</v>
      </c>
      <c r="AH127" s="147">
        <v>1315</v>
      </c>
      <c r="AI127" s="147">
        <v>1296</v>
      </c>
      <c r="AJ127" s="147">
        <v>76</v>
      </c>
      <c r="AK127" s="147">
        <v>72</v>
      </c>
      <c r="AL127" s="147">
        <v>79</v>
      </c>
    </row>
    <row r="128" spans="1:38" x14ac:dyDescent="0.35">
      <c r="A128" s="133" t="s">
        <v>370</v>
      </c>
      <c r="B128" s="133" t="s">
        <v>371</v>
      </c>
      <c r="C128" s="147">
        <v>6151</v>
      </c>
      <c r="D128" s="147">
        <v>2979</v>
      </c>
      <c r="E128" s="147">
        <v>3172</v>
      </c>
      <c r="F128" s="147">
        <v>86</v>
      </c>
      <c r="G128" s="147">
        <v>84</v>
      </c>
      <c r="H128" s="147">
        <v>88</v>
      </c>
      <c r="I128" s="147">
        <v>730</v>
      </c>
      <c r="J128" s="147">
        <v>460</v>
      </c>
      <c r="K128" s="147">
        <v>270</v>
      </c>
      <c r="L128" s="147">
        <v>52</v>
      </c>
      <c r="M128" s="147">
        <v>53</v>
      </c>
      <c r="N128" s="147">
        <v>51</v>
      </c>
      <c r="O128" s="147">
        <v>472</v>
      </c>
      <c r="P128" s="147">
        <v>309</v>
      </c>
      <c r="Q128" s="147">
        <v>163</v>
      </c>
      <c r="R128" s="147">
        <v>46</v>
      </c>
      <c r="S128" s="147">
        <v>48</v>
      </c>
      <c r="T128" s="147">
        <v>42</v>
      </c>
      <c r="U128" s="147">
        <v>1202</v>
      </c>
      <c r="V128" s="147">
        <v>769</v>
      </c>
      <c r="W128" s="147">
        <v>433</v>
      </c>
      <c r="X128" s="147">
        <v>50</v>
      </c>
      <c r="Y128" s="147">
        <v>51</v>
      </c>
      <c r="Z128" s="147">
        <v>48</v>
      </c>
      <c r="AA128" s="147">
        <v>186</v>
      </c>
      <c r="AB128" s="147">
        <v>140</v>
      </c>
      <c r="AC128" s="147">
        <v>46</v>
      </c>
      <c r="AD128" s="147">
        <v>26</v>
      </c>
      <c r="AE128" s="147">
        <v>28</v>
      </c>
      <c r="AF128" s="147">
        <v>20</v>
      </c>
      <c r="AG128" s="147">
        <v>7578</v>
      </c>
      <c r="AH128" s="147">
        <v>3908</v>
      </c>
      <c r="AI128" s="147">
        <v>3670</v>
      </c>
      <c r="AJ128" s="147">
        <v>79</v>
      </c>
      <c r="AK128" s="147">
        <v>75</v>
      </c>
      <c r="AL128" s="147">
        <v>82</v>
      </c>
    </row>
    <row r="129" spans="1:38" x14ac:dyDescent="0.35">
      <c r="A129" s="133" t="s">
        <v>380</v>
      </c>
      <c r="B129" s="133" t="s">
        <v>381</v>
      </c>
      <c r="C129" s="147">
        <v>2459</v>
      </c>
      <c r="D129" s="147">
        <v>1163</v>
      </c>
      <c r="E129" s="147">
        <v>1296</v>
      </c>
      <c r="F129" s="147">
        <v>82</v>
      </c>
      <c r="G129" s="147">
        <v>80</v>
      </c>
      <c r="H129" s="147">
        <v>84</v>
      </c>
      <c r="I129" s="147">
        <v>202</v>
      </c>
      <c r="J129" s="147">
        <v>134</v>
      </c>
      <c r="K129" s="147">
        <v>68</v>
      </c>
      <c r="L129" s="147">
        <v>36</v>
      </c>
      <c r="M129" s="147">
        <v>38</v>
      </c>
      <c r="N129" s="147">
        <v>31</v>
      </c>
      <c r="O129" s="147">
        <v>230</v>
      </c>
      <c r="P129" s="147">
        <v>158</v>
      </c>
      <c r="Q129" s="147">
        <v>72</v>
      </c>
      <c r="R129" s="147">
        <v>44</v>
      </c>
      <c r="S129" s="147">
        <v>47</v>
      </c>
      <c r="T129" s="147">
        <v>39</v>
      </c>
      <c r="U129" s="147">
        <v>432</v>
      </c>
      <c r="V129" s="147">
        <v>292</v>
      </c>
      <c r="W129" s="147">
        <v>140</v>
      </c>
      <c r="X129" s="147">
        <v>40</v>
      </c>
      <c r="Y129" s="147">
        <v>43</v>
      </c>
      <c r="Z129" s="147">
        <v>35</v>
      </c>
      <c r="AA129" s="147">
        <v>63</v>
      </c>
      <c r="AB129" s="147">
        <v>48</v>
      </c>
      <c r="AC129" s="147">
        <v>15</v>
      </c>
      <c r="AD129" s="147">
        <v>16</v>
      </c>
      <c r="AE129" s="147">
        <v>21</v>
      </c>
      <c r="AF129" s="147">
        <v>0</v>
      </c>
      <c r="AG129" s="147">
        <v>2969</v>
      </c>
      <c r="AH129" s="147">
        <v>1511</v>
      </c>
      <c r="AI129" s="147">
        <v>1458</v>
      </c>
      <c r="AJ129" s="147">
        <v>74</v>
      </c>
      <c r="AK129" s="147">
        <v>70</v>
      </c>
      <c r="AL129" s="147">
        <v>78</v>
      </c>
    </row>
    <row r="130" spans="1:38" x14ac:dyDescent="0.35">
      <c r="A130" s="133" t="s">
        <v>390</v>
      </c>
      <c r="B130" s="133" t="s">
        <v>391</v>
      </c>
      <c r="C130" s="147">
        <v>1088</v>
      </c>
      <c r="D130" s="147">
        <v>503</v>
      </c>
      <c r="E130" s="147">
        <v>585</v>
      </c>
      <c r="F130" s="147">
        <v>85</v>
      </c>
      <c r="G130" s="147">
        <v>84</v>
      </c>
      <c r="H130" s="147">
        <v>85</v>
      </c>
      <c r="I130" s="147">
        <v>157</v>
      </c>
      <c r="J130" s="147">
        <v>104</v>
      </c>
      <c r="K130" s="147">
        <v>53</v>
      </c>
      <c r="L130" s="147">
        <v>45</v>
      </c>
      <c r="M130" s="147">
        <v>47</v>
      </c>
      <c r="N130" s="147">
        <v>40</v>
      </c>
      <c r="O130" s="147">
        <v>92</v>
      </c>
      <c r="P130" s="147">
        <v>65</v>
      </c>
      <c r="Q130" s="147">
        <v>27</v>
      </c>
      <c r="R130" s="147">
        <v>36</v>
      </c>
      <c r="S130" s="147">
        <v>38</v>
      </c>
      <c r="T130" s="147">
        <v>30</v>
      </c>
      <c r="U130" s="147">
        <v>249</v>
      </c>
      <c r="V130" s="147">
        <v>169</v>
      </c>
      <c r="W130" s="147">
        <v>80</v>
      </c>
      <c r="X130" s="147">
        <v>41</v>
      </c>
      <c r="Y130" s="147">
        <v>44</v>
      </c>
      <c r="Z130" s="147">
        <v>36</v>
      </c>
      <c r="AA130" s="147">
        <v>37</v>
      </c>
      <c r="AB130" s="147">
        <v>21</v>
      </c>
      <c r="AC130" s="147">
        <v>16</v>
      </c>
      <c r="AD130" s="147">
        <v>19</v>
      </c>
      <c r="AE130" s="147" t="s">
        <v>414</v>
      </c>
      <c r="AF130" s="147" t="s">
        <v>414</v>
      </c>
      <c r="AG130" s="147">
        <v>1381</v>
      </c>
      <c r="AH130" s="147">
        <v>697</v>
      </c>
      <c r="AI130" s="147">
        <v>684</v>
      </c>
      <c r="AJ130" s="147">
        <v>75</v>
      </c>
      <c r="AK130" s="147">
        <v>73</v>
      </c>
      <c r="AL130" s="147">
        <v>78</v>
      </c>
    </row>
    <row r="131" spans="1:38" x14ac:dyDescent="0.35">
      <c r="A131" s="133" t="s">
        <v>234</v>
      </c>
      <c r="B131" s="133" t="s">
        <v>235</v>
      </c>
      <c r="C131" s="147">
        <v>13848</v>
      </c>
      <c r="D131" s="147">
        <v>6646</v>
      </c>
      <c r="E131" s="147">
        <v>7202</v>
      </c>
      <c r="F131" s="147">
        <v>81</v>
      </c>
      <c r="G131" s="147">
        <v>79</v>
      </c>
      <c r="H131" s="147">
        <v>83</v>
      </c>
      <c r="I131" s="147">
        <v>1219</v>
      </c>
      <c r="J131" s="147">
        <v>806</v>
      </c>
      <c r="K131" s="147">
        <v>413</v>
      </c>
      <c r="L131" s="147">
        <v>38</v>
      </c>
      <c r="M131" s="147">
        <v>40</v>
      </c>
      <c r="N131" s="147">
        <v>33</v>
      </c>
      <c r="O131" s="147">
        <v>746</v>
      </c>
      <c r="P131" s="147">
        <v>549</v>
      </c>
      <c r="Q131" s="147">
        <v>197</v>
      </c>
      <c r="R131" s="147">
        <v>30</v>
      </c>
      <c r="S131" s="147">
        <v>31</v>
      </c>
      <c r="T131" s="147">
        <v>27</v>
      </c>
      <c r="U131" s="147">
        <v>1965</v>
      </c>
      <c r="V131" s="147">
        <v>1355</v>
      </c>
      <c r="W131" s="147">
        <v>610</v>
      </c>
      <c r="X131" s="147">
        <v>35</v>
      </c>
      <c r="Y131" s="147">
        <v>36</v>
      </c>
      <c r="Z131" s="147">
        <v>31</v>
      </c>
      <c r="AA131" s="147">
        <v>394</v>
      </c>
      <c r="AB131" s="147">
        <v>298</v>
      </c>
      <c r="AC131" s="147">
        <v>96</v>
      </c>
      <c r="AD131" s="147">
        <v>24</v>
      </c>
      <c r="AE131" s="147">
        <v>26</v>
      </c>
      <c r="AF131" s="147">
        <v>20</v>
      </c>
      <c r="AG131" s="147">
        <v>16275</v>
      </c>
      <c r="AH131" s="147">
        <v>8326</v>
      </c>
      <c r="AI131" s="147">
        <v>7949</v>
      </c>
      <c r="AJ131" s="147">
        <v>74</v>
      </c>
      <c r="AK131" s="147">
        <v>70</v>
      </c>
      <c r="AL131" s="147">
        <v>78</v>
      </c>
    </row>
    <row r="132" spans="1:38" x14ac:dyDescent="0.35">
      <c r="A132" s="133" t="s">
        <v>244</v>
      </c>
      <c r="B132" s="133" t="s">
        <v>427</v>
      </c>
      <c r="C132" s="147">
        <v>1805</v>
      </c>
      <c r="D132" s="147">
        <v>884</v>
      </c>
      <c r="E132" s="147">
        <v>921</v>
      </c>
      <c r="F132" s="147">
        <v>83</v>
      </c>
      <c r="G132" s="147">
        <v>82</v>
      </c>
      <c r="H132" s="147">
        <v>83</v>
      </c>
      <c r="I132" s="147">
        <v>203</v>
      </c>
      <c r="J132" s="147">
        <v>126</v>
      </c>
      <c r="K132" s="147">
        <v>77</v>
      </c>
      <c r="L132" s="147">
        <v>37</v>
      </c>
      <c r="M132" s="147">
        <v>36</v>
      </c>
      <c r="N132" s="147">
        <v>39</v>
      </c>
      <c r="O132" s="147">
        <v>88</v>
      </c>
      <c r="P132" s="147">
        <v>63</v>
      </c>
      <c r="Q132" s="147">
        <v>25</v>
      </c>
      <c r="R132" s="147">
        <v>26</v>
      </c>
      <c r="S132" s="147">
        <v>30</v>
      </c>
      <c r="T132" s="147">
        <v>16</v>
      </c>
      <c r="U132" s="147">
        <v>291</v>
      </c>
      <c r="V132" s="147">
        <v>189</v>
      </c>
      <c r="W132" s="147">
        <v>102</v>
      </c>
      <c r="X132" s="147">
        <v>34</v>
      </c>
      <c r="Y132" s="147">
        <v>34</v>
      </c>
      <c r="Z132" s="147">
        <v>33</v>
      </c>
      <c r="AA132" s="147">
        <v>50</v>
      </c>
      <c r="AB132" s="147">
        <v>38</v>
      </c>
      <c r="AC132" s="147">
        <v>12</v>
      </c>
      <c r="AD132" s="147">
        <v>14</v>
      </c>
      <c r="AE132" s="147">
        <v>18</v>
      </c>
      <c r="AF132" s="147">
        <v>0</v>
      </c>
      <c r="AG132" s="147">
        <v>2160</v>
      </c>
      <c r="AH132" s="147">
        <v>1120</v>
      </c>
      <c r="AI132" s="147">
        <v>1040</v>
      </c>
      <c r="AJ132" s="147">
        <v>74</v>
      </c>
      <c r="AK132" s="147">
        <v>71</v>
      </c>
      <c r="AL132" s="147">
        <v>77</v>
      </c>
    </row>
    <row r="133" spans="1:38" x14ac:dyDescent="0.35">
      <c r="A133" s="133" t="s">
        <v>247</v>
      </c>
      <c r="B133" s="133" t="s">
        <v>248</v>
      </c>
      <c r="C133" s="147">
        <v>2045</v>
      </c>
      <c r="D133" s="147">
        <v>1001</v>
      </c>
      <c r="E133" s="147">
        <v>1044</v>
      </c>
      <c r="F133" s="147">
        <v>81</v>
      </c>
      <c r="G133" s="147">
        <v>77</v>
      </c>
      <c r="H133" s="147">
        <v>84</v>
      </c>
      <c r="I133" s="147">
        <v>146</v>
      </c>
      <c r="J133" s="147">
        <v>99</v>
      </c>
      <c r="K133" s="147">
        <v>47</v>
      </c>
      <c r="L133" s="147">
        <v>44</v>
      </c>
      <c r="M133" s="147">
        <v>37</v>
      </c>
      <c r="N133" s="147">
        <v>57</v>
      </c>
      <c r="O133" s="147">
        <v>62</v>
      </c>
      <c r="P133" s="147">
        <v>50</v>
      </c>
      <c r="Q133" s="147">
        <v>12</v>
      </c>
      <c r="R133" s="147">
        <v>37</v>
      </c>
      <c r="S133" s="147">
        <v>38</v>
      </c>
      <c r="T133" s="147">
        <v>33</v>
      </c>
      <c r="U133" s="147">
        <v>208</v>
      </c>
      <c r="V133" s="147">
        <v>149</v>
      </c>
      <c r="W133" s="147">
        <v>59</v>
      </c>
      <c r="X133" s="147">
        <v>42</v>
      </c>
      <c r="Y133" s="147">
        <v>38</v>
      </c>
      <c r="Z133" s="147">
        <v>53</v>
      </c>
      <c r="AA133" s="147">
        <v>52</v>
      </c>
      <c r="AB133" s="147">
        <v>41</v>
      </c>
      <c r="AC133" s="147">
        <v>11</v>
      </c>
      <c r="AD133" s="147">
        <v>25</v>
      </c>
      <c r="AE133" s="147">
        <v>22</v>
      </c>
      <c r="AF133" s="147">
        <v>36</v>
      </c>
      <c r="AG133" s="147">
        <v>2317</v>
      </c>
      <c r="AH133" s="147">
        <v>1196</v>
      </c>
      <c r="AI133" s="147">
        <v>1121</v>
      </c>
      <c r="AJ133" s="147">
        <v>76</v>
      </c>
      <c r="AK133" s="147">
        <v>70</v>
      </c>
      <c r="AL133" s="147">
        <v>81</v>
      </c>
    </row>
    <row r="134" spans="1:38" x14ac:dyDescent="0.35">
      <c r="A134" s="133" t="s">
        <v>204</v>
      </c>
      <c r="B134" s="133" t="s">
        <v>205</v>
      </c>
      <c r="C134" s="147">
        <v>1549</v>
      </c>
      <c r="D134" s="147">
        <v>780</v>
      </c>
      <c r="E134" s="147">
        <v>769</v>
      </c>
      <c r="F134" s="147">
        <v>76</v>
      </c>
      <c r="G134" s="147">
        <v>73</v>
      </c>
      <c r="H134" s="147">
        <v>79</v>
      </c>
      <c r="I134" s="147">
        <v>185</v>
      </c>
      <c r="J134" s="147">
        <v>118</v>
      </c>
      <c r="K134" s="147">
        <v>67</v>
      </c>
      <c r="L134" s="147">
        <v>48</v>
      </c>
      <c r="M134" s="147">
        <v>45</v>
      </c>
      <c r="N134" s="147">
        <v>54</v>
      </c>
      <c r="O134" s="147">
        <v>103</v>
      </c>
      <c r="P134" s="147">
        <v>73</v>
      </c>
      <c r="Q134" s="147">
        <v>30</v>
      </c>
      <c r="R134" s="147">
        <v>36</v>
      </c>
      <c r="S134" s="147">
        <v>40</v>
      </c>
      <c r="T134" s="147">
        <v>27</v>
      </c>
      <c r="U134" s="147">
        <v>288</v>
      </c>
      <c r="V134" s="147">
        <v>191</v>
      </c>
      <c r="W134" s="147">
        <v>97</v>
      </c>
      <c r="X134" s="147">
        <v>44</v>
      </c>
      <c r="Y134" s="147">
        <v>43</v>
      </c>
      <c r="Z134" s="147">
        <v>45</v>
      </c>
      <c r="AA134" s="147">
        <v>28</v>
      </c>
      <c r="AB134" s="147">
        <v>18</v>
      </c>
      <c r="AC134" s="147">
        <v>10</v>
      </c>
      <c r="AD134" s="147">
        <v>14</v>
      </c>
      <c r="AE134" s="147" t="s">
        <v>414</v>
      </c>
      <c r="AF134" s="147" t="s">
        <v>414</v>
      </c>
      <c r="AG134" s="147">
        <v>1875</v>
      </c>
      <c r="AH134" s="147">
        <v>995</v>
      </c>
      <c r="AI134" s="147">
        <v>880</v>
      </c>
      <c r="AJ134" s="147">
        <v>70</v>
      </c>
      <c r="AK134" s="147">
        <v>66</v>
      </c>
      <c r="AL134" s="147">
        <v>75</v>
      </c>
    </row>
    <row r="135" spans="1:38" x14ac:dyDescent="0.35">
      <c r="A135" s="133" t="s">
        <v>224</v>
      </c>
      <c r="B135" s="133" t="s">
        <v>225</v>
      </c>
      <c r="C135" s="147">
        <v>5045</v>
      </c>
      <c r="D135" s="147">
        <v>2469</v>
      </c>
      <c r="E135" s="147">
        <v>2576</v>
      </c>
      <c r="F135" s="147">
        <v>82</v>
      </c>
      <c r="G135" s="147">
        <v>80</v>
      </c>
      <c r="H135" s="147">
        <v>84</v>
      </c>
      <c r="I135" s="147">
        <v>399</v>
      </c>
      <c r="J135" s="147">
        <v>245</v>
      </c>
      <c r="K135" s="147">
        <v>154</v>
      </c>
      <c r="L135" s="147">
        <v>44</v>
      </c>
      <c r="M135" s="147">
        <v>43</v>
      </c>
      <c r="N135" s="147">
        <v>45</v>
      </c>
      <c r="O135" s="147">
        <v>595</v>
      </c>
      <c r="P135" s="147">
        <v>425</v>
      </c>
      <c r="Q135" s="147">
        <v>170</v>
      </c>
      <c r="R135" s="147">
        <v>41</v>
      </c>
      <c r="S135" s="147">
        <v>41</v>
      </c>
      <c r="T135" s="147">
        <v>41</v>
      </c>
      <c r="U135" s="147">
        <v>994</v>
      </c>
      <c r="V135" s="147">
        <v>670</v>
      </c>
      <c r="W135" s="147">
        <v>324</v>
      </c>
      <c r="X135" s="147">
        <v>42</v>
      </c>
      <c r="Y135" s="147">
        <v>41</v>
      </c>
      <c r="Z135" s="147">
        <v>43</v>
      </c>
      <c r="AA135" s="147">
        <v>72</v>
      </c>
      <c r="AB135" s="147">
        <v>49</v>
      </c>
      <c r="AC135" s="147">
        <v>23</v>
      </c>
      <c r="AD135" s="147">
        <v>15</v>
      </c>
      <c r="AE135" s="147">
        <v>16</v>
      </c>
      <c r="AF135" s="147">
        <v>13</v>
      </c>
      <c r="AG135" s="147">
        <v>6125</v>
      </c>
      <c r="AH135" s="147">
        <v>3195</v>
      </c>
      <c r="AI135" s="147">
        <v>2930</v>
      </c>
      <c r="AJ135" s="147">
        <v>75</v>
      </c>
      <c r="AK135" s="147">
        <v>71</v>
      </c>
      <c r="AL135" s="147">
        <v>79</v>
      </c>
    </row>
    <row r="136" spans="1:38" x14ac:dyDescent="0.35">
      <c r="A136" s="133" t="s">
        <v>335</v>
      </c>
      <c r="B136" s="133" t="s">
        <v>336</v>
      </c>
      <c r="C136" s="147">
        <v>14339</v>
      </c>
      <c r="D136" s="147">
        <v>6817</v>
      </c>
      <c r="E136" s="147">
        <v>7522</v>
      </c>
      <c r="F136" s="147">
        <v>81</v>
      </c>
      <c r="G136" s="147">
        <v>79</v>
      </c>
      <c r="H136" s="147">
        <v>83</v>
      </c>
      <c r="I136" s="147">
        <v>1283</v>
      </c>
      <c r="J136" s="147">
        <v>786</v>
      </c>
      <c r="K136" s="147">
        <v>497</v>
      </c>
      <c r="L136" s="147">
        <v>46</v>
      </c>
      <c r="M136" s="147">
        <v>45</v>
      </c>
      <c r="N136" s="147">
        <v>47</v>
      </c>
      <c r="O136" s="147">
        <v>1352</v>
      </c>
      <c r="P136" s="147">
        <v>928</v>
      </c>
      <c r="Q136" s="147">
        <v>424</v>
      </c>
      <c r="R136" s="147">
        <v>42</v>
      </c>
      <c r="S136" s="147">
        <v>43</v>
      </c>
      <c r="T136" s="147">
        <v>41</v>
      </c>
      <c r="U136" s="147">
        <v>2635</v>
      </c>
      <c r="V136" s="147">
        <v>1714</v>
      </c>
      <c r="W136" s="147">
        <v>921</v>
      </c>
      <c r="X136" s="147">
        <v>44</v>
      </c>
      <c r="Y136" s="147">
        <v>44</v>
      </c>
      <c r="Z136" s="147">
        <v>44</v>
      </c>
      <c r="AA136" s="147">
        <v>289</v>
      </c>
      <c r="AB136" s="147">
        <v>219</v>
      </c>
      <c r="AC136" s="147">
        <v>70</v>
      </c>
      <c r="AD136" s="147">
        <v>16</v>
      </c>
      <c r="AE136" s="147">
        <v>17</v>
      </c>
      <c r="AF136" s="147">
        <v>13</v>
      </c>
      <c r="AG136" s="147">
        <v>17356</v>
      </c>
      <c r="AH136" s="147">
        <v>8797</v>
      </c>
      <c r="AI136" s="147">
        <v>8559</v>
      </c>
      <c r="AJ136" s="147">
        <v>74</v>
      </c>
      <c r="AK136" s="147">
        <v>71</v>
      </c>
      <c r="AL136" s="147">
        <v>78</v>
      </c>
    </row>
    <row r="137" spans="1:38" x14ac:dyDescent="0.35">
      <c r="A137" s="133" t="s">
        <v>337</v>
      </c>
      <c r="B137" s="133" t="s">
        <v>338</v>
      </c>
      <c r="C137" s="147">
        <v>2676</v>
      </c>
      <c r="D137" s="147">
        <v>1259</v>
      </c>
      <c r="E137" s="147">
        <v>1417</v>
      </c>
      <c r="F137" s="147">
        <v>80</v>
      </c>
      <c r="G137" s="147">
        <v>78</v>
      </c>
      <c r="H137" s="147">
        <v>81</v>
      </c>
      <c r="I137" s="147">
        <v>303</v>
      </c>
      <c r="J137" s="147">
        <v>195</v>
      </c>
      <c r="K137" s="147">
        <v>108</v>
      </c>
      <c r="L137" s="147">
        <v>40</v>
      </c>
      <c r="M137" s="147">
        <v>38</v>
      </c>
      <c r="N137" s="147">
        <v>43</v>
      </c>
      <c r="O137" s="147">
        <v>293</v>
      </c>
      <c r="P137" s="147">
        <v>210</v>
      </c>
      <c r="Q137" s="147">
        <v>83</v>
      </c>
      <c r="R137" s="147">
        <v>37</v>
      </c>
      <c r="S137" s="147">
        <v>42</v>
      </c>
      <c r="T137" s="147">
        <v>23</v>
      </c>
      <c r="U137" s="147">
        <v>596</v>
      </c>
      <c r="V137" s="147">
        <v>405</v>
      </c>
      <c r="W137" s="147">
        <v>191</v>
      </c>
      <c r="X137" s="147">
        <v>38</v>
      </c>
      <c r="Y137" s="147">
        <v>40</v>
      </c>
      <c r="Z137" s="147">
        <v>34</v>
      </c>
      <c r="AA137" s="147">
        <v>68</v>
      </c>
      <c r="AB137" s="147">
        <v>45</v>
      </c>
      <c r="AC137" s="147">
        <v>23</v>
      </c>
      <c r="AD137" s="147">
        <v>6</v>
      </c>
      <c r="AE137" s="147" t="s">
        <v>414</v>
      </c>
      <c r="AF137" s="147" t="s">
        <v>414</v>
      </c>
      <c r="AG137" s="147">
        <v>3362</v>
      </c>
      <c r="AH137" s="147">
        <v>1722</v>
      </c>
      <c r="AI137" s="147">
        <v>1640</v>
      </c>
      <c r="AJ137" s="147">
        <v>71</v>
      </c>
      <c r="AK137" s="147">
        <v>67</v>
      </c>
      <c r="AL137" s="147">
        <v>75</v>
      </c>
    </row>
    <row r="138" spans="1:38" x14ac:dyDescent="0.35">
      <c r="A138" s="133" t="s">
        <v>118</v>
      </c>
      <c r="B138" s="133" t="s">
        <v>119</v>
      </c>
      <c r="C138" s="147">
        <v>12100</v>
      </c>
      <c r="D138" s="147">
        <v>5973</v>
      </c>
      <c r="E138" s="147">
        <v>6127</v>
      </c>
      <c r="F138" s="147">
        <v>82</v>
      </c>
      <c r="G138" s="147">
        <v>80</v>
      </c>
      <c r="H138" s="147">
        <v>84</v>
      </c>
      <c r="I138" s="147">
        <v>967</v>
      </c>
      <c r="J138" s="147">
        <v>621</v>
      </c>
      <c r="K138" s="147">
        <v>346</v>
      </c>
      <c r="L138" s="147">
        <v>34</v>
      </c>
      <c r="M138" s="147">
        <v>35</v>
      </c>
      <c r="N138" s="147">
        <v>31</v>
      </c>
      <c r="O138" s="147">
        <v>579</v>
      </c>
      <c r="P138" s="147">
        <v>419</v>
      </c>
      <c r="Q138" s="147">
        <v>160</v>
      </c>
      <c r="R138" s="147">
        <v>42</v>
      </c>
      <c r="S138" s="147">
        <v>42</v>
      </c>
      <c r="T138" s="147">
        <v>41</v>
      </c>
      <c r="U138" s="147">
        <v>1546</v>
      </c>
      <c r="V138" s="147">
        <v>1040</v>
      </c>
      <c r="W138" s="147">
        <v>506</v>
      </c>
      <c r="X138" s="147">
        <v>37</v>
      </c>
      <c r="Y138" s="147">
        <v>38</v>
      </c>
      <c r="Z138" s="147">
        <v>34</v>
      </c>
      <c r="AA138" s="147">
        <v>205</v>
      </c>
      <c r="AB138" s="147">
        <v>148</v>
      </c>
      <c r="AC138" s="147">
        <v>57</v>
      </c>
      <c r="AD138" s="147">
        <v>16</v>
      </c>
      <c r="AE138" s="147">
        <v>16</v>
      </c>
      <c r="AF138" s="147">
        <v>14</v>
      </c>
      <c r="AG138" s="147">
        <v>13907</v>
      </c>
      <c r="AH138" s="147">
        <v>7187</v>
      </c>
      <c r="AI138" s="147">
        <v>6720</v>
      </c>
      <c r="AJ138" s="147">
        <v>76</v>
      </c>
      <c r="AK138" s="147">
        <v>72</v>
      </c>
      <c r="AL138" s="147">
        <v>80</v>
      </c>
    </row>
    <row r="139" spans="1:38" x14ac:dyDescent="0.35">
      <c r="A139" s="133" t="s">
        <v>100</v>
      </c>
      <c r="B139" s="133" t="s">
        <v>101</v>
      </c>
      <c r="C139" s="147">
        <v>1607</v>
      </c>
      <c r="D139" s="147">
        <v>761</v>
      </c>
      <c r="E139" s="147">
        <v>846</v>
      </c>
      <c r="F139" s="147">
        <v>84</v>
      </c>
      <c r="G139" s="147">
        <v>80</v>
      </c>
      <c r="H139" s="147">
        <v>88</v>
      </c>
      <c r="I139" s="147">
        <v>278</v>
      </c>
      <c r="J139" s="147">
        <v>173</v>
      </c>
      <c r="K139" s="147">
        <v>105</v>
      </c>
      <c r="L139" s="147">
        <v>50</v>
      </c>
      <c r="M139" s="147">
        <v>47</v>
      </c>
      <c r="N139" s="147">
        <v>55</v>
      </c>
      <c r="O139" s="147">
        <v>169</v>
      </c>
      <c r="P139" s="147">
        <v>119</v>
      </c>
      <c r="Q139" s="147">
        <v>50</v>
      </c>
      <c r="R139" s="147">
        <v>36</v>
      </c>
      <c r="S139" s="147">
        <v>36</v>
      </c>
      <c r="T139" s="147">
        <v>36</v>
      </c>
      <c r="U139" s="147">
        <v>447</v>
      </c>
      <c r="V139" s="147">
        <v>292</v>
      </c>
      <c r="W139" s="147">
        <v>155</v>
      </c>
      <c r="X139" s="147">
        <v>45</v>
      </c>
      <c r="Y139" s="147">
        <v>42</v>
      </c>
      <c r="Z139" s="147">
        <v>49</v>
      </c>
      <c r="AA139" s="147">
        <v>17</v>
      </c>
      <c r="AB139" s="147">
        <v>14</v>
      </c>
      <c r="AC139" s="147">
        <v>3</v>
      </c>
      <c r="AD139" s="147">
        <v>18</v>
      </c>
      <c r="AE139" s="147">
        <v>21</v>
      </c>
      <c r="AF139" s="147">
        <v>0</v>
      </c>
      <c r="AG139" s="147">
        <v>2085</v>
      </c>
      <c r="AH139" s="147">
        <v>1073</v>
      </c>
      <c r="AI139" s="147">
        <v>1012</v>
      </c>
      <c r="AJ139" s="147">
        <v>75</v>
      </c>
      <c r="AK139" s="147">
        <v>69</v>
      </c>
      <c r="AL139" s="147">
        <v>81</v>
      </c>
    </row>
    <row r="140" spans="1:38" x14ac:dyDescent="0.35">
      <c r="A140" s="133" t="s">
        <v>102</v>
      </c>
      <c r="B140" s="133" t="s">
        <v>103</v>
      </c>
      <c r="C140" s="147">
        <v>1339</v>
      </c>
      <c r="D140" s="147">
        <v>610</v>
      </c>
      <c r="E140" s="147">
        <v>729</v>
      </c>
      <c r="F140" s="147">
        <v>82</v>
      </c>
      <c r="G140" s="147">
        <v>80</v>
      </c>
      <c r="H140" s="147">
        <v>84</v>
      </c>
      <c r="I140" s="147">
        <v>199</v>
      </c>
      <c r="J140" s="147">
        <v>131</v>
      </c>
      <c r="K140" s="147">
        <v>68</v>
      </c>
      <c r="L140" s="147">
        <v>39</v>
      </c>
      <c r="M140" s="147">
        <v>37</v>
      </c>
      <c r="N140" s="147">
        <v>41</v>
      </c>
      <c r="O140" s="147">
        <v>130</v>
      </c>
      <c r="P140" s="147">
        <v>95</v>
      </c>
      <c r="Q140" s="147">
        <v>35</v>
      </c>
      <c r="R140" s="147">
        <v>40</v>
      </c>
      <c r="S140" s="147">
        <v>44</v>
      </c>
      <c r="T140" s="147">
        <v>29</v>
      </c>
      <c r="U140" s="147">
        <v>329</v>
      </c>
      <c r="V140" s="147">
        <v>226</v>
      </c>
      <c r="W140" s="147">
        <v>103</v>
      </c>
      <c r="X140" s="147">
        <v>39</v>
      </c>
      <c r="Y140" s="147">
        <v>40</v>
      </c>
      <c r="Z140" s="147">
        <v>37</v>
      </c>
      <c r="AA140" s="147">
        <v>15</v>
      </c>
      <c r="AB140" s="147">
        <v>10</v>
      </c>
      <c r="AC140" s="147">
        <v>5</v>
      </c>
      <c r="AD140" s="147">
        <v>20</v>
      </c>
      <c r="AE140" s="147">
        <v>30</v>
      </c>
      <c r="AF140" s="147">
        <v>0</v>
      </c>
      <c r="AG140" s="147">
        <v>1694</v>
      </c>
      <c r="AH140" s="147">
        <v>852</v>
      </c>
      <c r="AI140" s="147">
        <v>842</v>
      </c>
      <c r="AJ140" s="147">
        <v>73</v>
      </c>
      <c r="AK140" s="147">
        <v>68</v>
      </c>
      <c r="AL140" s="147">
        <v>78</v>
      </c>
    </row>
    <row r="141" spans="1:38" x14ac:dyDescent="0.35">
      <c r="A141" s="133" t="s">
        <v>192</v>
      </c>
      <c r="B141" s="133" t="s">
        <v>193</v>
      </c>
      <c r="C141" s="147">
        <v>8026</v>
      </c>
      <c r="D141" s="147">
        <v>3906</v>
      </c>
      <c r="E141" s="147">
        <v>4120</v>
      </c>
      <c r="F141" s="147">
        <v>76</v>
      </c>
      <c r="G141" s="147">
        <v>73</v>
      </c>
      <c r="H141" s="147">
        <v>79</v>
      </c>
      <c r="I141" s="147">
        <v>691</v>
      </c>
      <c r="J141" s="147">
        <v>458</v>
      </c>
      <c r="K141" s="147">
        <v>233</v>
      </c>
      <c r="L141" s="147">
        <v>32</v>
      </c>
      <c r="M141" s="147">
        <v>32</v>
      </c>
      <c r="N141" s="147">
        <v>32</v>
      </c>
      <c r="O141" s="147">
        <v>345</v>
      </c>
      <c r="P141" s="147">
        <v>248</v>
      </c>
      <c r="Q141" s="147">
        <v>97</v>
      </c>
      <c r="R141" s="147">
        <v>30</v>
      </c>
      <c r="S141" s="147">
        <v>29</v>
      </c>
      <c r="T141" s="147">
        <v>32</v>
      </c>
      <c r="U141" s="147">
        <v>1036</v>
      </c>
      <c r="V141" s="147">
        <v>706</v>
      </c>
      <c r="W141" s="147">
        <v>330</v>
      </c>
      <c r="X141" s="147">
        <v>31</v>
      </c>
      <c r="Y141" s="147">
        <v>31</v>
      </c>
      <c r="Z141" s="147">
        <v>32</v>
      </c>
      <c r="AA141" s="147">
        <v>38</v>
      </c>
      <c r="AB141" s="147">
        <v>23</v>
      </c>
      <c r="AC141" s="147">
        <v>15</v>
      </c>
      <c r="AD141" s="147">
        <v>0</v>
      </c>
      <c r="AE141" s="147">
        <v>0</v>
      </c>
      <c r="AF141" s="147">
        <v>0</v>
      </c>
      <c r="AG141" s="147">
        <v>9127</v>
      </c>
      <c r="AH141" s="147">
        <v>4644</v>
      </c>
      <c r="AI141" s="147">
        <v>4483</v>
      </c>
      <c r="AJ141" s="147">
        <v>71</v>
      </c>
      <c r="AK141" s="147">
        <v>67</v>
      </c>
      <c r="AL141" s="147">
        <v>75</v>
      </c>
    </row>
    <row r="142" spans="1:38" x14ac:dyDescent="0.35">
      <c r="A142" s="133" t="s">
        <v>190</v>
      </c>
      <c r="B142" s="133" t="s">
        <v>191</v>
      </c>
      <c r="C142" s="147">
        <v>2849</v>
      </c>
      <c r="D142" s="147">
        <v>1350</v>
      </c>
      <c r="E142" s="147">
        <v>1499</v>
      </c>
      <c r="F142" s="147">
        <v>74</v>
      </c>
      <c r="G142" s="147">
        <v>72</v>
      </c>
      <c r="H142" s="147">
        <v>76</v>
      </c>
      <c r="I142" s="147">
        <v>393</v>
      </c>
      <c r="J142" s="147">
        <v>253</v>
      </c>
      <c r="K142" s="147">
        <v>140</v>
      </c>
      <c r="L142" s="147">
        <v>37</v>
      </c>
      <c r="M142" s="147">
        <v>34</v>
      </c>
      <c r="N142" s="147">
        <v>42</v>
      </c>
      <c r="O142" s="147">
        <v>171</v>
      </c>
      <c r="P142" s="147">
        <v>114</v>
      </c>
      <c r="Q142" s="147">
        <v>57</v>
      </c>
      <c r="R142" s="147">
        <v>29</v>
      </c>
      <c r="S142" s="147">
        <v>28</v>
      </c>
      <c r="T142" s="147">
        <v>30</v>
      </c>
      <c r="U142" s="147">
        <v>564</v>
      </c>
      <c r="V142" s="147">
        <v>367</v>
      </c>
      <c r="W142" s="147">
        <v>197</v>
      </c>
      <c r="X142" s="147">
        <v>34</v>
      </c>
      <c r="Y142" s="147">
        <v>32</v>
      </c>
      <c r="Z142" s="147">
        <v>39</v>
      </c>
      <c r="AA142" s="147">
        <v>12</v>
      </c>
      <c r="AB142" s="147">
        <v>7</v>
      </c>
      <c r="AC142" s="147">
        <v>5</v>
      </c>
      <c r="AD142" s="147">
        <v>0</v>
      </c>
      <c r="AE142" s="147">
        <v>0</v>
      </c>
      <c r="AF142" s="147">
        <v>0</v>
      </c>
      <c r="AG142" s="147">
        <v>3480</v>
      </c>
      <c r="AH142" s="147">
        <v>1757</v>
      </c>
      <c r="AI142" s="147">
        <v>1723</v>
      </c>
      <c r="AJ142" s="147">
        <v>67</v>
      </c>
      <c r="AK142" s="147">
        <v>62</v>
      </c>
      <c r="AL142" s="147">
        <v>71</v>
      </c>
    </row>
    <row r="143" spans="1:38" x14ac:dyDescent="0.35">
      <c r="A143" s="133" t="s">
        <v>208</v>
      </c>
      <c r="B143" s="133" t="s">
        <v>209</v>
      </c>
      <c r="C143" s="147">
        <v>2515</v>
      </c>
      <c r="D143" s="147">
        <v>1152</v>
      </c>
      <c r="E143" s="147">
        <v>1363</v>
      </c>
      <c r="F143" s="147">
        <v>83</v>
      </c>
      <c r="G143" s="147">
        <v>81</v>
      </c>
      <c r="H143" s="147">
        <v>85</v>
      </c>
      <c r="I143" s="147">
        <v>197</v>
      </c>
      <c r="J143" s="147">
        <v>123</v>
      </c>
      <c r="K143" s="147">
        <v>74</v>
      </c>
      <c r="L143" s="147">
        <v>41</v>
      </c>
      <c r="M143" s="147">
        <v>43</v>
      </c>
      <c r="N143" s="147">
        <v>36</v>
      </c>
      <c r="O143" s="147">
        <v>196</v>
      </c>
      <c r="P143" s="147">
        <v>138</v>
      </c>
      <c r="Q143" s="147">
        <v>58</v>
      </c>
      <c r="R143" s="147">
        <v>41</v>
      </c>
      <c r="S143" s="147">
        <v>39</v>
      </c>
      <c r="T143" s="147">
        <v>45</v>
      </c>
      <c r="U143" s="147">
        <v>393</v>
      </c>
      <c r="V143" s="147">
        <v>261</v>
      </c>
      <c r="W143" s="147">
        <v>132</v>
      </c>
      <c r="X143" s="147">
        <v>41</v>
      </c>
      <c r="Y143" s="147">
        <v>41</v>
      </c>
      <c r="Z143" s="147">
        <v>40</v>
      </c>
      <c r="AA143" s="147">
        <v>74</v>
      </c>
      <c r="AB143" s="147">
        <v>52</v>
      </c>
      <c r="AC143" s="147">
        <v>22</v>
      </c>
      <c r="AD143" s="147">
        <v>18</v>
      </c>
      <c r="AE143" s="147">
        <v>12</v>
      </c>
      <c r="AF143" s="147">
        <v>32</v>
      </c>
      <c r="AG143" s="147">
        <v>2994</v>
      </c>
      <c r="AH143" s="147">
        <v>1470</v>
      </c>
      <c r="AI143" s="147">
        <v>1524</v>
      </c>
      <c r="AJ143" s="147">
        <v>76</v>
      </c>
      <c r="AK143" s="147">
        <v>71</v>
      </c>
      <c r="AL143" s="147">
        <v>80</v>
      </c>
    </row>
    <row r="144" spans="1:38" x14ac:dyDescent="0.35">
      <c r="A144" s="133" t="s">
        <v>216</v>
      </c>
      <c r="B144" s="133" t="s">
        <v>217</v>
      </c>
      <c r="C144" s="147">
        <v>1818</v>
      </c>
      <c r="D144" s="147">
        <v>880</v>
      </c>
      <c r="E144" s="147">
        <v>938</v>
      </c>
      <c r="F144" s="147">
        <v>84</v>
      </c>
      <c r="G144" s="147">
        <v>82</v>
      </c>
      <c r="H144" s="147">
        <v>86</v>
      </c>
      <c r="I144" s="147">
        <v>152</v>
      </c>
      <c r="J144" s="147">
        <v>102</v>
      </c>
      <c r="K144" s="147">
        <v>50</v>
      </c>
      <c r="L144" s="147">
        <v>45</v>
      </c>
      <c r="M144" s="147">
        <v>44</v>
      </c>
      <c r="N144" s="147">
        <v>46</v>
      </c>
      <c r="O144" s="147">
        <v>124</v>
      </c>
      <c r="P144" s="147">
        <v>85</v>
      </c>
      <c r="Q144" s="147">
        <v>39</v>
      </c>
      <c r="R144" s="147">
        <v>44</v>
      </c>
      <c r="S144" s="147">
        <v>47</v>
      </c>
      <c r="T144" s="147">
        <v>38</v>
      </c>
      <c r="U144" s="147">
        <v>276</v>
      </c>
      <c r="V144" s="147">
        <v>187</v>
      </c>
      <c r="W144" s="147">
        <v>89</v>
      </c>
      <c r="X144" s="147">
        <v>45</v>
      </c>
      <c r="Y144" s="147">
        <v>45</v>
      </c>
      <c r="Z144" s="147">
        <v>43</v>
      </c>
      <c r="AA144" s="147">
        <v>42</v>
      </c>
      <c r="AB144" s="147">
        <v>33</v>
      </c>
      <c r="AC144" s="147">
        <v>9</v>
      </c>
      <c r="AD144" s="147">
        <v>17</v>
      </c>
      <c r="AE144" s="147">
        <v>12</v>
      </c>
      <c r="AF144" s="147">
        <v>33</v>
      </c>
      <c r="AG144" s="147">
        <v>2146</v>
      </c>
      <c r="AH144" s="147">
        <v>1105</v>
      </c>
      <c r="AI144" s="147">
        <v>1041</v>
      </c>
      <c r="AJ144" s="147">
        <v>77</v>
      </c>
      <c r="AK144" s="147">
        <v>74</v>
      </c>
      <c r="AL144" s="147">
        <v>81</v>
      </c>
    </row>
    <row r="145" spans="1:38" x14ac:dyDescent="0.35">
      <c r="A145" s="133" t="s">
        <v>108</v>
      </c>
      <c r="B145" s="133" t="s">
        <v>109</v>
      </c>
      <c r="C145" s="147">
        <v>3640</v>
      </c>
      <c r="D145" s="147">
        <v>1822</v>
      </c>
      <c r="E145" s="147">
        <v>1818</v>
      </c>
      <c r="F145" s="147">
        <v>85</v>
      </c>
      <c r="G145" s="147">
        <v>84</v>
      </c>
      <c r="H145" s="147">
        <v>87</v>
      </c>
      <c r="I145" s="147">
        <v>251</v>
      </c>
      <c r="J145" s="147">
        <v>175</v>
      </c>
      <c r="K145" s="147">
        <v>76</v>
      </c>
      <c r="L145" s="147">
        <v>38</v>
      </c>
      <c r="M145" s="147">
        <v>39</v>
      </c>
      <c r="N145" s="147">
        <v>36</v>
      </c>
      <c r="O145" s="147">
        <v>190</v>
      </c>
      <c r="P145" s="147">
        <v>130</v>
      </c>
      <c r="Q145" s="147">
        <v>60</v>
      </c>
      <c r="R145" s="147">
        <v>45</v>
      </c>
      <c r="S145" s="147">
        <v>40</v>
      </c>
      <c r="T145" s="147">
        <v>55</v>
      </c>
      <c r="U145" s="147">
        <v>441</v>
      </c>
      <c r="V145" s="147">
        <v>305</v>
      </c>
      <c r="W145" s="147">
        <v>136</v>
      </c>
      <c r="X145" s="147">
        <v>41</v>
      </c>
      <c r="Y145" s="147">
        <v>40</v>
      </c>
      <c r="Z145" s="147">
        <v>44</v>
      </c>
      <c r="AA145" s="147">
        <v>63</v>
      </c>
      <c r="AB145" s="147">
        <v>48</v>
      </c>
      <c r="AC145" s="147">
        <v>15</v>
      </c>
      <c r="AD145" s="147">
        <v>22</v>
      </c>
      <c r="AE145" s="147">
        <v>23</v>
      </c>
      <c r="AF145" s="147">
        <v>20</v>
      </c>
      <c r="AG145" s="147">
        <v>4171</v>
      </c>
      <c r="AH145" s="147">
        <v>2189</v>
      </c>
      <c r="AI145" s="147">
        <v>1982</v>
      </c>
      <c r="AJ145" s="147">
        <v>79</v>
      </c>
      <c r="AK145" s="147">
        <v>76</v>
      </c>
      <c r="AL145" s="147">
        <v>83</v>
      </c>
    </row>
    <row r="146" spans="1:38" x14ac:dyDescent="0.35">
      <c r="A146" s="133" t="s">
        <v>110</v>
      </c>
      <c r="B146" s="133" t="s">
        <v>111</v>
      </c>
      <c r="C146" s="147">
        <v>3384</v>
      </c>
      <c r="D146" s="147">
        <v>1669</v>
      </c>
      <c r="E146" s="147">
        <v>1715</v>
      </c>
      <c r="F146" s="147">
        <v>81</v>
      </c>
      <c r="G146" s="147">
        <v>78</v>
      </c>
      <c r="H146" s="147">
        <v>83</v>
      </c>
      <c r="I146" s="147">
        <v>243</v>
      </c>
      <c r="J146" s="147">
        <v>153</v>
      </c>
      <c r="K146" s="147">
        <v>90</v>
      </c>
      <c r="L146" s="147">
        <v>29</v>
      </c>
      <c r="M146" s="147">
        <v>29</v>
      </c>
      <c r="N146" s="147">
        <v>29</v>
      </c>
      <c r="O146" s="147">
        <v>172</v>
      </c>
      <c r="P146" s="147">
        <v>113</v>
      </c>
      <c r="Q146" s="147">
        <v>59</v>
      </c>
      <c r="R146" s="147">
        <v>35</v>
      </c>
      <c r="S146" s="147">
        <v>41</v>
      </c>
      <c r="T146" s="147">
        <v>25</v>
      </c>
      <c r="U146" s="147">
        <v>415</v>
      </c>
      <c r="V146" s="147">
        <v>266</v>
      </c>
      <c r="W146" s="147">
        <v>149</v>
      </c>
      <c r="X146" s="147">
        <v>32</v>
      </c>
      <c r="Y146" s="147">
        <v>34</v>
      </c>
      <c r="Z146" s="147">
        <v>28</v>
      </c>
      <c r="AA146" s="147">
        <v>64</v>
      </c>
      <c r="AB146" s="147">
        <v>43</v>
      </c>
      <c r="AC146" s="147">
        <v>21</v>
      </c>
      <c r="AD146" s="147">
        <v>20</v>
      </c>
      <c r="AE146" s="147" t="s">
        <v>414</v>
      </c>
      <c r="AF146" s="147" t="s">
        <v>414</v>
      </c>
      <c r="AG146" s="147">
        <v>3888</v>
      </c>
      <c r="AH146" s="147">
        <v>1993</v>
      </c>
      <c r="AI146" s="147">
        <v>1895</v>
      </c>
      <c r="AJ146" s="147">
        <v>74</v>
      </c>
      <c r="AK146" s="147">
        <v>71</v>
      </c>
      <c r="AL146" s="147">
        <v>78</v>
      </c>
    </row>
    <row r="147" spans="1:38" x14ac:dyDescent="0.35">
      <c r="A147" s="133" t="s">
        <v>368</v>
      </c>
      <c r="B147" s="133" t="s">
        <v>369</v>
      </c>
      <c r="C147" s="147">
        <v>4769</v>
      </c>
      <c r="D147" s="147">
        <v>2315</v>
      </c>
      <c r="E147" s="147">
        <v>2454</v>
      </c>
      <c r="F147" s="147">
        <v>78</v>
      </c>
      <c r="G147" s="147">
        <v>76</v>
      </c>
      <c r="H147" s="147">
        <v>80</v>
      </c>
      <c r="I147" s="147">
        <v>355</v>
      </c>
      <c r="J147" s="147">
        <v>234</v>
      </c>
      <c r="K147" s="147">
        <v>121</v>
      </c>
      <c r="L147" s="147">
        <v>41</v>
      </c>
      <c r="M147" s="147">
        <v>39</v>
      </c>
      <c r="N147" s="147">
        <v>43</v>
      </c>
      <c r="O147" s="147">
        <v>279</v>
      </c>
      <c r="P147" s="147">
        <v>209</v>
      </c>
      <c r="Q147" s="147">
        <v>70</v>
      </c>
      <c r="R147" s="147">
        <v>37</v>
      </c>
      <c r="S147" s="147">
        <v>36</v>
      </c>
      <c r="T147" s="147">
        <v>41</v>
      </c>
      <c r="U147" s="147">
        <v>634</v>
      </c>
      <c r="V147" s="147">
        <v>443</v>
      </c>
      <c r="W147" s="147">
        <v>191</v>
      </c>
      <c r="X147" s="147">
        <v>39</v>
      </c>
      <c r="Y147" s="147">
        <v>38</v>
      </c>
      <c r="Z147" s="147">
        <v>42</v>
      </c>
      <c r="AA147" s="147">
        <v>114</v>
      </c>
      <c r="AB147" s="147">
        <v>79</v>
      </c>
      <c r="AC147" s="147">
        <v>35</v>
      </c>
      <c r="AD147" s="147">
        <v>16</v>
      </c>
      <c r="AE147" s="147">
        <v>15</v>
      </c>
      <c r="AF147" s="147">
        <v>17</v>
      </c>
      <c r="AG147" s="147">
        <v>5540</v>
      </c>
      <c r="AH147" s="147">
        <v>2846</v>
      </c>
      <c r="AI147" s="147">
        <v>2694</v>
      </c>
      <c r="AJ147" s="147">
        <v>72</v>
      </c>
      <c r="AK147" s="147">
        <v>68</v>
      </c>
      <c r="AL147" s="147">
        <v>77</v>
      </c>
    </row>
    <row r="148" spans="1:38" x14ac:dyDescent="0.35">
      <c r="A148" s="133" t="s">
        <v>112</v>
      </c>
      <c r="B148" s="133" t="s">
        <v>113</v>
      </c>
      <c r="C148" s="147">
        <v>4177</v>
      </c>
      <c r="D148" s="147">
        <v>2061</v>
      </c>
      <c r="E148" s="147">
        <v>2116</v>
      </c>
      <c r="F148" s="147">
        <v>81</v>
      </c>
      <c r="G148" s="147">
        <v>79</v>
      </c>
      <c r="H148" s="147">
        <v>83</v>
      </c>
      <c r="I148" s="147">
        <v>511</v>
      </c>
      <c r="J148" s="147">
        <v>346</v>
      </c>
      <c r="K148" s="147">
        <v>165</v>
      </c>
      <c r="L148" s="147">
        <v>45</v>
      </c>
      <c r="M148" s="147">
        <v>45</v>
      </c>
      <c r="N148" s="147">
        <v>44</v>
      </c>
      <c r="O148" s="147">
        <v>200</v>
      </c>
      <c r="P148" s="147">
        <v>140</v>
      </c>
      <c r="Q148" s="147">
        <v>60</v>
      </c>
      <c r="R148" s="147">
        <v>39</v>
      </c>
      <c r="S148" s="147">
        <v>43</v>
      </c>
      <c r="T148" s="147">
        <v>28</v>
      </c>
      <c r="U148" s="147">
        <v>711</v>
      </c>
      <c r="V148" s="147">
        <v>486</v>
      </c>
      <c r="W148" s="147">
        <v>225</v>
      </c>
      <c r="X148" s="147">
        <v>43</v>
      </c>
      <c r="Y148" s="147">
        <v>45</v>
      </c>
      <c r="Z148" s="147">
        <v>40</v>
      </c>
      <c r="AA148" s="147">
        <v>75</v>
      </c>
      <c r="AB148" s="147">
        <v>55</v>
      </c>
      <c r="AC148" s="147">
        <v>20</v>
      </c>
      <c r="AD148" s="147">
        <v>16</v>
      </c>
      <c r="AE148" s="147">
        <v>22</v>
      </c>
      <c r="AF148" s="147">
        <v>0</v>
      </c>
      <c r="AG148" s="147">
        <v>4979</v>
      </c>
      <c r="AH148" s="147">
        <v>2614</v>
      </c>
      <c r="AI148" s="147">
        <v>2365</v>
      </c>
      <c r="AJ148" s="147">
        <v>74</v>
      </c>
      <c r="AK148" s="147">
        <v>71</v>
      </c>
      <c r="AL148" s="147">
        <v>78</v>
      </c>
    </row>
    <row r="149" spans="1:38" x14ac:dyDescent="0.35">
      <c r="A149" s="133" t="s">
        <v>374</v>
      </c>
      <c r="B149" s="133" t="s">
        <v>375</v>
      </c>
      <c r="C149" s="147">
        <v>5665</v>
      </c>
      <c r="D149" s="147">
        <v>2669</v>
      </c>
      <c r="E149" s="147">
        <v>2996</v>
      </c>
      <c r="F149" s="147">
        <v>83</v>
      </c>
      <c r="G149" s="147">
        <v>81</v>
      </c>
      <c r="H149" s="147">
        <v>84</v>
      </c>
      <c r="I149" s="147">
        <v>588</v>
      </c>
      <c r="J149" s="147">
        <v>372</v>
      </c>
      <c r="K149" s="147">
        <v>216</v>
      </c>
      <c r="L149" s="147">
        <v>34</v>
      </c>
      <c r="M149" s="147">
        <v>36</v>
      </c>
      <c r="N149" s="147">
        <v>31</v>
      </c>
      <c r="O149" s="147">
        <v>279</v>
      </c>
      <c r="P149" s="147">
        <v>204</v>
      </c>
      <c r="Q149" s="147">
        <v>75</v>
      </c>
      <c r="R149" s="147">
        <v>36</v>
      </c>
      <c r="S149" s="147">
        <v>36</v>
      </c>
      <c r="T149" s="147">
        <v>35</v>
      </c>
      <c r="U149" s="147">
        <v>867</v>
      </c>
      <c r="V149" s="147">
        <v>576</v>
      </c>
      <c r="W149" s="147">
        <v>291</v>
      </c>
      <c r="X149" s="147">
        <v>35</v>
      </c>
      <c r="Y149" s="147">
        <v>36</v>
      </c>
      <c r="Z149" s="147">
        <v>32</v>
      </c>
      <c r="AA149" s="147">
        <v>135</v>
      </c>
      <c r="AB149" s="147">
        <v>96</v>
      </c>
      <c r="AC149" s="147">
        <v>39</v>
      </c>
      <c r="AD149" s="147">
        <v>13</v>
      </c>
      <c r="AE149" s="147">
        <v>16</v>
      </c>
      <c r="AF149" s="147">
        <v>8</v>
      </c>
      <c r="AG149" s="147">
        <v>6701</v>
      </c>
      <c r="AH149" s="147">
        <v>3358</v>
      </c>
      <c r="AI149" s="147">
        <v>3343</v>
      </c>
      <c r="AJ149" s="147">
        <v>75</v>
      </c>
      <c r="AK149" s="147">
        <v>72</v>
      </c>
      <c r="AL149" s="147">
        <v>78</v>
      </c>
    </row>
    <row r="150" spans="1:38" x14ac:dyDescent="0.35">
      <c r="A150" s="133" t="s">
        <v>236</v>
      </c>
      <c r="B150" s="133" t="s">
        <v>237</v>
      </c>
      <c r="C150" s="147">
        <v>12286</v>
      </c>
      <c r="D150" s="147">
        <v>5921</v>
      </c>
      <c r="E150" s="147">
        <v>6365</v>
      </c>
      <c r="F150" s="147">
        <v>83</v>
      </c>
      <c r="G150" s="147">
        <v>82</v>
      </c>
      <c r="H150" s="147">
        <v>84</v>
      </c>
      <c r="I150" s="147">
        <v>991</v>
      </c>
      <c r="J150" s="147">
        <v>676</v>
      </c>
      <c r="K150" s="147">
        <v>315</v>
      </c>
      <c r="L150" s="147">
        <v>42</v>
      </c>
      <c r="M150" s="147">
        <v>42</v>
      </c>
      <c r="N150" s="147">
        <v>43</v>
      </c>
      <c r="O150" s="147">
        <v>891</v>
      </c>
      <c r="P150" s="147">
        <v>642</v>
      </c>
      <c r="Q150" s="147">
        <v>249</v>
      </c>
      <c r="R150" s="147">
        <v>42</v>
      </c>
      <c r="S150" s="147">
        <v>43</v>
      </c>
      <c r="T150" s="147">
        <v>42</v>
      </c>
      <c r="U150" s="147">
        <v>1882</v>
      </c>
      <c r="V150" s="147">
        <v>1318</v>
      </c>
      <c r="W150" s="147">
        <v>564</v>
      </c>
      <c r="X150" s="147">
        <v>42</v>
      </c>
      <c r="Y150" s="147">
        <v>42</v>
      </c>
      <c r="Z150" s="147">
        <v>43</v>
      </c>
      <c r="AA150" s="147">
        <v>171</v>
      </c>
      <c r="AB150" s="147">
        <v>107</v>
      </c>
      <c r="AC150" s="147">
        <v>64</v>
      </c>
      <c r="AD150" s="147">
        <v>10</v>
      </c>
      <c r="AE150" s="147">
        <v>11</v>
      </c>
      <c r="AF150" s="147">
        <v>8</v>
      </c>
      <c r="AG150" s="147">
        <v>14405</v>
      </c>
      <c r="AH150" s="147">
        <v>7384</v>
      </c>
      <c r="AI150" s="147">
        <v>7021</v>
      </c>
      <c r="AJ150" s="147">
        <v>77</v>
      </c>
      <c r="AK150" s="147">
        <v>74</v>
      </c>
      <c r="AL150" s="147">
        <v>80</v>
      </c>
    </row>
    <row r="151" spans="1:38" x14ac:dyDescent="0.35">
      <c r="A151" s="133" t="s">
        <v>333</v>
      </c>
      <c r="B151" s="133" t="s">
        <v>334</v>
      </c>
      <c r="C151" s="147">
        <v>1123</v>
      </c>
      <c r="D151" s="147">
        <v>574</v>
      </c>
      <c r="E151" s="147">
        <v>549</v>
      </c>
      <c r="F151" s="147">
        <v>76</v>
      </c>
      <c r="G151" s="147">
        <v>71</v>
      </c>
      <c r="H151" s="147">
        <v>82</v>
      </c>
      <c r="I151" s="147">
        <v>71</v>
      </c>
      <c r="J151" s="147">
        <v>49</v>
      </c>
      <c r="K151" s="147">
        <v>22</v>
      </c>
      <c r="L151" s="147">
        <v>34</v>
      </c>
      <c r="M151" s="147">
        <v>33</v>
      </c>
      <c r="N151" s="147">
        <v>36</v>
      </c>
      <c r="O151" s="147">
        <v>81</v>
      </c>
      <c r="P151" s="147">
        <v>60</v>
      </c>
      <c r="Q151" s="147">
        <v>21</v>
      </c>
      <c r="R151" s="147">
        <v>31</v>
      </c>
      <c r="S151" s="147">
        <v>32</v>
      </c>
      <c r="T151" s="147">
        <v>29</v>
      </c>
      <c r="U151" s="147">
        <v>152</v>
      </c>
      <c r="V151" s="147">
        <v>109</v>
      </c>
      <c r="W151" s="147">
        <v>43</v>
      </c>
      <c r="X151" s="147">
        <v>32</v>
      </c>
      <c r="Y151" s="147">
        <v>32</v>
      </c>
      <c r="Z151" s="147">
        <v>33</v>
      </c>
      <c r="AA151" s="147">
        <v>15</v>
      </c>
      <c r="AB151" s="147">
        <v>9</v>
      </c>
      <c r="AC151" s="147">
        <v>6</v>
      </c>
      <c r="AD151" s="147">
        <v>20</v>
      </c>
      <c r="AE151" s="147">
        <v>0</v>
      </c>
      <c r="AF151" s="147">
        <v>50</v>
      </c>
      <c r="AG151" s="147">
        <v>1295</v>
      </c>
      <c r="AH151" s="147">
        <v>695</v>
      </c>
      <c r="AI151" s="147">
        <v>600</v>
      </c>
      <c r="AJ151" s="147">
        <v>70</v>
      </c>
      <c r="AK151" s="147">
        <v>63</v>
      </c>
      <c r="AL151" s="147">
        <v>78</v>
      </c>
    </row>
    <row r="152" spans="1:38" x14ac:dyDescent="0.35">
      <c r="A152" s="133" t="s">
        <v>186</v>
      </c>
      <c r="B152" s="133" t="s">
        <v>187</v>
      </c>
      <c r="C152" s="147">
        <v>6993</v>
      </c>
      <c r="D152" s="147">
        <v>3431</v>
      </c>
      <c r="E152" s="147">
        <v>3562</v>
      </c>
      <c r="F152" s="147">
        <v>85</v>
      </c>
      <c r="G152" s="147">
        <v>82</v>
      </c>
      <c r="H152" s="147">
        <v>87</v>
      </c>
      <c r="I152" s="147">
        <v>469</v>
      </c>
      <c r="J152" s="147">
        <v>302</v>
      </c>
      <c r="K152" s="147">
        <v>167</v>
      </c>
      <c r="L152" s="147">
        <v>44</v>
      </c>
      <c r="M152" s="147">
        <v>43</v>
      </c>
      <c r="N152" s="147">
        <v>46</v>
      </c>
      <c r="O152" s="147">
        <v>442</v>
      </c>
      <c r="P152" s="147">
        <v>326</v>
      </c>
      <c r="Q152" s="147">
        <v>116</v>
      </c>
      <c r="R152" s="147">
        <v>45</v>
      </c>
      <c r="S152" s="147">
        <v>46</v>
      </c>
      <c r="T152" s="147">
        <v>45</v>
      </c>
      <c r="U152" s="147">
        <v>911</v>
      </c>
      <c r="V152" s="147">
        <v>628</v>
      </c>
      <c r="W152" s="147">
        <v>283</v>
      </c>
      <c r="X152" s="147">
        <v>45</v>
      </c>
      <c r="Y152" s="147">
        <v>44</v>
      </c>
      <c r="Z152" s="147">
        <v>46</v>
      </c>
      <c r="AA152" s="147">
        <v>113</v>
      </c>
      <c r="AB152" s="147">
        <v>89</v>
      </c>
      <c r="AC152" s="147">
        <v>24</v>
      </c>
      <c r="AD152" s="147">
        <v>25</v>
      </c>
      <c r="AE152" s="147">
        <v>27</v>
      </c>
      <c r="AF152" s="147">
        <v>17</v>
      </c>
      <c r="AG152" s="147">
        <v>8059</v>
      </c>
      <c r="AH152" s="147">
        <v>4173</v>
      </c>
      <c r="AI152" s="147">
        <v>3886</v>
      </c>
      <c r="AJ152" s="147">
        <v>79</v>
      </c>
      <c r="AK152" s="147">
        <v>75</v>
      </c>
      <c r="AL152" s="147">
        <v>84</v>
      </c>
    </row>
    <row r="153" spans="1:38" x14ac:dyDescent="0.35">
      <c r="A153" s="133" t="s">
        <v>240</v>
      </c>
      <c r="B153" s="133" t="s">
        <v>241</v>
      </c>
      <c r="C153" s="147">
        <v>7604</v>
      </c>
      <c r="D153" s="147">
        <v>3647</v>
      </c>
      <c r="E153" s="147">
        <v>3957</v>
      </c>
      <c r="F153" s="147">
        <v>76</v>
      </c>
      <c r="G153" s="147">
        <v>73</v>
      </c>
      <c r="H153" s="147">
        <v>78</v>
      </c>
      <c r="I153" s="147">
        <v>694</v>
      </c>
      <c r="J153" s="147">
        <v>459</v>
      </c>
      <c r="K153" s="147">
        <v>235</v>
      </c>
      <c r="L153" s="147">
        <v>37</v>
      </c>
      <c r="M153" s="147">
        <v>37</v>
      </c>
      <c r="N153" s="147">
        <v>36</v>
      </c>
      <c r="O153" s="147">
        <v>668</v>
      </c>
      <c r="P153" s="147">
        <v>479</v>
      </c>
      <c r="Q153" s="147">
        <v>189</v>
      </c>
      <c r="R153" s="147">
        <v>40</v>
      </c>
      <c r="S153" s="147">
        <v>40</v>
      </c>
      <c r="T153" s="147">
        <v>41</v>
      </c>
      <c r="U153" s="147">
        <v>1362</v>
      </c>
      <c r="V153" s="147">
        <v>938</v>
      </c>
      <c r="W153" s="147">
        <v>424</v>
      </c>
      <c r="X153" s="147">
        <v>38</v>
      </c>
      <c r="Y153" s="147">
        <v>38</v>
      </c>
      <c r="Z153" s="147">
        <v>38</v>
      </c>
      <c r="AA153" s="147">
        <v>147</v>
      </c>
      <c r="AB153" s="147">
        <v>103</v>
      </c>
      <c r="AC153" s="147">
        <v>44</v>
      </c>
      <c r="AD153" s="147">
        <v>18</v>
      </c>
      <c r="AE153" s="147">
        <v>20</v>
      </c>
      <c r="AF153" s="147">
        <v>11</v>
      </c>
      <c r="AG153" s="147">
        <v>9153</v>
      </c>
      <c r="AH153" s="147">
        <v>4709</v>
      </c>
      <c r="AI153" s="147">
        <v>4444</v>
      </c>
      <c r="AJ153" s="147">
        <v>69</v>
      </c>
      <c r="AK153" s="147">
        <v>65</v>
      </c>
      <c r="AL153" s="147">
        <v>73</v>
      </c>
    </row>
    <row r="154" spans="1:38" x14ac:dyDescent="0.35">
      <c r="A154" s="133" t="s">
        <v>188</v>
      </c>
      <c r="B154" s="133" t="s">
        <v>189</v>
      </c>
      <c r="C154" s="147">
        <v>8118</v>
      </c>
      <c r="D154" s="147">
        <v>3976</v>
      </c>
      <c r="E154" s="147">
        <v>4142</v>
      </c>
      <c r="F154" s="147">
        <v>78</v>
      </c>
      <c r="G154" s="147">
        <v>75</v>
      </c>
      <c r="H154" s="147">
        <v>80</v>
      </c>
      <c r="I154" s="147">
        <v>385</v>
      </c>
      <c r="J154" s="147">
        <v>258</v>
      </c>
      <c r="K154" s="147">
        <v>127</v>
      </c>
      <c r="L154" s="147">
        <v>33</v>
      </c>
      <c r="M154" s="147">
        <v>31</v>
      </c>
      <c r="N154" s="147">
        <v>39</v>
      </c>
      <c r="O154" s="147">
        <v>501</v>
      </c>
      <c r="P154" s="147">
        <v>375</v>
      </c>
      <c r="Q154" s="147">
        <v>126</v>
      </c>
      <c r="R154" s="147">
        <v>37</v>
      </c>
      <c r="S154" s="147">
        <v>37</v>
      </c>
      <c r="T154" s="147">
        <v>37</v>
      </c>
      <c r="U154" s="147">
        <v>886</v>
      </c>
      <c r="V154" s="147">
        <v>633</v>
      </c>
      <c r="W154" s="147">
        <v>253</v>
      </c>
      <c r="X154" s="147">
        <v>35</v>
      </c>
      <c r="Y154" s="147">
        <v>34</v>
      </c>
      <c r="Z154" s="147">
        <v>38</v>
      </c>
      <c r="AA154" s="147">
        <v>131</v>
      </c>
      <c r="AB154" s="147">
        <v>92</v>
      </c>
      <c r="AC154" s="147">
        <v>39</v>
      </c>
      <c r="AD154" s="147">
        <v>14</v>
      </c>
      <c r="AE154" s="147">
        <v>15</v>
      </c>
      <c r="AF154" s="147">
        <v>10</v>
      </c>
      <c r="AG154" s="147">
        <v>9184</v>
      </c>
      <c r="AH154" s="147">
        <v>4721</v>
      </c>
      <c r="AI154" s="147">
        <v>4463</v>
      </c>
      <c r="AJ154" s="147">
        <v>72</v>
      </c>
      <c r="AK154" s="147">
        <v>69</v>
      </c>
      <c r="AL154" s="147">
        <v>76</v>
      </c>
    </row>
    <row r="155" spans="1:38" x14ac:dyDescent="0.35">
      <c r="A155" s="133" t="s">
        <v>88</v>
      </c>
      <c r="B155" s="133" t="s">
        <v>89</v>
      </c>
      <c r="C155" s="147">
        <v>2791</v>
      </c>
      <c r="D155" s="147">
        <v>1332</v>
      </c>
      <c r="E155" s="147">
        <v>1459</v>
      </c>
      <c r="F155" s="147">
        <v>83</v>
      </c>
      <c r="G155" s="147">
        <v>81</v>
      </c>
      <c r="H155" s="147">
        <v>85</v>
      </c>
      <c r="I155" s="147">
        <v>293</v>
      </c>
      <c r="J155" s="147">
        <v>188</v>
      </c>
      <c r="K155" s="147">
        <v>105</v>
      </c>
      <c r="L155" s="147">
        <v>44</v>
      </c>
      <c r="M155" s="147">
        <v>45</v>
      </c>
      <c r="N155" s="147">
        <v>43</v>
      </c>
      <c r="O155" s="147">
        <v>283</v>
      </c>
      <c r="P155" s="147">
        <v>190</v>
      </c>
      <c r="Q155" s="147">
        <v>93</v>
      </c>
      <c r="R155" s="147">
        <v>45</v>
      </c>
      <c r="S155" s="147">
        <v>45</v>
      </c>
      <c r="T155" s="147">
        <v>45</v>
      </c>
      <c r="U155" s="147">
        <v>576</v>
      </c>
      <c r="V155" s="147">
        <v>378</v>
      </c>
      <c r="W155" s="147">
        <v>198</v>
      </c>
      <c r="X155" s="147">
        <v>45</v>
      </c>
      <c r="Y155" s="147">
        <v>45</v>
      </c>
      <c r="Z155" s="147">
        <v>44</v>
      </c>
      <c r="AA155" s="147">
        <v>51</v>
      </c>
      <c r="AB155" s="147">
        <v>34</v>
      </c>
      <c r="AC155" s="147">
        <v>17</v>
      </c>
      <c r="AD155" s="147">
        <v>16</v>
      </c>
      <c r="AE155" s="147">
        <v>12</v>
      </c>
      <c r="AF155" s="147">
        <v>24</v>
      </c>
      <c r="AG155" s="147">
        <v>3429</v>
      </c>
      <c r="AH155" s="147">
        <v>1751</v>
      </c>
      <c r="AI155" s="147">
        <v>1678</v>
      </c>
      <c r="AJ155" s="147">
        <v>75</v>
      </c>
      <c r="AK155" s="147">
        <v>72</v>
      </c>
      <c r="AL155" s="147">
        <v>79</v>
      </c>
    </row>
    <row r="156" spans="1:38" x14ac:dyDescent="0.35">
      <c r="A156" s="133" t="s">
        <v>341</v>
      </c>
      <c r="B156" s="133" t="s">
        <v>342</v>
      </c>
      <c r="C156" s="147">
        <v>6697</v>
      </c>
      <c r="D156" s="147">
        <v>3198</v>
      </c>
      <c r="E156" s="147">
        <v>3499</v>
      </c>
      <c r="F156" s="147">
        <v>80</v>
      </c>
      <c r="G156" s="147">
        <v>78</v>
      </c>
      <c r="H156" s="147">
        <v>81</v>
      </c>
      <c r="I156" s="147">
        <v>581</v>
      </c>
      <c r="J156" s="147">
        <v>371</v>
      </c>
      <c r="K156" s="147">
        <v>210</v>
      </c>
      <c r="L156" s="147">
        <v>35</v>
      </c>
      <c r="M156" s="147">
        <v>34</v>
      </c>
      <c r="N156" s="147">
        <v>36</v>
      </c>
      <c r="O156" s="147">
        <v>307</v>
      </c>
      <c r="P156" s="147">
        <v>234</v>
      </c>
      <c r="Q156" s="147">
        <v>73</v>
      </c>
      <c r="R156" s="147">
        <v>31</v>
      </c>
      <c r="S156" s="147">
        <v>30</v>
      </c>
      <c r="T156" s="147">
        <v>34</v>
      </c>
      <c r="U156" s="147">
        <v>888</v>
      </c>
      <c r="V156" s="147">
        <v>605</v>
      </c>
      <c r="W156" s="147">
        <v>283</v>
      </c>
      <c r="X156" s="147">
        <v>34</v>
      </c>
      <c r="Y156" s="147">
        <v>33</v>
      </c>
      <c r="Z156" s="147">
        <v>36</v>
      </c>
      <c r="AA156" s="147">
        <v>92</v>
      </c>
      <c r="AB156" s="147">
        <v>71</v>
      </c>
      <c r="AC156" s="147">
        <v>21</v>
      </c>
      <c r="AD156" s="147">
        <v>10</v>
      </c>
      <c r="AE156" s="147" t="s">
        <v>414</v>
      </c>
      <c r="AF156" s="147" t="s">
        <v>414</v>
      </c>
      <c r="AG156" s="147">
        <v>7724</v>
      </c>
      <c r="AH156" s="147">
        <v>3900</v>
      </c>
      <c r="AI156" s="147">
        <v>3824</v>
      </c>
      <c r="AJ156" s="147">
        <v>73</v>
      </c>
      <c r="AK156" s="147">
        <v>69</v>
      </c>
      <c r="AL156" s="147">
        <v>77</v>
      </c>
    </row>
    <row r="157" spans="1:38" x14ac:dyDescent="0.35">
      <c r="A157" s="133" t="s">
        <v>384</v>
      </c>
      <c r="B157" s="133" t="s">
        <v>385</v>
      </c>
      <c r="C157" s="147">
        <v>4923</v>
      </c>
      <c r="D157" s="147">
        <v>2386</v>
      </c>
      <c r="E157" s="147">
        <v>2537</v>
      </c>
      <c r="F157" s="147">
        <v>79</v>
      </c>
      <c r="G157" s="147">
        <v>77</v>
      </c>
      <c r="H157" s="147">
        <v>81</v>
      </c>
      <c r="I157" s="147">
        <v>634</v>
      </c>
      <c r="J157" s="147">
        <v>407</v>
      </c>
      <c r="K157" s="147">
        <v>227</v>
      </c>
      <c r="L157" s="147">
        <v>44</v>
      </c>
      <c r="M157" s="147">
        <v>42</v>
      </c>
      <c r="N157" s="147">
        <v>47</v>
      </c>
      <c r="O157" s="147">
        <v>203</v>
      </c>
      <c r="P157" s="147">
        <v>163</v>
      </c>
      <c r="Q157" s="147">
        <v>40</v>
      </c>
      <c r="R157" s="147">
        <v>33</v>
      </c>
      <c r="S157" s="147">
        <v>31</v>
      </c>
      <c r="T157" s="147">
        <v>43</v>
      </c>
      <c r="U157" s="147">
        <v>837</v>
      </c>
      <c r="V157" s="147">
        <v>570</v>
      </c>
      <c r="W157" s="147">
        <v>267</v>
      </c>
      <c r="X157" s="147">
        <v>41</v>
      </c>
      <c r="Y157" s="147">
        <v>39</v>
      </c>
      <c r="Z157" s="147">
        <v>46</v>
      </c>
      <c r="AA157" s="147">
        <v>35</v>
      </c>
      <c r="AB157" s="147">
        <v>22</v>
      </c>
      <c r="AC157" s="147">
        <v>13</v>
      </c>
      <c r="AD157" s="147" t="s">
        <v>414</v>
      </c>
      <c r="AE157" s="147" t="s">
        <v>414</v>
      </c>
      <c r="AF157" s="147">
        <v>0</v>
      </c>
      <c r="AG157" s="147">
        <v>5813</v>
      </c>
      <c r="AH157" s="147">
        <v>2987</v>
      </c>
      <c r="AI157" s="147">
        <v>2826</v>
      </c>
      <c r="AJ157" s="147">
        <v>73</v>
      </c>
      <c r="AK157" s="147">
        <v>69</v>
      </c>
      <c r="AL157" s="147">
        <v>78</v>
      </c>
    </row>
    <row r="158" spans="1:38" x14ac:dyDescent="0.35">
      <c r="A158" s="133" t="s">
        <v>245</v>
      </c>
      <c r="B158" s="133" t="s">
        <v>246</v>
      </c>
      <c r="C158" s="147">
        <v>6739</v>
      </c>
      <c r="D158" s="147">
        <v>3202</v>
      </c>
      <c r="E158" s="147">
        <v>3537</v>
      </c>
      <c r="F158" s="147">
        <v>80</v>
      </c>
      <c r="G158" s="147">
        <v>78</v>
      </c>
      <c r="H158" s="147">
        <v>82</v>
      </c>
      <c r="I158" s="147">
        <v>524</v>
      </c>
      <c r="J158" s="147">
        <v>339</v>
      </c>
      <c r="K158" s="147">
        <v>185</v>
      </c>
      <c r="L158" s="147">
        <v>39</v>
      </c>
      <c r="M158" s="147">
        <v>40</v>
      </c>
      <c r="N158" s="147">
        <v>36</v>
      </c>
      <c r="O158" s="147">
        <v>532</v>
      </c>
      <c r="P158" s="147">
        <v>395</v>
      </c>
      <c r="Q158" s="147">
        <v>137</v>
      </c>
      <c r="R158" s="147">
        <v>40</v>
      </c>
      <c r="S158" s="147">
        <v>42</v>
      </c>
      <c r="T158" s="147">
        <v>36</v>
      </c>
      <c r="U158" s="147">
        <v>1056</v>
      </c>
      <c r="V158" s="147">
        <v>734</v>
      </c>
      <c r="W158" s="147">
        <v>322</v>
      </c>
      <c r="X158" s="147">
        <v>39</v>
      </c>
      <c r="Y158" s="147">
        <v>41</v>
      </c>
      <c r="Z158" s="147">
        <v>36</v>
      </c>
      <c r="AA158" s="147">
        <v>115</v>
      </c>
      <c r="AB158" s="147">
        <v>85</v>
      </c>
      <c r="AC158" s="147">
        <v>30</v>
      </c>
      <c r="AD158" s="147">
        <v>10</v>
      </c>
      <c r="AE158" s="147">
        <v>9</v>
      </c>
      <c r="AF158" s="147">
        <v>13</v>
      </c>
      <c r="AG158" s="147">
        <v>7946</v>
      </c>
      <c r="AH158" s="147">
        <v>4045</v>
      </c>
      <c r="AI158" s="147">
        <v>3901</v>
      </c>
      <c r="AJ158" s="147">
        <v>73</v>
      </c>
      <c r="AK158" s="147">
        <v>70</v>
      </c>
      <c r="AL158" s="147">
        <v>77</v>
      </c>
    </row>
    <row r="159" spans="1:38" x14ac:dyDescent="0.35">
      <c r="A159" s="133" t="s">
        <v>351</v>
      </c>
      <c r="B159" s="133" t="s">
        <v>352</v>
      </c>
      <c r="C159" s="147">
        <v>11217</v>
      </c>
      <c r="D159" s="147">
        <v>5427</v>
      </c>
      <c r="E159" s="147">
        <v>5790</v>
      </c>
      <c r="F159" s="147">
        <v>81</v>
      </c>
      <c r="G159" s="147">
        <v>80</v>
      </c>
      <c r="H159" s="147">
        <v>82</v>
      </c>
      <c r="I159" s="147">
        <v>988</v>
      </c>
      <c r="J159" s="147">
        <v>667</v>
      </c>
      <c r="K159" s="147">
        <v>321</v>
      </c>
      <c r="L159" s="147">
        <v>42</v>
      </c>
      <c r="M159" s="147">
        <v>41</v>
      </c>
      <c r="N159" s="147">
        <v>43</v>
      </c>
      <c r="O159" s="147">
        <v>560</v>
      </c>
      <c r="P159" s="147">
        <v>414</v>
      </c>
      <c r="Q159" s="147">
        <v>146</v>
      </c>
      <c r="R159" s="147">
        <v>31</v>
      </c>
      <c r="S159" s="147">
        <v>31</v>
      </c>
      <c r="T159" s="147">
        <v>31</v>
      </c>
      <c r="U159" s="147">
        <v>1548</v>
      </c>
      <c r="V159" s="147">
        <v>1081</v>
      </c>
      <c r="W159" s="147">
        <v>467</v>
      </c>
      <c r="X159" s="147">
        <v>38</v>
      </c>
      <c r="Y159" s="147">
        <v>37</v>
      </c>
      <c r="Z159" s="147">
        <v>39</v>
      </c>
      <c r="AA159" s="147">
        <v>271</v>
      </c>
      <c r="AB159" s="147">
        <v>194</v>
      </c>
      <c r="AC159" s="147">
        <v>77</v>
      </c>
      <c r="AD159" s="147">
        <v>21</v>
      </c>
      <c r="AE159" s="147">
        <v>23</v>
      </c>
      <c r="AF159" s="147">
        <v>17</v>
      </c>
      <c r="AG159" s="147">
        <v>13094</v>
      </c>
      <c r="AH159" s="147">
        <v>6736</v>
      </c>
      <c r="AI159" s="147">
        <v>6358</v>
      </c>
      <c r="AJ159" s="147">
        <v>75</v>
      </c>
      <c r="AK159" s="147">
        <v>71</v>
      </c>
      <c r="AL159" s="147">
        <v>78</v>
      </c>
    </row>
    <row r="160" spans="1:38" x14ac:dyDescent="0.35">
      <c r="A160" s="133" t="s">
        <v>220</v>
      </c>
      <c r="B160" s="133" t="s">
        <v>221</v>
      </c>
      <c r="C160" s="147">
        <v>5324</v>
      </c>
      <c r="D160" s="147">
        <v>2545</v>
      </c>
      <c r="E160" s="147">
        <v>2779</v>
      </c>
      <c r="F160" s="147">
        <v>83</v>
      </c>
      <c r="G160" s="147">
        <v>80</v>
      </c>
      <c r="H160" s="147">
        <v>85</v>
      </c>
      <c r="I160" s="147">
        <v>448</v>
      </c>
      <c r="J160" s="147">
        <v>301</v>
      </c>
      <c r="K160" s="147">
        <v>147</v>
      </c>
      <c r="L160" s="147">
        <v>43</v>
      </c>
      <c r="M160" s="147">
        <v>44</v>
      </c>
      <c r="N160" s="147">
        <v>42</v>
      </c>
      <c r="O160" s="147">
        <v>334</v>
      </c>
      <c r="P160" s="147">
        <v>246</v>
      </c>
      <c r="Q160" s="147">
        <v>88</v>
      </c>
      <c r="R160" s="147">
        <v>38</v>
      </c>
      <c r="S160" s="147">
        <v>37</v>
      </c>
      <c r="T160" s="147">
        <v>40</v>
      </c>
      <c r="U160" s="147">
        <v>782</v>
      </c>
      <c r="V160" s="147">
        <v>547</v>
      </c>
      <c r="W160" s="147">
        <v>235</v>
      </c>
      <c r="X160" s="147">
        <v>41</v>
      </c>
      <c r="Y160" s="147">
        <v>41</v>
      </c>
      <c r="Z160" s="147">
        <v>41</v>
      </c>
      <c r="AA160" s="147">
        <v>133</v>
      </c>
      <c r="AB160" s="147">
        <v>100</v>
      </c>
      <c r="AC160" s="147">
        <v>33</v>
      </c>
      <c r="AD160" s="147">
        <v>17</v>
      </c>
      <c r="AE160" s="147">
        <v>16</v>
      </c>
      <c r="AF160" s="147">
        <v>21</v>
      </c>
      <c r="AG160" s="147">
        <v>6265</v>
      </c>
      <c r="AH160" s="147">
        <v>3207</v>
      </c>
      <c r="AI160" s="147">
        <v>3058</v>
      </c>
      <c r="AJ160" s="147">
        <v>76</v>
      </c>
      <c r="AK160" s="147">
        <v>71</v>
      </c>
      <c r="AL160" s="147">
        <v>81</v>
      </c>
    </row>
    <row r="161" spans="1:38" x14ac:dyDescent="0.35">
      <c r="A161" s="133" t="s">
        <v>355</v>
      </c>
      <c r="B161" s="133" t="s">
        <v>356</v>
      </c>
      <c r="C161" s="147">
        <v>7763</v>
      </c>
      <c r="D161" s="147">
        <v>3770</v>
      </c>
      <c r="E161" s="147">
        <v>3993</v>
      </c>
      <c r="F161" s="147">
        <v>77</v>
      </c>
      <c r="G161" s="147">
        <v>74</v>
      </c>
      <c r="H161" s="147">
        <v>79</v>
      </c>
      <c r="I161" s="147">
        <v>703</v>
      </c>
      <c r="J161" s="147">
        <v>462</v>
      </c>
      <c r="K161" s="147">
        <v>241</v>
      </c>
      <c r="L161" s="147">
        <v>34</v>
      </c>
      <c r="M161" s="147">
        <v>34</v>
      </c>
      <c r="N161" s="147">
        <v>34</v>
      </c>
      <c r="O161" s="147">
        <v>498</v>
      </c>
      <c r="P161" s="147">
        <v>360</v>
      </c>
      <c r="Q161" s="147">
        <v>138</v>
      </c>
      <c r="R161" s="147">
        <v>34</v>
      </c>
      <c r="S161" s="147">
        <v>34</v>
      </c>
      <c r="T161" s="147">
        <v>35</v>
      </c>
      <c r="U161" s="147">
        <v>1201</v>
      </c>
      <c r="V161" s="147">
        <v>822</v>
      </c>
      <c r="W161" s="147">
        <v>379</v>
      </c>
      <c r="X161" s="147">
        <v>34</v>
      </c>
      <c r="Y161" s="147">
        <v>34</v>
      </c>
      <c r="Z161" s="147">
        <v>34</v>
      </c>
      <c r="AA161" s="147">
        <v>160</v>
      </c>
      <c r="AB161" s="147">
        <v>117</v>
      </c>
      <c r="AC161" s="147">
        <v>43</v>
      </c>
      <c r="AD161" s="147">
        <v>16</v>
      </c>
      <c r="AE161" s="147">
        <v>15</v>
      </c>
      <c r="AF161" s="147">
        <v>16</v>
      </c>
      <c r="AG161" s="147">
        <v>9164</v>
      </c>
      <c r="AH161" s="147">
        <v>4731</v>
      </c>
      <c r="AI161" s="147">
        <v>4433</v>
      </c>
      <c r="AJ161" s="147">
        <v>70</v>
      </c>
      <c r="AK161" s="147">
        <v>65</v>
      </c>
      <c r="AL161" s="147">
        <v>75</v>
      </c>
    </row>
    <row r="162" spans="1:38" x14ac:dyDescent="0.35">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row>
    <row r="163" spans="1:38" x14ac:dyDescent="0.35">
      <c r="A163" s="164" t="s">
        <v>72</v>
      </c>
      <c r="B163" s="176" t="s">
        <v>73</v>
      </c>
      <c r="C163" s="147">
        <v>24570</v>
      </c>
      <c r="D163" s="147">
        <v>11590</v>
      </c>
      <c r="E163" s="147">
        <v>12990</v>
      </c>
      <c r="F163" s="147">
        <v>83</v>
      </c>
      <c r="G163" s="147">
        <v>80</v>
      </c>
      <c r="H163" s="147">
        <v>85</v>
      </c>
      <c r="I163" s="147">
        <v>2450</v>
      </c>
      <c r="J163" s="147">
        <v>1570</v>
      </c>
      <c r="K163" s="147">
        <v>880</v>
      </c>
      <c r="L163" s="147">
        <v>41</v>
      </c>
      <c r="M163" s="147">
        <v>42</v>
      </c>
      <c r="N163" s="147">
        <v>40</v>
      </c>
      <c r="O163" s="147">
        <v>2300</v>
      </c>
      <c r="P163" s="147">
        <v>1620</v>
      </c>
      <c r="Q163" s="147">
        <v>680</v>
      </c>
      <c r="R163" s="147">
        <v>41</v>
      </c>
      <c r="S163" s="147">
        <v>41</v>
      </c>
      <c r="T163" s="147">
        <v>42</v>
      </c>
      <c r="U163" s="147">
        <v>4750</v>
      </c>
      <c r="V163" s="147">
        <v>3190</v>
      </c>
      <c r="W163" s="147">
        <v>1560</v>
      </c>
      <c r="X163" s="147">
        <v>41</v>
      </c>
      <c r="Y163" s="147">
        <v>41</v>
      </c>
      <c r="Z163" s="147">
        <v>41</v>
      </c>
      <c r="AA163" s="147">
        <v>500</v>
      </c>
      <c r="AB163" s="147">
        <v>340</v>
      </c>
      <c r="AC163" s="147">
        <v>160</v>
      </c>
      <c r="AD163" s="147">
        <v>11</v>
      </c>
      <c r="AE163" s="147">
        <v>12</v>
      </c>
      <c r="AF163" s="147">
        <v>11</v>
      </c>
      <c r="AG163" s="147">
        <v>29930</v>
      </c>
      <c r="AH163" s="147">
        <v>15170</v>
      </c>
      <c r="AI163" s="147">
        <v>14760</v>
      </c>
      <c r="AJ163" s="147">
        <v>75</v>
      </c>
      <c r="AK163" s="147">
        <v>71</v>
      </c>
      <c r="AL163" s="147">
        <v>79</v>
      </c>
    </row>
    <row r="164" spans="1:38" x14ac:dyDescent="0.35">
      <c r="A164" s="164" t="s">
        <v>98</v>
      </c>
      <c r="B164" s="176" t="s">
        <v>99</v>
      </c>
      <c r="C164" s="147">
        <v>72480</v>
      </c>
      <c r="D164" s="147">
        <v>35070</v>
      </c>
      <c r="E164" s="147">
        <v>37410</v>
      </c>
      <c r="F164" s="147">
        <v>81</v>
      </c>
      <c r="G164" s="147">
        <v>79</v>
      </c>
      <c r="H164" s="147">
        <v>83</v>
      </c>
      <c r="I164" s="147">
        <v>7180</v>
      </c>
      <c r="J164" s="147">
        <v>4690</v>
      </c>
      <c r="K164" s="147">
        <v>2490</v>
      </c>
      <c r="L164" s="147">
        <v>39</v>
      </c>
      <c r="M164" s="147">
        <v>39</v>
      </c>
      <c r="N164" s="147">
        <v>40</v>
      </c>
      <c r="O164" s="147">
        <v>4510</v>
      </c>
      <c r="P164" s="147">
        <v>3200</v>
      </c>
      <c r="Q164" s="147">
        <v>1310</v>
      </c>
      <c r="R164" s="147">
        <v>37</v>
      </c>
      <c r="S164" s="147">
        <v>37</v>
      </c>
      <c r="T164" s="147">
        <v>35</v>
      </c>
      <c r="U164" s="147">
        <v>11690</v>
      </c>
      <c r="V164" s="147">
        <v>7890</v>
      </c>
      <c r="W164" s="147">
        <v>3800</v>
      </c>
      <c r="X164" s="147">
        <v>38</v>
      </c>
      <c r="Y164" s="147">
        <v>38</v>
      </c>
      <c r="Z164" s="147">
        <v>38</v>
      </c>
      <c r="AA164" s="147">
        <v>1310</v>
      </c>
      <c r="AB164" s="147">
        <v>940</v>
      </c>
      <c r="AC164" s="147">
        <v>370</v>
      </c>
      <c r="AD164" s="147">
        <v>15</v>
      </c>
      <c r="AE164" s="147">
        <v>17</v>
      </c>
      <c r="AF164" s="147">
        <v>10</v>
      </c>
      <c r="AG164" s="147">
        <v>86000</v>
      </c>
      <c r="AH164" s="147">
        <v>44170</v>
      </c>
      <c r="AI164" s="147">
        <v>41830</v>
      </c>
      <c r="AJ164" s="147">
        <v>74</v>
      </c>
      <c r="AK164" s="147">
        <v>70</v>
      </c>
      <c r="AL164" s="147">
        <v>78</v>
      </c>
    </row>
    <row r="165" spans="1:38" x14ac:dyDescent="0.35">
      <c r="A165" s="164" t="s">
        <v>145</v>
      </c>
      <c r="B165" s="177" t="s">
        <v>146</v>
      </c>
      <c r="C165" s="147">
        <v>54170</v>
      </c>
      <c r="D165" s="147">
        <v>26020</v>
      </c>
      <c r="E165" s="147">
        <v>28160</v>
      </c>
      <c r="F165" s="147">
        <v>79</v>
      </c>
      <c r="G165" s="147">
        <v>77</v>
      </c>
      <c r="H165" s="147">
        <v>81</v>
      </c>
      <c r="I165" s="147">
        <v>5300</v>
      </c>
      <c r="J165" s="147">
        <v>3460</v>
      </c>
      <c r="K165" s="147">
        <v>1840</v>
      </c>
      <c r="L165" s="147">
        <v>39</v>
      </c>
      <c r="M165" s="147">
        <v>40</v>
      </c>
      <c r="N165" s="147">
        <v>39</v>
      </c>
      <c r="O165" s="147">
        <v>3930</v>
      </c>
      <c r="P165" s="147">
        <v>2800</v>
      </c>
      <c r="Q165" s="147">
        <v>1130</v>
      </c>
      <c r="R165" s="147">
        <v>38</v>
      </c>
      <c r="S165" s="147">
        <v>37</v>
      </c>
      <c r="T165" s="147">
        <v>40</v>
      </c>
      <c r="U165" s="147">
        <v>9230</v>
      </c>
      <c r="V165" s="147">
        <v>6260</v>
      </c>
      <c r="W165" s="147">
        <v>2970</v>
      </c>
      <c r="X165" s="147">
        <v>39</v>
      </c>
      <c r="Y165" s="147">
        <v>38</v>
      </c>
      <c r="Z165" s="147">
        <v>39</v>
      </c>
      <c r="AA165" s="147">
        <v>880</v>
      </c>
      <c r="AB165" s="147">
        <v>650</v>
      </c>
      <c r="AC165" s="147">
        <v>230</v>
      </c>
      <c r="AD165" s="147">
        <v>16</v>
      </c>
      <c r="AE165" s="147">
        <v>17</v>
      </c>
      <c r="AF165" s="147">
        <v>13</v>
      </c>
      <c r="AG165" s="147">
        <v>64690</v>
      </c>
      <c r="AH165" s="147">
        <v>33150</v>
      </c>
      <c r="AI165" s="147">
        <v>31540</v>
      </c>
      <c r="AJ165" s="147">
        <v>72</v>
      </c>
      <c r="AK165" s="147">
        <v>68</v>
      </c>
      <c r="AL165" s="147">
        <v>76</v>
      </c>
    </row>
    <row r="166" spans="1:38" x14ac:dyDescent="0.35">
      <c r="A166" s="164" t="s">
        <v>176</v>
      </c>
      <c r="B166" s="176" t="s">
        <v>177</v>
      </c>
      <c r="C166" s="147">
        <v>46920</v>
      </c>
      <c r="D166" s="147">
        <v>22920</v>
      </c>
      <c r="E166" s="147">
        <v>23990</v>
      </c>
      <c r="F166" s="147">
        <v>78</v>
      </c>
      <c r="G166" s="147">
        <v>76</v>
      </c>
      <c r="H166" s="147">
        <v>81</v>
      </c>
      <c r="I166" s="147">
        <v>3590</v>
      </c>
      <c r="J166" s="147">
        <v>2320</v>
      </c>
      <c r="K166" s="147">
        <v>1270</v>
      </c>
      <c r="L166" s="147">
        <v>36</v>
      </c>
      <c r="M166" s="147">
        <v>35</v>
      </c>
      <c r="N166" s="147">
        <v>36</v>
      </c>
      <c r="O166" s="147">
        <v>2710</v>
      </c>
      <c r="P166" s="147">
        <v>1990</v>
      </c>
      <c r="Q166" s="147">
        <v>720</v>
      </c>
      <c r="R166" s="147">
        <v>38</v>
      </c>
      <c r="S166" s="147">
        <v>37</v>
      </c>
      <c r="T166" s="147">
        <v>40</v>
      </c>
      <c r="U166" s="147">
        <v>6300</v>
      </c>
      <c r="V166" s="147">
        <v>4300</v>
      </c>
      <c r="W166" s="147">
        <v>1990</v>
      </c>
      <c r="X166" s="147">
        <v>36</v>
      </c>
      <c r="Y166" s="147">
        <v>36</v>
      </c>
      <c r="Z166" s="147">
        <v>37</v>
      </c>
      <c r="AA166" s="147">
        <v>670</v>
      </c>
      <c r="AB166" s="147">
        <v>470</v>
      </c>
      <c r="AC166" s="147">
        <v>200</v>
      </c>
      <c r="AD166" s="147">
        <v>14</v>
      </c>
      <c r="AE166" s="147">
        <v>15</v>
      </c>
      <c r="AF166" s="147">
        <v>12</v>
      </c>
      <c r="AG166" s="147">
        <v>54230</v>
      </c>
      <c r="AH166" s="147">
        <v>27870</v>
      </c>
      <c r="AI166" s="147">
        <v>26360</v>
      </c>
      <c r="AJ166" s="147">
        <v>72</v>
      </c>
      <c r="AK166" s="147">
        <v>69</v>
      </c>
      <c r="AL166" s="147">
        <v>76</v>
      </c>
    </row>
    <row r="167" spans="1:38" x14ac:dyDescent="0.35">
      <c r="A167" s="164" t="s">
        <v>196</v>
      </c>
      <c r="B167" s="176" t="s">
        <v>197</v>
      </c>
      <c r="C167" s="147">
        <v>58250</v>
      </c>
      <c r="D167" s="147">
        <v>27830</v>
      </c>
      <c r="E167" s="147">
        <v>30420</v>
      </c>
      <c r="F167" s="147">
        <v>83</v>
      </c>
      <c r="G167" s="147">
        <v>81</v>
      </c>
      <c r="H167" s="147">
        <v>84</v>
      </c>
      <c r="I167" s="147">
        <v>5940</v>
      </c>
      <c r="J167" s="147">
        <v>3920</v>
      </c>
      <c r="K167" s="147">
        <v>2020</v>
      </c>
      <c r="L167" s="147">
        <v>41</v>
      </c>
      <c r="M167" s="147">
        <v>42</v>
      </c>
      <c r="N167" s="147">
        <v>39</v>
      </c>
      <c r="O167" s="147">
        <v>4680</v>
      </c>
      <c r="P167" s="147">
        <v>3350</v>
      </c>
      <c r="Q167" s="147">
        <v>1330</v>
      </c>
      <c r="R167" s="147">
        <v>37</v>
      </c>
      <c r="S167" s="147">
        <v>37</v>
      </c>
      <c r="T167" s="147">
        <v>37</v>
      </c>
      <c r="U167" s="147">
        <v>10620</v>
      </c>
      <c r="V167" s="147">
        <v>7270</v>
      </c>
      <c r="W167" s="147">
        <v>3350</v>
      </c>
      <c r="X167" s="147">
        <v>39</v>
      </c>
      <c r="Y167" s="147">
        <v>40</v>
      </c>
      <c r="Z167" s="147">
        <v>38</v>
      </c>
      <c r="AA167" s="147">
        <v>1240</v>
      </c>
      <c r="AB167" s="147">
        <v>880</v>
      </c>
      <c r="AC167" s="147">
        <v>370</v>
      </c>
      <c r="AD167" s="147">
        <v>15</v>
      </c>
      <c r="AE167" s="147">
        <v>15</v>
      </c>
      <c r="AF167" s="147">
        <v>16</v>
      </c>
      <c r="AG167" s="147">
        <v>70540</v>
      </c>
      <c r="AH167" s="147">
        <v>36200</v>
      </c>
      <c r="AI167" s="147">
        <v>34340</v>
      </c>
      <c r="AJ167" s="147">
        <v>75</v>
      </c>
      <c r="AK167" s="147">
        <v>71</v>
      </c>
      <c r="AL167" s="147">
        <v>79</v>
      </c>
    </row>
    <row r="168" spans="1:38" x14ac:dyDescent="0.35">
      <c r="A168" s="164" t="s">
        <v>226</v>
      </c>
      <c r="B168" s="176" t="s">
        <v>227</v>
      </c>
      <c r="C168" s="147">
        <v>60530</v>
      </c>
      <c r="D168" s="147">
        <v>29180</v>
      </c>
      <c r="E168" s="147">
        <v>31340</v>
      </c>
      <c r="F168" s="147">
        <v>80</v>
      </c>
      <c r="G168" s="147">
        <v>78</v>
      </c>
      <c r="H168" s="147">
        <v>81</v>
      </c>
      <c r="I168" s="147">
        <v>5320</v>
      </c>
      <c r="J168" s="147">
        <v>3520</v>
      </c>
      <c r="K168" s="147">
        <v>1800</v>
      </c>
      <c r="L168" s="147">
        <v>38</v>
      </c>
      <c r="M168" s="147">
        <v>39</v>
      </c>
      <c r="N168" s="147">
        <v>36</v>
      </c>
      <c r="O168" s="147">
        <v>3800</v>
      </c>
      <c r="P168" s="147">
        <v>2780</v>
      </c>
      <c r="Q168" s="147">
        <v>1030</v>
      </c>
      <c r="R168" s="147">
        <v>37</v>
      </c>
      <c r="S168" s="147">
        <v>38</v>
      </c>
      <c r="T168" s="147">
        <v>35</v>
      </c>
      <c r="U168" s="147">
        <v>9120</v>
      </c>
      <c r="V168" s="147">
        <v>6290</v>
      </c>
      <c r="W168" s="147">
        <v>2830</v>
      </c>
      <c r="X168" s="147">
        <v>37</v>
      </c>
      <c r="Y168" s="147">
        <v>38</v>
      </c>
      <c r="Z168" s="147">
        <v>36</v>
      </c>
      <c r="AA168" s="147">
        <v>1270</v>
      </c>
      <c r="AB168" s="147">
        <v>930</v>
      </c>
      <c r="AC168" s="147">
        <v>350</v>
      </c>
      <c r="AD168" s="147">
        <v>19</v>
      </c>
      <c r="AE168" s="147">
        <v>20</v>
      </c>
      <c r="AF168" s="147">
        <v>15</v>
      </c>
      <c r="AG168" s="147">
        <v>71320</v>
      </c>
      <c r="AH168" s="147">
        <v>36610</v>
      </c>
      <c r="AI168" s="147">
        <v>34710</v>
      </c>
      <c r="AJ168" s="147">
        <v>73</v>
      </c>
      <c r="AK168" s="147">
        <v>69</v>
      </c>
      <c r="AL168" s="147">
        <v>77</v>
      </c>
    </row>
    <row r="169" spans="1:38" x14ac:dyDescent="0.35">
      <c r="A169" s="164" t="s">
        <v>249</v>
      </c>
      <c r="B169" s="176" t="s">
        <v>429</v>
      </c>
      <c r="C169" s="147">
        <v>85400</v>
      </c>
      <c r="D169" s="147">
        <v>40510</v>
      </c>
      <c r="E169" s="147">
        <v>44890</v>
      </c>
      <c r="F169" s="147">
        <v>84</v>
      </c>
      <c r="G169" s="147">
        <v>83</v>
      </c>
      <c r="H169" s="147">
        <v>86</v>
      </c>
      <c r="I169" s="147">
        <v>8030</v>
      </c>
      <c r="J169" s="147">
        <v>5120</v>
      </c>
      <c r="K169" s="147">
        <v>2900</v>
      </c>
      <c r="L169" s="147">
        <v>50</v>
      </c>
      <c r="M169" s="147">
        <v>51</v>
      </c>
      <c r="N169" s="147">
        <v>49</v>
      </c>
      <c r="O169" s="147">
        <v>6520</v>
      </c>
      <c r="P169" s="147">
        <v>4700</v>
      </c>
      <c r="Q169" s="147">
        <v>1830</v>
      </c>
      <c r="R169" s="147">
        <v>46</v>
      </c>
      <c r="S169" s="147">
        <v>45</v>
      </c>
      <c r="T169" s="147">
        <v>46</v>
      </c>
      <c r="U169" s="147">
        <v>14550</v>
      </c>
      <c r="V169" s="147">
        <v>9820</v>
      </c>
      <c r="W169" s="147">
        <v>4730</v>
      </c>
      <c r="X169" s="147">
        <v>48</v>
      </c>
      <c r="Y169" s="147">
        <v>48</v>
      </c>
      <c r="Z169" s="147">
        <v>48</v>
      </c>
      <c r="AA169" s="147">
        <v>1970</v>
      </c>
      <c r="AB169" s="147">
        <v>1460</v>
      </c>
      <c r="AC169" s="147">
        <v>510</v>
      </c>
      <c r="AD169" s="147">
        <v>19</v>
      </c>
      <c r="AE169" s="147">
        <v>19</v>
      </c>
      <c r="AF169" s="147">
        <v>16</v>
      </c>
      <c r="AG169" s="147">
        <v>102960</v>
      </c>
      <c r="AH169" s="147">
        <v>52340</v>
      </c>
      <c r="AI169" s="147">
        <v>50630</v>
      </c>
      <c r="AJ169" s="147">
        <v>77</v>
      </c>
      <c r="AK169" s="147">
        <v>74</v>
      </c>
      <c r="AL169" s="147">
        <v>81</v>
      </c>
    </row>
    <row r="170" spans="1:38" x14ac:dyDescent="0.35">
      <c r="A170" s="165" t="s">
        <v>251</v>
      </c>
      <c r="B170" s="176" t="s">
        <v>252</v>
      </c>
      <c r="C170" s="147">
        <v>29100</v>
      </c>
      <c r="D170" s="147">
        <v>13750</v>
      </c>
      <c r="E170" s="147">
        <v>15350</v>
      </c>
      <c r="F170" s="147">
        <v>85</v>
      </c>
      <c r="G170" s="147">
        <v>83</v>
      </c>
      <c r="H170" s="147">
        <v>86</v>
      </c>
      <c r="I170" s="147">
        <v>2740</v>
      </c>
      <c r="J170" s="147">
        <v>1680</v>
      </c>
      <c r="K170" s="147">
        <v>1060</v>
      </c>
      <c r="L170" s="147">
        <v>55</v>
      </c>
      <c r="M170" s="147">
        <v>55</v>
      </c>
      <c r="N170" s="147">
        <v>55</v>
      </c>
      <c r="O170" s="147">
        <v>2600</v>
      </c>
      <c r="P170" s="147">
        <v>1870</v>
      </c>
      <c r="Q170" s="147">
        <v>740</v>
      </c>
      <c r="R170" s="147">
        <v>47</v>
      </c>
      <c r="S170" s="147">
        <v>47</v>
      </c>
      <c r="T170" s="147">
        <v>46</v>
      </c>
      <c r="U170" s="147">
        <v>5350</v>
      </c>
      <c r="V170" s="147">
        <v>3550</v>
      </c>
      <c r="W170" s="147">
        <v>1800</v>
      </c>
      <c r="X170" s="147">
        <v>51</v>
      </c>
      <c r="Y170" s="147">
        <v>51</v>
      </c>
      <c r="Z170" s="147">
        <v>51</v>
      </c>
      <c r="AA170" s="147">
        <v>710</v>
      </c>
      <c r="AB170" s="147">
        <v>520</v>
      </c>
      <c r="AC170" s="147">
        <v>190</v>
      </c>
      <c r="AD170" s="147">
        <v>20</v>
      </c>
      <c r="AE170" s="147">
        <v>21</v>
      </c>
      <c r="AF170" s="147">
        <v>18</v>
      </c>
      <c r="AG170" s="147">
        <v>35470</v>
      </c>
      <c r="AH170" s="147">
        <v>17980</v>
      </c>
      <c r="AI170" s="147">
        <v>17490</v>
      </c>
      <c r="AJ170" s="147">
        <v>78</v>
      </c>
      <c r="AK170" s="147">
        <v>74</v>
      </c>
      <c r="AL170" s="147">
        <v>82</v>
      </c>
    </row>
    <row r="171" spans="1:38" x14ac:dyDescent="0.35">
      <c r="A171" s="165" t="s">
        <v>281</v>
      </c>
      <c r="B171" s="157" t="s">
        <v>282</v>
      </c>
      <c r="C171" s="147">
        <v>56300</v>
      </c>
      <c r="D171" s="147">
        <v>26770</v>
      </c>
      <c r="E171" s="147">
        <v>29540</v>
      </c>
      <c r="F171" s="147">
        <v>84</v>
      </c>
      <c r="G171" s="147">
        <v>82</v>
      </c>
      <c r="H171" s="147">
        <v>85</v>
      </c>
      <c r="I171" s="147">
        <v>5290</v>
      </c>
      <c r="J171" s="147">
        <v>3440</v>
      </c>
      <c r="K171" s="147">
        <v>1840</v>
      </c>
      <c r="L171" s="147">
        <v>48</v>
      </c>
      <c r="M171" s="147">
        <v>49</v>
      </c>
      <c r="N171" s="147">
        <v>46</v>
      </c>
      <c r="O171" s="147">
        <v>3920</v>
      </c>
      <c r="P171" s="147">
        <v>2830</v>
      </c>
      <c r="Q171" s="147">
        <v>1090</v>
      </c>
      <c r="R171" s="147">
        <v>45</v>
      </c>
      <c r="S171" s="147">
        <v>44</v>
      </c>
      <c r="T171" s="147">
        <v>46</v>
      </c>
      <c r="U171" s="147">
        <v>9210</v>
      </c>
      <c r="V171" s="147">
        <v>6270</v>
      </c>
      <c r="W171" s="147">
        <v>2930</v>
      </c>
      <c r="X171" s="147">
        <v>47</v>
      </c>
      <c r="Y171" s="147">
        <v>47</v>
      </c>
      <c r="Z171" s="147">
        <v>46</v>
      </c>
      <c r="AA171" s="147">
        <v>1260</v>
      </c>
      <c r="AB171" s="147">
        <v>940</v>
      </c>
      <c r="AC171" s="147">
        <v>320</v>
      </c>
      <c r="AD171" s="147">
        <v>18</v>
      </c>
      <c r="AE171" s="147">
        <v>19</v>
      </c>
      <c r="AF171" s="147">
        <v>15</v>
      </c>
      <c r="AG171" s="147">
        <v>67490</v>
      </c>
      <c r="AH171" s="147">
        <v>34350</v>
      </c>
      <c r="AI171" s="147">
        <v>33140</v>
      </c>
      <c r="AJ171" s="147">
        <v>77</v>
      </c>
      <c r="AK171" s="147">
        <v>73</v>
      </c>
      <c r="AL171" s="147">
        <v>81</v>
      </c>
    </row>
    <row r="172" spans="1:38" x14ac:dyDescent="0.35">
      <c r="A172" s="164" t="s">
        <v>321</v>
      </c>
      <c r="B172" s="158" t="s">
        <v>322</v>
      </c>
      <c r="C172" s="147">
        <v>85730</v>
      </c>
      <c r="D172" s="147">
        <v>41250</v>
      </c>
      <c r="E172" s="147">
        <v>44480</v>
      </c>
      <c r="F172" s="147">
        <v>80</v>
      </c>
      <c r="G172" s="147">
        <v>79</v>
      </c>
      <c r="H172" s="147">
        <v>82</v>
      </c>
      <c r="I172" s="147">
        <v>8080</v>
      </c>
      <c r="J172" s="147">
        <v>5290</v>
      </c>
      <c r="K172" s="147">
        <v>2780</v>
      </c>
      <c r="L172" s="147">
        <v>39</v>
      </c>
      <c r="M172" s="147">
        <v>40</v>
      </c>
      <c r="N172" s="147">
        <v>38</v>
      </c>
      <c r="O172" s="147">
        <v>5670</v>
      </c>
      <c r="P172" s="147">
        <v>4050</v>
      </c>
      <c r="Q172" s="147">
        <v>1620</v>
      </c>
      <c r="R172" s="147">
        <v>36</v>
      </c>
      <c r="S172" s="147">
        <v>36</v>
      </c>
      <c r="T172" s="147">
        <v>36</v>
      </c>
      <c r="U172" s="147">
        <v>13750</v>
      </c>
      <c r="V172" s="147">
        <v>9340</v>
      </c>
      <c r="W172" s="147">
        <v>4410</v>
      </c>
      <c r="X172" s="147">
        <v>38</v>
      </c>
      <c r="Y172" s="147">
        <v>39</v>
      </c>
      <c r="Z172" s="147">
        <v>38</v>
      </c>
      <c r="AA172" s="147">
        <v>1800</v>
      </c>
      <c r="AB172" s="147">
        <v>1340</v>
      </c>
      <c r="AC172" s="147">
        <v>460</v>
      </c>
      <c r="AD172" s="147">
        <v>19</v>
      </c>
      <c r="AE172" s="147">
        <v>19</v>
      </c>
      <c r="AF172" s="147">
        <v>17</v>
      </c>
      <c r="AG172" s="147">
        <v>101840</v>
      </c>
      <c r="AH172" s="147">
        <v>52220</v>
      </c>
      <c r="AI172" s="147">
        <v>49620</v>
      </c>
      <c r="AJ172" s="147">
        <v>73</v>
      </c>
      <c r="AK172" s="147">
        <v>70</v>
      </c>
      <c r="AL172" s="147">
        <v>77</v>
      </c>
    </row>
    <row r="173" spans="1:38" x14ac:dyDescent="0.35">
      <c r="A173" s="164" t="s">
        <v>361</v>
      </c>
      <c r="B173" s="158" t="s">
        <v>362</v>
      </c>
      <c r="C173" s="147">
        <v>49030</v>
      </c>
      <c r="D173" s="147">
        <v>23480</v>
      </c>
      <c r="E173" s="147">
        <v>25550</v>
      </c>
      <c r="F173" s="147">
        <v>81</v>
      </c>
      <c r="G173" s="147">
        <v>80</v>
      </c>
      <c r="H173" s="147">
        <v>83</v>
      </c>
      <c r="I173" s="147">
        <v>4800</v>
      </c>
      <c r="J173" s="147">
        <v>3110</v>
      </c>
      <c r="K173" s="147">
        <v>1690</v>
      </c>
      <c r="L173" s="147">
        <v>42</v>
      </c>
      <c r="M173" s="147">
        <v>42</v>
      </c>
      <c r="N173" s="147">
        <v>41</v>
      </c>
      <c r="O173" s="147">
        <v>3260</v>
      </c>
      <c r="P173" s="147">
        <v>2350</v>
      </c>
      <c r="Q173" s="147">
        <v>920</v>
      </c>
      <c r="R173" s="147">
        <v>39</v>
      </c>
      <c r="S173" s="147">
        <v>39</v>
      </c>
      <c r="T173" s="147">
        <v>39</v>
      </c>
      <c r="U173" s="147">
        <v>8070</v>
      </c>
      <c r="V173" s="147">
        <v>5460</v>
      </c>
      <c r="W173" s="147">
        <v>2610</v>
      </c>
      <c r="X173" s="147">
        <v>40</v>
      </c>
      <c r="Y173" s="147">
        <v>41</v>
      </c>
      <c r="Z173" s="147">
        <v>40</v>
      </c>
      <c r="AA173" s="147">
        <v>1010</v>
      </c>
      <c r="AB173" s="147">
        <v>720</v>
      </c>
      <c r="AC173" s="147">
        <v>290</v>
      </c>
      <c r="AD173" s="147">
        <v>17</v>
      </c>
      <c r="AE173" s="147">
        <v>19</v>
      </c>
      <c r="AF173" s="147">
        <v>12</v>
      </c>
      <c r="AG173" s="147">
        <v>58410</v>
      </c>
      <c r="AH173" s="147">
        <v>29810</v>
      </c>
      <c r="AI173" s="147">
        <v>28600</v>
      </c>
      <c r="AJ173" s="147">
        <v>74</v>
      </c>
      <c r="AK173" s="147">
        <v>71</v>
      </c>
      <c r="AL173" s="147">
        <v>78</v>
      </c>
    </row>
    <row r="174" spans="1:38" x14ac:dyDescent="0.35">
      <c r="A174" s="166" t="s">
        <v>70</v>
      </c>
      <c r="B174" s="172" t="s">
        <v>71</v>
      </c>
      <c r="C174" s="147">
        <v>537072</v>
      </c>
      <c r="D174" s="147">
        <v>257851</v>
      </c>
      <c r="E174" s="147">
        <v>279221</v>
      </c>
      <c r="F174" s="147">
        <v>81</v>
      </c>
      <c r="G174" s="147">
        <v>79</v>
      </c>
      <c r="H174" s="147">
        <v>83</v>
      </c>
      <c r="I174" s="147">
        <v>50673</v>
      </c>
      <c r="J174" s="147">
        <v>33004</v>
      </c>
      <c r="K174" s="147">
        <v>17669</v>
      </c>
      <c r="L174" s="147">
        <v>41</v>
      </c>
      <c r="M174" s="147">
        <v>42</v>
      </c>
      <c r="N174" s="147">
        <v>40</v>
      </c>
      <c r="O174" s="147">
        <v>37392</v>
      </c>
      <c r="P174" s="147">
        <v>26821</v>
      </c>
      <c r="Q174" s="147">
        <v>10571</v>
      </c>
      <c r="R174" s="147">
        <v>39</v>
      </c>
      <c r="S174" s="147">
        <v>39</v>
      </c>
      <c r="T174" s="147">
        <v>39</v>
      </c>
      <c r="U174" s="147">
        <v>88065</v>
      </c>
      <c r="V174" s="147">
        <v>59825</v>
      </c>
      <c r="W174" s="147">
        <v>28240</v>
      </c>
      <c r="X174" s="147">
        <v>40</v>
      </c>
      <c r="Y174" s="147">
        <v>40</v>
      </c>
      <c r="Z174" s="147">
        <v>40</v>
      </c>
      <c r="AA174" s="147">
        <v>10649</v>
      </c>
      <c r="AB174" s="147">
        <v>7728</v>
      </c>
      <c r="AC174" s="147">
        <v>2921</v>
      </c>
      <c r="AD174" s="147">
        <v>17</v>
      </c>
      <c r="AE174" s="147">
        <v>18</v>
      </c>
      <c r="AF174" s="147">
        <v>14</v>
      </c>
      <c r="AG174" s="147">
        <v>639928</v>
      </c>
      <c r="AH174" s="147">
        <v>327534</v>
      </c>
      <c r="AI174" s="147">
        <v>312394</v>
      </c>
      <c r="AJ174" s="147">
        <v>74</v>
      </c>
      <c r="AK174" s="147">
        <v>70</v>
      </c>
      <c r="AL174" s="147">
        <v>78</v>
      </c>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C000"/>
  </sheetPr>
  <dimension ref="A1:R48"/>
  <sheetViews>
    <sheetView showGridLines="0" workbookViewId="0">
      <pane ySplit="8" topLeftCell="A9" activePane="bottomLeft" state="frozen"/>
      <selection sqref="A1:M1"/>
      <selection pane="bottomLeft" sqref="A1:K1"/>
    </sheetView>
  </sheetViews>
  <sheetFormatPr defaultColWidth="9.1328125" defaultRowHeight="10.15" x14ac:dyDescent="0.3"/>
  <cols>
    <col min="1" max="1" width="9.1328125" style="168" customWidth="1"/>
    <col min="2" max="2" width="55.59765625" style="168" customWidth="1"/>
    <col min="3" max="3" width="15" style="168" customWidth="1"/>
    <col min="4" max="4" width="1.86328125" style="168" customWidth="1"/>
    <col min="5" max="5" width="15" style="168" customWidth="1"/>
    <col min="6" max="6" width="1.86328125" style="168" customWidth="1"/>
    <col min="7" max="7" width="15" style="168" customWidth="1"/>
    <col min="8" max="8" width="1.86328125" style="168" customWidth="1"/>
    <col min="9" max="9" width="15" style="31" customWidth="1"/>
    <col min="10" max="10" width="1.86328125" style="168" customWidth="1"/>
    <col min="11" max="11" width="15" style="31" customWidth="1"/>
    <col min="12" max="12" width="12.1328125" style="168" customWidth="1"/>
    <col min="13" max="16384" width="9.1328125" style="168"/>
  </cols>
  <sheetData>
    <row r="1" spans="1:15" s="1" customFormat="1" ht="12.75" customHeight="1" x14ac:dyDescent="0.4">
      <c r="A1" s="644" t="s">
        <v>659</v>
      </c>
      <c r="B1" s="644"/>
      <c r="C1" s="644"/>
      <c r="D1" s="644"/>
      <c r="E1" s="644"/>
      <c r="F1" s="644"/>
      <c r="G1" s="644"/>
      <c r="H1" s="644"/>
      <c r="I1" s="644"/>
      <c r="J1" s="644"/>
      <c r="K1" s="644"/>
      <c r="L1" s="302"/>
      <c r="M1" s="302"/>
      <c r="N1" s="302"/>
    </row>
    <row r="2" spans="1:15" s="3" customFormat="1" ht="13.15" x14ac:dyDescent="0.4">
      <c r="A2" s="324" t="s">
        <v>677</v>
      </c>
      <c r="B2" s="4"/>
      <c r="C2" s="4"/>
      <c r="D2" s="4"/>
      <c r="E2" s="4"/>
      <c r="F2" s="531"/>
      <c r="G2" s="4"/>
      <c r="H2" s="4"/>
      <c r="I2" s="5"/>
      <c r="K2" s="5"/>
    </row>
    <row r="3" spans="1:15" s="3" customFormat="1" ht="13.15" x14ac:dyDescent="0.4">
      <c r="A3" s="316" t="s">
        <v>507</v>
      </c>
      <c r="B3" s="4"/>
      <c r="C3" s="4"/>
      <c r="D3" s="4"/>
      <c r="E3" s="4"/>
      <c r="F3" s="4"/>
      <c r="G3" s="4"/>
      <c r="H3" s="4"/>
      <c r="I3" s="300"/>
      <c r="J3" s="300"/>
      <c r="K3" s="300"/>
    </row>
    <row r="4" spans="1:15" s="3" customFormat="1" ht="13.15" x14ac:dyDescent="0.4">
      <c r="A4" s="316"/>
      <c r="B4" s="4"/>
      <c r="C4" s="4"/>
      <c r="D4" s="4"/>
      <c r="E4" s="4"/>
      <c r="F4" s="4"/>
      <c r="G4" s="4"/>
      <c r="H4" s="4"/>
      <c r="I4" s="300"/>
      <c r="J4" s="300"/>
      <c r="K4" s="300"/>
    </row>
    <row r="5" spans="1:15" s="1" customFormat="1" ht="24.75" customHeight="1" x14ac:dyDescent="0.35">
      <c r="A5" s="658" t="s">
        <v>500</v>
      </c>
      <c r="B5" s="659"/>
      <c r="C5" s="655" t="s">
        <v>499</v>
      </c>
      <c r="D5" s="656"/>
      <c r="E5" s="656"/>
      <c r="F5" s="656"/>
      <c r="G5" s="656"/>
      <c r="H5" s="656"/>
      <c r="I5" s="656"/>
      <c r="J5" s="656"/>
      <c r="K5" s="657"/>
      <c r="L5" s="299"/>
      <c r="M5" s="299"/>
      <c r="N5" s="299"/>
    </row>
    <row r="6" spans="1:15" s="1" customFormat="1" ht="13.15" x14ac:dyDescent="0.4">
      <c r="B6" s="4"/>
      <c r="C6" s="4"/>
      <c r="D6" s="4"/>
      <c r="E6" s="4"/>
      <c r="F6" s="4"/>
      <c r="G6" s="4"/>
      <c r="H6" s="4"/>
      <c r="I6" s="6"/>
      <c r="K6" s="6"/>
    </row>
    <row r="7" spans="1:15" s="11" customFormat="1" ht="12.75" x14ac:dyDescent="0.35">
      <c r="A7" s="7"/>
      <c r="B7" s="7"/>
      <c r="C7" s="306"/>
      <c r="D7" s="306"/>
      <c r="E7" s="646" t="s">
        <v>509</v>
      </c>
      <c r="F7" s="303"/>
      <c r="G7" s="648" t="s">
        <v>504</v>
      </c>
      <c r="H7" s="649"/>
      <c r="I7" s="649"/>
      <c r="J7" s="649"/>
      <c r="K7" s="649"/>
      <c r="L7" s="239"/>
      <c r="M7" s="10"/>
      <c r="N7" s="9"/>
      <c r="O7" s="10"/>
    </row>
    <row r="8" spans="1:15" s="11" customFormat="1" ht="54.95" customHeight="1" x14ac:dyDescent="0.35">
      <c r="A8" s="650"/>
      <c r="B8" s="650"/>
      <c r="C8" s="307" t="s">
        <v>495</v>
      </c>
      <c r="D8" s="307"/>
      <c r="E8" s="647"/>
      <c r="F8" s="14"/>
      <c r="G8" s="14" t="s">
        <v>568</v>
      </c>
      <c r="H8" s="14"/>
      <c r="I8" s="259" t="s">
        <v>569</v>
      </c>
      <c r="J8" s="14"/>
      <c r="K8" s="14" t="s">
        <v>488</v>
      </c>
      <c r="L8" s="245"/>
      <c r="M8" s="15"/>
    </row>
    <row r="9" spans="1:15" s="167" customFormat="1" ht="12.75" customHeight="1" x14ac:dyDescent="0.3">
      <c r="A9" s="20"/>
      <c r="B9" s="17"/>
      <c r="C9" s="17"/>
      <c r="D9" s="17"/>
      <c r="E9" s="18"/>
      <c r="F9" s="186"/>
      <c r="G9" s="18"/>
      <c r="H9" s="186"/>
      <c r="I9" s="19"/>
      <c r="K9" s="19"/>
    </row>
    <row r="10" spans="1:15" s="167" customFormat="1" ht="12.75" customHeight="1" x14ac:dyDescent="0.3">
      <c r="A10" s="25" t="s">
        <v>3</v>
      </c>
      <c r="C10" s="545" t="s">
        <v>33</v>
      </c>
      <c r="D10" s="545"/>
      <c r="E10" s="425">
        <v>639497</v>
      </c>
      <c r="F10" s="545"/>
      <c r="G10" s="545">
        <v>91</v>
      </c>
      <c r="H10" s="545"/>
      <c r="I10" s="545">
        <v>7</v>
      </c>
      <c r="J10" s="545"/>
      <c r="K10" s="545">
        <v>1</v>
      </c>
      <c r="L10" s="143"/>
      <c r="M10" s="143"/>
    </row>
    <row r="11" spans="1:15" s="167" customFormat="1" ht="12.75" customHeight="1" x14ac:dyDescent="0.3">
      <c r="A11" s="25"/>
      <c r="C11" s="425"/>
      <c r="D11" s="425"/>
      <c r="E11" s="425"/>
      <c r="F11" s="425"/>
      <c r="G11" s="425"/>
      <c r="H11" s="425"/>
      <c r="I11" s="425"/>
      <c r="J11" s="425"/>
      <c r="K11" s="425"/>
      <c r="L11" s="143"/>
      <c r="M11" s="143"/>
    </row>
    <row r="12" spans="1:15" s="167" customFormat="1" ht="12.75" customHeight="1" x14ac:dyDescent="0.3">
      <c r="A12" s="25" t="s">
        <v>4</v>
      </c>
      <c r="C12" s="425"/>
      <c r="D12" s="425"/>
      <c r="E12" s="425"/>
      <c r="F12" s="425"/>
      <c r="G12" s="425"/>
      <c r="H12" s="425"/>
      <c r="I12" s="425"/>
      <c r="J12" s="425"/>
      <c r="K12" s="425"/>
      <c r="L12" s="143"/>
      <c r="M12" s="143"/>
    </row>
    <row r="13" spans="1:15" s="167" customFormat="1" ht="12.75" customHeight="1" x14ac:dyDescent="0.3">
      <c r="B13" s="186" t="s">
        <v>5</v>
      </c>
      <c r="C13" s="425" t="s">
        <v>33</v>
      </c>
      <c r="D13" s="425"/>
      <c r="E13" s="425">
        <v>327176</v>
      </c>
      <c r="F13" s="545"/>
      <c r="G13" s="545">
        <v>89</v>
      </c>
      <c r="H13" s="545"/>
      <c r="I13" s="545">
        <v>9</v>
      </c>
      <c r="J13" s="545"/>
      <c r="K13" s="545">
        <v>2</v>
      </c>
      <c r="L13" s="143"/>
      <c r="M13" s="143"/>
    </row>
    <row r="14" spans="1:15" s="167" customFormat="1" ht="12.75" customHeight="1" x14ac:dyDescent="0.3">
      <c r="B14" s="186" t="s">
        <v>6</v>
      </c>
      <c r="C14" s="425" t="s">
        <v>33</v>
      </c>
      <c r="D14" s="425"/>
      <c r="E14" s="425">
        <v>312321</v>
      </c>
      <c r="F14" s="425"/>
      <c r="G14" s="425">
        <v>93</v>
      </c>
      <c r="H14" s="425"/>
      <c r="I14" s="425">
        <v>6</v>
      </c>
      <c r="J14" s="425"/>
      <c r="K14" s="425">
        <v>1</v>
      </c>
      <c r="L14" s="143"/>
      <c r="M14" s="143"/>
    </row>
    <row r="15" spans="1:15" s="167" customFormat="1" ht="12.75" customHeight="1" x14ac:dyDescent="0.3">
      <c r="A15" s="20"/>
      <c r="B15" s="17"/>
      <c r="C15" s="425"/>
      <c r="D15" s="425"/>
      <c r="E15" s="425"/>
      <c r="F15" s="425"/>
      <c r="G15" s="425"/>
      <c r="H15" s="425"/>
      <c r="I15" s="425"/>
      <c r="J15" s="425"/>
      <c r="K15" s="425"/>
    </row>
    <row r="16" spans="1:15" s="167" customFormat="1" ht="12.75" customHeight="1" x14ac:dyDescent="0.3">
      <c r="A16" s="20" t="s">
        <v>563</v>
      </c>
      <c r="B16" s="17"/>
      <c r="C16" s="425"/>
      <c r="D16" s="425"/>
      <c r="E16" s="425"/>
      <c r="F16" s="425"/>
      <c r="G16" s="425"/>
      <c r="H16" s="425"/>
      <c r="I16" s="425"/>
      <c r="J16" s="425"/>
      <c r="K16" s="425"/>
    </row>
    <row r="17" spans="1:18" s="11" customFormat="1" ht="12.75" customHeight="1" x14ac:dyDescent="0.35">
      <c r="A17" s="203"/>
      <c r="B17" s="203" t="s">
        <v>508</v>
      </c>
      <c r="C17" s="425">
        <v>12979</v>
      </c>
      <c r="D17" s="429"/>
      <c r="E17" s="425">
        <v>514923</v>
      </c>
      <c r="F17" s="545"/>
      <c r="G17" s="545">
        <v>92</v>
      </c>
      <c r="H17" s="545"/>
      <c r="I17" s="545">
        <v>7</v>
      </c>
      <c r="J17" s="545"/>
      <c r="K17" s="545">
        <v>1</v>
      </c>
      <c r="L17" s="190"/>
      <c r="M17" s="88"/>
      <c r="N17" s="88"/>
      <c r="O17" s="88"/>
      <c r="P17" s="88"/>
      <c r="Q17" s="88"/>
      <c r="R17" s="88"/>
    </row>
    <row r="18" spans="1:18" s="11" customFormat="1" ht="12.75" customHeight="1" x14ac:dyDescent="0.35">
      <c r="A18" s="203"/>
      <c r="B18" s="203" t="s">
        <v>449</v>
      </c>
      <c r="C18" s="425">
        <v>2697</v>
      </c>
      <c r="D18" s="425"/>
      <c r="E18" s="425">
        <v>119411</v>
      </c>
      <c r="F18" s="425"/>
      <c r="G18" s="425">
        <v>92</v>
      </c>
      <c r="H18" s="425"/>
      <c r="I18" s="425">
        <v>7</v>
      </c>
      <c r="J18" s="425"/>
      <c r="K18" s="425">
        <v>1</v>
      </c>
      <c r="L18" s="190"/>
      <c r="M18" s="88"/>
      <c r="N18" s="88"/>
      <c r="O18" s="88"/>
      <c r="P18" s="88"/>
      <c r="Q18" s="88"/>
      <c r="R18" s="88"/>
    </row>
    <row r="19" spans="1:18" s="11" customFormat="1" ht="12.75" customHeight="1" x14ac:dyDescent="0.35">
      <c r="A19" s="208"/>
      <c r="B19" s="208" t="s">
        <v>452</v>
      </c>
      <c r="C19" s="425"/>
      <c r="D19" s="425"/>
      <c r="E19" s="425"/>
      <c r="F19" s="425"/>
      <c r="G19" s="425"/>
      <c r="H19" s="425"/>
      <c r="I19" s="425"/>
      <c r="J19" s="425"/>
      <c r="K19" s="425"/>
      <c r="L19" s="190"/>
      <c r="M19" s="88"/>
      <c r="N19" s="88"/>
      <c r="O19" s="88"/>
      <c r="P19" s="88"/>
      <c r="Q19" s="88"/>
      <c r="R19" s="88"/>
    </row>
    <row r="20" spans="1:18" s="11" customFormat="1" ht="12.75" customHeight="1" x14ac:dyDescent="0.35">
      <c r="A20" s="209"/>
      <c r="B20" s="209" t="s">
        <v>446</v>
      </c>
      <c r="C20" s="425">
        <v>839</v>
      </c>
      <c r="D20" s="425"/>
      <c r="E20" s="425">
        <v>36952</v>
      </c>
      <c r="F20" s="546"/>
      <c r="G20" s="547">
        <v>89</v>
      </c>
      <c r="H20" s="547"/>
      <c r="I20" s="547">
        <v>10</v>
      </c>
      <c r="J20" s="547"/>
      <c r="K20" s="547">
        <v>1</v>
      </c>
      <c r="L20" s="190"/>
      <c r="M20" s="88"/>
      <c r="N20" s="88"/>
      <c r="O20" s="88"/>
      <c r="P20" s="88"/>
      <c r="Q20" s="88"/>
      <c r="R20" s="88"/>
    </row>
    <row r="21" spans="1:18" s="11" customFormat="1" ht="12.75" customHeight="1" x14ac:dyDescent="0.35">
      <c r="A21" s="209"/>
      <c r="B21" s="209" t="s">
        <v>448</v>
      </c>
      <c r="C21" s="425">
        <v>1755</v>
      </c>
      <c r="D21" s="425"/>
      <c r="E21" s="425">
        <v>78329</v>
      </c>
      <c r="F21" s="425"/>
      <c r="G21" s="425">
        <v>93</v>
      </c>
      <c r="H21" s="425"/>
      <c r="I21" s="425">
        <v>6</v>
      </c>
      <c r="J21" s="425"/>
      <c r="K21" s="425">
        <v>1</v>
      </c>
      <c r="L21" s="190"/>
      <c r="M21" s="88"/>
      <c r="N21" s="88"/>
      <c r="O21" s="88"/>
      <c r="P21" s="88"/>
      <c r="Q21" s="88"/>
      <c r="R21" s="88"/>
    </row>
    <row r="22" spans="1:18" s="11" customFormat="1" ht="12.75" customHeight="1" x14ac:dyDescent="0.35">
      <c r="A22" s="209"/>
      <c r="B22" s="209" t="s">
        <v>447</v>
      </c>
      <c r="C22" s="425">
        <v>103</v>
      </c>
      <c r="D22" s="425"/>
      <c r="E22" s="425">
        <v>4130</v>
      </c>
      <c r="F22" s="425"/>
      <c r="G22" s="425">
        <v>94</v>
      </c>
      <c r="H22" s="425"/>
      <c r="I22" s="425">
        <v>6</v>
      </c>
      <c r="J22" s="425"/>
      <c r="K22" s="425">
        <v>1</v>
      </c>
      <c r="L22" s="190"/>
      <c r="M22" s="88"/>
      <c r="N22" s="88"/>
      <c r="O22" s="88"/>
      <c r="P22" s="88"/>
      <c r="Q22" s="88"/>
      <c r="R22" s="88"/>
    </row>
    <row r="23" spans="1:18" s="11" customFormat="1" ht="12.75" customHeight="1" x14ac:dyDescent="0.35">
      <c r="A23" s="210"/>
      <c r="B23" s="210" t="s">
        <v>445</v>
      </c>
      <c r="C23" s="429">
        <v>15676</v>
      </c>
      <c r="D23" s="429"/>
      <c r="E23" s="429">
        <v>634334</v>
      </c>
      <c r="F23" s="429"/>
      <c r="G23" s="429">
        <v>92</v>
      </c>
      <c r="H23" s="429"/>
      <c r="I23" s="429">
        <v>7</v>
      </c>
      <c r="J23" s="429"/>
      <c r="K23" s="429">
        <v>1</v>
      </c>
      <c r="L23" s="190"/>
      <c r="M23" s="88"/>
      <c r="N23" s="88"/>
      <c r="O23" s="88"/>
      <c r="P23" s="88"/>
      <c r="Q23" s="88"/>
      <c r="R23" s="88"/>
    </row>
    <row r="24" spans="1:18" s="11" customFormat="1" ht="12.75" customHeight="1" x14ac:dyDescent="0.35">
      <c r="C24" s="425"/>
      <c r="D24" s="425"/>
      <c r="E24" s="425"/>
      <c r="F24" s="425"/>
      <c r="G24" s="425"/>
      <c r="H24" s="425"/>
      <c r="I24" s="425"/>
      <c r="J24" s="425"/>
      <c r="K24" s="425"/>
      <c r="L24" s="168"/>
      <c r="M24" s="88"/>
      <c r="N24" s="88"/>
      <c r="O24" s="88"/>
      <c r="P24" s="88"/>
      <c r="Q24" s="88"/>
      <c r="R24" s="88"/>
    </row>
    <row r="25" spans="1:18" s="59" customFormat="1" ht="12.75" customHeight="1" x14ac:dyDescent="0.35">
      <c r="A25" s="193"/>
      <c r="B25" s="193" t="s">
        <v>511</v>
      </c>
      <c r="C25" s="425">
        <v>587</v>
      </c>
      <c r="D25" s="425"/>
      <c r="E25" s="425">
        <v>5159</v>
      </c>
      <c r="F25" s="546"/>
      <c r="G25" s="547">
        <v>5</v>
      </c>
      <c r="H25" s="547"/>
      <c r="I25" s="547">
        <v>23</v>
      </c>
      <c r="J25" s="547"/>
      <c r="K25" s="547">
        <v>71</v>
      </c>
      <c r="L25" s="190"/>
      <c r="M25" s="132"/>
      <c r="N25" s="132"/>
      <c r="O25" s="132"/>
      <c r="P25" s="132"/>
      <c r="Q25" s="132"/>
      <c r="R25" s="132"/>
    </row>
    <row r="26" spans="1:18" s="11" customFormat="1" ht="12.75" customHeight="1" x14ac:dyDescent="0.35">
      <c r="A26" s="210"/>
      <c r="B26" s="210" t="s">
        <v>450</v>
      </c>
      <c r="C26" s="429">
        <v>16263</v>
      </c>
      <c r="D26" s="429"/>
      <c r="E26" s="429">
        <v>639493</v>
      </c>
      <c r="F26" s="429"/>
      <c r="G26" s="429">
        <v>91</v>
      </c>
      <c r="H26" s="429"/>
      <c r="I26" s="429">
        <v>7</v>
      </c>
      <c r="J26" s="429"/>
      <c r="K26" s="429">
        <v>1</v>
      </c>
      <c r="L26" s="190"/>
      <c r="M26" s="88"/>
      <c r="N26" s="88"/>
      <c r="O26" s="88"/>
      <c r="P26" s="88"/>
      <c r="Q26" s="88"/>
      <c r="R26" s="88"/>
    </row>
    <row r="27" spans="1:18" s="11" customFormat="1" ht="12.75" customHeight="1" x14ac:dyDescent="0.35">
      <c r="C27" s="425"/>
      <c r="D27" s="425"/>
      <c r="E27" s="425"/>
      <c r="F27" s="425"/>
      <c r="G27" s="425"/>
      <c r="H27" s="425"/>
      <c r="I27" s="425"/>
      <c r="J27" s="425"/>
      <c r="K27" s="425"/>
      <c r="L27" s="168"/>
      <c r="M27" s="88"/>
      <c r="N27" s="88"/>
      <c r="O27" s="88"/>
      <c r="P27" s="88"/>
      <c r="Q27" s="88"/>
      <c r="R27" s="88"/>
    </row>
    <row r="28" spans="1:18" s="11" customFormat="1" ht="12.75" customHeight="1" x14ac:dyDescent="0.35">
      <c r="A28" s="210"/>
      <c r="B28" s="210" t="s">
        <v>451</v>
      </c>
      <c r="C28" s="429">
        <v>16267</v>
      </c>
      <c r="D28" s="429"/>
      <c r="E28" s="429">
        <v>639497</v>
      </c>
      <c r="F28" s="429"/>
      <c r="G28" s="429">
        <v>91</v>
      </c>
      <c r="H28" s="429"/>
      <c r="I28" s="429">
        <v>7</v>
      </c>
      <c r="J28" s="429"/>
      <c r="K28" s="429">
        <v>1</v>
      </c>
      <c r="L28" s="190"/>
      <c r="M28" s="88"/>
      <c r="N28" s="88"/>
      <c r="O28" s="88"/>
      <c r="P28" s="88"/>
      <c r="Q28" s="88"/>
      <c r="R28" s="88"/>
    </row>
    <row r="29" spans="1:18" s="11" customFormat="1" ht="12.75" customHeight="1" x14ac:dyDescent="0.35">
      <c r="A29" s="193"/>
      <c r="B29" s="193"/>
      <c r="C29" s="425"/>
      <c r="D29" s="425"/>
      <c r="E29" s="425"/>
      <c r="F29" s="425"/>
      <c r="G29" s="425"/>
      <c r="H29" s="425"/>
      <c r="I29" s="425"/>
      <c r="J29" s="425"/>
      <c r="K29" s="425"/>
      <c r="L29" s="168"/>
      <c r="M29" s="88"/>
      <c r="N29" s="88"/>
      <c r="O29" s="88"/>
      <c r="P29" s="88"/>
      <c r="Q29" s="88"/>
      <c r="R29" s="88"/>
    </row>
    <row r="30" spans="1:18" s="167" customFormat="1" ht="12.75" customHeight="1" x14ac:dyDescent="0.3">
      <c r="A30" s="211" t="s">
        <v>562</v>
      </c>
      <c r="B30" s="17"/>
      <c r="C30" s="425"/>
      <c r="D30" s="425"/>
      <c r="E30" s="425"/>
      <c r="F30" s="425"/>
      <c r="G30" s="425"/>
      <c r="H30" s="425"/>
      <c r="I30" s="425"/>
      <c r="J30" s="425"/>
      <c r="K30" s="425"/>
    </row>
    <row r="31" spans="1:18" s="167" customFormat="1" ht="12.75" customHeight="1" x14ac:dyDescent="0.3">
      <c r="B31" s="167" t="s">
        <v>434</v>
      </c>
      <c r="C31" s="425">
        <v>1287</v>
      </c>
      <c r="D31" s="425"/>
      <c r="E31" s="425">
        <v>85391</v>
      </c>
      <c r="F31" s="425"/>
      <c r="G31" s="425">
        <v>92</v>
      </c>
      <c r="H31" s="425"/>
      <c r="I31" s="425">
        <v>7</v>
      </c>
      <c r="J31" s="425"/>
      <c r="K31" s="425">
        <v>1</v>
      </c>
      <c r="L31" s="190"/>
    </row>
    <row r="32" spans="1:18" s="167" customFormat="1" ht="12.75" customHeight="1" x14ac:dyDescent="0.3">
      <c r="B32" s="167" t="s">
        <v>435</v>
      </c>
      <c r="C32" s="425">
        <v>14276</v>
      </c>
      <c r="D32" s="425"/>
      <c r="E32" s="425">
        <v>542796</v>
      </c>
      <c r="F32" s="425"/>
      <c r="G32" s="425">
        <v>92</v>
      </c>
      <c r="H32" s="425"/>
      <c r="I32" s="425">
        <v>7</v>
      </c>
      <c r="J32" s="425"/>
      <c r="K32" s="425">
        <v>1</v>
      </c>
      <c r="L32" s="190"/>
    </row>
    <row r="33" spans="1:17" s="167" customFormat="1" ht="12.75" customHeight="1" x14ac:dyDescent="0.3">
      <c r="B33" s="167" t="s">
        <v>436</v>
      </c>
      <c r="C33" s="425">
        <v>113</v>
      </c>
      <c r="D33" s="425"/>
      <c r="E33" s="425">
        <v>6147</v>
      </c>
      <c r="F33" s="425"/>
      <c r="G33" s="425">
        <v>92</v>
      </c>
      <c r="H33" s="425"/>
      <c r="I33" s="425">
        <v>7</v>
      </c>
      <c r="J33" s="425"/>
      <c r="K33" s="425">
        <v>1</v>
      </c>
      <c r="L33" s="190"/>
    </row>
    <row r="34" spans="1:17" s="167" customFormat="1" ht="12.75" customHeight="1" x14ac:dyDescent="0.3">
      <c r="A34" s="169"/>
      <c r="B34" s="187"/>
      <c r="C34" s="426"/>
      <c r="D34" s="426"/>
      <c r="E34" s="426"/>
      <c r="F34" s="426"/>
      <c r="G34" s="426"/>
      <c r="H34" s="426"/>
      <c r="I34" s="426"/>
      <c r="J34" s="426"/>
      <c r="K34" s="426"/>
      <c r="L34" s="258"/>
    </row>
    <row r="35" spans="1:17" s="167" customFormat="1" ht="12" customHeight="1" x14ac:dyDescent="0.3">
      <c r="B35" s="186"/>
      <c r="C35" s="186"/>
      <c r="D35" s="186"/>
      <c r="E35" s="188"/>
      <c r="F35" s="188"/>
      <c r="H35" s="188"/>
      <c r="K35" s="29" t="s">
        <v>564</v>
      </c>
    </row>
    <row r="36" spans="1:17" x14ac:dyDescent="0.3">
      <c r="A36" s="189"/>
      <c r="E36" s="191"/>
      <c r="F36" s="191"/>
      <c r="G36" s="192"/>
      <c r="H36" s="192"/>
    </row>
    <row r="37" spans="1:17" ht="25.5" customHeight="1" x14ac:dyDescent="0.35">
      <c r="A37" s="594" t="s">
        <v>580</v>
      </c>
      <c r="B37" s="593"/>
      <c r="C37" s="593"/>
      <c r="D37" s="593"/>
      <c r="E37" s="593"/>
      <c r="F37" s="593"/>
      <c r="G37" s="593"/>
      <c r="H37" s="593"/>
      <c r="I37" s="593"/>
      <c r="J37" s="593"/>
      <c r="K37" s="593"/>
      <c r="L37" s="207"/>
      <c r="M37" s="207"/>
      <c r="N37" s="207"/>
      <c r="O37" s="207"/>
      <c r="P37" s="207"/>
      <c r="Q37" s="32"/>
    </row>
    <row r="38" spans="1:17" ht="14.25" customHeight="1" x14ac:dyDescent="0.35">
      <c r="A38" s="653" t="s">
        <v>517</v>
      </c>
      <c r="B38" s="654"/>
      <c r="C38" s="654"/>
      <c r="D38" s="654"/>
      <c r="E38" s="654"/>
      <c r="F38" s="654"/>
      <c r="G38" s="654"/>
      <c r="H38" s="654"/>
      <c r="I38" s="654"/>
      <c r="J38" s="654"/>
      <c r="K38" s="654"/>
      <c r="L38" s="312"/>
      <c r="M38" s="32"/>
      <c r="N38" s="32"/>
      <c r="O38" s="32"/>
      <c r="P38" s="32"/>
      <c r="Q38" s="32"/>
    </row>
    <row r="39" spans="1:17" ht="14.25" customHeight="1" x14ac:dyDescent="0.35">
      <c r="A39" s="651"/>
      <c r="B39" s="593"/>
      <c r="C39" s="593"/>
      <c r="D39" s="593"/>
      <c r="E39" s="593"/>
      <c r="F39" s="593"/>
      <c r="G39" s="593"/>
      <c r="H39" s="593"/>
      <c r="I39" s="593"/>
      <c r="J39" s="593"/>
      <c r="K39" s="593"/>
      <c r="L39" s="32"/>
      <c r="M39" s="32"/>
      <c r="N39" s="32"/>
      <c r="O39" s="32"/>
      <c r="P39" s="32"/>
      <c r="Q39" s="32"/>
    </row>
    <row r="40" spans="1:17" ht="14.25" customHeight="1" x14ac:dyDescent="0.35">
      <c r="A40" s="190" t="s">
        <v>22</v>
      </c>
      <c r="B40" s="217"/>
      <c r="C40" s="217"/>
      <c r="D40" s="217"/>
      <c r="E40" s="217"/>
      <c r="F40" s="217"/>
      <c r="G40" s="217"/>
      <c r="H40" s="217"/>
      <c r="I40" s="217"/>
      <c r="J40" s="217"/>
      <c r="K40" s="217"/>
      <c r="L40" s="32"/>
      <c r="M40" s="32"/>
      <c r="N40" s="32"/>
      <c r="O40" s="32"/>
      <c r="P40" s="32"/>
      <c r="Q40" s="32"/>
    </row>
    <row r="41" spans="1:17" ht="14.25" customHeight="1" x14ac:dyDescent="0.35">
      <c r="A41" s="651"/>
      <c r="B41" s="593"/>
      <c r="C41" s="593"/>
      <c r="D41" s="593"/>
      <c r="E41" s="593"/>
      <c r="F41" s="593"/>
      <c r="G41" s="593"/>
      <c r="H41" s="593"/>
      <c r="I41" s="593"/>
      <c r="J41" s="593"/>
      <c r="K41" s="593"/>
      <c r="L41" s="32"/>
      <c r="M41" s="32"/>
      <c r="N41" s="32"/>
      <c r="O41" s="32"/>
      <c r="P41" s="32"/>
    </row>
    <row r="42" spans="1:17" ht="14.25" customHeight="1" x14ac:dyDescent="0.35">
      <c r="A42" s="652"/>
      <c r="B42" s="593"/>
      <c r="C42" s="593"/>
      <c r="D42" s="593"/>
      <c r="E42" s="593"/>
      <c r="F42" s="593"/>
      <c r="G42" s="593"/>
      <c r="H42" s="593"/>
      <c r="I42" s="593"/>
      <c r="J42" s="593"/>
      <c r="K42" s="593"/>
      <c r="L42" s="32"/>
      <c r="M42" s="32"/>
      <c r="N42" s="32"/>
      <c r="O42" s="32"/>
      <c r="P42" s="32"/>
      <c r="Q42" s="32"/>
    </row>
    <row r="43" spans="1:17" x14ac:dyDescent="0.3">
      <c r="A43" s="189"/>
    </row>
    <row r="44" spans="1:17" s="167" customFormat="1" x14ac:dyDescent="0.3"/>
    <row r="45" spans="1:17" x14ac:dyDescent="0.3">
      <c r="A45" s="189"/>
    </row>
    <row r="46" spans="1:17" ht="15" x14ac:dyDescent="0.4">
      <c r="B46" s="313"/>
    </row>
    <row r="48" spans="1:17" ht="12.75" x14ac:dyDescent="0.35">
      <c r="A48" s="645"/>
      <c r="B48" s="593"/>
      <c r="C48" s="217"/>
      <c r="D48" s="217"/>
      <c r="E48" s="301"/>
      <c r="F48" s="301"/>
      <c r="G48" s="301"/>
      <c r="H48" s="301"/>
      <c r="I48" s="301"/>
      <c r="J48" s="301"/>
      <c r="K48" s="301"/>
      <c r="L48" s="301"/>
      <c r="M48" s="206"/>
      <c r="N48" s="206"/>
      <c r="O48" s="206"/>
      <c r="P48" s="206"/>
    </row>
  </sheetData>
  <mergeCells count="12">
    <mergeCell ref="A1:K1"/>
    <mergeCell ref="A48:B48"/>
    <mergeCell ref="E7:E8"/>
    <mergeCell ref="G7:K7"/>
    <mergeCell ref="A8:B8"/>
    <mergeCell ref="A37:K37"/>
    <mergeCell ref="A39:K39"/>
    <mergeCell ref="A41:K41"/>
    <mergeCell ref="A42:K42"/>
    <mergeCell ref="A38:K38"/>
    <mergeCell ref="C5:K5"/>
    <mergeCell ref="A5:B5"/>
  </mergeCells>
  <pageMargins left="0.70866141732283472" right="0.70866141732283472" top="0.74803149606299213" bottom="0.74803149606299213" header="0.31496062992125984" footer="0.31496062992125984"/>
  <pageSetup paperSize="9" scale="6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000"/>
  </sheetPr>
  <dimension ref="A1:AG107"/>
  <sheetViews>
    <sheetView showGridLines="0" zoomScaleNormal="100" workbookViewId="0"/>
  </sheetViews>
  <sheetFormatPr defaultColWidth="9.1328125" defaultRowHeight="12.75" x14ac:dyDescent="0.35"/>
  <cols>
    <col min="1" max="1" width="9.1328125" style="90"/>
    <col min="2" max="2" width="23" style="90" bestFit="1" customWidth="1"/>
    <col min="3" max="3" width="18.3984375" style="90" customWidth="1"/>
    <col min="4" max="5" width="9.1328125" style="90"/>
    <col min="6" max="6" width="19" style="90" customWidth="1"/>
    <col min="7" max="7" width="2.19921875" style="90" customWidth="1"/>
    <col min="8" max="8" width="18.86328125" style="90" customWidth="1"/>
    <col min="9" max="9" width="2.73046875" style="90" customWidth="1"/>
    <col min="10" max="10" width="15.1328125" style="90" customWidth="1"/>
    <col min="11" max="11" width="16.59765625" style="90" customWidth="1"/>
    <col min="12" max="12" width="9.59765625" style="90" customWidth="1"/>
    <col min="13" max="15" width="9.1328125" style="90" hidden="1" customWidth="1"/>
    <col min="16" max="19" width="9.1328125" style="90" customWidth="1"/>
    <col min="20" max="20" width="9.1328125" style="90" hidden="1" customWidth="1"/>
    <col min="21" max="24" width="9.1328125" style="90" customWidth="1"/>
    <col min="25" max="16384" width="9.1328125" style="90"/>
  </cols>
  <sheetData>
    <row r="1" spans="1:20" ht="13.15" x14ac:dyDescent="0.4">
      <c r="A1" s="89" t="s">
        <v>660</v>
      </c>
    </row>
    <row r="2" spans="1:20" ht="14.65" x14ac:dyDescent="0.4">
      <c r="A2" s="324" t="s">
        <v>672</v>
      </c>
      <c r="G2" s="531"/>
    </row>
    <row r="3" spans="1:20" x14ac:dyDescent="0.35">
      <c r="A3" s="91" t="s">
        <v>0</v>
      </c>
    </row>
    <row r="4" spans="1:20" x14ac:dyDescent="0.35">
      <c r="A4" s="321" t="s">
        <v>521</v>
      </c>
    </row>
    <row r="5" spans="1:20" x14ac:dyDescent="0.35">
      <c r="A5" s="321"/>
    </row>
    <row r="6" spans="1:20" s="1" customFormat="1" ht="24.75" customHeight="1" x14ac:dyDescent="0.35">
      <c r="A6" s="658" t="s">
        <v>500</v>
      </c>
      <c r="B6" s="662"/>
      <c r="C6" s="662"/>
      <c r="D6" s="662"/>
      <c r="E6" s="660" t="s">
        <v>499</v>
      </c>
      <c r="F6" s="660"/>
      <c r="G6" s="660"/>
      <c r="H6" s="660"/>
      <c r="I6" s="660"/>
      <c r="J6" s="661"/>
      <c r="K6" s="314"/>
      <c r="L6" s="311"/>
      <c r="M6" s="311"/>
      <c r="N6" s="311"/>
    </row>
    <row r="7" spans="1:20" ht="13.15" thickBot="1" x14ac:dyDescent="0.4">
      <c r="B7" s="91"/>
      <c r="C7" s="91"/>
      <c r="D7" s="92"/>
      <c r="E7" s="92"/>
      <c r="H7" s="93"/>
      <c r="I7" s="93"/>
      <c r="J7" s="93"/>
    </row>
    <row r="8" spans="1:20" ht="13.5" thickBot="1" x14ac:dyDescent="0.45">
      <c r="B8" s="91"/>
      <c r="C8" s="91"/>
      <c r="D8" s="92"/>
      <c r="E8" s="92"/>
      <c r="H8" s="308" t="s">
        <v>24</v>
      </c>
      <c r="I8" s="309"/>
      <c r="J8" s="310"/>
    </row>
    <row r="9" spans="1:20" x14ac:dyDescent="0.35">
      <c r="B9" s="91"/>
      <c r="C9" s="91"/>
      <c r="D9" s="92"/>
      <c r="E9" s="92"/>
      <c r="H9" s="219" t="s">
        <v>25</v>
      </c>
      <c r="I9" s="586" t="s">
        <v>26</v>
      </c>
      <c r="J9" s="664"/>
      <c r="N9" s="90">
        <v>2013</v>
      </c>
      <c r="O9" s="218" t="s">
        <v>5</v>
      </c>
    </row>
    <row r="10" spans="1:20" ht="15" customHeight="1" thickBot="1" x14ac:dyDescent="0.4">
      <c r="B10" s="179"/>
      <c r="C10" s="179"/>
      <c r="D10" s="179"/>
      <c r="E10" s="179"/>
      <c r="H10" s="81" t="s">
        <v>442</v>
      </c>
      <c r="I10" s="584">
        <v>2016</v>
      </c>
      <c r="J10" s="665"/>
      <c r="N10" s="90">
        <v>2014</v>
      </c>
      <c r="O10" s="140" t="s">
        <v>6</v>
      </c>
      <c r="T10" s="90">
        <v>2013</v>
      </c>
    </row>
    <row r="11" spans="1:20" x14ac:dyDescent="0.35">
      <c r="A11" s="92"/>
      <c r="B11" s="179"/>
      <c r="C11" s="179"/>
      <c r="D11" s="179"/>
      <c r="E11" s="179"/>
      <c r="N11" s="90">
        <v>2015</v>
      </c>
      <c r="O11" s="140" t="s">
        <v>26</v>
      </c>
    </row>
    <row r="12" spans="1:20" ht="12.75" customHeight="1" x14ac:dyDescent="0.35">
      <c r="A12" s="588" t="str">
        <f>IF(I10=2015,"Characteristic as of 2015",IF(I10=2014,"Characteristic as of 2014",IF(I10=2013,"Characteristic as of 2013","Characteristics as of 2016")))</f>
        <v>Characteristics as of 2016</v>
      </c>
      <c r="B12" s="588"/>
      <c r="C12" s="96"/>
      <c r="D12" s="668" t="s">
        <v>518</v>
      </c>
      <c r="E12" s="97"/>
      <c r="F12" s="592" t="s">
        <v>504</v>
      </c>
      <c r="G12" s="649"/>
      <c r="H12" s="649"/>
      <c r="I12" s="649"/>
      <c r="J12" s="649"/>
      <c r="K12" s="240"/>
      <c r="L12" s="140"/>
      <c r="N12" s="90">
        <v>2016</v>
      </c>
      <c r="O12" s="141"/>
    </row>
    <row r="13" spans="1:20" ht="55.5" customHeight="1" x14ac:dyDescent="0.35">
      <c r="A13" s="589"/>
      <c r="B13" s="589"/>
      <c r="C13" s="98"/>
      <c r="D13" s="669"/>
      <c r="E13" s="99"/>
      <c r="F13" s="12" t="s">
        <v>568</v>
      </c>
      <c r="G13" s="12"/>
      <c r="H13" s="13" t="s">
        <v>569</v>
      </c>
      <c r="I13" s="14"/>
      <c r="J13" s="12" t="s">
        <v>488</v>
      </c>
      <c r="K13" s="99"/>
      <c r="L13" s="102"/>
      <c r="N13" s="108" t="str">
        <f>"Table7_ETH_"&amp;$I$10</f>
        <v>Table7_ETH_2016</v>
      </c>
      <c r="O13" s="108"/>
    </row>
    <row r="14" spans="1:20" x14ac:dyDescent="0.35">
      <c r="A14" s="525"/>
      <c r="B14" s="525"/>
      <c r="C14" s="525"/>
      <c r="D14" s="103"/>
      <c r="E14" s="103"/>
      <c r="F14" s="245"/>
      <c r="G14" s="245"/>
      <c r="H14" s="245"/>
      <c r="I14" s="15"/>
      <c r="J14" s="245"/>
      <c r="K14" s="103"/>
      <c r="L14" s="102"/>
      <c r="N14" s="108"/>
      <c r="O14" s="108"/>
    </row>
    <row r="15" spans="1:20" x14ac:dyDescent="0.35">
      <c r="A15" s="525"/>
      <c r="B15" s="525"/>
      <c r="C15" s="525"/>
      <c r="D15" s="103"/>
      <c r="E15" s="103"/>
      <c r="F15" s="245"/>
      <c r="G15" s="245"/>
      <c r="H15" s="245"/>
      <c r="I15" s="15"/>
      <c r="J15" s="245"/>
      <c r="K15" s="103"/>
      <c r="L15" s="102"/>
      <c r="N15" s="108"/>
      <c r="O15" s="108"/>
    </row>
    <row r="16" spans="1:20" x14ac:dyDescent="0.35">
      <c r="A16" s="104" t="s">
        <v>7</v>
      </c>
      <c r="B16" s="141"/>
      <c r="C16" s="141"/>
      <c r="D16" s="141"/>
      <c r="E16" s="141"/>
      <c r="F16" s="141"/>
      <c r="G16" s="141"/>
      <c r="H16" s="141"/>
      <c r="I16" s="141"/>
      <c r="J16" s="141"/>
      <c r="K16" s="141"/>
      <c r="L16" s="141"/>
      <c r="N16" s="108" t="str">
        <f>"Table7_EAL_"&amp;$I$10</f>
        <v>Table7_EAL_2016</v>
      </c>
      <c r="O16" s="108"/>
    </row>
    <row r="17" spans="1:15" x14ac:dyDescent="0.35">
      <c r="A17" s="106"/>
      <c r="B17" s="106" t="s">
        <v>8</v>
      </c>
      <c r="C17" s="106"/>
      <c r="D17" s="107">
        <f t="shared" ref="D17:D40" ca="1" si="0">VLOOKUP(TRIM($B17),INDIRECT($N$13),2+$N$27,FALSE)</f>
        <v>476343</v>
      </c>
      <c r="E17" s="107"/>
      <c r="F17" s="107">
        <f t="shared" ref="F17:F40" ca="1" si="1">VLOOKUP(TRIM($B17),INDIRECT($N$13),3+$N$27,FALSE)</f>
        <v>91</v>
      </c>
      <c r="G17" s="107"/>
      <c r="H17" s="107">
        <f t="shared" ref="H17:H40" ca="1" si="2">VLOOKUP(TRIM($B17),INDIRECT($N$13),4+$N$27,FALSE)</f>
        <v>8</v>
      </c>
      <c r="I17" s="107"/>
      <c r="J17" s="107">
        <f t="shared" ref="J17:J40" ca="1" si="3">VLOOKUP(TRIM($B17),INDIRECT($N$13),5+$N$27,FALSE)</f>
        <v>1</v>
      </c>
      <c r="K17" s="107"/>
      <c r="L17" s="108"/>
      <c r="N17" s="108" t="str">
        <f>"Table7_FSM_"&amp;$I$10</f>
        <v>Table7_FSM_2016</v>
      </c>
      <c r="O17" s="108"/>
    </row>
    <row r="18" spans="1:15" x14ac:dyDescent="0.35">
      <c r="A18" s="106"/>
      <c r="B18" s="227" t="s">
        <v>453</v>
      </c>
      <c r="C18" s="227"/>
      <c r="D18" s="135">
        <f t="shared" ca="1" si="0"/>
        <v>427860</v>
      </c>
      <c r="E18" s="135"/>
      <c r="F18" s="135">
        <f t="shared" ca="1" si="1"/>
        <v>92</v>
      </c>
      <c r="G18" s="135"/>
      <c r="H18" s="135">
        <f t="shared" ca="1" si="2"/>
        <v>7</v>
      </c>
      <c r="I18" s="135"/>
      <c r="J18" s="135">
        <f t="shared" ca="1" si="3"/>
        <v>1</v>
      </c>
      <c r="K18" s="135"/>
      <c r="L18" s="136"/>
      <c r="N18" s="108" t="str">
        <f>"Table7_SEN_"&amp;$I$10</f>
        <v>Table7_SEN_2016</v>
      </c>
      <c r="O18" s="108"/>
    </row>
    <row r="19" spans="1:15" x14ac:dyDescent="0.35">
      <c r="A19" s="106"/>
      <c r="B19" s="109" t="s">
        <v>27</v>
      </c>
      <c r="C19" s="227"/>
      <c r="D19" s="135">
        <f t="shared" ca="1" si="0"/>
        <v>1717</v>
      </c>
      <c r="E19" s="135"/>
      <c r="F19" s="135">
        <f t="shared" ca="1" si="1"/>
        <v>91</v>
      </c>
      <c r="G19" s="135"/>
      <c r="H19" s="135">
        <f t="shared" ca="1" si="2"/>
        <v>8</v>
      </c>
      <c r="I19" s="135"/>
      <c r="J19" s="135">
        <f t="shared" ca="1" si="3"/>
        <v>1</v>
      </c>
      <c r="K19" s="135"/>
      <c r="L19" s="136"/>
      <c r="N19" s="108" t="str">
        <f>"Table7_PRIMARY_"&amp;$I$10</f>
        <v>Table7_PRIMARY_2016</v>
      </c>
      <c r="O19" s="108"/>
    </row>
    <row r="20" spans="1:15" x14ac:dyDescent="0.35">
      <c r="A20" s="106"/>
      <c r="B20" s="227" t="s">
        <v>454</v>
      </c>
      <c r="C20" s="227"/>
      <c r="D20" s="135">
        <f t="shared" ca="1" si="0"/>
        <v>597</v>
      </c>
      <c r="E20" s="135"/>
      <c r="F20" s="135">
        <f t="shared" ca="1" si="1"/>
        <v>60</v>
      </c>
      <c r="G20" s="135"/>
      <c r="H20" s="135">
        <f t="shared" ca="1" si="2"/>
        <v>32</v>
      </c>
      <c r="I20" s="135"/>
      <c r="J20" s="135">
        <f t="shared" ca="1" si="3"/>
        <v>9</v>
      </c>
      <c r="K20" s="135"/>
      <c r="L20" s="136"/>
      <c r="N20" s="108" t="str">
        <f>"Table7_DISADVANTAGED_"&amp;$I$10</f>
        <v>Table7_DISADVANTAGED_2016</v>
      </c>
      <c r="O20" s="108"/>
    </row>
    <row r="21" spans="1:15" x14ac:dyDescent="0.35">
      <c r="A21" s="106"/>
      <c r="B21" s="109" t="s">
        <v>28</v>
      </c>
      <c r="C21" s="227"/>
      <c r="D21" s="135">
        <f t="shared" ca="1" si="0"/>
        <v>2381</v>
      </c>
      <c r="E21" s="135"/>
      <c r="F21" s="135">
        <f t="shared" ca="1" si="1"/>
        <v>60</v>
      </c>
      <c r="G21" s="135"/>
      <c r="H21" s="135">
        <f t="shared" ca="1" si="2"/>
        <v>34</v>
      </c>
      <c r="I21" s="135"/>
      <c r="J21" s="135">
        <f t="shared" ca="1" si="3"/>
        <v>6</v>
      </c>
      <c r="K21" s="135"/>
      <c r="L21" s="136"/>
    </row>
    <row r="22" spans="1:15" x14ac:dyDescent="0.35">
      <c r="A22" s="106"/>
      <c r="B22" s="227" t="s">
        <v>455</v>
      </c>
      <c r="C22" s="227"/>
      <c r="D22" s="135">
        <f t="shared" ca="1" si="0"/>
        <v>43788</v>
      </c>
      <c r="E22" s="135"/>
      <c r="F22" s="135">
        <f t="shared" ca="1" si="1"/>
        <v>89</v>
      </c>
      <c r="G22" s="135"/>
      <c r="H22" s="135">
        <f t="shared" ca="1" si="2"/>
        <v>10</v>
      </c>
      <c r="I22" s="135"/>
      <c r="J22" s="135">
        <f t="shared" ca="1" si="3"/>
        <v>2</v>
      </c>
      <c r="K22" s="135"/>
      <c r="L22" s="136"/>
    </row>
    <row r="23" spans="1:15" x14ac:dyDescent="0.35">
      <c r="A23" s="106"/>
      <c r="B23" s="106" t="s">
        <v>9</v>
      </c>
      <c r="C23" s="106"/>
      <c r="D23" s="107">
        <f t="shared" ca="1" si="0"/>
        <v>37789</v>
      </c>
      <c r="E23" s="107"/>
      <c r="F23" s="107">
        <f t="shared" ca="1" si="1"/>
        <v>92</v>
      </c>
      <c r="G23" s="107"/>
      <c r="H23" s="107">
        <f t="shared" ca="1" si="2"/>
        <v>7</v>
      </c>
      <c r="I23" s="107"/>
      <c r="J23" s="107">
        <f t="shared" ca="1" si="3"/>
        <v>1</v>
      </c>
      <c r="K23" s="107"/>
      <c r="L23" s="108"/>
    </row>
    <row r="24" spans="1:15" x14ac:dyDescent="0.35">
      <c r="A24" s="106"/>
      <c r="B24" s="227" t="s">
        <v>456</v>
      </c>
      <c r="C24" s="227"/>
      <c r="D24" s="135">
        <f t="shared" ca="1" si="0"/>
        <v>9791</v>
      </c>
      <c r="E24" s="135"/>
      <c r="F24" s="135">
        <f t="shared" ca="1" si="1"/>
        <v>90</v>
      </c>
      <c r="G24" s="135"/>
      <c r="H24" s="135">
        <f t="shared" ca="1" si="2"/>
        <v>9</v>
      </c>
      <c r="I24" s="135"/>
      <c r="J24" s="135">
        <f t="shared" ca="1" si="3"/>
        <v>1</v>
      </c>
      <c r="K24" s="135"/>
      <c r="L24" s="136"/>
    </row>
    <row r="25" spans="1:15" x14ac:dyDescent="0.35">
      <c r="A25" s="106"/>
      <c r="B25" s="227" t="s">
        <v>457</v>
      </c>
      <c r="C25" s="227"/>
      <c r="D25" s="135">
        <f t="shared" ca="1" si="0"/>
        <v>5491</v>
      </c>
      <c r="E25" s="135"/>
      <c r="F25" s="135">
        <f t="shared" ca="1" si="1"/>
        <v>92</v>
      </c>
      <c r="G25" s="135"/>
      <c r="H25" s="135">
        <f t="shared" ca="1" si="2"/>
        <v>6</v>
      </c>
      <c r="I25" s="135"/>
      <c r="J25" s="135">
        <f t="shared" ca="1" si="3"/>
        <v>2</v>
      </c>
      <c r="K25" s="135"/>
      <c r="L25" s="136"/>
    </row>
    <row r="26" spans="1:15" x14ac:dyDescent="0.35">
      <c r="A26" s="106"/>
      <c r="B26" s="227" t="s">
        <v>458</v>
      </c>
      <c r="C26" s="227"/>
      <c r="D26" s="135">
        <f t="shared" ca="1" si="0"/>
        <v>8851</v>
      </c>
      <c r="E26" s="135"/>
      <c r="F26" s="135">
        <f t="shared" ca="1" si="1"/>
        <v>94</v>
      </c>
      <c r="G26" s="135"/>
      <c r="H26" s="135">
        <f t="shared" ca="1" si="2"/>
        <v>5</v>
      </c>
      <c r="I26" s="135"/>
      <c r="J26" s="135">
        <f t="shared" ca="1" si="3"/>
        <v>1</v>
      </c>
      <c r="K26" s="135"/>
      <c r="L26" s="136"/>
    </row>
    <row r="27" spans="1:15" x14ac:dyDescent="0.35">
      <c r="A27" s="106"/>
      <c r="B27" s="227" t="s">
        <v>462</v>
      </c>
      <c r="C27" s="227"/>
      <c r="D27" s="135">
        <f t="shared" ca="1" si="0"/>
        <v>13656</v>
      </c>
      <c r="E27" s="135"/>
      <c r="F27" s="135">
        <f t="shared" ca="1" si="1"/>
        <v>92</v>
      </c>
      <c r="G27" s="135"/>
      <c r="H27" s="135">
        <f t="shared" ca="1" si="2"/>
        <v>6</v>
      </c>
      <c r="I27" s="135"/>
      <c r="J27" s="135">
        <f t="shared" ca="1" si="3"/>
        <v>2</v>
      </c>
      <c r="K27" s="135"/>
      <c r="L27" s="136"/>
      <c r="N27" s="90">
        <f>IF($I$9="All",0,IF($I$9="Boys",4,IF($I$9="Girls",8)))</f>
        <v>0</v>
      </c>
    </row>
    <row r="28" spans="1:15" x14ac:dyDescent="0.35">
      <c r="A28" s="106"/>
      <c r="B28" s="106" t="s">
        <v>10</v>
      </c>
      <c r="C28" s="106"/>
      <c r="D28" s="107">
        <f t="shared" ca="1" si="0"/>
        <v>68062</v>
      </c>
      <c r="E28" s="107"/>
      <c r="F28" s="107">
        <f t="shared" ca="1" si="1"/>
        <v>93</v>
      </c>
      <c r="G28" s="107"/>
      <c r="H28" s="107">
        <f t="shared" ca="1" si="2"/>
        <v>6</v>
      </c>
      <c r="I28" s="107"/>
      <c r="J28" s="107">
        <f t="shared" ca="1" si="3"/>
        <v>2</v>
      </c>
      <c r="K28" s="107"/>
      <c r="L28" s="108"/>
    </row>
    <row r="29" spans="1:15" x14ac:dyDescent="0.35">
      <c r="A29" s="106"/>
      <c r="B29" s="109" t="s">
        <v>29</v>
      </c>
      <c r="C29" s="227"/>
      <c r="D29" s="135">
        <f t="shared" ca="1" si="0"/>
        <v>18361</v>
      </c>
      <c r="E29" s="135"/>
      <c r="F29" s="135">
        <f t="shared" ca="1" si="1"/>
        <v>95</v>
      </c>
      <c r="G29" s="135"/>
      <c r="H29" s="135">
        <f t="shared" ca="1" si="2"/>
        <v>4</v>
      </c>
      <c r="I29" s="135"/>
      <c r="J29" s="135">
        <f t="shared" ca="1" si="3"/>
        <v>1</v>
      </c>
      <c r="K29" s="135"/>
      <c r="L29" s="136"/>
    </row>
    <row r="30" spans="1:15" x14ac:dyDescent="0.35">
      <c r="A30" s="106"/>
      <c r="B30" s="109" t="s">
        <v>30</v>
      </c>
      <c r="C30" s="227"/>
      <c r="D30" s="135">
        <f t="shared" ca="1" si="0"/>
        <v>28085</v>
      </c>
      <c r="E30" s="135"/>
      <c r="F30" s="135">
        <f t="shared" ca="1" si="1"/>
        <v>92</v>
      </c>
      <c r="G30" s="135"/>
      <c r="H30" s="135">
        <f t="shared" ca="1" si="2"/>
        <v>7</v>
      </c>
      <c r="I30" s="135"/>
      <c r="J30" s="135">
        <f t="shared" ca="1" si="3"/>
        <v>2</v>
      </c>
      <c r="K30" s="135"/>
      <c r="L30" s="136"/>
    </row>
    <row r="31" spans="1:15" x14ac:dyDescent="0.35">
      <c r="A31" s="106"/>
      <c r="B31" s="109" t="s">
        <v>31</v>
      </c>
      <c r="C31" s="227"/>
      <c r="D31" s="135">
        <f t="shared" ca="1" si="0"/>
        <v>10349</v>
      </c>
      <c r="E31" s="135"/>
      <c r="F31" s="135">
        <f t="shared" ca="1" si="1"/>
        <v>92</v>
      </c>
      <c r="G31" s="135"/>
      <c r="H31" s="135">
        <f t="shared" ca="1" si="2"/>
        <v>6</v>
      </c>
      <c r="I31" s="135"/>
      <c r="J31" s="135">
        <f t="shared" ca="1" si="3"/>
        <v>2</v>
      </c>
      <c r="K31" s="135"/>
      <c r="L31" s="136"/>
    </row>
    <row r="32" spans="1:15" x14ac:dyDescent="0.35">
      <c r="A32" s="106"/>
      <c r="B32" s="227" t="s">
        <v>463</v>
      </c>
      <c r="C32" s="227"/>
      <c r="D32" s="135">
        <f t="shared" ca="1" si="0"/>
        <v>11267</v>
      </c>
      <c r="E32" s="135"/>
      <c r="F32" s="135">
        <f t="shared" ca="1" si="1"/>
        <v>93</v>
      </c>
      <c r="G32" s="135"/>
      <c r="H32" s="135">
        <f t="shared" ca="1" si="2"/>
        <v>6</v>
      </c>
      <c r="I32" s="135"/>
      <c r="J32" s="135">
        <f t="shared" ca="1" si="3"/>
        <v>2</v>
      </c>
      <c r="K32" s="135"/>
      <c r="L32" s="136"/>
    </row>
    <row r="33" spans="1:12" x14ac:dyDescent="0.35">
      <c r="A33" s="106"/>
      <c r="B33" s="106" t="s">
        <v>11</v>
      </c>
      <c r="C33" s="106"/>
      <c r="D33" s="107">
        <f t="shared" ca="1" si="0"/>
        <v>35640</v>
      </c>
      <c r="E33" s="107"/>
      <c r="F33" s="107">
        <f t="shared" ca="1" si="1"/>
        <v>91</v>
      </c>
      <c r="G33" s="107"/>
      <c r="H33" s="107">
        <f t="shared" ca="1" si="2"/>
        <v>7</v>
      </c>
      <c r="I33" s="107"/>
      <c r="J33" s="107">
        <f t="shared" ca="1" si="3"/>
        <v>2</v>
      </c>
      <c r="K33" s="107"/>
      <c r="L33" s="108"/>
    </row>
    <row r="34" spans="1:12" x14ac:dyDescent="0.35">
      <c r="A34" s="106"/>
      <c r="B34" s="227" t="s">
        <v>459</v>
      </c>
      <c r="C34" s="227"/>
      <c r="D34" s="135">
        <f t="shared" ca="1" si="0"/>
        <v>6800</v>
      </c>
      <c r="E34" s="135"/>
      <c r="F34" s="135">
        <f t="shared" ca="1" si="1"/>
        <v>90</v>
      </c>
      <c r="G34" s="135"/>
      <c r="H34" s="135">
        <f t="shared" ca="1" si="2"/>
        <v>9</v>
      </c>
      <c r="I34" s="135"/>
      <c r="J34" s="135">
        <f t="shared" ca="1" si="3"/>
        <v>1</v>
      </c>
      <c r="K34" s="135"/>
      <c r="L34" s="136"/>
    </row>
    <row r="35" spans="1:12" x14ac:dyDescent="0.35">
      <c r="A35" s="106"/>
      <c r="B35" s="227" t="s">
        <v>460</v>
      </c>
      <c r="C35" s="227"/>
      <c r="D35" s="135">
        <f t="shared" ca="1" si="0"/>
        <v>23991</v>
      </c>
      <c r="E35" s="135"/>
      <c r="F35" s="135">
        <f t="shared" ca="1" si="1"/>
        <v>92</v>
      </c>
      <c r="G35" s="135"/>
      <c r="H35" s="135">
        <f t="shared" ca="1" si="2"/>
        <v>6</v>
      </c>
      <c r="I35" s="135"/>
      <c r="J35" s="135">
        <f t="shared" ca="1" si="3"/>
        <v>2</v>
      </c>
      <c r="K35" s="135"/>
      <c r="L35" s="136"/>
    </row>
    <row r="36" spans="1:12" x14ac:dyDescent="0.35">
      <c r="A36" s="106"/>
      <c r="B36" s="227" t="s">
        <v>461</v>
      </c>
      <c r="C36" s="227"/>
      <c r="D36" s="135">
        <f t="shared" ca="1" si="0"/>
        <v>4849</v>
      </c>
      <c r="E36" s="135"/>
      <c r="F36" s="135">
        <f t="shared" ca="1" si="1"/>
        <v>89</v>
      </c>
      <c r="G36" s="135"/>
      <c r="H36" s="135">
        <f t="shared" ca="1" si="2"/>
        <v>9</v>
      </c>
      <c r="I36" s="135"/>
      <c r="J36" s="135">
        <f t="shared" ca="1" si="3"/>
        <v>2</v>
      </c>
      <c r="K36" s="135"/>
      <c r="L36" s="136"/>
    </row>
    <row r="37" spans="1:12" x14ac:dyDescent="0.35">
      <c r="A37" s="106"/>
      <c r="B37" s="106" t="s">
        <v>12</v>
      </c>
      <c r="C37" s="106"/>
      <c r="D37" s="107">
        <f t="shared" ca="1" si="0"/>
        <v>2971</v>
      </c>
      <c r="E37" s="107"/>
      <c r="F37" s="107">
        <f t="shared" ca="1" si="1"/>
        <v>94</v>
      </c>
      <c r="G37" s="107"/>
      <c r="H37" s="107">
        <f t="shared" ca="1" si="2"/>
        <v>5</v>
      </c>
      <c r="I37" s="107"/>
      <c r="J37" s="107">
        <f t="shared" ca="1" si="3"/>
        <v>1</v>
      </c>
      <c r="K37" s="107"/>
      <c r="L37" s="108"/>
    </row>
    <row r="38" spans="1:12" x14ac:dyDescent="0.35">
      <c r="A38" s="106"/>
      <c r="B38" s="227" t="s">
        <v>485</v>
      </c>
      <c r="C38" s="227"/>
      <c r="D38" s="135">
        <f t="shared" ca="1" si="0"/>
        <v>11692</v>
      </c>
      <c r="E38" s="135"/>
      <c r="F38" s="135">
        <f t="shared" ca="1" si="1"/>
        <v>89</v>
      </c>
      <c r="G38" s="135"/>
      <c r="H38" s="135">
        <f t="shared" ca="1" si="2"/>
        <v>9</v>
      </c>
      <c r="I38" s="135"/>
      <c r="J38" s="135">
        <f t="shared" ca="1" si="3"/>
        <v>2</v>
      </c>
      <c r="K38" s="135"/>
      <c r="L38" s="136"/>
    </row>
    <row r="39" spans="1:12" x14ac:dyDescent="0.35">
      <c r="A39" s="106"/>
      <c r="B39" s="227" t="s">
        <v>540</v>
      </c>
      <c r="C39" s="227"/>
      <c r="D39" s="135">
        <f t="shared" ca="1" si="0"/>
        <v>6996</v>
      </c>
      <c r="E39" s="135"/>
      <c r="F39" s="135">
        <f t="shared" ca="1" si="1"/>
        <v>73</v>
      </c>
      <c r="G39" s="135"/>
      <c r="H39" s="135">
        <f t="shared" ca="1" si="2"/>
        <v>20</v>
      </c>
      <c r="I39" s="135"/>
      <c r="J39" s="135">
        <f t="shared" ca="1" si="3"/>
        <v>7</v>
      </c>
      <c r="K39" s="135"/>
      <c r="L39" s="136"/>
    </row>
    <row r="40" spans="1:12" x14ac:dyDescent="0.35">
      <c r="A40" s="106"/>
      <c r="B40" s="106" t="s">
        <v>3</v>
      </c>
      <c r="C40" s="106"/>
      <c r="D40" s="107">
        <f t="shared" ca="1" si="0"/>
        <v>639493</v>
      </c>
      <c r="E40" s="107"/>
      <c r="F40" s="107">
        <f t="shared" ca="1" si="1"/>
        <v>91</v>
      </c>
      <c r="G40" s="107"/>
      <c r="H40" s="107">
        <f t="shared" ca="1" si="2"/>
        <v>7</v>
      </c>
      <c r="I40" s="107"/>
      <c r="J40" s="107">
        <f t="shared" ca="1" si="3"/>
        <v>1</v>
      </c>
      <c r="K40" s="107"/>
      <c r="L40" s="108"/>
    </row>
    <row r="41" spans="1:12" x14ac:dyDescent="0.35">
      <c r="A41" s="104"/>
      <c r="B41" s="141"/>
      <c r="C41" s="141"/>
      <c r="D41" s="107"/>
      <c r="E41" s="107"/>
      <c r="F41" s="107"/>
      <c r="G41" s="107"/>
      <c r="H41" s="107"/>
      <c r="I41" s="107"/>
      <c r="J41" s="107"/>
      <c r="K41" s="137"/>
      <c r="L41" s="137"/>
    </row>
    <row r="42" spans="1:12" x14ac:dyDescent="0.35">
      <c r="A42" s="579" t="s">
        <v>464</v>
      </c>
      <c r="B42" s="579"/>
      <c r="C42" s="112"/>
      <c r="D42" s="107"/>
      <c r="E42" s="107"/>
      <c r="F42" s="107"/>
      <c r="G42" s="107"/>
      <c r="H42" s="107"/>
      <c r="I42" s="107"/>
      <c r="J42" s="107"/>
      <c r="K42" s="137"/>
      <c r="L42" s="137"/>
    </row>
    <row r="43" spans="1:12" x14ac:dyDescent="0.35">
      <c r="A43" s="104"/>
      <c r="B43" s="141" t="s">
        <v>544</v>
      </c>
      <c r="C43" s="141"/>
      <c r="D43" s="135">
        <f ca="1">VLOOKUP(TRIM($B43),INDIRECT($N$16),2+$N$27,FALSE)</f>
        <v>504887</v>
      </c>
      <c r="E43" s="135"/>
      <c r="F43" s="135">
        <f ca="1">VLOOKUP(TRIM($B43),INDIRECT($N$16),3+$N$27,FALSE)</f>
        <v>92</v>
      </c>
      <c r="G43" s="135"/>
      <c r="H43" s="135">
        <f ca="1">VLOOKUP(TRIM($B43),INDIRECT($N$16),4+$N$27,FALSE)</f>
        <v>7</v>
      </c>
      <c r="I43" s="135"/>
      <c r="J43" s="135">
        <f ca="1">VLOOKUP(TRIM($B43),INDIRECT($N$16),5+$N$27,FALSE)</f>
        <v>1</v>
      </c>
      <c r="K43" s="135"/>
      <c r="L43" s="136"/>
    </row>
    <row r="44" spans="1:12" x14ac:dyDescent="0.35">
      <c r="A44" s="104"/>
      <c r="B44" s="141" t="s">
        <v>543</v>
      </c>
      <c r="C44" s="141"/>
      <c r="D44" s="135">
        <f ca="1">VLOOKUP(TRIM($B44),INDIRECT($N$16),2+$N$27,FALSE)</f>
        <v>131347</v>
      </c>
      <c r="E44" s="135"/>
      <c r="F44" s="135">
        <f ca="1">VLOOKUP(TRIM($B44),INDIRECT($N$16),3+$N$27,FALSE)</f>
        <v>90</v>
      </c>
      <c r="G44" s="135"/>
      <c r="H44" s="135">
        <f ca="1">VLOOKUP(TRIM($B44),INDIRECT($N$16),4+$N$27,FALSE)</f>
        <v>8</v>
      </c>
      <c r="I44" s="135"/>
      <c r="J44" s="135">
        <f ca="1">VLOOKUP(TRIM($B44),INDIRECT($N$16),5+$N$27,FALSE)</f>
        <v>2</v>
      </c>
      <c r="K44" s="135"/>
      <c r="L44" s="136"/>
    </row>
    <row r="45" spans="1:12" x14ac:dyDescent="0.35">
      <c r="A45" s="104"/>
      <c r="B45" s="227" t="s">
        <v>540</v>
      </c>
      <c r="C45" s="227"/>
      <c r="D45" s="135">
        <f ca="1">VLOOKUP(TRIM($B45),INDIRECT($N$16),2+$N$27,FALSE)</f>
        <v>3259</v>
      </c>
      <c r="E45" s="135"/>
      <c r="F45" s="135">
        <f ca="1">VLOOKUP(TRIM($B45),INDIRECT($N$16),3+$N$27,FALSE)</f>
        <v>55</v>
      </c>
      <c r="G45" s="135"/>
      <c r="H45" s="135">
        <f ca="1">VLOOKUP(TRIM($B45),INDIRECT($N$16),4+$N$27,FALSE)</f>
        <v>32</v>
      </c>
      <c r="I45" s="135"/>
      <c r="J45" s="135">
        <f ca="1">VLOOKUP(TRIM($B45),INDIRECT($N$16),5+$N$27,FALSE)</f>
        <v>13</v>
      </c>
      <c r="K45" s="135"/>
      <c r="L45" s="136"/>
    </row>
    <row r="46" spans="1:12" x14ac:dyDescent="0.35">
      <c r="A46" s="104"/>
      <c r="B46" s="104" t="s">
        <v>3</v>
      </c>
      <c r="C46" s="104"/>
      <c r="D46" s="107">
        <f ca="1">VLOOKUP(TRIM($B46),INDIRECT($N$16),2+$N$27,FALSE)</f>
        <v>639493</v>
      </c>
      <c r="E46" s="107"/>
      <c r="F46" s="107">
        <f ca="1">VLOOKUP(TRIM($B46),INDIRECT($N$16),3+$N$27,FALSE)</f>
        <v>91</v>
      </c>
      <c r="G46" s="107"/>
      <c r="H46" s="107">
        <f ca="1">VLOOKUP(TRIM($B46),INDIRECT($N$16),4+$N$27,FALSE)</f>
        <v>7</v>
      </c>
      <c r="I46" s="107"/>
      <c r="J46" s="107">
        <f ca="1">VLOOKUP(TRIM($B46),INDIRECT($N$16),5+$N$27,FALSE)</f>
        <v>1</v>
      </c>
      <c r="K46" s="107"/>
      <c r="L46" s="108"/>
    </row>
    <row r="47" spans="1:12" x14ac:dyDescent="0.35">
      <c r="A47" s="104"/>
      <c r="B47" s="141"/>
      <c r="C47" s="141"/>
      <c r="D47" s="107"/>
      <c r="E47" s="107"/>
      <c r="F47" s="107"/>
      <c r="G47" s="107"/>
      <c r="H47" s="107"/>
      <c r="I47" s="107"/>
      <c r="J47" s="107"/>
      <c r="K47" s="137"/>
      <c r="L47" s="137"/>
    </row>
    <row r="48" spans="1:12" x14ac:dyDescent="0.35">
      <c r="A48" s="579" t="s">
        <v>465</v>
      </c>
      <c r="B48" s="579"/>
      <c r="C48" s="112"/>
      <c r="D48" s="107"/>
      <c r="E48" s="107"/>
      <c r="F48" s="107"/>
      <c r="G48" s="107"/>
      <c r="H48" s="107"/>
      <c r="I48" s="107"/>
      <c r="J48" s="107"/>
      <c r="K48" s="137"/>
      <c r="L48" s="137"/>
    </row>
    <row r="49" spans="1:12" x14ac:dyDescent="0.35">
      <c r="A49" s="104"/>
      <c r="B49" s="105" t="s">
        <v>13</v>
      </c>
      <c r="C49" s="141"/>
      <c r="D49" s="135">
        <f ca="1">VLOOKUP(TRIM($B49),INDIRECT($N$17),2+$N$27,FALSE)</f>
        <v>97142</v>
      </c>
      <c r="E49" s="135"/>
      <c r="F49" s="135">
        <f ca="1">VLOOKUP(TRIM($B49),INDIRECT($N$17),3+$N$27,FALSE)</f>
        <v>84</v>
      </c>
      <c r="G49" s="135"/>
      <c r="H49" s="135">
        <f ca="1">VLOOKUP(TRIM($B49),INDIRECT($N$17),4+$N$27,FALSE)</f>
        <v>14</v>
      </c>
      <c r="I49" s="135"/>
      <c r="J49" s="135">
        <f ca="1">VLOOKUP(TRIM($B49),INDIRECT($N$17),5+$N$27,FALSE)</f>
        <v>2</v>
      </c>
      <c r="K49" s="135"/>
      <c r="L49" s="136"/>
    </row>
    <row r="50" spans="1:12" x14ac:dyDescent="0.35">
      <c r="A50" s="104"/>
      <c r="B50" s="141" t="s">
        <v>548</v>
      </c>
      <c r="C50" s="141"/>
      <c r="D50" s="135">
        <f ca="1">VLOOKUP(TRIM($B50),INDIRECT($N$17),2+$N$27,FALSE)</f>
        <v>542351</v>
      </c>
      <c r="E50" s="135"/>
      <c r="F50" s="135">
        <f ca="1">VLOOKUP(TRIM($B50),INDIRECT($N$17),3+$N$27,FALSE)</f>
        <v>93</v>
      </c>
      <c r="G50" s="135"/>
      <c r="H50" s="135">
        <f ca="1">VLOOKUP(TRIM($B50),INDIRECT($N$17),4+$N$27,FALSE)</f>
        <v>6</v>
      </c>
      <c r="I50" s="135"/>
      <c r="J50" s="135">
        <f ca="1">VLOOKUP(TRIM($B50),INDIRECT($N$17),5+$N$27,FALSE)</f>
        <v>1</v>
      </c>
      <c r="K50" s="135"/>
      <c r="L50" s="136"/>
    </row>
    <row r="51" spans="1:12" x14ac:dyDescent="0.35">
      <c r="A51" s="104"/>
      <c r="B51" s="104" t="s">
        <v>3</v>
      </c>
      <c r="C51" s="104"/>
      <c r="D51" s="107">
        <f ca="1">VLOOKUP(TRIM($B51),INDIRECT($N$17),2+$N$27,FALSE)</f>
        <v>639493</v>
      </c>
      <c r="E51" s="107"/>
      <c r="F51" s="107">
        <f ca="1">VLOOKUP(TRIM($B51),INDIRECT($N$17),3+$N$27,FALSE)</f>
        <v>91</v>
      </c>
      <c r="G51" s="107"/>
      <c r="H51" s="107">
        <f ca="1">VLOOKUP(TRIM($B51),INDIRECT($N$17),4+$N$27,FALSE)</f>
        <v>7</v>
      </c>
      <c r="I51" s="107"/>
      <c r="J51" s="107">
        <f ca="1">VLOOKUP(TRIM($B51),INDIRECT($N$17),5+$N$27,FALSE)</f>
        <v>1</v>
      </c>
      <c r="K51" s="107"/>
      <c r="L51" s="108"/>
    </row>
    <row r="52" spans="1:12" x14ac:dyDescent="0.35">
      <c r="A52" s="104"/>
      <c r="B52" s="141"/>
      <c r="C52" s="141"/>
      <c r="D52" s="107"/>
      <c r="E52" s="107"/>
      <c r="F52" s="107"/>
      <c r="G52" s="107"/>
      <c r="H52" s="107"/>
      <c r="I52" s="107"/>
      <c r="J52" s="107"/>
      <c r="K52" s="137"/>
      <c r="L52" s="137"/>
    </row>
    <row r="53" spans="1:12" x14ac:dyDescent="0.35">
      <c r="A53" s="106" t="s">
        <v>603</v>
      </c>
      <c r="B53" s="141"/>
      <c r="C53" s="141"/>
      <c r="D53" s="107"/>
      <c r="E53" s="107"/>
      <c r="F53" s="107"/>
      <c r="G53" s="107"/>
      <c r="H53" s="107"/>
      <c r="I53" s="107"/>
      <c r="J53" s="107"/>
      <c r="K53" s="136"/>
      <c r="L53" s="137"/>
    </row>
    <row r="54" spans="1:12" x14ac:dyDescent="0.35">
      <c r="A54" s="106"/>
      <c r="B54" s="227" t="s">
        <v>466</v>
      </c>
      <c r="C54" s="141"/>
      <c r="D54" s="135">
        <f ca="1">VLOOKUP(TRIM($B54),INDIRECT($N$20),2+$N$27,FALSE)</f>
        <v>159664</v>
      </c>
      <c r="E54" s="135"/>
      <c r="F54" s="135">
        <f ca="1">VLOOKUP(TRIM($B54),INDIRECT($N$20),3+$N$27,FALSE)</f>
        <v>86</v>
      </c>
      <c r="G54" s="135"/>
      <c r="H54" s="135">
        <f ca="1">VLOOKUP(TRIM($B54),INDIRECT($N$20),4+$N$27,FALSE)</f>
        <v>12</v>
      </c>
      <c r="I54" s="135"/>
      <c r="J54" s="135">
        <f ca="1">VLOOKUP(TRIM($B54),INDIRECT($N$20),5+$N$27,FALSE)</f>
        <v>2</v>
      </c>
      <c r="K54" s="135"/>
      <c r="L54" s="137"/>
    </row>
    <row r="55" spans="1:12" x14ac:dyDescent="0.35">
      <c r="A55" s="106"/>
      <c r="B55" s="227" t="s">
        <v>467</v>
      </c>
      <c r="C55" s="141"/>
      <c r="D55" s="135">
        <f ca="1">VLOOKUP(TRIM($B55),INDIRECT($N$20),2+$N$27,FALSE)</f>
        <v>479829</v>
      </c>
      <c r="E55" s="135"/>
      <c r="F55" s="135">
        <f ca="1">VLOOKUP(TRIM($B55),INDIRECT($N$20),3+$N$27,FALSE)</f>
        <v>93</v>
      </c>
      <c r="G55" s="135"/>
      <c r="H55" s="135">
        <f ca="1">VLOOKUP(TRIM($B55),INDIRECT($N$20),4+$N$27,FALSE)</f>
        <v>6</v>
      </c>
      <c r="I55" s="135"/>
      <c r="J55" s="135">
        <f ca="1">VLOOKUP(TRIM($B55),INDIRECT($N$20),5+$N$27,FALSE)</f>
        <v>1</v>
      </c>
      <c r="K55" s="136"/>
      <c r="L55" s="137"/>
    </row>
    <row r="56" spans="1:12" x14ac:dyDescent="0.35">
      <c r="A56" s="106"/>
      <c r="B56" s="104" t="s">
        <v>3</v>
      </c>
      <c r="C56" s="141"/>
      <c r="D56" s="107">
        <f ca="1">VLOOKUP(TRIM($B56),INDIRECT($N$20),2+$N$27,FALSE)</f>
        <v>639493</v>
      </c>
      <c r="E56" s="107"/>
      <c r="F56" s="107">
        <f ca="1">VLOOKUP(TRIM($B56),INDIRECT($N$20),3+$N$27,FALSE)</f>
        <v>91</v>
      </c>
      <c r="G56" s="107"/>
      <c r="H56" s="107">
        <f ca="1">VLOOKUP(TRIM($B56),INDIRECT($N$20),4+$N$27,FALSE)</f>
        <v>7</v>
      </c>
      <c r="I56" s="107"/>
      <c r="J56" s="107">
        <f ca="1">VLOOKUP(TRIM($B56),INDIRECT($N$20),5+$N$27,FALSE)</f>
        <v>1</v>
      </c>
      <c r="K56" s="108"/>
      <c r="L56" s="137"/>
    </row>
    <row r="57" spans="1:12" x14ac:dyDescent="0.35">
      <c r="A57" s="104"/>
      <c r="B57" s="141"/>
      <c r="C57" s="141"/>
      <c r="D57" s="107"/>
      <c r="E57" s="107"/>
      <c r="F57" s="107"/>
      <c r="G57" s="107"/>
      <c r="H57" s="107"/>
      <c r="I57" s="107"/>
      <c r="J57" s="107"/>
      <c r="K57" s="137"/>
      <c r="L57" s="137"/>
    </row>
    <row r="58" spans="1:12" x14ac:dyDescent="0.35">
      <c r="A58" s="579" t="s">
        <v>468</v>
      </c>
      <c r="B58" s="579"/>
      <c r="C58" s="112"/>
      <c r="D58" s="107"/>
      <c r="E58" s="107"/>
      <c r="F58" s="107"/>
      <c r="G58" s="107"/>
      <c r="H58" s="107"/>
      <c r="I58" s="107"/>
      <c r="J58" s="107"/>
      <c r="K58" s="137"/>
      <c r="L58" s="137"/>
    </row>
    <row r="59" spans="1:12" x14ac:dyDescent="0.35">
      <c r="A59" s="112"/>
      <c r="B59" s="185"/>
      <c r="C59" s="185"/>
      <c r="D59" s="107"/>
      <c r="E59" s="107"/>
      <c r="F59" s="107"/>
      <c r="G59" s="107"/>
      <c r="H59" s="107"/>
      <c r="I59" s="107"/>
      <c r="J59" s="107"/>
      <c r="K59" s="137"/>
      <c r="L59" s="137"/>
    </row>
    <row r="60" spans="1:12" x14ac:dyDescent="0.35">
      <c r="A60" s="112" t="s">
        <v>592</v>
      </c>
      <c r="B60" s="185"/>
      <c r="C60" s="185"/>
      <c r="D60" s="107"/>
      <c r="E60" s="107"/>
      <c r="F60" s="107"/>
      <c r="G60" s="107"/>
      <c r="H60" s="107"/>
      <c r="I60" s="107"/>
      <c r="J60" s="107"/>
      <c r="K60" s="137"/>
      <c r="L60" s="137"/>
    </row>
    <row r="61" spans="1:12" x14ac:dyDescent="0.35">
      <c r="A61" s="104"/>
      <c r="B61" s="104" t="s">
        <v>16</v>
      </c>
      <c r="C61" s="104"/>
      <c r="D61" s="107">
        <f t="shared" ref="D61:D68" ca="1" si="4">VLOOKUP(TRIM($B61),INDIRECT($N$18),2+$N$27,FALSE)</f>
        <v>541966</v>
      </c>
      <c r="E61" s="107"/>
      <c r="F61" s="107">
        <f t="shared" ref="F61:F68" ca="1" si="5">VLOOKUP(TRIM($B61),INDIRECT($N$18),3+$N$27,FALSE)</f>
        <v>96</v>
      </c>
      <c r="G61" s="107"/>
      <c r="H61" s="107">
        <f t="shared" ref="H61:H68" ca="1" si="6">VLOOKUP(TRIM($B61),INDIRECT($N$18),4+$N$27,FALSE)</f>
        <v>3</v>
      </c>
      <c r="I61" s="107"/>
      <c r="J61" s="107">
        <f t="shared" ref="J61:J68" ca="1" si="7">VLOOKUP(TRIM($B61),INDIRECT($N$18),5+$N$27,FALSE)</f>
        <v>0</v>
      </c>
      <c r="K61" s="135"/>
      <c r="L61" s="108"/>
    </row>
    <row r="62" spans="1:12" x14ac:dyDescent="0.35">
      <c r="A62" s="104"/>
      <c r="B62" s="104" t="s">
        <v>17</v>
      </c>
      <c r="C62" s="104"/>
      <c r="D62" s="107">
        <f t="shared" ca="1" si="4"/>
        <v>94865</v>
      </c>
      <c r="E62" s="107"/>
      <c r="F62" s="107">
        <f t="shared" ca="1" si="5"/>
        <v>64</v>
      </c>
      <c r="G62" s="107"/>
      <c r="H62" s="107">
        <f t="shared" ca="1" si="6"/>
        <v>29</v>
      </c>
      <c r="I62" s="107"/>
      <c r="J62" s="107">
        <f t="shared" ca="1" si="7"/>
        <v>7</v>
      </c>
      <c r="K62" s="135"/>
      <c r="L62" s="108"/>
    </row>
    <row r="63" spans="1:12" x14ac:dyDescent="0.35">
      <c r="A63" s="104"/>
      <c r="B63" s="241" t="str">
        <f>IF(OR(I10=2015,I10=2016),"SEN support","SEN without a statement")</f>
        <v>SEN support</v>
      </c>
      <c r="C63" s="241"/>
      <c r="D63" s="135">
        <f t="shared" ca="1" si="4"/>
        <v>82087</v>
      </c>
      <c r="E63" s="135"/>
      <c r="F63" s="135">
        <f t="shared" ca="1" si="5"/>
        <v>69</v>
      </c>
      <c r="G63" s="135"/>
      <c r="H63" s="135">
        <f t="shared" ca="1" si="6"/>
        <v>29</v>
      </c>
      <c r="I63" s="135"/>
      <c r="J63" s="135">
        <f t="shared" ca="1" si="7"/>
        <v>2</v>
      </c>
      <c r="K63" s="135"/>
      <c r="L63" s="136"/>
    </row>
    <row r="64" spans="1:12" x14ac:dyDescent="0.35">
      <c r="A64" s="104"/>
      <c r="B64" s="242" t="s">
        <v>481</v>
      </c>
      <c r="C64" s="242"/>
      <c r="D64" s="135" t="str">
        <f t="shared" ca="1" si="4"/>
        <v>.</v>
      </c>
      <c r="E64" s="135"/>
      <c r="F64" s="135" t="str">
        <f t="shared" ca="1" si="5"/>
        <v>.</v>
      </c>
      <c r="G64" s="135"/>
      <c r="H64" s="135" t="str">
        <f t="shared" ca="1" si="6"/>
        <v>.</v>
      </c>
      <c r="I64" s="135"/>
      <c r="J64" s="135" t="str">
        <f t="shared" ca="1" si="7"/>
        <v>.</v>
      </c>
      <c r="K64" s="135"/>
      <c r="L64" s="136"/>
    </row>
    <row r="65" spans="1:12" x14ac:dyDescent="0.35">
      <c r="A65" s="104"/>
      <c r="B65" s="242" t="s">
        <v>482</v>
      </c>
      <c r="C65" s="242"/>
      <c r="D65" s="135" t="str">
        <f t="shared" ca="1" si="4"/>
        <v>.</v>
      </c>
      <c r="E65" s="135"/>
      <c r="F65" s="135" t="str">
        <f t="shared" ca="1" si="5"/>
        <v>.</v>
      </c>
      <c r="G65" s="135"/>
      <c r="H65" s="135" t="str">
        <f t="shared" ca="1" si="6"/>
        <v>.</v>
      </c>
      <c r="I65" s="135"/>
      <c r="J65" s="135" t="str">
        <f t="shared" ca="1" si="7"/>
        <v>.</v>
      </c>
      <c r="K65" s="135"/>
      <c r="L65" s="136"/>
    </row>
    <row r="66" spans="1:12" x14ac:dyDescent="0.35">
      <c r="A66" s="104"/>
      <c r="B66" s="114" t="str">
        <f>IF(OR(I10=2015,I10=2016),"SEN with a statement or EHC plan","SEN with a statement")</f>
        <v>SEN with a statement or EHC plan</v>
      </c>
      <c r="C66" s="241"/>
      <c r="D66" s="135">
        <f t="shared" ca="1" si="4"/>
        <v>12778</v>
      </c>
      <c r="E66" s="135"/>
      <c r="F66" s="135">
        <f t="shared" ca="1" si="5"/>
        <v>29</v>
      </c>
      <c r="G66" s="135"/>
      <c r="H66" s="135">
        <f t="shared" ca="1" si="6"/>
        <v>31</v>
      </c>
      <c r="I66" s="135"/>
      <c r="J66" s="135">
        <f t="shared" ca="1" si="7"/>
        <v>40</v>
      </c>
      <c r="K66" s="135"/>
      <c r="L66" s="136"/>
    </row>
    <row r="67" spans="1:12" x14ac:dyDescent="0.35">
      <c r="A67" s="104"/>
      <c r="B67" s="227" t="s">
        <v>597</v>
      </c>
      <c r="C67" s="227"/>
      <c r="D67" s="135">
        <f t="shared" ca="1" si="4"/>
        <v>2662</v>
      </c>
      <c r="E67" s="135"/>
      <c r="F67" s="135">
        <f t="shared" ca="1" si="5"/>
        <v>44</v>
      </c>
      <c r="G67" s="135"/>
      <c r="H67" s="135">
        <f t="shared" ca="1" si="6"/>
        <v>39</v>
      </c>
      <c r="I67" s="135"/>
      <c r="J67" s="135">
        <f t="shared" ca="1" si="7"/>
        <v>17</v>
      </c>
      <c r="K67" s="135"/>
      <c r="L67" s="136"/>
    </row>
    <row r="68" spans="1:12" x14ac:dyDescent="0.35">
      <c r="A68" s="106"/>
      <c r="B68" s="106" t="s">
        <v>3</v>
      </c>
      <c r="C68" s="106"/>
      <c r="D68" s="107">
        <f t="shared" ca="1" si="4"/>
        <v>639493</v>
      </c>
      <c r="E68" s="107"/>
      <c r="F68" s="107">
        <f t="shared" ca="1" si="5"/>
        <v>91</v>
      </c>
      <c r="G68" s="107"/>
      <c r="H68" s="107">
        <f t="shared" ca="1" si="6"/>
        <v>7</v>
      </c>
      <c r="I68" s="107"/>
      <c r="J68" s="107">
        <f t="shared" ca="1" si="7"/>
        <v>1</v>
      </c>
      <c r="K68" s="107"/>
      <c r="L68" s="108"/>
    </row>
    <row r="69" spans="1:12" x14ac:dyDescent="0.35">
      <c r="A69" s="106"/>
      <c r="B69" s="227"/>
      <c r="C69" s="227"/>
      <c r="D69" s="107"/>
      <c r="E69" s="107"/>
      <c r="F69" s="107"/>
      <c r="G69" s="107"/>
      <c r="H69" s="107"/>
      <c r="I69" s="107"/>
      <c r="J69" s="107"/>
      <c r="K69" s="139"/>
      <c r="L69" s="139"/>
    </row>
    <row r="70" spans="1:12" x14ac:dyDescent="0.35">
      <c r="A70" s="117" t="s">
        <v>598</v>
      </c>
      <c r="B70" s="227"/>
      <c r="C70" s="227"/>
      <c r="D70" s="107"/>
      <c r="E70" s="107"/>
      <c r="F70" s="107"/>
      <c r="G70" s="107"/>
      <c r="H70" s="107"/>
      <c r="I70" s="107"/>
      <c r="J70" s="107"/>
      <c r="K70" s="139"/>
      <c r="L70" s="139"/>
    </row>
    <row r="71" spans="1:12" x14ac:dyDescent="0.35">
      <c r="A71" s="106"/>
      <c r="B71" s="243" t="s">
        <v>472</v>
      </c>
      <c r="C71" s="243"/>
      <c r="D71" s="135">
        <f t="shared" ref="D71:D85" ca="1" si="8">VLOOKUP(TRIM($B71),INDIRECT($N$19),2+$N$27,FALSE)</f>
        <v>6709</v>
      </c>
      <c r="E71" s="135"/>
      <c r="F71" s="135">
        <f t="shared" ref="F71:F85" ca="1" si="9">VLOOKUP(TRIM($B71),INDIRECT($N$19),3+$N$27,FALSE)</f>
        <v>65</v>
      </c>
      <c r="G71" s="135"/>
      <c r="H71" s="135">
        <f t="shared" ref="H71:H85" ca="1" si="10">VLOOKUP(TRIM($B71),INDIRECT($N$19),4+$N$27,FALSE)</f>
        <v>33</v>
      </c>
      <c r="I71" s="135"/>
      <c r="J71" s="135">
        <f t="shared" ref="J71:J85" ca="1" si="11">VLOOKUP(TRIM($B71),INDIRECT($N$19),5+$N$27,FALSE)</f>
        <v>2</v>
      </c>
      <c r="K71" s="135"/>
      <c r="L71" s="139"/>
    </row>
    <row r="72" spans="1:12" x14ac:dyDescent="0.35">
      <c r="A72" s="106"/>
      <c r="B72" s="243" t="s">
        <v>471</v>
      </c>
      <c r="C72" s="243"/>
      <c r="D72" s="135">
        <f t="shared" ca="1" si="8"/>
        <v>21846</v>
      </c>
      <c r="E72" s="135"/>
      <c r="F72" s="135">
        <f t="shared" ca="1" si="9"/>
        <v>62</v>
      </c>
      <c r="G72" s="135"/>
      <c r="H72" s="135">
        <f t="shared" ca="1" si="10"/>
        <v>36</v>
      </c>
      <c r="I72" s="135"/>
      <c r="J72" s="135">
        <f t="shared" ca="1" si="11"/>
        <v>3</v>
      </c>
      <c r="K72" s="135"/>
      <c r="L72" s="139"/>
    </row>
    <row r="73" spans="1:12" x14ac:dyDescent="0.35">
      <c r="A73" s="106"/>
      <c r="B73" s="243" t="s">
        <v>470</v>
      </c>
      <c r="C73" s="243"/>
      <c r="D73" s="135">
        <f t="shared" ca="1" si="8"/>
        <v>2138</v>
      </c>
      <c r="E73" s="135"/>
      <c r="F73" s="135">
        <f t="shared" ca="1" si="9"/>
        <v>8</v>
      </c>
      <c r="G73" s="135"/>
      <c r="H73" s="135">
        <f t="shared" ca="1" si="10"/>
        <v>25</v>
      </c>
      <c r="I73" s="135"/>
      <c r="J73" s="135">
        <f t="shared" ca="1" si="11"/>
        <v>67</v>
      </c>
      <c r="K73" s="135"/>
      <c r="L73" s="139"/>
    </row>
    <row r="74" spans="1:12" x14ac:dyDescent="0.35">
      <c r="A74" s="106"/>
      <c r="B74" s="421" t="s">
        <v>469</v>
      </c>
      <c r="C74" s="243"/>
      <c r="D74" s="135">
        <f t="shared" ca="1" si="8"/>
        <v>816</v>
      </c>
      <c r="E74" s="135"/>
      <c r="F74" s="135">
        <f t="shared" ca="1" si="9"/>
        <v>5</v>
      </c>
      <c r="G74" s="135"/>
      <c r="H74" s="135">
        <f t="shared" ca="1" si="10"/>
        <v>15</v>
      </c>
      <c r="I74" s="135"/>
      <c r="J74" s="135">
        <f t="shared" ca="1" si="11"/>
        <v>80</v>
      </c>
      <c r="K74" s="135"/>
      <c r="L74" s="139"/>
    </row>
    <row r="75" spans="1:12" hidden="1" x14ac:dyDescent="0.35">
      <c r="A75" s="106"/>
      <c r="B75" s="421" t="s">
        <v>473</v>
      </c>
      <c r="C75" s="243"/>
      <c r="D75" s="135" t="str">
        <f ca="1">IF(I10=2015,".",VLOOKUP(TRIM($B75),INDIRECT($N$19),2+$N$27,FALSE))</f>
        <v>.</v>
      </c>
      <c r="E75" s="135"/>
      <c r="F75" s="135" t="str">
        <f ca="1">IF(I10=2015,".",VLOOKUP(TRIM($B75),INDIRECT($N$19),3+$N$27,FALSE))</f>
        <v>.</v>
      </c>
      <c r="G75" s="135"/>
      <c r="H75" s="135" t="str">
        <f ca="1">IF(I10=2015,".",VLOOKUP(TRIM($B75),INDIRECT($N$19),4+$N$27,FALSE))</f>
        <v>.</v>
      </c>
      <c r="I75" s="135"/>
      <c r="J75" s="135" t="str">
        <f ca="1">IF(I10=2015,".",VLOOKUP(TRIM($B75),INDIRECT($N$19),5+$N$27,FALSE))</f>
        <v>.</v>
      </c>
      <c r="K75" s="135"/>
      <c r="L75" s="139"/>
    </row>
    <row r="76" spans="1:12" x14ac:dyDescent="0.35">
      <c r="A76" s="106"/>
      <c r="B76" s="421" t="s">
        <v>593</v>
      </c>
      <c r="C76" s="243"/>
      <c r="D76" s="135">
        <f ca="1">IF(I10&lt;2015,".",VLOOKUP(TRIM($B76),INDIRECT($N$19),2+$N$27,FALSE))</f>
        <v>13569</v>
      </c>
      <c r="E76" s="135"/>
      <c r="F76" s="135">
        <f ca="1">IF(I10&lt;2015,".",VLOOKUP(TRIM($B76),INDIRECT($N$19),3+$N$27,FALSE))</f>
        <v>74</v>
      </c>
      <c r="G76" s="135"/>
      <c r="H76" s="135">
        <f ca="1">IF(I10&lt;2015,".",VLOOKUP(TRIM($B76),INDIRECT($N$19),4+$N$27,FALSE))</f>
        <v>24</v>
      </c>
      <c r="I76" s="135"/>
      <c r="J76" s="135">
        <f ca="1">IF(I10&lt;2015,".",VLOOKUP(TRIM($B76),INDIRECT($N$19),5+$N$27,FALSE))</f>
        <v>2</v>
      </c>
      <c r="K76" s="135"/>
      <c r="L76" s="139"/>
    </row>
    <row r="77" spans="1:12" x14ac:dyDescent="0.35">
      <c r="A77" s="106"/>
      <c r="B77" s="422" t="s">
        <v>474</v>
      </c>
      <c r="C77" s="244"/>
      <c r="D77" s="135">
        <f t="shared" ca="1" si="8"/>
        <v>28999</v>
      </c>
      <c r="E77" s="135"/>
      <c r="F77" s="135">
        <f t="shared" ca="1" si="9"/>
        <v>65</v>
      </c>
      <c r="G77" s="135"/>
      <c r="H77" s="135">
        <f t="shared" ca="1" si="10"/>
        <v>31</v>
      </c>
      <c r="I77" s="135"/>
      <c r="J77" s="135">
        <f t="shared" ca="1" si="11"/>
        <v>4</v>
      </c>
      <c r="K77" s="135"/>
      <c r="L77" s="139"/>
    </row>
    <row r="78" spans="1:12" x14ac:dyDescent="0.35">
      <c r="A78" s="106"/>
      <c r="B78" s="243" t="s">
        <v>475</v>
      </c>
      <c r="C78" s="243"/>
      <c r="D78" s="135">
        <f t="shared" ca="1" si="8"/>
        <v>1526</v>
      </c>
      <c r="E78" s="135"/>
      <c r="F78" s="135">
        <f t="shared" ca="1" si="9"/>
        <v>72</v>
      </c>
      <c r="G78" s="135"/>
      <c r="H78" s="135">
        <f t="shared" ca="1" si="10"/>
        <v>19</v>
      </c>
      <c r="I78" s="135"/>
      <c r="J78" s="135">
        <f t="shared" ca="1" si="11"/>
        <v>10</v>
      </c>
      <c r="K78" s="135"/>
      <c r="L78" s="139"/>
    </row>
    <row r="79" spans="1:12" x14ac:dyDescent="0.35">
      <c r="A79" s="106"/>
      <c r="B79" s="244" t="s">
        <v>476</v>
      </c>
      <c r="C79" s="244"/>
      <c r="D79" s="135">
        <f t="shared" ca="1" si="8"/>
        <v>849</v>
      </c>
      <c r="E79" s="135"/>
      <c r="F79" s="135">
        <f t="shared" ca="1" si="9"/>
        <v>77</v>
      </c>
      <c r="G79" s="135"/>
      <c r="H79" s="135">
        <f t="shared" ca="1" si="10"/>
        <v>18</v>
      </c>
      <c r="I79" s="135"/>
      <c r="J79" s="135">
        <f t="shared" ca="1" si="11"/>
        <v>5</v>
      </c>
      <c r="K79" s="135"/>
      <c r="L79" s="139"/>
    </row>
    <row r="80" spans="1:12" x14ac:dyDescent="0.35">
      <c r="A80" s="106"/>
      <c r="B80" s="243" t="s">
        <v>477</v>
      </c>
      <c r="C80" s="243"/>
      <c r="D80" s="135">
        <f t="shared" ca="1" si="8"/>
        <v>257</v>
      </c>
      <c r="E80" s="135"/>
      <c r="F80" s="135">
        <f t="shared" ca="1" si="9"/>
        <v>69</v>
      </c>
      <c r="G80" s="135"/>
      <c r="H80" s="135">
        <f t="shared" ca="1" si="10"/>
        <v>25</v>
      </c>
      <c r="I80" s="135"/>
      <c r="J80" s="135">
        <f t="shared" ca="1" si="11"/>
        <v>5</v>
      </c>
      <c r="K80" s="135"/>
      <c r="L80" s="139"/>
    </row>
    <row r="81" spans="1:17" x14ac:dyDescent="0.35">
      <c r="A81" s="106"/>
      <c r="B81" s="243" t="s">
        <v>478</v>
      </c>
      <c r="C81" s="243"/>
      <c r="D81" s="135">
        <f t="shared" ca="1" si="8"/>
        <v>2781</v>
      </c>
      <c r="E81" s="135"/>
      <c r="F81" s="135">
        <f t="shared" ca="1" si="9"/>
        <v>67</v>
      </c>
      <c r="G81" s="135"/>
      <c r="H81" s="135">
        <f t="shared" ca="1" si="10"/>
        <v>23</v>
      </c>
      <c r="I81" s="135"/>
      <c r="J81" s="135">
        <f t="shared" ca="1" si="11"/>
        <v>10</v>
      </c>
      <c r="K81" s="135"/>
      <c r="L81" s="139"/>
    </row>
    <row r="82" spans="1:17" x14ac:dyDescent="0.35">
      <c r="A82" s="106"/>
      <c r="B82" s="243" t="s">
        <v>479</v>
      </c>
      <c r="C82" s="243"/>
      <c r="D82" s="135">
        <f t="shared" ca="1" si="8"/>
        <v>6835</v>
      </c>
      <c r="E82" s="135"/>
      <c r="F82" s="135">
        <f t="shared" ca="1" si="9"/>
        <v>51</v>
      </c>
      <c r="G82" s="135"/>
      <c r="H82" s="135">
        <f t="shared" ca="1" si="10"/>
        <v>24</v>
      </c>
      <c r="I82" s="135"/>
      <c r="J82" s="135">
        <f t="shared" ca="1" si="11"/>
        <v>24</v>
      </c>
      <c r="K82" s="135"/>
      <c r="L82" s="139"/>
    </row>
    <row r="83" spans="1:17" x14ac:dyDescent="0.35">
      <c r="A83" s="266"/>
      <c r="B83" s="267" t="s">
        <v>480</v>
      </c>
      <c r="C83" s="267"/>
      <c r="D83" s="135">
        <f t="shared" ca="1" si="8"/>
        <v>4021</v>
      </c>
      <c r="E83" s="135"/>
      <c r="F83" s="135">
        <f t="shared" ca="1" si="9"/>
        <v>70</v>
      </c>
      <c r="G83" s="135"/>
      <c r="H83" s="135">
        <f t="shared" ca="1" si="10"/>
        <v>26</v>
      </c>
      <c r="I83" s="135"/>
      <c r="J83" s="135">
        <f t="shared" ca="1" si="11"/>
        <v>4</v>
      </c>
      <c r="K83" s="268"/>
      <c r="L83" s="269"/>
      <c r="M83" s="270"/>
      <c r="N83" s="270"/>
      <c r="O83" s="270"/>
      <c r="P83" s="270"/>
      <c r="Q83" s="270"/>
    </row>
    <row r="84" spans="1:17" ht="20.65" x14ac:dyDescent="0.35">
      <c r="A84" s="266"/>
      <c r="B84" s="417" t="s">
        <v>606</v>
      </c>
      <c r="C84" s="267"/>
      <c r="D84" s="135">
        <f ca="1">IF(I10&lt;2015,".",VLOOKUP(TRIM($B84),INDIRECT($N$19),2+$N$27,FALSE))</f>
        <v>4519</v>
      </c>
      <c r="E84" s="135"/>
      <c r="F84" s="135">
        <f ca="1">IF(I10&lt;2015,".",VLOOKUP(TRIM($B84),INDIRECT($N$19),3+$N$27,FALSE))</f>
        <v>72</v>
      </c>
      <c r="G84" s="135"/>
      <c r="H84" s="135">
        <f ca="1">IF(I10&lt;2015,".",VLOOKUP(TRIM($B84),INDIRECT($N$19),4+$N$27,FALSE))</f>
        <v>27</v>
      </c>
      <c r="I84" s="135"/>
      <c r="J84" s="135">
        <f ca="1">IF(I10&lt;2015,".",VLOOKUP(TRIM($B84),INDIRECT($N$19),5+$N$27,FALSE))</f>
        <v>1</v>
      </c>
      <c r="K84" s="268"/>
      <c r="L84" s="269"/>
      <c r="M84" s="270"/>
      <c r="N84" s="270"/>
      <c r="O84" s="270"/>
      <c r="P84" s="270"/>
      <c r="Q84" s="270"/>
    </row>
    <row r="85" spans="1:17" x14ac:dyDescent="0.35">
      <c r="A85" s="266"/>
      <c r="B85" s="271" t="s">
        <v>550</v>
      </c>
      <c r="C85" s="271"/>
      <c r="D85" s="107">
        <f t="shared" ca="1" si="8"/>
        <v>94865</v>
      </c>
      <c r="E85" s="107"/>
      <c r="F85" s="107">
        <f t="shared" ca="1" si="9"/>
        <v>64</v>
      </c>
      <c r="G85" s="107"/>
      <c r="H85" s="107">
        <f t="shared" ca="1" si="10"/>
        <v>29</v>
      </c>
      <c r="I85" s="107"/>
      <c r="J85" s="107">
        <f t="shared" ca="1" si="11"/>
        <v>7</v>
      </c>
      <c r="K85" s="272"/>
      <c r="L85" s="273"/>
      <c r="M85" s="270"/>
      <c r="N85" s="270"/>
      <c r="O85" s="270"/>
      <c r="P85" s="270"/>
      <c r="Q85" s="270"/>
    </row>
    <row r="86" spans="1:17" x14ac:dyDescent="0.35">
      <c r="A86" s="274"/>
      <c r="B86" s="275"/>
      <c r="C86" s="275"/>
      <c r="D86" s="276"/>
      <c r="E86" s="276"/>
      <c r="F86" s="277"/>
      <c r="G86" s="277"/>
      <c r="H86" s="277"/>
      <c r="I86" s="277"/>
      <c r="J86" s="277"/>
      <c r="K86" s="273"/>
      <c r="L86" s="273"/>
      <c r="M86" s="270"/>
      <c r="N86" s="270"/>
      <c r="O86" s="270"/>
      <c r="P86" s="270"/>
      <c r="Q86" s="270"/>
    </row>
    <row r="87" spans="1:17" ht="14.25" customHeight="1" x14ac:dyDescent="0.35">
      <c r="A87" s="278"/>
      <c r="B87" s="278"/>
      <c r="C87" s="278"/>
      <c r="D87" s="278"/>
      <c r="E87" s="278"/>
      <c r="F87" s="278"/>
      <c r="G87" s="278"/>
      <c r="H87" s="278"/>
      <c r="I87" s="278"/>
      <c r="J87" s="279" t="s">
        <v>564</v>
      </c>
      <c r="K87" s="281"/>
      <c r="L87" s="281"/>
      <c r="M87" s="270"/>
      <c r="N87" s="270"/>
      <c r="O87" s="270"/>
      <c r="P87" s="270"/>
      <c r="Q87" s="270"/>
    </row>
    <row r="88" spans="1:17" ht="14.25" customHeight="1" x14ac:dyDescent="0.35">
      <c r="A88" s="278"/>
      <c r="B88" s="278"/>
      <c r="C88" s="278"/>
      <c r="D88" s="278"/>
      <c r="E88" s="278"/>
      <c r="F88" s="278"/>
      <c r="G88" s="278"/>
      <c r="H88" s="278"/>
      <c r="I88" s="278"/>
      <c r="J88" s="278"/>
      <c r="K88" s="278"/>
      <c r="L88" s="280"/>
      <c r="M88" s="270"/>
      <c r="N88" s="270"/>
      <c r="O88" s="270"/>
      <c r="P88" s="270"/>
      <c r="Q88" s="270"/>
    </row>
    <row r="89" spans="1:17" x14ac:dyDescent="0.35">
      <c r="A89" s="666" t="s">
        <v>668</v>
      </c>
      <c r="B89" s="593"/>
      <c r="C89" s="593"/>
      <c r="D89" s="593"/>
      <c r="E89" s="593"/>
      <c r="F89" s="593"/>
      <c r="G89" s="593"/>
      <c r="H89" s="593"/>
      <c r="I89" s="593"/>
      <c r="J89" s="593"/>
      <c r="K89" s="412"/>
      <c r="L89" s="283"/>
      <c r="M89" s="270"/>
      <c r="N89" s="270"/>
      <c r="O89" s="270"/>
      <c r="P89" s="270"/>
      <c r="Q89" s="270"/>
    </row>
    <row r="90" spans="1:17" ht="45.75" customHeight="1" x14ac:dyDescent="0.35">
      <c r="A90" s="663" t="s">
        <v>687</v>
      </c>
      <c r="B90" s="621"/>
      <c r="C90" s="621"/>
      <c r="D90" s="621"/>
      <c r="E90" s="621"/>
      <c r="F90" s="621"/>
      <c r="G90" s="621"/>
      <c r="H90" s="621"/>
      <c r="I90" s="621"/>
      <c r="J90" s="621"/>
      <c r="K90" s="282"/>
      <c r="L90" s="284"/>
      <c r="M90" s="270"/>
      <c r="N90" s="270"/>
      <c r="O90" s="270"/>
      <c r="P90" s="270"/>
      <c r="Q90" s="270"/>
    </row>
    <row r="91" spans="1:17" x14ac:dyDescent="0.35">
      <c r="A91" s="667" t="s">
        <v>538</v>
      </c>
      <c r="B91" s="593"/>
      <c r="C91" s="593"/>
      <c r="D91" s="593"/>
      <c r="E91" s="593"/>
      <c r="F91" s="593"/>
      <c r="G91" s="593"/>
      <c r="H91" s="593"/>
      <c r="I91" s="593"/>
      <c r="J91" s="593"/>
      <c r="K91" s="286"/>
      <c r="L91" s="286"/>
      <c r="M91" s="270"/>
      <c r="N91" s="270"/>
      <c r="O91" s="270"/>
      <c r="P91" s="270"/>
      <c r="Q91" s="270"/>
    </row>
    <row r="92" spans="1:17" x14ac:dyDescent="0.35">
      <c r="A92" s="667" t="s">
        <v>545</v>
      </c>
      <c r="B92" s="593"/>
      <c r="C92" s="593"/>
      <c r="D92" s="593"/>
      <c r="E92" s="593"/>
      <c r="F92" s="593"/>
      <c r="G92" s="593"/>
      <c r="H92" s="593"/>
      <c r="I92" s="593"/>
      <c r="J92" s="593"/>
      <c r="K92" s="286"/>
      <c r="L92" s="286"/>
      <c r="M92" s="270"/>
      <c r="N92" s="270"/>
      <c r="O92" s="270"/>
      <c r="P92" s="270"/>
      <c r="Q92" s="270"/>
    </row>
    <row r="93" spans="1:17" x14ac:dyDescent="0.35">
      <c r="A93" s="667" t="s">
        <v>546</v>
      </c>
      <c r="B93" s="593"/>
      <c r="C93" s="593"/>
      <c r="D93" s="593"/>
      <c r="E93" s="593"/>
      <c r="F93" s="593"/>
      <c r="G93" s="593"/>
      <c r="H93" s="593"/>
      <c r="I93" s="593"/>
      <c r="J93" s="593"/>
      <c r="K93" s="285"/>
      <c r="L93" s="285"/>
      <c r="M93" s="270"/>
      <c r="N93" s="270"/>
      <c r="O93" s="270"/>
      <c r="P93" s="270"/>
      <c r="Q93" s="270"/>
    </row>
    <row r="94" spans="1:17" x14ac:dyDescent="0.35">
      <c r="A94" s="667" t="s">
        <v>547</v>
      </c>
      <c r="B94" s="593"/>
      <c r="C94" s="593"/>
      <c r="D94" s="593"/>
      <c r="E94" s="593"/>
      <c r="F94" s="593"/>
      <c r="G94" s="593"/>
      <c r="H94" s="593"/>
      <c r="I94" s="593"/>
      <c r="J94" s="593"/>
      <c r="K94" s="285"/>
      <c r="L94" s="285"/>
      <c r="M94" s="270"/>
      <c r="N94" s="270"/>
      <c r="O94" s="270"/>
      <c r="P94" s="270"/>
      <c r="Q94" s="270"/>
    </row>
    <row r="95" spans="1:17" ht="31.5" customHeight="1" x14ac:dyDescent="0.35">
      <c r="A95" s="580" t="s">
        <v>693</v>
      </c>
      <c r="B95" s="593"/>
      <c r="C95" s="593"/>
      <c r="D95" s="593"/>
      <c r="E95" s="593"/>
      <c r="F95" s="593"/>
      <c r="G95" s="593"/>
      <c r="H95" s="593"/>
      <c r="I95" s="593"/>
      <c r="J95" s="593"/>
      <c r="K95" s="593"/>
      <c r="L95" s="593"/>
      <c r="M95" s="270"/>
      <c r="N95" s="270"/>
      <c r="O95" s="270"/>
      <c r="P95" s="270"/>
      <c r="Q95" s="270"/>
    </row>
    <row r="96" spans="1:17" ht="23.25" customHeight="1" x14ac:dyDescent="0.35">
      <c r="A96" s="670" t="s">
        <v>688</v>
      </c>
      <c r="B96" s="670"/>
      <c r="C96" s="670"/>
      <c r="D96" s="670"/>
      <c r="E96" s="670"/>
      <c r="F96" s="670"/>
      <c r="G96" s="670"/>
      <c r="H96" s="670"/>
      <c r="I96" s="670"/>
      <c r="J96" s="670"/>
      <c r="K96" s="265"/>
      <c r="L96" s="285"/>
      <c r="M96" s="270"/>
      <c r="N96" s="270"/>
      <c r="O96" s="270"/>
      <c r="P96" s="270"/>
      <c r="Q96" s="270"/>
    </row>
    <row r="97" spans="1:33" ht="12.75" customHeight="1" x14ac:dyDescent="0.35">
      <c r="A97" s="414" t="s">
        <v>590</v>
      </c>
      <c r="B97" s="415"/>
      <c r="C97" s="415"/>
      <c r="D97" s="415"/>
      <c r="E97" s="415"/>
      <c r="F97" s="415"/>
      <c r="G97" s="415"/>
      <c r="H97" s="415"/>
      <c r="I97" s="415"/>
      <c r="J97" s="415"/>
      <c r="K97" s="184"/>
      <c r="L97" s="184"/>
    </row>
    <row r="98" spans="1:33" ht="12.75" customHeight="1" x14ac:dyDescent="0.35">
      <c r="A98" s="667" t="s">
        <v>600</v>
      </c>
      <c r="B98" s="667"/>
      <c r="C98" s="667"/>
      <c r="D98" s="667"/>
      <c r="E98" s="667"/>
      <c r="F98" s="667"/>
      <c r="G98" s="667"/>
      <c r="H98" s="667"/>
      <c r="I98" s="667"/>
      <c r="J98" s="667"/>
      <c r="K98" s="184"/>
      <c r="L98" s="184"/>
    </row>
    <row r="99" spans="1:33" s="168" customFormat="1" ht="22.5" customHeight="1" x14ac:dyDescent="0.35">
      <c r="A99" s="184" t="s">
        <v>692</v>
      </c>
      <c r="B99" s="129"/>
      <c r="C99" s="129"/>
      <c r="D99" s="129"/>
      <c r="E99" s="129"/>
      <c r="F99" s="129"/>
      <c r="G99" s="129"/>
      <c r="H99" s="129"/>
      <c r="I99" s="129"/>
      <c r="J99" s="129"/>
      <c r="K99" s="129"/>
      <c r="L99" s="129"/>
      <c r="M99" s="129"/>
      <c r="N99" s="90"/>
      <c r="O99" s="90"/>
      <c r="P99" s="90"/>
      <c r="Q99" s="90"/>
      <c r="R99" s="90"/>
      <c r="S99" s="90"/>
      <c r="T99" s="90"/>
      <c r="U99" s="90"/>
      <c r="V99" s="90"/>
    </row>
    <row r="100" spans="1:33" s="168" customFormat="1" ht="12.75" customHeight="1" x14ac:dyDescent="0.3">
      <c r="A100" s="418" t="s">
        <v>595</v>
      </c>
      <c r="B100" s="419"/>
      <c r="C100" s="419"/>
      <c r="D100" s="419"/>
      <c r="E100" s="419"/>
      <c r="F100" s="419"/>
      <c r="G100" s="419"/>
      <c r="H100" s="419"/>
      <c r="I100" s="419"/>
      <c r="J100" s="419"/>
      <c r="K100" s="419"/>
      <c r="L100" s="419"/>
      <c r="M100" s="419"/>
      <c r="N100" s="413"/>
      <c r="AB100" s="416"/>
      <c r="AC100" s="416"/>
      <c r="AD100" s="416"/>
      <c r="AE100" s="416"/>
      <c r="AF100" s="416"/>
      <c r="AG100" s="416"/>
    </row>
    <row r="101" spans="1:33" s="168" customFormat="1" ht="10.15" x14ac:dyDescent="0.3">
      <c r="A101" s="418" t="s">
        <v>599</v>
      </c>
      <c r="B101" s="419"/>
      <c r="C101" s="419"/>
      <c r="D101" s="419"/>
      <c r="E101" s="419"/>
      <c r="F101" s="419"/>
      <c r="G101" s="419"/>
      <c r="H101" s="419"/>
      <c r="I101" s="419"/>
      <c r="J101" s="419"/>
      <c r="K101" s="419"/>
      <c r="L101" s="419"/>
      <c r="M101" s="419"/>
      <c r="N101" s="178"/>
      <c r="O101" s="178"/>
      <c r="P101" s="178"/>
      <c r="Q101" s="178"/>
      <c r="R101" s="178"/>
      <c r="S101" s="178"/>
      <c r="T101" s="178"/>
      <c r="U101" s="178"/>
      <c r="V101" s="178"/>
    </row>
    <row r="102" spans="1:33" s="168" customFormat="1" ht="10.15" x14ac:dyDescent="0.3">
      <c r="A102" s="418"/>
      <c r="B102" s="419"/>
      <c r="C102" s="419"/>
      <c r="D102" s="419"/>
      <c r="E102" s="419"/>
      <c r="F102" s="419"/>
      <c r="G102" s="419"/>
      <c r="H102" s="419"/>
      <c r="I102" s="419"/>
      <c r="J102" s="419"/>
      <c r="K102" s="419"/>
      <c r="L102" s="419"/>
      <c r="M102" s="419"/>
      <c r="N102" s="178"/>
      <c r="O102" s="178"/>
      <c r="P102" s="178"/>
      <c r="Q102" s="178"/>
      <c r="R102" s="178"/>
      <c r="S102" s="178"/>
      <c r="T102" s="178"/>
      <c r="U102" s="178"/>
      <c r="V102" s="178"/>
    </row>
    <row r="103" spans="1:33" s="168" customFormat="1" ht="10.15" x14ac:dyDescent="0.3">
      <c r="A103" s="184" t="s">
        <v>23</v>
      </c>
      <c r="B103" s="184"/>
      <c r="C103" s="184"/>
      <c r="D103" s="179"/>
      <c r="E103" s="179"/>
      <c r="F103" s="179"/>
      <c r="G103" s="179"/>
      <c r="H103" s="179"/>
      <c r="I103" s="179"/>
      <c r="J103" s="179"/>
      <c r="K103" s="179"/>
      <c r="L103" s="179"/>
    </row>
    <row r="104" spans="1:33" s="168" customFormat="1" ht="10.15" x14ac:dyDescent="0.3">
      <c r="A104" s="179" t="s">
        <v>46</v>
      </c>
      <c r="B104" s="179"/>
      <c r="C104" s="179"/>
      <c r="D104" s="179"/>
      <c r="E104" s="179"/>
      <c r="F104" s="179"/>
      <c r="G104" s="179"/>
      <c r="H104" s="179"/>
      <c r="I104" s="179"/>
      <c r="J104" s="179"/>
      <c r="K104" s="179"/>
      <c r="L104" s="179"/>
    </row>
    <row r="105" spans="1:33" s="168" customFormat="1" ht="10.15" x14ac:dyDescent="0.3">
      <c r="A105" s="179" t="s">
        <v>22</v>
      </c>
      <c r="B105" s="179"/>
      <c r="C105" s="179"/>
      <c r="D105" s="179"/>
      <c r="E105" s="179"/>
      <c r="F105" s="179"/>
      <c r="G105" s="179"/>
      <c r="H105" s="179"/>
      <c r="I105" s="179"/>
      <c r="J105" s="179"/>
      <c r="K105" s="179"/>
      <c r="L105" s="179"/>
    </row>
    <row r="106" spans="1:33" s="168" customFormat="1" x14ac:dyDescent="0.35">
      <c r="A106" s="185" t="s">
        <v>551</v>
      </c>
      <c r="B106" s="179"/>
      <c r="C106" s="179"/>
      <c r="D106" s="179"/>
      <c r="E106" s="179"/>
      <c r="F106" s="179"/>
      <c r="G106" s="179"/>
      <c r="H106" s="179"/>
      <c r="I106" s="179"/>
      <c r="J106" s="179"/>
      <c r="K106" s="179"/>
      <c r="L106" s="90"/>
    </row>
    <row r="107" spans="1:33" s="168" customFormat="1" x14ac:dyDescent="0.35">
      <c r="A107" s="179"/>
      <c r="B107" s="179"/>
      <c r="C107" s="179"/>
      <c r="D107" s="179"/>
      <c r="E107" s="179"/>
      <c r="F107" s="179"/>
      <c r="G107" s="179"/>
      <c r="H107" s="179"/>
      <c r="I107" s="179"/>
      <c r="J107" s="179"/>
      <c r="K107" s="179"/>
      <c r="L107" s="90"/>
    </row>
  </sheetData>
  <mergeCells count="19">
    <mergeCell ref="A94:J94"/>
    <mergeCell ref="D12:D13"/>
    <mergeCell ref="A96:J96"/>
    <mergeCell ref="A98:J98"/>
    <mergeCell ref="A95:L95"/>
    <mergeCell ref="A91:J91"/>
    <mergeCell ref="A92:J92"/>
    <mergeCell ref="A93:J93"/>
    <mergeCell ref="E6:J6"/>
    <mergeCell ref="A6:D6"/>
    <mergeCell ref="A90:J90"/>
    <mergeCell ref="I9:J9"/>
    <mergeCell ref="I10:J10"/>
    <mergeCell ref="A58:B58"/>
    <mergeCell ref="F12:J12"/>
    <mergeCell ref="A89:J89"/>
    <mergeCell ref="A12:B13"/>
    <mergeCell ref="A42:B42"/>
    <mergeCell ref="A48:B48"/>
  </mergeCells>
  <dataValidations count="2">
    <dataValidation type="list" allowBlank="1" showInputMessage="1" showErrorMessage="1" sqref="I9">
      <formula1>$O$9:$O$11</formula1>
    </dataValidation>
    <dataValidation type="list" allowBlank="1" showInputMessage="1" showErrorMessage="1" sqref="I10:J10">
      <formula1>$N$9:$N$12</formula1>
    </dataValidation>
  </dataValidations>
  <hyperlinks>
    <hyperlink ref="A97" r:id="rId1"/>
  </hyperlinks>
  <pageMargins left="0.74803149606299213" right="0.74803149606299213" top="0.98425196850393704" bottom="0.98425196850393704" header="0.51181102362204722" footer="0.51181102362204722"/>
  <pageSetup paperSize="9" scale="48"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N74"/>
  <sheetViews>
    <sheetView workbookViewId="0"/>
  </sheetViews>
  <sheetFormatPr defaultRowHeight="12.75" x14ac:dyDescent="0.35"/>
  <cols>
    <col min="2" max="2" width="28.19921875" customWidth="1"/>
  </cols>
  <sheetData>
    <row r="1" spans="1:14" ht="15" x14ac:dyDescent="0.4">
      <c r="A1" s="145" t="s">
        <v>421</v>
      </c>
    </row>
    <row r="2" spans="1:14" x14ac:dyDescent="0.35">
      <c r="A2" t="s">
        <v>413</v>
      </c>
      <c r="B2" t="s">
        <v>413</v>
      </c>
      <c r="C2" t="s">
        <v>486</v>
      </c>
    </row>
    <row r="3" spans="1:14" x14ac:dyDescent="0.35">
      <c r="C3">
        <v>1</v>
      </c>
    </row>
    <row r="4" spans="1:14" x14ac:dyDescent="0.35">
      <c r="C4" t="s">
        <v>487</v>
      </c>
    </row>
    <row r="5" spans="1:14" x14ac:dyDescent="0.35">
      <c r="C5" t="s">
        <v>48</v>
      </c>
      <c r="F5" s="593" t="s">
        <v>488</v>
      </c>
      <c r="G5" t="s">
        <v>400</v>
      </c>
      <c r="J5" s="593" t="s">
        <v>488</v>
      </c>
      <c r="K5" t="s">
        <v>401</v>
      </c>
      <c r="N5" s="593" t="s">
        <v>488</v>
      </c>
    </row>
    <row r="6" spans="1:14" x14ac:dyDescent="0.35">
      <c r="C6" t="s">
        <v>489</v>
      </c>
      <c r="F6" s="593"/>
      <c r="G6" t="s">
        <v>489</v>
      </c>
      <c r="J6" s="593"/>
      <c r="K6" t="s">
        <v>489</v>
      </c>
      <c r="N6" s="593"/>
    </row>
    <row r="7" spans="1:14" x14ac:dyDescent="0.35">
      <c r="C7" t="s">
        <v>48</v>
      </c>
      <c r="D7" t="s">
        <v>405</v>
      </c>
      <c r="E7" t="s">
        <v>406</v>
      </c>
      <c r="F7" s="593"/>
      <c r="G7" t="s">
        <v>48</v>
      </c>
      <c r="H7" t="s">
        <v>405</v>
      </c>
      <c r="I7" t="s">
        <v>406</v>
      </c>
      <c r="J7" s="593"/>
      <c r="K7" t="s">
        <v>48</v>
      </c>
      <c r="L7" t="s">
        <v>405</v>
      </c>
      <c r="M7" t="s">
        <v>406</v>
      </c>
      <c r="N7" s="593"/>
    </row>
    <row r="8" spans="1:14" x14ac:dyDescent="0.35">
      <c r="C8" t="s">
        <v>407</v>
      </c>
      <c r="D8" t="s">
        <v>407</v>
      </c>
      <c r="E8" t="s">
        <v>407</v>
      </c>
      <c r="F8" s="593"/>
      <c r="G8" t="s">
        <v>407</v>
      </c>
      <c r="H8" t="s">
        <v>407</v>
      </c>
      <c r="I8" t="s">
        <v>407</v>
      </c>
      <c r="J8" s="593"/>
      <c r="K8" t="s">
        <v>407</v>
      </c>
      <c r="L8" t="s">
        <v>407</v>
      </c>
      <c r="M8" t="s">
        <v>407</v>
      </c>
      <c r="N8" s="593"/>
    </row>
    <row r="9" spans="1:14" x14ac:dyDescent="0.35">
      <c r="A9" t="s">
        <v>490</v>
      </c>
      <c r="B9" t="s">
        <v>3</v>
      </c>
      <c r="C9">
        <v>594080</v>
      </c>
      <c r="D9">
        <v>85</v>
      </c>
      <c r="E9">
        <v>13</v>
      </c>
      <c r="F9">
        <v>1</v>
      </c>
      <c r="G9">
        <v>304282</v>
      </c>
      <c r="H9">
        <v>83</v>
      </c>
      <c r="I9">
        <v>16</v>
      </c>
      <c r="J9">
        <v>2</v>
      </c>
      <c r="K9">
        <v>289798</v>
      </c>
      <c r="L9">
        <v>88</v>
      </c>
      <c r="M9">
        <v>11</v>
      </c>
      <c r="N9">
        <v>1</v>
      </c>
    </row>
    <row r="10" spans="1:14" x14ac:dyDescent="0.35">
      <c r="B10" t="s">
        <v>8</v>
      </c>
      <c r="C10">
        <v>448210</v>
      </c>
      <c r="D10">
        <v>85</v>
      </c>
      <c r="E10">
        <v>14</v>
      </c>
      <c r="F10">
        <v>1</v>
      </c>
      <c r="G10">
        <v>229638</v>
      </c>
      <c r="H10">
        <v>82</v>
      </c>
      <c r="I10">
        <v>16</v>
      </c>
      <c r="J10">
        <v>2</v>
      </c>
      <c r="K10">
        <v>218572</v>
      </c>
      <c r="L10">
        <v>87</v>
      </c>
      <c r="M10">
        <v>12</v>
      </c>
      <c r="N10">
        <v>1</v>
      </c>
    </row>
    <row r="11" spans="1:14" x14ac:dyDescent="0.35">
      <c r="B11" t="s">
        <v>49</v>
      </c>
      <c r="C11">
        <v>415469</v>
      </c>
      <c r="D11">
        <v>85</v>
      </c>
      <c r="E11">
        <v>13</v>
      </c>
      <c r="F11">
        <v>1</v>
      </c>
      <c r="G11">
        <v>212798</v>
      </c>
      <c r="H11">
        <v>83</v>
      </c>
      <c r="I11">
        <v>16</v>
      </c>
      <c r="J11">
        <v>1</v>
      </c>
      <c r="K11">
        <v>202671</v>
      </c>
      <c r="L11">
        <v>88</v>
      </c>
      <c r="M11">
        <v>11</v>
      </c>
      <c r="N11">
        <v>1</v>
      </c>
    </row>
    <row r="12" spans="1:14" x14ac:dyDescent="0.35">
      <c r="B12" t="s">
        <v>50</v>
      </c>
      <c r="C12">
        <v>1598</v>
      </c>
      <c r="D12">
        <v>85</v>
      </c>
      <c r="E12">
        <v>14</v>
      </c>
      <c r="F12">
        <v>1</v>
      </c>
      <c r="G12">
        <v>831</v>
      </c>
      <c r="H12">
        <v>83</v>
      </c>
      <c r="I12">
        <v>15</v>
      </c>
      <c r="J12">
        <v>1</v>
      </c>
      <c r="K12">
        <v>767</v>
      </c>
      <c r="L12">
        <v>87</v>
      </c>
      <c r="M12">
        <v>12</v>
      </c>
      <c r="N12">
        <v>1</v>
      </c>
    </row>
    <row r="13" spans="1:14" x14ac:dyDescent="0.35">
      <c r="B13" t="s">
        <v>51</v>
      </c>
      <c r="C13">
        <v>502</v>
      </c>
      <c r="D13">
        <v>46</v>
      </c>
      <c r="E13">
        <v>39</v>
      </c>
      <c r="F13">
        <v>15</v>
      </c>
      <c r="G13">
        <v>265</v>
      </c>
      <c r="H13">
        <v>38</v>
      </c>
      <c r="I13">
        <v>43</v>
      </c>
      <c r="J13">
        <v>19</v>
      </c>
      <c r="K13">
        <v>237</v>
      </c>
      <c r="L13">
        <v>54</v>
      </c>
      <c r="M13">
        <v>35</v>
      </c>
      <c r="N13">
        <v>11</v>
      </c>
    </row>
    <row r="14" spans="1:14" x14ac:dyDescent="0.35">
      <c r="B14" t="s">
        <v>52</v>
      </c>
      <c r="C14">
        <v>1782</v>
      </c>
      <c r="D14">
        <v>45</v>
      </c>
      <c r="E14">
        <v>46</v>
      </c>
      <c r="F14">
        <v>9</v>
      </c>
      <c r="G14">
        <v>871</v>
      </c>
      <c r="H14">
        <v>40</v>
      </c>
      <c r="I14">
        <v>50</v>
      </c>
      <c r="J14">
        <v>10</v>
      </c>
      <c r="K14">
        <v>911</v>
      </c>
      <c r="L14">
        <v>50</v>
      </c>
      <c r="M14">
        <v>43</v>
      </c>
      <c r="N14">
        <v>7</v>
      </c>
    </row>
    <row r="15" spans="1:14" x14ac:dyDescent="0.35">
      <c r="B15" t="s">
        <v>53</v>
      </c>
      <c r="C15">
        <v>28859</v>
      </c>
      <c r="D15">
        <v>81</v>
      </c>
      <c r="E15">
        <v>17</v>
      </c>
      <c r="F15">
        <v>2</v>
      </c>
      <c r="G15">
        <v>14873</v>
      </c>
      <c r="H15">
        <v>78</v>
      </c>
      <c r="I15">
        <v>19</v>
      </c>
      <c r="J15">
        <v>3</v>
      </c>
      <c r="K15">
        <v>13986</v>
      </c>
      <c r="L15">
        <v>83</v>
      </c>
      <c r="M15">
        <v>15</v>
      </c>
      <c r="N15">
        <v>2</v>
      </c>
    </row>
    <row r="16" spans="1:14" x14ac:dyDescent="0.35">
      <c r="B16" t="s">
        <v>9</v>
      </c>
      <c r="C16">
        <v>31896</v>
      </c>
      <c r="D16">
        <v>86</v>
      </c>
      <c r="E16">
        <v>13</v>
      </c>
      <c r="F16">
        <v>1</v>
      </c>
      <c r="G16">
        <v>16210</v>
      </c>
      <c r="H16">
        <v>84</v>
      </c>
      <c r="I16">
        <v>15</v>
      </c>
      <c r="J16">
        <v>2</v>
      </c>
      <c r="K16">
        <v>15686</v>
      </c>
      <c r="L16">
        <v>88</v>
      </c>
      <c r="M16">
        <v>11</v>
      </c>
      <c r="N16">
        <v>1</v>
      </c>
    </row>
    <row r="17" spans="2:14" x14ac:dyDescent="0.35">
      <c r="B17" t="s">
        <v>54</v>
      </c>
      <c r="C17">
        <v>8700</v>
      </c>
      <c r="D17">
        <v>83</v>
      </c>
      <c r="E17">
        <v>16</v>
      </c>
      <c r="F17">
        <v>1</v>
      </c>
      <c r="G17">
        <v>4334</v>
      </c>
      <c r="H17">
        <v>80</v>
      </c>
      <c r="I17">
        <v>18</v>
      </c>
      <c r="J17">
        <v>2</v>
      </c>
      <c r="K17">
        <v>4366</v>
      </c>
      <c r="L17">
        <v>86</v>
      </c>
      <c r="M17">
        <v>13</v>
      </c>
      <c r="N17">
        <v>1</v>
      </c>
    </row>
    <row r="18" spans="2:14" x14ac:dyDescent="0.35">
      <c r="B18" t="s">
        <v>55</v>
      </c>
      <c r="C18">
        <v>4125</v>
      </c>
      <c r="D18">
        <v>85</v>
      </c>
      <c r="E18">
        <v>13</v>
      </c>
      <c r="F18">
        <v>1</v>
      </c>
      <c r="G18">
        <v>2021</v>
      </c>
      <c r="H18">
        <v>83</v>
      </c>
      <c r="I18">
        <v>15</v>
      </c>
      <c r="J18">
        <v>2</v>
      </c>
      <c r="K18">
        <v>2104</v>
      </c>
      <c r="L18">
        <v>87</v>
      </c>
      <c r="M18">
        <v>12</v>
      </c>
      <c r="N18">
        <v>1</v>
      </c>
    </row>
    <row r="19" spans="2:14" x14ac:dyDescent="0.35">
      <c r="B19" t="s">
        <v>56</v>
      </c>
      <c r="C19">
        <v>7420</v>
      </c>
      <c r="D19">
        <v>88</v>
      </c>
      <c r="E19">
        <v>11</v>
      </c>
      <c r="F19">
        <v>1</v>
      </c>
      <c r="G19">
        <v>3865</v>
      </c>
      <c r="H19">
        <v>86</v>
      </c>
      <c r="I19">
        <v>13</v>
      </c>
      <c r="J19">
        <v>1</v>
      </c>
      <c r="K19">
        <v>3555</v>
      </c>
      <c r="L19">
        <v>91</v>
      </c>
      <c r="M19">
        <v>8</v>
      </c>
      <c r="N19">
        <v>1</v>
      </c>
    </row>
    <row r="20" spans="2:14" x14ac:dyDescent="0.35">
      <c r="B20" t="s">
        <v>57</v>
      </c>
      <c r="C20">
        <v>11651</v>
      </c>
      <c r="D20">
        <v>87</v>
      </c>
      <c r="E20">
        <v>12</v>
      </c>
      <c r="F20">
        <v>1</v>
      </c>
      <c r="G20">
        <v>5990</v>
      </c>
      <c r="H20">
        <v>85</v>
      </c>
      <c r="I20">
        <v>13</v>
      </c>
      <c r="J20">
        <v>2</v>
      </c>
      <c r="K20">
        <v>5661</v>
      </c>
      <c r="L20">
        <v>89</v>
      </c>
      <c r="M20">
        <v>10</v>
      </c>
      <c r="N20">
        <v>1</v>
      </c>
    </row>
    <row r="21" spans="2:14" x14ac:dyDescent="0.35">
      <c r="B21" t="s">
        <v>10</v>
      </c>
      <c r="C21">
        <v>61949</v>
      </c>
      <c r="D21">
        <v>87</v>
      </c>
      <c r="E21">
        <v>11</v>
      </c>
      <c r="F21">
        <v>2</v>
      </c>
      <c r="G21">
        <v>31788</v>
      </c>
      <c r="H21">
        <v>85</v>
      </c>
      <c r="I21">
        <v>13</v>
      </c>
      <c r="J21">
        <v>2</v>
      </c>
      <c r="K21">
        <v>30161</v>
      </c>
      <c r="L21">
        <v>90</v>
      </c>
      <c r="M21">
        <v>9</v>
      </c>
      <c r="N21">
        <v>1</v>
      </c>
    </row>
    <row r="22" spans="2:14" x14ac:dyDescent="0.35">
      <c r="B22" t="s">
        <v>58</v>
      </c>
      <c r="C22">
        <v>16197</v>
      </c>
      <c r="D22">
        <v>92</v>
      </c>
      <c r="E22">
        <v>7</v>
      </c>
      <c r="F22">
        <v>1</v>
      </c>
      <c r="G22">
        <v>8268</v>
      </c>
      <c r="H22">
        <v>90</v>
      </c>
      <c r="I22">
        <v>9</v>
      </c>
      <c r="J22">
        <v>1</v>
      </c>
      <c r="K22">
        <v>7929</v>
      </c>
      <c r="L22">
        <v>93</v>
      </c>
      <c r="M22">
        <v>6</v>
      </c>
      <c r="N22">
        <v>1</v>
      </c>
    </row>
    <row r="23" spans="2:14" x14ac:dyDescent="0.35">
      <c r="B23" t="s">
        <v>59</v>
      </c>
      <c r="C23">
        <v>25679</v>
      </c>
      <c r="D23">
        <v>85</v>
      </c>
      <c r="E23">
        <v>14</v>
      </c>
      <c r="F23">
        <v>2</v>
      </c>
      <c r="G23">
        <v>13168</v>
      </c>
      <c r="H23">
        <v>82</v>
      </c>
      <c r="I23">
        <v>16</v>
      </c>
      <c r="J23">
        <v>2</v>
      </c>
      <c r="K23">
        <v>12511</v>
      </c>
      <c r="L23">
        <v>87</v>
      </c>
      <c r="M23">
        <v>12</v>
      </c>
      <c r="N23">
        <v>1</v>
      </c>
    </row>
    <row r="24" spans="2:14" x14ac:dyDescent="0.35">
      <c r="B24" t="s">
        <v>60</v>
      </c>
      <c r="C24">
        <v>9947</v>
      </c>
      <c r="D24">
        <v>88</v>
      </c>
      <c r="E24">
        <v>11</v>
      </c>
      <c r="F24">
        <v>2</v>
      </c>
      <c r="G24">
        <v>5062</v>
      </c>
      <c r="H24">
        <v>85</v>
      </c>
      <c r="I24">
        <v>12</v>
      </c>
      <c r="J24">
        <v>3</v>
      </c>
      <c r="K24">
        <v>4885</v>
      </c>
      <c r="L24">
        <v>90</v>
      </c>
      <c r="M24">
        <v>9</v>
      </c>
      <c r="N24">
        <v>1</v>
      </c>
    </row>
    <row r="25" spans="2:14" x14ac:dyDescent="0.35">
      <c r="B25" t="s">
        <v>61</v>
      </c>
      <c r="C25">
        <v>10126</v>
      </c>
      <c r="D25">
        <v>88</v>
      </c>
      <c r="E25">
        <v>10</v>
      </c>
      <c r="F25">
        <v>2</v>
      </c>
      <c r="G25">
        <v>5290</v>
      </c>
      <c r="H25">
        <v>86</v>
      </c>
      <c r="I25">
        <v>12</v>
      </c>
      <c r="J25">
        <v>2</v>
      </c>
      <c r="K25">
        <v>4836</v>
      </c>
      <c r="L25">
        <v>90</v>
      </c>
      <c r="M25">
        <v>9</v>
      </c>
      <c r="N25">
        <v>1</v>
      </c>
    </row>
    <row r="26" spans="2:14" x14ac:dyDescent="0.35">
      <c r="B26" t="s">
        <v>11</v>
      </c>
      <c r="C26">
        <v>33438</v>
      </c>
      <c r="D26">
        <v>85</v>
      </c>
      <c r="E26">
        <v>13</v>
      </c>
      <c r="F26">
        <v>2</v>
      </c>
      <c r="G26">
        <v>16920</v>
      </c>
      <c r="H26">
        <v>82</v>
      </c>
      <c r="I26">
        <v>15</v>
      </c>
      <c r="J26">
        <v>3</v>
      </c>
      <c r="K26">
        <v>16518</v>
      </c>
      <c r="L26">
        <v>88</v>
      </c>
      <c r="M26">
        <v>11</v>
      </c>
      <c r="N26">
        <v>1</v>
      </c>
    </row>
    <row r="27" spans="2:14" x14ac:dyDescent="0.35">
      <c r="B27" t="s">
        <v>491</v>
      </c>
      <c r="C27">
        <v>7208</v>
      </c>
      <c r="D27">
        <v>82</v>
      </c>
      <c r="E27">
        <v>16</v>
      </c>
      <c r="F27">
        <v>2</v>
      </c>
      <c r="G27">
        <v>3686</v>
      </c>
      <c r="H27">
        <v>78</v>
      </c>
      <c r="I27">
        <v>19</v>
      </c>
      <c r="J27">
        <v>3</v>
      </c>
      <c r="K27">
        <v>3522</v>
      </c>
      <c r="L27">
        <v>86</v>
      </c>
      <c r="M27">
        <v>13</v>
      </c>
      <c r="N27">
        <v>1</v>
      </c>
    </row>
    <row r="28" spans="2:14" x14ac:dyDescent="0.35">
      <c r="B28" t="s">
        <v>492</v>
      </c>
      <c r="C28">
        <v>21886</v>
      </c>
      <c r="D28">
        <v>87</v>
      </c>
      <c r="E28">
        <v>11</v>
      </c>
      <c r="F28">
        <v>2</v>
      </c>
      <c r="G28">
        <v>10983</v>
      </c>
      <c r="H28">
        <v>84</v>
      </c>
      <c r="I28">
        <v>13</v>
      </c>
      <c r="J28">
        <v>3</v>
      </c>
      <c r="K28">
        <v>10903</v>
      </c>
      <c r="L28">
        <v>89</v>
      </c>
      <c r="M28">
        <v>10</v>
      </c>
      <c r="N28">
        <v>1</v>
      </c>
    </row>
    <row r="29" spans="2:14" x14ac:dyDescent="0.35">
      <c r="B29" t="s">
        <v>64</v>
      </c>
      <c r="C29">
        <v>4344</v>
      </c>
      <c r="D29">
        <v>84</v>
      </c>
      <c r="E29">
        <v>14</v>
      </c>
      <c r="F29">
        <v>2</v>
      </c>
      <c r="G29">
        <v>2251</v>
      </c>
      <c r="H29">
        <v>80</v>
      </c>
      <c r="I29">
        <v>16</v>
      </c>
      <c r="J29">
        <v>4</v>
      </c>
      <c r="K29">
        <v>2093</v>
      </c>
      <c r="L29">
        <v>88</v>
      </c>
      <c r="M29">
        <v>11</v>
      </c>
      <c r="N29">
        <v>1</v>
      </c>
    </row>
    <row r="30" spans="2:14" x14ac:dyDescent="0.35">
      <c r="B30" t="s">
        <v>493</v>
      </c>
      <c r="C30">
        <v>2197</v>
      </c>
      <c r="D30">
        <v>89</v>
      </c>
      <c r="E30">
        <v>9</v>
      </c>
      <c r="F30">
        <v>2</v>
      </c>
      <c r="G30">
        <v>1119</v>
      </c>
      <c r="H30">
        <v>87</v>
      </c>
      <c r="I30">
        <v>11</v>
      </c>
      <c r="J30">
        <v>3</v>
      </c>
      <c r="K30">
        <v>1078</v>
      </c>
      <c r="L30">
        <v>92</v>
      </c>
      <c r="M30">
        <v>7</v>
      </c>
      <c r="N30">
        <v>1</v>
      </c>
    </row>
    <row r="31" spans="2:14" x14ac:dyDescent="0.35">
      <c r="B31" t="s">
        <v>12</v>
      </c>
      <c r="C31">
        <v>2197</v>
      </c>
      <c r="D31">
        <v>89</v>
      </c>
      <c r="E31">
        <v>9</v>
      </c>
      <c r="F31">
        <v>2</v>
      </c>
      <c r="G31">
        <v>1119</v>
      </c>
      <c r="H31">
        <v>87</v>
      </c>
      <c r="I31">
        <v>11</v>
      </c>
      <c r="J31">
        <v>3</v>
      </c>
      <c r="K31">
        <v>1078</v>
      </c>
      <c r="L31">
        <v>92</v>
      </c>
      <c r="M31">
        <v>7</v>
      </c>
      <c r="N31">
        <v>1</v>
      </c>
    </row>
    <row r="32" spans="2:14" x14ac:dyDescent="0.35">
      <c r="B32" t="s">
        <v>493</v>
      </c>
      <c r="C32">
        <v>9823</v>
      </c>
      <c r="D32">
        <v>83</v>
      </c>
      <c r="E32">
        <v>15</v>
      </c>
      <c r="F32">
        <v>2</v>
      </c>
      <c r="G32">
        <v>5158</v>
      </c>
      <c r="H32">
        <v>81</v>
      </c>
      <c r="I32">
        <v>16</v>
      </c>
      <c r="J32">
        <v>3</v>
      </c>
      <c r="K32">
        <v>4665</v>
      </c>
      <c r="L32">
        <v>85</v>
      </c>
      <c r="M32">
        <v>13</v>
      </c>
      <c r="N32">
        <v>2</v>
      </c>
    </row>
    <row r="33" spans="1:14" x14ac:dyDescent="0.35">
      <c r="B33" t="s">
        <v>32</v>
      </c>
      <c r="C33">
        <v>9823</v>
      </c>
      <c r="D33">
        <v>83</v>
      </c>
      <c r="E33">
        <v>15</v>
      </c>
      <c r="F33">
        <v>2</v>
      </c>
      <c r="G33">
        <v>5158</v>
      </c>
      <c r="H33">
        <v>81</v>
      </c>
      <c r="I33">
        <v>16</v>
      </c>
      <c r="J33">
        <v>3</v>
      </c>
      <c r="K33">
        <v>4665</v>
      </c>
      <c r="L33">
        <v>85</v>
      </c>
      <c r="M33">
        <v>13</v>
      </c>
      <c r="N33">
        <v>2</v>
      </c>
    </row>
    <row r="34" spans="1:14" x14ac:dyDescent="0.35">
      <c r="B34" t="s">
        <v>539</v>
      </c>
      <c r="C34">
        <v>6567</v>
      </c>
      <c r="D34">
        <v>68</v>
      </c>
      <c r="E34">
        <v>23</v>
      </c>
      <c r="F34">
        <v>9</v>
      </c>
      <c r="G34">
        <v>3449</v>
      </c>
      <c r="H34">
        <v>66</v>
      </c>
      <c r="I34">
        <v>25</v>
      </c>
      <c r="J34">
        <v>9</v>
      </c>
      <c r="K34">
        <v>3118</v>
      </c>
      <c r="L34">
        <v>71</v>
      </c>
      <c r="M34">
        <v>20</v>
      </c>
      <c r="N34">
        <v>9</v>
      </c>
    </row>
    <row r="38" spans="1:14" x14ac:dyDescent="0.35">
      <c r="A38" t="s">
        <v>409</v>
      </c>
      <c r="B38" t="s">
        <v>3</v>
      </c>
      <c r="C38">
        <v>594080</v>
      </c>
      <c r="D38">
        <v>85</v>
      </c>
      <c r="E38">
        <v>13</v>
      </c>
      <c r="F38">
        <v>1</v>
      </c>
      <c r="G38">
        <v>304282</v>
      </c>
      <c r="H38">
        <v>83</v>
      </c>
      <c r="I38">
        <v>16</v>
      </c>
      <c r="J38">
        <v>2</v>
      </c>
      <c r="K38">
        <v>289798</v>
      </c>
      <c r="L38">
        <v>88</v>
      </c>
      <c r="M38">
        <v>11</v>
      </c>
      <c r="N38">
        <v>1</v>
      </c>
    </row>
    <row r="39" spans="1:14" x14ac:dyDescent="0.35">
      <c r="B39" t="s">
        <v>541</v>
      </c>
      <c r="C39">
        <v>482664</v>
      </c>
      <c r="D39">
        <v>85</v>
      </c>
      <c r="E39">
        <v>13</v>
      </c>
      <c r="F39">
        <v>1</v>
      </c>
      <c r="G39">
        <v>247063</v>
      </c>
      <c r="H39">
        <v>83</v>
      </c>
      <c r="I39">
        <v>15</v>
      </c>
      <c r="J39">
        <v>2</v>
      </c>
      <c r="K39">
        <v>235601</v>
      </c>
      <c r="L39">
        <v>88</v>
      </c>
      <c r="M39">
        <v>11</v>
      </c>
      <c r="N39">
        <v>1</v>
      </c>
    </row>
    <row r="40" spans="1:14" x14ac:dyDescent="0.35">
      <c r="B40" t="s">
        <v>542</v>
      </c>
      <c r="C40">
        <v>108221</v>
      </c>
      <c r="D40">
        <v>84</v>
      </c>
      <c r="E40">
        <v>14</v>
      </c>
      <c r="F40">
        <v>2</v>
      </c>
      <c r="G40">
        <v>55564</v>
      </c>
      <c r="H40">
        <v>82</v>
      </c>
      <c r="I40">
        <v>15</v>
      </c>
      <c r="J40">
        <v>2</v>
      </c>
      <c r="K40">
        <v>52657</v>
      </c>
      <c r="L40">
        <v>87</v>
      </c>
      <c r="M40">
        <v>12</v>
      </c>
      <c r="N40">
        <v>1</v>
      </c>
    </row>
    <row r="41" spans="1:14" x14ac:dyDescent="0.35">
      <c r="B41" t="s">
        <v>539</v>
      </c>
      <c r="C41">
        <v>3195</v>
      </c>
      <c r="D41">
        <v>54</v>
      </c>
      <c r="E41">
        <v>30</v>
      </c>
      <c r="F41">
        <v>16</v>
      </c>
      <c r="G41">
        <v>1655</v>
      </c>
      <c r="H41">
        <v>53</v>
      </c>
      <c r="I41">
        <v>31</v>
      </c>
      <c r="J41">
        <v>16</v>
      </c>
      <c r="K41">
        <v>1540</v>
      </c>
      <c r="L41">
        <v>54</v>
      </c>
      <c r="M41">
        <v>29</v>
      </c>
      <c r="N41">
        <v>16</v>
      </c>
    </row>
    <row r="42" spans="1:14" x14ac:dyDescent="0.35">
      <c r="A42" t="s">
        <v>415</v>
      </c>
      <c r="B42" t="s">
        <v>3</v>
      </c>
      <c r="C42">
        <v>594080</v>
      </c>
      <c r="D42">
        <v>85</v>
      </c>
      <c r="E42">
        <v>13</v>
      </c>
      <c r="F42">
        <v>1</v>
      </c>
      <c r="G42">
        <v>304282</v>
      </c>
      <c r="H42">
        <v>83</v>
      </c>
      <c r="I42">
        <v>16</v>
      </c>
      <c r="J42">
        <v>2</v>
      </c>
      <c r="K42">
        <v>289798</v>
      </c>
      <c r="L42">
        <v>88</v>
      </c>
      <c r="M42">
        <v>11</v>
      </c>
      <c r="N42">
        <v>1</v>
      </c>
    </row>
    <row r="43" spans="1:14" x14ac:dyDescent="0.35">
      <c r="B43" t="s">
        <v>13</v>
      </c>
      <c r="C43">
        <v>117984</v>
      </c>
      <c r="D43">
        <v>76</v>
      </c>
      <c r="E43">
        <v>22</v>
      </c>
      <c r="F43">
        <v>2</v>
      </c>
      <c r="G43">
        <v>60162</v>
      </c>
      <c r="H43">
        <v>72</v>
      </c>
      <c r="I43">
        <v>25</v>
      </c>
      <c r="J43">
        <v>3</v>
      </c>
      <c r="K43">
        <v>57822</v>
      </c>
      <c r="L43">
        <v>79</v>
      </c>
      <c r="M43">
        <v>19</v>
      </c>
      <c r="N43">
        <v>2</v>
      </c>
    </row>
    <row r="44" spans="1:14" x14ac:dyDescent="0.35">
      <c r="B44" t="s">
        <v>560</v>
      </c>
      <c r="C44">
        <v>476096</v>
      </c>
      <c r="D44">
        <v>87</v>
      </c>
      <c r="E44">
        <v>11</v>
      </c>
      <c r="F44">
        <v>1</v>
      </c>
      <c r="G44">
        <v>244120</v>
      </c>
      <c r="H44">
        <v>85</v>
      </c>
      <c r="I44">
        <v>13</v>
      </c>
      <c r="J44">
        <v>2</v>
      </c>
      <c r="K44">
        <v>231976</v>
      </c>
      <c r="L44">
        <v>90</v>
      </c>
      <c r="M44">
        <v>9</v>
      </c>
      <c r="N44">
        <v>1</v>
      </c>
    </row>
    <row r="45" spans="1:14" x14ac:dyDescent="0.35">
      <c r="A45" t="s">
        <v>411</v>
      </c>
      <c r="B45" t="s">
        <v>3</v>
      </c>
      <c r="C45">
        <v>594080</v>
      </c>
      <c r="D45">
        <v>85</v>
      </c>
      <c r="E45">
        <v>13</v>
      </c>
      <c r="F45">
        <v>1</v>
      </c>
      <c r="G45">
        <v>304282</v>
      </c>
      <c r="H45">
        <v>83</v>
      </c>
      <c r="I45">
        <v>16</v>
      </c>
      <c r="J45">
        <v>2</v>
      </c>
      <c r="K45">
        <v>289798</v>
      </c>
      <c r="L45">
        <v>88</v>
      </c>
      <c r="M45">
        <v>11</v>
      </c>
      <c r="N45">
        <v>1</v>
      </c>
    </row>
    <row r="46" spans="1:14" x14ac:dyDescent="0.35">
      <c r="B46" t="s">
        <v>16</v>
      </c>
      <c r="C46">
        <v>477101</v>
      </c>
      <c r="D46">
        <v>92</v>
      </c>
      <c r="E46">
        <v>7</v>
      </c>
      <c r="F46">
        <v>0</v>
      </c>
      <c r="G46">
        <v>226751</v>
      </c>
      <c r="H46">
        <v>92</v>
      </c>
      <c r="I46">
        <v>8</v>
      </c>
      <c r="J46">
        <v>0</v>
      </c>
      <c r="K46">
        <v>250350</v>
      </c>
      <c r="L46">
        <v>93</v>
      </c>
      <c r="M46">
        <v>7</v>
      </c>
      <c r="N46">
        <v>0</v>
      </c>
    </row>
    <row r="47" spans="1:14" x14ac:dyDescent="0.35">
      <c r="B47" t="s">
        <v>18</v>
      </c>
      <c r="C47">
        <v>103194</v>
      </c>
      <c r="D47">
        <v>59</v>
      </c>
      <c r="E47">
        <v>39</v>
      </c>
      <c r="F47">
        <v>2</v>
      </c>
      <c r="G47">
        <v>68178</v>
      </c>
      <c r="H47">
        <v>59</v>
      </c>
      <c r="I47">
        <v>39</v>
      </c>
      <c r="J47">
        <v>2</v>
      </c>
      <c r="K47">
        <v>35016</v>
      </c>
      <c r="L47">
        <v>58</v>
      </c>
      <c r="M47">
        <v>41</v>
      </c>
      <c r="N47">
        <v>2</v>
      </c>
    </row>
    <row r="48" spans="1:14" x14ac:dyDescent="0.35">
      <c r="B48" t="s">
        <v>19</v>
      </c>
      <c r="C48">
        <v>64871</v>
      </c>
      <c r="D48">
        <v>63</v>
      </c>
      <c r="E48">
        <v>36</v>
      </c>
      <c r="F48">
        <v>1</v>
      </c>
      <c r="G48">
        <v>41054</v>
      </c>
      <c r="H48">
        <v>64</v>
      </c>
      <c r="I48">
        <v>35</v>
      </c>
      <c r="J48">
        <v>1</v>
      </c>
      <c r="K48">
        <v>23817</v>
      </c>
      <c r="L48">
        <v>61</v>
      </c>
      <c r="M48">
        <v>38</v>
      </c>
      <c r="N48">
        <v>1</v>
      </c>
    </row>
    <row r="49" spans="1:14" x14ac:dyDescent="0.35">
      <c r="B49" t="s">
        <v>20</v>
      </c>
      <c r="C49">
        <v>38323</v>
      </c>
      <c r="D49">
        <v>52</v>
      </c>
      <c r="E49">
        <v>45</v>
      </c>
      <c r="F49">
        <v>4</v>
      </c>
      <c r="G49">
        <v>27124</v>
      </c>
      <c r="H49">
        <v>52</v>
      </c>
      <c r="I49">
        <v>44</v>
      </c>
      <c r="J49">
        <v>4</v>
      </c>
      <c r="K49">
        <v>11199</v>
      </c>
      <c r="L49">
        <v>51</v>
      </c>
      <c r="M49">
        <v>46</v>
      </c>
      <c r="N49">
        <v>4</v>
      </c>
    </row>
    <row r="50" spans="1:14" x14ac:dyDescent="0.35">
      <c r="B50" t="s">
        <v>21</v>
      </c>
      <c r="C50">
        <v>11120</v>
      </c>
      <c r="D50">
        <v>23</v>
      </c>
      <c r="E50">
        <v>38</v>
      </c>
      <c r="F50">
        <v>39</v>
      </c>
      <c r="G50">
        <v>7992</v>
      </c>
      <c r="H50">
        <v>24</v>
      </c>
      <c r="I50">
        <v>38</v>
      </c>
      <c r="J50">
        <v>37</v>
      </c>
      <c r="K50">
        <v>3128</v>
      </c>
      <c r="L50">
        <v>21</v>
      </c>
      <c r="M50">
        <v>37</v>
      </c>
      <c r="N50">
        <v>42</v>
      </c>
    </row>
    <row r="51" spans="1:14" x14ac:dyDescent="0.35">
      <c r="B51" s="227" t="s">
        <v>597</v>
      </c>
      <c r="C51">
        <v>2665</v>
      </c>
      <c r="D51">
        <v>44</v>
      </c>
      <c r="E51">
        <v>37</v>
      </c>
      <c r="F51">
        <v>20</v>
      </c>
      <c r="G51">
        <v>1361</v>
      </c>
      <c r="H51">
        <v>42</v>
      </c>
      <c r="I51">
        <v>38</v>
      </c>
      <c r="J51">
        <v>20</v>
      </c>
      <c r="K51">
        <v>1304</v>
      </c>
      <c r="L51">
        <v>46</v>
      </c>
      <c r="M51">
        <v>35</v>
      </c>
      <c r="N51">
        <v>19</v>
      </c>
    </row>
    <row r="52" spans="1:14" x14ac:dyDescent="0.35">
      <c r="B52" t="s">
        <v>17</v>
      </c>
      <c r="C52">
        <v>114314</v>
      </c>
      <c r="D52">
        <v>55</v>
      </c>
      <c r="E52">
        <v>39</v>
      </c>
      <c r="F52">
        <v>6</v>
      </c>
      <c r="G52">
        <v>76170</v>
      </c>
      <c r="H52">
        <v>55</v>
      </c>
      <c r="I52">
        <v>39</v>
      </c>
      <c r="J52">
        <v>6</v>
      </c>
      <c r="K52">
        <v>38144</v>
      </c>
      <c r="L52">
        <v>55</v>
      </c>
      <c r="M52">
        <v>40</v>
      </c>
      <c r="N52">
        <v>5</v>
      </c>
    </row>
    <row r="53" spans="1:14" x14ac:dyDescent="0.35">
      <c r="A53" t="s">
        <v>412</v>
      </c>
      <c r="B53" t="s">
        <v>413</v>
      </c>
    </row>
    <row r="54" spans="1:14" x14ac:dyDescent="0.35">
      <c r="B54" t="s">
        <v>34</v>
      </c>
      <c r="C54">
        <v>2753</v>
      </c>
      <c r="D54">
        <v>40</v>
      </c>
      <c r="E54">
        <v>54</v>
      </c>
      <c r="F54">
        <v>6</v>
      </c>
      <c r="G54">
        <v>1828</v>
      </c>
      <c r="H54">
        <v>40</v>
      </c>
      <c r="I54">
        <v>53</v>
      </c>
      <c r="J54">
        <v>6</v>
      </c>
      <c r="K54">
        <v>925</v>
      </c>
      <c r="L54">
        <v>38</v>
      </c>
      <c r="M54">
        <v>56</v>
      </c>
      <c r="N54">
        <v>5</v>
      </c>
    </row>
    <row r="55" spans="1:14" x14ac:dyDescent="0.35">
      <c r="B55" t="s">
        <v>35</v>
      </c>
      <c r="C55">
        <v>8506</v>
      </c>
      <c r="D55">
        <v>35</v>
      </c>
      <c r="E55">
        <v>58</v>
      </c>
      <c r="F55">
        <v>7</v>
      </c>
      <c r="G55">
        <v>5616</v>
      </c>
      <c r="H55">
        <v>35</v>
      </c>
      <c r="I55">
        <v>58</v>
      </c>
      <c r="J55">
        <v>7</v>
      </c>
      <c r="K55">
        <v>2890</v>
      </c>
      <c r="L55">
        <v>34</v>
      </c>
      <c r="M55">
        <v>58</v>
      </c>
      <c r="N55">
        <v>7</v>
      </c>
    </row>
    <row r="56" spans="1:14" x14ac:dyDescent="0.35">
      <c r="B56" t="s">
        <v>36</v>
      </c>
      <c r="C56">
        <v>1785</v>
      </c>
      <c r="D56">
        <v>6</v>
      </c>
      <c r="E56">
        <v>32</v>
      </c>
      <c r="F56">
        <v>63</v>
      </c>
      <c r="G56">
        <v>1204</v>
      </c>
      <c r="H56">
        <v>7</v>
      </c>
      <c r="I56">
        <v>32</v>
      </c>
      <c r="J56">
        <v>61</v>
      </c>
      <c r="K56">
        <v>581</v>
      </c>
      <c r="L56">
        <v>4</v>
      </c>
      <c r="M56">
        <v>31</v>
      </c>
      <c r="N56">
        <v>66</v>
      </c>
    </row>
    <row r="57" spans="1:14" x14ac:dyDescent="0.35">
      <c r="B57" t="s">
        <v>37</v>
      </c>
      <c r="C57">
        <v>807</v>
      </c>
      <c r="D57">
        <v>5</v>
      </c>
      <c r="E57">
        <v>20</v>
      </c>
      <c r="F57">
        <v>74</v>
      </c>
      <c r="G57">
        <v>466</v>
      </c>
      <c r="H57">
        <v>6</v>
      </c>
      <c r="I57">
        <v>21</v>
      </c>
      <c r="J57">
        <v>73</v>
      </c>
      <c r="K57">
        <v>341</v>
      </c>
      <c r="L57">
        <v>4</v>
      </c>
      <c r="M57">
        <v>18</v>
      </c>
      <c r="N57">
        <v>77</v>
      </c>
    </row>
    <row r="58" spans="1:14" x14ac:dyDescent="0.35">
      <c r="B58" t="s">
        <v>38</v>
      </c>
      <c r="C58">
        <v>8566</v>
      </c>
      <c r="D58">
        <v>58</v>
      </c>
      <c r="E58">
        <v>38</v>
      </c>
      <c r="F58">
        <v>4</v>
      </c>
      <c r="G58">
        <v>6819</v>
      </c>
      <c r="H58">
        <v>58</v>
      </c>
      <c r="I58">
        <v>38</v>
      </c>
      <c r="J58">
        <v>4</v>
      </c>
      <c r="K58">
        <v>1747</v>
      </c>
      <c r="L58">
        <v>60</v>
      </c>
      <c r="M58">
        <v>36</v>
      </c>
      <c r="N58">
        <v>4</v>
      </c>
    </row>
    <row r="59" spans="1:14" x14ac:dyDescent="0.35">
      <c r="B59" t="s">
        <v>39</v>
      </c>
      <c r="C59">
        <v>16652</v>
      </c>
      <c r="D59">
        <v>49</v>
      </c>
      <c r="E59">
        <v>45</v>
      </c>
      <c r="F59">
        <v>6</v>
      </c>
      <c r="G59">
        <v>11927</v>
      </c>
      <c r="H59">
        <v>49</v>
      </c>
      <c r="I59">
        <v>45</v>
      </c>
      <c r="J59">
        <v>6</v>
      </c>
      <c r="K59">
        <v>4725</v>
      </c>
      <c r="L59">
        <v>48</v>
      </c>
      <c r="M59">
        <v>46</v>
      </c>
      <c r="N59">
        <v>6</v>
      </c>
    </row>
    <row r="60" spans="1:14" x14ac:dyDescent="0.35">
      <c r="B60" t="s">
        <v>40</v>
      </c>
      <c r="C60">
        <v>1070</v>
      </c>
      <c r="D60">
        <v>59</v>
      </c>
      <c r="E60">
        <v>28</v>
      </c>
      <c r="F60">
        <v>13</v>
      </c>
      <c r="G60">
        <v>590</v>
      </c>
      <c r="H60">
        <v>55</v>
      </c>
      <c r="I60">
        <v>31</v>
      </c>
      <c r="J60">
        <v>14</v>
      </c>
      <c r="K60">
        <v>480</v>
      </c>
      <c r="L60">
        <v>64</v>
      </c>
      <c r="M60">
        <v>25</v>
      </c>
      <c r="N60">
        <v>11</v>
      </c>
    </row>
    <row r="61" spans="1:14" x14ac:dyDescent="0.35">
      <c r="B61" t="s">
        <v>41</v>
      </c>
      <c r="C61">
        <v>692</v>
      </c>
      <c r="D61">
        <v>62</v>
      </c>
      <c r="E61">
        <v>31</v>
      </c>
      <c r="F61">
        <v>8</v>
      </c>
      <c r="G61">
        <v>392</v>
      </c>
      <c r="H61">
        <v>58</v>
      </c>
      <c r="I61">
        <v>34</v>
      </c>
      <c r="J61">
        <v>8</v>
      </c>
      <c r="K61">
        <v>300</v>
      </c>
      <c r="L61">
        <v>66</v>
      </c>
      <c r="M61">
        <v>27</v>
      </c>
      <c r="N61">
        <v>7</v>
      </c>
    </row>
    <row r="62" spans="1:14" x14ac:dyDescent="0.35">
      <c r="B62" t="s">
        <v>42</v>
      </c>
      <c r="C62">
        <v>104</v>
      </c>
      <c r="D62">
        <v>47</v>
      </c>
      <c r="E62">
        <v>33</v>
      </c>
      <c r="F62">
        <v>20</v>
      </c>
      <c r="G62">
        <v>75</v>
      </c>
      <c r="H62">
        <v>47</v>
      </c>
      <c r="I62">
        <v>35</v>
      </c>
      <c r="J62">
        <v>19</v>
      </c>
      <c r="K62">
        <v>29</v>
      </c>
      <c r="L62">
        <v>48</v>
      </c>
      <c r="M62">
        <v>28</v>
      </c>
      <c r="N62">
        <v>24</v>
      </c>
    </row>
    <row r="63" spans="1:14" x14ac:dyDescent="0.35">
      <c r="B63" t="s">
        <v>43</v>
      </c>
      <c r="C63">
        <v>2066</v>
      </c>
      <c r="D63">
        <v>52</v>
      </c>
      <c r="E63">
        <v>33</v>
      </c>
      <c r="F63">
        <v>14</v>
      </c>
      <c r="G63">
        <v>1192</v>
      </c>
      <c r="H63">
        <v>53</v>
      </c>
      <c r="I63">
        <v>33</v>
      </c>
      <c r="J63">
        <v>14</v>
      </c>
      <c r="K63">
        <v>874</v>
      </c>
      <c r="L63">
        <v>51</v>
      </c>
      <c r="M63">
        <v>34</v>
      </c>
      <c r="N63">
        <v>15</v>
      </c>
    </row>
    <row r="64" spans="1:14" x14ac:dyDescent="0.35">
      <c r="B64" t="s">
        <v>44</v>
      </c>
      <c r="C64">
        <v>4389</v>
      </c>
      <c r="D64">
        <v>41</v>
      </c>
      <c r="E64">
        <v>32</v>
      </c>
      <c r="F64">
        <v>26</v>
      </c>
      <c r="G64">
        <v>3707</v>
      </c>
      <c r="H64">
        <v>41</v>
      </c>
      <c r="I64">
        <v>32</v>
      </c>
      <c r="J64">
        <v>26</v>
      </c>
      <c r="K64">
        <v>682</v>
      </c>
      <c r="L64">
        <v>42</v>
      </c>
      <c r="M64">
        <v>32</v>
      </c>
      <c r="N64">
        <v>25</v>
      </c>
    </row>
    <row r="65" spans="1:14" x14ac:dyDescent="0.35">
      <c r="B65" t="s">
        <v>45</v>
      </c>
      <c r="C65">
        <v>2053</v>
      </c>
      <c r="D65">
        <v>51</v>
      </c>
      <c r="E65">
        <v>39</v>
      </c>
      <c r="F65">
        <v>10</v>
      </c>
      <c r="G65">
        <v>1300</v>
      </c>
      <c r="H65">
        <v>52</v>
      </c>
      <c r="I65">
        <v>38</v>
      </c>
      <c r="J65">
        <v>10</v>
      </c>
      <c r="K65">
        <v>753</v>
      </c>
      <c r="L65">
        <v>49</v>
      </c>
      <c r="M65">
        <v>40</v>
      </c>
      <c r="N65">
        <v>11</v>
      </c>
    </row>
    <row r="67" spans="1:14" x14ac:dyDescent="0.35">
      <c r="B67" s="271" t="s">
        <v>550</v>
      </c>
      <c r="C67">
        <v>49443</v>
      </c>
      <c r="D67">
        <v>45</v>
      </c>
      <c r="E67">
        <v>43</v>
      </c>
      <c r="F67">
        <v>12</v>
      </c>
      <c r="G67">
        <v>35116</v>
      </c>
      <c r="H67">
        <v>46</v>
      </c>
      <c r="I67">
        <v>43</v>
      </c>
      <c r="J67">
        <v>11</v>
      </c>
      <c r="K67">
        <v>14327</v>
      </c>
      <c r="L67">
        <v>44</v>
      </c>
      <c r="M67">
        <v>44</v>
      </c>
      <c r="N67">
        <v>12</v>
      </c>
    </row>
    <row r="68" spans="1:14" x14ac:dyDescent="0.35">
      <c r="C68">
        <v>0</v>
      </c>
      <c r="D68">
        <v>0</v>
      </c>
      <c r="E68">
        <v>0</v>
      </c>
      <c r="F68">
        <v>0</v>
      </c>
      <c r="G68">
        <v>0</v>
      </c>
      <c r="H68">
        <v>0</v>
      </c>
      <c r="I68">
        <v>0</v>
      </c>
      <c r="J68">
        <v>0</v>
      </c>
      <c r="K68">
        <v>0</v>
      </c>
      <c r="L68">
        <v>0</v>
      </c>
      <c r="M68">
        <v>0</v>
      </c>
      <c r="N68">
        <v>0</v>
      </c>
    </row>
    <row r="71" spans="1:14" x14ac:dyDescent="0.35">
      <c r="A71" s="289" t="s">
        <v>494</v>
      </c>
      <c r="B71" s="290"/>
    </row>
    <row r="72" spans="1:14" x14ac:dyDescent="0.35">
      <c r="A72" s="289"/>
      <c r="B72" s="291" t="s">
        <v>14</v>
      </c>
      <c r="C72">
        <v>159347</v>
      </c>
      <c r="D72">
        <v>77</v>
      </c>
      <c r="E72">
        <v>21</v>
      </c>
      <c r="F72">
        <v>2</v>
      </c>
      <c r="G72">
        <v>81014</v>
      </c>
      <c r="H72">
        <v>73</v>
      </c>
      <c r="I72">
        <v>24</v>
      </c>
      <c r="J72">
        <v>3</v>
      </c>
      <c r="K72">
        <v>78333</v>
      </c>
      <c r="L72">
        <v>81</v>
      </c>
      <c r="M72">
        <v>18</v>
      </c>
      <c r="N72">
        <v>1</v>
      </c>
    </row>
    <row r="73" spans="1:14" x14ac:dyDescent="0.35">
      <c r="A73" s="289"/>
      <c r="B73" s="291" t="s">
        <v>15</v>
      </c>
      <c r="C73">
        <v>434733</v>
      </c>
      <c r="D73">
        <v>88</v>
      </c>
      <c r="E73">
        <v>11</v>
      </c>
      <c r="F73">
        <v>1</v>
      </c>
      <c r="G73">
        <v>223268</v>
      </c>
      <c r="H73">
        <v>86</v>
      </c>
      <c r="I73">
        <v>13</v>
      </c>
      <c r="J73">
        <v>1</v>
      </c>
      <c r="K73">
        <v>211465</v>
      </c>
      <c r="L73">
        <v>90</v>
      </c>
      <c r="M73">
        <v>9</v>
      </c>
      <c r="N73">
        <v>1</v>
      </c>
    </row>
    <row r="74" spans="1:14" x14ac:dyDescent="0.35">
      <c r="A74" s="289"/>
      <c r="B74" s="292" t="s">
        <v>3</v>
      </c>
      <c r="C74">
        <v>594080</v>
      </c>
      <c r="D74">
        <v>85</v>
      </c>
      <c r="E74">
        <v>13</v>
      </c>
      <c r="F74">
        <v>1</v>
      </c>
      <c r="G74">
        <v>304282</v>
      </c>
      <c r="H74">
        <v>83</v>
      </c>
      <c r="I74">
        <v>16</v>
      </c>
      <c r="J74">
        <v>2</v>
      </c>
      <c r="K74">
        <v>289798</v>
      </c>
      <c r="L74">
        <v>88</v>
      </c>
      <c r="M74">
        <v>11</v>
      </c>
      <c r="N74">
        <v>1</v>
      </c>
    </row>
  </sheetData>
  <mergeCells count="3">
    <mergeCell ref="F5:F8"/>
    <mergeCell ref="J5:J8"/>
    <mergeCell ref="N5:N8"/>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74"/>
  <sheetViews>
    <sheetView topLeftCell="A49" workbookViewId="0">
      <selection activeCell="A49" sqref="A1:XFD1048576"/>
    </sheetView>
  </sheetViews>
  <sheetFormatPr defaultRowHeight="12.75" x14ac:dyDescent="0.35"/>
  <cols>
    <col min="2" max="2" width="17.19921875" customWidth="1"/>
  </cols>
  <sheetData>
    <row r="1" spans="1:14" ht="15" x14ac:dyDescent="0.4">
      <c r="A1" s="145" t="s">
        <v>421</v>
      </c>
    </row>
    <row r="2" spans="1:14" x14ac:dyDescent="0.35">
      <c r="A2" t="s">
        <v>413</v>
      </c>
      <c r="B2" t="s">
        <v>413</v>
      </c>
      <c r="C2" t="s">
        <v>486</v>
      </c>
    </row>
    <row r="3" spans="1:14" x14ac:dyDescent="0.35">
      <c r="C3">
        <v>1</v>
      </c>
    </row>
    <row r="4" spans="1:14" x14ac:dyDescent="0.35">
      <c r="C4" t="s">
        <v>487</v>
      </c>
    </row>
    <row r="5" spans="1:14" x14ac:dyDescent="0.35">
      <c r="C5" t="s">
        <v>48</v>
      </c>
      <c r="F5" s="593" t="s">
        <v>488</v>
      </c>
      <c r="G5" t="s">
        <v>400</v>
      </c>
      <c r="J5" s="593" t="s">
        <v>488</v>
      </c>
      <c r="K5" t="s">
        <v>401</v>
      </c>
      <c r="N5" s="593" t="s">
        <v>488</v>
      </c>
    </row>
    <row r="6" spans="1:14" x14ac:dyDescent="0.35">
      <c r="C6" t="s">
        <v>489</v>
      </c>
      <c r="F6" s="593"/>
      <c r="G6" t="s">
        <v>489</v>
      </c>
      <c r="J6" s="593"/>
      <c r="K6" t="s">
        <v>489</v>
      </c>
      <c r="N6" s="593"/>
    </row>
    <row r="7" spans="1:14" x14ac:dyDescent="0.35">
      <c r="C7" t="s">
        <v>48</v>
      </c>
      <c r="D7" t="s">
        <v>405</v>
      </c>
      <c r="E7" t="s">
        <v>406</v>
      </c>
      <c r="F7" s="593"/>
      <c r="G7" t="s">
        <v>48</v>
      </c>
      <c r="H7" t="s">
        <v>405</v>
      </c>
      <c r="I7" t="s">
        <v>406</v>
      </c>
      <c r="J7" s="593"/>
      <c r="K7" t="s">
        <v>48</v>
      </c>
      <c r="L7" t="s">
        <v>405</v>
      </c>
      <c r="M7" t="s">
        <v>406</v>
      </c>
      <c r="N7" s="593"/>
    </row>
    <row r="8" spans="1:14" x14ac:dyDescent="0.35">
      <c r="C8" t="s">
        <v>407</v>
      </c>
      <c r="D8" t="s">
        <v>407</v>
      </c>
      <c r="E8" t="s">
        <v>407</v>
      </c>
      <c r="F8" s="593"/>
      <c r="G8" t="s">
        <v>407</v>
      </c>
      <c r="H8" t="s">
        <v>407</v>
      </c>
      <c r="I8" t="s">
        <v>407</v>
      </c>
      <c r="J8" s="593"/>
      <c r="K8" t="s">
        <v>407</v>
      </c>
      <c r="L8" t="s">
        <v>407</v>
      </c>
      <c r="M8" t="s">
        <v>407</v>
      </c>
      <c r="N8" s="593"/>
    </row>
    <row r="9" spans="1:14" x14ac:dyDescent="0.35">
      <c r="A9" t="s">
        <v>490</v>
      </c>
      <c r="B9" t="s">
        <v>3</v>
      </c>
      <c r="C9" s="319">
        <v>641307</v>
      </c>
      <c r="D9" s="319">
        <v>90</v>
      </c>
      <c r="E9" s="319">
        <v>9</v>
      </c>
      <c r="F9" s="319">
        <v>1</v>
      </c>
      <c r="G9" s="319">
        <v>328212</v>
      </c>
      <c r="H9" s="319">
        <v>88</v>
      </c>
      <c r="I9" s="319">
        <v>10</v>
      </c>
      <c r="J9" s="319">
        <v>2</v>
      </c>
      <c r="K9" s="319">
        <v>313095</v>
      </c>
      <c r="L9" s="319">
        <v>92</v>
      </c>
      <c r="M9" s="319">
        <v>7</v>
      </c>
      <c r="N9" s="319">
        <v>1</v>
      </c>
    </row>
    <row r="10" spans="1:14" x14ac:dyDescent="0.35">
      <c r="B10" t="s">
        <v>8</v>
      </c>
      <c r="C10" s="319">
        <v>479387</v>
      </c>
      <c r="D10" s="319">
        <v>90</v>
      </c>
      <c r="E10" s="319">
        <v>9</v>
      </c>
      <c r="F10" s="319">
        <v>1</v>
      </c>
      <c r="G10" s="319">
        <v>245674</v>
      </c>
      <c r="H10" s="319">
        <v>88</v>
      </c>
      <c r="I10" s="319">
        <v>10</v>
      </c>
      <c r="J10" s="319">
        <v>1</v>
      </c>
      <c r="K10" s="319">
        <v>233713</v>
      </c>
      <c r="L10" s="319">
        <v>92</v>
      </c>
      <c r="M10" s="319">
        <v>7</v>
      </c>
      <c r="N10" s="319">
        <v>1</v>
      </c>
    </row>
    <row r="11" spans="1:14" x14ac:dyDescent="0.35">
      <c r="B11" t="s">
        <v>49</v>
      </c>
      <c r="C11" s="319">
        <v>435313</v>
      </c>
      <c r="D11" s="319">
        <v>91</v>
      </c>
      <c r="E11" s="319">
        <v>8</v>
      </c>
      <c r="F11" s="319">
        <v>1</v>
      </c>
      <c r="G11" s="319">
        <v>223089</v>
      </c>
      <c r="H11" s="319">
        <v>89</v>
      </c>
      <c r="I11" s="319">
        <v>10</v>
      </c>
      <c r="J11" s="319">
        <v>1</v>
      </c>
      <c r="K11" s="319">
        <v>212224</v>
      </c>
      <c r="L11" s="319">
        <v>93</v>
      </c>
      <c r="M11" s="319">
        <v>6</v>
      </c>
      <c r="N11" s="319">
        <v>1</v>
      </c>
    </row>
    <row r="12" spans="1:14" x14ac:dyDescent="0.35">
      <c r="B12" t="s">
        <v>50</v>
      </c>
      <c r="C12" s="319">
        <v>1763</v>
      </c>
      <c r="D12" s="319">
        <v>90</v>
      </c>
      <c r="E12" s="319">
        <v>8</v>
      </c>
      <c r="F12" s="319">
        <v>1</v>
      </c>
      <c r="G12" s="319">
        <v>893</v>
      </c>
      <c r="H12" s="319">
        <v>88</v>
      </c>
      <c r="I12" s="319">
        <v>10</v>
      </c>
      <c r="J12" s="319">
        <v>2</v>
      </c>
      <c r="K12" s="319">
        <v>870</v>
      </c>
      <c r="L12" s="319">
        <v>93</v>
      </c>
      <c r="M12" s="319">
        <v>7</v>
      </c>
      <c r="N12" s="319">
        <v>1</v>
      </c>
    </row>
    <row r="13" spans="1:14" x14ac:dyDescent="0.35">
      <c r="B13" t="s">
        <v>51</v>
      </c>
      <c r="C13" s="319">
        <v>561</v>
      </c>
      <c r="D13" s="319">
        <v>57</v>
      </c>
      <c r="E13" s="319">
        <v>33</v>
      </c>
      <c r="F13" s="319">
        <v>10</v>
      </c>
      <c r="G13" s="319">
        <v>292</v>
      </c>
      <c r="H13" s="319">
        <v>52</v>
      </c>
      <c r="I13" s="319">
        <v>35</v>
      </c>
      <c r="J13" s="319">
        <v>13</v>
      </c>
      <c r="K13" s="319">
        <v>269</v>
      </c>
      <c r="L13" s="319">
        <v>62</v>
      </c>
      <c r="M13" s="319">
        <v>31</v>
      </c>
      <c r="N13" s="319">
        <v>7</v>
      </c>
    </row>
    <row r="14" spans="1:14" x14ac:dyDescent="0.35">
      <c r="B14" t="s">
        <v>52</v>
      </c>
      <c r="C14" s="319">
        <v>2096</v>
      </c>
      <c r="D14" s="319">
        <v>53</v>
      </c>
      <c r="E14" s="319">
        <v>39</v>
      </c>
      <c r="F14" s="319">
        <v>8</v>
      </c>
      <c r="G14" s="319">
        <v>1079</v>
      </c>
      <c r="H14" s="319">
        <v>49</v>
      </c>
      <c r="I14" s="319">
        <v>43</v>
      </c>
      <c r="J14" s="319">
        <v>9</v>
      </c>
      <c r="K14" s="319">
        <v>1017</v>
      </c>
      <c r="L14" s="319">
        <v>58</v>
      </c>
      <c r="M14" s="319">
        <v>35</v>
      </c>
      <c r="N14" s="319">
        <v>7</v>
      </c>
    </row>
    <row r="15" spans="1:14" x14ac:dyDescent="0.35">
      <c r="B15" t="s">
        <v>53</v>
      </c>
      <c r="C15" s="319">
        <v>39654</v>
      </c>
      <c r="D15" s="319">
        <v>87</v>
      </c>
      <c r="E15" s="319">
        <v>11</v>
      </c>
      <c r="F15" s="319">
        <v>2</v>
      </c>
      <c r="G15" s="319">
        <v>20321</v>
      </c>
      <c r="H15" s="319">
        <v>85</v>
      </c>
      <c r="I15" s="319">
        <v>13</v>
      </c>
      <c r="J15" s="319">
        <v>2</v>
      </c>
      <c r="K15" s="319">
        <v>19333</v>
      </c>
      <c r="L15" s="319">
        <v>89</v>
      </c>
      <c r="M15" s="319">
        <v>9</v>
      </c>
      <c r="N15" s="319">
        <v>1</v>
      </c>
    </row>
    <row r="16" spans="1:14" x14ac:dyDescent="0.35">
      <c r="B16" t="s">
        <v>9</v>
      </c>
      <c r="C16" s="319">
        <v>37187</v>
      </c>
      <c r="D16" s="319">
        <v>91</v>
      </c>
      <c r="E16" s="319">
        <v>8</v>
      </c>
      <c r="F16" s="319">
        <v>1</v>
      </c>
      <c r="G16" s="319">
        <v>18841</v>
      </c>
      <c r="H16" s="319">
        <v>88</v>
      </c>
      <c r="I16" s="319">
        <v>10</v>
      </c>
      <c r="J16" s="319">
        <v>2</v>
      </c>
      <c r="K16" s="319">
        <v>18346</v>
      </c>
      <c r="L16" s="319">
        <v>93</v>
      </c>
      <c r="M16" s="319">
        <v>6</v>
      </c>
      <c r="N16" s="319">
        <v>1</v>
      </c>
    </row>
    <row r="17" spans="2:14" x14ac:dyDescent="0.35">
      <c r="B17" t="s">
        <v>54</v>
      </c>
      <c r="C17" s="319">
        <v>9910</v>
      </c>
      <c r="D17" s="319">
        <v>88</v>
      </c>
      <c r="E17" s="319">
        <v>10</v>
      </c>
      <c r="F17" s="319">
        <v>1</v>
      </c>
      <c r="G17" s="319">
        <v>5070</v>
      </c>
      <c r="H17" s="319">
        <v>85</v>
      </c>
      <c r="I17" s="319">
        <v>13</v>
      </c>
      <c r="J17" s="319">
        <v>2</v>
      </c>
      <c r="K17" s="319">
        <v>4840</v>
      </c>
      <c r="L17" s="319">
        <v>92</v>
      </c>
      <c r="M17" s="319">
        <v>8</v>
      </c>
      <c r="N17" s="319">
        <v>1</v>
      </c>
    </row>
    <row r="18" spans="2:14" x14ac:dyDescent="0.35">
      <c r="B18" t="s">
        <v>55</v>
      </c>
      <c r="C18" s="319">
        <v>5268</v>
      </c>
      <c r="D18" s="319">
        <v>91</v>
      </c>
      <c r="E18" s="319">
        <v>7</v>
      </c>
      <c r="F18" s="319">
        <v>1</v>
      </c>
      <c r="G18" s="319">
        <v>2603</v>
      </c>
      <c r="H18" s="319">
        <v>88</v>
      </c>
      <c r="I18" s="319">
        <v>10</v>
      </c>
      <c r="J18" s="319">
        <v>2</v>
      </c>
      <c r="K18" s="319">
        <v>2665</v>
      </c>
      <c r="L18" s="319">
        <v>94</v>
      </c>
      <c r="M18" s="319">
        <v>5</v>
      </c>
      <c r="N18" s="319">
        <v>1</v>
      </c>
    </row>
    <row r="19" spans="2:14" x14ac:dyDescent="0.35">
      <c r="B19" t="s">
        <v>56</v>
      </c>
      <c r="C19" s="319">
        <v>8667</v>
      </c>
      <c r="D19" s="319">
        <v>93</v>
      </c>
      <c r="E19" s="319">
        <v>6</v>
      </c>
      <c r="F19" s="319">
        <v>1</v>
      </c>
      <c r="G19" s="319">
        <v>4399</v>
      </c>
      <c r="H19" s="319">
        <v>91</v>
      </c>
      <c r="I19" s="319">
        <v>8</v>
      </c>
      <c r="J19" s="319">
        <v>1</v>
      </c>
      <c r="K19" s="319">
        <v>4268</v>
      </c>
      <c r="L19" s="319">
        <v>95</v>
      </c>
      <c r="M19" s="319">
        <v>4</v>
      </c>
      <c r="N19" s="319">
        <v>1</v>
      </c>
    </row>
    <row r="20" spans="2:14" x14ac:dyDescent="0.35">
      <c r="B20" t="s">
        <v>57</v>
      </c>
      <c r="C20" s="319">
        <v>13342</v>
      </c>
      <c r="D20" s="319">
        <v>91</v>
      </c>
      <c r="E20" s="319">
        <v>7</v>
      </c>
      <c r="F20" s="319">
        <v>1</v>
      </c>
      <c r="G20" s="319">
        <v>6769</v>
      </c>
      <c r="H20" s="319">
        <v>89</v>
      </c>
      <c r="I20" s="319">
        <v>9</v>
      </c>
      <c r="J20" s="319">
        <v>2</v>
      </c>
      <c r="K20" s="319">
        <v>6573</v>
      </c>
      <c r="L20" s="319">
        <v>93</v>
      </c>
      <c r="M20" s="319">
        <v>6</v>
      </c>
      <c r="N20" s="319">
        <v>1</v>
      </c>
    </row>
    <row r="21" spans="2:14" x14ac:dyDescent="0.35">
      <c r="B21" t="s">
        <v>10</v>
      </c>
      <c r="C21" s="319">
        <v>67685</v>
      </c>
      <c r="D21" s="319">
        <v>92</v>
      </c>
      <c r="E21" s="319">
        <v>7</v>
      </c>
      <c r="F21" s="319">
        <v>2</v>
      </c>
      <c r="G21" s="319">
        <v>34631</v>
      </c>
      <c r="H21" s="319">
        <v>90</v>
      </c>
      <c r="I21" s="319">
        <v>8</v>
      </c>
      <c r="J21" s="319">
        <v>2</v>
      </c>
      <c r="K21" s="319">
        <v>33054</v>
      </c>
      <c r="L21" s="319">
        <v>93</v>
      </c>
      <c r="M21" s="319">
        <v>5</v>
      </c>
      <c r="N21" s="319">
        <v>1</v>
      </c>
    </row>
    <row r="22" spans="2:14" x14ac:dyDescent="0.35">
      <c r="B22" t="s">
        <v>58</v>
      </c>
      <c r="C22" s="319">
        <v>18094</v>
      </c>
      <c r="D22" s="319">
        <v>94</v>
      </c>
      <c r="E22" s="319">
        <v>5</v>
      </c>
      <c r="F22" s="319">
        <v>1</v>
      </c>
      <c r="G22" s="319">
        <v>9169</v>
      </c>
      <c r="H22" s="319">
        <v>93</v>
      </c>
      <c r="I22" s="319">
        <v>6</v>
      </c>
      <c r="J22" s="319">
        <v>1</v>
      </c>
      <c r="K22" s="319">
        <v>8925</v>
      </c>
      <c r="L22" s="319">
        <v>96</v>
      </c>
      <c r="M22" s="319">
        <v>4</v>
      </c>
      <c r="N22" s="319">
        <v>1</v>
      </c>
    </row>
    <row r="23" spans="2:14" x14ac:dyDescent="0.35">
      <c r="B23" t="s">
        <v>59</v>
      </c>
      <c r="C23" s="319">
        <v>27659</v>
      </c>
      <c r="D23" s="319">
        <v>90</v>
      </c>
      <c r="E23" s="319">
        <v>8</v>
      </c>
      <c r="F23" s="319">
        <v>2</v>
      </c>
      <c r="G23" s="319">
        <v>14173</v>
      </c>
      <c r="H23" s="319">
        <v>88</v>
      </c>
      <c r="I23" s="319">
        <v>10</v>
      </c>
      <c r="J23" s="319">
        <v>2</v>
      </c>
      <c r="K23" s="319">
        <v>13486</v>
      </c>
      <c r="L23" s="319">
        <v>92</v>
      </c>
      <c r="M23" s="319">
        <v>7</v>
      </c>
      <c r="N23" s="319">
        <v>1</v>
      </c>
    </row>
    <row r="24" spans="2:14" x14ac:dyDescent="0.35">
      <c r="B24" t="s">
        <v>60</v>
      </c>
      <c r="C24" s="319">
        <v>10248</v>
      </c>
      <c r="D24" s="319">
        <v>91</v>
      </c>
      <c r="E24" s="319">
        <v>7</v>
      </c>
      <c r="F24" s="319">
        <v>2</v>
      </c>
      <c r="G24" s="319">
        <v>5258</v>
      </c>
      <c r="H24" s="319">
        <v>89</v>
      </c>
      <c r="I24" s="319">
        <v>8</v>
      </c>
      <c r="J24" s="319">
        <v>3</v>
      </c>
      <c r="K24" s="319">
        <v>4990</v>
      </c>
      <c r="L24" s="319">
        <v>93</v>
      </c>
      <c r="M24" s="319">
        <v>5</v>
      </c>
      <c r="N24" s="319">
        <v>1</v>
      </c>
    </row>
    <row r="25" spans="2:14" x14ac:dyDescent="0.35">
      <c r="B25" t="s">
        <v>61</v>
      </c>
      <c r="C25" s="319">
        <v>11684</v>
      </c>
      <c r="D25" s="319">
        <v>92</v>
      </c>
      <c r="E25" s="319">
        <v>7</v>
      </c>
      <c r="F25" s="319">
        <v>1</v>
      </c>
      <c r="G25" s="319">
        <v>6031</v>
      </c>
      <c r="H25" s="319">
        <v>90</v>
      </c>
      <c r="I25" s="319">
        <v>8</v>
      </c>
      <c r="J25" s="319">
        <v>2</v>
      </c>
      <c r="K25" s="319">
        <v>5653</v>
      </c>
      <c r="L25" s="319">
        <v>94</v>
      </c>
      <c r="M25" s="319">
        <v>5</v>
      </c>
      <c r="N25" s="319">
        <v>1</v>
      </c>
    </row>
    <row r="26" spans="2:14" x14ac:dyDescent="0.35">
      <c r="B26" t="s">
        <v>11</v>
      </c>
      <c r="C26" s="319">
        <v>36017</v>
      </c>
      <c r="D26" s="319">
        <v>91</v>
      </c>
      <c r="E26" s="319">
        <v>8</v>
      </c>
      <c r="F26" s="319">
        <v>2</v>
      </c>
      <c r="G26" s="319">
        <v>18203</v>
      </c>
      <c r="H26" s="319">
        <v>88</v>
      </c>
      <c r="I26" s="319">
        <v>9</v>
      </c>
      <c r="J26" s="319">
        <v>3</v>
      </c>
      <c r="K26" s="319">
        <v>17814</v>
      </c>
      <c r="L26" s="319">
        <v>93</v>
      </c>
      <c r="M26" s="319">
        <v>6</v>
      </c>
      <c r="N26" s="319">
        <v>1</v>
      </c>
    </row>
    <row r="27" spans="2:14" x14ac:dyDescent="0.35">
      <c r="B27" t="s">
        <v>491</v>
      </c>
      <c r="C27" s="319">
        <v>7022</v>
      </c>
      <c r="D27" s="319">
        <v>89</v>
      </c>
      <c r="E27" s="319">
        <v>10</v>
      </c>
      <c r="F27" s="319">
        <v>1</v>
      </c>
      <c r="G27" s="319">
        <v>3475</v>
      </c>
      <c r="H27" s="319">
        <v>85</v>
      </c>
      <c r="I27" s="319">
        <v>13</v>
      </c>
      <c r="J27" s="319">
        <v>2</v>
      </c>
      <c r="K27" s="319">
        <v>3547</v>
      </c>
      <c r="L27" s="319">
        <v>92</v>
      </c>
      <c r="M27" s="319">
        <v>7</v>
      </c>
      <c r="N27" s="319">
        <v>1</v>
      </c>
    </row>
    <row r="28" spans="2:14" x14ac:dyDescent="0.35">
      <c r="B28" t="s">
        <v>492</v>
      </c>
      <c r="C28" s="319">
        <v>24291</v>
      </c>
      <c r="D28" s="319">
        <v>92</v>
      </c>
      <c r="E28" s="319">
        <v>7</v>
      </c>
      <c r="F28" s="319">
        <v>2</v>
      </c>
      <c r="G28" s="319">
        <v>12327</v>
      </c>
      <c r="H28" s="319">
        <v>90</v>
      </c>
      <c r="I28" s="319">
        <v>8</v>
      </c>
      <c r="J28" s="319">
        <v>3</v>
      </c>
      <c r="K28" s="319">
        <v>11964</v>
      </c>
      <c r="L28" s="319">
        <v>94</v>
      </c>
      <c r="M28" s="319">
        <v>5</v>
      </c>
      <c r="N28" s="319">
        <v>1</v>
      </c>
    </row>
    <row r="29" spans="2:14" x14ac:dyDescent="0.35">
      <c r="B29" t="s">
        <v>64</v>
      </c>
      <c r="C29" s="319">
        <v>4704</v>
      </c>
      <c r="D29" s="319">
        <v>89</v>
      </c>
      <c r="E29" s="319">
        <v>9</v>
      </c>
      <c r="F29" s="319">
        <v>3</v>
      </c>
      <c r="G29" s="319">
        <v>2401</v>
      </c>
      <c r="H29" s="319">
        <v>86</v>
      </c>
      <c r="I29" s="319">
        <v>11</v>
      </c>
      <c r="J29" s="319">
        <v>4</v>
      </c>
      <c r="K29" s="319">
        <v>2303</v>
      </c>
      <c r="L29" s="319">
        <v>92</v>
      </c>
      <c r="M29" s="319">
        <v>7</v>
      </c>
      <c r="N29" s="319">
        <v>1</v>
      </c>
    </row>
    <row r="30" spans="2:14" x14ac:dyDescent="0.35">
      <c r="B30" t="s">
        <v>493</v>
      </c>
      <c r="C30" s="319">
        <v>2816</v>
      </c>
      <c r="D30" s="319">
        <v>93</v>
      </c>
      <c r="E30" s="319">
        <v>5</v>
      </c>
      <c r="F30" s="319">
        <v>1</v>
      </c>
      <c r="G30" s="319">
        <v>1410</v>
      </c>
      <c r="H30" s="319">
        <v>91</v>
      </c>
      <c r="I30" s="319">
        <v>7</v>
      </c>
      <c r="J30" s="319">
        <v>2</v>
      </c>
      <c r="K30" s="319">
        <v>1406</v>
      </c>
      <c r="L30" s="319">
        <v>95</v>
      </c>
      <c r="M30" s="319">
        <v>4</v>
      </c>
      <c r="N30" s="319">
        <v>1</v>
      </c>
    </row>
    <row r="31" spans="2:14" x14ac:dyDescent="0.35">
      <c r="B31" t="s">
        <v>12</v>
      </c>
      <c r="C31" s="319">
        <v>2816</v>
      </c>
      <c r="D31" s="319">
        <v>93</v>
      </c>
      <c r="E31" s="319">
        <v>5</v>
      </c>
      <c r="F31" s="319">
        <v>1</v>
      </c>
      <c r="G31" s="319">
        <v>1410</v>
      </c>
      <c r="H31" s="319">
        <v>91</v>
      </c>
      <c r="I31" s="319">
        <v>7</v>
      </c>
      <c r="J31" s="319">
        <v>2</v>
      </c>
      <c r="K31" s="319">
        <v>1406</v>
      </c>
      <c r="L31" s="319">
        <v>95</v>
      </c>
      <c r="M31" s="319">
        <v>4</v>
      </c>
      <c r="N31" s="319">
        <v>1</v>
      </c>
    </row>
    <row r="32" spans="2:14" x14ac:dyDescent="0.35">
      <c r="B32" t="s">
        <v>493</v>
      </c>
      <c r="C32" s="319">
        <v>11308</v>
      </c>
      <c r="D32" s="319">
        <v>88</v>
      </c>
      <c r="E32" s="319">
        <v>10</v>
      </c>
      <c r="F32" s="319">
        <v>2</v>
      </c>
      <c r="G32" s="319">
        <v>5874</v>
      </c>
      <c r="H32" s="319">
        <v>86</v>
      </c>
      <c r="I32" s="319">
        <v>11</v>
      </c>
      <c r="J32" s="319">
        <v>2</v>
      </c>
      <c r="K32" s="319">
        <v>5434</v>
      </c>
      <c r="L32" s="319">
        <v>90</v>
      </c>
      <c r="M32" s="319">
        <v>8</v>
      </c>
      <c r="N32" s="319">
        <v>2</v>
      </c>
    </row>
    <row r="33" spans="1:14" x14ac:dyDescent="0.35">
      <c r="B33" t="s">
        <v>32</v>
      </c>
      <c r="C33" s="319">
        <v>11308</v>
      </c>
      <c r="D33" s="319">
        <v>88</v>
      </c>
      <c r="E33" s="319">
        <v>10</v>
      </c>
      <c r="F33" s="319">
        <v>2</v>
      </c>
      <c r="G33" s="319">
        <v>5874</v>
      </c>
      <c r="H33" s="319">
        <v>86</v>
      </c>
      <c r="I33" s="319">
        <v>11</v>
      </c>
      <c r="J33" s="319">
        <v>2</v>
      </c>
      <c r="K33" s="319">
        <v>5434</v>
      </c>
      <c r="L33" s="319">
        <v>90</v>
      </c>
      <c r="M33" s="319">
        <v>8</v>
      </c>
      <c r="N33" s="319">
        <v>2</v>
      </c>
    </row>
    <row r="34" spans="1:14" x14ac:dyDescent="0.35">
      <c r="B34" s="319" t="s">
        <v>539</v>
      </c>
      <c r="C34" s="319">
        <v>6907</v>
      </c>
      <c r="D34" s="319">
        <v>72</v>
      </c>
      <c r="E34" s="319">
        <v>20</v>
      </c>
      <c r="F34" s="319">
        <v>8</v>
      </c>
      <c r="G34" s="319">
        <v>3579</v>
      </c>
      <c r="H34" s="319">
        <v>70</v>
      </c>
      <c r="I34" s="319">
        <v>21</v>
      </c>
      <c r="J34" s="319">
        <v>9</v>
      </c>
      <c r="K34" s="319">
        <v>3328</v>
      </c>
      <c r="L34" s="319">
        <v>75</v>
      </c>
      <c r="M34" s="319">
        <v>18</v>
      </c>
      <c r="N34" s="319">
        <v>7</v>
      </c>
    </row>
    <row r="35" spans="1:14" x14ac:dyDescent="0.35">
      <c r="C35" s="294"/>
      <c r="D35" s="294"/>
      <c r="E35" s="294"/>
      <c r="F35" s="294"/>
      <c r="G35" s="294"/>
      <c r="H35" s="294"/>
      <c r="I35" s="294"/>
      <c r="J35" s="294"/>
      <c r="K35" s="294"/>
      <c r="L35" s="294"/>
      <c r="M35" s="294"/>
      <c r="N35" s="294"/>
    </row>
    <row r="36" spans="1:14" x14ac:dyDescent="0.35">
      <c r="C36" s="294"/>
      <c r="D36" s="294"/>
      <c r="E36" s="294"/>
      <c r="F36" s="294"/>
      <c r="G36" s="294"/>
      <c r="H36" s="294"/>
      <c r="I36" s="294"/>
      <c r="J36" s="294"/>
      <c r="K36" s="294"/>
      <c r="L36" s="294"/>
      <c r="M36" s="294"/>
      <c r="N36" s="294"/>
    </row>
    <row r="37" spans="1:14" x14ac:dyDescent="0.35">
      <c r="C37" s="294"/>
      <c r="D37" s="294"/>
      <c r="E37" s="294"/>
      <c r="F37" s="294"/>
      <c r="G37" s="294"/>
      <c r="H37" s="294"/>
      <c r="I37" s="294"/>
      <c r="J37" s="294"/>
      <c r="K37" s="294"/>
      <c r="L37" s="294"/>
      <c r="M37" s="294"/>
      <c r="N37" s="294"/>
    </row>
    <row r="38" spans="1:14" x14ac:dyDescent="0.35">
      <c r="A38" t="s">
        <v>409</v>
      </c>
      <c r="B38" t="s">
        <v>3</v>
      </c>
      <c r="C38" s="319">
        <v>641307</v>
      </c>
      <c r="D38" s="319">
        <v>90</v>
      </c>
      <c r="E38" s="319">
        <v>9</v>
      </c>
      <c r="F38" s="319">
        <v>1</v>
      </c>
      <c r="G38" s="319">
        <v>328212</v>
      </c>
      <c r="H38" s="319">
        <v>88</v>
      </c>
      <c r="I38" s="319">
        <v>10</v>
      </c>
      <c r="J38" s="319">
        <v>2</v>
      </c>
      <c r="K38" s="319">
        <v>313095</v>
      </c>
      <c r="L38" s="319">
        <v>92</v>
      </c>
      <c r="M38" s="319">
        <v>7</v>
      </c>
      <c r="N38" s="319">
        <v>1</v>
      </c>
    </row>
    <row r="39" spans="1:14" x14ac:dyDescent="0.35">
      <c r="B39" s="319" t="s">
        <v>541</v>
      </c>
      <c r="C39" s="319">
        <v>510715</v>
      </c>
      <c r="D39" s="319">
        <v>91</v>
      </c>
      <c r="E39" s="319">
        <v>8</v>
      </c>
      <c r="F39" s="319">
        <v>1</v>
      </c>
      <c r="G39" s="319">
        <v>261385</v>
      </c>
      <c r="H39" s="319">
        <v>89</v>
      </c>
      <c r="I39" s="319">
        <v>10</v>
      </c>
      <c r="J39" s="319">
        <v>1</v>
      </c>
      <c r="K39" s="319">
        <v>249330</v>
      </c>
      <c r="L39" s="319">
        <v>93</v>
      </c>
      <c r="M39" s="319">
        <v>6</v>
      </c>
      <c r="N39" s="319">
        <v>1</v>
      </c>
    </row>
    <row r="40" spans="1:14" x14ac:dyDescent="0.35">
      <c r="B40" s="319" t="s">
        <v>542</v>
      </c>
      <c r="C40" s="319">
        <v>127114</v>
      </c>
      <c r="D40" s="319">
        <v>89</v>
      </c>
      <c r="E40" s="319">
        <v>9</v>
      </c>
      <c r="F40" s="319">
        <v>2</v>
      </c>
      <c r="G40" s="319">
        <v>65038</v>
      </c>
      <c r="H40" s="319">
        <v>87</v>
      </c>
      <c r="I40" s="319">
        <v>11</v>
      </c>
      <c r="J40" s="319">
        <v>2</v>
      </c>
      <c r="K40" s="319">
        <v>62076</v>
      </c>
      <c r="L40" s="319">
        <v>91</v>
      </c>
      <c r="M40" s="319">
        <v>8</v>
      </c>
      <c r="N40" s="319">
        <v>1</v>
      </c>
    </row>
    <row r="41" spans="1:14" x14ac:dyDescent="0.35">
      <c r="B41" s="319" t="s">
        <v>539</v>
      </c>
      <c r="C41" s="319">
        <v>3478</v>
      </c>
      <c r="D41" s="319">
        <v>57</v>
      </c>
      <c r="E41" s="319">
        <v>30</v>
      </c>
      <c r="F41" s="319">
        <v>14</v>
      </c>
      <c r="G41" s="319">
        <v>1789</v>
      </c>
      <c r="H41" s="319">
        <v>54</v>
      </c>
      <c r="I41" s="319">
        <v>31</v>
      </c>
      <c r="J41" s="319">
        <v>15</v>
      </c>
      <c r="K41" s="319">
        <v>1689</v>
      </c>
      <c r="L41" s="319">
        <v>59</v>
      </c>
      <c r="M41" s="319">
        <v>28</v>
      </c>
      <c r="N41" s="319">
        <v>13</v>
      </c>
    </row>
    <row r="42" spans="1:14" x14ac:dyDescent="0.35">
      <c r="A42" t="s">
        <v>415</v>
      </c>
      <c r="B42" t="s">
        <v>3</v>
      </c>
      <c r="C42" s="319">
        <v>641307</v>
      </c>
      <c r="D42" s="319">
        <v>90</v>
      </c>
      <c r="E42" s="319">
        <v>9</v>
      </c>
      <c r="F42" s="319">
        <v>1</v>
      </c>
      <c r="G42" s="319">
        <v>328212</v>
      </c>
      <c r="H42" s="319">
        <v>88</v>
      </c>
      <c r="I42" s="319">
        <v>10</v>
      </c>
      <c r="J42" s="319">
        <v>2</v>
      </c>
      <c r="K42" s="319">
        <v>313095</v>
      </c>
      <c r="L42" s="319">
        <v>92</v>
      </c>
      <c r="M42" s="319">
        <v>7</v>
      </c>
      <c r="N42" s="319">
        <v>1</v>
      </c>
    </row>
    <row r="43" spans="1:14" x14ac:dyDescent="0.35">
      <c r="B43" t="s">
        <v>13</v>
      </c>
      <c r="C43" s="319">
        <v>107648</v>
      </c>
      <c r="D43" s="319">
        <v>82</v>
      </c>
      <c r="E43" s="319">
        <v>15</v>
      </c>
      <c r="F43" s="319">
        <v>2</v>
      </c>
      <c r="G43" s="319">
        <v>55071</v>
      </c>
      <c r="H43" s="319">
        <v>79</v>
      </c>
      <c r="I43" s="319">
        <v>18</v>
      </c>
      <c r="J43" s="319">
        <v>3</v>
      </c>
      <c r="K43" s="319">
        <v>52577</v>
      </c>
      <c r="L43" s="319">
        <v>86</v>
      </c>
      <c r="M43" s="319">
        <v>12</v>
      </c>
      <c r="N43" s="319">
        <v>2</v>
      </c>
    </row>
    <row r="44" spans="1:14" x14ac:dyDescent="0.35">
      <c r="B44" s="319" t="s">
        <v>560</v>
      </c>
      <c r="C44" s="319">
        <v>533659</v>
      </c>
      <c r="D44" s="319">
        <v>92</v>
      </c>
      <c r="E44" s="319">
        <v>7</v>
      </c>
      <c r="F44" s="319">
        <v>1</v>
      </c>
      <c r="G44" s="319">
        <v>273141</v>
      </c>
      <c r="H44" s="319">
        <v>90</v>
      </c>
      <c r="I44" s="319">
        <v>9</v>
      </c>
      <c r="J44" s="319">
        <v>1</v>
      </c>
      <c r="K44" s="319">
        <v>260518</v>
      </c>
      <c r="L44" s="319">
        <v>94</v>
      </c>
      <c r="M44" s="319">
        <v>6</v>
      </c>
      <c r="N44" s="319">
        <v>1</v>
      </c>
    </row>
    <row r="45" spans="1:14" x14ac:dyDescent="0.35">
      <c r="A45" t="s">
        <v>411</v>
      </c>
      <c r="B45" t="s">
        <v>3</v>
      </c>
      <c r="C45" s="319">
        <v>641307</v>
      </c>
      <c r="D45" s="319">
        <v>90</v>
      </c>
      <c r="E45" s="319">
        <v>9</v>
      </c>
      <c r="F45" s="319">
        <v>1</v>
      </c>
      <c r="G45" s="319">
        <v>328212</v>
      </c>
      <c r="H45" s="319">
        <v>88</v>
      </c>
      <c r="I45" s="319">
        <v>10</v>
      </c>
      <c r="J45" s="319">
        <v>2</v>
      </c>
      <c r="K45" s="319">
        <v>313095</v>
      </c>
      <c r="L45" s="319">
        <v>92</v>
      </c>
      <c r="M45" s="319">
        <v>7</v>
      </c>
      <c r="N45" s="319">
        <v>1</v>
      </c>
    </row>
    <row r="46" spans="1:14" x14ac:dyDescent="0.35">
      <c r="B46" t="s">
        <v>16</v>
      </c>
      <c r="C46" s="319">
        <v>538130</v>
      </c>
      <c r="D46" s="319">
        <v>96</v>
      </c>
      <c r="E46" s="319">
        <v>4</v>
      </c>
      <c r="F46" s="319">
        <v>0</v>
      </c>
      <c r="G46" s="319">
        <v>258120</v>
      </c>
      <c r="H46" s="319">
        <v>95</v>
      </c>
      <c r="I46" s="319">
        <v>5</v>
      </c>
      <c r="J46" s="319">
        <v>0</v>
      </c>
      <c r="K46" s="319">
        <v>280010</v>
      </c>
      <c r="L46" s="319">
        <v>96</v>
      </c>
      <c r="M46" s="319">
        <v>4</v>
      </c>
      <c r="N46" s="319">
        <v>0</v>
      </c>
    </row>
    <row r="47" spans="1:14" x14ac:dyDescent="0.35">
      <c r="B47" t="s">
        <v>591</v>
      </c>
      <c r="C47" s="319">
        <v>87340</v>
      </c>
      <c r="D47" s="319">
        <v>67</v>
      </c>
      <c r="E47" s="319">
        <v>31</v>
      </c>
      <c r="F47" s="319">
        <v>2</v>
      </c>
      <c r="G47" s="319">
        <v>59078</v>
      </c>
      <c r="H47" s="319">
        <v>67</v>
      </c>
      <c r="I47" s="319">
        <v>31</v>
      </c>
      <c r="J47" s="319">
        <v>2</v>
      </c>
      <c r="K47" s="319">
        <v>28262</v>
      </c>
      <c r="L47" s="319">
        <v>66</v>
      </c>
      <c r="M47" s="319">
        <v>32</v>
      </c>
      <c r="N47" s="319">
        <v>2</v>
      </c>
    </row>
    <row r="48" spans="1:14" x14ac:dyDescent="0.35">
      <c r="B48" t="s">
        <v>19</v>
      </c>
      <c r="C48" s="319" t="s">
        <v>33</v>
      </c>
      <c r="D48" s="319" t="s">
        <v>33</v>
      </c>
      <c r="E48" s="319" t="s">
        <v>33</v>
      </c>
      <c r="F48" s="319" t="s">
        <v>33</v>
      </c>
      <c r="G48" s="319" t="s">
        <v>33</v>
      </c>
      <c r="H48" s="319" t="s">
        <v>33</v>
      </c>
      <c r="I48" s="319" t="s">
        <v>33</v>
      </c>
      <c r="J48" s="319" t="s">
        <v>33</v>
      </c>
      <c r="K48" s="319" t="s">
        <v>33</v>
      </c>
      <c r="L48" s="319" t="s">
        <v>33</v>
      </c>
      <c r="M48" s="319" t="s">
        <v>33</v>
      </c>
      <c r="N48" s="319" t="s">
        <v>33</v>
      </c>
    </row>
    <row r="49" spans="1:14" x14ac:dyDescent="0.35">
      <c r="B49" t="s">
        <v>20</v>
      </c>
      <c r="C49" s="319" t="s">
        <v>33</v>
      </c>
      <c r="D49" s="319" t="s">
        <v>33</v>
      </c>
      <c r="E49" s="319" t="s">
        <v>33</v>
      </c>
      <c r="F49" s="319" t="s">
        <v>33</v>
      </c>
      <c r="G49" s="319" t="s">
        <v>33</v>
      </c>
      <c r="H49" s="319" t="s">
        <v>33</v>
      </c>
      <c r="I49" s="319" t="s">
        <v>33</v>
      </c>
      <c r="J49" s="319" t="s">
        <v>33</v>
      </c>
      <c r="K49" s="319" t="s">
        <v>33</v>
      </c>
      <c r="L49" s="319" t="s">
        <v>33</v>
      </c>
      <c r="M49" s="319" t="s">
        <v>33</v>
      </c>
      <c r="N49" s="319" t="s">
        <v>33</v>
      </c>
    </row>
    <row r="50" spans="1:14" x14ac:dyDescent="0.35">
      <c r="B50" s="319" t="s">
        <v>602</v>
      </c>
      <c r="C50" s="319">
        <v>12898</v>
      </c>
      <c r="D50" s="319">
        <v>29</v>
      </c>
      <c r="E50" s="319">
        <v>32</v>
      </c>
      <c r="F50" s="319">
        <v>39</v>
      </c>
      <c r="G50" s="319">
        <v>9487</v>
      </c>
      <c r="H50" s="319">
        <v>30</v>
      </c>
      <c r="I50" s="319">
        <v>32</v>
      </c>
      <c r="J50" s="319">
        <v>38</v>
      </c>
      <c r="K50" s="319">
        <v>3411</v>
      </c>
      <c r="L50" s="319">
        <v>25</v>
      </c>
      <c r="M50" s="319">
        <v>32</v>
      </c>
      <c r="N50" s="319">
        <v>43</v>
      </c>
    </row>
    <row r="51" spans="1:14" x14ac:dyDescent="0.35">
      <c r="B51" s="227" t="s">
        <v>597</v>
      </c>
      <c r="C51" s="319">
        <v>2939</v>
      </c>
      <c r="D51" s="319">
        <v>47</v>
      </c>
      <c r="E51" s="319">
        <v>36</v>
      </c>
      <c r="F51" s="319">
        <v>17</v>
      </c>
      <c r="G51" s="319">
        <v>1527</v>
      </c>
      <c r="H51" s="319">
        <v>45</v>
      </c>
      <c r="I51" s="319">
        <v>37</v>
      </c>
      <c r="J51" s="319">
        <v>18</v>
      </c>
      <c r="K51" s="319">
        <v>1412</v>
      </c>
      <c r="L51" s="319">
        <v>49</v>
      </c>
      <c r="M51" s="319">
        <v>36</v>
      </c>
      <c r="N51" s="319">
        <v>15</v>
      </c>
    </row>
    <row r="52" spans="1:14" x14ac:dyDescent="0.35">
      <c r="B52" t="s">
        <v>17</v>
      </c>
      <c r="C52" s="319">
        <v>100238</v>
      </c>
      <c r="D52" s="319">
        <v>62</v>
      </c>
      <c r="E52" s="319">
        <v>31</v>
      </c>
      <c r="F52" s="319">
        <v>7</v>
      </c>
      <c r="G52" s="319">
        <v>68565</v>
      </c>
      <c r="H52" s="319">
        <v>62</v>
      </c>
      <c r="I52" s="319">
        <v>31</v>
      </c>
      <c r="J52" s="319">
        <v>7</v>
      </c>
      <c r="K52" s="319">
        <v>31673</v>
      </c>
      <c r="L52" s="319">
        <v>62</v>
      </c>
      <c r="M52" s="319">
        <v>32</v>
      </c>
      <c r="N52" s="319">
        <v>6</v>
      </c>
    </row>
    <row r="53" spans="1:14" x14ac:dyDescent="0.35">
      <c r="A53" t="s">
        <v>412</v>
      </c>
      <c r="B53" t="s">
        <v>413</v>
      </c>
      <c r="C53" s="294"/>
      <c r="D53" s="294"/>
      <c r="E53" s="294"/>
      <c r="F53" s="294"/>
      <c r="G53" s="294"/>
      <c r="H53" s="294"/>
      <c r="I53" s="294"/>
      <c r="J53" s="294"/>
      <c r="K53" s="294"/>
      <c r="L53" s="294"/>
      <c r="M53" s="294"/>
      <c r="N53" s="294"/>
    </row>
    <row r="54" spans="1:14" x14ac:dyDescent="0.35">
      <c r="B54" t="s">
        <v>34</v>
      </c>
      <c r="C54" s="319">
        <v>6060</v>
      </c>
      <c r="D54" s="319">
        <v>60</v>
      </c>
      <c r="E54" s="319">
        <v>37</v>
      </c>
      <c r="F54" s="319">
        <v>3</v>
      </c>
      <c r="G54" s="319">
        <v>3925</v>
      </c>
      <c r="H54" s="319">
        <v>61</v>
      </c>
      <c r="I54" s="319">
        <v>36</v>
      </c>
      <c r="J54" s="319">
        <v>3</v>
      </c>
      <c r="K54" s="319">
        <v>2135</v>
      </c>
      <c r="L54" s="319">
        <v>59</v>
      </c>
      <c r="M54" s="319">
        <v>38</v>
      </c>
      <c r="N54" s="319">
        <v>3</v>
      </c>
    </row>
    <row r="55" spans="1:14" x14ac:dyDescent="0.35">
      <c r="B55" t="s">
        <v>35</v>
      </c>
      <c r="C55" s="319">
        <v>19000</v>
      </c>
      <c r="D55" s="319">
        <v>56</v>
      </c>
      <c r="E55" s="319">
        <v>40</v>
      </c>
      <c r="F55" s="319">
        <v>3</v>
      </c>
      <c r="G55" s="319">
        <v>12124</v>
      </c>
      <c r="H55" s="319">
        <v>57</v>
      </c>
      <c r="I55" s="319">
        <v>40</v>
      </c>
      <c r="J55" s="319">
        <v>3</v>
      </c>
      <c r="K55" s="319">
        <v>6876</v>
      </c>
      <c r="L55" s="319">
        <v>56</v>
      </c>
      <c r="M55" s="319">
        <v>41</v>
      </c>
      <c r="N55" s="319">
        <v>3</v>
      </c>
    </row>
    <row r="56" spans="1:14" x14ac:dyDescent="0.35">
      <c r="B56" t="s">
        <v>36</v>
      </c>
      <c r="C56" s="319">
        <v>2032</v>
      </c>
      <c r="D56" s="319">
        <v>7</v>
      </c>
      <c r="E56" s="319">
        <v>23</v>
      </c>
      <c r="F56" s="319">
        <v>70</v>
      </c>
      <c r="G56" s="319">
        <v>1396</v>
      </c>
      <c r="H56" s="319">
        <v>8</v>
      </c>
      <c r="I56" s="319">
        <v>21</v>
      </c>
      <c r="J56" s="319">
        <v>71</v>
      </c>
      <c r="K56" s="319">
        <v>636</v>
      </c>
      <c r="L56" s="319">
        <v>6</v>
      </c>
      <c r="M56" s="319">
        <v>27</v>
      </c>
      <c r="N56" s="319">
        <v>67</v>
      </c>
    </row>
    <row r="57" spans="1:14" x14ac:dyDescent="0.35">
      <c r="B57" t="s">
        <v>37</v>
      </c>
      <c r="C57" s="319">
        <v>836</v>
      </c>
      <c r="D57" s="319">
        <v>5</v>
      </c>
      <c r="E57" s="319">
        <v>17</v>
      </c>
      <c r="F57" s="319">
        <v>78</v>
      </c>
      <c r="G57" s="319">
        <v>495</v>
      </c>
      <c r="H57" s="319">
        <v>5</v>
      </c>
      <c r="I57" s="319">
        <v>19</v>
      </c>
      <c r="J57" s="319">
        <v>76</v>
      </c>
      <c r="K57" s="319">
        <v>341</v>
      </c>
      <c r="L57" s="319">
        <v>4</v>
      </c>
      <c r="M57" s="319">
        <v>14</v>
      </c>
      <c r="N57" s="319">
        <v>82</v>
      </c>
    </row>
    <row r="58" spans="1:14" x14ac:dyDescent="0.35">
      <c r="B58" t="s">
        <v>605</v>
      </c>
      <c r="C58" s="319">
        <v>12084</v>
      </c>
      <c r="D58" s="319">
        <v>72</v>
      </c>
      <c r="E58" s="319">
        <v>26</v>
      </c>
      <c r="F58" s="319">
        <v>2</v>
      </c>
      <c r="G58" s="319">
        <v>9306</v>
      </c>
      <c r="H58" s="319">
        <v>71</v>
      </c>
      <c r="I58" s="319">
        <v>26</v>
      </c>
      <c r="J58" s="319">
        <v>2</v>
      </c>
      <c r="K58" s="319">
        <v>2778</v>
      </c>
      <c r="L58" s="319">
        <v>75</v>
      </c>
      <c r="M58" s="319">
        <v>24</v>
      </c>
      <c r="N58" s="319">
        <v>1</v>
      </c>
    </row>
    <row r="59" spans="1:14" x14ac:dyDescent="0.35">
      <c r="B59" t="s">
        <v>39</v>
      </c>
      <c r="C59" s="319">
        <v>24660</v>
      </c>
      <c r="D59" s="319">
        <v>61</v>
      </c>
      <c r="E59" s="319">
        <v>35</v>
      </c>
      <c r="F59" s="319">
        <v>4</v>
      </c>
      <c r="G59" s="319">
        <v>17500</v>
      </c>
      <c r="H59" s="319">
        <v>62</v>
      </c>
      <c r="I59" s="319">
        <v>34</v>
      </c>
      <c r="J59" s="319">
        <v>4</v>
      </c>
      <c r="K59" s="319">
        <v>7160</v>
      </c>
      <c r="L59" s="319">
        <v>60</v>
      </c>
      <c r="M59" s="319">
        <v>35</v>
      </c>
      <c r="N59" s="319">
        <v>4</v>
      </c>
    </row>
    <row r="60" spans="1:14" x14ac:dyDescent="0.35">
      <c r="B60" t="s">
        <v>40</v>
      </c>
      <c r="C60" s="319">
        <v>1399</v>
      </c>
      <c r="D60" s="319">
        <v>68</v>
      </c>
      <c r="E60" s="319">
        <v>21</v>
      </c>
      <c r="F60" s="319">
        <v>11</v>
      </c>
      <c r="G60" s="319">
        <v>764</v>
      </c>
      <c r="H60" s="319">
        <v>66</v>
      </c>
      <c r="I60" s="319">
        <v>22</v>
      </c>
      <c r="J60" s="319">
        <v>12</v>
      </c>
      <c r="K60" s="319">
        <v>635</v>
      </c>
      <c r="L60" s="319">
        <v>70</v>
      </c>
      <c r="M60" s="319">
        <v>20</v>
      </c>
      <c r="N60" s="319">
        <v>10</v>
      </c>
    </row>
    <row r="61" spans="1:14" x14ac:dyDescent="0.35">
      <c r="B61" t="s">
        <v>41</v>
      </c>
      <c r="C61" s="319">
        <v>809</v>
      </c>
      <c r="D61" s="319">
        <v>74</v>
      </c>
      <c r="E61" s="319">
        <v>21</v>
      </c>
      <c r="F61" s="319">
        <v>4</v>
      </c>
      <c r="G61" s="319">
        <v>449</v>
      </c>
      <c r="H61" s="319">
        <v>75</v>
      </c>
      <c r="I61" s="319">
        <v>21</v>
      </c>
      <c r="J61" s="319">
        <v>4</v>
      </c>
      <c r="K61" s="319">
        <v>360</v>
      </c>
      <c r="L61" s="319">
        <v>74</v>
      </c>
      <c r="M61" s="319">
        <v>22</v>
      </c>
      <c r="N61" s="319">
        <v>4</v>
      </c>
    </row>
    <row r="62" spans="1:14" x14ac:dyDescent="0.35">
      <c r="B62" t="s">
        <v>42</v>
      </c>
      <c r="C62" s="319">
        <v>183</v>
      </c>
      <c r="D62" s="319">
        <v>63</v>
      </c>
      <c r="E62" s="319">
        <v>26</v>
      </c>
      <c r="F62" s="319">
        <v>11</v>
      </c>
      <c r="G62" s="319">
        <v>121</v>
      </c>
      <c r="H62" s="319">
        <v>64</v>
      </c>
      <c r="I62" s="319">
        <v>25</v>
      </c>
      <c r="J62" s="319">
        <v>12</v>
      </c>
      <c r="K62" s="319">
        <v>62</v>
      </c>
      <c r="L62" s="319">
        <v>61</v>
      </c>
      <c r="M62" s="319">
        <v>29</v>
      </c>
      <c r="N62" s="319">
        <v>10</v>
      </c>
    </row>
    <row r="63" spans="1:14" x14ac:dyDescent="0.35">
      <c r="B63" t="s">
        <v>43</v>
      </c>
      <c r="C63" s="319">
        <v>2603</v>
      </c>
      <c r="D63" s="319">
        <v>64</v>
      </c>
      <c r="E63" s="319">
        <v>24</v>
      </c>
      <c r="F63" s="319">
        <v>11</v>
      </c>
      <c r="G63" s="319">
        <v>1573</v>
      </c>
      <c r="H63" s="319">
        <v>64</v>
      </c>
      <c r="I63" s="319">
        <v>25</v>
      </c>
      <c r="J63" s="319">
        <v>11</v>
      </c>
      <c r="K63" s="319">
        <v>1030</v>
      </c>
      <c r="L63" s="319">
        <v>64</v>
      </c>
      <c r="M63" s="319">
        <v>23</v>
      </c>
      <c r="N63" s="319">
        <v>13</v>
      </c>
    </row>
    <row r="64" spans="1:14" x14ac:dyDescent="0.35">
      <c r="B64" t="s">
        <v>44</v>
      </c>
      <c r="C64" s="319">
        <v>6227</v>
      </c>
      <c r="D64" s="319">
        <v>51</v>
      </c>
      <c r="E64" s="319">
        <v>25</v>
      </c>
      <c r="F64" s="319">
        <v>24</v>
      </c>
      <c r="G64" s="319">
        <v>5210</v>
      </c>
      <c r="H64" s="319">
        <v>51</v>
      </c>
      <c r="I64" s="319">
        <v>25</v>
      </c>
      <c r="J64" s="319">
        <v>24</v>
      </c>
      <c r="K64" s="319">
        <v>1017</v>
      </c>
      <c r="L64" s="319">
        <v>52</v>
      </c>
      <c r="M64" s="319">
        <v>25</v>
      </c>
      <c r="N64" s="319">
        <v>23</v>
      </c>
    </row>
    <row r="65" spans="1:14" x14ac:dyDescent="0.35">
      <c r="B65" t="s">
        <v>45</v>
      </c>
      <c r="C65" s="319">
        <v>3653</v>
      </c>
      <c r="D65" s="319">
        <v>64</v>
      </c>
      <c r="E65" s="319">
        <v>30</v>
      </c>
      <c r="F65" s="319">
        <v>5</v>
      </c>
      <c r="G65" s="319">
        <v>2345</v>
      </c>
      <c r="H65" s="319">
        <v>65</v>
      </c>
      <c r="I65" s="319">
        <v>30</v>
      </c>
      <c r="J65" s="319">
        <v>5</v>
      </c>
      <c r="K65" s="319">
        <v>1308</v>
      </c>
      <c r="L65" s="319">
        <v>63</v>
      </c>
      <c r="M65" s="319">
        <v>31</v>
      </c>
      <c r="N65" s="319">
        <v>5</v>
      </c>
    </row>
    <row r="66" spans="1:14" x14ac:dyDescent="0.35">
      <c r="B66" s="319" t="s">
        <v>604</v>
      </c>
      <c r="C66" s="294">
        <v>3322</v>
      </c>
      <c r="D66" s="294">
        <v>71</v>
      </c>
      <c r="E66" s="294">
        <v>28</v>
      </c>
      <c r="F66" s="294">
        <v>1</v>
      </c>
      <c r="G66" s="294">
        <v>2089</v>
      </c>
      <c r="H66" s="294">
        <v>71</v>
      </c>
      <c r="I66" s="294">
        <v>28</v>
      </c>
      <c r="J66" s="294">
        <v>1</v>
      </c>
      <c r="K66" s="294">
        <v>1233</v>
      </c>
      <c r="L66" s="294">
        <v>70</v>
      </c>
      <c r="M66" s="294">
        <v>29</v>
      </c>
      <c r="N66" s="294">
        <v>1</v>
      </c>
    </row>
    <row r="67" spans="1:14" ht="20.65" x14ac:dyDescent="0.35">
      <c r="B67" s="271" t="s">
        <v>550</v>
      </c>
      <c r="C67" s="319">
        <v>82868</v>
      </c>
      <c r="D67" s="319">
        <v>60</v>
      </c>
      <c r="E67" s="319">
        <v>32</v>
      </c>
      <c r="F67" s="319">
        <v>8</v>
      </c>
      <c r="G67" s="319">
        <v>57297</v>
      </c>
      <c r="H67" s="319">
        <v>60</v>
      </c>
      <c r="I67" s="319">
        <v>32</v>
      </c>
      <c r="J67" s="319">
        <v>8</v>
      </c>
      <c r="K67" s="319">
        <v>25571</v>
      </c>
      <c r="L67" s="319">
        <v>59</v>
      </c>
      <c r="M67" s="319">
        <v>33</v>
      </c>
      <c r="N67" s="319">
        <v>7</v>
      </c>
    </row>
    <row r="71" spans="1:14" x14ac:dyDescent="0.35">
      <c r="A71" s="289" t="s">
        <v>494</v>
      </c>
      <c r="B71" s="290"/>
    </row>
    <row r="72" spans="1:14" x14ac:dyDescent="0.35">
      <c r="A72" s="289"/>
      <c r="B72" s="291" t="s">
        <v>14</v>
      </c>
      <c r="C72" s="319">
        <v>169286</v>
      </c>
      <c r="D72" s="319">
        <v>84</v>
      </c>
      <c r="E72" s="319">
        <v>14</v>
      </c>
      <c r="F72" s="319">
        <v>2</v>
      </c>
      <c r="G72" s="319">
        <v>86344</v>
      </c>
      <c r="H72" s="319">
        <v>81</v>
      </c>
      <c r="I72" s="319">
        <v>17</v>
      </c>
      <c r="J72" s="319">
        <v>3</v>
      </c>
      <c r="K72" s="319">
        <v>82942</v>
      </c>
      <c r="L72" s="319">
        <v>87</v>
      </c>
      <c r="M72" s="319">
        <v>11</v>
      </c>
      <c r="N72" s="319">
        <v>1</v>
      </c>
    </row>
    <row r="73" spans="1:14" x14ac:dyDescent="0.35">
      <c r="A73" s="289"/>
      <c r="B73" s="291" t="s">
        <v>15</v>
      </c>
      <c r="C73" s="319">
        <v>472021</v>
      </c>
      <c r="D73" s="319">
        <v>92</v>
      </c>
      <c r="E73" s="319">
        <v>7</v>
      </c>
      <c r="F73" s="319">
        <v>1</v>
      </c>
      <c r="G73" s="319">
        <v>241868</v>
      </c>
      <c r="H73" s="319">
        <v>91</v>
      </c>
      <c r="I73" s="319">
        <v>8</v>
      </c>
      <c r="J73" s="319">
        <v>1</v>
      </c>
      <c r="K73" s="319">
        <v>230153</v>
      </c>
      <c r="L73" s="319">
        <v>94</v>
      </c>
      <c r="M73" s="319">
        <v>5</v>
      </c>
      <c r="N73" s="319">
        <v>1</v>
      </c>
    </row>
    <row r="74" spans="1:14" x14ac:dyDescent="0.35">
      <c r="A74" s="289"/>
      <c r="B74" s="292" t="s">
        <v>3</v>
      </c>
      <c r="C74" s="319">
        <v>641307</v>
      </c>
      <c r="D74" s="319">
        <v>90</v>
      </c>
      <c r="E74" s="319">
        <v>9</v>
      </c>
      <c r="F74" s="319">
        <v>1</v>
      </c>
      <c r="G74" s="319">
        <v>328212</v>
      </c>
      <c r="H74" s="319">
        <v>88</v>
      </c>
      <c r="I74" s="319">
        <v>10</v>
      </c>
      <c r="J74" s="319">
        <v>2</v>
      </c>
      <c r="K74" s="319">
        <v>313095</v>
      </c>
      <c r="L74" s="319">
        <v>92</v>
      </c>
      <c r="M74" s="319">
        <v>7</v>
      </c>
      <c r="N74" s="319">
        <v>1</v>
      </c>
    </row>
  </sheetData>
  <mergeCells count="3">
    <mergeCell ref="F5:F8"/>
    <mergeCell ref="J5:J8"/>
    <mergeCell ref="N5:N8"/>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N74"/>
  <sheetViews>
    <sheetView workbookViewId="0"/>
  </sheetViews>
  <sheetFormatPr defaultRowHeight="12.75" x14ac:dyDescent="0.35"/>
  <cols>
    <col min="2" max="2" width="17.19921875" customWidth="1"/>
  </cols>
  <sheetData>
    <row r="1" spans="1:14" ht="15" x14ac:dyDescent="0.4">
      <c r="A1" s="145" t="s">
        <v>421</v>
      </c>
    </row>
    <row r="2" spans="1:14" x14ac:dyDescent="0.35">
      <c r="A2" t="s">
        <v>413</v>
      </c>
      <c r="B2" t="s">
        <v>413</v>
      </c>
      <c r="C2" t="s">
        <v>486</v>
      </c>
    </row>
    <row r="3" spans="1:14" x14ac:dyDescent="0.35">
      <c r="C3">
        <v>1</v>
      </c>
    </row>
    <row r="4" spans="1:14" x14ac:dyDescent="0.35">
      <c r="C4" t="s">
        <v>487</v>
      </c>
    </row>
    <row r="5" spans="1:14" x14ac:dyDescent="0.35">
      <c r="C5" t="s">
        <v>48</v>
      </c>
      <c r="F5" s="593" t="s">
        <v>488</v>
      </c>
      <c r="G5" t="s">
        <v>400</v>
      </c>
      <c r="J5" s="593" t="s">
        <v>488</v>
      </c>
      <c r="K5" t="s">
        <v>401</v>
      </c>
      <c r="N5" s="593" t="s">
        <v>488</v>
      </c>
    </row>
    <row r="6" spans="1:14" x14ac:dyDescent="0.35">
      <c r="C6" t="s">
        <v>489</v>
      </c>
      <c r="F6" s="593"/>
      <c r="G6" t="s">
        <v>489</v>
      </c>
      <c r="J6" s="593"/>
      <c r="K6" t="s">
        <v>489</v>
      </c>
      <c r="N6" s="593"/>
    </row>
    <row r="7" spans="1:14" x14ac:dyDescent="0.35">
      <c r="C7" t="s">
        <v>48</v>
      </c>
      <c r="D7" t="s">
        <v>405</v>
      </c>
      <c r="E7" t="s">
        <v>406</v>
      </c>
      <c r="F7" s="593"/>
      <c r="G7" t="s">
        <v>48</v>
      </c>
      <c r="H7" t="s">
        <v>405</v>
      </c>
      <c r="I7" t="s">
        <v>406</v>
      </c>
      <c r="J7" s="593"/>
      <c r="K7" t="s">
        <v>48</v>
      </c>
      <c r="L7" t="s">
        <v>405</v>
      </c>
      <c r="M7" t="s">
        <v>406</v>
      </c>
      <c r="N7" s="593"/>
    </row>
    <row r="8" spans="1:14" x14ac:dyDescent="0.35">
      <c r="C8" t="s">
        <v>407</v>
      </c>
      <c r="D8" t="s">
        <v>407</v>
      </c>
      <c r="E8" t="s">
        <v>407</v>
      </c>
      <c r="F8" s="593"/>
      <c r="G8" t="s">
        <v>407</v>
      </c>
      <c r="H8" t="s">
        <v>407</v>
      </c>
      <c r="I8" t="s">
        <v>407</v>
      </c>
      <c r="J8" s="593"/>
      <c r="K8" t="s">
        <v>407</v>
      </c>
      <c r="L8" t="s">
        <v>407</v>
      </c>
      <c r="M8" t="s">
        <v>407</v>
      </c>
      <c r="N8" s="593"/>
    </row>
    <row r="9" spans="1:14" x14ac:dyDescent="0.35">
      <c r="A9" t="s">
        <v>490</v>
      </c>
      <c r="B9" t="s">
        <v>3</v>
      </c>
      <c r="C9" s="294">
        <v>615089</v>
      </c>
      <c r="D9" s="294">
        <v>89</v>
      </c>
      <c r="E9" s="294">
        <v>10</v>
      </c>
      <c r="F9" s="294">
        <v>1</v>
      </c>
      <c r="G9" s="294">
        <v>315286</v>
      </c>
      <c r="H9" s="294">
        <v>86</v>
      </c>
      <c r="I9" s="294">
        <v>12</v>
      </c>
      <c r="J9" s="294">
        <v>2</v>
      </c>
      <c r="K9" s="294">
        <v>299803</v>
      </c>
      <c r="L9" s="294">
        <v>91</v>
      </c>
      <c r="M9" s="294">
        <v>8</v>
      </c>
      <c r="N9" s="294">
        <v>1</v>
      </c>
    </row>
    <row r="10" spans="1:14" x14ac:dyDescent="0.35">
      <c r="B10" t="s">
        <v>8</v>
      </c>
      <c r="C10" s="294">
        <v>460985</v>
      </c>
      <c r="D10" s="294">
        <v>88</v>
      </c>
      <c r="E10" s="294">
        <v>10</v>
      </c>
      <c r="F10" s="294">
        <v>1</v>
      </c>
      <c r="G10" s="294">
        <v>236539</v>
      </c>
      <c r="H10" s="294">
        <v>86</v>
      </c>
      <c r="I10" s="294">
        <v>12</v>
      </c>
      <c r="J10" s="294">
        <v>1</v>
      </c>
      <c r="K10" s="294">
        <v>224446</v>
      </c>
      <c r="L10" s="294">
        <v>91</v>
      </c>
      <c r="M10" s="294">
        <v>8</v>
      </c>
      <c r="N10" s="294">
        <v>1</v>
      </c>
    </row>
    <row r="11" spans="1:14" x14ac:dyDescent="0.35">
      <c r="B11" t="s">
        <v>49</v>
      </c>
      <c r="C11" s="294">
        <v>423018</v>
      </c>
      <c r="D11" s="294">
        <v>89</v>
      </c>
      <c r="E11" s="294">
        <v>10</v>
      </c>
      <c r="F11" s="294">
        <v>1</v>
      </c>
      <c r="G11" s="294">
        <v>217097</v>
      </c>
      <c r="H11" s="294">
        <v>87</v>
      </c>
      <c r="I11" s="294">
        <v>12</v>
      </c>
      <c r="J11" s="294">
        <v>1</v>
      </c>
      <c r="K11" s="294">
        <v>205921</v>
      </c>
      <c r="L11" s="294">
        <v>91</v>
      </c>
      <c r="M11" s="294">
        <v>8</v>
      </c>
      <c r="N11" s="294">
        <v>1</v>
      </c>
    </row>
    <row r="12" spans="1:14" x14ac:dyDescent="0.35">
      <c r="B12" t="s">
        <v>50</v>
      </c>
      <c r="C12" s="294">
        <v>1695</v>
      </c>
      <c r="D12" s="294">
        <v>90</v>
      </c>
      <c r="E12" s="294">
        <v>9</v>
      </c>
      <c r="F12" s="294">
        <v>2</v>
      </c>
      <c r="G12" s="294">
        <v>865</v>
      </c>
      <c r="H12" s="294">
        <v>88</v>
      </c>
      <c r="I12" s="294">
        <v>10</v>
      </c>
      <c r="J12" s="294">
        <v>2</v>
      </c>
      <c r="K12" s="294">
        <v>830</v>
      </c>
      <c r="L12" s="294">
        <v>92</v>
      </c>
      <c r="M12" s="294">
        <v>7</v>
      </c>
      <c r="N12" s="294">
        <v>1</v>
      </c>
    </row>
    <row r="13" spans="1:14" x14ac:dyDescent="0.35">
      <c r="B13" t="s">
        <v>51</v>
      </c>
      <c r="C13" s="294">
        <v>534</v>
      </c>
      <c r="D13" s="294">
        <v>54</v>
      </c>
      <c r="E13" s="294">
        <v>34</v>
      </c>
      <c r="F13" s="294">
        <v>12</v>
      </c>
      <c r="G13" s="294">
        <v>276</v>
      </c>
      <c r="H13" s="294">
        <v>50</v>
      </c>
      <c r="I13" s="294">
        <v>38</v>
      </c>
      <c r="J13" s="294">
        <v>12</v>
      </c>
      <c r="K13" s="294">
        <v>258</v>
      </c>
      <c r="L13" s="294">
        <v>57</v>
      </c>
      <c r="M13" s="294">
        <v>31</v>
      </c>
      <c r="N13" s="294">
        <v>12</v>
      </c>
    </row>
    <row r="14" spans="1:14" x14ac:dyDescent="0.35">
      <c r="B14" t="s">
        <v>52</v>
      </c>
      <c r="C14" s="294">
        <v>1918</v>
      </c>
      <c r="D14" s="294">
        <v>50</v>
      </c>
      <c r="E14" s="294">
        <v>41</v>
      </c>
      <c r="F14" s="294">
        <v>9</v>
      </c>
      <c r="G14" s="294">
        <v>968</v>
      </c>
      <c r="H14" s="294">
        <v>47</v>
      </c>
      <c r="I14" s="294">
        <v>43</v>
      </c>
      <c r="J14" s="294">
        <v>9</v>
      </c>
      <c r="K14" s="294">
        <v>950</v>
      </c>
      <c r="L14" s="294">
        <v>53</v>
      </c>
      <c r="M14" s="294">
        <v>39</v>
      </c>
      <c r="N14" s="294">
        <v>8</v>
      </c>
    </row>
    <row r="15" spans="1:14" x14ac:dyDescent="0.35">
      <c r="B15" t="s">
        <v>53</v>
      </c>
      <c r="C15" s="294">
        <v>33820</v>
      </c>
      <c r="D15" s="294">
        <v>85</v>
      </c>
      <c r="E15" s="294">
        <v>13</v>
      </c>
      <c r="F15" s="294">
        <v>2</v>
      </c>
      <c r="G15" s="294">
        <v>17333</v>
      </c>
      <c r="H15" s="294">
        <v>83</v>
      </c>
      <c r="I15" s="294">
        <v>15</v>
      </c>
      <c r="J15" s="294">
        <v>2</v>
      </c>
      <c r="K15" s="294">
        <v>16487</v>
      </c>
      <c r="L15" s="294">
        <v>87</v>
      </c>
      <c r="M15" s="294">
        <v>11</v>
      </c>
      <c r="N15" s="294">
        <v>2</v>
      </c>
    </row>
    <row r="16" spans="1:14" x14ac:dyDescent="0.35">
      <c r="B16" t="s">
        <v>9</v>
      </c>
      <c r="C16" s="294">
        <v>34392</v>
      </c>
      <c r="D16" s="294">
        <v>89</v>
      </c>
      <c r="E16" s="294">
        <v>10</v>
      </c>
      <c r="F16" s="294">
        <v>1</v>
      </c>
      <c r="G16" s="294">
        <v>17538</v>
      </c>
      <c r="H16" s="294">
        <v>87</v>
      </c>
      <c r="I16" s="294">
        <v>12</v>
      </c>
      <c r="J16" s="294">
        <v>2</v>
      </c>
      <c r="K16" s="294">
        <v>16854</v>
      </c>
      <c r="L16" s="294">
        <v>92</v>
      </c>
      <c r="M16" s="294">
        <v>7</v>
      </c>
      <c r="N16" s="294">
        <v>1</v>
      </c>
    </row>
    <row r="17" spans="2:14" x14ac:dyDescent="0.35">
      <c r="B17" t="s">
        <v>54</v>
      </c>
      <c r="C17" s="294">
        <v>9368</v>
      </c>
      <c r="D17" s="294">
        <v>86</v>
      </c>
      <c r="E17" s="294">
        <v>12</v>
      </c>
      <c r="F17" s="294">
        <v>1</v>
      </c>
      <c r="G17" s="294">
        <v>4711</v>
      </c>
      <c r="H17" s="294">
        <v>83</v>
      </c>
      <c r="I17" s="294">
        <v>15</v>
      </c>
      <c r="J17" s="294">
        <v>2</v>
      </c>
      <c r="K17" s="294">
        <v>4657</v>
      </c>
      <c r="L17" s="294">
        <v>89</v>
      </c>
      <c r="M17" s="294">
        <v>10</v>
      </c>
      <c r="N17" s="294">
        <v>1</v>
      </c>
    </row>
    <row r="18" spans="2:14" x14ac:dyDescent="0.35">
      <c r="B18" t="s">
        <v>55</v>
      </c>
      <c r="C18" s="294">
        <v>4684</v>
      </c>
      <c r="D18" s="294">
        <v>89</v>
      </c>
      <c r="E18" s="294">
        <v>10</v>
      </c>
      <c r="F18" s="294">
        <v>1</v>
      </c>
      <c r="G18" s="294">
        <v>2410</v>
      </c>
      <c r="H18" s="294">
        <v>86</v>
      </c>
      <c r="I18" s="294">
        <v>12</v>
      </c>
      <c r="J18" s="294">
        <v>2</v>
      </c>
      <c r="K18" s="294">
        <v>2274</v>
      </c>
      <c r="L18" s="294">
        <v>92</v>
      </c>
      <c r="M18" s="294">
        <v>7</v>
      </c>
      <c r="N18" s="294">
        <v>1</v>
      </c>
    </row>
    <row r="19" spans="2:14" x14ac:dyDescent="0.35">
      <c r="B19" t="s">
        <v>56</v>
      </c>
      <c r="C19" s="294">
        <v>8066</v>
      </c>
      <c r="D19" s="294">
        <v>92</v>
      </c>
      <c r="E19" s="294">
        <v>7</v>
      </c>
      <c r="F19" s="294">
        <v>1</v>
      </c>
      <c r="G19" s="294">
        <v>4072</v>
      </c>
      <c r="H19" s="294">
        <v>89</v>
      </c>
      <c r="I19" s="294">
        <v>9</v>
      </c>
      <c r="J19" s="294">
        <v>2</v>
      </c>
      <c r="K19" s="294">
        <v>3994</v>
      </c>
      <c r="L19" s="294">
        <v>94</v>
      </c>
      <c r="M19" s="294">
        <v>5</v>
      </c>
      <c r="N19" s="294">
        <v>1</v>
      </c>
    </row>
    <row r="20" spans="2:14" x14ac:dyDescent="0.35">
      <c r="B20" t="s">
        <v>57</v>
      </c>
      <c r="C20" s="294">
        <v>12274</v>
      </c>
      <c r="D20" s="294">
        <v>90</v>
      </c>
      <c r="E20" s="294">
        <v>9</v>
      </c>
      <c r="F20" s="294">
        <v>1</v>
      </c>
      <c r="G20" s="294">
        <v>6345</v>
      </c>
      <c r="H20" s="294">
        <v>88</v>
      </c>
      <c r="I20" s="294">
        <v>11</v>
      </c>
      <c r="J20" s="294">
        <v>2</v>
      </c>
      <c r="K20" s="294">
        <v>5929</v>
      </c>
      <c r="L20" s="294">
        <v>92</v>
      </c>
      <c r="M20" s="294">
        <v>7</v>
      </c>
      <c r="N20" s="294">
        <v>1</v>
      </c>
    </row>
    <row r="21" spans="2:14" x14ac:dyDescent="0.35">
      <c r="B21" t="s">
        <v>10</v>
      </c>
      <c r="C21" s="294">
        <v>64922</v>
      </c>
      <c r="D21" s="294">
        <v>91</v>
      </c>
      <c r="E21" s="294">
        <v>8</v>
      </c>
      <c r="F21" s="294">
        <v>1</v>
      </c>
      <c r="G21" s="294">
        <v>33275</v>
      </c>
      <c r="H21" s="294">
        <v>89</v>
      </c>
      <c r="I21" s="294">
        <v>9</v>
      </c>
      <c r="J21" s="294">
        <v>2</v>
      </c>
      <c r="K21" s="294">
        <v>31647</v>
      </c>
      <c r="L21" s="294">
        <v>92</v>
      </c>
      <c r="M21" s="294">
        <v>7</v>
      </c>
      <c r="N21" s="294">
        <v>1</v>
      </c>
    </row>
    <row r="22" spans="2:14" x14ac:dyDescent="0.35">
      <c r="B22" t="s">
        <v>58</v>
      </c>
      <c r="C22" s="294">
        <v>17042</v>
      </c>
      <c r="D22" s="294">
        <v>93</v>
      </c>
      <c r="E22" s="294">
        <v>6</v>
      </c>
      <c r="F22" s="294">
        <v>1</v>
      </c>
      <c r="G22" s="294">
        <v>8825</v>
      </c>
      <c r="H22" s="294">
        <v>92</v>
      </c>
      <c r="I22" s="294">
        <v>6</v>
      </c>
      <c r="J22" s="294">
        <v>1</v>
      </c>
      <c r="K22" s="294">
        <v>8217</v>
      </c>
      <c r="L22" s="294">
        <v>95</v>
      </c>
      <c r="M22" s="294">
        <v>5</v>
      </c>
      <c r="N22" s="294">
        <v>1</v>
      </c>
    </row>
    <row r="23" spans="2:14" x14ac:dyDescent="0.35">
      <c r="B23" t="s">
        <v>59</v>
      </c>
      <c r="C23" s="294">
        <v>26188</v>
      </c>
      <c r="D23" s="294">
        <v>88</v>
      </c>
      <c r="E23" s="294">
        <v>10</v>
      </c>
      <c r="F23" s="294">
        <v>2</v>
      </c>
      <c r="G23" s="294">
        <v>13360</v>
      </c>
      <c r="H23" s="294">
        <v>86</v>
      </c>
      <c r="I23" s="294">
        <v>12</v>
      </c>
      <c r="J23" s="294">
        <v>2</v>
      </c>
      <c r="K23" s="294">
        <v>12828</v>
      </c>
      <c r="L23" s="294">
        <v>90</v>
      </c>
      <c r="M23" s="294">
        <v>8</v>
      </c>
      <c r="N23" s="294">
        <v>1</v>
      </c>
    </row>
    <row r="24" spans="2:14" x14ac:dyDescent="0.35">
      <c r="B24" t="s">
        <v>60</v>
      </c>
      <c r="C24" s="294">
        <v>10101</v>
      </c>
      <c r="D24" s="294">
        <v>91</v>
      </c>
      <c r="E24" s="294">
        <v>7</v>
      </c>
      <c r="F24" s="294">
        <v>2</v>
      </c>
      <c r="G24" s="294">
        <v>5158</v>
      </c>
      <c r="H24" s="294">
        <v>89</v>
      </c>
      <c r="I24" s="294">
        <v>9</v>
      </c>
      <c r="J24" s="294">
        <v>2</v>
      </c>
      <c r="K24" s="294">
        <v>4943</v>
      </c>
      <c r="L24" s="294">
        <v>93</v>
      </c>
      <c r="M24" s="294">
        <v>6</v>
      </c>
      <c r="N24" s="294">
        <v>1</v>
      </c>
    </row>
    <row r="25" spans="2:14" x14ac:dyDescent="0.35">
      <c r="B25" t="s">
        <v>61</v>
      </c>
      <c r="C25" s="294">
        <v>11591</v>
      </c>
      <c r="D25" s="294">
        <v>92</v>
      </c>
      <c r="E25" s="294">
        <v>7</v>
      </c>
      <c r="F25" s="294">
        <v>2</v>
      </c>
      <c r="G25" s="294">
        <v>5932</v>
      </c>
      <c r="H25" s="294">
        <v>90</v>
      </c>
      <c r="I25" s="294">
        <v>8</v>
      </c>
      <c r="J25" s="294">
        <v>2</v>
      </c>
      <c r="K25" s="294">
        <v>5659</v>
      </c>
      <c r="L25" s="294">
        <v>93</v>
      </c>
      <c r="M25" s="294">
        <v>6</v>
      </c>
      <c r="N25" s="294">
        <v>1</v>
      </c>
    </row>
    <row r="26" spans="2:14" x14ac:dyDescent="0.35">
      <c r="B26" t="s">
        <v>11</v>
      </c>
      <c r="C26" s="294">
        <v>35195</v>
      </c>
      <c r="D26" s="294">
        <v>89</v>
      </c>
      <c r="E26" s="294">
        <v>9</v>
      </c>
      <c r="F26" s="294">
        <v>2</v>
      </c>
      <c r="G26" s="294">
        <v>17778</v>
      </c>
      <c r="H26" s="294">
        <v>86</v>
      </c>
      <c r="I26" s="294">
        <v>11</v>
      </c>
      <c r="J26" s="294">
        <v>3</v>
      </c>
      <c r="K26" s="294">
        <v>17417</v>
      </c>
      <c r="L26" s="294">
        <v>92</v>
      </c>
      <c r="M26" s="294">
        <v>7</v>
      </c>
      <c r="N26" s="294">
        <v>1</v>
      </c>
    </row>
    <row r="27" spans="2:14" x14ac:dyDescent="0.35">
      <c r="B27" t="s">
        <v>491</v>
      </c>
      <c r="C27" s="294">
        <v>7185</v>
      </c>
      <c r="D27" s="294">
        <v>87</v>
      </c>
      <c r="E27" s="294">
        <v>12</v>
      </c>
      <c r="F27" s="294">
        <v>2</v>
      </c>
      <c r="G27" s="294">
        <v>3635</v>
      </c>
      <c r="H27" s="294">
        <v>84</v>
      </c>
      <c r="I27" s="294">
        <v>14</v>
      </c>
      <c r="J27" s="294">
        <v>2</v>
      </c>
      <c r="K27" s="294">
        <v>3550</v>
      </c>
      <c r="L27" s="294">
        <v>90</v>
      </c>
      <c r="M27" s="294">
        <v>9</v>
      </c>
      <c r="N27" s="294">
        <v>1</v>
      </c>
    </row>
    <row r="28" spans="2:14" x14ac:dyDescent="0.35">
      <c r="B28" t="s">
        <v>492</v>
      </c>
      <c r="C28" s="294">
        <v>23549</v>
      </c>
      <c r="D28" s="294">
        <v>90</v>
      </c>
      <c r="E28" s="294">
        <v>8</v>
      </c>
      <c r="F28" s="294">
        <v>2</v>
      </c>
      <c r="G28" s="294">
        <v>11832</v>
      </c>
      <c r="H28" s="294">
        <v>88</v>
      </c>
      <c r="I28" s="294">
        <v>9</v>
      </c>
      <c r="J28" s="294">
        <v>3</v>
      </c>
      <c r="K28" s="294">
        <v>11717</v>
      </c>
      <c r="L28" s="294">
        <v>92</v>
      </c>
      <c r="M28" s="294">
        <v>7</v>
      </c>
      <c r="N28" s="294">
        <v>1</v>
      </c>
    </row>
    <row r="29" spans="2:14" x14ac:dyDescent="0.35">
      <c r="B29" t="s">
        <v>64</v>
      </c>
      <c r="C29" s="294">
        <v>4461</v>
      </c>
      <c r="D29" s="294">
        <v>87</v>
      </c>
      <c r="E29" s="294">
        <v>11</v>
      </c>
      <c r="F29" s="294">
        <v>2</v>
      </c>
      <c r="G29" s="294">
        <v>2311</v>
      </c>
      <c r="H29" s="294">
        <v>84</v>
      </c>
      <c r="I29" s="294">
        <v>13</v>
      </c>
      <c r="J29" s="294">
        <v>3</v>
      </c>
      <c r="K29" s="294">
        <v>2150</v>
      </c>
      <c r="L29" s="294">
        <v>91</v>
      </c>
      <c r="M29" s="294">
        <v>8</v>
      </c>
      <c r="N29" s="294">
        <v>1</v>
      </c>
    </row>
    <row r="30" spans="2:14" x14ac:dyDescent="0.35">
      <c r="B30" t="s">
        <v>493</v>
      </c>
      <c r="C30" s="294">
        <v>2494</v>
      </c>
      <c r="D30" s="294">
        <v>92</v>
      </c>
      <c r="E30" s="294">
        <v>7</v>
      </c>
      <c r="F30" s="294">
        <v>1</v>
      </c>
      <c r="G30" s="294">
        <v>1264</v>
      </c>
      <c r="H30" s="294">
        <v>90</v>
      </c>
      <c r="I30" s="294">
        <v>8</v>
      </c>
      <c r="J30" s="294">
        <v>2</v>
      </c>
      <c r="K30" s="294">
        <v>1230</v>
      </c>
      <c r="L30" s="294">
        <v>94</v>
      </c>
      <c r="M30" s="294">
        <v>5</v>
      </c>
      <c r="N30" s="294">
        <v>1</v>
      </c>
    </row>
    <row r="31" spans="2:14" x14ac:dyDescent="0.35">
      <c r="B31" t="s">
        <v>12</v>
      </c>
      <c r="C31" s="294">
        <v>2494</v>
      </c>
      <c r="D31" s="294">
        <v>92</v>
      </c>
      <c r="E31" s="294">
        <v>7</v>
      </c>
      <c r="F31" s="294">
        <v>1</v>
      </c>
      <c r="G31" s="294">
        <v>1264</v>
      </c>
      <c r="H31" s="294">
        <v>90</v>
      </c>
      <c r="I31" s="294">
        <v>8</v>
      </c>
      <c r="J31" s="294">
        <v>2</v>
      </c>
      <c r="K31" s="294">
        <v>1230</v>
      </c>
      <c r="L31" s="294">
        <v>94</v>
      </c>
      <c r="M31" s="294">
        <v>5</v>
      </c>
      <c r="N31" s="294">
        <v>1</v>
      </c>
    </row>
    <row r="32" spans="2:14" x14ac:dyDescent="0.35">
      <c r="B32" t="s">
        <v>493</v>
      </c>
      <c r="C32" s="294">
        <v>10324</v>
      </c>
      <c r="D32" s="294">
        <v>87</v>
      </c>
      <c r="E32" s="294">
        <v>11</v>
      </c>
      <c r="F32" s="294">
        <v>2</v>
      </c>
      <c r="G32" s="294">
        <v>5306</v>
      </c>
      <c r="H32" s="294">
        <v>85</v>
      </c>
      <c r="I32" s="294">
        <v>13</v>
      </c>
      <c r="J32" s="294">
        <v>2</v>
      </c>
      <c r="K32" s="294">
        <v>5018</v>
      </c>
      <c r="L32" s="294">
        <v>89</v>
      </c>
      <c r="M32" s="294">
        <v>9</v>
      </c>
      <c r="N32" s="294">
        <v>1</v>
      </c>
    </row>
    <row r="33" spans="1:14" x14ac:dyDescent="0.35">
      <c r="B33" t="s">
        <v>32</v>
      </c>
      <c r="C33" s="294">
        <v>10324</v>
      </c>
      <c r="D33" s="294">
        <v>87</v>
      </c>
      <c r="E33" s="294">
        <v>11</v>
      </c>
      <c r="F33" s="294">
        <v>2</v>
      </c>
      <c r="G33" s="294">
        <v>5306</v>
      </c>
      <c r="H33" s="294">
        <v>85</v>
      </c>
      <c r="I33" s="294">
        <v>13</v>
      </c>
      <c r="J33" s="294">
        <v>2</v>
      </c>
      <c r="K33" s="294">
        <v>5018</v>
      </c>
      <c r="L33" s="294">
        <v>89</v>
      </c>
      <c r="M33" s="294">
        <v>9</v>
      </c>
      <c r="N33" s="294">
        <v>1</v>
      </c>
    </row>
    <row r="34" spans="1:14" x14ac:dyDescent="0.35">
      <c r="B34" s="319" t="s">
        <v>539</v>
      </c>
      <c r="C34" s="294">
        <v>6777</v>
      </c>
      <c r="D34" s="294">
        <v>70</v>
      </c>
      <c r="E34" s="294">
        <v>21</v>
      </c>
      <c r="F34" s="294">
        <v>9</v>
      </c>
      <c r="G34" s="294">
        <v>3586</v>
      </c>
      <c r="H34" s="294">
        <v>69</v>
      </c>
      <c r="I34" s="294">
        <v>22</v>
      </c>
      <c r="J34" s="294">
        <v>9</v>
      </c>
      <c r="K34" s="294">
        <v>3191</v>
      </c>
      <c r="L34" s="294">
        <v>72</v>
      </c>
      <c r="M34" s="294">
        <v>20</v>
      </c>
      <c r="N34" s="294">
        <v>8</v>
      </c>
    </row>
    <row r="35" spans="1:14" x14ac:dyDescent="0.35">
      <c r="C35" s="294"/>
      <c r="D35" s="294"/>
      <c r="E35" s="294"/>
      <c r="F35" s="294"/>
      <c r="G35" s="294"/>
      <c r="H35" s="294"/>
      <c r="I35" s="294"/>
      <c r="J35" s="294"/>
      <c r="K35" s="294"/>
      <c r="L35" s="294"/>
      <c r="M35" s="294"/>
      <c r="N35" s="294"/>
    </row>
    <row r="36" spans="1:14" x14ac:dyDescent="0.35">
      <c r="C36" s="294"/>
      <c r="D36" s="294"/>
      <c r="E36" s="294"/>
      <c r="F36" s="294"/>
      <c r="G36" s="294"/>
      <c r="H36" s="294"/>
      <c r="I36" s="294"/>
      <c r="J36" s="294"/>
      <c r="K36" s="294"/>
      <c r="L36" s="294"/>
      <c r="M36" s="294"/>
      <c r="N36" s="294"/>
    </row>
    <row r="37" spans="1:14" x14ac:dyDescent="0.35">
      <c r="C37" s="294"/>
      <c r="D37" s="294"/>
      <c r="E37" s="294"/>
      <c r="F37" s="294"/>
      <c r="G37" s="294"/>
      <c r="H37" s="294"/>
      <c r="I37" s="294"/>
      <c r="J37" s="294"/>
      <c r="K37" s="294"/>
      <c r="L37" s="294"/>
      <c r="M37" s="294"/>
      <c r="N37" s="294"/>
    </row>
    <row r="38" spans="1:14" x14ac:dyDescent="0.35">
      <c r="A38" t="s">
        <v>409</v>
      </c>
      <c r="B38" t="s">
        <v>3</v>
      </c>
      <c r="C38" s="294">
        <v>615089</v>
      </c>
      <c r="D38" s="294">
        <v>89</v>
      </c>
      <c r="E38" s="294">
        <v>10</v>
      </c>
      <c r="F38" s="294">
        <v>1</v>
      </c>
      <c r="G38" s="294">
        <v>315286</v>
      </c>
      <c r="H38" s="294">
        <v>86</v>
      </c>
      <c r="I38" s="294">
        <v>12</v>
      </c>
      <c r="J38" s="294">
        <v>2</v>
      </c>
      <c r="K38" s="294">
        <v>299803</v>
      </c>
      <c r="L38" s="294">
        <v>91</v>
      </c>
      <c r="M38" s="294">
        <v>8</v>
      </c>
      <c r="N38" s="294">
        <v>1</v>
      </c>
    </row>
    <row r="39" spans="1:14" x14ac:dyDescent="0.35">
      <c r="B39" s="319" t="s">
        <v>541</v>
      </c>
      <c r="C39" s="294">
        <v>495400</v>
      </c>
      <c r="D39" s="294">
        <v>89</v>
      </c>
      <c r="E39" s="294">
        <v>10</v>
      </c>
      <c r="F39" s="294">
        <v>1</v>
      </c>
      <c r="G39" s="294">
        <v>254056</v>
      </c>
      <c r="H39" s="294">
        <v>87</v>
      </c>
      <c r="I39" s="294">
        <v>12</v>
      </c>
      <c r="J39" s="294">
        <v>1</v>
      </c>
      <c r="K39" s="294">
        <v>241344</v>
      </c>
      <c r="L39" s="294">
        <v>91</v>
      </c>
      <c r="M39" s="294">
        <v>8</v>
      </c>
      <c r="N39" s="294">
        <v>1</v>
      </c>
    </row>
    <row r="40" spans="1:14" x14ac:dyDescent="0.35">
      <c r="B40" s="319" t="s">
        <v>542</v>
      </c>
      <c r="C40" s="294">
        <v>116326</v>
      </c>
      <c r="D40" s="294">
        <v>88</v>
      </c>
      <c r="E40" s="294">
        <v>11</v>
      </c>
      <c r="F40" s="294">
        <v>2</v>
      </c>
      <c r="G40" s="294">
        <v>59445</v>
      </c>
      <c r="H40" s="294">
        <v>86</v>
      </c>
      <c r="I40" s="294">
        <v>12</v>
      </c>
      <c r="J40" s="294">
        <v>2</v>
      </c>
      <c r="K40" s="294">
        <v>56881</v>
      </c>
      <c r="L40" s="294">
        <v>90</v>
      </c>
      <c r="M40" s="294">
        <v>9</v>
      </c>
      <c r="N40" s="294">
        <v>1</v>
      </c>
    </row>
    <row r="41" spans="1:14" x14ac:dyDescent="0.35">
      <c r="B41" s="319" t="s">
        <v>539</v>
      </c>
      <c r="C41" s="294">
        <v>3363</v>
      </c>
      <c r="D41" s="294">
        <v>53</v>
      </c>
      <c r="E41" s="294">
        <v>31</v>
      </c>
      <c r="F41" s="294">
        <v>16</v>
      </c>
      <c r="G41" s="294">
        <v>1785</v>
      </c>
      <c r="H41" s="294">
        <v>51</v>
      </c>
      <c r="I41" s="294">
        <v>32</v>
      </c>
      <c r="J41" s="294">
        <v>17</v>
      </c>
      <c r="K41" s="294">
        <v>1578</v>
      </c>
      <c r="L41" s="294">
        <v>55</v>
      </c>
      <c r="M41" s="294">
        <v>30</v>
      </c>
      <c r="N41" s="294">
        <v>15</v>
      </c>
    </row>
    <row r="42" spans="1:14" x14ac:dyDescent="0.35">
      <c r="A42" t="s">
        <v>415</v>
      </c>
      <c r="B42" t="s">
        <v>3</v>
      </c>
      <c r="C42" s="294">
        <v>615089</v>
      </c>
      <c r="D42" s="294">
        <v>89</v>
      </c>
      <c r="E42" s="294">
        <v>10</v>
      </c>
      <c r="F42" s="294">
        <v>1</v>
      </c>
      <c r="G42" s="294">
        <v>315286</v>
      </c>
      <c r="H42" s="294">
        <v>86</v>
      </c>
      <c r="I42" s="294">
        <v>12</v>
      </c>
      <c r="J42" s="294">
        <v>2</v>
      </c>
      <c r="K42" s="294">
        <v>299803</v>
      </c>
      <c r="L42" s="294">
        <v>91</v>
      </c>
      <c r="M42" s="294">
        <v>8</v>
      </c>
      <c r="N42" s="294">
        <v>1</v>
      </c>
    </row>
    <row r="43" spans="1:14" x14ac:dyDescent="0.35">
      <c r="B43" t="s">
        <v>13</v>
      </c>
      <c r="C43" s="294">
        <v>112276</v>
      </c>
      <c r="D43" s="294">
        <v>80</v>
      </c>
      <c r="E43" s="294">
        <v>18</v>
      </c>
      <c r="F43" s="294">
        <v>2</v>
      </c>
      <c r="G43" s="294">
        <v>57447</v>
      </c>
      <c r="H43" s="294">
        <v>76</v>
      </c>
      <c r="I43" s="294">
        <v>21</v>
      </c>
      <c r="J43" s="294">
        <v>3</v>
      </c>
      <c r="K43" s="294">
        <v>54829</v>
      </c>
      <c r="L43" s="294">
        <v>84</v>
      </c>
      <c r="M43" s="294">
        <v>14</v>
      </c>
      <c r="N43" s="294">
        <v>1</v>
      </c>
    </row>
    <row r="44" spans="1:14" x14ac:dyDescent="0.35">
      <c r="B44" s="319" t="s">
        <v>560</v>
      </c>
      <c r="C44" s="294">
        <v>502813</v>
      </c>
      <c r="D44" s="294">
        <v>90</v>
      </c>
      <c r="E44" s="294">
        <v>9</v>
      </c>
      <c r="F44" s="294">
        <v>1</v>
      </c>
      <c r="G44" s="294">
        <v>257839</v>
      </c>
      <c r="H44" s="294">
        <v>88</v>
      </c>
      <c r="I44" s="294">
        <v>10</v>
      </c>
      <c r="J44" s="294">
        <v>1</v>
      </c>
      <c r="K44" s="294">
        <v>244974</v>
      </c>
      <c r="L44" s="294">
        <v>92</v>
      </c>
      <c r="M44" s="294">
        <v>7</v>
      </c>
      <c r="N44" s="294">
        <v>1</v>
      </c>
    </row>
    <row r="45" spans="1:14" x14ac:dyDescent="0.35">
      <c r="A45" t="s">
        <v>411</v>
      </c>
      <c r="B45" t="s">
        <v>3</v>
      </c>
      <c r="C45" s="294">
        <v>615089</v>
      </c>
      <c r="D45" s="294">
        <v>89</v>
      </c>
      <c r="E45" s="294">
        <v>10</v>
      </c>
      <c r="F45" s="294">
        <v>1</v>
      </c>
      <c r="G45" s="294">
        <v>315286</v>
      </c>
      <c r="H45" s="294">
        <v>86</v>
      </c>
      <c r="I45" s="294">
        <v>12</v>
      </c>
      <c r="J45" s="294">
        <v>2</v>
      </c>
      <c r="K45" s="294">
        <v>299803</v>
      </c>
      <c r="L45" s="294">
        <v>91</v>
      </c>
      <c r="M45" s="294">
        <v>8</v>
      </c>
      <c r="N45" s="294">
        <v>1</v>
      </c>
    </row>
    <row r="46" spans="1:14" x14ac:dyDescent="0.35">
      <c r="B46" t="s">
        <v>16</v>
      </c>
      <c r="C46" s="294">
        <v>500585</v>
      </c>
      <c r="D46" s="294">
        <v>95</v>
      </c>
      <c r="E46" s="294">
        <v>5</v>
      </c>
      <c r="F46" s="294">
        <v>0</v>
      </c>
      <c r="G46" s="294">
        <v>238512</v>
      </c>
      <c r="H46" s="294">
        <v>95</v>
      </c>
      <c r="I46" s="294">
        <v>5</v>
      </c>
      <c r="J46" s="294">
        <v>0</v>
      </c>
      <c r="K46" s="294">
        <v>262073</v>
      </c>
      <c r="L46" s="294">
        <v>95</v>
      </c>
      <c r="M46" s="294">
        <v>4</v>
      </c>
      <c r="N46" s="294">
        <v>0</v>
      </c>
    </row>
    <row r="47" spans="1:14" x14ac:dyDescent="0.35">
      <c r="B47" t="s">
        <v>18</v>
      </c>
      <c r="C47" s="294">
        <v>99669</v>
      </c>
      <c r="D47" s="294">
        <v>65</v>
      </c>
      <c r="E47" s="294">
        <v>33</v>
      </c>
      <c r="F47" s="294">
        <v>2</v>
      </c>
      <c r="G47" s="294">
        <v>66549</v>
      </c>
      <c r="H47" s="294">
        <v>65</v>
      </c>
      <c r="I47" s="294">
        <v>33</v>
      </c>
      <c r="J47" s="294">
        <v>2</v>
      </c>
      <c r="K47" s="294">
        <v>33120</v>
      </c>
      <c r="L47" s="294">
        <v>65</v>
      </c>
      <c r="M47" s="294">
        <v>34</v>
      </c>
      <c r="N47" s="294">
        <v>2</v>
      </c>
    </row>
    <row r="48" spans="1:14" x14ac:dyDescent="0.35">
      <c r="B48" t="s">
        <v>19</v>
      </c>
      <c r="C48" s="294">
        <v>60235</v>
      </c>
      <c r="D48" s="294">
        <v>69</v>
      </c>
      <c r="E48" s="294">
        <v>30</v>
      </c>
      <c r="F48" s="294">
        <v>1</v>
      </c>
      <c r="G48" s="294">
        <v>38535</v>
      </c>
      <c r="H48" s="294">
        <v>70</v>
      </c>
      <c r="I48" s="294">
        <v>29</v>
      </c>
      <c r="J48" s="294">
        <v>1</v>
      </c>
      <c r="K48" s="294">
        <v>21700</v>
      </c>
      <c r="L48" s="294">
        <v>69</v>
      </c>
      <c r="M48" s="294">
        <v>30</v>
      </c>
      <c r="N48" s="294">
        <v>1</v>
      </c>
    </row>
    <row r="49" spans="1:14" x14ac:dyDescent="0.35">
      <c r="B49" t="s">
        <v>20</v>
      </c>
      <c r="C49" s="294">
        <v>39434</v>
      </c>
      <c r="D49" s="294">
        <v>58</v>
      </c>
      <c r="E49" s="294">
        <v>39</v>
      </c>
      <c r="F49" s="294">
        <v>3</v>
      </c>
      <c r="G49" s="294">
        <v>28014</v>
      </c>
      <c r="H49" s="294">
        <v>59</v>
      </c>
      <c r="I49" s="294">
        <v>38</v>
      </c>
      <c r="J49" s="294">
        <v>3</v>
      </c>
      <c r="K49" s="294">
        <v>11420</v>
      </c>
      <c r="L49" s="294">
        <v>57</v>
      </c>
      <c r="M49" s="294">
        <v>40</v>
      </c>
      <c r="N49" s="294">
        <v>3</v>
      </c>
    </row>
    <row r="50" spans="1:14" x14ac:dyDescent="0.35">
      <c r="B50" t="s">
        <v>21</v>
      </c>
      <c r="C50" s="294">
        <v>11911</v>
      </c>
      <c r="D50" s="294">
        <v>27</v>
      </c>
      <c r="E50" s="294">
        <v>36</v>
      </c>
      <c r="F50" s="294">
        <v>37</v>
      </c>
      <c r="G50" s="294">
        <v>8667</v>
      </c>
      <c r="H50" s="294">
        <v>28</v>
      </c>
      <c r="I50" s="294">
        <v>36</v>
      </c>
      <c r="J50" s="294">
        <v>36</v>
      </c>
      <c r="K50" s="294">
        <v>3244</v>
      </c>
      <c r="L50" s="294">
        <v>22</v>
      </c>
      <c r="M50" s="294">
        <v>35</v>
      </c>
      <c r="N50" s="294">
        <v>42</v>
      </c>
    </row>
    <row r="51" spans="1:14" x14ac:dyDescent="0.35">
      <c r="B51" s="227" t="s">
        <v>597</v>
      </c>
      <c r="C51" s="294">
        <v>2924</v>
      </c>
      <c r="D51" s="294">
        <v>44</v>
      </c>
      <c r="E51" s="294">
        <v>37</v>
      </c>
      <c r="F51" s="294">
        <v>19</v>
      </c>
      <c r="G51" s="294">
        <v>1558</v>
      </c>
      <c r="H51" s="294">
        <v>43</v>
      </c>
      <c r="I51" s="294">
        <v>38</v>
      </c>
      <c r="J51" s="294">
        <v>19</v>
      </c>
      <c r="K51" s="294">
        <v>1366</v>
      </c>
      <c r="L51" s="294">
        <v>46</v>
      </c>
      <c r="M51" s="294">
        <v>35</v>
      </c>
      <c r="N51" s="294">
        <v>18</v>
      </c>
    </row>
    <row r="52" spans="1:14" x14ac:dyDescent="0.35">
      <c r="B52" t="s">
        <v>17</v>
      </c>
      <c r="C52" s="294">
        <v>111580</v>
      </c>
      <c r="D52" s="294">
        <v>61</v>
      </c>
      <c r="E52" s="294">
        <v>34</v>
      </c>
      <c r="F52" s="294">
        <v>6</v>
      </c>
      <c r="G52" s="294">
        <v>75216</v>
      </c>
      <c r="H52" s="294">
        <v>61</v>
      </c>
      <c r="I52" s="294">
        <v>33</v>
      </c>
      <c r="J52" s="294">
        <v>6</v>
      </c>
      <c r="K52" s="294">
        <v>36364</v>
      </c>
      <c r="L52" s="294">
        <v>61</v>
      </c>
      <c r="M52" s="294">
        <v>34</v>
      </c>
      <c r="N52" s="294">
        <v>5</v>
      </c>
    </row>
    <row r="53" spans="1:14" x14ac:dyDescent="0.35">
      <c r="A53" t="s">
        <v>412</v>
      </c>
      <c r="B53" t="s">
        <v>413</v>
      </c>
      <c r="C53" s="294"/>
      <c r="D53" s="294"/>
      <c r="E53" s="294"/>
      <c r="F53" s="294"/>
      <c r="G53" s="294"/>
      <c r="H53" s="294"/>
      <c r="I53" s="294"/>
      <c r="J53" s="294"/>
      <c r="K53" s="294"/>
      <c r="L53" s="294"/>
      <c r="M53" s="294"/>
      <c r="N53" s="294"/>
    </row>
    <row r="54" spans="1:14" x14ac:dyDescent="0.35">
      <c r="B54" t="s">
        <v>34</v>
      </c>
      <c r="C54" s="294">
        <v>2644</v>
      </c>
      <c r="D54" s="294">
        <v>47</v>
      </c>
      <c r="E54" s="294">
        <v>48</v>
      </c>
      <c r="F54" s="294">
        <v>5</v>
      </c>
      <c r="G54" s="294">
        <v>1771</v>
      </c>
      <c r="H54" s="294">
        <v>48</v>
      </c>
      <c r="I54" s="294">
        <v>47</v>
      </c>
      <c r="J54" s="294">
        <v>5</v>
      </c>
      <c r="K54" s="294">
        <v>873</v>
      </c>
      <c r="L54" s="294">
        <v>45</v>
      </c>
      <c r="M54" s="294">
        <v>49</v>
      </c>
      <c r="N54" s="294">
        <v>6</v>
      </c>
    </row>
    <row r="55" spans="1:14" x14ac:dyDescent="0.35">
      <c r="B55" t="s">
        <v>35</v>
      </c>
      <c r="C55" s="294">
        <v>8235</v>
      </c>
      <c r="D55" s="294">
        <v>41</v>
      </c>
      <c r="E55" s="294">
        <v>52</v>
      </c>
      <c r="F55" s="294">
        <v>7</v>
      </c>
      <c r="G55" s="294">
        <v>5473</v>
      </c>
      <c r="H55" s="294">
        <v>41</v>
      </c>
      <c r="I55" s="294">
        <v>52</v>
      </c>
      <c r="J55" s="294">
        <v>7</v>
      </c>
      <c r="K55" s="294">
        <v>2762</v>
      </c>
      <c r="L55" s="294">
        <v>41</v>
      </c>
      <c r="M55" s="294">
        <v>52</v>
      </c>
      <c r="N55" s="294">
        <v>7</v>
      </c>
    </row>
    <row r="56" spans="1:14" x14ac:dyDescent="0.35">
      <c r="B56" t="s">
        <v>36</v>
      </c>
      <c r="C56" s="294">
        <v>1827</v>
      </c>
      <c r="D56" s="294">
        <v>4</v>
      </c>
      <c r="E56" s="294">
        <v>28</v>
      </c>
      <c r="F56" s="294">
        <v>68</v>
      </c>
      <c r="G56" s="294">
        <v>1267</v>
      </c>
      <c r="H56" s="294">
        <v>5</v>
      </c>
      <c r="I56" s="294">
        <v>27</v>
      </c>
      <c r="J56" s="294">
        <v>68</v>
      </c>
      <c r="K56" s="294">
        <v>560</v>
      </c>
      <c r="L56" s="294">
        <v>3</v>
      </c>
      <c r="M56" s="294">
        <v>29</v>
      </c>
      <c r="N56" s="294">
        <v>68</v>
      </c>
    </row>
    <row r="57" spans="1:14" x14ac:dyDescent="0.35">
      <c r="B57" t="s">
        <v>37</v>
      </c>
      <c r="C57" s="294">
        <v>824</v>
      </c>
      <c r="D57" s="294">
        <v>4</v>
      </c>
      <c r="E57" s="294">
        <v>20</v>
      </c>
      <c r="F57" s="294">
        <v>75</v>
      </c>
      <c r="G57" s="294">
        <v>477</v>
      </c>
      <c r="H57" s="294">
        <v>6</v>
      </c>
      <c r="I57" s="294">
        <v>22</v>
      </c>
      <c r="J57" s="294">
        <v>72</v>
      </c>
      <c r="K57" s="294">
        <v>347</v>
      </c>
      <c r="L57" s="294">
        <v>2</v>
      </c>
      <c r="M57" s="294">
        <v>18</v>
      </c>
      <c r="N57" s="294">
        <v>80</v>
      </c>
    </row>
    <row r="58" spans="1:14" x14ac:dyDescent="0.35">
      <c r="B58" t="s">
        <v>38</v>
      </c>
      <c r="C58" s="294">
        <v>8980</v>
      </c>
      <c r="D58" s="294">
        <v>63</v>
      </c>
      <c r="E58" s="294">
        <v>33</v>
      </c>
      <c r="F58" s="294">
        <v>3</v>
      </c>
      <c r="G58" s="294">
        <v>7233</v>
      </c>
      <c r="H58" s="294">
        <v>63</v>
      </c>
      <c r="I58" s="294">
        <v>33</v>
      </c>
      <c r="J58" s="294">
        <v>3</v>
      </c>
      <c r="K58" s="294">
        <v>1747</v>
      </c>
      <c r="L58" s="294">
        <v>64</v>
      </c>
      <c r="M58" s="294">
        <v>33</v>
      </c>
      <c r="N58" s="294">
        <v>3</v>
      </c>
    </row>
    <row r="59" spans="1:14" x14ac:dyDescent="0.35">
      <c r="B59" t="s">
        <v>39</v>
      </c>
      <c r="C59" s="294">
        <v>17627</v>
      </c>
      <c r="D59" s="294">
        <v>55</v>
      </c>
      <c r="E59" s="294">
        <v>40</v>
      </c>
      <c r="F59" s="294">
        <v>6</v>
      </c>
      <c r="G59" s="294">
        <v>12573</v>
      </c>
      <c r="H59" s="294">
        <v>55</v>
      </c>
      <c r="I59" s="294">
        <v>39</v>
      </c>
      <c r="J59" s="294">
        <v>6</v>
      </c>
      <c r="K59" s="294">
        <v>5054</v>
      </c>
      <c r="L59" s="294">
        <v>53</v>
      </c>
      <c r="M59" s="294">
        <v>41</v>
      </c>
      <c r="N59" s="294">
        <v>6</v>
      </c>
    </row>
    <row r="60" spans="1:14" x14ac:dyDescent="0.35">
      <c r="B60" t="s">
        <v>40</v>
      </c>
      <c r="C60" s="294">
        <v>1131</v>
      </c>
      <c r="D60" s="294">
        <v>64</v>
      </c>
      <c r="E60" s="294">
        <v>25</v>
      </c>
      <c r="F60" s="294">
        <v>11</v>
      </c>
      <c r="G60" s="294">
        <v>593</v>
      </c>
      <c r="H60" s="294">
        <v>61</v>
      </c>
      <c r="I60" s="294">
        <v>27</v>
      </c>
      <c r="J60" s="294">
        <v>11</v>
      </c>
      <c r="K60" s="294">
        <v>538</v>
      </c>
      <c r="L60" s="294">
        <v>67</v>
      </c>
      <c r="M60" s="294">
        <v>22</v>
      </c>
      <c r="N60" s="294">
        <v>10</v>
      </c>
    </row>
    <row r="61" spans="1:14" x14ac:dyDescent="0.35">
      <c r="B61" t="s">
        <v>41</v>
      </c>
      <c r="C61" s="294">
        <v>654</v>
      </c>
      <c r="D61" s="294">
        <v>66</v>
      </c>
      <c r="E61" s="294">
        <v>27</v>
      </c>
      <c r="F61" s="294">
        <v>7</v>
      </c>
      <c r="G61" s="294">
        <v>370</v>
      </c>
      <c r="H61" s="294">
        <v>64</v>
      </c>
      <c r="I61" s="294">
        <v>28</v>
      </c>
      <c r="J61" s="294">
        <v>8</v>
      </c>
      <c r="K61" s="294">
        <v>284</v>
      </c>
      <c r="L61" s="294">
        <v>69</v>
      </c>
      <c r="M61" s="294">
        <v>25</v>
      </c>
      <c r="N61" s="294">
        <v>6</v>
      </c>
    </row>
    <row r="62" spans="1:14" x14ac:dyDescent="0.35">
      <c r="B62" t="s">
        <v>42</v>
      </c>
      <c r="C62" s="294">
        <v>106</v>
      </c>
      <c r="D62" s="294">
        <v>48</v>
      </c>
      <c r="E62" s="294">
        <v>34</v>
      </c>
      <c r="F62" s="294">
        <v>18</v>
      </c>
      <c r="G62" s="294">
        <v>76</v>
      </c>
      <c r="H62" s="294">
        <v>53</v>
      </c>
      <c r="I62" s="294">
        <v>32</v>
      </c>
      <c r="J62" s="294">
        <v>16</v>
      </c>
      <c r="K62" s="294">
        <v>30</v>
      </c>
      <c r="L62" s="294">
        <v>37</v>
      </c>
      <c r="M62" s="294">
        <v>40</v>
      </c>
      <c r="N62" s="294">
        <v>23</v>
      </c>
    </row>
    <row r="63" spans="1:14" x14ac:dyDescent="0.35">
      <c r="B63" t="s">
        <v>43</v>
      </c>
      <c r="C63" s="294">
        <v>2178</v>
      </c>
      <c r="D63" s="294">
        <v>61</v>
      </c>
      <c r="E63" s="294">
        <v>27</v>
      </c>
      <c r="F63" s="294">
        <v>12</v>
      </c>
      <c r="G63" s="294">
        <v>1296</v>
      </c>
      <c r="H63" s="294">
        <v>61</v>
      </c>
      <c r="I63" s="294">
        <v>28</v>
      </c>
      <c r="J63" s="294">
        <v>11</v>
      </c>
      <c r="K63" s="294">
        <v>882</v>
      </c>
      <c r="L63" s="294">
        <v>60</v>
      </c>
      <c r="M63" s="294">
        <v>27</v>
      </c>
      <c r="N63" s="294">
        <v>13</v>
      </c>
    </row>
    <row r="64" spans="1:14" x14ac:dyDescent="0.35">
      <c r="B64" t="s">
        <v>44</v>
      </c>
      <c r="C64" s="294">
        <v>5006</v>
      </c>
      <c r="D64" s="294">
        <v>46</v>
      </c>
      <c r="E64" s="294">
        <v>29</v>
      </c>
      <c r="F64" s="294">
        <v>25</v>
      </c>
      <c r="G64" s="294">
        <v>4199</v>
      </c>
      <c r="H64" s="294">
        <v>46</v>
      </c>
      <c r="I64" s="294">
        <v>29</v>
      </c>
      <c r="J64" s="294">
        <v>24</v>
      </c>
      <c r="K64" s="294">
        <v>807</v>
      </c>
      <c r="L64" s="294">
        <v>43</v>
      </c>
      <c r="M64" s="294">
        <v>29</v>
      </c>
      <c r="N64" s="294">
        <v>29</v>
      </c>
    </row>
    <row r="65" spans="1:14" x14ac:dyDescent="0.35">
      <c r="B65" t="s">
        <v>45</v>
      </c>
      <c r="C65" s="294">
        <v>2133</v>
      </c>
      <c r="D65" s="294">
        <v>58</v>
      </c>
      <c r="E65" s="294">
        <v>35</v>
      </c>
      <c r="F65" s="294">
        <v>7</v>
      </c>
      <c r="G65" s="294">
        <v>1353</v>
      </c>
      <c r="H65" s="294">
        <v>58</v>
      </c>
      <c r="I65" s="294">
        <v>35</v>
      </c>
      <c r="J65" s="294">
        <v>8</v>
      </c>
      <c r="K65" s="294">
        <v>780</v>
      </c>
      <c r="L65" s="294">
        <v>59</v>
      </c>
      <c r="M65" s="294">
        <v>35</v>
      </c>
      <c r="N65" s="294">
        <v>7</v>
      </c>
    </row>
    <row r="66" spans="1:14" x14ac:dyDescent="0.35">
      <c r="C66" s="294"/>
      <c r="D66" s="294"/>
      <c r="E66" s="294"/>
      <c r="F66" s="294"/>
      <c r="G66" s="294"/>
      <c r="H66" s="294"/>
      <c r="I66" s="294"/>
      <c r="J66" s="294"/>
      <c r="K66" s="294"/>
      <c r="L66" s="294"/>
      <c r="M66" s="294"/>
      <c r="N66" s="294"/>
    </row>
    <row r="67" spans="1:14" ht="20.65" x14ac:dyDescent="0.35">
      <c r="B67" s="271" t="s">
        <v>550</v>
      </c>
      <c r="C67" s="294">
        <v>51345</v>
      </c>
      <c r="D67" s="294">
        <v>51</v>
      </c>
      <c r="E67" s="294">
        <v>38</v>
      </c>
      <c r="F67" s="294">
        <v>11</v>
      </c>
      <c r="G67" s="294">
        <v>36681</v>
      </c>
      <c r="H67" s="294">
        <v>51</v>
      </c>
      <c r="I67" s="294">
        <v>38</v>
      </c>
      <c r="J67" s="294">
        <v>11</v>
      </c>
      <c r="K67" s="294">
        <v>14664</v>
      </c>
      <c r="L67" s="294">
        <v>49</v>
      </c>
      <c r="M67" s="294">
        <v>39</v>
      </c>
      <c r="N67" s="294">
        <v>12</v>
      </c>
    </row>
    <row r="68" spans="1:14" x14ac:dyDescent="0.35">
      <c r="C68">
        <v>0</v>
      </c>
      <c r="D68">
        <v>0</v>
      </c>
      <c r="E68">
        <v>0</v>
      </c>
      <c r="F68">
        <v>0</v>
      </c>
      <c r="G68">
        <v>0</v>
      </c>
      <c r="H68">
        <v>0</v>
      </c>
      <c r="I68">
        <v>0</v>
      </c>
      <c r="J68">
        <v>0</v>
      </c>
      <c r="K68">
        <v>0</v>
      </c>
      <c r="L68">
        <v>0</v>
      </c>
      <c r="M68">
        <v>0</v>
      </c>
      <c r="N68">
        <v>0</v>
      </c>
    </row>
    <row r="71" spans="1:14" x14ac:dyDescent="0.35">
      <c r="A71" s="289" t="s">
        <v>494</v>
      </c>
      <c r="B71" s="290"/>
    </row>
    <row r="72" spans="1:14" x14ac:dyDescent="0.35">
      <c r="A72" s="289"/>
      <c r="B72" s="291" t="s">
        <v>14</v>
      </c>
      <c r="C72" s="319">
        <v>161755</v>
      </c>
      <c r="D72" s="319">
        <v>82</v>
      </c>
      <c r="E72" s="319">
        <v>16</v>
      </c>
      <c r="F72" s="319">
        <v>2</v>
      </c>
      <c r="G72" s="319">
        <v>82685</v>
      </c>
      <c r="H72" s="319">
        <v>78</v>
      </c>
      <c r="I72" s="319">
        <v>19</v>
      </c>
      <c r="J72" s="319">
        <v>3</v>
      </c>
      <c r="K72" s="319">
        <v>79070</v>
      </c>
      <c r="L72" s="319">
        <v>85</v>
      </c>
      <c r="M72" s="319">
        <v>13</v>
      </c>
      <c r="N72" s="319">
        <v>1</v>
      </c>
    </row>
    <row r="73" spans="1:14" x14ac:dyDescent="0.35">
      <c r="A73" s="289"/>
      <c r="B73" s="291" t="s">
        <v>15</v>
      </c>
      <c r="C73" s="319">
        <v>453334</v>
      </c>
      <c r="D73" s="319">
        <v>91</v>
      </c>
      <c r="E73" s="319">
        <v>8</v>
      </c>
      <c r="F73" s="319">
        <v>1</v>
      </c>
      <c r="G73" s="319">
        <v>232601</v>
      </c>
      <c r="H73" s="319">
        <v>89</v>
      </c>
      <c r="I73" s="319">
        <v>10</v>
      </c>
      <c r="J73" s="319">
        <v>1</v>
      </c>
      <c r="K73" s="319">
        <v>220733</v>
      </c>
      <c r="L73" s="319">
        <v>93</v>
      </c>
      <c r="M73" s="319">
        <v>6</v>
      </c>
      <c r="N73" s="319">
        <v>1</v>
      </c>
    </row>
    <row r="74" spans="1:14" x14ac:dyDescent="0.35">
      <c r="A74" s="289"/>
      <c r="B74" s="292" t="s">
        <v>3</v>
      </c>
      <c r="C74" s="319">
        <v>615089</v>
      </c>
      <c r="D74" s="319">
        <v>89</v>
      </c>
      <c r="E74" s="319">
        <v>10</v>
      </c>
      <c r="F74" s="319">
        <v>1</v>
      </c>
      <c r="G74" s="319">
        <v>315286</v>
      </c>
      <c r="H74" s="319">
        <v>86</v>
      </c>
      <c r="I74" s="319">
        <v>12</v>
      </c>
      <c r="J74" s="319">
        <v>2</v>
      </c>
      <c r="K74" s="319">
        <v>299803</v>
      </c>
      <c r="L74" s="319">
        <v>91</v>
      </c>
      <c r="M74" s="319">
        <v>8</v>
      </c>
      <c r="N74" s="319">
        <v>1</v>
      </c>
    </row>
  </sheetData>
  <mergeCells count="3">
    <mergeCell ref="F5:F8"/>
    <mergeCell ref="J5:J8"/>
    <mergeCell ref="N5:N8"/>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000"/>
    <pageSetUpPr fitToPage="1"/>
  </sheetPr>
  <dimension ref="A1:U190"/>
  <sheetViews>
    <sheetView workbookViewId="0">
      <pane ySplit="13" topLeftCell="A14" activePane="bottomLeft" state="frozen"/>
      <selection sqref="A1:M1"/>
      <selection pane="bottomLeft"/>
    </sheetView>
  </sheetViews>
  <sheetFormatPr defaultColWidth="9.1328125" defaultRowHeight="12.75" x14ac:dyDescent="0.35"/>
  <cols>
    <col min="1" max="1" width="9.1328125" style="11"/>
    <col min="2" max="2" width="29.73046875" style="11" customWidth="1"/>
    <col min="3" max="3" width="22.1328125" style="11" bestFit="1" customWidth="1"/>
    <col min="4" max="4" width="9.73046875" style="11" customWidth="1"/>
    <col min="5" max="5" width="9.1328125" style="11"/>
    <col min="6" max="6" width="18" style="11" customWidth="1"/>
    <col min="7" max="7" width="7.86328125" style="11" customWidth="1"/>
    <col min="8" max="8" width="19.59765625" style="11" customWidth="1"/>
    <col min="9" max="9" width="9.1328125" style="11"/>
    <col min="10" max="10" width="15.1328125" style="11" customWidth="1"/>
    <col min="11" max="11" width="9.1328125" style="11"/>
    <col min="12" max="12" width="10.1328125" style="11" customWidth="1"/>
    <col min="13" max="13" width="9.1328125" style="11"/>
    <col min="14" max="14" width="9.86328125" style="11" customWidth="1"/>
    <col min="15" max="18" width="9.1328125" style="11"/>
    <col min="19" max="19" width="9.1328125" style="11" customWidth="1"/>
    <col min="20" max="21" width="9.1328125" style="11" hidden="1" customWidth="1"/>
    <col min="22" max="22" width="9.1328125" style="11" customWidth="1"/>
    <col min="23" max="16384" width="9.1328125" style="11"/>
  </cols>
  <sheetData>
    <row r="1" spans="1:21" ht="13.15" x14ac:dyDescent="0.4">
      <c r="A1" s="33" t="s">
        <v>665</v>
      </c>
    </row>
    <row r="2" spans="1:21" ht="14.65" x14ac:dyDescent="0.4">
      <c r="A2" s="324" t="s">
        <v>628</v>
      </c>
      <c r="F2" s="531"/>
    </row>
    <row r="3" spans="1:21" x14ac:dyDescent="0.35">
      <c r="A3" s="2" t="s">
        <v>483</v>
      </c>
    </row>
    <row r="4" spans="1:21" x14ac:dyDescent="0.35">
      <c r="A4" s="320" t="s">
        <v>521</v>
      </c>
    </row>
    <row r="6" spans="1:21" ht="26.25" customHeight="1" x14ac:dyDescent="0.35">
      <c r="A6" s="658" t="s">
        <v>500</v>
      </c>
      <c r="B6" s="662"/>
      <c r="C6" s="662"/>
      <c r="D6" s="662"/>
      <c r="E6" s="662"/>
      <c r="F6" s="660" t="s">
        <v>499</v>
      </c>
      <c r="G6" s="660"/>
      <c r="H6" s="660"/>
      <c r="I6" s="660"/>
      <c r="J6" s="661"/>
    </row>
    <row r="7" spans="1:21" ht="13.15" thickBot="1" x14ac:dyDescent="0.4"/>
    <row r="8" spans="1:21" ht="13.5" thickBot="1" x14ac:dyDescent="0.45">
      <c r="H8" s="581" t="s">
        <v>24</v>
      </c>
      <c r="I8" s="582"/>
      <c r="J8" s="583"/>
    </row>
    <row r="9" spans="1:21" x14ac:dyDescent="0.35">
      <c r="H9" s="223" t="s">
        <v>25</v>
      </c>
      <c r="I9" s="627" t="s">
        <v>26</v>
      </c>
      <c r="J9" s="628"/>
      <c r="T9" s="11">
        <v>2013</v>
      </c>
      <c r="U9" s="46" t="s">
        <v>5</v>
      </c>
    </row>
    <row r="10" spans="1:21" ht="13.15" thickBot="1" x14ac:dyDescent="0.4">
      <c r="A10" s="1"/>
      <c r="H10" s="81" t="s">
        <v>442</v>
      </c>
      <c r="I10" s="584">
        <v>2016</v>
      </c>
      <c r="J10" s="585"/>
      <c r="T10" s="11">
        <v>2014</v>
      </c>
      <c r="U10" s="46" t="s">
        <v>6</v>
      </c>
    </row>
    <row r="11" spans="1:21" x14ac:dyDescent="0.35">
      <c r="A11" s="1"/>
      <c r="T11" s="11">
        <v>2015</v>
      </c>
      <c r="U11" s="46" t="s">
        <v>26</v>
      </c>
    </row>
    <row r="12" spans="1:21" x14ac:dyDescent="0.35">
      <c r="A12" s="7"/>
      <c r="B12" s="7"/>
      <c r="C12" s="7"/>
      <c r="D12" s="672" t="s">
        <v>518</v>
      </c>
      <c r="E12" s="8"/>
      <c r="F12" s="648" t="s">
        <v>504</v>
      </c>
      <c r="G12" s="649"/>
      <c r="H12" s="649"/>
      <c r="I12" s="649"/>
      <c r="J12" s="649"/>
      <c r="K12" s="239"/>
      <c r="L12" s="239"/>
      <c r="M12" s="10"/>
      <c r="N12" s="9"/>
      <c r="O12" s="10"/>
      <c r="T12" s="11">
        <v>2016</v>
      </c>
    </row>
    <row r="13" spans="1:21" ht="57.75" customHeight="1" x14ac:dyDescent="0.35">
      <c r="A13" s="483" t="s">
        <v>637</v>
      </c>
      <c r="B13" s="483" t="s">
        <v>636</v>
      </c>
      <c r="C13" s="469" t="s">
        <v>640</v>
      </c>
      <c r="D13" s="673"/>
      <c r="E13" s="12"/>
      <c r="F13" s="12" t="s">
        <v>568</v>
      </c>
      <c r="G13" s="12"/>
      <c r="H13" s="13" t="s">
        <v>569</v>
      </c>
      <c r="I13" s="14"/>
      <c r="J13" s="12" t="s">
        <v>488</v>
      </c>
      <c r="K13" s="15"/>
      <c r="L13" s="245"/>
      <c r="M13" s="15"/>
      <c r="N13" s="34"/>
      <c r="O13" s="34"/>
      <c r="P13" s="34"/>
      <c r="Q13" s="34"/>
      <c r="R13" s="34"/>
      <c r="S13" s="34"/>
      <c r="T13" s="34"/>
    </row>
    <row r="14" spans="1:21" x14ac:dyDescent="0.35">
      <c r="A14" s="65" t="s">
        <v>70</v>
      </c>
      <c r="B14" s="66" t="s">
        <v>638</v>
      </c>
      <c r="C14" s="66"/>
      <c r="D14" s="246">
        <f ca="1">VLOOKUP(TRIM($A14),INDIRECT($U$14),3+$U$15,FALSE)</f>
        <v>639493</v>
      </c>
      <c r="E14" s="246"/>
      <c r="F14" s="246">
        <f ca="1">VLOOKUP(TRIM($A14),INDIRECT($U$14),4+$U$15,FALSE)</f>
        <v>91</v>
      </c>
      <c r="G14" s="246"/>
      <c r="H14" s="246">
        <f ca="1">VLOOKUP(TRIM($A14),INDIRECT($U$14),5+$U$15,FALSE)</f>
        <v>7</v>
      </c>
      <c r="I14" s="246"/>
      <c r="J14" s="246">
        <f ca="1">VLOOKUP(TRIM($A14),INDIRECT($U$14),6+$U$15,FALSE)</f>
        <v>1</v>
      </c>
      <c r="K14" s="246"/>
      <c r="L14" s="246"/>
      <c r="M14" s="246"/>
      <c r="N14" s="246"/>
      <c r="U14" s="11" t="str">
        <f>"Table9_"&amp;$I$10</f>
        <v>Table9_2016</v>
      </c>
    </row>
    <row r="15" spans="1:21" x14ac:dyDescent="0.35">
      <c r="A15" s="65"/>
      <c r="B15" s="66"/>
      <c r="C15" s="66"/>
      <c r="D15" s="246"/>
      <c r="E15" s="246"/>
      <c r="F15" s="246"/>
      <c r="G15" s="246"/>
      <c r="H15" s="246"/>
      <c r="I15" s="246"/>
      <c r="J15" s="246"/>
      <c r="K15" s="246"/>
      <c r="L15" s="247"/>
      <c r="M15" s="246"/>
      <c r="N15" s="247"/>
      <c r="U15" s="11">
        <f>IF(I9="All",0,IF(I9="Boys",4,IF(I9="Girls",8)))</f>
        <v>0</v>
      </c>
    </row>
    <row r="16" spans="1:21" x14ac:dyDescent="0.35">
      <c r="A16" s="65"/>
      <c r="B16" s="486"/>
      <c r="C16" s="487"/>
      <c r="D16" s="248"/>
      <c r="E16" s="248"/>
      <c r="F16" s="248"/>
      <c r="G16" s="248"/>
      <c r="H16" s="248"/>
      <c r="I16" s="248"/>
      <c r="J16" s="248"/>
      <c r="K16" s="246"/>
      <c r="L16" s="246"/>
      <c r="M16" s="246"/>
      <c r="N16" s="246"/>
    </row>
    <row r="17" spans="1:14" s="33" customFormat="1" ht="13.15" x14ac:dyDescent="0.4">
      <c r="A17" s="65" t="s">
        <v>72</v>
      </c>
      <c r="B17" s="493" t="s">
        <v>73</v>
      </c>
      <c r="C17" s="493"/>
      <c r="D17" s="246">
        <f t="shared" ref="D17:D78" ca="1" si="0">VLOOKUP(TRIM($A17),INDIRECT($U$14),3+$U$15,FALSE)</f>
        <v>29503</v>
      </c>
      <c r="E17" s="246"/>
      <c r="F17" s="246">
        <f t="shared" ref="F17:F78" ca="1" si="1">VLOOKUP(TRIM($A17),INDIRECT($U$14),4+$U$15,FALSE)</f>
        <v>92</v>
      </c>
      <c r="G17" s="246"/>
      <c r="H17" s="246">
        <f t="shared" ref="H17:H78" ca="1" si="2">VLOOKUP(TRIM($A17),INDIRECT($U$14),5+$U$15,FALSE)</f>
        <v>6</v>
      </c>
      <c r="I17" s="246"/>
      <c r="J17" s="246">
        <f t="shared" ref="J17:J78" ca="1" si="3">VLOOKUP(TRIM($A17),INDIRECT($U$14),6+$U$15,FALSE)</f>
        <v>1</v>
      </c>
      <c r="K17" s="246"/>
      <c r="L17" s="247"/>
      <c r="M17" s="246"/>
      <c r="N17" s="247"/>
    </row>
    <row r="18" spans="1:14" s="33" customFormat="1" ht="13.15" x14ac:dyDescent="0.4">
      <c r="A18" s="65" t="s">
        <v>98</v>
      </c>
      <c r="B18" s="493" t="s">
        <v>99</v>
      </c>
      <c r="C18" s="493"/>
      <c r="D18" s="246">
        <f t="shared" ca="1" si="0"/>
        <v>86785</v>
      </c>
      <c r="E18" s="246"/>
      <c r="F18" s="246">
        <f t="shared" ca="1" si="1"/>
        <v>91</v>
      </c>
      <c r="G18" s="246"/>
      <c r="H18" s="246">
        <f t="shared" ca="1" si="2"/>
        <v>8</v>
      </c>
      <c r="I18" s="246"/>
      <c r="J18" s="246">
        <f t="shared" ca="1" si="3"/>
        <v>1</v>
      </c>
      <c r="K18" s="246"/>
      <c r="L18" s="246"/>
      <c r="M18" s="246"/>
      <c r="N18" s="246"/>
    </row>
    <row r="19" spans="1:14" s="33" customFormat="1" ht="13.15" x14ac:dyDescent="0.4">
      <c r="A19" s="65" t="s">
        <v>145</v>
      </c>
      <c r="B19" s="493" t="s">
        <v>633</v>
      </c>
      <c r="C19" s="493"/>
      <c r="D19" s="246">
        <f t="shared" ca="1" si="0"/>
        <v>64782</v>
      </c>
      <c r="E19" s="246"/>
      <c r="F19" s="246">
        <f t="shared" ca="1" si="1"/>
        <v>90</v>
      </c>
      <c r="G19" s="246"/>
      <c r="H19" s="246">
        <f t="shared" ca="1" si="2"/>
        <v>8</v>
      </c>
      <c r="I19" s="246"/>
      <c r="J19" s="246">
        <f t="shared" ca="1" si="3"/>
        <v>1</v>
      </c>
      <c r="K19" s="246"/>
      <c r="L19" s="246"/>
      <c r="M19" s="246"/>
      <c r="N19" s="246"/>
    </row>
    <row r="20" spans="1:14" s="33" customFormat="1" ht="13.15" x14ac:dyDescent="0.4">
      <c r="A20" s="65" t="s">
        <v>176</v>
      </c>
      <c r="B20" s="493" t="s">
        <v>177</v>
      </c>
      <c r="C20" s="493"/>
      <c r="D20" s="246">
        <f t="shared" ca="1" si="0"/>
        <v>54689</v>
      </c>
      <c r="E20" s="246"/>
      <c r="F20" s="246">
        <f t="shared" ca="1" si="1"/>
        <v>91</v>
      </c>
      <c r="G20" s="246"/>
      <c r="H20" s="246">
        <f t="shared" ca="1" si="2"/>
        <v>8</v>
      </c>
      <c r="I20" s="246"/>
      <c r="J20" s="246">
        <f t="shared" ca="1" si="3"/>
        <v>1</v>
      </c>
      <c r="K20" s="246"/>
      <c r="L20" s="246"/>
      <c r="M20" s="246"/>
      <c r="N20" s="246"/>
    </row>
    <row r="21" spans="1:14" s="33" customFormat="1" ht="13.15" x14ac:dyDescent="0.4">
      <c r="A21" s="65" t="s">
        <v>196</v>
      </c>
      <c r="B21" s="493" t="s">
        <v>197</v>
      </c>
      <c r="C21" s="493"/>
      <c r="D21" s="246">
        <f t="shared" ca="1" si="0"/>
        <v>70505</v>
      </c>
      <c r="E21" s="246"/>
      <c r="F21" s="246">
        <f t="shared" ca="1" si="1"/>
        <v>91</v>
      </c>
      <c r="G21" s="246"/>
      <c r="H21" s="246">
        <f t="shared" ca="1" si="2"/>
        <v>7</v>
      </c>
      <c r="I21" s="246"/>
      <c r="J21" s="246">
        <f t="shared" ca="1" si="3"/>
        <v>1</v>
      </c>
      <c r="K21" s="246"/>
      <c r="L21" s="246"/>
      <c r="M21" s="246"/>
      <c r="N21" s="246"/>
    </row>
    <row r="22" spans="1:14" s="33" customFormat="1" ht="13.15" x14ac:dyDescent="0.4">
      <c r="A22" s="65" t="s">
        <v>226</v>
      </c>
      <c r="B22" s="493" t="s">
        <v>444</v>
      </c>
      <c r="C22" s="493"/>
      <c r="D22" s="246">
        <f t="shared" ca="1" si="0"/>
        <v>71352</v>
      </c>
      <c r="E22" s="246"/>
      <c r="F22" s="246">
        <f t="shared" ca="1" si="1"/>
        <v>91</v>
      </c>
      <c r="G22" s="246"/>
      <c r="H22" s="246">
        <f t="shared" ca="1" si="2"/>
        <v>8</v>
      </c>
      <c r="I22" s="246"/>
      <c r="J22" s="246">
        <f t="shared" ca="1" si="3"/>
        <v>1</v>
      </c>
      <c r="K22" s="246"/>
      <c r="L22" s="246"/>
      <c r="M22" s="246"/>
      <c r="N22" s="246"/>
    </row>
    <row r="23" spans="1:14" s="33" customFormat="1" ht="13.15" x14ac:dyDescent="0.4">
      <c r="A23" s="65" t="s">
        <v>249</v>
      </c>
      <c r="B23" s="494" t="s">
        <v>250</v>
      </c>
      <c r="C23" s="494"/>
      <c r="D23" s="246">
        <f t="shared" ca="1" si="0"/>
        <v>101208</v>
      </c>
      <c r="E23" s="246"/>
      <c r="F23" s="246">
        <f t="shared" ca="1" si="1"/>
        <v>92</v>
      </c>
      <c r="G23" s="246"/>
      <c r="H23" s="246">
        <f t="shared" ca="1" si="2"/>
        <v>7</v>
      </c>
      <c r="I23" s="246"/>
      <c r="J23" s="246">
        <f t="shared" ca="1" si="3"/>
        <v>1</v>
      </c>
      <c r="K23" s="246"/>
      <c r="L23" s="246"/>
      <c r="M23" s="246"/>
      <c r="N23" s="246"/>
    </row>
    <row r="24" spans="1:14" s="33" customFormat="1" ht="13.15" x14ac:dyDescent="0.4">
      <c r="A24" s="65" t="s">
        <v>251</v>
      </c>
      <c r="B24" s="494" t="s">
        <v>252</v>
      </c>
      <c r="C24" s="494"/>
      <c r="D24" s="246">
        <f t="shared" ca="1" si="0"/>
        <v>34464</v>
      </c>
      <c r="E24" s="246"/>
      <c r="F24" s="246">
        <f t="shared" ca="1" si="1"/>
        <v>92</v>
      </c>
      <c r="G24" s="246"/>
      <c r="H24" s="246">
        <f t="shared" ca="1" si="2"/>
        <v>7</v>
      </c>
      <c r="I24" s="246"/>
      <c r="J24" s="246">
        <f t="shared" ca="1" si="3"/>
        <v>1</v>
      </c>
      <c r="K24" s="246"/>
      <c r="L24" s="246"/>
      <c r="M24" s="246"/>
      <c r="N24" s="246"/>
    </row>
    <row r="25" spans="1:14" s="33" customFormat="1" ht="13.15" x14ac:dyDescent="0.4">
      <c r="A25" s="65" t="s">
        <v>281</v>
      </c>
      <c r="B25" s="494" t="s">
        <v>282</v>
      </c>
      <c r="C25" s="494"/>
      <c r="D25" s="246">
        <f t="shared" ca="1" si="0"/>
        <v>66744</v>
      </c>
      <c r="E25" s="246"/>
      <c r="F25" s="246">
        <f t="shared" ca="1" si="1"/>
        <v>92</v>
      </c>
      <c r="G25" s="246"/>
      <c r="H25" s="246">
        <f t="shared" ca="1" si="2"/>
        <v>7</v>
      </c>
      <c r="I25" s="246"/>
      <c r="J25" s="246">
        <f t="shared" ca="1" si="3"/>
        <v>1</v>
      </c>
      <c r="K25" s="246"/>
      <c r="L25" s="246"/>
      <c r="M25" s="246"/>
      <c r="N25" s="246"/>
    </row>
    <row r="26" spans="1:14" s="33" customFormat="1" ht="13.15" x14ac:dyDescent="0.4">
      <c r="A26" s="65" t="s">
        <v>321</v>
      </c>
      <c r="B26" s="493" t="s">
        <v>322</v>
      </c>
      <c r="C26" s="493"/>
      <c r="D26" s="246">
        <f t="shared" ca="1" si="0"/>
        <v>101613</v>
      </c>
      <c r="E26" s="246"/>
      <c r="F26" s="246">
        <f t="shared" ca="1" si="1"/>
        <v>92</v>
      </c>
      <c r="G26" s="246"/>
      <c r="H26" s="246">
        <f t="shared" ca="1" si="2"/>
        <v>7</v>
      </c>
      <c r="I26" s="246"/>
      <c r="J26" s="246">
        <f t="shared" ca="1" si="3"/>
        <v>1</v>
      </c>
      <c r="K26" s="246"/>
      <c r="L26" s="246"/>
      <c r="M26" s="246"/>
      <c r="N26" s="246"/>
    </row>
    <row r="27" spans="1:14" s="33" customFormat="1" ht="13.15" x14ac:dyDescent="0.4">
      <c r="A27" s="65" t="s">
        <v>361</v>
      </c>
      <c r="B27" s="493" t="s">
        <v>362</v>
      </c>
      <c r="C27" s="493"/>
      <c r="D27" s="246">
        <f t="shared" ca="1" si="0"/>
        <v>59056</v>
      </c>
      <c r="E27" s="246"/>
      <c r="F27" s="246">
        <f t="shared" ca="1" si="1"/>
        <v>92</v>
      </c>
      <c r="G27" s="246"/>
      <c r="H27" s="246">
        <f t="shared" ca="1" si="2"/>
        <v>7</v>
      </c>
      <c r="I27" s="246"/>
      <c r="J27" s="246">
        <f t="shared" ca="1" si="3"/>
        <v>1</v>
      </c>
      <c r="K27" s="246"/>
      <c r="L27" s="246"/>
      <c r="M27" s="246"/>
      <c r="N27" s="246"/>
    </row>
    <row r="28" spans="1:14" x14ac:dyDescent="0.35">
      <c r="A28" s="26"/>
      <c r="B28" s="488"/>
      <c r="C28" s="70"/>
      <c r="D28" s="248"/>
      <c r="E28" s="248"/>
      <c r="F28" s="248"/>
      <c r="G28" s="248"/>
      <c r="H28" s="248"/>
      <c r="I28" s="248"/>
      <c r="J28" s="248"/>
      <c r="K28" s="248"/>
      <c r="L28" s="248"/>
      <c r="M28" s="248"/>
      <c r="N28" s="248"/>
    </row>
    <row r="29" spans="1:14" x14ac:dyDescent="0.35">
      <c r="A29" s="471" t="s">
        <v>76</v>
      </c>
      <c r="B29" s="474" t="s">
        <v>73</v>
      </c>
      <c r="C29" s="470" t="s">
        <v>484</v>
      </c>
      <c r="D29" s="248">
        <f t="shared" ca="1" si="0"/>
        <v>5439</v>
      </c>
      <c r="E29" s="248"/>
      <c r="F29" s="248">
        <f t="shared" ca="1" si="1"/>
        <v>93</v>
      </c>
      <c r="G29" s="248"/>
      <c r="H29" s="248">
        <f t="shared" ca="1" si="2"/>
        <v>6</v>
      </c>
      <c r="I29" s="248"/>
      <c r="J29" s="248">
        <f t="shared" ca="1" si="3"/>
        <v>2</v>
      </c>
      <c r="K29" s="248"/>
      <c r="L29" s="248"/>
      <c r="M29" s="248"/>
      <c r="N29" s="248"/>
    </row>
    <row r="30" spans="1:14" x14ac:dyDescent="0.35">
      <c r="A30" s="471" t="s">
        <v>74</v>
      </c>
      <c r="B30" s="474" t="s">
        <v>73</v>
      </c>
      <c r="C30" s="470" t="s">
        <v>75</v>
      </c>
      <c r="D30" s="248">
        <f t="shared" ca="1" si="0"/>
        <v>1313</v>
      </c>
      <c r="E30" s="248"/>
      <c r="F30" s="248">
        <f t="shared" ca="1" si="1"/>
        <v>93</v>
      </c>
      <c r="G30" s="248"/>
      <c r="H30" s="248">
        <f t="shared" ca="1" si="2"/>
        <v>6</v>
      </c>
      <c r="I30" s="248"/>
      <c r="J30" s="248">
        <f t="shared" ca="1" si="3"/>
        <v>1</v>
      </c>
      <c r="K30" s="248"/>
      <c r="L30" s="248"/>
      <c r="M30" s="248"/>
      <c r="N30" s="249"/>
    </row>
    <row r="31" spans="1:14" x14ac:dyDescent="0.35">
      <c r="A31" s="471" t="s">
        <v>635</v>
      </c>
      <c r="B31" s="474" t="s">
        <v>73</v>
      </c>
      <c r="C31" s="470" t="s">
        <v>79</v>
      </c>
      <c r="D31" s="248">
        <f t="shared" ca="1" si="0"/>
        <v>2246</v>
      </c>
      <c r="E31" s="248"/>
      <c r="F31" s="248">
        <f t="shared" ca="1" si="1"/>
        <v>92</v>
      </c>
      <c r="G31" s="248"/>
      <c r="H31" s="248">
        <f t="shared" ca="1" si="2"/>
        <v>7</v>
      </c>
      <c r="I31" s="248"/>
      <c r="J31" s="248">
        <f t="shared" ca="1" si="3"/>
        <v>1</v>
      </c>
      <c r="K31" s="246"/>
      <c r="L31" s="246"/>
      <c r="M31" s="246"/>
      <c r="N31" s="246"/>
    </row>
    <row r="32" spans="1:14" x14ac:dyDescent="0.35">
      <c r="A32" s="471" t="s">
        <v>80</v>
      </c>
      <c r="B32" s="474" t="s">
        <v>73</v>
      </c>
      <c r="C32" s="470" t="s">
        <v>81</v>
      </c>
      <c r="D32" s="248">
        <f t="shared" ca="1" si="0"/>
        <v>1183</v>
      </c>
      <c r="E32" s="248"/>
      <c r="F32" s="248">
        <f t="shared" ca="1" si="1"/>
        <v>93</v>
      </c>
      <c r="G32" s="248"/>
      <c r="H32" s="248">
        <f t="shared" ca="1" si="2"/>
        <v>6</v>
      </c>
      <c r="I32" s="248"/>
      <c r="J32" s="248">
        <f t="shared" ca="1" si="3"/>
        <v>1</v>
      </c>
      <c r="K32" s="248"/>
      <c r="L32" s="249"/>
      <c r="M32" s="248"/>
      <c r="N32" s="249"/>
    </row>
    <row r="33" spans="1:14" x14ac:dyDescent="0.35">
      <c r="A33" s="471" t="s">
        <v>82</v>
      </c>
      <c r="B33" s="474" t="s">
        <v>73</v>
      </c>
      <c r="C33" s="470" t="s">
        <v>83</v>
      </c>
      <c r="D33" s="248">
        <f t="shared" ca="1" si="0"/>
        <v>1862</v>
      </c>
      <c r="E33" s="248"/>
      <c r="F33" s="248">
        <f t="shared" ca="1" si="1"/>
        <v>89</v>
      </c>
      <c r="G33" s="248"/>
      <c r="H33" s="248">
        <f t="shared" ca="1" si="2"/>
        <v>8</v>
      </c>
      <c r="I33" s="248"/>
      <c r="J33" s="248">
        <f t="shared" ca="1" si="3"/>
        <v>3</v>
      </c>
      <c r="K33" s="248"/>
      <c r="L33" s="248"/>
      <c r="M33" s="248"/>
      <c r="N33" s="248"/>
    </row>
    <row r="34" spans="1:14" x14ac:dyDescent="0.35">
      <c r="A34" s="471" t="s">
        <v>84</v>
      </c>
      <c r="B34" s="474" t="s">
        <v>73</v>
      </c>
      <c r="C34" s="470" t="s">
        <v>85</v>
      </c>
      <c r="D34" s="248">
        <f t="shared" ca="1" si="0"/>
        <v>3122</v>
      </c>
      <c r="E34" s="248"/>
      <c r="F34" s="248">
        <f t="shared" ca="1" si="1"/>
        <v>90</v>
      </c>
      <c r="G34" s="248"/>
      <c r="H34" s="248">
        <f t="shared" ca="1" si="2"/>
        <v>8</v>
      </c>
      <c r="I34" s="248"/>
      <c r="J34" s="248">
        <f t="shared" ca="1" si="3"/>
        <v>2</v>
      </c>
      <c r="K34" s="248"/>
      <c r="L34" s="248"/>
      <c r="M34" s="248"/>
      <c r="N34" s="248"/>
    </row>
    <row r="35" spans="1:14" x14ac:dyDescent="0.35">
      <c r="A35" s="471" t="s">
        <v>86</v>
      </c>
      <c r="B35" s="474" t="s">
        <v>73</v>
      </c>
      <c r="C35" s="470" t="s">
        <v>87</v>
      </c>
      <c r="D35" s="248">
        <f t="shared" ca="1" si="0"/>
        <v>2342</v>
      </c>
      <c r="E35" s="248"/>
      <c r="F35" s="248">
        <f t="shared" ca="1" si="1"/>
        <v>93</v>
      </c>
      <c r="G35" s="248"/>
      <c r="H35" s="248">
        <f t="shared" ca="1" si="2"/>
        <v>6</v>
      </c>
      <c r="I35" s="248"/>
      <c r="J35" s="248">
        <f t="shared" ca="1" si="3"/>
        <v>1</v>
      </c>
      <c r="K35" s="248"/>
      <c r="L35" s="248"/>
      <c r="M35" s="248"/>
      <c r="N35" s="248"/>
    </row>
    <row r="36" spans="1:14" x14ac:dyDescent="0.35">
      <c r="A36" s="471" t="s">
        <v>634</v>
      </c>
      <c r="B36" s="474" t="s">
        <v>73</v>
      </c>
      <c r="C36" s="470" t="s">
        <v>89</v>
      </c>
      <c r="D36" s="248">
        <f t="shared" ca="1" si="0"/>
        <v>3296</v>
      </c>
      <c r="E36" s="248"/>
      <c r="F36" s="248">
        <f t="shared" ca="1" si="1"/>
        <v>95</v>
      </c>
      <c r="G36" s="248"/>
      <c r="H36" s="248">
        <f t="shared" ca="1" si="2"/>
        <v>4</v>
      </c>
      <c r="I36" s="248"/>
      <c r="J36" s="248">
        <f t="shared" ca="1" si="3"/>
        <v>1</v>
      </c>
      <c r="K36" s="248"/>
      <c r="L36" s="248"/>
      <c r="M36" s="248"/>
      <c r="N36" s="248"/>
    </row>
    <row r="37" spans="1:14" x14ac:dyDescent="0.35">
      <c r="A37" s="168" t="s">
        <v>90</v>
      </c>
      <c r="B37" s="205" t="s">
        <v>73</v>
      </c>
      <c r="C37" s="205" t="s">
        <v>91</v>
      </c>
      <c r="D37" s="248">
        <f t="shared" ca="1" si="0"/>
        <v>1516</v>
      </c>
      <c r="E37" s="248"/>
      <c r="F37" s="248">
        <f t="shared" ca="1" si="1"/>
        <v>92</v>
      </c>
      <c r="G37" s="248"/>
      <c r="H37" s="248">
        <f t="shared" ca="1" si="2"/>
        <v>7</v>
      </c>
      <c r="I37" s="248"/>
      <c r="J37" s="248">
        <f t="shared" ca="1" si="3"/>
        <v>2</v>
      </c>
      <c r="K37" s="248"/>
      <c r="L37" s="248"/>
      <c r="M37" s="248"/>
      <c r="N37" s="248"/>
    </row>
    <row r="38" spans="1:14" x14ac:dyDescent="0.35">
      <c r="A38" s="168" t="s">
        <v>92</v>
      </c>
      <c r="B38" s="205" t="s">
        <v>73</v>
      </c>
      <c r="C38" s="205" t="s">
        <v>93</v>
      </c>
      <c r="D38" s="248">
        <f t="shared" ca="1" si="0"/>
        <v>1665</v>
      </c>
      <c r="E38" s="248"/>
      <c r="F38" s="248">
        <f t="shared" ca="1" si="1"/>
        <v>91</v>
      </c>
      <c r="G38" s="248"/>
      <c r="H38" s="248">
        <f t="shared" ca="1" si="2"/>
        <v>7</v>
      </c>
      <c r="I38" s="248"/>
      <c r="J38" s="248">
        <f t="shared" ca="1" si="3"/>
        <v>2</v>
      </c>
      <c r="L38" s="248"/>
      <c r="M38" s="248"/>
      <c r="N38" s="248"/>
    </row>
    <row r="39" spans="1:14" x14ac:dyDescent="0.35">
      <c r="A39" s="168" t="s">
        <v>94</v>
      </c>
      <c r="B39" s="205" t="s">
        <v>73</v>
      </c>
      <c r="C39" s="205" t="s">
        <v>95</v>
      </c>
      <c r="D39" s="248">
        <f t="shared" ca="1" si="0"/>
        <v>2397</v>
      </c>
      <c r="E39" s="248"/>
      <c r="F39" s="248">
        <f t="shared" ca="1" si="1"/>
        <v>93</v>
      </c>
      <c r="G39" s="248"/>
      <c r="H39" s="248">
        <f t="shared" ca="1" si="2"/>
        <v>6</v>
      </c>
      <c r="I39" s="248"/>
      <c r="J39" s="248">
        <f t="shared" ca="1" si="3"/>
        <v>1</v>
      </c>
      <c r="L39" s="248"/>
      <c r="M39" s="248"/>
      <c r="N39" s="248"/>
    </row>
    <row r="40" spans="1:14" x14ac:dyDescent="0.35">
      <c r="A40" s="168" t="s">
        <v>96</v>
      </c>
      <c r="B40" s="205" t="s">
        <v>73</v>
      </c>
      <c r="C40" s="205" t="s">
        <v>97</v>
      </c>
      <c r="D40" s="248">
        <f t="shared" ca="1" si="0"/>
        <v>3122</v>
      </c>
      <c r="E40" s="248"/>
      <c r="F40" s="248">
        <f t="shared" ca="1" si="1"/>
        <v>93</v>
      </c>
      <c r="G40" s="248"/>
      <c r="H40" s="248">
        <f t="shared" ca="1" si="2"/>
        <v>6</v>
      </c>
      <c r="I40" s="248"/>
      <c r="J40" s="248">
        <f t="shared" ca="1" si="3"/>
        <v>1</v>
      </c>
      <c r="K40" s="248"/>
      <c r="L40" s="248"/>
      <c r="M40" s="248"/>
      <c r="N40" s="248"/>
    </row>
    <row r="41" spans="1:14" x14ac:dyDescent="0.35">
      <c r="A41" s="168" t="s">
        <v>100</v>
      </c>
      <c r="B41" s="205" t="s">
        <v>99</v>
      </c>
      <c r="C41" s="205" t="s">
        <v>101</v>
      </c>
      <c r="D41" s="248">
        <f t="shared" ca="1" si="0"/>
        <v>2228</v>
      </c>
      <c r="E41" s="248"/>
      <c r="F41" s="248">
        <f t="shared" ca="1" si="1"/>
        <v>92</v>
      </c>
      <c r="G41" s="248"/>
      <c r="H41" s="248">
        <f t="shared" ca="1" si="2"/>
        <v>7</v>
      </c>
      <c r="I41" s="248"/>
      <c r="J41" s="248">
        <f t="shared" ca="1" si="3"/>
        <v>1</v>
      </c>
      <c r="K41" s="248"/>
      <c r="L41" s="248"/>
      <c r="M41" s="248"/>
      <c r="N41" s="248"/>
    </row>
    <row r="42" spans="1:14" x14ac:dyDescent="0.35">
      <c r="A42" s="168" t="s">
        <v>102</v>
      </c>
      <c r="B42" s="205" t="s">
        <v>99</v>
      </c>
      <c r="C42" s="205" t="s">
        <v>103</v>
      </c>
      <c r="D42" s="248">
        <f t="shared" ca="1" si="0"/>
        <v>1628</v>
      </c>
      <c r="E42" s="248"/>
      <c r="F42" s="248">
        <f t="shared" ca="1" si="1"/>
        <v>91</v>
      </c>
      <c r="G42" s="248"/>
      <c r="H42" s="248">
        <f t="shared" ca="1" si="2"/>
        <v>8</v>
      </c>
      <c r="I42" s="248"/>
      <c r="J42" s="248">
        <f t="shared" ca="1" si="3"/>
        <v>1</v>
      </c>
      <c r="K42" s="248"/>
      <c r="L42" s="248"/>
      <c r="M42" s="248"/>
      <c r="N42" s="248"/>
    </row>
    <row r="43" spans="1:14" x14ac:dyDescent="0.35">
      <c r="A43" s="168" t="s">
        <v>104</v>
      </c>
      <c r="B43" s="205" t="s">
        <v>99</v>
      </c>
      <c r="C43" s="205" t="s">
        <v>105</v>
      </c>
      <c r="D43" s="248">
        <f t="shared" ca="1" si="0"/>
        <v>3985</v>
      </c>
      <c r="E43" s="248"/>
      <c r="F43" s="248">
        <f t="shared" ca="1" si="1"/>
        <v>90</v>
      </c>
      <c r="G43" s="248"/>
      <c r="H43" s="248">
        <f t="shared" ca="1" si="2"/>
        <v>9</v>
      </c>
      <c r="I43" s="248"/>
      <c r="J43" s="248">
        <f t="shared" ca="1" si="3"/>
        <v>1</v>
      </c>
      <c r="K43" s="248"/>
      <c r="L43" s="248"/>
      <c r="M43" s="248"/>
      <c r="N43" s="248"/>
    </row>
    <row r="44" spans="1:14" x14ac:dyDescent="0.35">
      <c r="A44" s="168" t="s">
        <v>106</v>
      </c>
      <c r="B44" s="205" t="s">
        <v>99</v>
      </c>
      <c r="C44" s="205" t="s">
        <v>107</v>
      </c>
      <c r="D44" s="248">
        <f t="shared" ca="1" si="0"/>
        <v>2395</v>
      </c>
      <c r="E44" s="248"/>
      <c r="F44" s="248">
        <f t="shared" ca="1" si="1"/>
        <v>90</v>
      </c>
      <c r="G44" s="248"/>
      <c r="H44" s="248">
        <f t="shared" ca="1" si="2"/>
        <v>9</v>
      </c>
      <c r="I44" s="248"/>
      <c r="J44" s="248">
        <f t="shared" ca="1" si="3"/>
        <v>1</v>
      </c>
      <c r="K44" s="248"/>
      <c r="L44" s="248"/>
      <c r="M44" s="248"/>
      <c r="N44" s="248"/>
    </row>
    <row r="45" spans="1:14" x14ac:dyDescent="0.35">
      <c r="A45" s="168" t="s">
        <v>108</v>
      </c>
      <c r="B45" s="205" t="s">
        <v>99</v>
      </c>
      <c r="C45" s="205" t="s">
        <v>109</v>
      </c>
      <c r="D45" s="248">
        <f t="shared" ca="1" si="0"/>
        <v>4125</v>
      </c>
      <c r="E45" s="248"/>
      <c r="F45" s="248">
        <f t="shared" ca="1" si="1"/>
        <v>93</v>
      </c>
      <c r="G45" s="248"/>
      <c r="H45" s="248">
        <f t="shared" ca="1" si="2"/>
        <v>6</v>
      </c>
      <c r="I45" s="248"/>
      <c r="J45" s="248">
        <f t="shared" ca="1" si="3"/>
        <v>1</v>
      </c>
      <c r="K45" s="248"/>
      <c r="L45" s="248"/>
      <c r="M45" s="248"/>
      <c r="N45" s="248"/>
    </row>
    <row r="46" spans="1:14" x14ac:dyDescent="0.35">
      <c r="A46" s="168" t="s">
        <v>110</v>
      </c>
      <c r="B46" s="205" t="s">
        <v>99</v>
      </c>
      <c r="C46" s="205" t="s">
        <v>111</v>
      </c>
      <c r="D46" s="248">
        <f t="shared" ca="1" si="0"/>
        <v>3774</v>
      </c>
      <c r="E46" s="248"/>
      <c r="F46" s="248">
        <f t="shared" ca="1" si="1"/>
        <v>92</v>
      </c>
      <c r="G46" s="248"/>
      <c r="H46" s="248">
        <f t="shared" ca="1" si="2"/>
        <v>7</v>
      </c>
      <c r="I46" s="248"/>
      <c r="J46" s="248">
        <f t="shared" ca="1" si="3"/>
        <v>1</v>
      </c>
      <c r="K46" s="248"/>
      <c r="L46" s="248"/>
      <c r="M46" s="248"/>
      <c r="N46" s="248"/>
    </row>
    <row r="47" spans="1:14" x14ac:dyDescent="0.35">
      <c r="A47" s="168" t="s">
        <v>112</v>
      </c>
      <c r="B47" s="205" t="s">
        <v>99</v>
      </c>
      <c r="C47" s="205" t="s">
        <v>113</v>
      </c>
      <c r="D47" s="248">
        <f t="shared" ca="1" si="0"/>
        <v>5187</v>
      </c>
      <c r="E47" s="248"/>
      <c r="F47" s="248">
        <f t="shared" ca="1" si="1"/>
        <v>88</v>
      </c>
      <c r="G47" s="248"/>
      <c r="H47" s="248">
        <f t="shared" ca="1" si="2"/>
        <v>11</v>
      </c>
      <c r="I47" s="248"/>
      <c r="J47" s="248">
        <f t="shared" ca="1" si="3"/>
        <v>1</v>
      </c>
      <c r="K47" s="248"/>
      <c r="L47" s="248"/>
      <c r="M47" s="248"/>
      <c r="N47" s="248"/>
    </row>
    <row r="48" spans="1:14" x14ac:dyDescent="0.35">
      <c r="A48" s="168" t="s">
        <v>114</v>
      </c>
      <c r="B48" s="205" t="s">
        <v>99</v>
      </c>
      <c r="C48" s="205" t="s">
        <v>115</v>
      </c>
      <c r="D48" s="248">
        <f t="shared" ca="1" si="0"/>
        <v>1454</v>
      </c>
      <c r="E48" s="248"/>
      <c r="F48" s="248">
        <f t="shared" ca="1" si="1"/>
        <v>91</v>
      </c>
      <c r="G48" s="248"/>
      <c r="H48" s="248">
        <f t="shared" ca="1" si="2"/>
        <v>8</v>
      </c>
      <c r="I48" s="248"/>
      <c r="J48" s="248">
        <f t="shared" ca="1" si="3"/>
        <v>1</v>
      </c>
      <c r="K48" s="248"/>
      <c r="L48" s="248"/>
      <c r="M48" s="248"/>
      <c r="N48" s="248"/>
    </row>
    <row r="49" spans="1:14" x14ac:dyDescent="0.35">
      <c r="A49" s="168" t="s">
        <v>116</v>
      </c>
      <c r="B49" s="205" t="s">
        <v>99</v>
      </c>
      <c r="C49" s="205" t="s">
        <v>117</v>
      </c>
      <c r="D49" s="248">
        <f t="shared" ca="1" si="0"/>
        <v>1825</v>
      </c>
      <c r="E49" s="248"/>
      <c r="F49" s="248">
        <f t="shared" ca="1" si="1"/>
        <v>89</v>
      </c>
      <c r="G49" s="248"/>
      <c r="H49" s="248">
        <f t="shared" ca="1" si="2"/>
        <v>9</v>
      </c>
      <c r="I49" s="248"/>
      <c r="J49" s="248">
        <f t="shared" ca="1" si="3"/>
        <v>2</v>
      </c>
      <c r="K49" s="248"/>
      <c r="L49" s="248"/>
      <c r="M49" s="248"/>
      <c r="N49" s="248"/>
    </row>
    <row r="50" spans="1:14" x14ac:dyDescent="0.35">
      <c r="A50" s="168" t="s">
        <v>118</v>
      </c>
      <c r="B50" s="205" t="s">
        <v>99</v>
      </c>
      <c r="C50" s="205" t="s">
        <v>119</v>
      </c>
      <c r="D50" s="248">
        <f t="shared" ca="1" si="0"/>
        <v>13993</v>
      </c>
      <c r="E50" s="248"/>
      <c r="F50" s="248">
        <f t="shared" ca="1" si="1"/>
        <v>92</v>
      </c>
      <c r="G50" s="248"/>
      <c r="H50" s="248">
        <f t="shared" ca="1" si="2"/>
        <v>7</v>
      </c>
      <c r="I50" s="248"/>
      <c r="J50" s="248">
        <f t="shared" ca="1" si="3"/>
        <v>1</v>
      </c>
      <c r="K50" s="248"/>
      <c r="L50" s="248"/>
      <c r="M50" s="248"/>
      <c r="N50" s="248"/>
    </row>
    <row r="51" spans="1:14" x14ac:dyDescent="0.35">
      <c r="A51" s="168" t="s">
        <v>120</v>
      </c>
      <c r="B51" s="205" t="s">
        <v>99</v>
      </c>
      <c r="C51" s="205" t="s">
        <v>121</v>
      </c>
      <c r="D51" s="248">
        <f t="shared" ca="1" si="0"/>
        <v>5077</v>
      </c>
      <c r="E51" s="248"/>
      <c r="F51" s="248">
        <f t="shared" ca="1" si="1"/>
        <v>87</v>
      </c>
      <c r="G51" s="248"/>
      <c r="H51" s="248">
        <f t="shared" ca="1" si="2"/>
        <v>11</v>
      </c>
      <c r="I51" s="248"/>
      <c r="J51" s="248">
        <f t="shared" ca="1" si="3"/>
        <v>2</v>
      </c>
      <c r="K51" s="248"/>
      <c r="L51" s="248"/>
      <c r="M51" s="248"/>
      <c r="N51" s="248"/>
    </row>
    <row r="52" spans="1:14" x14ac:dyDescent="0.35">
      <c r="A52" s="168" t="s">
        <v>122</v>
      </c>
      <c r="B52" s="205" t="s">
        <v>99</v>
      </c>
      <c r="C52" s="205" t="s">
        <v>123</v>
      </c>
      <c r="D52" s="248">
        <f t="shared" ca="1" si="0"/>
        <v>7003</v>
      </c>
      <c r="E52" s="248"/>
      <c r="F52" s="248">
        <f t="shared" ca="1" si="1"/>
        <v>88</v>
      </c>
      <c r="G52" s="248"/>
      <c r="H52" s="248">
        <f t="shared" ca="1" si="2"/>
        <v>10</v>
      </c>
      <c r="I52" s="248"/>
      <c r="J52" s="248">
        <f t="shared" ca="1" si="3"/>
        <v>2</v>
      </c>
      <c r="K52" s="248"/>
      <c r="L52" s="248"/>
      <c r="M52" s="248"/>
      <c r="N52" s="248"/>
    </row>
    <row r="53" spans="1:14" x14ac:dyDescent="0.35">
      <c r="A53" s="168" t="s">
        <v>124</v>
      </c>
      <c r="B53" s="205" t="s">
        <v>99</v>
      </c>
      <c r="C53" s="205" t="s">
        <v>125</v>
      </c>
      <c r="D53" s="248">
        <f t="shared" ca="1" si="0"/>
        <v>3527</v>
      </c>
      <c r="E53" s="248"/>
      <c r="F53" s="248">
        <f t="shared" ca="1" si="1"/>
        <v>89</v>
      </c>
      <c r="G53" s="248"/>
      <c r="H53" s="248">
        <f t="shared" ca="1" si="2"/>
        <v>9</v>
      </c>
      <c r="I53" s="248"/>
      <c r="J53" s="248">
        <f t="shared" ca="1" si="3"/>
        <v>2</v>
      </c>
      <c r="K53" s="248"/>
      <c r="L53" s="248"/>
      <c r="M53" s="248"/>
      <c r="N53" s="248"/>
    </row>
    <row r="54" spans="1:14" x14ac:dyDescent="0.35">
      <c r="A54" s="168" t="s">
        <v>126</v>
      </c>
      <c r="B54" s="205" t="s">
        <v>99</v>
      </c>
      <c r="C54" s="205" t="s">
        <v>127</v>
      </c>
      <c r="D54" s="248">
        <f t="shared" ca="1" si="0"/>
        <v>3027</v>
      </c>
      <c r="E54" s="248"/>
      <c r="F54" s="248">
        <f t="shared" ca="1" si="1"/>
        <v>93</v>
      </c>
      <c r="G54" s="248"/>
      <c r="H54" s="248">
        <f t="shared" ca="1" si="2"/>
        <v>6</v>
      </c>
      <c r="I54" s="248"/>
      <c r="J54" s="248">
        <f t="shared" ca="1" si="3"/>
        <v>1</v>
      </c>
      <c r="K54" s="248"/>
      <c r="L54" s="248"/>
      <c r="M54" s="248"/>
      <c r="N54" s="248"/>
    </row>
    <row r="55" spans="1:14" x14ac:dyDescent="0.35">
      <c r="A55" s="168" t="s">
        <v>128</v>
      </c>
      <c r="B55" s="205" t="s">
        <v>99</v>
      </c>
      <c r="C55" s="205" t="s">
        <v>129</v>
      </c>
      <c r="D55" s="248">
        <f t="shared" ca="1" si="0"/>
        <v>3064</v>
      </c>
      <c r="E55" s="248"/>
      <c r="F55" s="248">
        <f t="shared" ca="1" si="1"/>
        <v>91</v>
      </c>
      <c r="G55" s="248"/>
      <c r="H55" s="248">
        <f t="shared" ca="1" si="2"/>
        <v>8</v>
      </c>
      <c r="I55" s="248"/>
      <c r="J55" s="248">
        <f t="shared" ca="1" si="3"/>
        <v>1</v>
      </c>
      <c r="K55" s="248"/>
      <c r="L55" s="248"/>
      <c r="M55" s="248"/>
      <c r="N55" s="248"/>
    </row>
    <row r="56" spans="1:14" x14ac:dyDescent="0.35">
      <c r="A56" s="168" t="s">
        <v>130</v>
      </c>
      <c r="B56" s="496" t="s">
        <v>99</v>
      </c>
      <c r="C56" s="496" t="s">
        <v>131</v>
      </c>
      <c r="D56" s="248">
        <f t="shared" ca="1" si="0"/>
        <v>2964</v>
      </c>
      <c r="E56" s="248"/>
      <c r="F56" s="248">
        <f t="shared" ca="1" si="1"/>
        <v>92</v>
      </c>
      <c r="G56" s="248"/>
      <c r="H56" s="248">
        <f t="shared" ca="1" si="2"/>
        <v>7</v>
      </c>
      <c r="I56" s="248"/>
      <c r="J56" s="248">
        <f t="shared" ca="1" si="3"/>
        <v>1</v>
      </c>
      <c r="K56" s="248"/>
      <c r="L56" s="249"/>
      <c r="M56" s="248"/>
      <c r="N56" s="249"/>
    </row>
    <row r="57" spans="1:14" x14ac:dyDescent="0.35">
      <c r="A57" s="168" t="s">
        <v>132</v>
      </c>
      <c r="B57" s="495" t="s">
        <v>99</v>
      </c>
      <c r="C57" s="495" t="s">
        <v>424</v>
      </c>
      <c r="D57" s="248">
        <f t="shared" ca="1" si="0"/>
        <v>2066</v>
      </c>
      <c r="E57" s="248"/>
      <c r="F57" s="248">
        <f t="shared" ca="1" si="1"/>
        <v>90</v>
      </c>
      <c r="G57" s="248"/>
      <c r="H57" s="248">
        <f t="shared" ca="1" si="2"/>
        <v>9</v>
      </c>
      <c r="I57" s="248"/>
      <c r="J57" s="248">
        <f t="shared" ca="1" si="3"/>
        <v>1</v>
      </c>
      <c r="K57" s="246"/>
      <c r="L57" s="246"/>
      <c r="M57" s="246"/>
      <c r="N57" s="246"/>
    </row>
    <row r="58" spans="1:14" x14ac:dyDescent="0.35">
      <c r="A58" s="168" t="s">
        <v>133</v>
      </c>
      <c r="B58" s="205" t="s">
        <v>99</v>
      </c>
      <c r="C58" s="205" t="s">
        <v>134</v>
      </c>
      <c r="D58" s="248">
        <f t="shared" ca="1" si="0"/>
        <v>3471</v>
      </c>
      <c r="E58" s="248"/>
      <c r="F58" s="248">
        <f t="shared" ca="1" si="1"/>
        <v>92</v>
      </c>
      <c r="G58" s="248"/>
      <c r="H58" s="248">
        <f t="shared" ca="1" si="2"/>
        <v>6</v>
      </c>
      <c r="I58" s="248"/>
      <c r="J58" s="248">
        <f t="shared" ca="1" si="3"/>
        <v>1</v>
      </c>
      <c r="K58" s="248"/>
      <c r="L58" s="249"/>
      <c r="M58" s="248"/>
      <c r="N58" s="249"/>
    </row>
    <row r="59" spans="1:14" x14ac:dyDescent="0.35">
      <c r="A59" s="168" t="s">
        <v>135</v>
      </c>
      <c r="B59" s="205" t="s">
        <v>99</v>
      </c>
      <c r="C59" s="205" t="s">
        <v>136</v>
      </c>
      <c r="D59" s="248">
        <f t="shared" ca="1" si="0"/>
        <v>2928</v>
      </c>
      <c r="E59" s="248"/>
      <c r="F59" s="248">
        <f t="shared" ca="1" si="1"/>
        <v>90</v>
      </c>
      <c r="G59" s="248"/>
      <c r="H59" s="248">
        <f t="shared" ca="1" si="2"/>
        <v>9</v>
      </c>
      <c r="I59" s="248"/>
      <c r="J59" s="248">
        <f t="shared" ca="1" si="3"/>
        <v>1</v>
      </c>
      <c r="K59" s="248"/>
      <c r="L59" s="248"/>
      <c r="M59" s="248"/>
      <c r="N59" s="248"/>
    </row>
    <row r="60" spans="1:14" x14ac:dyDescent="0.35">
      <c r="A60" s="168" t="s">
        <v>137</v>
      </c>
      <c r="B60" s="205" t="s">
        <v>99</v>
      </c>
      <c r="C60" s="205" t="s">
        <v>138</v>
      </c>
      <c r="D60" s="248">
        <f t="shared" ca="1" si="0"/>
        <v>2957</v>
      </c>
      <c r="E60" s="248"/>
      <c r="F60" s="248">
        <f t="shared" ca="1" si="1"/>
        <v>95</v>
      </c>
      <c r="G60" s="248"/>
      <c r="H60" s="248">
        <f t="shared" ca="1" si="2"/>
        <v>4</v>
      </c>
      <c r="I60" s="248"/>
      <c r="J60" s="248">
        <f t="shared" ca="1" si="3"/>
        <v>1</v>
      </c>
      <c r="K60" s="248"/>
      <c r="L60" s="248"/>
      <c r="M60" s="248"/>
      <c r="N60" s="248"/>
    </row>
    <row r="61" spans="1:14" x14ac:dyDescent="0.35">
      <c r="A61" s="168" t="s">
        <v>139</v>
      </c>
      <c r="B61" s="205" t="s">
        <v>99</v>
      </c>
      <c r="C61" s="205" t="s">
        <v>140</v>
      </c>
      <c r="D61" s="248">
        <f t="shared" ca="1" si="0"/>
        <v>2537</v>
      </c>
      <c r="E61" s="248"/>
      <c r="F61" s="248">
        <f t="shared" ca="1" si="1"/>
        <v>93</v>
      </c>
      <c r="G61" s="248"/>
      <c r="H61" s="248">
        <f t="shared" ca="1" si="2"/>
        <v>6</v>
      </c>
      <c r="I61" s="248"/>
      <c r="J61" s="248">
        <f t="shared" ca="1" si="3"/>
        <v>1</v>
      </c>
      <c r="K61" s="248"/>
      <c r="L61" s="248"/>
      <c r="M61" s="248"/>
      <c r="N61" s="248"/>
    </row>
    <row r="62" spans="1:14" x14ac:dyDescent="0.35">
      <c r="A62" s="168" t="s">
        <v>141</v>
      </c>
      <c r="B62" s="205" t="s">
        <v>99</v>
      </c>
      <c r="C62" s="205" t="s">
        <v>142</v>
      </c>
      <c r="D62" s="248">
        <f t="shared" ca="1" si="0"/>
        <v>3831</v>
      </c>
      <c r="E62" s="248"/>
      <c r="F62" s="248">
        <f t="shared" ca="1" si="1"/>
        <v>94</v>
      </c>
      <c r="G62" s="248"/>
      <c r="H62" s="248">
        <f t="shared" ca="1" si="2"/>
        <v>6</v>
      </c>
      <c r="I62" s="248"/>
      <c r="J62" s="248">
        <f t="shared" ca="1" si="3"/>
        <v>1</v>
      </c>
      <c r="K62" s="248"/>
      <c r="L62" s="248"/>
      <c r="M62" s="248"/>
      <c r="N62" s="248"/>
    </row>
    <row r="63" spans="1:14" x14ac:dyDescent="0.35">
      <c r="A63" s="168" t="s">
        <v>143</v>
      </c>
      <c r="B63" s="205" t="s">
        <v>99</v>
      </c>
      <c r="C63" s="205" t="s">
        <v>144</v>
      </c>
      <c r="D63" s="248">
        <f t="shared" ca="1" si="0"/>
        <v>3739</v>
      </c>
      <c r="E63" s="248"/>
      <c r="F63" s="248">
        <f t="shared" ca="1" si="1"/>
        <v>93</v>
      </c>
      <c r="G63" s="248"/>
      <c r="H63" s="248">
        <f t="shared" ca="1" si="2"/>
        <v>6</v>
      </c>
      <c r="I63" s="248"/>
      <c r="J63" s="248">
        <f t="shared" ca="1" si="3"/>
        <v>1</v>
      </c>
      <c r="K63" s="248"/>
      <c r="L63" s="248"/>
      <c r="M63" s="248"/>
      <c r="N63" s="248"/>
    </row>
    <row r="64" spans="1:14" x14ac:dyDescent="0.35">
      <c r="A64" s="168" t="s">
        <v>147</v>
      </c>
      <c r="B64" s="205" t="s">
        <v>633</v>
      </c>
      <c r="C64" s="205" t="s">
        <v>148</v>
      </c>
      <c r="D64" s="248">
        <f t="shared" ca="1" si="0"/>
        <v>2773</v>
      </c>
      <c r="E64" s="248"/>
      <c r="F64" s="248">
        <f t="shared" ca="1" si="1"/>
        <v>91</v>
      </c>
      <c r="G64" s="248"/>
      <c r="H64" s="248">
        <f t="shared" ca="1" si="2"/>
        <v>8</v>
      </c>
      <c r="I64" s="248"/>
      <c r="J64" s="248">
        <f t="shared" ca="1" si="3"/>
        <v>2</v>
      </c>
      <c r="K64" s="248"/>
      <c r="L64" s="248"/>
      <c r="M64" s="248"/>
      <c r="N64" s="248"/>
    </row>
    <row r="65" spans="1:14" x14ac:dyDescent="0.35">
      <c r="A65" s="168" t="s">
        <v>149</v>
      </c>
      <c r="B65" s="205" t="s">
        <v>633</v>
      </c>
      <c r="C65" s="205" t="s">
        <v>150</v>
      </c>
      <c r="D65" s="248">
        <f t="shared" ca="1" si="0"/>
        <v>8023</v>
      </c>
      <c r="E65" s="248"/>
      <c r="F65" s="248">
        <f t="shared" ca="1" si="1"/>
        <v>90</v>
      </c>
      <c r="G65" s="248"/>
      <c r="H65" s="248">
        <f t="shared" ca="1" si="2"/>
        <v>8</v>
      </c>
      <c r="I65" s="248"/>
      <c r="J65" s="248">
        <f t="shared" ca="1" si="3"/>
        <v>2</v>
      </c>
      <c r="K65" s="248"/>
      <c r="L65" s="248"/>
      <c r="M65" s="248"/>
      <c r="N65" s="248"/>
    </row>
    <row r="66" spans="1:14" x14ac:dyDescent="0.35">
      <c r="A66" s="168" t="s">
        <v>151</v>
      </c>
      <c r="B66" s="205" t="s">
        <v>633</v>
      </c>
      <c r="C66" s="205" t="s">
        <v>152</v>
      </c>
      <c r="D66" s="248">
        <f t="shared" ca="1" si="0"/>
        <v>2764</v>
      </c>
      <c r="E66" s="248"/>
      <c r="F66" s="248">
        <f t="shared" ca="1" si="1"/>
        <v>93</v>
      </c>
      <c r="G66" s="248"/>
      <c r="H66" s="248">
        <f t="shared" ca="1" si="2"/>
        <v>6</v>
      </c>
      <c r="I66" s="248"/>
      <c r="J66" s="248">
        <f t="shared" ca="1" si="3"/>
        <v>1</v>
      </c>
      <c r="K66" s="248"/>
      <c r="L66" s="248"/>
      <c r="M66" s="248"/>
      <c r="N66" s="248"/>
    </row>
    <row r="67" spans="1:14" x14ac:dyDescent="0.35">
      <c r="A67" s="168" t="s">
        <v>153</v>
      </c>
      <c r="B67" s="205" t="s">
        <v>633</v>
      </c>
      <c r="C67" s="205" t="s">
        <v>154</v>
      </c>
      <c r="D67" s="248">
        <f t="shared" ca="1" si="0"/>
        <v>3725</v>
      </c>
      <c r="E67" s="248"/>
      <c r="F67" s="248">
        <f t="shared" ca="1" si="1"/>
        <v>88</v>
      </c>
      <c r="G67" s="248"/>
      <c r="H67" s="248">
        <f t="shared" ca="1" si="2"/>
        <v>11</v>
      </c>
      <c r="I67" s="248"/>
      <c r="J67" s="248">
        <f t="shared" ca="1" si="3"/>
        <v>1</v>
      </c>
      <c r="K67" s="248"/>
      <c r="L67" s="248"/>
      <c r="M67" s="248"/>
      <c r="N67" s="248"/>
    </row>
    <row r="68" spans="1:14" x14ac:dyDescent="0.35">
      <c r="A68" s="168" t="s">
        <v>155</v>
      </c>
      <c r="B68" s="205" t="s">
        <v>633</v>
      </c>
      <c r="C68" s="205" t="s">
        <v>156</v>
      </c>
      <c r="D68" s="248">
        <f t="shared" ca="1" si="0"/>
        <v>3466</v>
      </c>
      <c r="E68" s="248"/>
      <c r="F68" s="248">
        <f t="shared" ca="1" si="1"/>
        <v>93</v>
      </c>
      <c r="G68" s="248"/>
      <c r="H68" s="248">
        <f t="shared" ca="1" si="2"/>
        <v>6</v>
      </c>
      <c r="I68" s="248"/>
      <c r="J68" s="248">
        <f t="shared" ca="1" si="3"/>
        <v>1</v>
      </c>
      <c r="K68" s="248"/>
      <c r="L68" s="248"/>
      <c r="M68" s="248"/>
      <c r="N68" s="248"/>
    </row>
    <row r="69" spans="1:14" x14ac:dyDescent="0.35">
      <c r="A69" s="168" t="s">
        <v>157</v>
      </c>
      <c r="B69" s="205" t="s">
        <v>633</v>
      </c>
      <c r="C69" s="490" t="s">
        <v>519</v>
      </c>
      <c r="D69" s="248">
        <f t="shared" ca="1" si="0"/>
        <v>3285</v>
      </c>
      <c r="E69" s="248"/>
      <c r="F69" s="248">
        <f t="shared" ca="1" si="1"/>
        <v>89</v>
      </c>
      <c r="G69" s="248"/>
      <c r="H69" s="248">
        <f t="shared" ca="1" si="2"/>
        <v>9</v>
      </c>
      <c r="I69" s="248"/>
      <c r="J69" s="248">
        <f t="shared" ca="1" si="3"/>
        <v>1</v>
      </c>
      <c r="K69" s="248"/>
      <c r="L69" s="248"/>
      <c r="M69" s="248"/>
      <c r="N69" s="248"/>
    </row>
    <row r="70" spans="1:14" x14ac:dyDescent="0.35">
      <c r="A70" s="168" t="s">
        <v>158</v>
      </c>
      <c r="B70" s="205" t="s">
        <v>633</v>
      </c>
      <c r="C70" s="205" t="s">
        <v>159</v>
      </c>
      <c r="D70" s="248">
        <f t="shared" ca="1" si="0"/>
        <v>5484</v>
      </c>
      <c r="E70" s="248"/>
      <c r="F70" s="248">
        <f t="shared" ca="1" si="1"/>
        <v>91</v>
      </c>
      <c r="G70" s="248"/>
      <c r="H70" s="248">
        <f t="shared" ca="1" si="2"/>
        <v>8</v>
      </c>
      <c r="I70" s="248"/>
      <c r="J70" s="248">
        <f t="shared" ca="1" si="3"/>
        <v>1</v>
      </c>
      <c r="K70" s="248"/>
      <c r="L70" s="248"/>
      <c r="M70" s="248"/>
      <c r="N70" s="248"/>
    </row>
    <row r="71" spans="1:14" x14ac:dyDescent="0.35">
      <c r="A71" s="168" t="s">
        <v>160</v>
      </c>
      <c r="B71" s="205" t="s">
        <v>633</v>
      </c>
      <c r="C71" s="205" t="s">
        <v>161</v>
      </c>
      <c r="D71" s="248">
        <f t="shared" ca="1" si="0"/>
        <v>9639</v>
      </c>
      <c r="E71" s="248"/>
      <c r="F71" s="248">
        <f t="shared" ca="1" si="1"/>
        <v>88</v>
      </c>
      <c r="G71" s="248"/>
      <c r="H71" s="248">
        <f t="shared" ca="1" si="2"/>
        <v>10</v>
      </c>
      <c r="I71" s="248"/>
      <c r="J71" s="248">
        <f t="shared" ca="1" si="3"/>
        <v>2</v>
      </c>
      <c r="K71" s="248"/>
      <c r="L71" s="248"/>
      <c r="M71" s="248"/>
      <c r="N71" s="248"/>
    </row>
    <row r="72" spans="1:14" x14ac:dyDescent="0.35">
      <c r="A72" s="168" t="s">
        <v>162</v>
      </c>
      <c r="B72" s="205" t="s">
        <v>633</v>
      </c>
      <c r="C72" s="205" t="s">
        <v>163</v>
      </c>
      <c r="D72" s="248">
        <f t="shared" ca="1" si="0"/>
        <v>1911</v>
      </c>
      <c r="E72" s="248"/>
      <c r="F72" s="248">
        <f t="shared" ca="1" si="1"/>
        <v>91</v>
      </c>
      <c r="G72" s="248"/>
      <c r="H72" s="248">
        <f t="shared" ca="1" si="2"/>
        <v>8</v>
      </c>
      <c r="I72" s="248"/>
      <c r="J72" s="248">
        <f t="shared" ca="1" si="3"/>
        <v>1</v>
      </c>
      <c r="K72" s="248"/>
      <c r="L72" s="248"/>
      <c r="M72" s="248"/>
      <c r="N72" s="248"/>
    </row>
    <row r="73" spans="1:14" x14ac:dyDescent="0.35">
      <c r="A73" s="168" t="s">
        <v>164</v>
      </c>
      <c r="B73" s="205" t="s">
        <v>633</v>
      </c>
      <c r="C73" s="205" t="s">
        <v>165</v>
      </c>
      <c r="D73" s="248">
        <f t="shared" ca="1" si="0"/>
        <v>2020</v>
      </c>
      <c r="E73" s="248"/>
      <c r="F73" s="248">
        <f t="shared" ca="1" si="1"/>
        <v>92</v>
      </c>
      <c r="G73" s="248"/>
      <c r="H73" s="248">
        <f t="shared" ca="1" si="2"/>
        <v>7</v>
      </c>
      <c r="I73" s="248"/>
      <c r="J73" s="248">
        <f t="shared" ca="1" si="3"/>
        <v>1</v>
      </c>
      <c r="K73" s="248"/>
      <c r="L73" s="248"/>
      <c r="M73" s="248"/>
      <c r="N73" s="248"/>
    </row>
    <row r="74" spans="1:14" x14ac:dyDescent="0.35">
      <c r="A74" s="168" t="s">
        <v>166</v>
      </c>
      <c r="B74" s="496" t="s">
        <v>633</v>
      </c>
      <c r="C74" s="496" t="s">
        <v>167</v>
      </c>
      <c r="D74" s="248">
        <f t="shared" ca="1" si="0"/>
        <v>6067</v>
      </c>
      <c r="E74" s="248"/>
      <c r="F74" s="248">
        <f t="shared" ca="1" si="1"/>
        <v>92</v>
      </c>
      <c r="G74" s="248"/>
      <c r="H74" s="248">
        <f t="shared" ca="1" si="2"/>
        <v>7</v>
      </c>
      <c r="I74" s="248"/>
      <c r="J74" s="248">
        <f t="shared" ca="1" si="3"/>
        <v>1</v>
      </c>
      <c r="K74" s="248"/>
      <c r="L74" s="249"/>
      <c r="M74" s="248"/>
      <c r="N74" s="249"/>
    </row>
    <row r="75" spans="1:14" x14ac:dyDescent="0.35">
      <c r="A75" s="168" t="s">
        <v>168</v>
      </c>
      <c r="B75" s="495" t="s">
        <v>633</v>
      </c>
      <c r="C75" s="495" t="s">
        <v>169</v>
      </c>
      <c r="D75" s="248">
        <f t="shared" ca="1" si="0"/>
        <v>3316</v>
      </c>
      <c r="E75" s="248"/>
      <c r="F75" s="248">
        <f t="shared" ca="1" si="1"/>
        <v>90</v>
      </c>
      <c r="G75" s="248"/>
      <c r="H75" s="248">
        <f t="shared" ca="1" si="2"/>
        <v>9</v>
      </c>
      <c r="I75" s="248"/>
      <c r="J75" s="248">
        <f t="shared" ca="1" si="3"/>
        <v>1</v>
      </c>
      <c r="K75" s="246"/>
      <c r="L75" s="246"/>
      <c r="M75" s="246"/>
      <c r="N75" s="246"/>
    </row>
    <row r="76" spans="1:14" x14ac:dyDescent="0.35">
      <c r="A76" s="168" t="s">
        <v>170</v>
      </c>
      <c r="B76" s="205" t="s">
        <v>633</v>
      </c>
      <c r="C76" s="205" t="s">
        <v>171</v>
      </c>
      <c r="D76" s="248">
        <f t="shared" ca="1" si="0"/>
        <v>6402</v>
      </c>
      <c r="E76" s="248"/>
      <c r="F76" s="248">
        <f t="shared" ca="1" si="1"/>
        <v>89</v>
      </c>
      <c r="G76" s="248"/>
      <c r="H76" s="248">
        <f t="shared" ca="1" si="2"/>
        <v>10</v>
      </c>
      <c r="I76" s="248"/>
      <c r="J76" s="248">
        <f t="shared" ca="1" si="3"/>
        <v>2</v>
      </c>
      <c r="K76" s="248"/>
      <c r="L76" s="249"/>
      <c r="M76" s="248"/>
      <c r="N76" s="249"/>
    </row>
    <row r="77" spans="1:14" x14ac:dyDescent="0.35">
      <c r="A77" s="168" t="s">
        <v>172</v>
      </c>
      <c r="B77" s="205" t="s">
        <v>633</v>
      </c>
      <c r="C77" s="205" t="s">
        <v>173</v>
      </c>
      <c r="D77" s="248">
        <f t="shared" ca="1" si="0"/>
        <v>3947</v>
      </c>
      <c r="E77" s="248"/>
      <c r="F77" s="248">
        <f t="shared" ca="1" si="1"/>
        <v>90</v>
      </c>
      <c r="G77" s="248"/>
      <c r="H77" s="248">
        <f t="shared" ca="1" si="2"/>
        <v>9</v>
      </c>
      <c r="I77" s="248"/>
      <c r="J77" s="248">
        <f t="shared" ca="1" si="3"/>
        <v>2</v>
      </c>
      <c r="K77" s="248"/>
      <c r="L77" s="248"/>
      <c r="M77" s="248"/>
      <c r="N77" s="248"/>
    </row>
    <row r="78" spans="1:14" x14ac:dyDescent="0.35">
      <c r="A78" s="168" t="s">
        <v>174</v>
      </c>
      <c r="B78" s="205" t="s">
        <v>633</v>
      </c>
      <c r="C78" s="205" t="s">
        <v>175</v>
      </c>
      <c r="D78" s="248">
        <f t="shared" ca="1" si="0"/>
        <v>1960</v>
      </c>
      <c r="E78" s="248"/>
      <c r="F78" s="248">
        <f t="shared" ca="1" si="1"/>
        <v>93</v>
      </c>
      <c r="G78" s="248"/>
      <c r="H78" s="248">
        <f t="shared" ca="1" si="2"/>
        <v>6</v>
      </c>
      <c r="I78" s="248"/>
      <c r="J78" s="248">
        <f t="shared" ca="1" si="3"/>
        <v>1</v>
      </c>
      <c r="K78" s="248"/>
      <c r="L78" s="248"/>
      <c r="M78" s="248"/>
      <c r="N78" s="248"/>
    </row>
    <row r="79" spans="1:14" x14ac:dyDescent="0.35">
      <c r="A79" s="168" t="s">
        <v>178</v>
      </c>
      <c r="B79" s="205" t="s">
        <v>177</v>
      </c>
      <c r="C79" s="205" t="s">
        <v>179</v>
      </c>
      <c r="D79" s="248">
        <f t="shared" ref="D79:D142" ca="1" si="4">VLOOKUP(TRIM($A79),INDIRECT($U$14),3+$U$15,FALSE)</f>
        <v>3372</v>
      </c>
      <c r="E79" s="248"/>
      <c r="F79" s="248">
        <f t="shared" ref="F79:F142" ca="1" si="5">VLOOKUP(TRIM($A79),INDIRECT($U$14),4+$U$15,FALSE)</f>
        <v>90</v>
      </c>
      <c r="G79" s="248"/>
      <c r="H79" s="248">
        <f t="shared" ref="H79:H142" ca="1" si="6">VLOOKUP(TRIM($A79),INDIRECT($U$14),5+$U$15,FALSE)</f>
        <v>8</v>
      </c>
      <c r="I79" s="248"/>
      <c r="J79" s="248">
        <f t="shared" ref="J79:J142" ca="1" si="7">VLOOKUP(TRIM($A79),INDIRECT($U$14),6+$U$15,FALSE)</f>
        <v>2</v>
      </c>
      <c r="K79" s="248"/>
      <c r="L79" s="248"/>
      <c r="M79" s="248"/>
      <c r="N79" s="248"/>
    </row>
    <row r="80" spans="1:14" x14ac:dyDescent="0.35">
      <c r="A80" s="168" t="s">
        <v>180</v>
      </c>
      <c r="B80" s="205" t="s">
        <v>177</v>
      </c>
      <c r="C80" s="205" t="s">
        <v>181</v>
      </c>
      <c r="D80" s="248">
        <f t="shared" ca="1" si="4"/>
        <v>8376</v>
      </c>
      <c r="E80" s="248"/>
      <c r="F80" s="248">
        <f t="shared" ca="1" si="5"/>
        <v>92</v>
      </c>
      <c r="G80" s="248"/>
      <c r="H80" s="248">
        <f t="shared" ca="1" si="6"/>
        <v>7</v>
      </c>
      <c r="I80" s="248"/>
      <c r="J80" s="248">
        <f t="shared" ca="1" si="7"/>
        <v>1</v>
      </c>
      <c r="K80" s="248"/>
      <c r="L80" s="248"/>
      <c r="M80" s="248"/>
      <c r="N80" s="248"/>
    </row>
    <row r="81" spans="1:14" x14ac:dyDescent="0.35">
      <c r="A81" s="168" t="s">
        <v>182</v>
      </c>
      <c r="B81" s="205" t="s">
        <v>177</v>
      </c>
      <c r="C81" s="205" t="s">
        <v>183</v>
      </c>
      <c r="D81" s="248">
        <f t="shared" ca="1" si="4"/>
        <v>4605</v>
      </c>
      <c r="E81" s="248"/>
      <c r="F81" s="248">
        <f t="shared" ca="1" si="5"/>
        <v>88</v>
      </c>
      <c r="G81" s="248"/>
      <c r="H81" s="248">
        <f t="shared" ca="1" si="6"/>
        <v>10</v>
      </c>
      <c r="I81" s="248"/>
      <c r="J81" s="248">
        <f t="shared" ca="1" si="7"/>
        <v>2</v>
      </c>
      <c r="K81" s="248"/>
      <c r="L81" s="248"/>
      <c r="M81" s="248"/>
      <c r="N81" s="248"/>
    </row>
    <row r="82" spans="1:14" x14ac:dyDescent="0.35">
      <c r="A82" s="168" t="s">
        <v>184</v>
      </c>
      <c r="B82" s="205" t="s">
        <v>177</v>
      </c>
      <c r="C82" s="205" t="s">
        <v>185</v>
      </c>
      <c r="D82" s="248">
        <f t="shared" ca="1" si="4"/>
        <v>7566</v>
      </c>
      <c r="E82" s="248"/>
      <c r="F82" s="248">
        <f t="shared" ca="1" si="5"/>
        <v>91</v>
      </c>
      <c r="G82" s="248"/>
      <c r="H82" s="248">
        <f t="shared" ca="1" si="6"/>
        <v>7</v>
      </c>
      <c r="I82" s="248"/>
      <c r="J82" s="248">
        <f t="shared" ca="1" si="7"/>
        <v>1</v>
      </c>
      <c r="K82" s="248"/>
      <c r="L82" s="248"/>
      <c r="M82" s="248"/>
      <c r="N82" s="248"/>
    </row>
    <row r="83" spans="1:14" x14ac:dyDescent="0.35">
      <c r="A83" s="168" t="s">
        <v>186</v>
      </c>
      <c r="B83" s="205" t="s">
        <v>177</v>
      </c>
      <c r="C83" s="205" t="s">
        <v>187</v>
      </c>
      <c r="D83" s="248">
        <f t="shared" ca="1" si="4"/>
        <v>7920</v>
      </c>
      <c r="E83" s="248"/>
      <c r="F83" s="248">
        <f t="shared" ca="1" si="5"/>
        <v>92</v>
      </c>
      <c r="G83" s="248"/>
      <c r="H83" s="248">
        <f t="shared" ca="1" si="6"/>
        <v>7</v>
      </c>
      <c r="I83" s="248"/>
      <c r="J83" s="248">
        <f t="shared" ca="1" si="7"/>
        <v>1</v>
      </c>
      <c r="K83" s="248"/>
      <c r="L83" s="248"/>
      <c r="M83" s="248"/>
      <c r="N83" s="248"/>
    </row>
    <row r="84" spans="1:14" x14ac:dyDescent="0.35">
      <c r="A84" s="168" t="s">
        <v>188</v>
      </c>
      <c r="B84" s="205" t="s">
        <v>177</v>
      </c>
      <c r="C84" s="205" t="s">
        <v>189</v>
      </c>
      <c r="D84" s="248">
        <f t="shared" ca="1" si="4"/>
        <v>9399</v>
      </c>
      <c r="E84" s="248"/>
      <c r="F84" s="248">
        <f t="shared" ca="1" si="5"/>
        <v>91</v>
      </c>
      <c r="G84" s="248"/>
      <c r="H84" s="248">
        <f t="shared" ca="1" si="6"/>
        <v>8</v>
      </c>
      <c r="I84" s="248"/>
      <c r="J84" s="248">
        <f t="shared" ca="1" si="7"/>
        <v>1</v>
      </c>
      <c r="K84" s="248"/>
      <c r="L84" s="248"/>
      <c r="M84" s="248"/>
      <c r="N84" s="248"/>
    </row>
    <row r="85" spans="1:14" x14ac:dyDescent="0.35">
      <c r="A85" s="168" t="s">
        <v>190</v>
      </c>
      <c r="B85" s="205" t="s">
        <v>177</v>
      </c>
      <c r="C85" s="205" t="s">
        <v>191</v>
      </c>
      <c r="D85" s="248">
        <f t="shared" ca="1" si="4"/>
        <v>3793</v>
      </c>
      <c r="E85" s="248"/>
      <c r="F85" s="248">
        <f t="shared" ca="1" si="5"/>
        <v>88</v>
      </c>
      <c r="G85" s="248"/>
      <c r="H85" s="248">
        <f t="shared" ca="1" si="6"/>
        <v>10</v>
      </c>
      <c r="I85" s="248"/>
      <c r="J85" s="248">
        <f t="shared" ca="1" si="7"/>
        <v>2</v>
      </c>
      <c r="K85" s="248"/>
      <c r="L85" s="248"/>
      <c r="M85" s="248"/>
      <c r="N85" s="248"/>
    </row>
    <row r="86" spans="1:14" x14ac:dyDescent="0.35">
      <c r="A86" s="168" t="s">
        <v>192</v>
      </c>
      <c r="B86" s="496" t="s">
        <v>177</v>
      </c>
      <c r="C86" s="496" t="s">
        <v>193</v>
      </c>
      <c r="D86" s="248">
        <f t="shared" ca="1" si="4"/>
        <v>9255</v>
      </c>
      <c r="E86" s="248"/>
      <c r="F86" s="248">
        <f t="shared" ca="1" si="5"/>
        <v>91</v>
      </c>
      <c r="G86" s="248"/>
      <c r="H86" s="248">
        <f t="shared" ca="1" si="6"/>
        <v>8</v>
      </c>
      <c r="I86" s="248"/>
      <c r="J86" s="248">
        <f t="shared" ca="1" si="7"/>
        <v>1</v>
      </c>
      <c r="K86" s="248"/>
      <c r="L86" s="249"/>
      <c r="M86" s="248"/>
      <c r="N86" s="249"/>
    </row>
    <row r="87" spans="1:14" x14ac:dyDescent="0.35">
      <c r="A87" s="168" t="s">
        <v>194</v>
      </c>
      <c r="B87" s="495" t="s">
        <v>177</v>
      </c>
      <c r="C87" s="495" t="s">
        <v>195</v>
      </c>
      <c r="D87" s="248">
        <f t="shared" ca="1" si="4"/>
        <v>403</v>
      </c>
      <c r="E87" s="248"/>
      <c r="F87" s="248">
        <f t="shared" ca="1" si="5"/>
        <v>95</v>
      </c>
      <c r="G87" s="248"/>
      <c r="H87" s="248">
        <f t="shared" ca="1" si="6"/>
        <v>5</v>
      </c>
      <c r="I87" s="248"/>
      <c r="J87" s="248">
        <f t="shared" ca="1" si="7"/>
        <v>0</v>
      </c>
      <c r="K87" s="246"/>
      <c r="L87" s="246"/>
      <c r="M87" s="246"/>
      <c r="N87" s="246"/>
    </row>
    <row r="88" spans="1:14" x14ac:dyDescent="0.35">
      <c r="A88" s="168" t="s">
        <v>198</v>
      </c>
      <c r="B88" s="205" t="s">
        <v>197</v>
      </c>
      <c r="C88" s="205" t="s">
        <v>199</v>
      </c>
      <c r="D88" s="248">
        <f t="shared" ca="1" si="4"/>
        <v>16107</v>
      </c>
      <c r="E88" s="248"/>
      <c r="F88" s="248">
        <f t="shared" ca="1" si="5"/>
        <v>90</v>
      </c>
      <c r="G88" s="248"/>
      <c r="H88" s="248">
        <f t="shared" ca="1" si="6"/>
        <v>8</v>
      </c>
      <c r="I88" s="248"/>
      <c r="J88" s="248">
        <f t="shared" ca="1" si="7"/>
        <v>2</v>
      </c>
      <c r="K88" s="248"/>
      <c r="L88" s="249"/>
      <c r="M88" s="248"/>
      <c r="N88" s="249"/>
    </row>
    <row r="89" spans="1:14" x14ac:dyDescent="0.35">
      <c r="A89" s="168" t="s">
        <v>200</v>
      </c>
      <c r="B89" s="205" t="s">
        <v>197</v>
      </c>
      <c r="C89" s="205" t="s">
        <v>201</v>
      </c>
      <c r="D89" s="248">
        <f t="shared" ca="1" si="4"/>
        <v>4408</v>
      </c>
      <c r="E89" s="248"/>
      <c r="F89" s="248">
        <f t="shared" ca="1" si="5"/>
        <v>90</v>
      </c>
      <c r="G89" s="248"/>
      <c r="H89" s="248">
        <f t="shared" ca="1" si="6"/>
        <v>9</v>
      </c>
      <c r="I89" s="248"/>
      <c r="J89" s="248">
        <f t="shared" ca="1" si="7"/>
        <v>2</v>
      </c>
      <c r="K89" s="248"/>
      <c r="L89" s="248"/>
      <c r="M89" s="248"/>
      <c r="N89" s="248"/>
    </row>
    <row r="90" spans="1:14" x14ac:dyDescent="0.35">
      <c r="A90" s="168" t="s">
        <v>202</v>
      </c>
      <c r="B90" s="205" t="s">
        <v>197</v>
      </c>
      <c r="C90" s="205" t="s">
        <v>203</v>
      </c>
      <c r="D90" s="248">
        <f t="shared" ca="1" si="4"/>
        <v>3739</v>
      </c>
      <c r="E90" s="248"/>
      <c r="F90" s="248">
        <f t="shared" ca="1" si="5"/>
        <v>91</v>
      </c>
      <c r="G90" s="248"/>
      <c r="H90" s="248">
        <f t="shared" ca="1" si="6"/>
        <v>8</v>
      </c>
      <c r="I90" s="248"/>
      <c r="J90" s="248">
        <f t="shared" ca="1" si="7"/>
        <v>1</v>
      </c>
      <c r="K90" s="248"/>
      <c r="L90" s="248"/>
      <c r="M90" s="248"/>
      <c r="N90" s="248"/>
    </row>
    <row r="91" spans="1:14" x14ac:dyDescent="0.35">
      <c r="A91" s="168" t="s">
        <v>204</v>
      </c>
      <c r="B91" s="205" t="s">
        <v>197</v>
      </c>
      <c r="C91" s="489" t="s">
        <v>496</v>
      </c>
      <c r="D91" s="248">
        <f t="shared" ca="1" si="4"/>
        <v>1852</v>
      </c>
      <c r="E91" s="248"/>
      <c r="F91" s="248">
        <f t="shared" ca="1" si="5"/>
        <v>92</v>
      </c>
      <c r="G91" s="248"/>
      <c r="H91" s="248">
        <f t="shared" ca="1" si="6"/>
        <v>7</v>
      </c>
      <c r="I91" s="248"/>
      <c r="J91" s="248">
        <f t="shared" ca="1" si="7"/>
        <v>1</v>
      </c>
      <c r="K91" s="248"/>
      <c r="L91" s="248"/>
      <c r="M91" s="248"/>
      <c r="N91" s="248"/>
    </row>
    <row r="92" spans="1:14" x14ac:dyDescent="0.35">
      <c r="A92" s="168" t="s">
        <v>206</v>
      </c>
      <c r="B92" s="205" t="s">
        <v>197</v>
      </c>
      <c r="C92" s="205" t="s">
        <v>207</v>
      </c>
      <c r="D92" s="248">
        <f t="shared" ca="1" si="4"/>
        <v>4660</v>
      </c>
      <c r="E92" s="248"/>
      <c r="F92" s="248">
        <f t="shared" ca="1" si="5"/>
        <v>88</v>
      </c>
      <c r="G92" s="248"/>
      <c r="H92" s="248">
        <f t="shared" ca="1" si="6"/>
        <v>11</v>
      </c>
      <c r="I92" s="248"/>
      <c r="J92" s="248">
        <f t="shared" ca="1" si="7"/>
        <v>1</v>
      </c>
      <c r="K92" s="248"/>
      <c r="L92" s="248"/>
      <c r="M92" s="248"/>
      <c r="N92" s="248"/>
    </row>
    <row r="93" spans="1:14" x14ac:dyDescent="0.35">
      <c r="A93" s="168" t="s">
        <v>208</v>
      </c>
      <c r="B93" s="205" t="s">
        <v>197</v>
      </c>
      <c r="C93" s="205" t="s">
        <v>209</v>
      </c>
      <c r="D93" s="248">
        <f t="shared" ca="1" si="4"/>
        <v>2935</v>
      </c>
      <c r="E93" s="248"/>
      <c r="F93" s="248">
        <f t="shared" ca="1" si="5"/>
        <v>93</v>
      </c>
      <c r="G93" s="248"/>
      <c r="H93" s="248">
        <f t="shared" ca="1" si="6"/>
        <v>6</v>
      </c>
      <c r="I93" s="248"/>
      <c r="J93" s="248">
        <f t="shared" ca="1" si="7"/>
        <v>1</v>
      </c>
      <c r="K93" s="248"/>
      <c r="L93" s="248"/>
      <c r="M93" s="248"/>
      <c r="N93" s="248"/>
    </row>
    <row r="94" spans="1:14" x14ac:dyDescent="0.35">
      <c r="A94" s="168" t="s">
        <v>210</v>
      </c>
      <c r="B94" s="205" t="s">
        <v>197</v>
      </c>
      <c r="C94" s="205" t="s">
        <v>211</v>
      </c>
      <c r="D94" s="248">
        <f t="shared" ca="1" si="4"/>
        <v>2651</v>
      </c>
      <c r="E94" s="248"/>
      <c r="F94" s="248">
        <f t="shared" ca="1" si="5"/>
        <v>92</v>
      </c>
      <c r="G94" s="248"/>
      <c r="H94" s="248">
        <f t="shared" ca="1" si="6"/>
        <v>7</v>
      </c>
      <c r="I94" s="248"/>
      <c r="J94" s="248">
        <f t="shared" ca="1" si="7"/>
        <v>1</v>
      </c>
      <c r="K94" s="248"/>
      <c r="L94" s="248"/>
      <c r="M94" s="248"/>
      <c r="N94" s="248"/>
    </row>
    <row r="95" spans="1:14" x14ac:dyDescent="0.35">
      <c r="A95" s="168" t="s">
        <v>212</v>
      </c>
      <c r="B95" s="205" t="s">
        <v>197</v>
      </c>
      <c r="C95" s="205" t="s">
        <v>213</v>
      </c>
      <c r="D95" s="248">
        <f t="shared" ca="1" si="4"/>
        <v>9309</v>
      </c>
      <c r="E95" s="248"/>
      <c r="F95" s="248">
        <f t="shared" ca="1" si="5"/>
        <v>93</v>
      </c>
      <c r="G95" s="248"/>
      <c r="H95" s="248">
        <f t="shared" ca="1" si="6"/>
        <v>6</v>
      </c>
      <c r="I95" s="248"/>
      <c r="J95" s="248">
        <f t="shared" ca="1" si="7"/>
        <v>1</v>
      </c>
      <c r="K95" s="248"/>
      <c r="L95" s="248"/>
      <c r="M95" s="248"/>
      <c r="N95" s="248"/>
    </row>
    <row r="96" spans="1:14" x14ac:dyDescent="0.35">
      <c r="A96" s="168" t="s">
        <v>214</v>
      </c>
      <c r="B96" s="205" t="s">
        <v>197</v>
      </c>
      <c r="C96" s="205" t="s">
        <v>215</v>
      </c>
      <c r="D96" s="248">
        <f t="shared" ca="1" si="4"/>
        <v>3264</v>
      </c>
      <c r="E96" s="248"/>
      <c r="F96" s="248">
        <f t="shared" ca="1" si="5"/>
        <v>92</v>
      </c>
      <c r="G96" s="248"/>
      <c r="H96" s="248">
        <f t="shared" ca="1" si="6"/>
        <v>7</v>
      </c>
      <c r="I96" s="248"/>
      <c r="J96" s="248">
        <f t="shared" ca="1" si="7"/>
        <v>2</v>
      </c>
      <c r="K96" s="248"/>
      <c r="L96" s="248"/>
      <c r="M96" s="248"/>
      <c r="N96" s="248"/>
    </row>
    <row r="97" spans="1:14" x14ac:dyDescent="0.35">
      <c r="A97" s="168" t="s">
        <v>216</v>
      </c>
      <c r="B97" s="205" t="s">
        <v>197</v>
      </c>
      <c r="C97" s="205" t="s">
        <v>217</v>
      </c>
      <c r="D97" s="248">
        <f t="shared" ca="1" si="4"/>
        <v>2256</v>
      </c>
      <c r="E97" s="248"/>
      <c r="F97" s="248">
        <f t="shared" ca="1" si="5"/>
        <v>93</v>
      </c>
      <c r="G97" s="248"/>
      <c r="H97" s="248">
        <f t="shared" ca="1" si="6"/>
        <v>6</v>
      </c>
      <c r="I97" s="248"/>
      <c r="J97" s="248">
        <f t="shared" ca="1" si="7"/>
        <v>1</v>
      </c>
      <c r="K97" s="248"/>
      <c r="L97" s="248"/>
      <c r="M97" s="248"/>
      <c r="N97" s="248"/>
    </row>
    <row r="98" spans="1:14" x14ac:dyDescent="0.35">
      <c r="A98" s="168" t="s">
        <v>218</v>
      </c>
      <c r="B98" s="205" t="s">
        <v>197</v>
      </c>
      <c r="C98" s="205" t="s">
        <v>219</v>
      </c>
      <c r="D98" s="248">
        <f t="shared" ca="1" si="4"/>
        <v>3732</v>
      </c>
      <c r="E98" s="248"/>
      <c r="F98" s="248">
        <f t="shared" ca="1" si="5"/>
        <v>92</v>
      </c>
      <c r="G98" s="248"/>
      <c r="H98" s="248">
        <f t="shared" ca="1" si="6"/>
        <v>7</v>
      </c>
      <c r="I98" s="248"/>
      <c r="J98" s="248">
        <f t="shared" ca="1" si="7"/>
        <v>1</v>
      </c>
      <c r="K98" s="248"/>
      <c r="L98" s="248"/>
      <c r="M98" s="248"/>
      <c r="N98" s="248"/>
    </row>
    <row r="99" spans="1:14" x14ac:dyDescent="0.35">
      <c r="A99" s="168" t="s">
        <v>220</v>
      </c>
      <c r="B99" s="205" t="s">
        <v>197</v>
      </c>
      <c r="C99" s="205" t="s">
        <v>221</v>
      </c>
      <c r="D99" s="248">
        <f t="shared" ca="1" si="4"/>
        <v>6190</v>
      </c>
      <c r="E99" s="248"/>
      <c r="F99" s="248">
        <f t="shared" ca="1" si="5"/>
        <v>92</v>
      </c>
      <c r="G99" s="248"/>
      <c r="H99" s="248">
        <f t="shared" ca="1" si="6"/>
        <v>7</v>
      </c>
      <c r="I99" s="248"/>
      <c r="J99" s="248">
        <f t="shared" ca="1" si="7"/>
        <v>1</v>
      </c>
      <c r="K99" s="248"/>
      <c r="L99" s="248"/>
      <c r="M99" s="248"/>
      <c r="N99" s="248"/>
    </row>
    <row r="100" spans="1:14" x14ac:dyDescent="0.35">
      <c r="A100" s="168" t="s">
        <v>222</v>
      </c>
      <c r="B100" s="205" t="s">
        <v>197</v>
      </c>
      <c r="C100" s="205" t="s">
        <v>223</v>
      </c>
      <c r="D100" s="248">
        <f t="shared" ca="1" si="4"/>
        <v>3203</v>
      </c>
      <c r="E100" s="248"/>
      <c r="F100" s="248">
        <f t="shared" ca="1" si="5"/>
        <v>91</v>
      </c>
      <c r="G100" s="248"/>
      <c r="H100" s="248">
        <f t="shared" ca="1" si="6"/>
        <v>8</v>
      </c>
      <c r="I100" s="248"/>
      <c r="J100" s="248">
        <f t="shared" ca="1" si="7"/>
        <v>2</v>
      </c>
      <c r="K100" s="248"/>
      <c r="L100" s="248"/>
      <c r="M100" s="248"/>
      <c r="N100" s="248"/>
    </row>
    <row r="101" spans="1:14" x14ac:dyDescent="0.35">
      <c r="A101" s="168" t="s">
        <v>224</v>
      </c>
      <c r="B101" s="205" t="s">
        <v>197</v>
      </c>
      <c r="C101" s="205" t="s">
        <v>225</v>
      </c>
      <c r="D101" s="248">
        <f t="shared" ca="1" si="4"/>
        <v>6199</v>
      </c>
      <c r="E101" s="248"/>
      <c r="F101" s="248">
        <f t="shared" ca="1" si="5"/>
        <v>91</v>
      </c>
      <c r="G101" s="248"/>
      <c r="H101" s="248">
        <f t="shared" ca="1" si="6"/>
        <v>8</v>
      </c>
      <c r="I101" s="248"/>
      <c r="J101" s="248">
        <f t="shared" ca="1" si="7"/>
        <v>1</v>
      </c>
      <c r="K101" s="248"/>
      <c r="L101" s="248"/>
      <c r="M101" s="248"/>
      <c r="N101" s="248"/>
    </row>
    <row r="102" spans="1:14" x14ac:dyDescent="0.35">
      <c r="A102" s="168" t="s">
        <v>228</v>
      </c>
      <c r="B102" s="489" t="s">
        <v>444</v>
      </c>
      <c r="C102" s="205" t="s">
        <v>229</v>
      </c>
      <c r="D102" s="248">
        <f t="shared" ca="1" si="4"/>
        <v>2240</v>
      </c>
      <c r="E102" s="248"/>
      <c r="F102" s="248">
        <f t="shared" ca="1" si="5"/>
        <v>90</v>
      </c>
      <c r="G102" s="248"/>
      <c r="H102" s="248">
        <f t="shared" ca="1" si="6"/>
        <v>9</v>
      </c>
      <c r="I102" s="248"/>
      <c r="J102" s="248">
        <f t="shared" ca="1" si="7"/>
        <v>2</v>
      </c>
      <c r="K102" s="248"/>
      <c r="L102" s="248"/>
      <c r="M102" s="248"/>
      <c r="N102" s="248"/>
    </row>
    <row r="103" spans="1:14" x14ac:dyDescent="0.35">
      <c r="A103" s="168" t="s">
        <v>232</v>
      </c>
      <c r="B103" s="497" t="s">
        <v>444</v>
      </c>
      <c r="C103" s="496" t="s">
        <v>233</v>
      </c>
      <c r="D103" s="248">
        <f t="shared" ca="1" si="4"/>
        <v>7275</v>
      </c>
      <c r="E103" s="248"/>
      <c r="F103" s="248">
        <f t="shared" ca="1" si="5"/>
        <v>91</v>
      </c>
      <c r="G103" s="248"/>
      <c r="H103" s="248">
        <f t="shared" ca="1" si="6"/>
        <v>8</v>
      </c>
      <c r="I103" s="248"/>
      <c r="J103" s="248">
        <f t="shared" ca="1" si="7"/>
        <v>1</v>
      </c>
      <c r="K103" s="248"/>
      <c r="L103" s="249"/>
      <c r="M103" s="248"/>
      <c r="N103" s="249"/>
    </row>
    <row r="104" spans="1:14" x14ac:dyDescent="0.35">
      <c r="A104" s="168" t="s">
        <v>230</v>
      </c>
      <c r="B104" s="498" t="s">
        <v>444</v>
      </c>
      <c r="C104" s="495" t="s">
        <v>231</v>
      </c>
      <c r="D104" s="248">
        <f t="shared" ca="1" si="4"/>
        <v>3400</v>
      </c>
      <c r="E104" s="248"/>
      <c r="F104" s="248">
        <f t="shared" ca="1" si="5"/>
        <v>91</v>
      </c>
      <c r="G104" s="248"/>
      <c r="H104" s="248">
        <f t="shared" ca="1" si="6"/>
        <v>7</v>
      </c>
      <c r="I104" s="248"/>
      <c r="J104" s="248">
        <f t="shared" ca="1" si="7"/>
        <v>2</v>
      </c>
      <c r="K104" s="246"/>
      <c r="L104" s="246"/>
      <c r="M104" s="246"/>
      <c r="N104" s="246"/>
    </row>
    <row r="105" spans="1:14" x14ac:dyDescent="0.35">
      <c r="A105" s="168" t="s">
        <v>234</v>
      </c>
      <c r="B105" s="498" t="s">
        <v>444</v>
      </c>
      <c r="C105" s="495" t="s">
        <v>235</v>
      </c>
      <c r="D105" s="248">
        <f t="shared" ca="1" si="4"/>
        <v>16406</v>
      </c>
      <c r="E105" s="248"/>
      <c r="F105" s="248">
        <f t="shared" ca="1" si="5"/>
        <v>92</v>
      </c>
      <c r="G105" s="248"/>
      <c r="H105" s="248">
        <f t="shared" ca="1" si="6"/>
        <v>7</v>
      </c>
      <c r="I105" s="248"/>
      <c r="J105" s="248">
        <f t="shared" ca="1" si="7"/>
        <v>1</v>
      </c>
      <c r="K105" s="248"/>
      <c r="L105" s="249"/>
      <c r="M105" s="248"/>
      <c r="N105" s="249"/>
    </row>
    <row r="106" spans="1:14" x14ac:dyDescent="0.35">
      <c r="A106" s="168" t="s">
        <v>236</v>
      </c>
      <c r="B106" s="489" t="s">
        <v>444</v>
      </c>
      <c r="C106" s="205" t="s">
        <v>237</v>
      </c>
      <c r="D106" s="248">
        <f t="shared" ca="1" si="4"/>
        <v>14286</v>
      </c>
      <c r="E106" s="248"/>
      <c r="F106" s="248">
        <f t="shared" ca="1" si="5"/>
        <v>93</v>
      </c>
      <c r="G106" s="248"/>
      <c r="H106" s="248">
        <f t="shared" ca="1" si="6"/>
        <v>6</v>
      </c>
      <c r="I106" s="248"/>
      <c r="J106" s="248">
        <f t="shared" ca="1" si="7"/>
        <v>1</v>
      </c>
      <c r="K106" s="248"/>
      <c r="L106" s="248"/>
      <c r="M106" s="248"/>
      <c r="N106" s="248"/>
    </row>
    <row r="107" spans="1:14" x14ac:dyDescent="0.35">
      <c r="A107" s="168" t="s">
        <v>238</v>
      </c>
      <c r="B107" s="489" t="s">
        <v>444</v>
      </c>
      <c r="C107" s="205" t="s">
        <v>239</v>
      </c>
      <c r="D107" s="248">
        <f t="shared" ca="1" si="4"/>
        <v>3309</v>
      </c>
      <c r="E107" s="248"/>
      <c r="F107" s="248">
        <f t="shared" ca="1" si="5"/>
        <v>89</v>
      </c>
      <c r="G107" s="248"/>
      <c r="H107" s="248">
        <f t="shared" ca="1" si="6"/>
        <v>9</v>
      </c>
      <c r="I107" s="248"/>
      <c r="J107" s="248">
        <f t="shared" ca="1" si="7"/>
        <v>2</v>
      </c>
      <c r="K107" s="248"/>
      <c r="L107" s="248"/>
      <c r="M107" s="248"/>
      <c r="N107" s="248"/>
    </row>
    <row r="108" spans="1:14" x14ac:dyDescent="0.35">
      <c r="A108" s="168" t="s">
        <v>240</v>
      </c>
      <c r="B108" s="489" t="s">
        <v>444</v>
      </c>
      <c r="C108" s="205" t="s">
        <v>241</v>
      </c>
      <c r="D108" s="248">
        <f t="shared" ca="1" si="4"/>
        <v>8976</v>
      </c>
      <c r="E108" s="248"/>
      <c r="F108" s="248">
        <f t="shared" ca="1" si="5"/>
        <v>91</v>
      </c>
      <c r="G108" s="248"/>
      <c r="H108" s="248">
        <f t="shared" ca="1" si="6"/>
        <v>9</v>
      </c>
      <c r="I108" s="248"/>
      <c r="J108" s="248">
        <f t="shared" ca="1" si="7"/>
        <v>1</v>
      </c>
      <c r="K108" s="248"/>
      <c r="L108" s="248"/>
      <c r="M108" s="248"/>
      <c r="N108" s="248"/>
    </row>
    <row r="109" spans="1:14" x14ac:dyDescent="0.35">
      <c r="A109" s="168" t="s">
        <v>242</v>
      </c>
      <c r="B109" s="489" t="s">
        <v>444</v>
      </c>
      <c r="C109" s="205" t="s">
        <v>243</v>
      </c>
      <c r="D109" s="248">
        <f t="shared" ca="1" si="4"/>
        <v>3008</v>
      </c>
      <c r="E109" s="248"/>
      <c r="F109" s="248">
        <f t="shared" ca="1" si="5"/>
        <v>88</v>
      </c>
      <c r="G109" s="248"/>
      <c r="H109" s="248">
        <f t="shared" ca="1" si="6"/>
        <v>11</v>
      </c>
      <c r="I109" s="248"/>
      <c r="J109" s="248">
        <f t="shared" ca="1" si="7"/>
        <v>2</v>
      </c>
      <c r="K109" s="248"/>
      <c r="L109" s="248"/>
      <c r="M109" s="248"/>
      <c r="N109" s="248"/>
    </row>
    <row r="110" spans="1:14" x14ac:dyDescent="0.35">
      <c r="A110" s="168" t="s">
        <v>244</v>
      </c>
      <c r="B110" s="489" t="s">
        <v>444</v>
      </c>
      <c r="C110" s="205" t="s">
        <v>427</v>
      </c>
      <c r="D110" s="248">
        <f t="shared" ca="1" si="4"/>
        <v>2192</v>
      </c>
      <c r="E110" s="248"/>
      <c r="F110" s="248">
        <f t="shared" ca="1" si="5"/>
        <v>91</v>
      </c>
      <c r="G110" s="248"/>
      <c r="H110" s="248">
        <f t="shared" ca="1" si="6"/>
        <v>8</v>
      </c>
      <c r="I110" s="248"/>
      <c r="J110" s="248">
        <f t="shared" ca="1" si="7"/>
        <v>1</v>
      </c>
      <c r="K110" s="248"/>
      <c r="L110" s="248"/>
      <c r="M110" s="248"/>
      <c r="N110" s="248"/>
    </row>
    <row r="111" spans="1:14" x14ac:dyDescent="0.35">
      <c r="A111" s="168" t="s">
        <v>245</v>
      </c>
      <c r="B111" s="489" t="s">
        <v>444</v>
      </c>
      <c r="C111" s="205" t="s">
        <v>246</v>
      </c>
      <c r="D111" s="248">
        <f t="shared" ca="1" si="4"/>
        <v>7956</v>
      </c>
      <c r="E111" s="248"/>
      <c r="F111" s="248">
        <f t="shared" ca="1" si="5"/>
        <v>91</v>
      </c>
      <c r="G111" s="248"/>
      <c r="H111" s="248">
        <f t="shared" ca="1" si="6"/>
        <v>7</v>
      </c>
      <c r="I111" s="248"/>
      <c r="J111" s="248">
        <f t="shared" ca="1" si="7"/>
        <v>1</v>
      </c>
      <c r="K111" s="248"/>
      <c r="L111" s="248"/>
      <c r="M111" s="248"/>
      <c r="N111" s="248"/>
    </row>
    <row r="112" spans="1:14" x14ac:dyDescent="0.35">
      <c r="A112" s="168" t="s">
        <v>247</v>
      </c>
      <c r="B112" s="489" t="s">
        <v>444</v>
      </c>
      <c r="C112" s="205" t="s">
        <v>248</v>
      </c>
      <c r="D112" s="248">
        <f t="shared" ca="1" si="4"/>
        <v>2304</v>
      </c>
      <c r="E112" s="248"/>
      <c r="F112" s="248">
        <f t="shared" ca="1" si="5"/>
        <v>92</v>
      </c>
      <c r="G112" s="248"/>
      <c r="H112" s="248">
        <f t="shared" ca="1" si="6"/>
        <v>7</v>
      </c>
      <c r="I112" s="248"/>
      <c r="J112" s="248">
        <f t="shared" ca="1" si="7"/>
        <v>1</v>
      </c>
      <c r="K112" s="248"/>
      <c r="L112" s="248"/>
      <c r="M112" s="248"/>
      <c r="N112" s="248"/>
    </row>
    <row r="113" spans="1:14" x14ac:dyDescent="0.35">
      <c r="A113" s="168" t="s">
        <v>253</v>
      </c>
      <c r="B113" s="489" t="s">
        <v>250</v>
      </c>
      <c r="C113" s="489" t="s">
        <v>254</v>
      </c>
      <c r="D113" s="248">
        <f t="shared" ca="1" si="4"/>
        <v>1626</v>
      </c>
      <c r="E113" s="248"/>
      <c r="F113" s="248">
        <f t="shared" ca="1" si="5"/>
        <v>91</v>
      </c>
      <c r="G113" s="248"/>
      <c r="H113" s="248">
        <f t="shared" ca="1" si="6"/>
        <v>7</v>
      </c>
      <c r="I113" s="248"/>
      <c r="J113" s="248">
        <f t="shared" ca="1" si="7"/>
        <v>2</v>
      </c>
      <c r="K113" s="248"/>
      <c r="L113" s="248"/>
      <c r="M113" s="248"/>
      <c r="N113" s="248"/>
    </row>
    <row r="114" spans="1:14" x14ac:dyDescent="0.35">
      <c r="A114" s="168" t="s">
        <v>255</v>
      </c>
      <c r="B114" s="489" t="s">
        <v>250</v>
      </c>
      <c r="C114" s="490" t="s">
        <v>256</v>
      </c>
      <c r="D114" s="248" t="str">
        <f t="shared" ca="1" si="4"/>
        <v>*</v>
      </c>
      <c r="E114" s="248"/>
      <c r="F114" s="248" t="str">
        <f t="shared" ca="1" si="5"/>
        <v>*</v>
      </c>
      <c r="G114" s="248"/>
      <c r="H114" s="248" t="str">
        <f t="shared" ca="1" si="6"/>
        <v>*</v>
      </c>
      <c r="I114" s="248"/>
      <c r="J114" s="248" t="str">
        <f t="shared" ca="1" si="7"/>
        <v>*</v>
      </c>
      <c r="K114" s="248"/>
      <c r="L114" s="248"/>
      <c r="M114" s="248"/>
      <c r="N114" s="248"/>
    </row>
    <row r="115" spans="1:14" x14ac:dyDescent="0.35">
      <c r="A115" s="168" t="s">
        <v>257</v>
      </c>
      <c r="B115" s="489" t="s">
        <v>250</v>
      </c>
      <c r="C115" s="490" t="s">
        <v>258</v>
      </c>
      <c r="D115" s="248">
        <f t="shared" ca="1" si="4"/>
        <v>2687</v>
      </c>
      <c r="E115" s="248"/>
      <c r="F115" s="248">
        <f t="shared" ca="1" si="5"/>
        <v>93</v>
      </c>
      <c r="G115" s="248"/>
      <c r="H115" s="248">
        <f t="shared" ca="1" si="6"/>
        <v>6</v>
      </c>
      <c r="I115" s="248"/>
      <c r="J115" s="248">
        <f t="shared" ca="1" si="7"/>
        <v>1</v>
      </c>
      <c r="K115" s="248"/>
      <c r="L115" s="248"/>
      <c r="M115" s="248"/>
      <c r="N115" s="248"/>
    </row>
    <row r="116" spans="1:14" x14ac:dyDescent="0.35">
      <c r="A116" s="168" t="s">
        <v>259</v>
      </c>
      <c r="B116" s="489" t="s">
        <v>250</v>
      </c>
      <c r="C116" s="489" t="s">
        <v>260</v>
      </c>
      <c r="D116" s="248">
        <f t="shared" ca="1" si="4"/>
        <v>1486</v>
      </c>
      <c r="E116" s="248"/>
      <c r="F116" s="248">
        <f t="shared" ca="1" si="5"/>
        <v>92</v>
      </c>
      <c r="G116" s="248"/>
      <c r="H116" s="248">
        <f t="shared" ca="1" si="6"/>
        <v>6</v>
      </c>
      <c r="I116" s="248"/>
      <c r="J116" s="248">
        <f t="shared" ca="1" si="7"/>
        <v>2</v>
      </c>
      <c r="K116" s="248"/>
      <c r="L116" s="248"/>
      <c r="M116" s="248"/>
      <c r="N116" s="248"/>
    </row>
    <row r="117" spans="1:14" x14ac:dyDescent="0.35">
      <c r="A117" s="168" t="s">
        <v>261</v>
      </c>
      <c r="B117" s="497" t="s">
        <v>250</v>
      </c>
      <c r="C117" s="499" t="s">
        <v>262</v>
      </c>
      <c r="D117" s="248">
        <f t="shared" ca="1" si="4"/>
        <v>3067</v>
      </c>
      <c r="E117" s="248"/>
      <c r="F117" s="248">
        <f t="shared" ca="1" si="5"/>
        <v>88</v>
      </c>
      <c r="G117" s="248"/>
      <c r="H117" s="248">
        <f t="shared" ca="1" si="6"/>
        <v>11</v>
      </c>
      <c r="I117" s="248"/>
      <c r="J117" s="248">
        <f t="shared" ca="1" si="7"/>
        <v>1</v>
      </c>
      <c r="K117" s="248"/>
      <c r="L117" s="249"/>
      <c r="M117" s="248"/>
      <c r="N117" s="249"/>
    </row>
    <row r="118" spans="1:14" x14ac:dyDescent="0.35">
      <c r="A118" s="168" t="s">
        <v>263</v>
      </c>
      <c r="B118" s="500" t="s">
        <v>250</v>
      </c>
      <c r="C118" s="501" t="s">
        <v>264</v>
      </c>
      <c r="D118" s="248">
        <f t="shared" ca="1" si="4"/>
        <v>2006</v>
      </c>
      <c r="E118" s="248"/>
      <c r="F118" s="248">
        <f t="shared" ca="1" si="5"/>
        <v>92</v>
      </c>
      <c r="G118" s="248"/>
      <c r="H118" s="248">
        <f t="shared" ca="1" si="6"/>
        <v>7</v>
      </c>
      <c r="I118" s="248"/>
      <c r="J118" s="248">
        <f t="shared" ca="1" si="7"/>
        <v>2</v>
      </c>
      <c r="K118" s="246"/>
      <c r="L118" s="246"/>
      <c r="M118" s="246"/>
      <c r="N118" s="246"/>
    </row>
    <row r="119" spans="1:14" x14ac:dyDescent="0.35">
      <c r="A119" s="168" t="s">
        <v>265</v>
      </c>
      <c r="B119" s="500" t="s">
        <v>250</v>
      </c>
      <c r="C119" s="501" t="s">
        <v>266</v>
      </c>
      <c r="D119" s="248">
        <f t="shared" ca="1" si="4"/>
        <v>984</v>
      </c>
      <c r="E119" s="248"/>
      <c r="F119" s="248">
        <f t="shared" ca="1" si="5"/>
        <v>93</v>
      </c>
      <c r="G119" s="248"/>
      <c r="H119" s="248">
        <f t="shared" ca="1" si="6"/>
        <v>6</v>
      </c>
      <c r="I119" s="248"/>
      <c r="J119" s="248">
        <f t="shared" ca="1" si="7"/>
        <v>1</v>
      </c>
      <c r="K119" s="248"/>
      <c r="L119" s="249"/>
      <c r="M119" s="248"/>
      <c r="N119" s="249"/>
    </row>
    <row r="120" spans="1:14" x14ac:dyDescent="0.35">
      <c r="A120" s="216" t="s">
        <v>267</v>
      </c>
      <c r="B120" s="502" t="s">
        <v>250</v>
      </c>
      <c r="C120" s="503" t="s">
        <v>268</v>
      </c>
      <c r="D120" s="248">
        <f t="shared" ca="1" si="4"/>
        <v>3150</v>
      </c>
      <c r="E120" s="248"/>
      <c r="F120" s="248">
        <f t="shared" ca="1" si="5"/>
        <v>91</v>
      </c>
      <c r="G120" s="248"/>
      <c r="H120" s="248">
        <f t="shared" ca="1" si="6"/>
        <v>7</v>
      </c>
      <c r="I120" s="248"/>
      <c r="J120" s="248">
        <f t="shared" ca="1" si="7"/>
        <v>1</v>
      </c>
      <c r="K120" s="246"/>
      <c r="L120" s="246"/>
      <c r="M120" s="246"/>
      <c r="N120" s="246"/>
    </row>
    <row r="121" spans="1:14" x14ac:dyDescent="0.35">
      <c r="A121" s="168" t="s">
        <v>269</v>
      </c>
      <c r="B121" s="504" t="s">
        <v>250</v>
      </c>
      <c r="C121" s="505" t="s">
        <v>270</v>
      </c>
      <c r="D121" s="248">
        <f t="shared" ca="1" si="4"/>
        <v>3630</v>
      </c>
      <c r="E121" s="248"/>
      <c r="F121" s="248">
        <f t="shared" ca="1" si="5"/>
        <v>92</v>
      </c>
      <c r="G121" s="248"/>
      <c r="H121" s="248">
        <f t="shared" ca="1" si="6"/>
        <v>7</v>
      </c>
      <c r="I121" s="248"/>
      <c r="J121" s="248">
        <f t="shared" ca="1" si="7"/>
        <v>1</v>
      </c>
      <c r="K121" s="248"/>
      <c r="L121" s="248"/>
      <c r="M121" s="248"/>
      <c r="N121" s="248"/>
    </row>
    <row r="122" spans="1:14" x14ac:dyDescent="0.35">
      <c r="A122" s="168" t="s">
        <v>271</v>
      </c>
      <c r="B122" s="506" t="s">
        <v>250</v>
      </c>
      <c r="C122" s="507" t="s">
        <v>272</v>
      </c>
      <c r="D122" s="248">
        <f t="shared" ca="1" si="4"/>
        <v>4806</v>
      </c>
      <c r="E122" s="248"/>
      <c r="F122" s="248">
        <f t="shared" ca="1" si="5"/>
        <v>92</v>
      </c>
      <c r="G122" s="248"/>
      <c r="H122" s="248">
        <f t="shared" ca="1" si="6"/>
        <v>7</v>
      </c>
      <c r="I122" s="248"/>
      <c r="J122" s="248">
        <f t="shared" ca="1" si="7"/>
        <v>1</v>
      </c>
      <c r="K122" s="248"/>
      <c r="L122" s="248"/>
      <c r="M122" s="248"/>
      <c r="N122" s="248"/>
    </row>
    <row r="123" spans="1:14" x14ac:dyDescent="0.35">
      <c r="A123" s="168" t="s">
        <v>273</v>
      </c>
      <c r="B123" s="508" t="s">
        <v>250</v>
      </c>
      <c r="C123" s="298" t="s">
        <v>274</v>
      </c>
      <c r="D123" s="248">
        <f t="shared" ca="1" si="4"/>
        <v>3358</v>
      </c>
      <c r="E123" s="248"/>
      <c r="F123" s="248">
        <f t="shared" ca="1" si="5"/>
        <v>91</v>
      </c>
      <c r="G123" s="248"/>
      <c r="H123" s="248">
        <f t="shared" ca="1" si="6"/>
        <v>7</v>
      </c>
      <c r="I123" s="248"/>
      <c r="J123" s="248">
        <f t="shared" ca="1" si="7"/>
        <v>2</v>
      </c>
      <c r="K123" s="248"/>
      <c r="L123" s="248"/>
      <c r="M123" s="248"/>
      <c r="N123" s="248"/>
    </row>
    <row r="124" spans="1:14" x14ac:dyDescent="0.35">
      <c r="A124" s="168" t="s">
        <v>275</v>
      </c>
      <c r="B124" s="504" t="s">
        <v>250</v>
      </c>
      <c r="C124" s="505" t="s">
        <v>276</v>
      </c>
      <c r="D124" s="248">
        <f t="shared" ca="1" si="4"/>
        <v>3338</v>
      </c>
      <c r="E124" s="248"/>
      <c r="F124" s="248">
        <f t="shared" ca="1" si="5"/>
        <v>92</v>
      </c>
      <c r="G124" s="248"/>
      <c r="H124" s="248">
        <f t="shared" ca="1" si="6"/>
        <v>6</v>
      </c>
      <c r="I124" s="248"/>
      <c r="J124" s="248">
        <f t="shared" ca="1" si="7"/>
        <v>2</v>
      </c>
      <c r="K124" s="248"/>
      <c r="L124" s="248"/>
      <c r="M124" s="248"/>
      <c r="N124" s="248"/>
    </row>
    <row r="125" spans="1:14" x14ac:dyDescent="0.35">
      <c r="A125" s="168" t="s">
        <v>277</v>
      </c>
      <c r="B125" s="508" t="s">
        <v>250</v>
      </c>
      <c r="C125" s="298" t="s">
        <v>278</v>
      </c>
      <c r="D125" s="248">
        <f t="shared" ca="1" si="4"/>
        <v>2764</v>
      </c>
      <c r="E125" s="248"/>
      <c r="F125" s="248">
        <f t="shared" ca="1" si="5"/>
        <v>93</v>
      </c>
      <c r="G125" s="248"/>
      <c r="H125" s="248">
        <f t="shared" ca="1" si="6"/>
        <v>5</v>
      </c>
      <c r="I125" s="248"/>
      <c r="J125" s="248">
        <f t="shared" ca="1" si="7"/>
        <v>2</v>
      </c>
      <c r="K125" s="248"/>
      <c r="L125" s="248"/>
      <c r="M125" s="248"/>
      <c r="N125" s="248"/>
    </row>
    <row r="126" spans="1:14" x14ac:dyDescent="0.35">
      <c r="A126" s="168" t="s">
        <v>279</v>
      </c>
      <c r="B126" s="508" t="s">
        <v>250</v>
      </c>
      <c r="C126" s="298" t="s">
        <v>280</v>
      </c>
      <c r="D126" s="248">
        <f t="shared" ca="1" si="4"/>
        <v>1532</v>
      </c>
      <c r="E126" s="248"/>
      <c r="F126" s="248">
        <f t="shared" ca="1" si="5"/>
        <v>91</v>
      </c>
      <c r="G126" s="248"/>
      <c r="H126" s="248">
        <f t="shared" ca="1" si="6"/>
        <v>8</v>
      </c>
      <c r="I126" s="248"/>
      <c r="J126" s="248">
        <f t="shared" ca="1" si="7"/>
        <v>1</v>
      </c>
      <c r="K126" s="248"/>
      <c r="L126" s="248"/>
      <c r="M126" s="248"/>
      <c r="N126" s="248"/>
    </row>
    <row r="127" spans="1:14" x14ac:dyDescent="0.35">
      <c r="A127" s="168" t="s">
        <v>283</v>
      </c>
      <c r="B127" s="508" t="s">
        <v>250</v>
      </c>
      <c r="C127" s="298" t="s">
        <v>284</v>
      </c>
      <c r="D127" s="248">
        <f t="shared" ca="1" si="4"/>
        <v>3624</v>
      </c>
      <c r="E127" s="248"/>
      <c r="F127" s="248">
        <f t="shared" ca="1" si="5"/>
        <v>90</v>
      </c>
      <c r="G127" s="248"/>
      <c r="H127" s="248">
        <f t="shared" ca="1" si="6"/>
        <v>7</v>
      </c>
      <c r="I127" s="248"/>
      <c r="J127" s="248">
        <f t="shared" ca="1" si="7"/>
        <v>3</v>
      </c>
      <c r="K127" s="248"/>
      <c r="L127" s="248"/>
      <c r="M127" s="248"/>
      <c r="N127" s="248"/>
    </row>
    <row r="128" spans="1:14" x14ac:dyDescent="0.35">
      <c r="A128" s="168" t="s">
        <v>285</v>
      </c>
      <c r="B128" s="508" t="s">
        <v>250</v>
      </c>
      <c r="C128" s="298" t="s">
        <v>286</v>
      </c>
      <c r="D128" s="248">
        <f t="shared" ca="1" si="4"/>
        <v>4244</v>
      </c>
      <c r="E128" s="248"/>
      <c r="F128" s="248">
        <f t="shared" ca="1" si="5"/>
        <v>93</v>
      </c>
      <c r="G128" s="248"/>
      <c r="H128" s="248">
        <f t="shared" ca="1" si="6"/>
        <v>6</v>
      </c>
      <c r="I128" s="248"/>
      <c r="J128" s="248">
        <f t="shared" ca="1" si="7"/>
        <v>1</v>
      </c>
      <c r="K128" s="248"/>
      <c r="L128" s="248"/>
      <c r="M128" s="248"/>
      <c r="N128" s="248"/>
    </row>
    <row r="129" spans="1:14" x14ac:dyDescent="0.35">
      <c r="A129" s="168" t="s">
        <v>287</v>
      </c>
      <c r="B129" s="508" t="s">
        <v>250</v>
      </c>
      <c r="C129" s="298" t="s">
        <v>288</v>
      </c>
      <c r="D129" s="248">
        <f t="shared" ca="1" si="4"/>
        <v>3134</v>
      </c>
      <c r="E129" s="248"/>
      <c r="F129" s="248">
        <f t="shared" ca="1" si="5"/>
        <v>93</v>
      </c>
      <c r="G129" s="248"/>
      <c r="H129" s="248">
        <f t="shared" ca="1" si="6"/>
        <v>6</v>
      </c>
      <c r="I129" s="248"/>
      <c r="J129" s="248">
        <f t="shared" ca="1" si="7"/>
        <v>1</v>
      </c>
      <c r="K129" s="248"/>
      <c r="L129" s="248"/>
      <c r="M129" s="248"/>
      <c r="N129" s="248"/>
    </row>
    <row r="130" spans="1:14" x14ac:dyDescent="0.35">
      <c r="A130" s="168" t="s">
        <v>289</v>
      </c>
      <c r="B130" s="508" t="s">
        <v>250</v>
      </c>
      <c r="C130" s="298" t="s">
        <v>290</v>
      </c>
      <c r="D130" s="248">
        <f t="shared" ca="1" si="4"/>
        <v>3824</v>
      </c>
      <c r="E130" s="248"/>
      <c r="F130" s="248">
        <f t="shared" ca="1" si="5"/>
        <v>90</v>
      </c>
      <c r="G130" s="248"/>
      <c r="H130" s="248">
        <f t="shared" ca="1" si="6"/>
        <v>8</v>
      </c>
      <c r="I130" s="248"/>
      <c r="J130" s="248">
        <f t="shared" ca="1" si="7"/>
        <v>2</v>
      </c>
      <c r="K130" s="248"/>
      <c r="L130" s="248"/>
      <c r="M130" s="248"/>
      <c r="N130" s="248"/>
    </row>
    <row r="131" spans="1:14" x14ac:dyDescent="0.35">
      <c r="A131" s="168" t="s">
        <v>291</v>
      </c>
      <c r="B131" s="508" t="s">
        <v>250</v>
      </c>
      <c r="C131" s="298" t="s">
        <v>292</v>
      </c>
      <c r="D131" s="248">
        <f t="shared" ca="1" si="4"/>
        <v>3829</v>
      </c>
      <c r="E131" s="248"/>
      <c r="F131" s="248">
        <f t="shared" ca="1" si="5"/>
        <v>94</v>
      </c>
      <c r="G131" s="248"/>
      <c r="H131" s="248">
        <f t="shared" ca="1" si="6"/>
        <v>5</v>
      </c>
      <c r="I131" s="248"/>
      <c r="J131" s="248">
        <f t="shared" ca="1" si="7"/>
        <v>1</v>
      </c>
      <c r="K131" s="248"/>
      <c r="L131" s="248"/>
      <c r="M131" s="248"/>
      <c r="N131" s="248"/>
    </row>
    <row r="132" spans="1:14" x14ac:dyDescent="0.35">
      <c r="A132" s="168" t="s">
        <v>293</v>
      </c>
      <c r="B132" s="508" t="s">
        <v>250</v>
      </c>
      <c r="C132" s="298" t="s">
        <v>294</v>
      </c>
      <c r="D132" s="248">
        <f t="shared" ca="1" si="4"/>
        <v>4740</v>
      </c>
      <c r="E132" s="248"/>
      <c r="F132" s="248">
        <f t="shared" ca="1" si="5"/>
        <v>90</v>
      </c>
      <c r="G132" s="248"/>
      <c r="H132" s="248">
        <f t="shared" ca="1" si="6"/>
        <v>8</v>
      </c>
      <c r="I132" s="248"/>
      <c r="J132" s="248">
        <f t="shared" ca="1" si="7"/>
        <v>1</v>
      </c>
      <c r="K132" s="248"/>
      <c r="L132" s="248"/>
      <c r="M132" s="248"/>
      <c r="N132" s="248"/>
    </row>
    <row r="133" spans="1:14" x14ac:dyDescent="0.35">
      <c r="A133" s="168" t="s">
        <v>295</v>
      </c>
      <c r="B133" s="508" t="s">
        <v>250</v>
      </c>
      <c r="C133" s="298" t="s">
        <v>296</v>
      </c>
      <c r="D133" s="248">
        <f t="shared" ca="1" si="4"/>
        <v>4519</v>
      </c>
      <c r="E133" s="248"/>
      <c r="F133" s="248">
        <f t="shared" ca="1" si="5"/>
        <v>92</v>
      </c>
      <c r="G133" s="248"/>
      <c r="H133" s="248">
        <f t="shared" ca="1" si="6"/>
        <v>7</v>
      </c>
      <c r="I133" s="248"/>
      <c r="J133" s="248">
        <f t="shared" ca="1" si="7"/>
        <v>1</v>
      </c>
      <c r="K133" s="248"/>
      <c r="L133" s="248"/>
      <c r="M133" s="248"/>
      <c r="N133" s="248"/>
    </row>
    <row r="134" spans="1:14" x14ac:dyDescent="0.35">
      <c r="A134" s="168" t="s">
        <v>297</v>
      </c>
      <c r="B134" s="508" t="s">
        <v>250</v>
      </c>
      <c r="C134" s="298" t="s">
        <v>298</v>
      </c>
      <c r="D134" s="248">
        <f t="shared" ca="1" si="4"/>
        <v>4613</v>
      </c>
      <c r="E134" s="248"/>
      <c r="F134" s="248">
        <f t="shared" ca="1" si="5"/>
        <v>90</v>
      </c>
      <c r="G134" s="248"/>
      <c r="H134" s="248">
        <f t="shared" ca="1" si="6"/>
        <v>9</v>
      </c>
      <c r="I134" s="248"/>
      <c r="J134" s="248">
        <f t="shared" ca="1" si="7"/>
        <v>2</v>
      </c>
      <c r="K134" s="248"/>
      <c r="L134" s="248"/>
      <c r="M134" s="248"/>
      <c r="N134" s="248"/>
    </row>
    <row r="135" spans="1:14" x14ac:dyDescent="0.35">
      <c r="A135" s="168" t="s">
        <v>299</v>
      </c>
      <c r="B135" s="508" t="s">
        <v>250</v>
      </c>
      <c r="C135" s="298" t="s">
        <v>300</v>
      </c>
      <c r="D135" s="248">
        <f t="shared" ca="1" si="4"/>
        <v>3444</v>
      </c>
      <c r="E135" s="248"/>
      <c r="F135" s="248">
        <f t="shared" ca="1" si="5"/>
        <v>92</v>
      </c>
      <c r="G135" s="248"/>
      <c r="H135" s="248">
        <f t="shared" ca="1" si="6"/>
        <v>7</v>
      </c>
      <c r="I135" s="248"/>
      <c r="J135" s="248">
        <f t="shared" ca="1" si="7"/>
        <v>1</v>
      </c>
      <c r="K135" s="248"/>
      <c r="L135" s="249"/>
      <c r="M135" s="248"/>
      <c r="N135" s="249"/>
    </row>
    <row r="136" spans="1:14" x14ac:dyDescent="0.35">
      <c r="A136" s="216" t="s">
        <v>301</v>
      </c>
      <c r="B136" s="502" t="s">
        <v>250</v>
      </c>
      <c r="C136" s="502" t="s">
        <v>302</v>
      </c>
      <c r="D136" s="248">
        <f t="shared" ca="1" si="4"/>
        <v>3050</v>
      </c>
      <c r="E136" s="248"/>
      <c r="F136" s="248">
        <f t="shared" ca="1" si="5"/>
        <v>93</v>
      </c>
      <c r="G136" s="248"/>
      <c r="H136" s="248">
        <f t="shared" ca="1" si="6"/>
        <v>5</v>
      </c>
      <c r="I136" s="248"/>
      <c r="J136" s="248">
        <f t="shared" ca="1" si="7"/>
        <v>2</v>
      </c>
      <c r="K136" s="246"/>
      <c r="L136" s="246"/>
      <c r="M136" s="246"/>
      <c r="N136" s="246"/>
    </row>
    <row r="137" spans="1:14" x14ac:dyDescent="0.35">
      <c r="A137" s="168" t="s">
        <v>303</v>
      </c>
      <c r="B137" s="508" t="s">
        <v>250</v>
      </c>
      <c r="C137" s="298" t="s">
        <v>304</v>
      </c>
      <c r="D137" s="248">
        <f t="shared" ca="1" si="4"/>
        <v>3152</v>
      </c>
      <c r="E137" s="248"/>
      <c r="F137" s="248">
        <f t="shared" ca="1" si="5"/>
        <v>94</v>
      </c>
      <c r="G137" s="248"/>
      <c r="H137" s="248">
        <f t="shared" ca="1" si="6"/>
        <v>5</v>
      </c>
      <c r="I137" s="248"/>
      <c r="J137" s="248">
        <f t="shared" ca="1" si="7"/>
        <v>1</v>
      </c>
      <c r="K137" s="248"/>
      <c r="L137" s="248"/>
      <c r="M137" s="248"/>
      <c r="N137" s="248"/>
    </row>
    <row r="138" spans="1:14" x14ac:dyDescent="0.35">
      <c r="A138" s="168" t="s">
        <v>305</v>
      </c>
      <c r="B138" s="508" t="s">
        <v>250</v>
      </c>
      <c r="C138" s="298" t="s">
        <v>306</v>
      </c>
      <c r="D138" s="248">
        <f t="shared" ca="1" si="4"/>
        <v>4161</v>
      </c>
      <c r="E138" s="248"/>
      <c r="F138" s="248">
        <f t="shared" ca="1" si="5"/>
        <v>91</v>
      </c>
      <c r="G138" s="248"/>
      <c r="H138" s="248">
        <f t="shared" ca="1" si="6"/>
        <v>7</v>
      </c>
      <c r="I138" s="248"/>
      <c r="J138" s="248">
        <f t="shared" ca="1" si="7"/>
        <v>2</v>
      </c>
      <c r="K138" s="248"/>
      <c r="L138" s="248"/>
      <c r="M138" s="248"/>
      <c r="N138" s="248"/>
    </row>
    <row r="139" spans="1:14" x14ac:dyDescent="0.35">
      <c r="A139" s="168" t="s">
        <v>307</v>
      </c>
      <c r="B139" s="508" t="s">
        <v>250</v>
      </c>
      <c r="C139" s="298" t="s">
        <v>308</v>
      </c>
      <c r="D139" s="248">
        <f t="shared" ca="1" si="4"/>
        <v>3349</v>
      </c>
      <c r="E139" s="248"/>
      <c r="F139" s="248">
        <f t="shared" ca="1" si="5"/>
        <v>94</v>
      </c>
      <c r="G139" s="248"/>
      <c r="H139" s="248">
        <f t="shared" ca="1" si="6"/>
        <v>5</v>
      </c>
      <c r="I139" s="248"/>
      <c r="J139" s="248">
        <f t="shared" ca="1" si="7"/>
        <v>1</v>
      </c>
      <c r="K139" s="248"/>
      <c r="L139" s="248"/>
      <c r="M139" s="248"/>
      <c r="N139" s="248"/>
    </row>
    <row r="140" spans="1:14" x14ac:dyDescent="0.35">
      <c r="A140" s="168" t="s">
        <v>309</v>
      </c>
      <c r="B140" s="508" t="s">
        <v>250</v>
      </c>
      <c r="C140" s="298" t="s">
        <v>310</v>
      </c>
      <c r="D140" s="248">
        <f t="shared" ca="1" si="4"/>
        <v>1992</v>
      </c>
      <c r="E140" s="248"/>
      <c r="F140" s="248">
        <f t="shared" ca="1" si="5"/>
        <v>93</v>
      </c>
      <c r="G140" s="248"/>
      <c r="H140" s="248">
        <f t="shared" ca="1" si="6"/>
        <v>6</v>
      </c>
      <c r="I140" s="248"/>
      <c r="J140" s="248">
        <f t="shared" ca="1" si="7"/>
        <v>1</v>
      </c>
      <c r="K140" s="248"/>
      <c r="L140" s="248"/>
      <c r="M140" s="248"/>
      <c r="N140" s="248"/>
    </row>
    <row r="141" spans="1:14" x14ac:dyDescent="0.35">
      <c r="A141" s="168" t="s">
        <v>311</v>
      </c>
      <c r="B141" s="508" t="s">
        <v>250</v>
      </c>
      <c r="C141" s="298" t="s">
        <v>312</v>
      </c>
      <c r="D141" s="248">
        <f t="shared" ca="1" si="4"/>
        <v>2486</v>
      </c>
      <c r="E141" s="248"/>
      <c r="F141" s="248">
        <f t="shared" ca="1" si="5"/>
        <v>92</v>
      </c>
      <c r="G141" s="248"/>
      <c r="H141" s="248">
        <f t="shared" ca="1" si="6"/>
        <v>7</v>
      </c>
      <c r="I141" s="248"/>
      <c r="J141" s="248">
        <f t="shared" ca="1" si="7"/>
        <v>0</v>
      </c>
      <c r="K141" s="248"/>
      <c r="L141" s="248"/>
      <c r="M141" s="248"/>
      <c r="N141" s="248"/>
    </row>
    <row r="142" spans="1:14" x14ac:dyDescent="0.35">
      <c r="A142" s="168" t="s">
        <v>313</v>
      </c>
      <c r="B142" s="508" t="s">
        <v>250</v>
      </c>
      <c r="C142" s="298" t="s">
        <v>314</v>
      </c>
      <c r="D142" s="248">
        <f t="shared" ca="1" si="4"/>
        <v>4012</v>
      </c>
      <c r="E142" s="248"/>
      <c r="F142" s="248">
        <f t="shared" ca="1" si="5"/>
        <v>88</v>
      </c>
      <c r="G142" s="248"/>
      <c r="H142" s="248">
        <f t="shared" ca="1" si="6"/>
        <v>10</v>
      </c>
      <c r="I142" s="248"/>
      <c r="J142" s="248">
        <f t="shared" ca="1" si="7"/>
        <v>2</v>
      </c>
      <c r="K142" s="248"/>
      <c r="L142" s="248"/>
      <c r="M142" s="248"/>
      <c r="N142" s="248"/>
    </row>
    <row r="143" spans="1:14" x14ac:dyDescent="0.35">
      <c r="A143" s="168" t="s">
        <v>315</v>
      </c>
      <c r="B143" s="508" t="s">
        <v>250</v>
      </c>
      <c r="C143" s="298" t="s">
        <v>316</v>
      </c>
      <c r="D143" s="248">
        <f t="shared" ref="D143:D180" ca="1" si="8">VLOOKUP(TRIM($A143),INDIRECT($U$14),3+$U$15,FALSE)</f>
        <v>2427</v>
      </c>
      <c r="E143" s="248"/>
      <c r="F143" s="248">
        <f t="shared" ref="F143:F180" ca="1" si="9">VLOOKUP(TRIM($A143),INDIRECT($U$14),4+$U$15,FALSE)</f>
        <v>95</v>
      </c>
      <c r="G143" s="248"/>
      <c r="H143" s="248">
        <f t="shared" ref="H143:H180" ca="1" si="10">VLOOKUP(TRIM($A143),INDIRECT($U$14),5+$U$15,FALSE)</f>
        <v>4</v>
      </c>
      <c r="I143" s="248"/>
      <c r="J143" s="248">
        <f t="shared" ref="J143:J180" ca="1" si="11">VLOOKUP(TRIM($A143),INDIRECT($U$14),6+$U$15,FALSE)</f>
        <v>1</v>
      </c>
      <c r="K143" s="248"/>
      <c r="L143" s="248"/>
      <c r="M143" s="248"/>
      <c r="N143" s="248"/>
    </row>
    <row r="144" spans="1:14" x14ac:dyDescent="0.35">
      <c r="A144" s="168" t="s">
        <v>317</v>
      </c>
      <c r="B144" s="508" t="s">
        <v>250</v>
      </c>
      <c r="C144" s="298" t="s">
        <v>318</v>
      </c>
      <c r="D144" s="248">
        <f t="shared" ca="1" si="8"/>
        <v>2517</v>
      </c>
      <c r="E144" s="248"/>
      <c r="F144" s="248">
        <f t="shared" ca="1" si="9"/>
        <v>93</v>
      </c>
      <c r="G144" s="248"/>
      <c r="H144" s="248">
        <f t="shared" ca="1" si="10"/>
        <v>6</v>
      </c>
      <c r="I144" s="248"/>
      <c r="J144" s="248">
        <f t="shared" ca="1" si="11"/>
        <v>1</v>
      </c>
      <c r="K144" s="248"/>
      <c r="L144" s="248"/>
      <c r="M144" s="248"/>
      <c r="N144" s="248"/>
    </row>
    <row r="145" spans="1:14" x14ac:dyDescent="0.35">
      <c r="A145" s="168" t="s">
        <v>319</v>
      </c>
      <c r="B145" s="508" t="s">
        <v>250</v>
      </c>
      <c r="C145" s="298" t="s">
        <v>320</v>
      </c>
      <c r="D145" s="248">
        <f t="shared" ca="1" si="8"/>
        <v>3627</v>
      </c>
      <c r="E145" s="248"/>
      <c r="F145" s="248">
        <f t="shared" ca="1" si="9"/>
        <v>92</v>
      </c>
      <c r="G145" s="248"/>
      <c r="H145" s="248">
        <f t="shared" ca="1" si="10"/>
        <v>6</v>
      </c>
      <c r="I145" s="248"/>
      <c r="J145" s="248">
        <f t="shared" ca="1" si="11"/>
        <v>2</v>
      </c>
      <c r="K145" s="248"/>
      <c r="L145" s="248"/>
      <c r="M145" s="248"/>
      <c r="N145" s="248"/>
    </row>
    <row r="146" spans="1:14" x14ac:dyDescent="0.35">
      <c r="A146" s="168" t="s">
        <v>323</v>
      </c>
      <c r="B146" s="504" t="s">
        <v>322</v>
      </c>
      <c r="C146" s="509" t="s">
        <v>324</v>
      </c>
      <c r="D146" s="248">
        <f t="shared" ca="1" si="8"/>
        <v>1498</v>
      </c>
      <c r="E146" s="248"/>
      <c r="F146" s="248">
        <f t="shared" ca="1" si="9"/>
        <v>94</v>
      </c>
      <c r="G146" s="248"/>
      <c r="H146" s="248">
        <f t="shared" ca="1" si="10"/>
        <v>6</v>
      </c>
      <c r="I146" s="248"/>
      <c r="J146" s="248">
        <f t="shared" ca="1" si="11"/>
        <v>1</v>
      </c>
      <c r="K146" s="248"/>
      <c r="L146" s="248"/>
      <c r="M146" s="248"/>
      <c r="N146" s="248"/>
    </row>
    <row r="147" spans="1:14" x14ac:dyDescent="0.35">
      <c r="A147" s="168" t="s">
        <v>325</v>
      </c>
      <c r="B147" s="508" t="s">
        <v>322</v>
      </c>
      <c r="C147" s="510" t="s">
        <v>326</v>
      </c>
      <c r="D147" s="248">
        <f t="shared" ca="1" si="8"/>
        <v>2769</v>
      </c>
      <c r="E147" s="248"/>
      <c r="F147" s="248">
        <f t="shared" ca="1" si="9"/>
        <v>91</v>
      </c>
      <c r="G147" s="248"/>
      <c r="H147" s="248">
        <f t="shared" ca="1" si="10"/>
        <v>8</v>
      </c>
      <c r="I147" s="248"/>
      <c r="J147" s="248">
        <f t="shared" ca="1" si="11"/>
        <v>1</v>
      </c>
      <c r="K147" s="248"/>
      <c r="L147" s="248"/>
      <c r="M147" s="248"/>
      <c r="N147" s="248"/>
    </row>
    <row r="148" spans="1:14" x14ac:dyDescent="0.35">
      <c r="A148" s="168" t="s">
        <v>327</v>
      </c>
      <c r="B148" s="508" t="s">
        <v>322</v>
      </c>
      <c r="C148" s="510" t="s">
        <v>328</v>
      </c>
      <c r="D148" s="248">
        <f t="shared" ca="1" si="8"/>
        <v>6166</v>
      </c>
      <c r="E148" s="248"/>
      <c r="F148" s="248">
        <f t="shared" ca="1" si="9"/>
        <v>93</v>
      </c>
      <c r="G148" s="248"/>
      <c r="H148" s="248">
        <f t="shared" ca="1" si="10"/>
        <v>6</v>
      </c>
      <c r="I148" s="248"/>
      <c r="J148" s="248">
        <f t="shared" ca="1" si="11"/>
        <v>1</v>
      </c>
      <c r="K148" s="248"/>
      <c r="L148" s="248"/>
      <c r="M148" s="248"/>
      <c r="N148" s="248"/>
    </row>
    <row r="149" spans="1:14" x14ac:dyDescent="0.35">
      <c r="A149" s="168" t="s">
        <v>329</v>
      </c>
      <c r="B149" s="508" t="s">
        <v>322</v>
      </c>
      <c r="C149" s="510" t="s">
        <v>330</v>
      </c>
      <c r="D149" s="248">
        <f t="shared" ca="1" si="8"/>
        <v>5442</v>
      </c>
      <c r="E149" s="248"/>
      <c r="F149" s="248">
        <f t="shared" ca="1" si="9"/>
        <v>90</v>
      </c>
      <c r="G149" s="248"/>
      <c r="H149" s="248">
        <f t="shared" ca="1" si="10"/>
        <v>9</v>
      </c>
      <c r="I149" s="248"/>
      <c r="J149" s="248">
        <f t="shared" ca="1" si="11"/>
        <v>1</v>
      </c>
      <c r="K149" s="248"/>
      <c r="L149" s="248"/>
      <c r="M149" s="248"/>
      <c r="N149" s="248"/>
    </row>
    <row r="150" spans="1:14" x14ac:dyDescent="0.35">
      <c r="A150" s="168" t="s">
        <v>331</v>
      </c>
      <c r="B150" s="508" t="s">
        <v>322</v>
      </c>
      <c r="C150" s="510" t="s">
        <v>332</v>
      </c>
      <c r="D150" s="248">
        <f t="shared" ca="1" si="8"/>
        <v>14910</v>
      </c>
      <c r="E150" s="248"/>
      <c r="F150" s="248">
        <f t="shared" ca="1" si="9"/>
        <v>92</v>
      </c>
      <c r="G150" s="248"/>
      <c r="H150" s="248">
        <f t="shared" ca="1" si="10"/>
        <v>6</v>
      </c>
      <c r="I150" s="248"/>
      <c r="J150" s="248">
        <f t="shared" ca="1" si="11"/>
        <v>1</v>
      </c>
      <c r="K150" s="248"/>
      <c r="L150" s="248"/>
      <c r="M150" s="248"/>
      <c r="N150" s="248"/>
    </row>
    <row r="151" spans="1:14" x14ac:dyDescent="0.35">
      <c r="A151" s="168" t="s">
        <v>333</v>
      </c>
      <c r="B151" s="508" t="s">
        <v>322</v>
      </c>
      <c r="C151" s="510" t="s">
        <v>334</v>
      </c>
      <c r="D151" s="248">
        <f t="shared" ca="1" si="8"/>
        <v>1285</v>
      </c>
      <c r="E151" s="248"/>
      <c r="F151" s="248">
        <f t="shared" ca="1" si="9"/>
        <v>91</v>
      </c>
      <c r="G151" s="248"/>
      <c r="H151" s="248">
        <f t="shared" ca="1" si="10"/>
        <v>8</v>
      </c>
      <c r="I151" s="248"/>
      <c r="J151" s="248">
        <f t="shared" ca="1" si="11"/>
        <v>1</v>
      </c>
      <c r="K151" s="248"/>
      <c r="L151" s="248"/>
      <c r="M151" s="248"/>
      <c r="N151" s="248"/>
    </row>
    <row r="152" spans="1:14" x14ac:dyDescent="0.35">
      <c r="A152" s="168" t="s">
        <v>335</v>
      </c>
      <c r="B152" s="508" t="s">
        <v>322</v>
      </c>
      <c r="C152" s="510" t="s">
        <v>336</v>
      </c>
      <c r="D152" s="248">
        <f t="shared" ca="1" si="8"/>
        <v>17820</v>
      </c>
      <c r="E152" s="248"/>
      <c r="F152" s="248">
        <f t="shared" ca="1" si="9"/>
        <v>92</v>
      </c>
      <c r="G152" s="248"/>
      <c r="H152" s="248">
        <f t="shared" ca="1" si="10"/>
        <v>7</v>
      </c>
      <c r="I152" s="248"/>
      <c r="J152" s="248">
        <f t="shared" ca="1" si="11"/>
        <v>1</v>
      </c>
      <c r="K152" s="248"/>
      <c r="L152" s="248"/>
      <c r="M152" s="248"/>
      <c r="N152" s="248"/>
    </row>
    <row r="153" spans="1:14" x14ac:dyDescent="0.35">
      <c r="A153" s="168" t="s">
        <v>337</v>
      </c>
      <c r="B153" s="508" t="s">
        <v>322</v>
      </c>
      <c r="C153" s="510" t="s">
        <v>338</v>
      </c>
      <c r="D153" s="248">
        <f t="shared" ca="1" si="8"/>
        <v>3475</v>
      </c>
      <c r="E153" s="248"/>
      <c r="F153" s="248">
        <f t="shared" ca="1" si="9"/>
        <v>92</v>
      </c>
      <c r="G153" s="248"/>
      <c r="H153" s="248">
        <f t="shared" ca="1" si="10"/>
        <v>7</v>
      </c>
      <c r="I153" s="248"/>
      <c r="J153" s="248">
        <f t="shared" ca="1" si="11"/>
        <v>1</v>
      </c>
      <c r="K153" s="248"/>
      <c r="L153" s="248"/>
      <c r="M153" s="248"/>
      <c r="N153" s="248"/>
    </row>
    <row r="154" spans="1:14" x14ac:dyDescent="0.35">
      <c r="A154" s="168" t="s">
        <v>339</v>
      </c>
      <c r="B154" s="508" t="s">
        <v>322</v>
      </c>
      <c r="C154" s="510" t="s">
        <v>340</v>
      </c>
      <c r="D154" s="248">
        <f t="shared" ca="1" si="8"/>
        <v>3860</v>
      </c>
      <c r="E154" s="248"/>
      <c r="F154" s="248">
        <f t="shared" ca="1" si="9"/>
        <v>92</v>
      </c>
      <c r="G154" s="248"/>
      <c r="H154" s="248">
        <f t="shared" ca="1" si="10"/>
        <v>8</v>
      </c>
      <c r="I154" s="248"/>
      <c r="J154" s="248">
        <f t="shared" ca="1" si="11"/>
        <v>1</v>
      </c>
      <c r="K154" s="248"/>
      <c r="L154" s="248"/>
      <c r="M154" s="248"/>
      <c r="N154" s="248"/>
    </row>
    <row r="155" spans="1:14" x14ac:dyDescent="0.35">
      <c r="A155" s="168" t="s">
        <v>341</v>
      </c>
      <c r="B155" s="508" t="s">
        <v>322</v>
      </c>
      <c r="C155" s="510" t="s">
        <v>342</v>
      </c>
      <c r="D155" s="248">
        <f t="shared" ca="1" si="8"/>
        <v>7266</v>
      </c>
      <c r="E155" s="248"/>
      <c r="F155" s="248">
        <f t="shared" ca="1" si="9"/>
        <v>92</v>
      </c>
      <c r="G155" s="248"/>
      <c r="H155" s="248">
        <f t="shared" ca="1" si="10"/>
        <v>7</v>
      </c>
      <c r="I155" s="248"/>
      <c r="J155" s="248">
        <f t="shared" ca="1" si="11"/>
        <v>1</v>
      </c>
      <c r="K155" s="248"/>
      <c r="L155" s="248"/>
      <c r="M155" s="248"/>
      <c r="N155" s="248"/>
    </row>
    <row r="156" spans="1:14" x14ac:dyDescent="0.35">
      <c r="A156" s="168" t="s">
        <v>343</v>
      </c>
      <c r="B156" s="508" t="s">
        <v>322</v>
      </c>
      <c r="C156" s="510" t="s">
        <v>344</v>
      </c>
      <c r="D156" s="248">
        <f t="shared" ca="1" si="8"/>
        <v>2338</v>
      </c>
      <c r="E156" s="248"/>
      <c r="F156" s="248">
        <f t="shared" ca="1" si="9"/>
        <v>89</v>
      </c>
      <c r="G156" s="248"/>
      <c r="H156" s="248">
        <f t="shared" ca="1" si="10"/>
        <v>9</v>
      </c>
      <c r="I156" s="248"/>
      <c r="J156" s="248">
        <f t="shared" ca="1" si="11"/>
        <v>2</v>
      </c>
      <c r="K156" s="248"/>
      <c r="L156" s="249"/>
      <c r="M156" s="248"/>
      <c r="N156" s="249"/>
    </row>
    <row r="157" spans="1:14" x14ac:dyDescent="0.35">
      <c r="A157" s="168" t="s">
        <v>345</v>
      </c>
      <c r="B157" s="498" t="s">
        <v>322</v>
      </c>
      <c r="C157" s="495" t="s">
        <v>346</v>
      </c>
      <c r="D157" s="248">
        <f t="shared" ca="1" si="8"/>
        <v>1903</v>
      </c>
      <c r="E157" s="248"/>
      <c r="F157" s="248">
        <f t="shared" ca="1" si="9"/>
        <v>89</v>
      </c>
      <c r="G157" s="248"/>
      <c r="H157" s="248">
        <f t="shared" ca="1" si="10"/>
        <v>11</v>
      </c>
      <c r="I157" s="248"/>
      <c r="J157" s="248">
        <f t="shared" ca="1" si="11"/>
        <v>0</v>
      </c>
      <c r="K157" s="246"/>
      <c r="L157" s="246"/>
      <c r="M157" s="246"/>
      <c r="N157" s="246"/>
    </row>
    <row r="158" spans="1:14" x14ac:dyDescent="0.35">
      <c r="A158" s="168" t="s">
        <v>347</v>
      </c>
      <c r="B158" s="489" t="s">
        <v>322</v>
      </c>
      <c r="C158" s="205" t="s">
        <v>348</v>
      </c>
      <c r="D158" s="248">
        <f t="shared" ca="1" si="8"/>
        <v>2418</v>
      </c>
      <c r="E158" s="248"/>
      <c r="F158" s="248">
        <f t="shared" ca="1" si="9"/>
        <v>92</v>
      </c>
      <c r="G158" s="248"/>
      <c r="H158" s="248">
        <f t="shared" ca="1" si="10"/>
        <v>7</v>
      </c>
      <c r="I158" s="248"/>
      <c r="J158" s="248">
        <f t="shared" ca="1" si="11"/>
        <v>1</v>
      </c>
      <c r="K158" s="248"/>
      <c r="L158" s="249"/>
      <c r="M158" s="248"/>
      <c r="N158" s="249"/>
    </row>
    <row r="159" spans="1:14" x14ac:dyDescent="0.35">
      <c r="A159" s="168" t="s">
        <v>349</v>
      </c>
      <c r="B159" s="489" t="s">
        <v>322</v>
      </c>
      <c r="C159" s="205" t="s">
        <v>350</v>
      </c>
      <c r="D159" s="248">
        <f t="shared" ca="1" si="8"/>
        <v>2836</v>
      </c>
      <c r="E159" s="248"/>
      <c r="F159" s="248">
        <f t="shared" ca="1" si="9"/>
        <v>92</v>
      </c>
      <c r="G159" s="248"/>
      <c r="H159" s="248">
        <f t="shared" ca="1" si="10"/>
        <v>6</v>
      </c>
      <c r="I159" s="248"/>
      <c r="J159" s="248">
        <f t="shared" ca="1" si="11"/>
        <v>2</v>
      </c>
      <c r="K159" s="248"/>
      <c r="L159" s="248"/>
      <c r="M159" s="248"/>
      <c r="N159" s="248"/>
    </row>
    <row r="160" spans="1:14" x14ac:dyDescent="0.35">
      <c r="A160" s="168" t="s">
        <v>351</v>
      </c>
      <c r="B160" s="489" t="s">
        <v>322</v>
      </c>
      <c r="C160" s="205" t="s">
        <v>352</v>
      </c>
      <c r="D160" s="248">
        <f t="shared" ca="1" si="8"/>
        <v>12778</v>
      </c>
      <c r="E160" s="248"/>
      <c r="F160" s="248">
        <f t="shared" ca="1" si="9"/>
        <v>93</v>
      </c>
      <c r="G160" s="248"/>
      <c r="H160" s="248">
        <f t="shared" ca="1" si="10"/>
        <v>6</v>
      </c>
      <c r="I160" s="248"/>
      <c r="J160" s="248">
        <f t="shared" ca="1" si="11"/>
        <v>1</v>
      </c>
      <c r="K160" s="248"/>
      <c r="L160" s="248"/>
      <c r="M160" s="248"/>
      <c r="N160" s="248"/>
    </row>
    <row r="161" spans="1:14" x14ac:dyDescent="0.35">
      <c r="A161" s="168" t="s">
        <v>353</v>
      </c>
      <c r="B161" s="489" t="s">
        <v>322</v>
      </c>
      <c r="C161" s="205" t="s">
        <v>354</v>
      </c>
      <c r="D161" s="248">
        <f t="shared" ca="1" si="8"/>
        <v>1927</v>
      </c>
      <c r="E161" s="248"/>
      <c r="F161" s="248">
        <f t="shared" ca="1" si="9"/>
        <v>92</v>
      </c>
      <c r="G161" s="248"/>
      <c r="H161" s="248">
        <f t="shared" ca="1" si="10"/>
        <v>7</v>
      </c>
      <c r="I161" s="248"/>
      <c r="J161" s="248">
        <f t="shared" ca="1" si="11"/>
        <v>1</v>
      </c>
      <c r="K161" s="248"/>
      <c r="L161" s="248"/>
      <c r="M161" s="248"/>
      <c r="N161" s="248"/>
    </row>
    <row r="162" spans="1:14" x14ac:dyDescent="0.35">
      <c r="A162" s="168" t="s">
        <v>355</v>
      </c>
      <c r="B162" s="489" t="s">
        <v>322</v>
      </c>
      <c r="C162" s="205" t="s">
        <v>356</v>
      </c>
      <c r="D162" s="248">
        <f t="shared" ca="1" si="8"/>
        <v>9227</v>
      </c>
      <c r="E162" s="248"/>
      <c r="F162" s="248">
        <f t="shared" ca="1" si="9"/>
        <v>90</v>
      </c>
      <c r="G162" s="248"/>
      <c r="H162" s="248">
        <f t="shared" ca="1" si="10"/>
        <v>8</v>
      </c>
      <c r="I162" s="248"/>
      <c r="J162" s="248">
        <f t="shared" ca="1" si="11"/>
        <v>1</v>
      </c>
      <c r="K162" s="248"/>
      <c r="L162" s="248"/>
      <c r="M162" s="248"/>
      <c r="N162" s="248"/>
    </row>
    <row r="163" spans="1:14" x14ac:dyDescent="0.35">
      <c r="A163" s="168" t="s">
        <v>357</v>
      </c>
      <c r="B163" s="489" t="s">
        <v>322</v>
      </c>
      <c r="C163" s="205" t="s">
        <v>358</v>
      </c>
      <c r="D163" s="248">
        <f t="shared" ca="1" si="8"/>
        <v>1663</v>
      </c>
      <c r="E163" s="248"/>
      <c r="F163" s="248">
        <f t="shared" ca="1" si="9"/>
        <v>94</v>
      </c>
      <c r="G163" s="248"/>
      <c r="H163" s="248">
        <f t="shared" ca="1" si="10"/>
        <v>5</v>
      </c>
      <c r="I163" s="248"/>
      <c r="J163" s="248">
        <f t="shared" ca="1" si="11"/>
        <v>1</v>
      </c>
      <c r="K163" s="248"/>
      <c r="L163" s="248"/>
      <c r="M163" s="248"/>
      <c r="N163" s="248"/>
    </row>
    <row r="164" spans="1:14" x14ac:dyDescent="0.35">
      <c r="A164" s="168" t="s">
        <v>359</v>
      </c>
      <c r="B164" s="489" t="s">
        <v>322</v>
      </c>
      <c r="C164" s="205" t="s">
        <v>360</v>
      </c>
      <c r="D164" s="248">
        <f t="shared" ca="1" si="8"/>
        <v>2032</v>
      </c>
      <c r="E164" s="248"/>
      <c r="F164" s="248">
        <f t="shared" ca="1" si="9"/>
        <v>95</v>
      </c>
      <c r="G164" s="248"/>
      <c r="H164" s="248">
        <f t="shared" ca="1" si="10"/>
        <v>4</v>
      </c>
      <c r="I164" s="248"/>
      <c r="J164" s="248">
        <f t="shared" ca="1" si="11"/>
        <v>1</v>
      </c>
      <c r="K164" s="248"/>
      <c r="L164" s="248"/>
      <c r="M164" s="248"/>
      <c r="N164" s="248"/>
    </row>
    <row r="165" spans="1:14" x14ac:dyDescent="0.35">
      <c r="A165" s="168" t="s">
        <v>363</v>
      </c>
      <c r="B165" s="489" t="s">
        <v>362</v>
      </c>
      <c r="C165" s="205" t="s">
        <v>364</v>
      </c>
      <c r="D165" s="248">
        <f t="shared" ca="1" si="8"/>
        <v>1869</v>
      </c>
      <c r="E165" s="248"/>
      <c r="F165" s="248">
        <f t="shared" ca="1" si="9"/>
        <v>91</v>
      </c>
      <c r="G165" s="248"/>
      <c r="H165" s="248">
        <f t="shared" ca="1" si="10"/>
        <v>8</v>
      </c>
      <c r="I165" s="248"/>
      <c r="J165" s="248">
        <f t="shared" ca="1" si="11"/>
        <v>1</v>
      </c>
      <c r="K165" s="248"/>
      <c r="L165" s="248"/>
      <c r="M165" s="248"/>
      <c r="N165" s="248"/>
    </row>
    <row r="166" spans="1:14" x14ac:dyDescent="0.35">
      <c r="A166" s="168" t="s">
        <v>365</v>
      </c>
      <c r="B166" s="489" t="s">
        <v>362</v>
      </c>
      <c r="C166" s="205" t="s">
        <v>366</v>
      </c>
      <c r="D166" s="248">
        <f t="shared" ca="1" si="8"/>
        <v>1943</v>
      </c>
      <c r="E166" s="248"/>
      <c r="F166" s="248">
        <f t="shared" ca="1" si="9"/>
        <v>91</v>
      </c>
      <c r="G166" s="248"/>
      <c r="H166" s="248">
        <f t="shared" ca="1" si="10"/>
        <v>8</v>
      </c>
      <c r="I166" s="248"/>
      <c r="J166" s="248">
        <f t="shared" ca="1" si="11"/>
        <v>1</v>
      </c>
      <c r="K166" s="248"/>
      <c r="L166" s="248"/>
      <c r="M166" s="248"/>
      <c r="N166" s="248"/>
    </row>
    <row r="167" spans="1:14" x14ac:dyDescent="0.35">
      <c r="A167" s="168" t="s">
        <v>367</v>
      </c>
      <c r="B167" s="489" t="s">
        <v>362</v>
      </c>
      <c r="C167" s="489" t="s">
        <v>425</v>
      </c>
      <c r="D167" s="248">
        <f t="shared" ca="1" si="8"/>
        <v>5045</v>
      </c>
      <c r="E167" s="248"/>
      <c r="F167" s="248">
        <f t="shared" ca="1" si="9"/>
        <v>90</v>
      </c>
      <c r="G167" s="248"/>
      <c r="H167" s="248">
        <f t="shared" ca="1" si="10"/>
        <v>9</v>
      </c>
      <c r="I167" s="248"/>
      <c r="J167" s="248">
        <f t="shared" ca="1" si="11"/>
        <v>1</v>
      </c>
      <c r="K167" s="248"/>
      <c r="L167" s="248"/>
      <c r="M167" s="248"/>
      <c r="N167" s="248"/>
    </row>
    <row r="168" spans="1:14" x14ac:dyDescent="0.35">
      <c r="A168" s="168" t="s">
        <v>368</v>
      </c>
      <c r="B168" s="489" t="s">
        <v>362</v>
      </c>
      <c r="C168" s="205" t="s">
        <v>369</v>
      </c>
      <c r="D168" s="248">
        <f t="shared" ca="1" si="8"/>
        <v>5766</v>
      </c>
      <c r="E168" s="248"/>
      <c r="F168" s="248">
        <f t="shared" ca="1" si="9"/>
        <v>92</v>
      </c>
      <c r="G168" s="248"/>
      <c r="H168" s="248">
        <f t="shared" ca="1" si="10"/>
        <v>7</v>
      </c>
      <c r="I168" s="248"/>
      <c r="J168" s="248">
        <f t="shared" ca="1" si="11"/>
        <v>1</v>
      </c>
      <c r="K168" s="248"/>
      <c r="L168" s="248"/>
      <c r="M168" s="248"/>
      <c r="N168" s="248"/>
    </row>
    <row r="169" spans="1:14" x14ac:dyDescent="0.35">
      <c r="A169" s="168" t="s">
        <v>370</v>
      </c>
      <c r="B169" s="489" t="s">
        <v>362</v>
      </c>
      <c r="C169" s="205" t="s">
        <v>371</v>
      </c>
      <c r="D169" s="248">
        <f t="shared" ca="1" si="8"/>
        <v>7891</v>
      </c>
      <c r="E169" s="248"/>
      <c r="F169" s="248">
        <f t="shared" ca="1" si="9"/>
        <v>93</v>
      </c>
      <c r="G169" s="248"/>
      <c r="H169" s="248">
        <f t="shared" ca="1" si="10"/>
        <v>6</v>
      </c>
      <c r="I169" s="248"/>
      <c r="J169" s="248">
        <f t="shared" ca="1" si="11"/>
        <v>1</v>
      </c>
      <c r="K169" s="248"/>
      <c r="L169" s="248"/>
      <c r="M169" s="248"/>
      <c r="N169" s="248"/>
    </row>
    <row r="170" spans="1:14" x14ac:dyDescent="0.35">
      <c r="A170" s="168" t="s">
        <v>372</v>
      </c>
      <c r="B170" s="489" t="s">
        <v>362</v>
      </c>
      <c r="C170" s="205" t="s">
        <v>373</v>
      </c>
      <c r="D170" s="248">
        <f t="shared" ca="1" si="8"/>
        <v>4102</v>
      </c>
      <c r="E170" s="248"/>
      <c r="F170" s="248">
        <f t="shared" ca="1" si="9"/>
        <v>91</v>
      </c>
      <c r="G170" s="248"/>
      <c r="H170" s="248">
        <f t="shared" ca="1" si="10"/>
        <v>8</v>
      </c>
      <c r="I170" s="248"/>
      <c r="J170" s="248">
        <f t="shared" ca="1" si="11"/>
        <v>1</v>
      </c>
      <c r="K170" s="248"/>
      <c r="L170" s="248"/>
      <c r="M170" s="248"/>
      <c r="N170" s="248"/>
    </row>
    <row r="171" spans="1:14" x14ac:dyDescent="0.35">
      <c r="A171" s="168" t="s">
        <v>374</v>
      </c>
      <c r="B171" s="489" t="s">
        <v>362</v>
      </c>
      <c r="C171" s="205" t="s">
        <v>375</v>
      </c>
      <c r="D171" s="248">
        <f t="shared" ca="1" si="8"/>
        <v>6699</v>
      </c>
      <c r="E171" s="248"/>
      <c r="F171" s="248">
        <f t="shared" ca="1" si="9"/>
        <v>91</v>
      </c>
      <c r="G171" s="248"/>
      <c r="H171" s="248">
        <f t="shared" ca="1" si="10"/>
        <v>7</v>
      </c>
      <c r="I171" s="248"/>
      <c r="J171" s="248">
        <f t="shared" ca="1" si="11"/>
        <v>1</v>
      </c>
      <c r="K171" s="248"/>
      <c r="L171" s="248"/>
      <c r="M171" s="248"/>
      <c r="N171" s="248"/>
    </row>
    <row r="172" spans="1:14" x14ac:dyDescent="0.35">
      <c r="A172" s="168" t="s">
        <v>376</v>
      </c>
      <c r="B172" s="489" t="s">
        <v>362</v>
      </c>
      <c r="C172" s="205" t="s">
        <v>377</v>
      </c>
      <c r="D172" s="248" t="str">
        <f t="shared" ca="1" si="8"/>
        <v>*</v>
      </c>
      <c r="E172" s="248"/>
      <c r="F172" s="248" t="str">
        <f t="shared" ca="1" si="9"/>
        <v>*</v>
      </c>
      <c r="G172" s="248"/>
      <c r="H172" s="248" t="str">
        <f t="shared" ca="1" si="10"/>
        <v>*</v>
      </c>
      <c r="I172" s="248"/>
      <c r="J172" s="248" t="str">
        <f t="shared" ca="1" si="11"/>
        <v>*</v>
      </c>
      <c r="K172" s="248"/>
      <c r="L172" s="248"/>
      <c r="M172" s="248"/>
      <c r="N172" s="248"/>
    </row>
    <row r="173" spans="1:14" x14ac:dyDescent="0.35">
      <c r="A173" s="168" t="s">
        <v>378</v>
      </c>
      <c r="B173" s="489" t="s">
        <v>362</v>
      </c>
      <c r="C173" s="205" t="s">
        <v>379</v>
      </c>
      <c r="D173" s="248">
        <f t="shared" ca="1" si="8"/>
        <v>2386</v>
      </c>
      <c r="E173" s="248"/>
      <c r="F173" s="248">
        <f t="shared" ca="1" si="9"/>
        <v>93</v>
      </c>
      <c r="G173" s="248"/>
      <c r="H173" s="248">
        <f t="shared" ca="1" si="10"/>
        <v>6</v>
      </c>
      <c r="I173" s="248"/>
      <c r="J173" s="248">
        <f t="shared" ca="1" si="11"/>
        <v>1</v>
      </c>
      <c r="K173" s="248"/>
      <c r="L173" s="248"/>
      <c r="M173" s="248"/>
      <c r="N173" s="248"/>
    </row>
    <row r="174" spans="1:14" x14ac:dyDescent="0.35">
      <c r="A174" s="168" t="s">
        <v>380</v>
      </c>
      <c r="B174" s="489" t="s">
        <v>362</v>
      </c>
      <c r="C174" s="205" t="s">
        <v>381</v>
      </c>
      <c r="D174" s="248">
        <f t="shared" ca="1" si="8"/>
        <v>2982</v>
      </c>
      <c r="E174" s="248"/>
      <c r="F174" s="248">
        <f t="shared" ca="1" si="9"/>
        <v>91</v>
      </c>
      <c r="G174" s="248"/>
      <c r="H174" s="248">
        <f t="shared" ca="1" si="10"/>
        <v>8</v>
      </c>
      <c r="I174" s="248"/>
      <c r="J174" s="248">
        <f t="shared" ca="1" si="11"/>
        <v>2</v>
      </c>
      <c r="K174" s="248"/>
      <c r="L174" s="248"/>
      <c r="M174" s="248"/>
      <c r="N174" s="248"/>
    </row>
    <row r="175" spans="1:14" x14ac:dyDescent="0.35">
      <c r="A175" s="168" t="s">
        <v>382</v>
      </c>
      <c r="B175" s="489" t="s">
        <v>362</v>
      </c>
      <c r="C175" s="205" t="s">
        <v>383</v>
      </c>
      <c r="D175" s="248">
        <f t="shared" ca="1" si="8"/>
        <v>1542</v>
      </c>
      <c r="E175" s="248"/>
      <c r="F175" s="248">
        <f t="shared" ca="1" si="9"/>
        <v>93</v>
      </c>
      <c r="G175" s="248"/>
      <c r="H175" s="248">
        <f t="shared" ca="1" si="10"/>
        <v>6</v>
      </c>
      <c r="I175" s="248"/>
      <c r="J175" s="248">
        <f t="shared" ca="1" si="11"/>
        <v>1</v>
      </c>
      <c r="K175" s="248"/>
      <c r="L175" s="248"/>
      <c r="M175" s="248"/>
      <c r="N175" s="248"/>
    </row>
    <row r="176" spans="1:14" x14ac:dyDescent="0.35">
      <c r="A176" s="168" t="s">
        <v>384</v>
      </c>
      <c r="B176" s="489" t="s">
        <v>362</v>
      </c>
      <c r="C176" s="205" t="s">
        <v>385</v>
      </c>
      <c r="D176" s="248">
        <f t="shared" ca="1" si="8"/>
        <v>5824</v>
      </c>
      <c r="E176" s="248"/>
      <c r="F176" s="248">
        <f t="shared" ca="1" si="9"/>
        <v>92</v>
      </c>
      <c r="G176" s="248"/>
      <c r="H176" s="248">
        <f t="shared" ca="1" si="10"/>
        <v>7</v>
      </c>
      <c r="I176" s="248"/>
      <c r="J176" s="248">
        <f t="shared" ca="1" si="11"/>
        <v>1</v>
      </c>
      <c r="K176" s="248"/>
      <c r="L176" s="248"/>
      <c r="M176" s="248"/>
      <c r="N176" s="248"/>
    </row>
    <row r="177" spans="1:16" x14ac:dyDescent="0.35">
      <c r="A177" s="168" t="s">
        <v>386</v>
      </c>
      <c r="B177" s="489" t="s">
        <v>362</v>
      </c>
      <c r="C177" s="205" t="s">
        <v>387</v>
      </c>
      <c r="D177" s="248">
        <f t="shared" ca="1" si="8"/>
        <v>3345</v>
      </c>
      <c r="E177" s="248"/>
      <c r="F177" s="248">
        <f t="shared" ca="1" si="9"/>
        <v>93</v>
      </c>
      <c r="G177" s="248"/>
      <c r="H177" s="248">
        <f t="shared" ca="1" si="10"/>
        <v>6</v>
      </c>
      <c r="I177" s="248"/>
      <c r="J177" s="248">
        <f t="shared" ca="1" si="11"/>
        <v>1</v>
      </c>
      <c r="K177" s="248"/>
      <c r="L177" s="248"/>
      <c r="M177" s="248"/>
      <c r="N177" s="248"/>
    </row>
    <row r="178" spans="1:16" x14ac:dyDescent="0.35">
      <c r="A178" s="168" t="s">
        <v>388</v>
      </c>
      <c r="B178" s="497" t="s">
        <v>362</v>
      </c>
      <c r="C178" s="496" t="s">
        <v>389</v>
      </c>
      <c r="D178" s="248">
        <f t="shared" ca="1" si="8"/>
        <v>2867</v>
      </c>
      <c r="E178" s="248"/>
      <c r="F178" s="248">
        <f t="shared" ca="1" si="9"/>
        <v>91</v>
      </c>
      <c r="G178" s="248"/>
      <c r="H178" s="248">
        <f t="shared" ca="1" si="10"/>
        <v>8</v>
      </c>
      <c r="I178" s="248"/>
      <c r="J178" s="248">
        <f t="shared" ca="1" si="11"/>
        <v>1</v>
      </c>
      <c r="K178" s="248"/>
      <c r="L178" s="249"/>
      <c r="M178" s="248"/>
      <c r="N178" s="249"/>
    </row>
    <row r="179" spans="1:16" x14ac:dyDescent="0.35">
      <c r="A179" s="168" t="s">
        <v>390</v>
      </c>
      <c r="B179" s="498" t="s">
        <v>362</v>
      </c>
      <c r="C179" s="495" t="s">
        <v>391</v>
      </c>
      <c r="D179" s="248">
        <f t="shared" ca="1" si="8"/>
        <v>1426</v>
      </c>
      <c r="E179" s="248"/>
      <c r="F179" s="248">
        <f t="shared" ca="1" si="9"/>
        <v>92</v>
      </c>
      <c r="G179" s="248"/>
      <c r="H179" s="248">
        <f t="shared" ca="1" si="10"/>
        <v>6</v>
      </c>
      <c r="I179" s="248"/>
      <c r="J179" s="248">
        <f t="shared" ca="1" si="11"/>
        <v>1</v>
      </c>
      <c r="K179" s="246"/>
      <c r="L179" s="246"/>
      <c r="M179" s="246"/>
      <c r="N179" s="246"/>
    </row>
    <row r="180" spans="1:16" x14ac:dyDescent="0.35">
      <c r="A180" s="168" t="s">
        <v>392</v>
      </c>
      <c r="B180" s="489" t="s">
        <v>362</v>
      </c>
      <c r="C180" s="205" t="s">
        <v>393</v>
      </c>
      <c r="D180" s="248">
        <f t="shared" ca="1" si="8"/>
        <v>5346</v>
      </c>
      <c r="E180" s="248"/>
      <c r="F180" s="248">
        <f t="shared" ca="1" si="9"/>
        <v>90</v>
      </c>
      <c r="G180" s="248"/>
      <c r="H180" s="248">
        <f t="shared" ca="1" si="10"/>
        <v>9</v>
      </c>
      <c r="I180" s="248"/>
      <c r="J180" s="248">
        <f t="shared" ca="1" si="11"/>
        <v>1</v>
      </c>
      <c r="K180" s="248"/>
      <c r="L180" s="249"/>
      <c r="M180" s="248"/>
      <c r="N180" s="249"/>
    </row>
    <row r="181" spans="1:16" x14ac:dyDescent="0.35">
      <c r="A181" s="169"/>
      <c r="B181" s="511"/>
      <c r="C181" s="512"/>
      <c r="D181" s="520"/>
      <c r="E181" s="520"/>
      <c r="F181" s="520"/>
      <c r="G181" s="520"/>
      <c r="H181" s="520"/>
      <c r="I181" s="520"/>
      <c r="J181" s="520"/>
      <c r="K181" s="248"/>
      <c r="L181" s="249"/>
      <c r="M181" s="248"/>
      <c r="N181" s="249"/>
    </row>
    <row r="182" spans="1:16" x14ac:dyDescent="0.35">
      <c r="A182" s="168"/>
      <c r="B182" s="250"/>
      <c r="C182" s="251"/>
      <c r="D182" s="252"/>
      <c r="E182" s="251"/>
      <c r="F182" s="253"/>
      <c r="G182" s="254"/>
      <c r="H182" s="247"/>
      <c r="I182" s="168"/>
      <c r="J182" s="78" t="s">
        <v>564</v>
      </c>
      <c r="K182" s="246"/>
      <c r="L182" s="260"/>
      <c r="M182" s="167"/>
      <c r="N182" s="34"/>
      <c r="O182" s="34"/>
    </row>
    <row r="183" spans="1:16" x14ac:dyDescent="0.35">
      <c r="A183" s="168"/>
      <c r="B183" s="250"/>
      <c r="C183" s="251"/>
      <c r="D183" s="252"/>
      <c r="E183" s="251"/>
      <c r="F183" s="253"/>
      <c r="G183" s="254"/>
      <c r="H183" s="247"/>
      <c r="I183" s="168"/>
      <c r="J183" s="253"/>
      <c r="K183" s="261"/>
      <c r="L183" s="237"/>
      <c r="M183" s="262"/>
      <c r="N183" s="237"/>
    </row>
    <row r="184" spans="1:16" ht="12" customHeight="1" x14ac:dyDescent="0.35">
      <c r="A184" s="666" t="s">
        <v>668</v>
      </c>
      <c r="B184" s="593"/>
      <c r="C184" s="593"/>
      <c r="D184" s="593"/>
      <c r="E184" s="593"/>
      <c r="F184" s="593"/>
      <c r="G184" s="593"/>
      <c r="H184" s="593"/>
      <c r="I184" s="593"/>
      <c r="J184" s="593"/>
      <c r="K184" s="265"/>
      <c r="L184" s="265"/>
      <c r="M184" s="265"/>
      <c r="N184" s="265"/>
      <c r="O184" s="264"/>
      <c r="P184" s="224"/>
    </row>
    <row r="185" spans="1:16" ht="32" customHeight="1" x14ac:dyDescent="0.35">
      <c r="A185" s="671" t="s">
        <v>574</v>
      </c>
      <c r="B185" s="671"/>
      <c r="C185" s="671"/>
      <c r="D185" s="671"/>
      <c r="E185" s="671"/>
      <c r="F185" s="671"/>
      <c r="G185" s="671"/>
      <c r="H185" s="671"/>
      <c r="I185" s="671"/>
      <c r="J185" s="671"/>
      <c r="K185" s="262"/>
      <c r="L185" s="263"/>
      <c r="M185" s="262"/>
      <c r="N185" s="262"/>
      <c r="O185" s="224"/>
      <c r="P185" s="224"/>
    </row>
    <row r="186" spans="1:16" x14ac:dyDescent="0.35">
      <c r="A186" s="206" t="s">
        <v>575</v>
      </c>
      <c r="B186" s="252"/>
      <c r="C186" s="251"/>
      <c r="D186" s="253"/>
      <c r="E186" s="254"/>
      <c r="F186" s="253"/>
      <c r="G186" s="168"/>
      <c r="H186" s="253"/>
      <c r="I186" s="168"/>
      <c r="J186" s="253"/>
      <c r="K186" s="168"/>
      <c r="L186" s="253"/>
      <c r="M186" s="168"/>
      <c r="N186" s="168"/>
    </row>
    <row r="187" spans="1:16" x14ac:dyDescent="0.35">
      <c r="A187" s="206"/>
      <c r="B187" s="252"/>
      <c r="C187" s="251"/>
      <c r="D187" s="253"/>
      <c r="E187" s="254"/>
      <c r="F187" s="253"/>
      <c r="G187" s="168"/>
      <c r="H187" s="253"/>
      <c r="I187" s="168"/>
      <c r="J187" s="253"/>
      <c r="K187" s="168"/>
      <c r="L187" s="253"/>
      <c r="M187" s="168"/>
      <c r="N187" s="168"/>
    </row>
    <row r="188" spans="1:16" x14ac:dyDescent="0.35">
      <c r="A188" s="410" t="s">
        <v>589</v>
      </c>
      <c r="B188" s="252"/>
      <c r="C188" s="251"/>
      <c r="D188" s="253"/>
      <c r="E188" s="254"/>
      <c r="F188" s="253"/>
      <c r="G188" s="168"/>
      <c r="H188" s="253"/>
      <c r="I188" s="168"/>
      <c r="J188" s="253"/>
      <c r="K188" s="168"/>
      <c r="L188" s="253"/>
      <c r="M188" s="168"/>
      <c r="N188" s="168"/>
    </row>
    <row r="190" spans="1:16" x14ac:dyDescent="0.35">
      <c r="A190" s="59"/>
    </row>
  </sheetData>
  <sheetProtection selectLockedCells="1" selectUnlockedCells="1"/>
  <mergeCells count="9">
    <mergeCell ref="F6:J6"/>
    <mergeCell ref="A6:E6"/>
    <mergeCell ref="A185:J185"/>
    <mergeCell ref="H8:J8"/>
    <mergeCell ref="I9:J9"/>
    <mergeCell ref="I10:J10"/>
    <mergeCell ref="D12:D13"/>
    <mergeCell ref="F12:J12"/>
    <mergeCell ref="A184:J184"/>
  </mergeCells>
  <dataValidations count="2">
    <dataValidation type="list" allowBlank="1" showInputMessage="1" showErrorMessage="1" sqref="I9:J9">
      <formula1>$U$9:$U$11</formula1>
    </dataValidation>
    <dataValidation type="list" allowBlank="1" showInputMessage="1" showErrorMessage="1" sqref="I10:J10">
      <formula1>$T$9:$T$12</formula1>
    </dataValidation>
  </dataValidations>
  <pageMargins left="0.74803149606299213" right="0.74803149606299213" top="0.98425196850393704" bottom="0.98425196850393704" header="0.51181102362204722" footer="0.51181102362204722"/>
  <pageSetup paperSize="9" scale="48" fitToHeight="2"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175"/>
  <sheetViews>
    <sheetView workbookViewId="0">
      <selection activeCell="B75" sqref="B75"/>
    </sheetView>
  </sheetViews>
  <sheetFormatPr defaultColWidth="9.1328125" defaultRowHeight="12.75" x14ac:dyDescent="0.35"/>
  <cols>
    <col min="1" max="1" width="9.1328125" style="319"/>
    <col min="2" max="2" width="27" style="319" bestFit="1" customWidth="1"/>
    <col min="3" max="16384" width="9.1328125" style="319"/>
  </cols>
  <sheetData>
    <row r="1" spans="1:14" ht="15" x14ac:dyDescent="0.4">
      <c r="A1" s="411" t="s">
        <v>421</v>
      </c>
    </row>
    <row r="2" spans="1:14" x14ac:dyDescent="0.35">
      <c r="C2" s="319" t="s">
        <v>486</v>
      </c>
    </row>
    <row r="3" spans="1:14" x14ac:dyDescent="0.35">
      <c r="C3" s="319">
        <v>1</v>
      </c>
    </row>
    <row r="4" spans="1:14" x14ac:dyDescent="0.35">
      <c r="C4" s="319" t="s">
        <v>487</v>
      </c>
    </row>
    <row r="5" spans="1:14" x14ac:dyDescent="0.35">
      <c r="C5" s="319" t="s">
        <v>48</v>
      </c>
      <c r="F5" s="674" t="s">
        <v>488</v>
      </c>
      <c r="G5" s="319" t="s">
        <v>400</v>
      </c>
      <c r="J5" s="674" t="s">
        <v>488</v>
      </c>
      <c r="K5" s="319" t="s">
        <v>401</v>
      </c>
      <c r="N5" s="674" t="s">
        <v>488</v>
      </c>
    </row>
    <row r="6" spans="1:14" x14ac:dyDescent="0.35">
      <c r="C6" s="319" t="s">
        <v>489</v>
      </c>
      <c r="F6" s="674"/>
      <c r="G6" s="319" t="s">
        <v>489</v>
      </c>
      <c r="J6" s="674"/>
      <c r="K6" s="319" t="s">
        <v>489</v>
      </c>
      <c r="N6" s="674"/>
    </row>
    <row r="7" spans="1:14" x14ac:dyDescent="0.35">
      <c r="C7" s="319" t="s">
        <v>48</v>
      </c>
      <c r="D7" s="319" t="s">
        <v>405</v>
      </c>
      <c r="E7" s="319" t="s">
        <v>406</v>
      </c>
      <c r="F7" s="674"/>
      <c r="G7" s="319" t="s">
        <v>48</v>
      </c>
      <c r="H7" s="319" t="s">
        <v>405</v>
      </c>
      <c r="I7" s="319" t="s">
        <v>406</v>
      </c>
      <c r="J7" s="674"/>
      <c r="K7" s="319" t="s">
        <v>48</v>
      </c>
      <c r="L7" s="319" t="s">
        <v>405</v>
      </c>
      <c r="M7" s="319" t="s">
        <v>406</v>
      </c>
      <c r="N7" s="674"/>
    </row>
    <row r="8" spans="1:14" x14ac:dyDescent="0.35">
      <c r="C8" s="319" t="s">
        <v>407</v>
      </c>
      <c r="D8" s="319" t="s">
        <v>407</v>
      </c>
      <c r="E8" s="319" t="s">
        <v>407</v>
      </c>
      <c r="F8" s="674"/>
      <c r="G8" s="319" t="s">
        <v>407</v>
      </c>
      <c r="H8" s="319" t="s">
        <v>407</v>
      </c>
      <c r="I8" s="319" t="s">
        <v>407</v>
      </c>
      <c r="J8" s="674"/>
      <c r="K8" s="319" t="s">
        <v>407</v>
      </c>
      <c r="L8" s="319" t="s">
        <v>407</v>
      </c>
      <c r="M8" s="319" t="s">
        <v>407</v>
      </c>
      <c r="N8" s="674"/>
    </row>
    <row r="9" spans="1:14" x14ac:dyDescent="0.35">
      <c r="A9" s="319" t="s">
        <v>255</v>
      </c>
      <c r="B9" s="319" t="s">
        <v>256</v>
      </c>
      <c r="C9" s="319" t="s">
        <v>441</v>
      </c>
      <c r="D9" s="319" t="s">
        <v>441</v>
      </c>
      <c r="E9" s="319" t="s">
        <v>441</v>
      </c>
      <c r="F9" s="319" t="s">
        <v>441</v>
      </c>
      <c r="G9" s="319" t="s">
        <v>441</v>
      </c>
      <c r="H9" s="319" t="s">
        <v>441</v>
      </c>
      <c r="I9" s="319" t="s">
        <v>441</v>
      </c>
      <c r="J9" s="319" t="s">
        <v>441</v>
      </c>
      <c r="K9" s="319" t="s">
        <v>441</v>
      </c>
      <c r="L9" s="319" t="s">
        <v>441</v>
      </c>
      <c r="M9" s="319" t="s">
        <v>441</v>
      </c>
      <c r="N9" s="319" t="s">
        <v>441</v>
      </c>
    </row>
    <row r="10" spans="1:14" x14ac:dyDescent="0.35">
      <c r="A10" s="319" t="s">
        <v>253</v>
      </c>
      <c r="B10" s="319" t="s">
        <v>254</v>
      </c>
      <c r="C10" s="319">
        <v>1538</v>
      </c>
      <c r="D10" s="319">
        <v>86</v>
      </c>
      <c r="E10" s="319">
        <v>13</v>
      </c>
      <c r="F10" s="319">
        <v>2</v>
      </c>
      <c r="G10" s="319">
        <v>809</v>
      </c>
      <c r="H10" s="319">
        <v>84</v>
      </c>
      <c r="I10" s="319">
        <v>13</v>
      </c>
      <c r="J10" s="319">
        <v>3</v>
      </c>
      <c r="K10" s="319">
        <v>729</v>
      </c>
      <c r="L10" s="319">
        <v>88</v>
      </c>
      <c r="M10" s="319">
        <v>12</v>
      </c>
      <c r="N10" s="319">
        <v>1</v>
      </c>
    </row>
    <row r="11" spans="1:14" x14ac:dyDescent="0.35">
      <c r="A11" s="319" t="s">
        <v>299</v>
      </c>
      <c r="B11" s="319" t="s">
        <v>300</v>
      </c>
      <c r="C11" s="319">
        <v>3140</v>
      </c>
      <c r="D11" s="319">
        <v>87</v>
      </c>
      <c r="E11" s="319">
        <v>11</v>
      </c>
      <c r="F11" s="319">
        <v>2</v>
      </c>
      <c r="G11" s="319">
        <v>1607</v>
      </c>
      <c r="H11" s="319">
        <v>85</v>
      </c>
      <c r="I11" s="319">
        <v>12</v>
      </c>
      <c r="J11" s="319">
        <v>3</v>
      </c>
      <c r="K11" s="319">
        <v>1533</v>
      </c>
      <c r="L11" s="319">
        <v>90</v>
      </c>
      <c r="M11" s="319">
        <v>9</v>
      </c>
      <c r="N11" s="319">
        <v>1</v>
      </c>
    </row>
    <row r="12" spans="1:14" x14ac:dyDescent="0.35">
      <c r="A12" s="319" t="s">
        <v>257</v>
      </c>
      <c r="B12" s="319" t="s">
        <v>258</v>
      </c>
      <c r="C12" s="319">
        <v>2627</v>
      </c>
      <c r="D12" s="319">
        <v>87</v>
      </c>
      <c r="E12" s="319">
        <v>11</v>
      </c>
      <c r="F12" s="319">
        <v>2</v>
      </c>
      <c r="G12" s="319">
        <v>1332</v>
      </c>
      <c r="H12" s="319">
        <v>84</v>
      </c>
      <c r="I12" s="319">
        <v>13</v>
      </c>
      <c r="J12" s="319">
        <v>3</v>
      </c>
      <c r="K12" s="319">
        <v>1295</v>
      </c>
      <c r="L12" s="319">
        <v>89</v>
      </c>
      <c r="M12" s="319">
        <v>9</v>
      </c>
      <c r="N12" s="319">
        <v>2</v>
      </c>
    </row>
    <row r="13" spans="1:14" x14ac:dyDescent="0.35">
      <c r="A13" s="319" t="s">
        <v>259</v>
      </c>
      <c r="B13" s="319" t="s">
        <v>260</v>
      </c>
      <c r="C13" s="319">
        <v>1398</v>
      </c>
      <c r="D13" s="319">
        <v>87</v>
      </c>
      <c r="E13" s="319">
        <v>9</v>
      </c>
      <c r="F13" s="319">
        <v>4</v>
      </c>
      <c r="G13" s="319">
        <v>741</v>
      </c>
      <c r="H13" s="319">
        <v>84</v>
      </c>
      <c r="I13" s="319">
        <v>11</v>
      </c>
      <c r="J13" s="319">
        <v>5</v>
      </c>
      <c r="K13" s="319">
        <v>657</v>
      </c>
      <c r="L13" s="319">
        <v>91</v>
      </c>
      <c r="M13" s="319">
        <v>6</v>
      </c>
      <c r="N13" s="319">
        <v>3</v>
      </c>
    </row>
    <row r="14" spans="1:14" x14ac:dyDescent="0.35">
      <c r="A14" s="319" t="s">
        <v>263</v>
      </c>
      <c r="B14" s="319" t="s">
        <v>264</v>
      </c>
      <c r="C14" s="319">
        <v>1873</v>
      </c>
      <c r="D14" s="319">
        <v>84</v>
      </c>
      <c r="E14" s="319">
        <v>14</v>
      </c>
      <c r="F14" s="319">
        <v>2</v>
      </c>
      <c r="G14" s="319">
        <v>991</v>
      </c>
      <c r="H14" s="319">
        <v>81</v>
      </c>
      <c r="I14" s="319">
        <v>16</v>
      </c>
      <c r="J14" s="319">
        <v>2</v>
      </c>
      <c r="K14" s="319">
        <v>882</v>
      </c>
      <c r="L14" s="319">
        <v>88</v>
      </c>
      <c r="M14" s="319">
        <v>11</v>
      </c>
      <c r="N14" s="319">
        <v>1</v>
      </c>
    </row>
    <row r="15" spans="1:14" x14ac:dyDescent="0.35">
      <c r="A15" s="319" t="s">
        <v>265</v>
      </c>
      <c r="B15" s="319" t="s">
        <v>266</v>
      </c>
      <c r="C15" s="319" t="s">
        <v>414</v>
      </c>
      <c r="D15" s="319" t="s">
        <v>414</v>
      </c>
      <c r="E15" s="319" t="s">
        <v>414</v>
      </c>
      <c r="F15" s="319" t="s">
        <v>414</v>
      </c>
      <c r="G15" s="319" t="s">
        <v>414</v>
      </c>
      <c r="H15" s="319" t="s">
        <v>414</v>
      </c>
      <c r="I15" s="319" t="s">
        <v>414</v>
      </c>
      <c r="J15" s="319" t="s">
        <v>414</v>
      </c>
      <c r="K15" s="319" t="s">
        <v>414</v>
      </c>
      <c r="L15" s="319" t="s">
        <v>414</v>
      </c>
      <c r="M15" s="319" t="s">
        <v>414</v>
      </c>
      <c r="N15" s="319" t="s">
        <v>414</v>
      </c>
    </row>
    <row r="16" spans="1:14" x14ac:dyDescent="0.35">
      <c r="A16" s="319" t="s">
        <v>267</v>
      </c>
      <c r="B16" s="319" t="s">
        <v>268</v>
      </c>
      <c r="C16" s="319">
        <v>3007</v>
      </c>
      <c r="D16" s="319">
        <v>87</v>
      </c>
      <c r="E16" s="319">
        <v>10</v>
      </c>
      <c r="F16" s="319">
        <v>2</v>
      </c>
      <c r="G16" s="319">
        <v>1520</v>
      </c>
      <c r="H16" s="319">
        <v>85</v>
      </c>
      <c r="I16" s="319">
        <v>13</v>
      </c>
      <c r="J16" s="319">
        <v>3</v>
      </c>
      <c r="K16" s="319">
        <v>1487</v>
      </c>
      <c r="L16" s="319">
        <v>90</v>
      </c>
      <c r="M16" s="319">
        <v>8</v>
      </c>
      <c r="N16" s="319">
        <v>2</v>
      </c>
    </row>
    <row r="17" spans="1:14" x14ac:dyDescent="0.35">
      <c r="A17" s="319" t="s">
        <v>269</v>
      </c>
      <c r="B17" s="319" t="s">
        <v>270</v>
      </c>
      <c r="C17" s="319">
        <v>3511</v>
      </c>
      <c r="D17" s="319">
        <v>85</v>
      </c>
      <c r="E17" s="319">
        <v>14</v>
      </c>
      <c r="F17" s="319">
        <v>1</v>
      </c>
      <c r="G17" s="319">
        <v>1730</v>
      </c>
      <c r="H17" s="319">
        <v>82</v>
      </c>
      <c r="I17" s="319">
        <v>17</v>
      </c>
      <c r="J17" s="319">
        <v>2</v>
      </c>
      <c r="K17" s="319">
        <v>1781</v>
      </c>
      <c r="L17" s="319">
        <v>88</v>
      </c>
      <c r="M17" s="319">
        <v>12</v>
      </c>
      <c r="N17" s="319">
        <v>1</v>
      </c>
    </row>
    <row r="18" spans="1:14" x14ac:dyDescent="0.35">
      <c r="A18" s="319" t="s">
        <v>273</v>
      </c>
      <c r="B18" s="319" t="s">
        <v>274</v>
      </c>
      <c r="C18" s="319">
        <v>3163</v>
      </c>
      <c r="D18" s="319">
        <v>84</v>
      </c>
      <c r="E18" s="319">
        <v>14</v>
      </c>
      <c r="F18" s="319">
        <v>2</v>
      </c>
      <c r="G18" s="319">
        <v>1616</v>
      </c>
      <c r="H18" s="319">
        <v>82</v>
      </c>
      <c r="I18" s="319">
        <v>15</v>
      </c>
      <c r="J18" s="319">
        <v>3</v>
      </c>
      <c r="K18" s="319">
        <v>1547</v>
      </c>
      <c r="L18" s="319">
        <v>86</v>
      </c>
      <c r="M18" s="319">
        <v>13</v>
      </c>
      <c r="N18" s="319">
        <v>1</v>
      </c>
    </row>
    <row r="19" spans="1:14" x14ac:dyDescent="0.35">
      <c r="A19" s="319" t="s">
        <v>275</v>
      </c>
      <c r="B19" s="319" t="s">
        <v>276</v>
      </c>
      <c r="C19" s="319">
        <v>3239</v>
      </c>
      <c r="D19" s="319">
        <v>87</v>
      </c>
      <c r="E19" s="319">
        <v>11</v>
      </c>
      <c r="F19" s="319">
        <v>2</v>
      </c>
      <c r="G19" s="319">
        <v>1612</v>
      </c>
      <c r="H19" s="319">
        <v>85</v>
      </c>
      <c r="I19" s="319">
        <v>12</v>
      </c>
      <c r="J19" s="319">
        <v>3</v>
      </c>
      <c r="K19" s="319">
        <v>1627</v>
      </c>
      <c r="L19" s="319">
        <v>89</v>
      </c>
      <c r="M19" s="319">
        <v>10</v>
      </c>
      <c r="N19" s="319">
        <v>1</v>
      </c>
    </row>
    <row r="20" spans="1:14" x14ac:dyDescent="0.35">
      <c r="A20" s="319" t="s">
        <v>277</v>
      </c>
      <c r="B20" s="319" t="s">
        <v>278</v>
      </c>
      <c r="C20" s="319">
        <v>2462</v>
      </c>
      <c r="D20" s="319">
        <v>90</v>
      </c>
      <c r="E20" s="319">
        <v>8</v>
      </c>
      <c r="F20" s="319">
        <v>2</v>
      </c>
      <c r="G20" s="319">
        <v>1279</v>
      </c>
      <c r="H20" s="319">
        <v>88</v>
      </c>
      <c r="I20" s="319">
        <v>10</v>
      </c>
      <c r="J20" s="319">
        <v>2</v>
      </c>
      <c r="K20" s="319">
        <v>1183</v>
      </c>
      <c r="L20" s="319">
        <v>92</v>
      </c>
      <c r="M20" s="319">
        <v>7</v>
      </c>
      <c r="N20" s="319">
        <v>1</v>
      </c>
    </row>
    <row r="21" spans="1:14" x14ac:dyDescent="0.35">
      <c r="A21" s="319" t="s">
        <v>279</v>
      </c>
      <c r="B21" s="319" t="s">
        <v>280</v>
      </c>
      <c r="C21" s="319">
        <v>1551</v>
      </c>
      <c r="D21" s="319">
        <v>84</v>
      </c>
      <c r="E21" s="319">
        <v>15</v>
      </c>
      <c r="F21" s="319">
        <v>1</v>
      </c>
      <c r="G21" s="319">
        <v>793</v>
      </c>
      <c r="H21" s="319">
        <v>83</v>
      </c>
      <c r="I21" s="319">
        <v>16</v>
      </c>
      <c r="J21" s="319">
        <v>1</v>
      </c>
      <c r="K21" s="319">
        <v>758</v>
      </c>
      <c r="L21" s="319">
        <v>86</v>
      </c>
      <c r="M21" s="319">
        <v>13</v>
      </c>
      <c r="N21" s="319">
        <v>1</v>
      </c>
    </row>
    <row r="22" spans="1:14" x14ac:dyDescent="0.35">
      <c r="A22" s="319" t="s">
        <v>283</v>
      </c>
      <c r="B22" s="319" t="s">
        <v>284</v>
      </c>
      <c r="C22" s="319">
        <v>3242</v>
      </c>
      <c r="D22" s="319">
        <v>80</v>
      </c>
      <c r="E22" s="319">
        <v>17</v>
      </c>
      <c r="F22" s="319">
        <v>3</v>
      </c>
      <c r="G22" s="319">
        <v>1719</v>
      </c>
      <c r="H22" s="319">
        <v>77</v>
      </c>
      <c r="I22" s="319">
        <v>19</v>
      </c>
      <c r="J22" s="319">
        <v>4</v>
      </c>
      <c r="K22" s="319">
        <v>1523</v>
      </c>
      <c r="L22" s="319">
        <v>84</v>
      </c>
      <c r="M22" s="319">
        <v>14</v>
      </c>
      <c r="N22" s="319">
        <v>2</v>
      </c>
    </row>
    <row r="23" spans="1:14" x14ac:dyDescent="0.35">
      <c r="A23" s="319" t="s">
        <v>285</v>
      </c>
      <c r="B23" s="319" t="s">
        <v>286</v>
      </c>
      <c r="C23" s="319">
        <v>3847</v>
      </c>
      <c r="D23" s="319">
        <v>83</v>
      </c>
      <c r="E23" s="319">
        <v>15</v>
      </c>
      <c r="F23" s="319">
        <v>2</v>
      </c>
      <c r="G23" s="319">
        <v>1974</v>
      </c>
      <c r="H23" s="319">
        <v>80</v>
      </c>
      <c r="I23" s="319">
        <v>17</v>
      </c>
      <c r="J23" s="319">
        <v>3</v>
      </c>
      <c r="K23" s="319">
        <v>1873</v>
      </c>
      <c r="L23" s="319">
        <v>86</v>
      </c>
      <c r="M23" s="319">
        <v>13</v>
      </c>
      <c r="N23" s="319">
        <v>1</v>
      </c>
    </row>
    <row r="24" spans="1:14" x14ac:dyDescent="0.35">
      <c r="A24" s="319" t="s">
        <v>287</v>
      </c>
      <c r="B24" s="319" t="s">
        <v>288</v>
      </c>
      <c r="C24" s="319">
        <v>2925</v>
      </c>
      <c r="D24" s="319">
        <v>89</v>
      </c>
      <c r="E24" s="319">
        <v>9</v>
      </c>
      <c r="F24" s="319">
        <v>1</v>
      </c>
      <c r="G24" s="319">
        <v>1496</v>
      </c>
      <c r="H24" s="319">
        <v>87</v>
      </c>
      <c r="I24" s="319">
        <v>11</v>
      </c>
      <c r="J24" s="319">
        <v>2</v>
      </c>
      <c r="K24" s="319">
        <v>1429</v>
      </c>
      <c r="L24" s="319">
        <v>92</v>
      </c>
      <c r="M24" s="319">
        <v>7</v>
      </c>
      <c r="N24" s="319">
        <v>1</v>
      </c>
    </row>
    <row r="25" spans="1:14" x14ac:dyDescent="0.35">
      <c r="A25" s="319" t="s">
        <v>289</v>
      </c>
      <c r="B25" s="319" t="s">
        <v>290</v>
      </c>
      <c r="C25" s="319">
        <v>3631</v>
      </c>
      <c r="D25" s="319">
        <v>87</v>
      </c>
      <c r="E25" s="319">
        <v>11</v>
      </c>
      <c r="F25" s="319">
        <v>2</v>
      </c>
      <c r="G25" s="319">
        <v>1855</v>
      </c>
      <c r="H25" s="319">
        <v>85</v>
      </c>
      <c r="I25" s="319">
        <v>12</v>
      </c>
      <c r="J25" s="319">
        <v>2</v>
      </c>
      <c r="K25" s="319">
        <v>1776</v>
      </c>
      <c r="L25" s="319">
        <v>89</v>
      </c>
      <c r="M25" s="319">
        <v>9</v>
      </c>
      <c r="N25" s="319">
        <v>2</v>
      </c>
    </row>
    <row r="26" spans="1:14" x14ac:dyDescent="0.35">
      <c r="A26" s="319" t="s">
        <v>291</v>
      </c>
      <c r="B26" s="319" t="s">
        <v>292</v>
      </c>
      <c r="C26" s="319">
        <v>3499</v>
      </c>
      <c r="D26" s="319">
        <v>89</v>
      </c>
      <c r="E26" s="319">
        <v>10</v>
      </c>
      <c r="F26" s="319">
        <v>1</v>
      </c>
      <c r="G26" s="319">
        <v>1825</v>
      </c>
      <c r="H26" s="319">
        <v>86</v>
      </c>
      <c r="I26" s="319">
        <v>12</v>
      </c>
      <c r="J26" s="319">
        <v>2</v>
      </c>
      <c r="K26" s="319">
        <v>1674</v>
      </c>
      <c r="L26" s="319">
        <v>92</v>
      </c>
      <c r="M26" s="319">
        <v>8</v>
      </c>
      <c r="N26" s="319">
        <v>1</v>
      </c>
    </row>
    <row r="27" spans="1:14" x14ac:dyDescent="0.35">
      <c r="A27" s="319" t="s">
        <v>293</v>
      </c>
      <c r="B27" s="319" t="s">
        <v>294</v>
      </c>
      <c r="C27" s="319">
        <v>4341</v>
      </c>
      <c r="D27" s="319">
        <v>86</v>
      </c>
      <c r="E27" s="319">
        <v>13</v>
      </c>
      <c r="F27" s="319">
        <v>1</v>
      </c>
      <c r="G27" s="319">
        <v>2219</v>
      </c>
      <c r="H27" s="319">
        <v>84</v>
      </c>
      <c r="I27" s="319">
        <v>15</v>
      </c>
      <c r="J27" s="319">
        <v>2</v>
      </c>
      <c r="K27" s="319">
        <v>2122</v>
      </c>
      <c r="L27" s="319">
        <v>88</v>
      </c>
      <c r="M27" s="319">
        <v>12</v>
      </c>
      <c r="N27" s="319">
        <v>1</v>
      </c>
    </row>
    <row r="28" spans="1:14" x14ac:dyDescent="0.35">
      <c r="A28" s="319" t="s">
        <v>295</v>
      </c>
      <c r="B28" s="319" t="s">
        <v>296</v>
      </c>
      <c r="C28" s="319">
        <v>4113</v>
      </c>
      <c r="D28" s="319">
        <v>87</v>
      </c>
      <c r="E28" s="319">
        <v>11</v>
      </c>
      <c r="F28" s="319">
        <v>2</v>
      </c>
      <c r="G28" s="319">
        <v>2175</v>
      </c>
      <c r="H28" s="319">
        <v>84</v>
      </c>
      <c r="I28" s="319">
        <v>14</v>
      </c>
      <c r="J28" s="319">
        <v>2</v>
      </c>
      <c r="K28" s="319">
        <v>1938</v>
      </c>
      <c r="L28" s="319">
        <v>90</v>
      </c>
      <c r="M28" s="319">
        <v>9</v>
      </c>
      <c r="N28" s="319">
        <v>1</v>
      </c>
    </row>
    <row r="29" spans="1:14" x14ac:dyDescent="0.35">
      <c r="A29" s="319" t="s">
        <v>297</v>
      </c>
      <c r="B29" s="319" t="s">
        <v>298</v>
      </c>
      <c r="C29" s="319">
        <v>4317</v>
      </c>
      <c r="D29" s="319">
        <v>79</v>
      </c>
      <c r="E29" s="319">
        <v>20</v>
      </c>
      <c r="F29" s="319">
        <v>2</v>
      </c>
      <c r="G29" s="319">
        <v>2161</v>
      </c>
      <c r="H29" s="319">
        <v>76</v>
      </c>
      <c r="I29" s="319">
        <v>22</v>
      </c>
      <c r="J29" s="319">
        <v>2</v>
      </c>
      <c r="K29" s="319">
        <v>2156</v>
      </c>
      <c r="L29" s="319">
        <v>81</v>
      </c>
      <c r="M29" s="319">
        <v>17</v>
      </c>
      <c r="N29" s="319">
        <v>1</v>
      </c>
    </row>
    <row r="30" spans="1:14" x14ac:dyDescent="0.35">
      <c r="A30" s="319" t="s">
        <v>261</v>
      </c>
      <c r="B30" s="319" t="s">
        <v>262</v>
      </c>
      <c r="C30" s="319">
        <v>2921</v>
      </c>
      <c r="D30" s="319">
        <v>82</v>
      </c>
      <c r="E30" s="319">
        <v>16</v>
      </c>
      <c r="F30" s="319">
        <v>2</v>
      </c>
      <c r="G30" s="319">
        <v>1485</v>
      </c>
      <c r="H30" s="319">
        <v>80</v>
      </c>
      <c r="I30" s="319">
        <v>17</v>
      </c>
      <c r="J30" s="319">
        <v>2</v>
      </c>
      <c r="K30" s="319">
        <v>1436</v>
      </c>
      <c r="L30" s="319">
        <v>84</v>
      </c>
      <c r="M30" s="319">
        <v>15</v>
      </c>
      <c r="N30" s="319">
        <v>1</v>
      </c>
    </row>
    <row r="31" spans="1:14" x14ac:dyDescent="0.35">
      <c r="A31" s="319" t="s">
        <v>301</v>
      </c>
      <c r="B31" s="319" t="s">
        <v>302</v>
      </c>
      <c r="C31" s="319">
        <v>2754</v>
      </c>
      <c r="D31" s="319">
        <v>88</v>
      </c>
      <c r="E31" s="319">
        <v>10</v>
      </c>
      <c r="F31" s="319">
        <v>1</v>
      </c>
      <c r="G31" s="319">
        <v>1425</v>
      </c>
      <c r="H31" s="319">
        <v>87</v>
      </c>
      <c r="I31" s="319">
        <v>12</v>
      </c>
      <c r="J31" s="319">
        <v>1</v>
      </c>
      <c r="K31" s="319">
        <v>1329</v>
      </c>
      <c r="L31" s="319">
        <v>90</v>
      </c>
      <c r="M31" s="319">
        <v>9</v>
      </c>
      <c r="N31" s="319">
        <v>1</v>
      </c>
    </row>
    <row r="32" spans="1:14" x14ac:dyDescent="0.35">
      <c r="A32" s="319" t="s">
        <v>303</v>
      </c>
      <c r="B32" s="319" t="s">
        <v>304</v>
      </c>
      <c r="C32" s="319">
        <v>2721</v>
      </c>
      <c r="D32" s="319">
        <v>87</v>
      </c>
      <c r="E32" s="319">
        <v>12</v>
      </c>
      <c r="F32" s="319">
        <v>1</v>
      </c>
      <c r="G32" s="319">
        <v>1397</v>
      </c>
      <c r="H32" s="319">
        <v>84</v>
      </c>
      <c r="I32" s="319">
        <v>15</v>
      </c>
      <c r="J32" s="319">
        <v>1</v>
      </c>
      <c r="K32" s="319">
        <v>1324</v>
      </c>
      <c r="L32" s="319">
        <v>90</v>
      </c>
      <c r="M32" s="319">
        <v>9</v>
      </c>
      <c r="N32" s="319">
        <v>1</v>
      </c>
    </row>
    <row r="33" spans="1:14" x14ac:dyDescent="0.35">
      <c r="A33" s="319" t="s">
        <v>305</v>
      </c>
      <c r="B33" s="319" t="s">
        <v>306</v>
      </c>
      <c r="C33" s="319">
        <v>3663</v>
      </c>
      <c r="D33" s="319">
        <v>86</v>
      </c>
      <c r="E33" s="319">
        <v>13</v>
      </c>
      <c r="F33" s="319">
        <v>1</v>
      </c>
      <c r="G33" s="319">
        <v>1878</v>
      </c>
      <c r="H33" s="319">
        <v>84</v>
      </c>
      <c r="I33" s="319">
        <v>15</v>
      </c>
      <c r="J33" s="319">
        <v>2</v>
      </c>
      <c r="K33" s="319">
        <v>1785</v>
      </c>
      <c r="L33" s="319">
        <v>88</v>
      </c>
      <c r="M33" s="319">
        <v>11</v>
      </c>
      <c r="N33" s="319">
        <v>1</v>
      </c>
    </row>
    <row r="34" spans="1:14" x14ac:dyDescent="0.35">
      <c r="A34" s="319" t="s">
        <v>307</v>
      </c>
      <c r="B34" s="319" t="s">
        <v>308</v>
      </c>
      <c r="C34" s="319">
        <v>2971</v>
      </c>
      <c r="D34" s="319">
        <v>88</v>
      </c>
      <c r="E34" s="319">
        <v>11</v>
      </c>
      <c r="F34" s="319">
        <v>1</v>
      </c>
      <c r="G34" s="319">
        <v>1538</v>
      </c>
      <c r="H34" s="319">
        <v>86</v>
      </c>
      <c r="I34" s="319">
        <v>12</v>
      </c>
      <c r="J34" s="319">
        <v>2</v>
      </c>
      <c r="K34" s="319">
        <v>1433</v>
      </c>
      <c r="L34" s="319">
        <v>90</v>
      </c>
      <c r="M34" s="319">
        <v>9</v>
      </c>
      <c r="N34" s="319">
        <v>1</v>
      </c>
    </row>
    <row r="35" spans="1:14" x14ac:dyDescent="0.35">
      <c r="A35" s="319" t="s">
        <v>309</v>
      </c>
      <c r="B35" s="319" t="s">
        <v>310</v>
      </c>
      <c r="C35" s="319">
        <v>1694</v>
      </c>
      <c r="D35" s="319">
        <v>85</v>
      </c>
      <c r="E35" s="319">
        <v>13</v>
      </c>
      <c r="F35" s="319">
        <v>1</v>
      </c>
      <c r="G35" s="319">
        <v>903</v>
      </c>
      <c r="H35" s="319">
        <v>83</v>
      </c>
      <c r="I35" s="319">
        <v>16</v>
      </c>
      <c r="J35" s="319">
        <v>1</v>
      </c>
      <c r="K35" s="319">
        <v>791</v>
      </c>
      <c r="L35" s="319">
        <v>88</v>
      </c>
      <c r="M35" s="319">
        <v>11</v>
      </c>
      <c r="N35" s="319">
        <v>1</v>
      </c>
    </row>
    <row r="36" spans="1:14" x14ac:dyDescent="0.35">
      <c r="A36" s="319" t="s">
        <v>311</v>
      </c>
      <c r="B36" s="319" t="s">
        <v>312</v>
      </c>
      <c r="C36" s="319">
        <v>2302</v>
      </c>
      <c r="D36" s="319">
        <v>84</v>
      </c>
      <c r="E36" s="319">
        <v>14</v>
      </c>
      <c r="F36" s="319">
        <v>2</v>
      </c>
      <c r="G36" s="319">
        <v>1147</v>
      </c>
      <c r="H36" s="319">
        <v>83</v>
      </c>
      <c r="I36" s="319">
        <v>16</v>
      </c>
      <c r="J36" s="319">
        <v>2</v>
      </c>
      <c r="K36" s="319">
        <v>1155</v>
      </c>
      <c r="L36" s="319">
        <v>86</v>
      </c>
      <c r="M36" s="319">
        <v>12</v>
      </c>
      <c r="N36" s="319">
        <v>1</v>
      </c>
    </row>
    <row r="37" spans="1:14" x14ac:dyDescent="0.35">
      <c r="A37" s="319" t="s">
        <v>271</v>
      </c>
      <c r="B37" s="319" t="s">
        <v>272</v>
      </c>
      <c r="C37" s="319">
        <v>4455</v>
      </c>
      <c r="D37" s="319">
        <v>90</v>
      </c>
      <c r="E37" s="319">
        <v>9</v>
      </c>
      <c r="F37" s="319">
        <v>1</v>
      </c>
      <c r="G37" s="319">
        <v>2226</v>
      </c>
      <c r="H37" s="319">
        <v>88</v>
      </c>
      <c r="I37" s="319">
        <v>10</v>
      </c>
      <c r="J37" s="319">
        <v>2</v>
      </c>
      <c r="K37" s="319">
        <v>2229</v>
      </c>
      <c r="L37" s="319">
        <v>91</v>
      </c>
      <c r="M37" s="319">
        <v>8</v>
      </c>
      <c r="N37" s="319">
        <v>1</v>
      </c>
    </row>
    <row r="38" spans="1:14" x14ac:dyDescent="0.35">
      <c r="A38" s="319" t="s">
        <v>313</v>
      </c>
      <c r="B38" s="319" t="s">
        <v>314</v>
      </c>
      <c r="C38" s="319">
        <v>3786</v>
      </c>
      <c r="D38" s="319">
        <v>85</v>
      </c>
      <c r="E38" s="319">
        <v>13</v>
      </c>
      <c r="F38" s="319">
        <v>2</v>
      </c>
      <c r="G38" s="319">
        <v>1935</v>
      </c>
      <c r="H38" s="319">
        <v>83</v>
      </c>
      <c r="I38" s="319">
        <v>15</v>
      </c>
      <c r="J38" s="319">
        <v>2</v>
      </c>
      <c r="K38" s="319">
        <v>1851</v>
      </c>
      <c r="L38" s="319">
        <v>88</v>
      </c>
      <c r="M38" s="319">
        <v>11</v>
      </c>
      <c r="N38" s="319">
        <v>1</v>
      </c>
    </row>
    <row r="39" spans="1:14" x14ac:dyDescent="0.35">
      <c r="A39" s="319" t="s">
        <v>315</v>
      </c>
      <c r="B39" s="319" t="s">
        <v>316</v>
      </c>
      <c r="C39" s="319">
        <v>2145</v>
      </c>
      <c r="D39" s="319">
        <v>92</v>
      </c>
      <c r="E39" s="319">
        <v>7</v>
      </c>
      <c r="F39" s="319">
        <v>1</v>
      </c>
      <c r="G39" s="319">
        <v>1088</v>
      </c>
      <c r="H39" s="319">
        <v>90</v>
      </c>
      <c r="I39" s="319">
        <v>9</v>
      </c>
      <c r="J39" s="319">
        <v>1</v>
      </c>
      <c r="K39" s="319">
        <v>1057</v>
      </c>
      <c r="L39" s="319">
        <v>94</v>
      </c>
      <c r="M39" s="319">
        <v>5</v>
      </c>
      <c r="N39" s="319">
        <v>1</v>
      </c>
    </row>
    <row r="40" spans="1:14" x14ac:dyDescent="0.35">
      <c r="A40" s="319" t="s">
        <v>317</v>
      </c>
      <c r="B40" s="319" t="s">
        <v>318</v>
      </c>
      <c r="C40" s="319">
        <v>2092</v>
      </c>
      <c r="D40" s="319">
        <v>90</v>
      </c>
      <c r="E40" s="319">
        <v>9</v>
      </c>
      <c r="F40" s="319">
        <v>1</v>
      </c>
      <c r="G40" s="319">
        <v>1068</v>
      </c>
      <c r="H40" s="319">
        <v>88</v>
      </c>
      <c r="I40" s="319">
        <v>11</v>
      </c>
      <c r="J40" s="319">
        <v>1</v>
      </c>
      <c r="K40" s="319">
        <v>1024</v>
      </c>
      <c r="L40" s="319">
        <v>92</v>
      </c>
      <c r="M40" s="319">
        <v>8</v>
      </c>
      <c r="N40" s="319">
        <v>0</v>
      </c>
    </row>
    <row r="41" spans="1:14" x14ac:dyDescent="0.35">
      <c r="A41" s="319" t="s">
        <v>319</v>
      </c>
      <c r="B41" s="319" t="s">
        <v>320</v>
      </c>
      <c r="C41" s="319">
        <v>3407</v>
      </c>
      <c r="D41" s="319">
        <v>85</v>
      </c>
      <c r="E41" s="319">
        <v>13</v>
      </c>
      <c r="F41" s="319">
        <v>2</v>
      </c>
      <c r="G41" s="319">
        <v>1710</v>
      </c>
      <c r="H41" s="319">
        <v>83</v>
      </c>
      <c r="I41" s="319">
        <v>14</v>
      </c>
      <c r="J41" s="319">
        <v>2</v>
      </c>
      <c r="K41" s="319">
        <v>1697</v>
      </c>
      <c r="L41" s="319">
        <v>88</v>
      </c>
      <c r="M41" s="319">
        <v>11</v>
      </c>
      <c r="N41" s="319">
        <v>1</v>
      </c>
    </row>
    <row r="42" spans="1:14" x14ac:dyDescent="0.35">
      <c r="A42" s="319" t="s">
        <v>198</v>
      </c>
      <c r="B42" s="319" t="s">
        <v>199</v>
      </c>
      <c r="C42" s="319">
        <v>14726</v>
      </c>
      <c r="D42" s="319">
        <v>84</v>
      </c>
      <c r="E42" s="319">
        <v>14</v>
      </c>
      <c r="F42" s="319">
        <v>2</v>
      </c>
      <c r="G42" s="319">
        <v>7526</v>
      </c>
      <c r="H42" s="319">
        <v>81</v>
      </c>
      <c r="I42" s="319">
        <v>16</v>
      </c>
      <c r="J42" s="319">
        <v>3</v>
      </c>
      <c r="K42" s="319">
        <v>7200</v>
      </c>
      <c r="L42" s="319">
        <v>87</v>
      </c>
      <c r="M42" s="319">
        <v>12</v>
      </c>
      <c r="N42" s="319">
        <v>1</v>
      </c>
    </row>
    <row r="43" spans="1:14" x14ac:dyDescent="0.35">
      <c r="A43" s="319" t="s">
        <v>200</v>
      </c>
      <c r="B43" s="319" t="s">
        <v>201</v>
      </c>
      <c r="C43" s="319">
        <v>3960</v>
      </c>
      <c r="D43" s="319">
        <v>85</v>
      </c>
      <c r="E43" s="319">
        <v>14</v>
      </c>
      <c r="F43" s="319">
        <v>2</v>
      </c>
      <c r="G43" s="319">
        <v>2026</v>
      </c>
      <c r="H43" s="319">
        <v>82</v>
      </c>
      <c r="I43" s="319">
        <v>15</v>
      </c>
      <c r="J43" s="319">
        <v>2</v>
      </c>
      <c r="K43" s="319">
        <v>1934</v>
      </c>
      <c r="L43" s="319">
        <v>87</v>
      </c>
      <c r="M43" s="319">
        <v>11</v>
      </c>
      <c r="N43" s="319">
        <v>1</v>
      </c>
    </row>
    <row r="44" spans="1:14" x14ac:dyDescent="0.35">
      <c r="A44" s="319" t="s">
        <v>202</v>
      </c>
      <c r="B44" s="319" t="s">
        <v>203</v>
      </c>
      <c r="C44" s="319">
        <v>3641</v>
      </c>
      <c r="D44" s="319">
        <v>86</v>
      </c>
      <c r="E44" s="319">
        <v>12</v>
      </c>
      <c r="F44" s="319">
        <v>2</v>
      </c>
      <c r="G44" s="319">
        <v>1850</v>
      </c>
      <c r="H44" s="319">
        <v>84</v>
      </c>
      <c r="I44" s="319">
        <v>13</v>
      </c>
      <c r="J44" s="319">
        <v>3</v>
      </c>
      <c r="K44" s="319">
        <v>1791</v>
      </c>
      <c r="L44" s="319">
        <v>88</v>
      </c>
      <c r="M44" s="319">
        <v>10</v>
      </c>
      <c r="N44" s="319">
        <v>1</v>
      </c>
    </row>
    <row r="45" spans="1:14" x14ac:dyDescent="0.35">
      <c r="A45" s="319" t="s">
        <v>206</v>
      </c>
      <c r="B45" s="319" t="s">
        <v>207</v>
      </c>
      <c r="C45" s="319">
        <v>4134</v>
      </c>
      <c r="D45" s="319">
        <v>84</v>
      </c>
      <c r="E45" s="319">
        <v>15</v>
      </c>
      <c r="F45" s="319">
        <v>1</v>
      </c>
      <c r="G45" s="319">
        <v>2110</v>
      </c>
      <c r="H45" s="319">
        <v>82</v>
      </c>
      <c r="I45" s="319">
        <v>17</v>
      </c>
      <c r="J45" s="319">
        <v>1</v>
      </c>
      <c r="K45" s="319">
        <v>2024</v>
      </c>
      <c r="L45" s="319">
        <v>86</v>
      </c>
      <c r="M45" s="319">
        <v>13</v>
      </c>
      <c r="N45" s="319">
        <v>1</v>
      </c>
    </row>
    <row r="46" spans="1:14" x14ac:dyDescent="0.35">
      <c r="A46" s="319" t="s">
        <v>210</v>
      </c>
      <c r="B46" s="319" t="s">
        <v>211</v>
      </c>
      <c r="C46" s="319">
        <v>2565</v>
      </c>
      <c r="D46" s="319">
        <v>92</v>
      </c>
      <c r="E46" s="319">
        <v>7</v>
      </c>
      <c r="F46" s="319">
        <v>1</v>
      </c>
      <c r="G46" s="319">
        <v>1314</v>
      </c>
      <c r="H46" s="319">
        <v>90</v>
      </c>
      <c r="I46" s="319">
        <v>8</v>
      </c>
      <c r="J46" s="319">
        <v>1</v>
      </c>
      <c r="K46" s="319">
        <v>1251</v>
      </c>
      <c r="L46" s="319">
        <v>95</v>
      </c>
      <c r="M46" s="319">
        <v>5</v>
      </c>
      <c r="N46" s="319">
        <v>1</v>
      </c>
    </row>
    <row r="47" spans="1:14" x14ac:dyDescent="0.35">
      <c r="A47" s="319" t="s">
        <v>218</v>
      </c>
      <c r="B47" s="319" t="s">
        <v>219</v>
      </c>
      <c r="C47" s="319">
        <v>3541</v>
      </c>
      <c r="D47" s="319">
        <v>90</v>
      </c>
      <c r="E47" s="319">
        <v>9</v>
      </c>
      <c r="F47" s="319">
        <v>1</v>
      </c>
      <c r="G47" s="319">
        <v>1787</v>
      </c>
      <c r="H47" s="319">
        <v>88</v>
      </c>
      <c r="I47" s="319">
        <v>11</v>
      </c>
      <c r="J47" s="319">
        <v>1</v>
      </c>
      <c r="K47" s="319">
        <v>1754</v>
      </c>
      <c r="L47" s="319">
        <v>92</v>
      </c>
      <c r="M47" s="319">
        <v>8</v>
      </c>
      <c r="N47" s="319">
        <v>1</v>
      </c>
    </row>
    <row r="48" spans="1:14" x14ac:dyDescent="0.35">
      <c r="A48" s="319" t="s">
        <v>222</v>
      </c>
      <c r="B48" s="319" t="s">
        <v>223</v>
      </c>
      <c r="C48" s="319">
        <v>2945</v>
      </c>
      <c r="D48" s="319">
        <v>82</v>
      </c>
      <c r="E48" s="319">
        <v>16</v>
      </c>
      <c r="F48" s="319">
        <v>2</v>
      </c>
      <c r="G48" s="319">
        <v>1502</v>
      </c>
      <c r="H48" s="319">
        <v>79</v>
      </c>
      <c r="I48" s="319">
        <v>18</v>
      </c>
      <c r="J48" s="319">
        <v>2</v>
      </c>
      <c r="K48" s="319">
        <v>1443</v>
      </c>
      <c r="L48" s="319">
        <v>85</v>
      </c>
      <c r="M48" s="319">
        <v>14</v>
      </c>
      <c r="N48" s="319">
        <v>2</v>
      </c>
    </row>
    <row r="49" spans="1:14" x14ac:dyDescent="0.35">
      <c r="A49" s="319" t="s">
        <v>116</v>
      </c>
      <c r="B49" s="319" t="s">
        <v>117</v>
      </c>
      <c r="C49" s="319">
        <v>1841</v>
      </c>
      <c r="D49" s="319">
        <v>84</v>
      </c>
      <c r="E49" s="319">
        <v>15</v>
      </c>
      <c r="F49" s="319">
        <v>1</v>
      </c>
      <c r="G49" s="319">
        <v>968</v>
      </c>
      <c r="H49" s="319">
        <v>82</v>
      </c>
      <c r="I49" s="319">
        <v>17</v>
      </c>
      <c r="J49" s="319">
        <v>2</v>
      </c>
      <c r="K49" s="319">
        <v>873</v>
      </c>
      <c r="L49" s="319">
        <v>87</v>
      </c>
      <c r="M49" s="319">
        <v>12</v>
      </c>
      <c r="N49" s="319">
        <v>1</v>
      </c>
    </row>
    <row r="50" spans="1:14" x14ac:dyDescent="0.35">
      <c r="A50" s="319" t="s">
        <v>120</v>
      </c>
      <c r="B50" s="319" t="s">
        <v>121</v>
      </c>
      <c r="C50" s="319">
        <v>4728</v>
      </c>
      <c r="D50" s="319">
        <v>79</v>
      </c>
      <c r="E50" s="319">
        <v>20</v>
      </c>
      <c r="F50" s="319">
        <v>2</v>
      </c>
      <c r="G50" s="319">
        <v>2423</v>
      </c>
      <c r="H50" s="319">
        <v>75</v>
      </c>
      <c r="I50" s="319">
        <v>22</v>
      </c>
      <c r="J50" s="319">
        <v>2</v>
      </c>
      <c r="K50" s="319">
        <v>2305</v>
      </c>
      <c r="L50" s="319">
        <v>82</v>
      </c>
      <c r="M50" s="319">
        <v>17</v>
      </c>
      <c r="N50" s="319">
        <v>1</v>
      </c>
    </row>
    <row r="51" spans="1:14" x14ac:dyDescent="0.35">
      <c r="A51" s="319" t="s">
        <v>132</v>
      </c>
      <c r="B51" s="319" t="s">
        <v>424</v>
      </c>
      <c r="C51" s="319">
        <v>1980</v>
      </c>
      <c r="D51" s="319">
        <v>88</v>
      </c>
      <c r="E51" s="319">
        <v>11</v>
      </c>
      <c r="F51" s="319">
        <v>1</v>
      </c>
      <c r="G51" s="319">
        <v>987</v>
      </c>
      <c r="H51" s="319">
        <v>86</v>
      </c>
      <c r="I51" s="319">
        <v>13</v>
      </c>
      <c r="J51" s="319">
        <v>1</v>
      </c>
      <c r="K51" s="319">
        <v>993</v>
      </c>
      <c r="L51" s="319">
        <v>90</v>
      </c>
      <c r="M51" s="319">
        <v>9</v>
      </c>
      <c r="N51" s="319">
        <v>1</v>
      </c>
    </row>
    <row r="52" spans="1:14" x14ac:dyDescent="0.35">
      <c r="A52" s="319" t="s">
        <v>130</v>
      </c>
      <c r="B52" s="319" t="s">
        <v>131</v>
      </c>
      <c r="C52" s="319">
        <v>2924</v>
      </c>
      <c r="D52" s="319">
        <v>86</v>
      </c>
      <c r="E52" s="319">
        <v>12</v>
      </c>
      <c r="F52" s="319">
        <v>2</v>
      </c>
      <c r="G52" s="319">
        <v>1478</v>
      </c>
      <c r="H52" s="319">
        <v>83</v>
      </c>
      <c r="I52" s="319">
        <v>15</v>
      </c>
      <c r="J52" s="319">
        <v>2</v>
      </c>
      <c r="K52" s="319">
        <v>1446</v>
      </c>
      <c r="L52" s="319">
        <v>89</v>
      </c>
      <c r="M52" s="319">
        <v>10</v>
      </c>
      <c r="N52" s="319">
        <v>2</v>
      </c>
    </row>
    <row r="53" spans="1:14" x14ac:dyDescent="0.35">
      <c r="A53" s="319" t="s">
        <v>143</v>
      </c>
      <c r="B53" s="319" t="s">
        <v>144</v>
      </c>
      <c r="C53" s="319">
        <v>3604</v>
      </c>
      <c r="D53" s="319">
        <v>85</v>
      </c>
      <c r="E53" s="319">
        <v>14</v>
      </c>
      <c r="F53" s="319">
        <v>1</v>
      </c>
      <c r="G53" s="319">
        <v>1868</v>
      </c>
      <c r="H53" s="319">
        <v>83</v>
      </c>
      <c r="I53" s="319">
        <v>16</v>
      </c>
      <c r="J53" s="319">
        <v>1</v>
      </c>
      <c r="K53" s="319">
        <v>1736</v>
      </c>
      <c r="L53" s="319">
        <v>88</v>
      </c>
      <c r="M53" s="319">
        <v>12</v>
      </c>
      <c r="N53" s="319">
        <v>1</v>
      </c>
    </row>
    <row r="54" spans="1:14" x14ac:dyDescent="0.35">
      <c r="A54" s="319" t="s">
        <v>104</v>
      </c>
      <c r="B54" s="319" t="s">
        <v>105</v>
      </c>
      <c r="C54" s="319">
        <v>3597</v>
      </c>
      <c r="D54" s="319">
        <v>86</v>
      </c>
      <c r="E54" s="319">
        <v>12</v>
      </c>
      <c r="F54" s="319">
        <v>2</v>
      </c>
      <c r="G54" s="319">
        <v>1904</v>
      </c>
      <c r="H54" s="319">
        <v>84</v>
      </c>
      <c r="I54" s="319">
        <v>14</v>
      </c>
      <c r="J54" s="319">
        <v>2</v>
      </c>
      <c r="K54" s="319">
        <v>1693</v>
      </c>
      <c r="L54" s="319">
        <v>88</v>
      </c>
      <c r="M54" s="319">
        <v>10</v>
      </c>
      <c r="N54" s="319">
        <v>2</v>
      </c>
    </row>
    <row r="55" spans="1:14" x14ac:dyDescent="0.35">
      <c r="A55" s="319" t="s">
        <v>106</v>
      </c>
      <c r="B55" s="319" t="s">
        <v>107</v>
      </c>
      <c r="C55" s="319">
        <v>2208</v>
      </c>
      <c r="D55" s="319">
        <v>84</v>
      </c>
      <c r="E55" s="319">
        <v>15</v>
      </c>
      <c r="F55" s="319">
        <v>1</v>
      </c>
      <c r="G55" s="319">
        <v>1124</v>
      </c>
      <c r="H55" s="319">
        <v>81</v>
      </c>
      <c r="I55" s="319">
        <v>18</v>
      </c>
      <c r="J55" s="319">
        <v>1</v>
      </c>
      <c r="K55" s="319">
        <v>1084</v>
      </c>
      <c r="L55" s="319">
        <v>86</v>
      </c>
      <c r="M55" s="319">
        <v>13</v>
      </c>
      <c r="N55" s="319">
        <v>1</v>
      </c>
    </row>
    <row r="56" spans="1:14" x14ac:dyDescent="0.35">
      <c r="A56" s="319" t="s">
        <v>122</v>
      </c>
      <c r="B56" s="319" t="s">
        <v>123</v>
      </c>
      <c r="C56" s="319">
        <v>6165</v>
      </c>
      <c r="D56" s="319">
        <v>82</v>
      </c>
      <c r="E56" s="319">
        <v>16</v>
      </c>
      <c r="F56" s="319">
        <v>2</v>
      </c>
      <c r="G56" s="319">
        <v>3125</v>
      </c>
      <c r="H56" s="319">
        <v>79</v>
      </c>
      <c r="I56" s="319">
        <v>18</v>
      </c>
      <c r="J56" s="319">
        <v>3</v>
      </c>
      <c r="K56" s="319">
        <v>3040</v>
      </c>
      <c r="L56" s="319">
        <v>85</v>
      </c>
      <c r="M56" s="319">
        <v>13</v>
      </c>
      <c r="N56" s="319">
        <v>2</v>
      </c>
    </row>
    <row r="57" spans="1:14" x14ac:dyDescent="0.35">
      <c r="A57" s="319" t="s">
        <v>124</v>
      </c>
      <c r="B57" s="319" t="s">
        <v>125</v>
      </c>
      <c r="C57" s="319">
        <v>3266</v>
      </c>
      <c r="D57" s="319">
        <v>85</v>
      </c>
      <c r="E57" s="319">
        <v>13</v>
      </c>
      <c r="F57" s="319">
        <v>2</v>
      </c>
      <c r="G57" s="319">
        <v>1632</v>
      </c>
      <c r="H57" s="319">
        <v>84</v>
      </c>
      <c r="I57" s="319">
        <v>13</v>
      </c>
      <c r="J57" s="319">
        <v>3</v>
      </c>
      <c r="K57" s="319">
        <v>1634</v>
      </c>
      <c r="L57" s="319">
        <v>86</v>
      </c>
      <c r="M57" s="319">
        <v>12</v>
      </c>
      <c r="N57" s="319">
        <v>1</v>
      </c>
    </row>
    <row r="58" spans="1:14" x14ac:dyDescent="0.35">
      <c r="A58" s="319" t="s">
        <v>126</v>
      </c>
      <c r="B58" s="319" t="s">
        <v>127</v>
      </c>
      <c r="C58" s="319">
        <v>2730</v>
      </c>
      <c r="D58" s="319">
        <v>87</v>
      </c>
      <c r="E58" s="319">
        <v>11</v>
      </c>
      <c r="F58" s="319">
        <v>1</v>
      </c>
      <c r="G58" s="319">
        <v>1405</v>
      </c>
      <c r="H58" s="319">
        <v>85</v>
      </c>
      <c r="I58" s="319">
        <v>13</v>
      </c>
      <c r="J58" s="319">
        <v>2</v>
      </c>
      <c r="K58" s="319">
        <v>1325</v>
      </c>
      <c r="L58" s="319">
        <v>89</v>
      </c>
      <c r="M58" s="319">
        <v>10</v>
      </c>
      <c r="N58" s="319">
        <v>1</v>
      </c>
    </row>
    <row r="59" spans="1:14" x14ac:dyDescent="0.35">
      <c r="A59" s="319" t="s">
        <v>128</v>
      </c>
      <c r="B59" s="319" t="s">
        <v>129</v>
      </c>
      <c r="C59" s="319">
        <v>2706</v>
      </c>
      <c r="D59" s="319">
        <v>84</v>
      </c>
      <c r="E59" s="319">
        <v>14</v>
      </c>
      <c r="F59" s="319">
        <v>2</v>
      </c>
      <c r="G59" s="319">
        <v>1408</v>
      </c>
      <c r="H59" s="319">
        <v>83</v>
      </c>
      <c r="I59" s="319">
        <v>15</v>
      </c>
      <c r="J59" s="319">
        <v>3</v>
      </c>
      <c r="K59" s="319">
        <v>1298</v>
      </c>
      <c r="L59" s="319">
        <v>87</v>
      </c>
      <c r="M59" s="319">
        <v>13</v>
      </c>
      <c r="N59" s="319">
        <v>1</v>
      </c>
    </row>
    <row r="60" spans="1:14" x14ac:dyDescent="0.35">
      <c r="A60" s="319" t="s">
        <v>133</v>
      </c>
      <c r="B60" s="319" t="s">
        <v>134</v>
      </c>
      <c r="C60" s="319">
        <v>3290</v>
      </c>
      <c r="D60" s="319">
        <v>87</v>
      </c>
      <c r="E60" s="319">
        <v>12</v>
      </c>
      <c r="F60" s="319">
        <v>2</v>
      </c>
      <c r="G60" s="319">
        <v>1780</v>
      </c>
      <c r="H60" s="319">
        <v>84</v>
      </c>
      <c r="I60" s="319">
        <v>13</v>
      </c>
      <c r="J60" s="319">
        <v>2</v>
      </c>
      <c r="K60" s="319">
        <v>1510</v>
      </c>
      <c r="L60" s="319">
        <v>89</v>
      </c>
      <c r="M60" s="319">
        <v>10</v>
      </c>
      <c r="N60" s="319">
        <v>1</v>
      </c>
    </row>
    <row r="61" spans="1:14" x14ac:dyDescent="0.35">
      <c r="A61" s="319" t="s">
        <v>135</v>
      </c>
      <c r="B61" s="319" t="s">
        <v>136</v>
      </c>
      <c r="C61" s="319">
        <v>2710</v>
      </c>
      <c r="D61" s="319">
        <v>84</v>
      </c>
      <c r="E61" s="319">
        <v>15</v>
      </c>
      <c r="F61" s="319">
        <v>1</v>
      </c>
      <c r="G61" s="319">
        <v>1360</v>
      </c>
      <c r="H61" s="319">
        <v>81</v>
      </c>
      <c r="I61" s="319">
        <v>17</v>
      </c>
      <c r="J61" s="319">
        <v>2</v>
      </c>
      <c r="K61" s="319">
        <v>1350</v>
      </c>
      <c r="L61" s="319">
        <v>86</v>
      </c>
      <c r="M61" s="319">
        <v>13</v>
      </c>
      <c r="N61" s="319">
        <v>1</v>
      </c>
    </row>
    <row r="62" spans="1:14" x14ac:dyDescent="0.35">
      <c r="A62" s="319" t="s">
        <v>137</v>
      </c>
      <c r="B62" s="319" t="s">
        <v>138</v>
      </c>
      <c r="C62" s="319">
        <v>2757</v>
      </c>
      <c r="D62" s="319">
        <v>89</v>
      </c>
      <c r="E62" s="319">
        <v>10</v>
      </c>
      <c r="F62" s="319">
        <v>1</v>
      </c>
      <c r="G62" s="319">
        <v>1410</v>
      </c>
      <c r="H62" s="319">
        <v>87</v>
      </c>
      <c r="I62" s="319">
        <v>11</v>
      </c>
      <c r="J62" s="319">
        <v>1</v>
      </c>
      <c r="K62" s="319">
        <v>1347</v>
      </c>
      <c r="L62" s="319">
        <v>91</v>
      </c>
      <c r="M62" s="319">
        <v>8</v>
      </c>
      <c r="N62" s="319">
        <v>1</v>
      </c>
    </row>
    <row r="63" spans="1:14" x14ac:dyDescent="0.35">
      <c r="A63" s="319" t="s">
        <v>141</v>
      </c>
      <c r="B63" s="319" t="s">
        <v>142</v>
      </c>
      <c r="C63" s="319">
        <v>3596</v>
      </c>
      <c r="D63" s="319">
        <v>88</v>
      </c>
      <c r="E63" s="319">
        <v>11</v>
      </c>
      <c r="F63" s="319">
        <v>1</v>
      </c>
      <c r="G63" s="319">
        <v>1881</v>
      </c>
      <c r="H63" s="319">
        <v>85</v>
      </c>
      <c r="I63" s="319">
        <v>13</v>
      </c>
      <c r="J63" s="319">
        <v>2</v>
      </c>
      <c r="K63" s="319">
        <v>1715</v>
      </c>
      <c r="L63" s="319">
        <v>91</v>
      </c>
      <c r="M63" s="319">
        <v>8</v>
      </c>
      <c r="N63" s="319">
        <v>1</v>
      </c>
    </row>
    <row r="64" spans="1:14" x14ac:dyDescent="0.35">
      <c r="A64" s="319" t="s">
        <v>147</v>
      </c>
      <c r="B64" s="319" t="s">
        <v>148</v>
      </c>
      <c r="C64" s="319">
        <v>2654</v>
      </c>
      <c r="D64" s="319">
        <v>85</v>
      </c>
      <c r="E64" s="319">
        <v>13</v>
      </c>
      <c r="F64" s="319">
        <v>2</v>
      </c>
      <c r="G64" s="319">
        <v>1311</v>
      </c>
      <c r="H64" s="319">
        <v>82</v>
      </c>
      <c r="I64" s="319">
        <v>16</v>
      </c>
      <c r="J64" s="319">
        <v>2</v>
      </c>
      <c r="K64" s="319">
        <v>1343</v>
      </c>
      <c r="L64" s="319">
        <v>88</v>
      </c>
      <c r="M64" s="319">
        <v>10</v>
      </c>
      <c r="N64" s="319">
        <v>1</v>
      </c>
    </row>
    <row r="65" spans="1:14" x14ac:dyDescent="0.35">
      <c r="A65" s="319" t="s">
        <v>153</v>
      </c>
      <c r="B65" s="319" t="s">
        <v>154</v>
      </c>
      <c r="C65" s="319">
        <v>3477</v>
      </c>
      <c r="D65" s="319">
        <v>82</v>
      </c>
      <c r="E65" s="319">
        <v>17</v>
      </c>
      <c r="F65" s="319">
        <v>1</v>
      </c>
      <c r="G65" s="319">
        <v>1740</v>
      </c>
      <c r="H65" s="319">
        <v>80</v>
      </c>
      <c r="I65" s="319">
        <v>19</v>
      </c>
      <c r="J65" s="319">
        <v>2</v>
      </c>
      <c r="K65" s="319">
        <v>1737</v>
      </c>
      <c r="L65" s="319">
        <v>84</v>
      </c>
      <c r="M65" s="319">
        <v>15</v>
      </c>
      <c r="N65" s="319">
        <v>1</v>
      </c>
    </row>
    <row r="66" spans="1:14" x14ac:dyDescent="0.35">
      <c r="A66" s="319" t="s">
        <v>168</v>
      </c>
      <c r="B66" s="319" t="s">
        <v>169</v>
      </c>
      <c r="C66" s="319">
        <v>3074</v>
      </c>
      <c r="D66" s="319">
        <v>81</v>
      </c>
      <c r="E66" s="319">
        <v>18</v>
      </c>
      <c r="F66" s="319">
        <v>1</v>
      </c>
      <c r="G66" s="319">
        <v>1565</v>
      </c>
      <c r="H66" s="319">
        <v>78</v>
      </c>
      <c r="I66" s="319">
        <v>21</v>
      </c>
      <c r="J66" s="319">
        <v>2</v>
      </c>
      <c r="K66" s="319">
        <v>1509</v>
      </c>
      <c r="L66" s="319">
        <v>84</v>
      </c>
      <c r="M66" s="319">
        <v>15</v>
      </c>
      <c r="N66" s="319">
        <v>1</v>
      </c>
    </row>
    <row r="67" spans="1:14" x14ac:dyDescent="0.35">
      <c r="A67" s="319" t="s">
        <v>170</v>
      </c>
      <c r="B67" s="319" t="s">
        <v>171</v>
      </c>
      <c r="C67" s="319">
        <v>5878</v>
      </c>
      <c r="D67" s="319">
        <v>80</v>
      </c>
      <c r="E67" s="319">
        <v>17</v>
      </c>
      <c r="F67" s="319">
        <v>2</v>
      </c>
      <c r="G67" s="319">
        <v>3024</v>
      </c>
      <c r="H67" s="319">
        <v>78</v>
      </c>
      <c r="I67" s="319">
        <v>20</v>
      </c>
      <c r="J67" s="319">
        <v>3</v>
      </c>
      <c r="K67" s="319">
        <v>2854</v>
      </c>
      <c r="L67" s="319">
        <v>83</v>
      </c>
      <c r="M67" s="319">
        <v>15</v>
      </c>
      <c r="N67" s="319">
        <v>2</v>
      </c>
    </row>
    <row r="68" spans="1:14" x14ac:dyDescent="0.35">
      <c r="A68" s="319" t="s">
        <v>149</v>
      </c>
      <c r="B68" s="319" t="s">
        <v>150</v>
      </c>
      <c r="C68" s="319">
        <v>7580</v>
      </c>
      <c r="D68" s="319">
        <v>82</v>
      </c>
      <c r="E68" s="319">
        <v>16</v>
      </c>
      <c r="F68" s="319">
        <v>1</v>
      </c>
      <c r="G68" s="319">
        <v>3802</v>
      </c>
      <c r="H68" s="319">
        <v>79</v>
      </c>
      <c r="I68" s="319">
        <v>19</v>
      </c>
      <c r="J68" s="319">
        <v>2</v>
      </c>
      <c r="K68" s="319">
        <v>3778</v>
      </c>
      <c r="L68" s="319">
        <v>85</v>
      </c>
      <c r="M68" s="319">
        <v>14</v>
      </c>
      <c r="N68" s="319">
        <v>1</v>
      </c>
    </row>
    <row r="69" spans="1:14" x14ac:dyDescent="0.35">
      <c r="A69" s="319" t="s">
        <v>151</v>
      </c>
      <c r="B69" s="319" t="s">
        <v>152</v>
      </c>
      <c r="C69" s="319">
        <v>2664</v>
      </c>
      <c r="D69" s="319">
        <v>87</v>
      </c>
      <c r="E69" s="319">
        <v>11</v>
      </c>
      <c r="F69" s="319">
        <v>1</v>
      </c>
      <c r="G69" s="319">
        <v>1317</v>
      </c>
      <c r="H69" s="319">
        <v>85</v>
      </c>
      <c r="I69" s="319">
        <v>13</v>
      </c>
      <c r="J69" s="319">
        <v>2</v>
      </c>
      <c r="K69" s="319">
        <v>1347</v>
      </c>
      <c r="L69" s="319">
        <v>90</v>
      </c>
      <c r="M69" s="319">
        <v>10</v>
      </c>
      <c r="N69" s="319">
        <v>1</v>
      </c>
    </row>
    <row r="70" spans="1:14" x14ac:dyDescent="0.35">
      <c r="A70" s="319" t="s">
        <v>158</v>
      </c>
      <c r="B70" s="319" t="s">
        <v>159</v>
      </c>
      <c r="C70" s="319">
        <v>5242</v>
      </c>
      <c r="D70" s="319">
        <v>86</v>
      </c>
      <c r="E70" s="319">
        <v>12</v>
      </c>
      <c r="F70" s="319">
        <v>2</v>
      </c>
      <c r="G70" s="319">
        <v>2741</v>
      </c>
      <c r="H70" s="319">
        <v>83</v>
      </c>
      <c r="I70" s="319">
        <v>15</v>
      </c>
      <c r="J70" s="319">
        <v>2</v>
      </c>
      <c r="K70" s="319">
        <v>2501</v>
      </c>
      <c r="L70" s="319">
        <v>89</v>
      </c>
      <c r="M70" s="319">
        <v>10</v>
      </c>
      <c r="N70" s="319">
        <v>1</v>
      </c>
    </row>
    <row r="71" spans="1:14" x14ac:dyDescent="0.35">
      <c r="A71" s="319" t="s">
        <v>160</v>
      </c>
      <c r="B71" s="319" t="s">
        <v>161</v>
      </c>
      <c r="C71" s="319">
        <v>8609</v>
      </c>
      <c r="D71" s="319">
        <v>81</v>
      </c>
      <c r="E71" s="319">
        <v>17</v>
      </c>
      <c r="F71" s="319">
        <v>2</v>
      </c>
      <c r="G71" s="319">
        <v>4437</v>
      </c>
      <c r="H71" s="319">
        <v>79</v>
      </c>
      <c r="I71" s="319">
        <v>19</v>
      </c>
      <c r="J71" s="319">
        <v>2</v>
      </c>
      <c r="K71" s="319">
        <v>4172</v>
      </c>
      <c r="L71" s="319">
        <v>84</v>
      </c>
      <c r="M71" s="319">
        <v>15</v>
      </c>
      <c r="N71" s="319">
        <v>1</v>
      </c>
    </row>
    <row r="72" spans="1:14" x14ac:dyDescent="0.35">
      <c r="A72" s="319" t="s">
        <v>172</v>
      </c>
      <c r="B72" s="319" t="s">
        <v>173</v>
      </c>
      <c r="C72" s="319">
        <v>3743</v>
      </c>
      <c r="D72" s="319">
        <v>85</v>
      </c>
      <c r="E72" s="319">
        <v>13</v>
      </c>
      <c r="F72" s="319">
        <v>2</v>
      </c>
      <c r="G72" s="319">
        <v>1925</v>
      </c>
      <c r="H72" s="319">
        <v>83</v>
      </c>
      <c r="I72" s="319">
        <v>14</v>
      </c>
      <c r="J72" s="319">
        <v>3</v>
      </c>
      <c r="K72" s="319">
        <v>1818</v>
      </c>
      <c r="L72" s="319">
        <v>87</v>
      </c>
      <c r="M72" s="319">
        <v>11</v>
      </c>
      <c r="N72" s="319">
        <v>2</v>
      </c>
    </row>
    <row r="73" spans="1:14" x14ac:dyDescent="0.35">
      <c r="A73" s="319" t="s">
        <v>635</v>
      </c>
      <c r="B73" s="319" t="s">
        <v>79</v>
      </c>
      <c r="C73" s="319">
        <v>1998</v>
      </c>
      <c r="D73" s="319">
        <v>87</v>
      </c>
      <c r="E73" s="319">
        <v>12</v>
      </c>
      <c r="F73" s="319">
        <v>1</v>
      </c>
      <c r="G73" s="319">
        <v>984</v>
      </c>
      <c r="H73" s="319">
        <v>84</v>
      </c>
      <c r="I73" s="319">
        <v>14</v>
      </c>
      <c r="J73" s="319">
        <v>2</v>
      </c>
      <c r="K73" s="319">
        <v>1014</v>
      </c>
      <c r="L73" s="319">
        <v>89</v>
      </c>
      <c r="M73" s="319">
        <v>10</v>
      </c>
      <c r="N73" s="319">
        <v>1</v>
      </c>
    </row>
    <row r="74" spans="1:14" x14ac:dyDescent="0.35">
      <c r="A74" s="319" t="s">
        <v>84</v>
      </c>
      <c r="B74" s="319" t="s">
        <v>85</v>
      </c>
      <c r="C74" s="319">
        <v>2820</v>
      </c>
      <c r="D74" s="319">
        <v>83</v>
      </c>
      <c r="E74" s="319">
        <v>13</v>
      </c>
      <c r="F74" s="319">
        <v>3</v>
      </c>
      <c r="G74" s="319">
        <v>1486</v>
      </c>
      <c r="H74" s="319">
        <v>81</v>
      </c>
      <c r="I74" s="319">
        <v>15</v>
      </c>
      <c r="J74" s="319">
        <v>4</v>
      </c>
      <c r="K74" s="319">
        <v>1334</v>
      </c>
      <c r="L74" s="319">
        <v>86</v>
      </c>
      <c r="M74" s="319">
        <v>12</v>
      </c>
      <c r="N74" s="319">
        <v>3</v>
      </c>
    </row>
    <row r="75" spans="1:14" x14ac:dyDescent="0.35">
      <c r="A75" s="319" t="s">
        <v>86</v>
      </c>
      <c r="B75" s="319" t="s">
        <v>87</v>
      </c>
      <c r="C75" s="319">
        <v>2289</v>
      </c>
      <c r="D75" s="319">
        <v>89</v>
      </c>
      <c r="E75" s="319">
        <v>10</v>
      </c>
      <c r="F75" s="319">
        <v>1</v>
      </c>
      <c r="G75" s="319">
        <v>1158</v>
      </c>
      <c r="H75" s="319">
        <v>87</v>
      </c>
      <c r="I75" s="319">
        <v>11</v>
      </c>
      <c r="J75" s="319">
        <v>2</v>
      </c>
      <c r="K75" s="319">
        <v>1131</v>
      </c>
      <c r="L75" s="319">
        <v>90</v>
      </c>
      <c r="M75" s="319">
        <v>9</v>
      </c>
      <c r="N75" s="319">
        <v>1</v>
      </c>
    </row>
    <row r="76" spans="1:14" x14ac:dyDescent="0.35">
      <c r="A76" s="319" t="s">
        <v>92</v>
      </c>
      <c r="B76" s="319" t="s">
        <v>93</v>
      </c>
      <c r="C76" s="319">
        <v>1531</v>
      </c>
      <c r="D76" s="319">
        <v>85</v>
      </c>
      <c r="E76" s="319">
        <v>13</v>
      </c>
      <c r="F76" s="319">
        <v>2</v>
      </c>
      <c r="G76" s="319">
        <v>801</v>
      </c>
      <c r="H76" s="319">
        <v>84</v>
      </c>
      <c r="I76" s="319">
        <v>13</v>
      </c>
      <c r="J76" s="319">
        <v>2</v>
      </c>
      <c r="K76" s="319">
        <v>730</v>
      </c>
      <c r="L76" s="319">
        <v>87</v>
      </c>
      <c r="M76" s="319">
        <v>12</v>
      </c>
      <c r="N76" s="319">
        <v>2</v>
      </c>
    </row>
    <row r="77" spans="1:14" x14ac:dyDescent="0.35">
      <c r="A77" s="319" t="s">
        <v>96</v>
      </c>
      <c r="B77" s="319" t="s">
        <v>97</v>
      </c>
      <c r="C77" s="319">
        <v>3067</v>
      </c>
      <c r="D77" s="319">
        <v>88</v>
      </c>
      <c r="E77" s="319">
        <v>11</v>
      </c>
      <c r="F77" s="319">
        <v>1</v>
      </c>
      <c r="G77" s="319">
        <v>1530</v>
      </c>
      <c r="H77" s="319">
        <v>86</v>
      </c>
      <c r="I77" s="319">
        <v>13</v>
      </c>
      <c r="J77" s="319">
        <v>1</v>
      </c>
      <c r="K77" s="319">
        <v>1537</v>
      </c>
      <c r="L77" s="319">
        <v>91</v>
      </c>
      <c r="M77" s="319">
        <v>8</v>
      </c>
      <c r="N77" s="319">
        <v>1</v>
      </c>
    </row>
    <row r="78" spans="1:14" x14ac:dyDescent="0.35">
      <c r="A78" s="319" t="s">
        <v>376</v>
      </c>
      <c r="B78" s="319" t="s">
        <v>377</v>
      </c>
      <c r="C78" s="319" t="s">
        <v>441</v>
      </c>
      <c r="D78" s="319" t="s">
        <v>441</v>
      </c>
      <c r="E78" s="319" t="s">
        <v>441</v>
      </c>
      <c r="F78" s="319" t="s">
        <v>441</v>
      </c>
      <c r="G78" s="319" t="s">
        <v>441</v>
      </c>
      <c r="H78" s="319" t="s">
        <v>441</v>
      </c>
      <c r="I78" s="319" t="s">
        <v>441</v>
      </c>
      <c r="J78" s="319" t="s">
        <v>441</v>
      </c>
      <c r="K78" s="319" t="s">
        <v>441</v>
      </c>
      <c r="L78" s="319" t="s">
        <v>441</v>
      </c>
      <c r="M78" s="319" t="s">
        <v>441</v>
      </c>
      <c r="N78" s="319" t="s">
        <v>441</v>
      </c>
    </row>
    <row r="79" spans="1:14" x14ac:dyDescent="0.35">
      <c r="A79" s="319" t="s">
        <v>363</v>
      </c>
      <c r="B79" s="319" t="s">
        <v>364</v>
      </c>
      <c r="C79" s="319">
        <v>1739</v>
      </c>
      <c r="D79" s="319">
        <v>88</v>
      </c>
      <c r="E79" s="319">
        <v>11</v>
      </c>
      <c r="F79" s="319">
        <v>1</v>
      </c>
      <c r="G79" s="319">
        <v>899</v>
      </c>
      <c r="H79" s="319">
        <v>86</v>
      </c>
      <c r="I79" s="319">
        <v>12</v>
      </c>
      <c r="J79" s="319">
        <v>2</v>
      </c>
      <c r="K79" s="319">
        <v>840</v>
      </c>
      <c r="L79" s="319">
        <v>89</v>
      </c>
      <c r="M79" s="319">
        <v>10</v>
      </c>
      <c r="N79" s="319">
        <v>1</v>
      </c>
    </row>
    <row r="80" spans="1:14" x14ac:dyDescent="0.35">
      <c r="A80" s="319" t="s">
        <v>367</v>
      </c>
      <c r="B80" s="319" t="s">
        <v>425</v>
      </c>
      <c r="C80" s="319">
        <v>4510</v>
      </c>
      <c r="D80" s="319">
        <v>86</v>
      </c>
      <c r="E80" s="319">
        <v>13</v>
      </c>
      <c r="F80" s="319">
        <v>1</v>
      </c>
      <c r="G80" s="319">
        <v>2262</v>
      </c>
      <c r="H80" s="319">
        <v>84</v>
      </c>
      <c r="I80" s="319">
        <v>15</v>
      </c>
      <c r="J80" s="319">
        <v>1</v>
      </c>
      <c r="K80" s="319">
        <v>2248</v>
      </c>
      <c r="L80" s="319">
        <v>88</v>
      </c>
      <c r="M80" s="319">
        <v>11</v>
      </c>
      <c r="N80" s="319">
        <v>1</v>
      </c>
    </row>
    <row r="81" spans="1:14" x14ac:dyDescent="0.35">
      <c r="A81" s="319" t="s">
        <v>378</v>
      </c>
      <c r="B81" s="319" t="s">
        <v>379</v>
      </c>
      <c r="C81" s="319">
        <v>2195</v>
      </c>
      <c r="D81" s="319">
        <v>89</v>
      </c>
      <c r="E81" s="319">
        <v>9</v>
      </c>
      <c r="F81" s="319">
        <v>1</v>
      </c>
      <c r="G81" s="319">
        <v>1152</v>
      </c>
      <c r="H81" s="319">
        <v>88</v>
      </c>
      <c r="I81" s="319">
        <v>10</v>
      </c>
      <c r="J81" s="319">
        <v>1</v>
      </c>
      <c r="K81" s="319">
        <v>1043</v>
      </c>
      <c r="L81" s="319">
        <v>91</v>
      </c>
      <c r="M81" s="319">
        <v>8</v>
      </c>
      <c r="N81" s="319">
        <v>1</v>
      </c>
    </row>
    <row r="82" spans="1:14" x14ac:dyDescent="0.35">
      <c r="A82" s="319" t="s">
        <v>386</v>
      </c>
      <c r="B82" s="319" t="s">
        <v>387</v>
      </c>
      <c r="C82" s="319">
        <v>3113</v>
      </c>
      <c r="D82" s="319">
        <v>88</v>
      </c>
      <c r="E82" s="319">
        <v>11</v>
      </c>
      <c r="F82" s="319">
        <v>1</v>
      </c>
      <c r="G82" s="319">
        <v>1590</v>
      </c>
      <c r="H82" s="319">
        <v>85</v>
      </c>
      <c r="I82" s="319">
        <v>14</v>
      </c>
      <c r="J82" s="319">
        <v>2</v>
      </c>
      <c r="K82" s="319">
        <v>1523</v>
      </c>
      <c r="L82" s="319">
        <v>91</v>
      </c>
      <c r="M82" s="319">
        <v>9</v>
      </c>
      <c r="N82" s="319">
        <v>1</v>
      </c>
    </row>
    <row r="83" spans="1:14" x14ac:dyDescent="0.35">
      <c r="A83" s="319" t="s">
        <v>80</v>
      </c>
      <c r="B83" s="319" t="s">
        <v>81</v>
      </c>
      <c r="C83" s="319">
        <v>1140</v>
      </c>
      <c r="D83" s="319">
        <v>92</v>
      </c>
      <c r="E83" s="319">
        <v>8</v>
      </c>
      <c r="F83" s="319">
        <v>0</v>
      </c>
      <c r="G83" s="319">
        <v>545</v>
      </c>
      <c r="H83" s="319">
        <v>92</v>
      </c>
      <c r="I83" s="319" t="s">
        <v>414</v>
      </c>
      <c r="J83" s="319" t="s">
        <v>414</v>
      </c>
      <c r="K83" s="319">
        <v>595</v>
      </c>
      <c r="L83" s="319">
        <v>92</v>
      </c>
      <c r="M83" s="319" t="s">
        <v>414</v>
      </c>
      <c r="N83" s="319" t="s">
        <v>414</v>
      </c>
    </row>
    <row r="84" spans="1:14" x14ac:dyDescent="0.35">
      <c r="A84" s="319" t="s">
        <v>82</v>
      </c>
      <c r="B84" s="319" t="s">
        <v>83</v>
      </c>
      <c r="C84" s="319">
        <v>1821</v>
      </c>
      <c r="D84" s="319">
        <v>81</v>
      </c>
      <c r="E84" s="319">
        <v>17</v>
      </c>
      <c r="F84" s="319">
        <v>2</v>
      </c>
      <c r="G84" s="319">
        <v>927</v>
      </c>
      <c r="H84" s="319">
        <v>79</v>
      </c>
      <c r="I84" s="319">
        <v>19</v>
      </c>
      <c r="J84" s="319">
        <v>2</v>
      </c>
      <c r="K84" s="319">
        <v>894</v>
      </c>
      <c r="L84" s="319">
        <v>84</v>
      </c>
      <c r="M84" s="319">
        <v>14</v>
      </c>
      <c r="N84" s="319">
        <v>2</v>
      </c>
    </row>
    <row r="85" spans="1:14" x14ac:dyDescent="0.35">
      <c r="A85" s="319" t="s">
        <v>90</v>
      </c>
      <c r="B85" s="319" t="s">
        <v>91</v>
      </c>
      <c r="C85" s="319">
        <v>1596</v>
      </c>
      <c r="D85" s="319">
        <v>85</v>
      </c>
      <c r="E85" s="319">
        <v>13</v>
      </c>
      <c r="F85" s="319">
        <v>2</v>
      </c>
      <c r="G85" s="319">
        <v>806</v>
      </c>
      <c r="H85" s="319">
        <v>84</v>
      </c>
      <c r="I85" s="319">
        <v>14</v>
      </c>
      <c r="J85" s="319">
        <v>2</v>
      </c>
      <c r="K85" s="319">
        <v>790</v>
      </c>
      <c r="L85" s="319">
        <v>87</v>
      </c>
      <c r="M85" s="319">
        <v>11</v>
      </c>
      <c r="N85" s="319">
        <v>2</v>
      </c>
    </row>
    <row r="86" spans="1:14" x14ac:dyDescent="0.35">
      <c r="A86" s="319" t="s">
        <v>94</v>
      </c>
      <c r="B86" s="319" t="s">
        <v>95</v>
      </c>
      <c r="C86" s="319">
        <v>2347</v>
      </c>
      <c r="D86" s="319">
        <v>86</v>
      </c>
      <c r="E86" s="319">
        <v>12</v>
      </c>
      <c r="F86" s="319">
        <v>1</v>
      </c>
      <c r="G86" s="319">
        <v>1200</v>
      </c>
      <c r="H86" s="319">
        <v>84</v>
      </c>
      <c r="I86" s="319">
        <v>14</v>
      </c>
      <c r="J86" s="319">
        <v>2</v>
      </c>
      <c r="K86" s="319">
        <v>1147</v>
      </c>
      <c r="L86" s="319">
        <v>89</v>
      </c>
      <c r="M86" s="319">
        <v>10</v>
      </c>
      <c r="N86" s="319">
        <v>1</v>
      </c>
    </row>
    <row r="87" spans="1:14" x14ac:dyDescent="0.35">
      <c r="A87" s="319" t="s">
        <v>157</v>
      </c>
      <c r="B87" s="319" t="s">
        <v>426</v>
      </c>
      <c r="C87" s="319">
        <v>2970</v>
      </c>
      <c r="D87" s="319">
        <v>82</v>
      </c>
      <c r="E87" s="319">
        <v>16</v>
      </c>
      <c r="F87" s="319">
        <v>2</v>
      </c>
      <c r="G87" s="319">
        <v>1513</v>
      </c>
      <c r="H87" s="319">
        <v>79</v>
      </c>
      <c r="I87" s="319">
        <v>18</v>
      </c>
      <c r="J87" s="319">
        <v>2</v>
      </c>
      <c r="K87" s="319">
        <v>1457</v>
      </c>
      <c r="L87" s="319">
        <v>85</v>
      </c>
      <c r="M87" s="319">
        <v>14</v>
      </c>
      <c r="N87" s="319">
        <v>2</v>
      </c>
    </row>
    <row r="88" spans="1:14" x14ac:dyDescent="0.35">
      <c r="A88" s="319" t="s">
        <v>155</v>
      </c>
      <c r="B88" s="319" t="s">
        <v>156</v>
      </c>
      <c r="C88" s="319">
        <v>3358</v>
      </c>
      <c r="D88" s="319">
        <v>88</v>
      </c>
      <c r="E88" s="319">
        <v>11</v>
      </c>
      <c r="F88" s="319">
        <v>1</v>
      </c>
      <c r="G88" s="319">
        <v>1747</v>
      </c>
      <c r="H88" s="319">
        <v>84</v>
      </c>
      <c r="I88" s="319">
        <v>15</v>
      </c>
      <c r="J88" s="319">
        <v>1</v>
      </c>
      <c r="K88" s="319">
        <v>1611</v>
      </c>
      <c r="L88" s="319">
        <v>92</v>
      </c>
      <c r="M88" s="319">
        <v>7</v>
      </c>
      <c r="N88" s="319">
        <v>1</v>
      </c>
    </row>
    <row r="89" spans="1:14" x14ac:dyDescent="0.35">
      <c r="A89" s="319" t="s">
        <v>162</v>
      </c>
      <c r="B89" s="319" t="s">
        <v>163</v>
      </c>
      <c r="C89" s="319">
        <v>1854</v>
      </c>
      <c r="D89" s="319">
        <v>84</v>
      </c>
      <c r="E89" s="319">
        <v>15</v>
      </c>
      <c r="F89" s="319">
        <v>1</v>
      </c>
      <c r="G89" s="319">
        <v>988</v>
      </c>
      <c r="H89" s="319">
        <v>81</v>
      </c>
      <c r="I89" s="319">
        <v>18</v>
      </c>
      <c r="J89" s="319">
        <v>1</v>
      </c>
      <c r="K89" s="319">
        <v>866</v>
      </c>
      <c r="L89" s="319">
        <v>87</v>
      </c>
      <c r="M89" s="319">
        <v>13</v>
      </c>
      <c r="N89" s="319">
        <v>0</v>
      </c>
    </row>
    <row r="90" spans="1:14" x14ac:dyDescent="0.35">
      <c r="A90" s="319" t="s">
        <v>164</v>
      </c>
      <c r="B90" s="319" t="s">
        <v>165</v>
      </c>
      <c r="C90" s="319">
        <v>1892</v>
      </c>
      <c r="D90" s="319">
        <v>85</v>
      </c>
      <c r="E90" s="319">
        <v>13</v>
      </c>
      <c r="F90" s="319">
        <v>2</v>
      </c>
      <c r="G90" s="319">
        <v>958</v>
      </c>
      <c r="H90" s="319">
        <v>83</v>
      </c>
      <c r="I90" s="319">
        <v>15</v>
      </c>
      <c r="J90" s="319">
        <v>2</v>
      </c>
      <c r="K90" s="319">
        <v>934</v>
      </c>
      <c r="L90" s="319">
        <v>87</v>
      </c>
      <c r="M90" s="319">
        <v>12</v>
      </c>
      <c r="N90" s="319">
        <v>1</v>
      </c>
    </row>
    <row r="91" spans="1:14" x14ac:dyDescent="0.35">
      <c r="A91" s="319" t="s">
        <v>166</v>
      </c>
      <c r="B91" s="319" t="s">
        <v>167</v>
      </c>
      <c r="C91" s="319">
        <v>5982</v>
      </c>
      <c r="D91" s="319">
        <v>85</v>
      </c>
      <c r="E91" s="319">
        <v>13</v>
      </c>
      <c r="F91" s="319">
        <v>1</v>
      </c>
      <c r="G91" s="319">
        <v>3102</v>
      </c>
      <c r="H91" s="319">
        <v>82</v>
      </c>
      <c r="I91" s="319">
        <v>17</v>
      </c>
      <c r="J91" s="319">
        <v>1</v>
      </c>
      <c r="K91" s="319">
        <v>2880</v>
      </c>
      <c r="L91" s="319">
        <v>89</v>
      </c>
      <c r="M91" s="319">
        <v>10</v>
      </c>
      <c r="N91" s="319">
        <v>1</v>
      </c>
    </row>
    <row r="92" spans="1:14" x14ac:dyDescent="0.35">
      <c r="A92" s="319" t="s">
        <v>174</v>
      </c>
      <c r="B92" s="319" t="s">
        <v>175</v>
      </c>
      <c r="C92" s="319">
        <v>1898</v>
      </c>
      <c r="D92" s="319">
        <v>84</v>
      </c>
      <c r="E92" s="319">
        <v>15</v>
      </c>
      <c r="F92" s="319">
        <v>1</v>
      </c>
      <c r="G92" s="319">
        <v>946</v>
      </c>
      <c r="H92" s="319">
        <v>82</v>
      </c>
      <c r="I92" s="319">
        <v>17</v>
      </c>
      <c r="J92" s="319">
        <v>1</v>
      </c>
      <c r="K92" s="319">
        <v>952</v>
      </c>
      <c r="L92" s="319">
        <v>87</v>
      </c>
      <c r="M92" s="319">
        <v>12</v>
      </c>
      <c r="N92" s="319">
        <v>1</v>
      </c>
    </row>
    <row r="93" spans="1:14" x14ac:dyDescent="0.35">
      <c r="A93" s="319" t="s">
        <v>238</v>
      </c>
      <c r="B93" s="319" t="s">
        <v>239</v>
      </c>
      <c r="C93" s="319">
        <v>2999</v>
      </c>
      <c r="D93" s="319">
        <v>79</v>
      </c>
      <c r="E93" s="319">
        <v>19</v>
      </c>
      <c r="F93" s="319">
        <v>2</v>
      </c>
      <c r="G93" s="319">
        <v>1543</v>
      </c>
      <c r="H93" s="319">
        <v>76</v>
      </c>
      <c r="I93" s="319">
        <v>21</v>
      </c>
      <c r="J93" s="319">
        <v>3</v>
      </c>
      <c r="K93" s="319">
        <v>1456</v>
      </c>
      <c r="L93" s="319">
        <v>82</v>
      </c>
      <c r="M93" s="319">
        <v>17</v>
      </c>
      <c r="N93" s="319">
        <v>1</v>
      </c>
    </row>
    <row r="94" spans="1:14" x14ac:dyDescent="0.35">
      <c r="A94" s="319" t="s">
        <v>228</v>
      </c>
      <c r="B94" s="319" t="s">
        <v>229</v>
      </c>
      <c r="C94" s="319">
        <v>1960</v>
      </c>
      <c r="D94" s="319">
        <v>86</v>
      </c>
      <c r="E94" s="319">
        <v>12</v>
      </c>
      <c r="F94" s="319">
        <v>1</v>
      </c>
      <c r="G94" s="319">
        <v>1005</v>
      </c>
      <c r="H94" s="319">
        <v>83</v>
      </c>
      <c r="I94" s="319">
        <v>15</v>
      </c>
      <c r="J94" s="319">
        <v>2</v>
      </c>
      <c r="K94" s="319">
        <v>955</v>
      </c>
      <c r="L94" s="319">
        <v>90</v>
      </c>
      <c r="M94" s="319">
        <v>10</v>
      </c>
      <c r="N94" s="319">
        <v>1</v>
      </c>
    </row>
    <row r="95" spans="1:14" x14ac:dyDescent="0.35">
      <c r="A95" s="319" t="s">
        <v>230</v>
      </c>
      <c r="B95" s="319" t="s">
        <v>231</v>
      </c>
      <c r="C95" s="319">
        <v>3168</v>
      </c>
      <c r="D95" s="319">
        <v>86</v>
      </c>
      <c r="E95" s="319">
        <v>12</v>
      </c>
      <c r="F95" s="319">
        <v>2</v>
      </c>
      <c r="G95" s="319">
        <v>1599</v>
      </c>
      <c r="H95" s="319">
        <v>85</v>
      </c>
      <c r="I95" s="319">
        <v>14</v>
      </c>
      <c r="J95" s="319">
        <v>2</v>
      </c>
      <c r="K95" s="319">
        <v>1569</v>
      </c>
      <c r="L95" s="319">
        <v>88</v>
      </c>
      <c r="M95" s="319">
        <v>11</v>
      </c>
      <c r="N95" s="319">
        <v>2</v>
      </c>
    </row>
    <row r="96" spans="1:14" x14ac:dyDescent="0.35">
      <c r="A96" s="319" t="s">
        <v>327</v>
      </c>
      <c r="B96" s="319" t="s">
        <v>328</v>
      </c>
      <c r="C96" s="319">
        <v>5799</v>
      </c>
      <c r="D96" s="319">
        <v>86</v>
      </c>
      <c r="E96" s="319">
        <v>13</v>
      </c>
      <c r="F96" s="319">
        <v>1</v>
      </c>
      <c r="G96" s="319">
        <v>2991</v>
      </c>
      <c r="H96" s="319">
        <v>83</v>
      </c>
      <c r="I96" s="319">
        <v>16</v>
      </c>
      <c r="J96" s="319">
        <v>2</v>
      </c>
      <c r="K96" s="319">
        <v>2808</v>
      </c>
      <c r="L96" s="319">
        <v>89</v>
      </c>
      <c r="M96" s="319">
        <v>11</v>
      </c>
      <c r="N96" s="319">
        <v>1</v>
      </c>
    </row>
    <row r="97" spans="1:14" x14ac:dyDescent="0.35">
      <c r="A97" s="319" t="s">
        <v>339</v>
      </c>
      <c r="B97" s="319" t="s">
        <v>340</v>
      </c>
      <c r="C97" s="319">
        <v>3305</v>
      </c>
      <c r="D97" s="319">
        <v>88</v>
      </c>
      <c r="E97" s="319">
        <v>11</v>
      </c>
      <c r="F97" s="319">
        <v>1</v>
      </c>
      <c r="G97" s="319">
        <v>1718</v>
      </c>
      <c r="H97" s="319">
        <v>86</v>
      </c>
      <c r="I97" s="319">
        <v>12</v>
      </c>
      <c r="J97" s="319">
        <v>2</v>
      </c>
      <c r="K97" s="319">
        <v>1587</v>
      </c>
      <c r="L97" s="319">
        <v>89</v>
      </c>
      <c r="M97" s="319">
        <v>10</v>
      </c>
      <c r="N97" s="319">
        <v>1</v>
      </c>
    </row>
    <row r="98" spans="1:14" x14ac:dyDescent="0.35">
      <c r="A98" s="319" t="s">
        <v>180</v>
      </c>
      <c r="B98" s="319" t="s">
        <v>181</v>
      </c>
      <c r="C98" s="319">
        <v>8088</v>
      </c>
      <c r="D98" s="319">
        <v>85</v>
      </c>
      <c r="E98" s="319">
        <v>13</v>
      </c>
      <c r="F98" s="319">
        <v>2</v>
      </c>
      <c r="G98" s="319">
        <v>4127</v>
      </c>
      <c r="H98" s="319">
        <v>82</v>
      </c>
      <c r="I98" s="319">
        <v>16</v>
      </c>
      <c r="J98" s="319">
        <v>2</v>
      </c>
      <c r="K98" s="319">
        <v>3961</v>
      </c>
      <c r="L98" s="319">
        <v>89</v>
      </c>
      <c r="M98" s="319">
        <v>10</v>
      </c>
      <c r="N98" s="319">
        <v>1</v>
      </c>
    </row>
    <row r="99" spans="1:14" x14ac:dyDescent="0.35">
      <c r="A99" s="319" t="s">
        <v>178</v>
      </c>
      <c r="B99" s="319" t="s">
        <v>179</v>
      </c>
      <c r="C99" s="319">
        <v>2985</v>
      </c>
      <c r="D99" s="319">
        <v>78</v>
      </c>
      <c r="E99" s="319">
        <v>20</v>
      </c>
      <c r="F99" s="319">
        <v>2</v>
      </c>
      <c r="G99" s="319">
        <v>1546</v>
      </c>
      <c r="H99" s="319">
        <v>75</v>
      </c>
      <c r="I99" s="319" t="s">
        <v>414</v>
      </c>
      <c r="J99" s="319" t="s">
        <v>414</v>
      </c>
      <c r="K99" s="319">
        <v>1439</v>
      </c>
      <c r="L99" s="319">
        <v>81</v>
      </c>
      <c r="M99" s="319" t="s">
        <v>414</v>
      </c>
      <c r="N99" s="319" t="s">
        <v>414</v>
      </c>
    </row>
    <row r="100" spans="1:14" x14ac:dyDescent="0.35">
      <c r="A100" s="319" t="s">
        <v>372</v>
      </c>
      <c r="B100" s="319" t="s">
        <v>373</v>
      </c>
      <c r="C100" s="319">
        <v>3855</v>
      </c>
      <c r="D100" s="319">
        <v>86</v>
      </c>
      <c r="E100" s="319">
        <v>14</v>
      </c>
      <c r="F100" s="319">
        <v>1</v>
      </c>
      <c r="G100" s="319">
        <v>1926</v>
      </c>
      <c r="H100" s="319">
        <v>83</v>
      </c>
      <c r="I100" s="319">
        <v>16</v>
      </c>
      <c r="J100" s="319">
        <v>1</v>
      </c>
      <c r="K100" s="319">
        <v>1929</v>
      </c>
      <c r="L100" s="319">
        <v>88</v>
      </c>
      <c r="M100" s="319">
        <v>12</v>
      </c>
      <c r="N100" s="319">
        <v>1</v>
      </c>
    </row>
    <row r="101" spans="1:14" x14ac:dyDescent="0.35">
      <c r="A101" s="319" t="s">
        <v>382</v>
      </c>
      <c r="B101" s="319" t="s">
        <v>383</v>
      </c>
      <c r="C101" s="319">
        <v>1405</v>
      </c>
      <c r="D101" s="319">
        <v>84</v>
      </c>
      <c r="E101" s="319">
        <v>15</v>
      </c>
      <c r="F101" s="319">
        <v>1</v>
      </c>
      <c r="G101" s="319">
        <v>740</v>
      </c>
      <c r="H101" s="319">
        <v>82</v>
      </c>
      <c r="I101" s="319">
        <v>16</v>
      </c>
      <c r="J101" s="319">
        <v>1</v>
      </c>
      <c r="K101" s="319">
        <v>665</v>
      </c>
      <c r="L101" s="319">
        <v>87</v>
      </c>
      <c r="M101" s="319">
        <v>13</v>
      </c>
      <c r="N101" s="319">
        <v>0</v>
      </c>
    </row>
    <row r="102" spans="1:14" x14ac:dyDescent="0.35">
      <c r="A102" s="319" t="s">
        <v>365</v>
      </c>
      <c r="B102" s="319" t="s">
        <v>366</v>
      </c>
      <c r="C102" s="319">
        <v>1581</v>
      </c>
      <c r="D102" s="319">
        <v>87</v>
      </c>
      <c r="E102" s="319">
        <v>12</v>
      </c>
      <c r="F102" s="319">
        <v>1</v>
      </c>
      <c r="G102" s="319">
        <v>825</v>
      </c>
      <c r="H102" s="319">
        <v>84</v>
      </c>
      <c r="I102" s="319">
        <v>15</v>
      </c>
      <c r="J102" s="319">
        <v>2</v>
      </c>
      <c r="K102" s="319">
        <v>756</v>
      </c>
      <c r="L102" s="319">
        <v>90</v>
      </c>
      <c r="M102" s="319">
        <v>9</v>
      </c>
      <c r="N102" s="319">
        <v>1</v>
      </c>
    </row>
    <row r="103" spans="1:14" x14ac:dyDescent="0.35">
      <c r="A103" s="319" t="s">
        <v>76</v>
      </c>
      <c r="B103" s="319" t="s">
        <v>77</v>
      </c>
      <c r="C103" s="319">
        <v>5395</v>
      </c>
      <c r="D103" s="319">
        <v>87</v>
      </c>
      <c r="E103" s="319">
        <v>12</v>
      </c>
      <c r="F103" s="319">
        <v>1</v>
      </c>
      <c r="G103" s="319">
        <v>2760</v>
      </c>
      <c r="H103" s="319">
        <v>85</v>
      </c>
      <c r="I103" s="319">
        <v>14</v>
      </c>
      <c r="J103" s="319">
        <v>2</v>
      </c>
      <c r="K103" s="319">
        <v>2635</v>
      </c>
      <c r="L103" s="319">
        <v>90</v>
      </c>
      <c r="M103" s="319">
        <v>10</v>
      </c>
      <c r="N103" s="319">
        <v>1</v>
      </c>
    </row>
    <row r="104" spans="1:14" x14ac:dyDescent="0.35">
      <c r="A104" s="319" t="s">
        <v>74</v>
      </c>
      <c r="B104" s="319" t="s">
        <v>75</v>
      </c>
      <c r="C104" s="319">
        <v>1233</v>
      </c>
      <c r="D104" s="319">
        <v>88</v>
      </c>
      <c r="E104" s="319">
        <v>11</v>
      </c>
      <c r="F104" s="319">
        <v>1</v>
      </c>
      <c r="G104" s="319">
        <v>623</v>
      </c>
      <c r="H104" s="319">
        <v>88</v>
      </c>
      <c r="I104" s="319" t="s">
        <v>414</v>
      </c>
      <c r="J104" s="319" t="s">
        <v>414</v>
      </c>
      <c r="K104" s="319">
        <v>610</v>
      </c>
      <c r="L104" s="319">
        <v>89</v>
      </c>
      <c r="M104" s="319" t="s">
        <v>414</v>
      </c>
      <c r="N104" s="319" t="s">
        <v>414</v>
      </c>
    </row>
    <row r="105" spans="1:14" x14ac:dyDescent="0.35">
      <c r="A105" s="319" t="s">
        <v>329</v>
      </c>
      <c r="B105" s="319" t="s">
        <v>330</v>
      </c>
      <c r="C105" s="319">
        <v>5214</v>
      </c>
      <c r="D105" s="319">
        <v>80</v>
      </c>
      <c r="E105" s="319">
        <v>19</v>
      </c>
      <c r="F105" s="319">
        <v>1</v>
      </c>
      <c r="G105" s="319">
        <v>2660</v>
      </c>
      <c r="H105" s="319">
        <v>77</v>
      </c>
      <c r="I105" s="319">
        <v>21</v>
      </c>
      <c r="J105" s="319">
        <v>1</v>
      </c>
      <c r="K105" s="319">
        <v>2554</v>
      </c>
      <c r="L105" s="319">
        <v>83</v>
      </c>
      <c r="M105" s="319">
        <v>16</v>
      </c>
      <c r="N105" s="319">
        <v>1</v>
      </c>
    </row>
    <row r="106" spans="1:14" x14ac:dyDescent="0.35">
      <c r="A106" s="319" t="s">
        <v>325</v>
      </c>
      <c r="B106" s="319" t="s">
        <v>326</v>
      </c>
      <c r="C106" s="319">
        <v>2569</v>
      </c>
      <c r="D106" s="319">
        <v>84</v>
      </c>
      <c r="E106" s="319">
        <v>15</v>
      </c>
      <c r="F106" s="319">
        <v>2</v>
      </c>
      <c r="G106" s="319">
        <v>1271</v>
      </c>
      <c r="H106" s="319">
        <v>80</v>
      </c>
      <c r="I106" s="319">
        <v>18</v>
      </c>
      <c r="J106" s="319">
        <v>2</v>
      </c>
      <c r="K106" s="319">
        <v>1298</v>
      </c>
      <c r="L106" s="319">
        <v>87</v>
      </c>
      <c r="M106" s="319">
        <v>12</v>
      </c>
      <c r="N106" s="319">
        <v>1</v>
      </c>
    </row>
    <row r="107" spans="1:14" x14ac:dyDescent="0.35">
      <c r="A107" s="319" t="s">
        <v>331</v>
      </c>
      <c r="B107" s="319" t="s">
        <v>332</v>
      </c>
      <c r="C107" s="319">
        <v>14112</v>
      </c>
      <c r="D107" s="319">
        <v>87</v>
      </c>
      <c r="E107" s="319">
        <v>12</v>
      </c>
      <c r="F107" s="319">
        <v>1</v>
      </c>
      <c r="G107" s="319">
        <v>7236</v>
      </c>
      <c r="H107" s="319">
        <v>85</v>
      </c>
      <c r="I107" s="319">
        <v>13</v>
      </c>
      <c r="J107" s="319">
        <v>1</v>
      </c>
      <c r="K107" s="319">
        <v>6876</v>
      </c>
      <c r="L107" s="319">
        <v>89</v>
      </c>
      <c r="M107" s="319">
        <v>10</v>
      </c>
      <c r="N107" s="319">
        <v>1</v>
      </c>
    </row>
    <row r="108" spans="1:14" x14ac:dyDescent="0.35">
      <c r="A108" s="319" t="s">
        <v>343</v>
      </c>
      <c r="B108" s="319" t="s">
        <v>344</v>
      </c>
      <c r="C108" s="319">
        <v>2108</v>
      </c>
      <c r="D108" s="319">
        <v>82</v>
      </c>
      <c r="E108" s="319">
        <v>16</v>
      </c>
      <c r="F108" s="319">
        <v>2</v>
      </c>
      <c r="G108" s="319">
        <v>1086</v>
      </c>
      <c r="H108" s="319">
        <v>80</v>
      </c>
      <c r="I108" s="319">
        <v>18</v>
      </c>
      <c r="J108" s="319">
        <v>2</v>
      </c>
      <c r="K108" s="319">
        <v>1022</v>
      </c>
      <c r="L108" s="319">
        <v>84</v>
      </c>
      <c r="M108" s="319">
        <v>14</v>
      </c>
      <c r="N108" s="319">
        <v>2</v>
      </c>
    </row>
    <row r="109" spans="1:14" x14ac:dyDescent="0.35">
      <c r="A109" s="319" t="s">
        <v>349</v>
      </c>
      <c r="B109" s="319" t="s">
        <v>350</v>
      </c>
      <c r="C109" s="319">
        <v>2560</v>
      </c>
      <c r="D109" s="319">
        <v>86</v>
      </c>
      <c r="E109" s="319">
        <v>12</v>
      </c>
      <c r="F109" s="319">
        <v>1</v>
      </c>
      <c r="G109" s="319">
        <v>1257</v>
      </c>
      <c r="H109" s="319">
        <v>83</v>
      </c>
      <c r="I109" s="319">
        <v>15</v>
      </c>
      <c r="J109" s="319">
        <v>2</v>
      </c>
      <c r="K109" s="319">
        <v>1303</v>
      </c>
      <c r="L109" s="319">
        <v>89</v>
      </c>
      <c r="M109" s="319">
        <v>10</v>
      </c>
      <c r="N109" s="319">
        <v>1</v>
      </c>
    </row>
    <row r="110" spans="1:14" x14ac:dyDescent="0.35">
      <c r="A110" s="319" t="s">
        <v>184</v>
      </c>
      <c r="B110" s="319" t="s">
        <v>185</v>
      </c>
      <c r="C110" s="319">
        <v>7198</v>
      </c>
      <c r="D110" s="319">
        <v>89</v>
      </c>
      <c r="E110" s="319">
        <v>9</v>
      </c>
      <c r="F110" s="319">
        <v>1</v>
      </c>
      <c r="G110" s="319">
        <v>3686</v>
      </c>
      <c r="H110" s="319">
        <v>87</v>
      </c>
      <c r="I110" s="319">
        <v>12</v>
      </c>
      <c r="J110" s="319">
        <v>2</v>
      </c>
      <c r="K110" s="319">
        <v>3512</v>
      </c>
      <c r="L110" s="319">
        <v>92</v>
      </c>
      <c r="M110" s="319">
        <v>7</v>
      </c>
      <c r="N110" s="319">
        <v>1</v>
      </c>
    </row>
    <row r="111" spans="1:14" x14ac:dyDescent="0.35">
      <c r="A111" s="319" t="s">
        <v>182</v>
      </c>
      <c r="B111" s="319" t="s">
        <v>183</v>
      </c>
      <c r="C111" s="319">
        <v>4125</v>
      </c>
      <c r="D111" s="319">
        <v>85</v>
      </c>
      <c r="E111" s="319">
        <v>14</v>
      </c>
      <c r="F111" s="319">
        <v>2</v>
      </c>
      <c r="G111" s="319">
        <v>2153</v>
      </c>
      <c r="H111" s="319">
        <v>82</v>
      </c>
      <c r="I111" s="319">
        <v>15</v>
      </c>
      <c r="J111" s="319">
        <v>2</v>
      </c>
      <c r="K111" s="319">
        <v>1972</v>
      </c>
      <c r="L111" s="319">
        <v>87</v>
      </c>
      <c r="M111" s="319">
        <v>12</v>
      </c>
      <c r="N111" s="319">
        <v>2</v>
      </c>
    </row>
    <row r="112" spans="1:14" x14ac:dyDescent="0.35">
      <c r="A112" s="319" t="s">
        <v>194</v>
      </c>
      <c r="B112" s="319" t="s">
        <v>195</v>
      </c>
      <c r="C112" s="319">
        <v>373</v>
      </c>
      <c r="D112" s="319">
        <v>87</v>
      </c>
      <c r="E112" s="319">
        <v>11</v>
      </c>
      <c r="F112" s="319">
        <v>2</v>
      </c>
      <c r="G112" s="319">
        <v>192</v>
      </c>
      <c r="H112" s="319">
        <v>85</v>
      </c>
      <c r="I112" s="319" t="s">
        <v>414</v>
      </c>
      <c r="J112" s="319" t="s">
        <v>414</v>
      </c>
      <c r="K112" s="319">
        <v>181</v>
      </c>
      <c r="L112" s="319">
        <v>90</v>
      </c>
      <c r="M112" s="319" t="s">
        <v>414</v>
      </c>
      <c r="N112" s="319" t="s">
        <v>414</v>
      </c>
    </row>
    <row r="113" spans="1:14" x14ac:dyDescent="0.35">
      <c r="A113" s="319" t="s">
        <v>212</v>
      </c>
      <c r="B113" s="319" t="s">
        <v>213</v>
      </c>
      <c r="C113" s="319">
        <v>8876</v>
      </c>
      <c r="D113" s="319">
        <v>88</v>
      </c>
      <c r="E113" s="319">
        <v>11</v>
      </c>
      <c r="F113" s="319">
        <v>1</v>
      </c>
      <c r="G113" s="319">
        <v>4490</v>
      </c>
      <c r="H113" s="319">
        <v>85</v>
      </c>
      <c r="I113" s="319">
        <v>13</v>
      </c>
      <c r="J113" s="319">
        <v>1</v>
      </c>
      <c r="K113" s="319">
        <v>4386</v>
      </c>
      <c r="L113" s="319">
        <v>91</v>
      </c>
      <c r="M113" s="319">
        <v>8</v>
      </c>
      <c r="N113" s="319">
        <v>1</v>
      </c>
    </row>
    <row r="114" spans="1:14" x14ac:dyDescent="0.35">
      <c r="A114" s="319" t="s">
        <v>214</v>
      </c>
      <c r="B114" s="319" t="s">
        <v>215</v>
      </c>
      <c r="C114" s="319">
        <v>2862</v>
      </c>
      <c r="D114" s="319">
        <v>82</v>
      </c>
      <c r="E114" s="319">
        <v>16</v>
      </c>
      <c r="F114" s="319">
        <v>2</v>
      </c>
      <c r="G114" s="319">
        <v>1450</v>
      </c>
      <c r="H114" s="319">
        <v>78</v>
      </c>
      <c r="I114" s="319">
        <v>20</v>
      </c>
      <c r="J114" s="319">
        <v>2</v>
      </c>
      <c r="K114" s="319">
        <v>1412</v>
      </c>
      <c r="L114" s="319">
        <v>86</v>
      </c>
      <c r="M114" s="319">
        <v>12</v>
      </c>
      <c r="N114" s="319">
        <v>1</v>
      </c>
    </row>
    <row r="115" spans="1:14" x14ac:dyDescent="0.35">
      <c r="A115" s="319" t="s">
        <v>392</v>
      </c>
      <c r="B115" s="319" t="s">
        <v>393</v>
      </c>
      <c r="C115" s="319">
        <v>4990</v>
      </c>
      <c r="D115" s="319">
        <v>84</v>
      </c>
      <c r="E115" s="319">
        <v>15</v>
      </c>
      <c r="F115" s="319">
        <v>1</v>
      </c>
      <c r="G115" s="319">
        <v>2580</v>
      </c>
      <c r="H115" s="319">
        <v>82</v>
      </c>
      <c r="I115" s="319">
        <v>17</v>
      </c>
      <c r="J115" s="319">
        <v>1</v>
      </c>
      <c r="K115" s="319">
        <v>2410</v>
      </c>
      <c r="L115" s="319">
        <v>87</v>
      </c>
      <c r="M115" s="319">
        <v>13</v>
      </c>
      <c r="N115" s="319">
        <v>0</v>
      </c>
    </row>
    <row r="116" spans="1:14" x14ac:dyDescent="0.35">
      <c r="A116" s="319" t="s">
        <v>388</v>
      </c>
      <c r="B116" s="319" t="s">
        <v>389</v>
      </c>
      <c r="C116" s="319">
        <v>2540</v>
      </c>
      <c r="D116" s="319">
        <v>87</v>
      </c>
      <c r="E116" s="319">
        <v>13</v>
      </c>
      <c r="F116" s="319">
        <v>1</v>
      </c>
      <c r="G116" s="319">
        <v>1337</v>
      </c>
      <c r="H116" s="319">
        <v>85</v>
      </c>
      <c r="I116" s="319">
        <v>14</v>
      </c>
      <c r="J116" s="319">
        <v>1</v>
      </c>
      <c r="K116" s="319">
        <v>1203</v>
      </c>
      <c r="L116" s="319">
        <v>89</v>
      </c>
      <c r="M116" s="319">
        <v>11</v>
      </c>
      <c r="N116" s="319">
        <v>0</v>
      </c>
    </row>
    <row r="117" spans="1:14" x14ac:dyDescent="0.35">
      <c r="A117" s="319" t="s">
        <v>323</v>
      </c>
      <c r="B117" s="319" t="s">
        <v>324</v>
      </c>
      <c r="C117" s="319">
        <v>1328</v>
      </c>
      <c r="D117" s="319">
        <v>84</v>
      </c>
      <c r="E117" s="319">
        <v>15</v>
      </c>
      <c r="F117" s="319">
        <v>0</v>
      </c>
      <c r="G117" s="319">
        <v>682</v>
      </c>
      <c r="H117" s="319">
        <v>85</v>
      </c>
      <c r="I117" s="319" t="s">
        <v>414</v>
      </c>
      <c r="J117" s="319" t="s">
        <v>414</v>
      </c>
      <c r="K117" s="319">
        <v>646</v>
      </c>
      <c r="L117" s="319">
        <v>84</v>
      </c>
      <c r="M117" s="319" t="s">
        <v>414</v>
      </c>
      <c r="N117" s="319" t="s">
        <v>414</v>
      </c>
    </row>
    <row r="118" spans="1:14" x14ac:dyDescent="0.35">
      <c r="A118" s="319" t="s">
        <v>357</v>
      </c>
      <c r="B118" s="319" t="s">
        <v>358</v>
      </c>
      <c r="C118" s="319">
        <v>1500</v>
      </c>
      <c r="D118" s="319">
        <v>82</v>
      </c>
      <c r="E118" s="319">
        <v>17</v>
      </c>
      <c r="F118" s="319">
        <v>1</v>
      </c>
      <c r="G118" s="319">
        <v>771</v>
      </c>
      <c r="H118" s="319">
        <v>83</v>
      </c>
      <c r="I118" s="319">
        <v>16</v>
      </c>
      <c r="J118" s="319">
        <v>1</v>
      </c>
      <c r="K118" s="319">
        <v>729</v>
      </c>
      <c r="L118" s="319">
        <v>81</v>
      </c>
      <c r="M118" s="319">
        <v>18</v>
      </c>
      <c r="N118" s="319">
        <v>1</v>
      </c>
    </row>
    <row r="119" spans="1:14" x14ac:dyDescent="0.35">
      <c r="A119" s="319" t="s">
        <v>353</v>
      </c>
      <c r="B119" s="319" t="s">
        <v>354</v>
      </c>
      <c r="C119" s="319">
        <v>1786</v>
      </c>
      <c r="D119" s="319">
        <v>87</v>
      </c>
      <c r="E119" s="319">
        <v>11</v>
      </c>
      <c r="F119" s="319">
        <v>1</v>
      </c>
      <c r="G119" s="319">
        <v>925</v>
      </c>
      <c r="H119" s="319">
        <v>86</v>
      </c>
      <c r="I119" s="319">
        <v>12</v>
      </c>
      <c r="J119" s="319">
        <v>2</v>
      </c>
      <c r="K119" s="319">
        <v>861</v>
      </c>
      <c r="L119" s="319">
        <v>88</v>
      </c>
      <c r="M119" s="319">
        <v>11</v>
      </c>
      <c r="N119" s="319">
        <v>1</v>
      </c>
    </row>
    <row r="120" spans="1:14" x14ac:dyDescent="0.35">
      <c r="A120" s="319" t="s">
        <v>345</v>
      </c>
      <c r="B120" s="319" t="s">
        <v>346</v>
      </c>
      <c r="C120" s="319">
        <v>1617</v>
      </c>
      <c r="D120" s="319">
        <v>83</v>
      </c>
      <c r="E120" s="319">
        <v>16</v>
      </c>
      <c r="F120" s="319">
        <v>1</v>
      </c>
      <c r="G120" s="319">
        <v>794</v>
      </c>
      <c r="H120" s="319">
        <v>78</v>
      </c>
      <c r="I120" s="319">
        <v>21</v>
      </c>
      <c r="J120" s="319">
        <v>1</v>
      </c>
      <c r="K120" s="319">
        <v>823</v>
      </c>
      <c r="L120" s="319">
        <v>88</v>
      </c>
      <c r="M120" s="319">
        <v>12</v>
      </c>
      <c r="N120" s="319">
        <v>1</v>
      </c>
    </row>
    <row r="121" spans="1:14" x14ac:dyDescent="0.35">
      <c r="A121" s="319" t="s">
        <v>347</v>
      </c>
      <c r="B121" s="319" t="s">
        <v>348</v>
      </c>
      <c r="C121" s="319">
        <v>2041</v>
      </c>
      <c r="D121" s="319">
        <v>84</v>
      </c>
      <c r="E121" s="319">
        <v>15</v>
      </c>
      <c r="F121" s="319">
        <v>1</v>
      </c>
      <c r="G121" s="319">
        <v>1049</v>
      </c>
      <c r="H121" s="319">
        <v>82</v>
      </c>
      <c r="I121" s="319">
        <v>17</v>
      </c>
      <c r="J121" s="319">
        <v>1</v>
      </c>
      <c r="K121" s="319">
        <v>992</v>
      </c>
      <c r="L121" s="319">
        <v>85</v>
      </c>
      <c r="M121" s="319">
        <v>13</v>
      </c>
      <c r="N121" s="319">
        <v>2</v>
      </c>
    </row>
    <row r="122" spans="1:14" x14ac:dyDescent="0.35">
      <c r="A122" s="319" t="s">
        <v>359</v>
      </c>
      <c r="B122" s="319" t="s">
        <v>360</v>
      </c>
      <c r="C122" s="319">
        <v>1921</v>
      </c>
      <c r="D122" s="319">
        <v>83</v>
      </c>
      <c r="E122" s="319">
        <v>16</v>
      </c>
      <c r="F122" s="319">
        <v>1</v>
      </c>
      <c r="G122" s="319">
        <v>964</v>
      </c>
      <c r="H122" s="319">
        <v>82</v>
      </c>
      <c r="I122" s="319">
        <v>18</v>
      </c>
      <c r="J122" s="319">
        <v>1</v>
      </c>
      <c r="K122" s="319">
        <v>957</v>
      </c>
      <c r="L122" s="319">
        <v>85</v>
      </c>
      <c r="M122" s="319">
        <v>14</v>
      </c>
      <c r="N122" s="319">
        <v>1</v>
      </c>
    </row>
    <row r="123" spans="1:14" x14ac:dyDescent="0.35">
      <c r="A123" s="319" t="s">
        <v>232</v>
      </c>
      <c r="B123" s="319" t="s">
        <v>233</v>
      </c>
      <c r="C123" s="319">
        <v>6479</v>
      </c>
      <c r="D123" s="319">
        <v>86</v>
      </c>
      <c r="E123" s="319">
        <v>13</v>
      </c>
      <c r="F123" s="319">
        <v>1</v>
      </c>
      <c r="G123" s="319">
        <v>3388</v>
      </c>
      <c r="H123" s="319">
        <v>84</v>
      </c>
      <c r="I123" s="319">
        <v>15</v>
      </c>
      <c r="J123" s="319">
        <v>2</v>
      </c>
      <c r="K123" s="319">
        <v>3091</v>
      </c>
      <c r="L123" s="319">
        <v>89</v>
      </c>
      <c r="M123" s="319">
        <v>11</v>
      </c>
      <c r="N123" s="319">
        <v>1</v>
      </c>
    </row>
    <row r="124" spans="1:14" x14ac:dyDescent="0.35">
      <c r="A124" s="319" t="s">
        <v>242</v>
      </c>
      <c r="B124" s="319" t="s">
        <v>243</v>
      </c>
      <c r="C124" s="319">
        <v>2527</v>
      </c>
      <c r="D124" s="319">
        <v>80</v>
      </c>
      <c r="E124" s="319">
        <v>18</v>
      </c>
      <c r="F124" s="319">
        <v>2</v>
      </c>
      <c r="G124" s="319">
        <v>1256</v>
      </c>
      <c r="H124" s="319">
        <v>77</v>
      </c>
      <c r="I124" s="319">
        <v>21</v>
      </c>
      <c r="J124" s="319">
        <v>2</v>
      </c>
      <c r="K124" s="319">
        <v>1271</v>
      </c>
      <c r="L124" s="319">
        <v>83</v>
      </c>
      <c r="M124" s="319">
        <v>15</v>
      </c>
      <c r="N124" s="319">
        <v>2</v>
      </c>
    </row>
    <row r="125" spans="1:14" x14ac:dyDescent="0.35">
      <c r="A125" s="319" t="s">
        <v>114</v>
      </c>
      <c r="B125" s="319" t="s">
        <v>115</v>
      </c>
      <c r="C125" s="319">
        <v>1570</v>
      </c>
      <c r="D125" s="319">
        <v>83</v>
      </c>
      <c r="E125" s="319">
        <v>16</v>
      </c>
      <c r="F125" s="319">
        <v>1</v>
      </c>
      <c r="G125" s="319">
        <v>809</v>
      </c>
      <c r="H125" s="319">
        <v>81</v>
      </c>
      <c r="I125" s="319">
        <v>18</v>
      </c>
      <c r="J125" s="319">
        <v>1</v>
      </c>
      <c r="K125" s="319">
        <v>761</v>
      </c>
      <c r="L125" s="319">
        <v>85</v>
      </c>
      <c r="M125" s="319">
        <v>14</v>
      </c>
      <c r="N125" s="319">
        <v>1</v>
      </c>
    </row>
    <row r="126" spans="1:14" x14ac:dyDescent="0.35">
      <c r="A126" s="319" t="s">
        <v>139</v>
      </c>
      <c r="B126" s="319" t="s">
        <v>140</v>
      </c>
      <c r="C126" s="319">
        <v>2421</v>
      </c>
      <c r="D126" s="319">
        <v>88</v>
      </c>
      <c r="E126" s="319">
        <v>11</v>
      </c>
      <c r="F126" s="319">
        <v>1</v>
      </c>
      <c r="G126" s="319">
        <v>1246</v>
      </c>
      <c r="H126" s="319">
        <v>85</v>
      </c>
      <c r="I126" s="319">
        <v>13</v>
      </c>
      <c r="J126" s="319">
        <v>2</v>
      </c>
      <c r="K126" s="319">
        <v>1175</v>
      </c>
      <c r="L126" s="319">
        <v>91</v>
      </c>
      <c r="M126" s="319">
        <v>8</v>
      </c>
      <c r="N126" s="319">
        <v>1</v>
      </c>
    </row>
    <row r="127" spans="1:14" x14ac:dyDescent="0.35">
      <c r="A127" s="319" t="s">
        <v>370</v>
      </c>
      <c r="B127" s="319" t="s">
        <v>371</v>
      </c>
      <c r="C127" s="319">
        <v>7414</v>
      </c>
      <c r="D127" s="319">
        <v>88</v>
      </c>
      <c r="E127" s="319">
        <v>11</v>
      </c>
      <c r="F127" s="319">
        <v>1</v>
      </c>
      <c r="G127" s="319">
        <v>3793</v>
      </c>
      <c r="H127" s="319">
        <v>85</v>
      </c>
      <c r="I127" s="319">
        <v>14</v>
      </c>
      <c r="J127" s="319">
        <v>1</v>
      </c>
      <c r="K127" s="319">
        <v>3621</v>
      </c>
      <c r="L127" s="319">
        <v>90</v>
      </c>
      <c r="M127" s="319">
        <v>9</v>
      </c>
      <c r="N127" s="319">
        <v>1</v>
      </c>
    </row>
    <row r="128" spans="1:14" x14ac:dyDescent="0.35">
      <c r="A128" s="319" t="s">
        <v>380</v>
      </c>
      <c r="B128" s="319" t="s">
        <v>381</v>
      </c>
      <c r="C128" s="319">
        <v>2756</v>
      </c>
      <c r="D128" s="319">
        <v>85</v>
      </c>
      <c r="E128" s="319">
        <v>13</v>
      </c>
      <c r="F128" s="319">
        <v>2</v>
      </c>
      <c r="G128" s="319">
        <v>1400</v>
      </c>
      <c r="H128" s="319">
        <v>82</v>
      </c>
      <c r="I128" s="319">
        <v>15</v>
      </c>
      <c r="J128" s="319">
        <v>2</v>
      </c>
      <c r="K128" s="319">
        <v>1356</v>
      </c>
      <c r="L128" s="319">
        <v>87</v>
      </c>
      <c r="M128" s="319">
        <v>11</v>
      </c>
      <c r="N128" s="319">
        <v>2</v>
      </c>
    </row>
    <row r="129" spans="1:14" x14ac:dyDescent="0.35">
      <c r="A129" s="319" t="s">
        <v>390</v>
      </c>
      <c r="B129" s="319" t="s">
        <v>391</v>
      </c>
      <c r="C129" s="319" t="s">
        <v>414</v>
      </c>
      <c r="D129" s="319" t="s">
        <v>414</v>
      </c>
      <c r="E129" s="319" t="s">
        <v>414</v>
      </c>
      <c r="F129" s="319" t="s">
        <v>414</v>
      </c>
      <c r="G129" s="319" t="s">
        <v>414</v>
      </c>
      <c r="H129" s="319" t="s">
        <v>414</v>
      </c>
      <c r="I129" s="319" t="s">
        <v>414</v>
      </c>
      <c r="J129" s="319" t="s">
        <v>414</v>
      </c>
      <c r="K129" s="319" t="s">
        <v>414</v>
      </c>
      <c r="L129" s="319" t="s">
        <v>414</v>
      </c>
      <c r="M129" s="319" t="s">
        <v>414</v>
      </c>
      <c r="N129" s="319" t="s">
        <v>414</v>
      </c>
    </row>
    <row r="130" spans="1:14" x14ac:dyDescent="0.35">
      <c r="A130" s="319" t="s">
        <v>234</v>
      </c>
      <c r="B130" s="319" t="s">
        <v>235</v>
      </c>
      <c r="C130" s="319">
        <v>15426</v>
      </c>
      <c r="D130" s="319">
        <v>84</v>
      </c>
      <c r="E130" s="319">
        <v>15</v>
      </c>
      <c r="F130" s="319">
        <v>1</v>
      </c>
      <c r="G130" s="319">
        <v>8025</v>
      </c>
      <c r="H130" s="319">
        <v>81</v>
      </c>
      <c r="I130" s="319">
        <v>17</v>
      </c>
      <c r="J130" s="319">
        <v>2</v>
      </c>
      <c r="K130" s="319">
        <v>7401</v>
      </c>
      <c r="L130" s="319">
        <v>86</v>
      </c>
      <c r="M130" s="319">
        <v>13</v>
      </c>
      <c r="N130" s="319">
        <v>1</v>
      </c>
    </row>
    <row r="131" spans="1:14" x14ac:dyDescent="0.35">
      <c r="A131" s="319" t="s">
        <v>244</v>
      </c>
      <c r="B131" s="319" t="s">
        <v>427</v>
      </c>
      <c r="C131" s="319">
        <v>1921</v>
      </c>
      <c r="D131" s="319">
        <v>83</v>
      </c>
      <c r="E131" s="319">
        <v>16</v>
      </c>
      <c r="F131" s="319">
        <v>1</v>
      </c>
      <c r="G131" s="319">
        <v>984</v>
      </c>
      <c r="H131" s="319">
        <v>80</v>
      </c>
      <c r="I131" s="319">
        <v>19</v>
      </c>
      <c r="J131" s="319">
        <v>1</v>
      </c>
      <c r="K131" s="319">
        <v>937</v>
      </c>
      <c r="L131" s="319">
        <v>87</v>
      </c>
      <c r="M131" s="319">
        <v>13</v>
      </c>
      <c r="N131" s="319">
        <v>0</v>
      </c>
    </row>
    <row r="132" spans="1:14" x14ac:dyDescent="0.35">
      <c r="A132" s="319" t="s">
        <v>247</v>
      </c>
      <c r="B132" s="319" t="s">
        <v>248</v>
      </c>
      <c r="C132" s="319">
        <v>2039</v>
      </c>
      <c r="D132" s="319">
        <v>85</v>
      </c>
      <c r="E132" s="319">
        <v>14</v>
      </c>
      <c r="F132" s="319">
        <v>1</v>
      </c>
      <c r="G132" s="319">
        <v>1047</v>
      </c>
      <c r="H132" s="319">
        <v>82</v>
      </c>
      <c r="I132" s="319">
        <v>17</v>
      </c>
      <c r="J132" s="319">
        <v>1</v>
      </c>
      <c r="K132" s="319">
        <v>992</v>
      </c>
      <c r="L132" s="319">
        <v>88</v>
      </c>
      <c r="M132" s="319">
        <v>11</v>
      </c>
      <c r="N132" s="319">
        <v>1</v>
      </c>
    </row>
    <row r="133" spans="1:14" x14ac:dyDescent="0.35">
      <c r="A133" s="319" t="s">
        <v>204</v>
      </c>
      <c r="B133" s="319" t="s">
        <v>205</v>
      </c>
      <c r="C133" s="319">
        <v>1714</v>
      </c>
      <c r="D133" s="319">
        <v>81</v>
      </c>
      <c r="E133" s="319">
        <v>17</v>
      </c>
      <c r="F133" s="319">
        <v>1</v>
      </c>
      <c r="G133" s="319">
        <v>886</v>
      </c>
      <c r="H133" s="319">
        <v>79</v>
      </c>
      <c r="I133" s="319">
        <v>20</v>
      </c>
      <c r="J133" s="319">
        <v>1</v>
      </c>
      <c r="K133" s="319">
        <v>828</v>
      </c>
      <c r="L133" s="319">
        <v>84</v>
      </c>
      <c r="M133" s="319">
        <v>15</v>
      </c>
      <c r="N133" s="319">
        <v>1</v>
      </c>
    </row>
    <row r="134" spans="1:14" x14ac:dyDescent="0.35">
      <c r="A134" s="319" t="s">
        <v>224</v>
      </c>
      <c r="B134" s="319" t="s">
        <v>225</v>
      </c>
      <c r="C134" s="319">
        <v>5920</v>
      </c>
      <c r="D134" s="319">
        <v>87</v>
      </c>
      <c r="E134" s="319">
        <v>12</v>
      </c>
      <c r="F134" s="319">
        <v>1</v>
      </c>
      <c r="G134" s="319">
        <v>2995</v>
      </c>
      <c r="H134" s="319">
        <v>84</v>
      </c>
      <c r="I134" s="319">
        <v>14</v>
      </c>
      <c r="J134" s="319">
        <v>2</v>
      </c>
      <c r="K134" s="319">
        <v>2925</v>
      </c>
      <c r="L134" s="319">
        <v>90</v>
      </c>
      <c r="M134" s="319">
        <v>9</v>
      </c>
      <c r="N134" s="319">
        <v>1</v>
      </c>
    </row>
    <row r="135" spans="1:14" x14ac:dyDescent="0.35">
      <c r="A135" s="319" t="s">
        <v>335</v>
      </c>
      <c r="B135" s="319" t="s">
        <v>336</v>
      </c>
      <c r="C135" s="319">
        <v>16260</v>
      </c>
      <c r="D135" s="319">
        <v>84</v>
      </c>
      <c r="E135" s="319">
        <v>15</v>
      </c>
      <c r="F135" s="319">
        <v>1</v>
      </c>
      <c r="G135" s="319">
        <v>8384</v>
      </c>
      <c r="H135" s="319">
        <v>81</v>
      </c>
      <c r="I135" s="319">
        <v>17</v>
      </c>
      <c r="J135" s="319">
        <v>1</v>
      </c>
      <c r="K135" s="319">
        <v>7876</v>
      </c>
      <c r="L135" s="319">
        <v>87</v>
      </c>
      <c r="M135" s="319">
        <v>12</v>
      </c>
      <c r="N135" s="319">
        <v>1</v>
      </c>
    </row>
    <row r="136" spans="1:14" x14ac:dyDescent="0.35">
      <c r="A136" s="319" t="s">
        <v>337</v>
      </c>
      <c r="B136" s="319" t="s">
        <v>338</v>
      </c>
      <c r="C136" s="319">
        <v>3212</v>
      </c>
      <c r="D136" s="319">
        <v>81</v>
      </c>
      <c r="E136" s="319">
        <v>18</v>
      </c>
      <c r="F136" s="319">
        <v>1</v>
      </c>
      <c r="G136" s="319">
        <v>1613</v>
      </c>
      <c r="H136" s="319">
        <v>79</v>
      </c>
      <c r="I136" s="319">
        <v>19</v>
      </c>
      <c r="J136" s="319">
        <v>1</v>
      </c>
      <c r="K136" s="319">
        <v>1599</v>
      </c>
      <c r="L136" s="319">
        <v>83</v>
      </c>
      <c r="M136" s="319">
        <v>16</v>
      </c>
      <c r="N136" s="319">
        <v>1</v>
      </c>
    </row>
    <row r="137" spans="1:14" x14ac:dyDescent="0.35">
      <c r="A137" s="319" t="s">
        <v>118</v>
      </c>
      <c r="B137" s="319" t="s">
        <v>119</v>
      </c>
      <c r="C137" s="319">
        <v>13073</v>
      </c>
      <c r="D137" s="319">
        <v>88</v>
      </c>
      <c r="E137" s="319">
        <v>11</v>
      </c>
      <c r="F137" s="319">
        <v>1</v>
      </c>
      <c r="G137" s="319">
        <v>6720</v>
      </c>
      <c r="H137" s="319">
        <v>86</v>
      </c>
      <c r="I137" s="319">
        <v>13</v>
      </c>
      <c r="J137" s="319">
        <v>1</v>
      </c>
      <c r="K137" s="319">
        <v>6353</v>
      </c>
      <c r="L137" s="319">
        <v>90</v>
      </c>
      <c r="M137" s="319">
        <v>10</v>
      </c>
      <c r="N137" s="319">
        <v>1</v>
      </c>
    </row>
    <row r="138" spans="1:14" x14ac:dyDescent="0.35">
      <c r="A138" s="319" t="s">
        <v>100</v>
      </c>
      <c r="B138" s="319" t="s">
        <v>101</v>
      </c>
      <c r="C138" s="319">
        <v>2034</v>
      </c>
      <c r="D138" s="319">
        <v>82</v>
      </c>
      <c r="E138" s="319">
        <v>16</v>
      </c>
      <c r="F138" s="319">
        <v>1</v>
      </c>
      <c r="G138" s="319">
        <v>1020</v>
      </c>
      <c r="H138" s="319">
        <v>80</v>
      </c>
      <c r="I138" s="319">
        <v>18</v>
      </c>
      <c r="J138" s="319">
        <v>2</v>
      </c>
      <c r="K138" s="319">
        <v>1014</v>
      </c>
      <c r="L138" s="319">
        <v>84</v>
      </c>
      <c r="M138" s="319">
        <v>15</v>
      </c>
      <c r="N138" s="319">
        <v>1</v>
      </c>
    </row>
    <row r="139" spans="1:14" x14ac:dyDescent="0.35">
      <c r="A139" s="319" t="s">
        <v>102</v>
      </c>
      <c r="B139" s="319" t="s">
        <v>103</v>
      </c>
      <c r="C139" s="319">
        <v>1583</v>
      </c>
      <c r="D139" s="319">
        <v>83</v>
      </c>
      <c r="E139" s="319">
        <v>16</v>
      </c>
      <c r="F139" s="319">
        <v>1</v>
      </c>
      <c r="G139" s="319">
        <v>805</v>
      </c>
      <c r="H139" s="319">
        <v>80</v>
      </c>
      <c r="I139" s="319">
        <v>18</v>
      </c>
      <c r="J139" s="319">
        <v>2</v>
      </c>
      <c r="K139" s="319">
        <v>778</v>
      </c>
      <c r="L139" s="319">
        <v>85</v>
      </c>
      <c r="M139" s="319">
        <v>14</v>
      </c>
      <c r="N139" s="319">
        <v>1</v>
      </c>
    </row>
    <row r="140" spans="1:14" x14ac:dyDescent="0.35">
      <c r="A140" s="319" t="s">
        <v>192</v>
      </c>
      <c r="B140" s="319" t="s">
        <v>193</v>
      </c>
      <c r="C140" s="319">
        <v>8638</v>
      </c>
      <c r="D140" s="319">
        <v>85</v>
      </c>
      <c r="E140" s="319">
        <v>14</v>
      </c>
      <c r="F140" s="319">
        <v>1</v>
      </c>
      <c r="G140" s="319">
        <v>4432</v>
      </c>
      <c r="H140" s="319">
        <v>83</v>
      </c>
      <c r="I140" s="319">
        <v>16</v>
      </c>
      <c r="J140" s="319">
        <v>1</v>
      </c>
      <c r="K140" s="319">
        <v>4206</v>
      </c>
      <c r="L140" s="319">
        <v>87</v>
      </c>
      <c r="M140" s="319">
        <v>12</v>
      </c>
      <c r="N140" s="319">
        <v>1</v>
      </c>
    </row>
    <row r="141" spans="1:14" x14ac:dyDescent="0.35">
      <c r="A141" s="319" t="s">
        <v>190</v>
      </c>
      <c r="B141" s="319" t="s">
        <v>191</v>
      </c>
      <c r="C141" s="319">
        <v>3302</v>
      </c>
      <c r="D141" s="319">
        <v>77</v>
      </c>
      <c r="E141" s="319">
        <v>20</v>
      </c>
      <c r="F141" s="319">
        <v>3</v>
      </c>
      <c r="G141" s="319">
        <v>1697</v>
      </c>
      <c r="H141" s="319">
        <v>74</v>
      </c>
      <c r="I141" s="319">
        <v>22</v>
      </c>
      <c r="J141" s="319">
        <v>4</v>
      </c>
      <c r="K141" s="319">
        <v>1605</v>
      </c>
      <c r="L141" s="319">
        <v>80</v>
      </c>
      <c r="M141" s="319">
        <v>18</v>
      </c>
      <c r="N141" s="319">
        <v>2</v>
      </c>
    </row>
    <row r="142" spans="1:14" x14ac:dyDescent="0.35">
      <c r="A142" s="319" t="s">
        <v>208</v>
      </c>
      <c r="B142" s="319" t="s">
        <v>209</v>
      </c>
      <c r="C142" s="319">
        <v>2753</v>
      </c>
      <c r="D142" s="319">
        <v>85</v>
      </c>
      <c r="E142" s="319">
        <v>13</v>
      </c>
      <c r="F142" s="319">
        <v>2</v>
      </c>
      <c r="G142" s="319">
        <v>1417</v>
      </c>
      <c r="H142" s="319">
        <v>82</v>
      </c>
      <c r="I142" s="319">
        <v>16</v>
      </c>
      <c r="J142" s="319">
        <v>2</v>
      </c>
      <c r="K142" s="319">
        <v>1336</v>
      </c>
      <c r="L142" s="319">
        <v>89</v>
      </c>
      <c r="M142" s="319">
        <v>10</v>
      </c>
      <c r="N142" s="319">
        <v>1</v>
      </c>
    </row>
    <row r="143" spans="1:14" x14ac:dyDescent="0.35">
      <c r="A143" s="319" t="s">
        <v>216</v>
      </c>
      <c r="B143" s="319" t="s">
        <v>217</v>
      </c>
      <c r="C143" s="319">
        <v>2014</v>
      </c>
      <c r="D143" s="319">
        <v>84</v>
      </c>
      <c r="E143" s="319">
        <v>14</v>
      </c>
      <c r="F143" s="319">
        <v>1</v>
      </c>
      <c r="G143" s="319">
        <v>1008</v>
      </c>
      <c r="H143" s="319">
        <v>81</v>
      </c>
      <c r="I143" s="319">
        <v>17</v>
      </c>
      <c r="J143" s="319">
        <v>2</v>
      </c>
      <c r="K143" s="319">
        <v>1006</v>
      </c>
      <c r="L143" s="319">
        <v>87</v>
      </c>
      <c r="M143" s="319">
        <v>12</v>
      </c>
      <c r="N143" s="319">
        <v>1</v>
      </c>
    </row>
    <row r="144" spans="1:14" x14ac:dyDescent="0.35">
      <c r="A144" s="319" t="s">
        <v>108</v>
      </c>
      <c r="B144" s="319" t="s">
        <v>109</v>
      </c>
      <c r="C144" s="319">
        <v>3886</v>
      </c>
      <c r="D144" s="319">
        <v>90</v>
      </c>
      <c r="E144" s="319">
        <v>9</v>
      </c>
      <c r="F144" s="319">
        <v>1</v>
      </c>
      <c r="G144" s="319">
        <v>2007</v>
      </c>
      <c r="H144" s="319">
        <v>89</v>
      </c>
      <c r="I144" s="319">
        <v>9</v>
      </c>
      <c r="J144" s="319">
        <v>2</v>
      </c>
      <c r="K144" s="319">
        <v>1879</v>
      </c>
      <c r="L144" s="319">
        <v>91</v>
      </c>
      <c r="M144" s="319">
        <v>8</v>
      </c>
      <c r="N144" s="319">
        <v>1</v>
      </c>
    </row>
    <row r="145" spans="1:14" x14ac:dyDescent="0.35">
      <c r="A145" s="319" t="s">
        <v>110</v>
      </c>
      <c r="B145" s="319" t="s">
        <v>428</v>
      </c>
      <c r="C145" s="319">
        <v>3603</v>
      </c>
      <c r="D145" s="319">
        <v>87</v>
      </c>
      <c r="E145" s="319">
        <v>12</v>
      </c>
      <c r="F145" s="319">
        <v>2</v>
      </c>
      <c r="G145" s="319">
        <v>1892</v>
      </c>
      <c r="H145" s="319">
        <v>84</v>
      </c>
      <c r="I145" s="319">
        <v>14</v>
      </c>
      <c r="J145" s="319">
        <v>2</v>
      </c>
      <c r="K145" s="319">
        <v>1711</v>
      </c>
      <c r="L145" s="319">
        <v>89</v>
      </c>
      <c r="M145" s="319">
        <v>10</v>
      </c>
      <c r="N145" s="319">
        <v>1</v>
      </c>
    </row>
    <row r="146" spans="1:14" x14ac:dyDescent="0.35">
      <c r="A146" s="319" t="s">
        <v>368</v>
      </c>
      <c r="B146" s="319" t="s">
        <v>369</v>
      </c>
      <c r="C146" s="319">
        <v>5443</v>
      </c>
      <c r="D146" s="319">
        <v>85</v>
      </c>
      <c r="E146" s="319">
        <v>14</v>
      </c>
      <c r="F146" s="319">
        <v>1</v>
      </c>
      <c r="G146" s="319">
        <v>2779</v>
      </c>
      <c r="H146" s="319">
        <v>83</v>
      </c>
      <c r="I146" s="319">
        <v>16</v>
      </c>
      <c r="J146" s="319">
        <v>1</v>
      </c>
      <c r="K146" s="319">
        <v>2664</v>
      </c>
      <c r="L146" s="319">
        <v>87</v>
      </c>
      <c r="M146" s="319">
        <v>12</v>
      </c>
      <c r="N146" s="319">
        <v>1</v>
      </c>
    </row>
    <row r="147" spans="1:14" x14ac:dyDescent="0.35">
      <c r="A147" s="319" t="s">
        <v>112</v>
      </c>
      <c r="B147" s="319" t="s">
        <v>113</v>
      </c>
      <c r="C147" s="319">
        <v>4931</v>
      </c>
      <c r="D147" s="319">
        <v>70</v>
      </c>
      <c r="E147" s="319">
        <v>28</v>
      </c>
      <c r="F147" s="319">
        <v>1</v>
      </c>
      <c r="G147" s="319">
        <v>2528</v>
      </c>
      <c r="H147" s="319">
        <v>67</v>
      </c>
      <c r="I147" s="319">
        <v>31</v>
      </c>
      <c r="J147" s="319">
        <v>2</v>
      </c>
      <c r="K147" s="319">
        <v>2403</v>
      </c>
      <c r="L147" s="319">
        <v>74</v>
      </c>
      <c r="M147" s="319">
        <v>25</v>
      </c>
      <c r="N147" s="319">
        <v>1</v>
      </c>
    </row>
    <row r="148" spans="1:14" x14ac:dyDescent="0.35">
      <c r="A148" s="319" t="s">
        <v>374</v>
      </c>
      <c r="B148" s="319" t="s">
        <v>375</v>
      </c>
      <c r="C148" s="319">
        <v>6152</v>
      </c>
      <c r="D148" s="319">
        <v>88</v>
      </c>
      <c r="E148" s="319">
        <v>11</v>
      </c>
      <c r="F148" s="319">
        <v>1</v>
      </c>
      <c r="G148" s="319">
        <v>3250</v>
      </c>
      <c r="H148" s="319">
        <v>85</v>
      </c>
      <c r="I148" s="319">
        <v>13</v>
      </c>
      <c r="J148" s="319">
        <v>2</v>
      </c>
      <c r="K148" s="319">
        <v>2902</v>
      </c>
      <c r="L148" s="319">
        <v>90</v>
      </c>
      <c r="M148" s="319">
        <v>9</v>
      </c>
      <c r="N148" s="319">
        <v>1</v>
      </c>
    </row>
    <row r="149" spans="1:14" x14ac:dyDescent="0.35">
      <c r="A149" s="319" t="s">
        <v>236</v>
      </c>
      <c r="B149" s="319" t="s">
        <v>237</v>
      </c>
      <c r="C149" s="319">
        <v>13165</v>
      </c>
      <c r="D149" s="319">
        <v>87</v>
      </c>
      <c r="E149" s="319">
        <v>12</v>
      </c>
      <c r="F149" s="319">
        <v>1</v>
      </c>
      <c r="G149" s="319">
        <v>6837</v>
      </c>
      <c r="H149" s="319">
        <v>85</v>
      </c>
      <c r="I149" s="319">
        <v>14</v>
      </c>
      <c r="J149" s="319">
        <v>2</v>
      </c>
      <c r="K149" s="319">
        <v>6328</v>
      </c>
      <c r="L149" s="319">
        <v>90</v>
      </c>
      <c r="M149" s="319">
        <v>10</v>
      </c>
      <c r="N149" s="319">
        <v>1</v>
      </c>
    </row>
    <row r="150" spans="1:14" x14ac:dyDescent="0.35">
      <c r="A150" s="319" t="s">
        <v>333</v>
      </c>
      <c r="B150" s="319" t="s">
        <v>334</v>
      </c>
      <c r="C150" s="319">
        <v>1354</v>
      </c>
      <c r="D150" s="319">
        <v>77</v>
      </c>
      <c r="E150" s="319">
        <v>23</v>
      </c>
      <c r="F150" s="319">
        <v>1</v>
      </c>
      <c r="G150" s="319">
        <v>726</v>
      </c>
      <c r="H150" s="319">
        <v>73</v>
      </c>
      <c r="I150" s="319" t="s">
        <v>414</v>
      </c>
      <c r="J150" s="319" t="s">
        <v>414</v>
      </c>
      <c r="K150" s="319">
        <v>628</v>
      </c>
      <c r="L150" s="319">
        <v>80</v>
      </c>
      <c r="M150" s="319" t="s">
        <v>414</v>
      </c>
      <c r="N150" s="319" t="s">
        <v>414</v>
      </c>
    </row>
    <row r="151" spans="1:14" x14ac:dyDescent="0.35">
      <c r="A151" s="319" t="s">
        <v>186</v>
      </c>
      <c r="B151" s="319" t="s">
        <v>187</v>
      </c>
      <c r="C151" s="319">
        <v>7257</v>
      </c>
      <c r="D151" s="319">
        <v>89</v>
      </c>
      <c r="E151" s="319">
        <v>10</v>
      </c>
      <c r="F151" s="319">
        <v>1</v>
      </c>
      <c r="G151" s="319">
        <v>3645</v>
      </c>
      <c r="H151" s="319">
        <v>87</v>
      </c>
      <c r="I151" s="319">
        <v>12</v>
      </c>
      <c r="J151" s="319">
        <v>2</v>
      </c>
      <c r="K151" s="319">
        <v>3612</v>
      </c>
      <c r="L151" s="319">
        <v>91</v>
      </c>
      <c r="M151" s="319">
        <v>8</v>
      </c>
      <c r="N151" s="319">
        <v>1</v>
      </c>
    </row>
    <row r="152" spans="1:14" x14ac:dyDescent="0.35">
      <c r="A152" s="319" t="s">
        <v>240</v>
      </c>
      <c r="B152" s="319" t="s">
        <v>241</v>
      </c>
      <c r="C152" s="319">
        <v>8357</v>
      </c>
      <c r="D152" s="319">
        <v>82</v>
      </c>
      <c r="E152" s="319">
        <v>17</v>
      </c>
      <c r="F152" s="319">
        <v>1</v>
      </c>
      <c r="G152" s="319">
        <v>4290</v>
      </c>
      <c r="H152" s="319">
        <v>80</v>
      </c>
      <c r="I152" s="319">
        <v>19</v>
      </c>
      <c r="J152" s="319">
        <v>1</v>
      </c>
      <c r="K152" s="319">
        <v>4067</v>
      </c>
      <c r="L152" s="319">
        <v>85</v>
      </c>
      <c r="M152" s="319">
        <v>14</v>
      </c>
      <c r="N152" s="319">
        <v>1</v>
      </c>
    </row>
    <row r="153" spans="1:14" x14ac:dyDescent="0.35">
      <c r="A153" s="319" t="s">
        <v>188</v>
      </c>
      <c r="B153" s="319" t="s">
        <v>189</v>
      </c>
      <c r="C153" s="319">
        <v>8595</v>
      </c>
      <c r="D153" s="319">
        <v>84</v>
      </c>
      <c r="E153" s="319">
        <v>14</v>
      </c>
      <c r="F153" s="319">
        <v>2</v>
      </c>
      <c r="G153" s="319">
        <v>4330</v>
      </c>
      <c r="H153" s="319">
        <v>81</v>
      </c>
      <c r="I153" s="319">
        <v>16</v>
      </c>
      <c r="J153" s="319">
        <v>2</v>
      </c>
      <c r="K153" s="319">
        <v>4265</v>
      </c>
      <c r="L153" s="319">
        <v>87</v>
      </c>
      <c r="M153" s="319">
        <v>12</v>
      </c>
      <c r="N153" s="319">
        <v>1</v>
      </c>
    </row>
    <row r="154" spans="1:14" x14ac:dyDescent="0.35">
      <c r="A154" s="319" t="s">
        <v>634</v>
      </c>
      <c r="B154" s="319" t="s">
        <v>89</v>
      </c>
      <c r="C154" s="319">
        <v>3323</v>
      </c>
      <c r="D154" s="319">
        <v>88</v>
      </c>
      <c r="E154" s="319">
        <v>10</v>
      </c>
      <c r="F154" s="319">
        <v>2</v>
      </c>
      <c r="G154" s="319">
        <v>1721</v>
      </c>
      <c r="H154" s="319">
        <v>86</v>
      </c>
      <c r="I154" s="319">
        <v>12</v>
      </c>
      <c r="J154" s="319">
        <v>2</v>
      </c>
      <c r="K154" s="319">
        <v>1602</v>
      </c>
      <c r="L154" s="319">
        <v>90</v>
      </c>
      <c r="M154" s="319">
        <v>8</v>
      </c>
      <c r="N154" s="319">
        <v>1</v>
      </c>
    </row>
    <row r="155" spans="1:14" x14ac:dyDescent="0.35">
      <c r="A155" s="319" t="s">
        <v>341</v>
      </c>
      <c r="B155" s="319" t="s">
        <v>342</v>
      </c>
      <c r="C155" s="319">
        <v>7126</v>
      </c>
      <c r="D155" s="319">
        <v>85</v>
      </c>
      <c r="E155" s="319">
        <v>14</v>
      </c>
      <c r="F155" s="319">
        <v>1</v>
      </c>
      <c r="G155" s="319">
        <v>3699</v>
      </c>
      <c r="H155" s="319">
        <v>83</v>
      </c>
      <c r="I155" s="319">
        <v>16</v>
      </c>
      <c r="J155" s="319">
        <v>1</v>
      </c>
      <c r="K155" s="319">
        <v>3427</v>
      </c>
      <c r="L155" s="319">
        <v>87</v>
      </c>
      <c r="M155" s="319">
        <v>12</v>
      </c>
      <c r="N155" s="319">
        <v>1</v>
      </c>
    </row>
    <row r="156" spans="1:14" x14ac:dyDescent="0.35">
      <c r="A156" s="319" t="s">
        <v>384</v>
      </c>
      <c r="B156" s="319" t="s">
        <v>385</v>
      </c>
      <c r="C156" s="319">
        <v>5494</v>
      </c>
      <c r="D156" s="319">
        <v>88</v>
      </c>
      <c r="E156" s="319">
        <v>11</v>
      </c>
      <c r="F156" s="319">
        <v>1</v>
      </c>
      <c r="G156" s="319">
        <v>2777</v>
      </c>
      <c r="H156" s="319">
        <v>86</v>
      </c>
      <c r="I156" s="319">
        <v>13</v>
      </c>
      <c r="J156" s="319">
        <v>2</v>
      </c>
      <c r="K156" s="319">
        <v>2717</v>
      </c>
      <c r="L156" s="319">
        <v>90</v>
      </c>
      <c r="M156" s="319">
        <v>9</v>
      </c>
      <c r="N156" s="319">
        <v>1</v>
      </c>
    </row>
    <row r="157" spans="1:14" x14ac:dyDescent="0.35">
      <c r="A157" s="319" t="s">
        <v>245</v>
      </c>
      <c r="B157" s="319" t="s">
        <v>246</v>
      </c>
      <c r="C157" s="319">
        <v>7467</v>
      </c>
      <c r="D157" s="319">
        <v>84</v>
      </c>
      <c r="E157" s="319">
        <v>15</v>
      </c>
      <c r="F157" s="319">
        <v>1</v>
      </c>
      <c r="G157" s="319">
        <v>3808</v>
      </c>
      <c r="H157" s="319">
        <v>80</v>
      </c>
      <c r="I157" s="319">
        <v>18</v>
      </c>
      <c r="J157" s="319">
        <v>2</v>
      </c>
      <c r="K157" s="319">
        <v>3659</v>
      </c>
      <c r="L157" s="319">
        <v>87</v>
      </c>
      <c r="M157" s="319">
        <v>12</v>
      </c>
      <c r="N157" s="319">
        <v>1</v>
      </c>
    </row>
    <row r="158" spans="1:14" x14ac:dyDescent="0.35">
      <c r="A158" s="319" t="s">
        <v>351</v>
      </c>
      <c r="B158" s="319" t="s">
        <v>352</v>
      </c>
      <c r="C158" s="319">
        <v>11792</v>
      </c>
      <c r="D158" s="319">
        <v>84</v>
      </c>
      <c r="E158" s="319">
        <v>15</v>
      </c>
      <c r="F158" s="319">
        <v>1</v>
      </c>
      <c r="G158" s="319">
        <v>6029</v>
      </c>
      <c r="H158" s="319">
        <v>82</v>
      </c>
      <c r="I158" s="319">
        <v>16</v>
      </c>
      <c r="J158" s="319">
        <v>1</v>
      </c>
      <c r="K158" s="319">
        <v>5763</v>
      </c>
      <c r="L158" s="319">
        <v>86</v>
      </c>
      <c r="M158" s="319">
        <v>13</v>
      </c>
      <c r="N158" s="319">
        <v>1</v>
      </c>
    </row>
    <row r="159" spans="1:14" x14ac:dyDescent="0.35">
      <c r="A159" s="319" t="s">
        <v>220</v>
      </c>
      <c r="B159" s="319" t="s">
        <v>221</v>
      </c>
      <c r="C159" s="319">
        <v>5782</v>
      </c>
      <c r="D159" s="319">
        <v>87</v>
      </c>
      <c r="E159" s="319">
        <v>11</v>
      </c>
      <c r="F159" s="319">
        <v>2</v>
      </c>
      <c r="G159" s="319">
        <v>2914</v>
      </c>
      <c r="H159" s="319">
        <v>85</v>
      </c>
      <c r="I159" s="319">
        <v>13</v>
      </c>
      <c r="J159" s="319">
        <v>2</v>
      </c>
      <c r="K159" s="319">
        <v>2868</v>
      </c>
      <c r="L159" s="319">
        <v>89</v>
      </c>
      <c r="M159" s="319">
        <v>10</v>
      </c>
      <c r="N159" s="319">
        <v>1</v>
      </c>
    </row>
    <row r="160" spans="1:14" x14ac:dyDescent="0.35">
      <c r="A160" s="319" t="s">
        <v>355</v>
      </c>
      <c r="B160" s="319" t="s">
        <v>356</v>
      </c>
      <c r="C160" s="319">
        <v>8557</v>
      </c>
      <c r="D160" s="319">
        <v>83</v>
      </c>
      <c r="E160" s="319">
        <v>16</v>
      </c>
      <c r="F160" s="319">
        <v>1</v>
      </c>
      <c r="G160" s="319">
        <v>4433</v>
      </c>
      <c r="H160" s="319">
        <v>81</v>
      </c>
      <c r="I160" s="319">
        <v>17</v>
      </c>
      <c r="J160" s="319">
        <v>1</v>
      </c>
      <c r="K160" s="319">
        <v>4124</v>
      </c>
      <c r="L160" s="319">
        <v>85</v>
      </c>
      <c r="M160" s="319">
        <v>14</v>
      </c>
      <c r="N160" s="319">
        <v>1</v>
      </c>
    </row>
    <row r="164" spans="1:14" x14ac:dyDescent="0.35">
      <c r="A164" s="153" t="s">
        <v>72</v>
      </c>
      <c r="B164" s="293" t="s">
        <v>73</v>
      </c>
      <c r="C164" s="319">
        <v>28560</v>
      </c>
      <c r="D164" s="319">
        <v>87</v>
      </c>
      <c r="E164" s="319">
        <v>12</v>
      </c>
      <c r="F164" s="319">
        <v>2</v>
      </c>
      <c r="G164" s="319">
        <v>14541</v>
      </c>
      <c r="H164" s="319">
        <v>85</v>
      </c>
      <c r="I164" s="319">
        <v>13</v>
      </c>
      <c r="J164" s="319">
        <v>2</v>
      </c>
      <c r="K164" s="319">
        <v>14019</v>
      </c>
      <c r="L164" s="319">
        <v>89</v>
      </c>
      <c r="M164" s="319">
        <v>10</v>
      </c>
      <c r="N164" s="319">
        <v>1</v>
      </c>
    </row>
    <row r="165" spans="1:14" x14ac:dyDescent="0.35">
      <c r="A165" s="153" t="s">
        <v>98</v>
      </c>
      <c r="B165" s="293" t="s">
        <v>99</v>
      </c>
      <c r="C165" s="319">
        <v>81203</v>
      </c>
      <c r="D165" s="319">
        <v>85</v>
      </c>
      <c r="E165" s="319">
        <v>14</v>
      </c>
      <c r="F165" s="319">
        <v>1</v>
      </c>
      <c r="G165" s="319">
        <v>41780</v>
      </c>
      <c r="H165" s="319">
        <v>82</v>
      </c>
      <c r="I165" s="319">
        <v>16</v>
      </c>
      <c r="J165" s="319">
        <v>2</v>
      </c>
      <c r="K165" s="319">
        <v>39423</v>
      </c>
      <c r="L165" s="319">
        <v>87</v>
      </c>
      <c r="M165" s="319">
        <v>12</v>
      </c>
      <c r="N165" s="319">
        <v>1</v>
      </c>
    </row>
    <row r="166" spans="1:14" x14ac:dyDescent="0.35">
      <c r="A166" s="153" t="s">
        <v>145</v>
      </c>
      <c r="B166" s="319" t="s">
        <v>146</v>
      </c>
      <c r="C166" s="319">
        <v>60875</v>
      </c>
      <c r="D166" s="319">
        <v>83</v>
      </c>
      <c r="E166" s="319">
        <v>15</v>
      </c>
      <c r="F166" s="319">
        <v>2</v>
      </c>
      <c r="G166" s="319">
        <v>31116</v>
      </c>
      <c r="H166" s="319">
        <v>81</v>
      </c>
      <c r="I166" s="319">
        <v>17</v>
      </c>
      <c r="J166" s="319">
        <v>2</v>
      </c>
      <c r="K166" s="319">
        <v>29759</v>
      </c>
      <c r="L166" s="319">
        <v>86</v>
      </c>
      <c r="M166" s="319">
        <v>12</v>
      </c>
      <c r="N166" s="319">
        <v>1</v>
      </c>
    </row>
    <row r="167" spans="1:14" x14ac:dyDescent="0.35">
      <c r="A167" s="153" t="s">
        <v>176</v>
      </c>
      <c r="B167" s="293" t="s">
        <v>177</v>
      </c>
      <c r="C167" s="319">
        <v>50561</v>
      </c>
      <c r="D167" s="319">
        <v>85</v>
      </c>
      <c r="E167" s="319">
        <v>13</v>
      </c>
      <c r="F167" s="319">
        <v>2</v>
      </c>
      <c r="G167" s="319">
        <v>25808</v>
      </c>
      <c r="H167" s="319">
        <v>82</v>
      </c>
      <c r="I167" s="319">
        <v>15</v>
      </c>
      <c r="J167" s="319">
        <v>2</v>
      </c>
      <c r="K167" s="319">
        <v>24753</v>
      </c>
      <c r="L167" s="319">
        <v>88</v>
      </c>
      <c r="M167" s="319">
        <v>11</v>
      </c>
      <c r="N167" s="319">
        <v>1</v>
      </c>
    </row>
    <row r="168" spans="1:14" x14ac:dyDescent="0.35">
      <c r="A168" s="153" t="s">
        <v>196</v>
      </c>
      <c r="B168" s="293" t="s">
        <v>197</v>
      </c>
      <c r="C168" s="319">
        <v>65433</v>
      </c>
      <c r="D168" s="319">
        <v>86</v>
      </c>
      <c r="E168" s="319">
        <v>13</v>
      </c>
      <c r="F168" s="319">
        <v>2</v>
      </c>
      <c r="G168" s="319">
        <v>33275</v>
      </c>
      <c r="H168" s="319">
        <v>83</v>
      </c>
      <c r="I168" s="319">
        <v>15</v>
      </c>
      <c r="J168" s="319">
        <v>2</v>
      </c>
      <c r="K168" s="319">
        <v>32158</v>
      </c>
      <c r="L168" s="319">
        <v>88</v>
      </c>
      <c r="M168" s="319">
        <v>10</v>
      </c>
      <c r="N168" s="319">
        <v>1</v>
      </c>
    </row>
    <row r="169" spans="1:14" x14ac:dyDescent="0.35">
      <c r="A169" s="153" t="s">
        <v>226</v>
      </c>
      <c r="B169" s="293" t="s">
        <v>227</v>
      </c>
      <c r="C169" s="319">
        <v>65508</v>
      </c>
      <c r="D169" s="319">
        <v>84</v>
      </c>
      <c r="E169" s="319">
        <v>14</v>
      </c>
      <c r="F169" s="319">
        <v>1</v>
      </c>
      <c r="G169" s="319">
        <v>33782</v>
      </c>
      <c r="H169" s="319">
        <v>82</v>
      </c>
      <c r="I169" s="319">
        <v>17</v>
      </c>
      <c r="J169" s="319">
        <v>2</v>
      </c>
      <c r="K169" s="319">
        <v>31726</v>
      </c>
      <c r="L169" s="319">
        <v>87</v>
      </c>
      <c r="M169" s="319">
        <v>12</v>
      </c>
      <c r="N169" s="319">
        <v>1</v>
      </c>
    </row>
    <row r="170" spans="1:14" x14ac:dyDescent="0.35">
      <c r="A170" s="153" t="s">
        <v>249</v>
      </c>
      <c r="B170" s="293" t="s">
        <v>429</v>
      </c>
      <c r="C170" s="319">
        <v>93318</v>
      </c>
      <c r="D170" s="319">
        <v>86</v>
      </c>
      <c r="E170" s="319">
        <v>12</v>
      </c>
      <c r="F170" s="319">
        <v>2</v>
      </c>
      <c r="G170" s="319">
        <v>47735</v>
      </c>
      <c r="H170" s="319">
        <v>84</v>
      </c>
      <c r="I170" s="319">
        <v>14</v>
      </c>
      <c r="J170" s="319">
        <v>2</v>
      </c>
      <c r="K170" s="319">
        <v>45583</v>
      </c>
      <c r="L170" s="319">
        <v>88</v>
      </c>
      <c r="M170" s="319">
        <v>10</v>
      </c>
      <c r="N170" s="319">
        <v>1</v>
      </c>
    </row>
    <row r="171" spans="1:14" x14ac:dyDescent="0.35">
      <c r="A171" s="156" t="s">
        <v>251</v>
      </c>
      <c r="B171" s="293" t="s">
        <v>252</v>
      </c>
      <c r="C171" s="319">
        <v>32728</v>
      </c>
      <c r="D171" s="319">
        <v>86</v>
      </c>
      <c r="E171" s="319">
        <v>12</v>
      </c>
      <c r="F171" s="319">
        <v>2</v>
      </c>
      <c r="G171" s="319">
        <v>16615</v>
      </c>
      <c r="H171" s="319">
        <v>84</v>
      </c>
      <c r="I171" s="319">
        <v>14</v>
      </c>
      <c r="J171" s="319">
        <v>2</v>
      </c>
      <c r="K171" s="319">
        <v>16113</v>
      </c>
      <c r="L171" s="319">
        <v>89</v>
      </c>
      <c r="M171" s="319">
        <v>10</v>
      </c>
      <c r="N171" s="319">
        <v>1</v>
      </c>
    </row>
    <row r="172" spans="1:14" x14ac:dyDescent="0.35">
      <c r="A172" s="156" t="s">
        <v>281</v>
      </c>
      <c r="B172" s="157" t="s">
        <v>282</v>
      </c>
      <c r="C172" s="319">
        <v>60590</v>
      </c>
      <c r="D172" s="319">
        <v>86</v>
      </c>
      <c r="E172" s="319">
        <v>13</v>
      </c>
      <c r="F172" s="319">
        <v>2</v>
      </c>
      <c r="G172" s="319">
        <v>31120</v>
      </c>
      <c r="H172" s="319">
        <v>83</v>
      </c>
      <c r="I172" s="319">
        <v>14</v>
      </c>
      <c r="J172" s="319">
        <v>2</v>
      </c>
      <c r="K172" s="319">
        <v>29470</v>
      </c>
      <c r="L172" s="319">
        <v>88</v>
      </c>
      <c r="M172" s="319">
        <v>11</v>
      </c>
      <c r="N172" s="319">
        <v>1</v>
      </c>
    </row>
    <row r="173" spans="1:14" x14ac:dyDescent="0.35">
      <c r="A173" s="153" t="s">
        <v>321</v>
      </c>
      <c r="B173" s="158" t="s">
        <v>322</v>
      </c>
      <c r="C173" s="319">
        <v>94161</v>
      </c>
      <c r="D173" s="319">
        <v>84</v>
      </c>
      <c r="E173" s="319">
        <v>15</v>
      </c>
      <c r="F173" s="319">
        <v>1</v>
      </c>
      <c r="G173" s="319">
        <v>48288</v>
      </c>
      <c r="H173" s="319">
        <v>82</v>
      </c>
      <c r="I173" s="319">
        <v>16</v>
      </c>
      <c r="J173" s="319">
        <v>1</v>
      </c>
      <c r="K173" s="319">
        <v>45873</v>
      </c>
      <c r="L173" s="319">
        <v>87</v>
      </c>
      <c r="M173" s="319">
        <v>12</v>
      </c>
      <c r="N173" s="319">
        <v>1</v>
      </c>
    </row>
    <row r="174" spans="1:14" x14ac:dyDescent="0.35">
      <c r="A174" s="153" t="s">
        <v>361</v>
      </c>
      <c r="B174" s="158" t="s">
        <v>362</v>
      </c>
      <c r="C174" s="319">
        <v>54461</v>
      </c>
      <c r="D174" s="319">
        <v>87</v>
      </c>
      <c r="E174" s="319">
        <v>12</v>
      </c>
      <c r="F174" s="319">
        <v>1</v>
      </c>
      <c r="G174" s="319">
        <v>27957</v>
      </c>
      <c r="H174" s="319">
        <v>84</v>
      </c>
      <c r="I174" s="319">
        <v>14</v>
      </c>
      <c r="J174" s="319">
        <v>1</v>
      </c>
      <c r="K174" s="319">
        <v>26504</v>
      </c>
      <c r="L174" s="319">
        <v>89</v>
      </c>
      <c r="M174" s="319">
        <v>10</v>
      </c>
      <c r="N174" s="319">
        <v>1</v>
      </c>
    </row>
    <row r="175" spans="1:14" x14ac:dyDescent="0.35">
      <c r="A175" s="159" t="s">
        <v>70</v>
      </c>
      <c r="B175" s="295" t="s">
        <v>71</v>
      </c>
      <c r="C175" s="319">
        <v>594080</v>
      </c>
      <c r="D175" s="319">
        <v>85</v>
      </c>
      <c r="E175" s="319">
        <v>13</v>
      </c>
      <c r="F175" s="319">
        <v>1</v>
      </c>
      <c r="G175" s="319">
        <v>304282</v>
      </c>
      <c r="H175" s="319">
        <v>83</v>
      </c>
      <c r="I175" s="319">
        <v>16</v>
      </c>
      <c r="J175" s="319">
        <v>2</v>
      </c>
      <c r="K175" s="319">
        <v>289798</v>
      </c>
      <c r="L175" s="319">
        <v>88</v>
      </c>
      <c r="M175" s="319">
        <v>11</v>
      </c>
      <c r="N175" s="319">
        <v>1</v>
      </c>
    </row>
  </sheetData>
  <mergeCells count="3">
    <mergeCell ref="F5:F8"/>
    <mergeCell ref="J5:J8"/>
    <mergeCell ref="N5:N8"/>
  </mergeCells>
  <pageMargins left="0.7" right="0.7" top="0.75" bottom="0.75" header="0.3" footer="0.3"/>
  <pageSetup paperSize="9" orientation="portrait" horizontalDpi="30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175"/>
  <sheetViews>
    <sheetView topLeftCell="A115" workbookViewId="0">
      <selection activeCell="A154" sqref="A154"/>
    </sheetView>
  </sheetViews>
  <sheetFormatPr defaultRowHeight="12.75" x14ac:dyDescent="0.35"/>
  <cols>
    <col min="2" max="2" width="27" bestFit="1" customWidth="1"/>
  </cols>
  <sheetData>
    <row r="1" spans="1:14" ht="15" x14ac:dyDescent="0.4">
      <c r="A1" s="145" t="s">
        <v>421</v>
      </c>
    </row>
    <row r="2" spans="1:14" x14ac:dyDescent="0.35">
      <c r="C2" t="s">
        <v>486</v>
      </c>
    </row>
    <row r="3" spans="1:14" x14ac:dyDescent="0.35">
      <c r="C3">
        <v>1</v>
      </c>
    </row>
    <row r="4" spans="1:14" x14ac:dyDescent="0.35">
      <c r="C4" t="s">
        <v>487</v>
      </c>
    </row>
    <row r="5" spans="1:14" x14ac:dyDescent="0.35">
      <c r="C5" t="s">
        <v>48</v>
      </c>
      <c r="F5" s="593" t="s">
        <v>488</v>
      </c>
      <c r="G5" t="s">
        <v>400</v>
      </c>
      <c r="J5" s="593" t="s">
        <v>488</v>
      </c>
      <c r="K5" t="s">
        <v>401</v>
      </c>
      <c r="N5" s="593" t="s">
        <v>488</v>
      </c>
    </row>
    <row r="6" spans="1:14" x14ac:dyDescent="0.35">
      <c r="C6" t="s">
        <v>489</v>
      </c>
      <c r="F6" s="593"/>
      <c r="G6" t="s">
        <v>489</v>
      </c>
      <c r="J6" s="593"/>
      <c r="K6" t="s">
        <v>489</v>
      </c>
      <c r="N6" s="593"/>
    </row>
    <row r="7" spans="1:14" x14ac:dyDescent="0.35">
      <c r="C7" t="s">
        <v>48</v>
      </c>
      <c r="D7" t="s">
        <v>405</v>
      </c>
      <c r="E7" t="s">
        <v>406</v>
      </c>
      <c r="F7" s="593"/>
      <c r="G7" t="s">
        <v>48</v>
      </c>
      <c r="H7" t="s">
        <v>405</v>
      </c>
      <c r="I7" t="s">
        <v>406</v>
      </c>
      <c r="J7" s="593"/>
      <c r="K7" t="s">
        <v>48</v>
      </c>
      <c r="L7" t="s">
        <v>405</v>
      </c>
      <c r="M7" t="s">
        <v>406</v>
      </c>
      <c r="N7" s="593"/>
    </row>
    <row r="8" spans="1:14" x14ac:dyDescent="0.35">
      <c r="C8" t="s">
        <v>407</v>
      </c>
      <c r="D8" t="s">
        <v>407</v>
      </c>
      <c r="E8" t="s">
        <v>407</v>
      </c>
      <c r="F8" s="593"/>
      <c r="G8" t="s">
        <v>407</v>
      </c>
      <c r="H8" t="s">
        <v>407</v>
      </c>
      <c r="I8" t="s">
        <v>407</v>
      </c>
      <c r="J8" s="593"/>
      <c r="K8" t="s">
        <v>407</v>
      </c>
      <c r="L8" t="s">
        <v>407</v>
      </c>
      <c r="M8" t="s">
        <v>407</v>
      </c>
      <c r="N8" s="593"/>
    </row>
    <row r="9" spans="1:14" x14ac:dyDescent="0.35">
      <c r="A9" t="s">
        <v>255</v>
      </c>
      <c r="B9" t="s">
        <v>256</v>
      </c>
      <c r="C9" s="319" t="s">
        <v>441</v>
      </c>
      <c r="D9" s="319" t="s">
        <v>441</v>
      </c>
      <c r="E9" s="319" t="s">
        <v>441</v>
      </c>
      <c r="F9" s="319" t="s">
        <v>441</v>
      </c>
      <c r="G9" s="319" t="s">
        <v>441</v>
      </c>
      <c r="H9" s="319" t="s">
        <v>441</v>
      </c>
      <c r="I9" s="319" t="s">
        <v>441</v>
      </c>
      <c r="J9" s="319" t="s">
        <v>441</v>
      </c>
      <c r="K9" s="319" t="s">
        <v>441</v>
      </c>
      <c r="L9" s="319" t="s">
        <v>441</v>
      </c>
      <c r="M9" s="319" t="s">
        <v>441</v>
      </c>
      <c r="N9" s="319" t="s">
        <v>441</v>
      </c>
    </row>
    <row r="10" spans="1:14" x14ac:dyDescent="0.35">
      <c r="A10" t="s">
        <v>253</v>
      </c>
      <c r="B10" t="s">
        <v>254</v>
      </c>
      <c r="C10" s="319">
        <v>1621</v>
      </c>
      <c r="D10" s="319">
        <v>89</v>
      </c>
      <c r="E10" s="319">
        <v>9</v>
      </c>
      <c r="F10" s="319">
        <v>3</v>
      </c>
      <c r="G10" s="319">
        <v>846</v>
      </c>
      <c r="H10" s="319">
        <v>88</v>
      </c>
      <c r="I10" s="319">
        <v>9</v>
      </c>
      <c r="J10" s="319">
        <v>3</v>
      </c>
      <c r="K10" s="319">
        <v>775</v>
      </c>
      <c r="L10" s="319">
        <v>90</v>
      </c>
      <c r="M10" s="319">
        <v>8</v>
      </c>
      <c r="N10" s="319">
        <v>2</v>
      </c>
    </row>
    <row r="11" spans="1:14" x14ac:dyDescent="0.35">
      <c r="A11" t="s">
        <v>299</v>
      </c>
      <c r="B11" t="s">
        <v>300</v>
      </c>
      <c r="C11" s="319">
        <v>3489</v>
      </c>
      <c r="D11" s="319">
        <v>92</v>
      </c>
      <c r="E11" s="319">
        <v>7</v>
      </c>
      <c r="F11" s="319">
        <v>1</v>
      </c>
      <c r="G11" s="319">
        <v>1828</v>
      </c>
      <c r="H11" s="319">
        <v>90</v>
      </c>
      <c r="I11" s="319">
        <v>9</v>
      </c>
      <c r="J11" s="319">
        <v>2</v>
      </c>
      <c r="K11" s="319">
        <v>1661</v>
      </c>
      <c r="L11" s="319">
        <v>94</v>
      </c>
      <c r="M11" s="319">
        <v>5</v>
      </c>
      <c r="N11" s="319">
        <v>1</v>
      </c>
    </row>
    <row r="12" spans="1:14" x14ac:dyDescent="0.35">
      <c r="A12" t="s">
        <v>257</v>
      </c>
      <c r="B12" t="s">
        <v>258</v>
      </c>
      <c r="C12" s="319">
        <v>2777</v>
      </c>
      <c r="D12" s="319">
        <v>93</v>
      </c>
      <c r="E12" s="319">
        <v>6</v>
      </c>
      <c r="F12" s="319">
        <v>1</v>
      </c>
      <c r="G12" s="319">
        <v>1421</v>
      </c>
      <c r="H12" s="319">
        <v>91</v>
      </c>
      <c r="I12" s="319">
        <v>8</v>
      </c>
      <c r="J12" s="319">
        <v>1</v>
      </c>
      <c r="K12" s="319">
        <v>1356</v>
      </c>
      <c r="L12" s="319">
        <v>95</v>
      </c>
      <c r="M12" s="319">
        <v>5</v>
      </c>
      <c r="N12" s="319">
        <v>1</v>
      </c>
    </row>
    <row r="13" spans="1:14" x14ac:dyDescent="0.35">
      <c r="A13" t="s">
        <v>259</v>
      </c>
      <c r="B13" t="s">
        <v>260</v>
      </c>
      <c r="C13" s="319">
        <v>1371</v>
      </c>
      <c r="D13" s="319">
        <v>91</v>
      </c>
      <c r="E13" s="319">
        <v>6</v>
      </c>
      <c r="F13" s="319">
        <v>3</v>
      </c>
      <c r="G13" s="319">
        <v>692</v>
      </c>
      <c r="H13" s="319">
        <v>88</v>
      </c>
      <c r="I13" s="319">
        <v>9</v>
      </c>
      <c r="J13" s="319">
        <v>3</v>
      </c>
      <c r="K13" s="319">
        <v>679</v>
      </c>
      <c r="L13" s="319">
        <v>94</v>
      </c>
      <c r="M13" s="319">
        <v>4</v>
      </c>
      <c r="N13" s="319">
        <v>2</v>
      </c>
    </row>
    <row r="14" spans="1:14" x14ac:dyDescent="0.35">
      <c r="A14" t="s">
        <v>263</v>
      </c>
      <c r="B14" t="s">
        <v>264</v>
      </c>
      <c r="C14" s="319">
        <v>1994</v>
      </c>
      <c r="D14" s="319">
        <v>89</v>
      </c>
      <c r="E14" s="319">
        <v>9</v>
      </c>
      <c r="F14" s="319">
        <v>2</v>
      </c>
      <c r="G14" s="319">
        <v>1018</v>
      </c>
      <c r="H14" s="319">
        <v>85</v>
      </c>
      <c r="I14" s="319">
        <v>11</v>
      </c>
      <c r="J14" s="319">
        <v>4</v>
      </c>
      <c r="K14" s="319">
        <v>976</v>
      </c>
      <c r="L14" s="319">
        <v>93</v>
      </c>
      <c r="M14" s="319">
        <v>7</v>
      </c>
      <c r="N14" s="319">
        <v>1</v>
      </c>
    </row>
    <row r="15" spans="1:14" x14ac:dyDescent="0.35">
      <c r="A15" t="s">
        <v>265</v>
      </c>
      <c r="B15" t="s">
        <v>266</v>
      </c>
      <c r="C15" s="319">
        <v>991</v>
      </c>
      <c r="D15" s="319">
        <v>93</v>
      </c>
      <c r="E15" s="319">
        <v>7</v>
      </c>
      <c r="F15" s="319">
        <v>0</v>
      </c>
      <c r="G15" s="319">
        <v>496</v>
      </c>
      <c r="H15" s="319">
        <v>91</v>
      </c>
      <c r="I15" s="319">
        <v>9</v>
      </c>
      <c r="J15" s="319">
        <v>1</v>
      </c>
      <c r="K15" s="319">
        <v>495</v>
      </c>
      <c r="L15" s="319">
        <v>95</v>
      </c>
      <c r="M15" s="319">
        <v>5</v>
      </c>
      <c r="N15" s="319">
        <v>0</v>
      </c>
    </row>
    <row r="16" spans="1:14" x14ac:dyDescent="0.35">
      <c r="A16" t="s">
        <v>267</v>
      </c>
      <c r="B16" t="s">
        <v>268</v>
      </c>
      <c r="C16" s="319">
        <v>3175</v>
      </c>
      <c r="D16" s="319">
        <v>90</v>
      </c>
      <c r="E16" s="319">
        <v>8</v>
      </c>
      <c r="F16" s="319">
        <v>2</v>
      </c>
      <c r="G16" s="319">
        <v>1616</v>
      </c>
      <c r="H16" s="319">
        <v>89</v>
      </c>
      <c r="I16" s="319">
        <v>10</v>
      </c>
      <c r="J16" s="319">
        <v>2</v>
      </c>
      <c r="K16" s="319">
        <v>1559</v>
      </c>
      <c r="L16" s="319">
        <v>91</v>
      </c>
      <c r="M16" s="319">
        <v>7</v>
      </c>
      <c r="N16" s="319">
        <v>2</v>
      </c>
    </row>
    <row r="17" spans="1:14" x14ac:dyDescent="0.35">
      <c r="A17" t="s">
        <v>269</v>
      </c>
      <c r="B17" t="s">
        <v>270</v>
      </c>
      <c r="C17" s="319">
        <v>3726</v>
      </c>
      <c r="D17" s="319">
        <v>91</v>
      </c>
      <c r="E17" s="319">
        <v>8</v>
      </c>
      <c r="F17" s="319">
        <v>1</v>
      </c>
      <c r="G17" s="319">
        <v>1853</v>
      </c>
      <c r="H17" s="319">
        <v>88</v>
      </c>
      <c r="I17" s="319">
        <v>10</v>
      </c>
      <c r="J17" s="319">
        <v>2</v>
      </c>
      <c r="K17" s="319">
        <v>1873</v>
      </c>
      <c r="L17" s="319">
        <v>93</v>
      </c>
      <c r="M17" s="319">
        <v>6</v>
      </c>
      <c r="N17" s="319">
        <v>1</v>
      </c>
    </row>
    <row r="18" spans="1:14" x14ac:dyDescent="0.35">
      <c r="A18" t="s">
        <v>273</v>
      </c>
      <c r="B18" t="s">
        <v>274</v>
      </c>
      <c r="C18" s="319">
        <v>3513</v>
      </c>
      <c r="D18" s="319">
        <v>90</v>
      </c>
      <c r="E18" s="319">
        <v>8</v>
      </c>
      <c r="F18" s="319">
        <v>2</v>
      </c>
      <c r="G18" s="319">
        <v>1765</v>
      </c>
      <c r="H18" s="319">
        <v>88</v>
      </c>
      <c r="I18" s="319">
        <v>9</v>
      </c>
      <c r="J18" s="319">
        <v>3</v>
      </c>
      <c r="K18" s="319">
        <v>1748</v>
      </c>
      <c r="L18" s="319">
        <v>93</v>
      </c>
      <c r="M18" s="319">
        <v>6</v>
      </c>
      <c r="N18" s="319">
        <v>1</v>
      </c>
    </row>
    <row r="19" spans="1:14" x14ac:dyDescent="0.35">
      <c r="A19" t="s">
        <v>275</v>
      </c>
      <c r="B19" t="s">
        <v>276</v>
      </c>
      <c r="C19" s="319">
        <v>3427</v>
      </c>
      <c r="D19" s="319">
        <v>91</v>
      </c>
      <c r="E19" s="319">
        <v>7</v>
      </c>
      <c r="F19" s="319">
        <v>2</v>
      </c>
      <c r="G19" s="319">
        <v>1717</v>
      </c>
      <c r="H19" s="319">
        <v>89</v>
      </c>
      <c r="I19" s="319">
        <v>8</v>
      </c>
      <c r="J19" s="319">
        <v>3</v>
      </c>
      <c r="K19" s="319">
        <v>1710</v>
      </c>
      <c r="L19" s="319">
        <v>93</v>
      </c>
      <c r="M19" s="319">
        <v>6</v>
      </c>
      <c r="N19" s="319">
        <v>1</v>
      </c>
    </row>
    <row r="20" spans="1:14" x14ac:dyDescent="0.35">
      <c r="A20" t="s">
        <v>277</v>
      </c>
      <c r="B20" t="s">
        <v>278</v>
      </c>
      <c r="C20" s="319">
        <v>2685</v>
      </c>
      <c r="D20" s="319">
        <v>92</v>
      </c>
      <c r="E20" s="319">
        <v>6</v>
      </c>
      <c r="F20" s="319">
        <v>2</v>
      </c>
      <c r="G20" s="319">
        <v>1357</v>
      </c>
      <c r="H20" s="319">
        <v>90</v>
      </c>
      <c r="I20" s="319">
        <v>8</v>
      </c>
      <c r="J20" s="319">
        <v>2</v>
      </c>
      <c r="K20" s="319">
        <v>1328</v>
      </c>
      <c r="L20" s="319">
        <v>95</v>
      </c>
      <c r="M20" s="319">
        <v>4</v>
      </c>
      <c r="N20" s="319">
        <v>1</v>
      </c>
    </row>
    <row r="21" spans="1:14" x14ac:dyDescent="0.35">
      <c r="A21" t="s">
        <v>279</v>
      </c>
      <c r="B21" t="s">
        <v>280</v>
      </c>
      <c r="C21" s="319">
        <v>1555</v>
      </c>
      <c r="D21" s="319">
        <v>91</v>
      </c>
      <c r="E21" s="319">
        <v>8</v>
      </c>
      <c r="F21" s="319">
        <v>1</v>
      </c>
      <c r="G21" s="319">
        <v>835</v>
      </c>
      <c r="H21" s="319">
        <v>89</v>
      </c>
      <c r="I21" s="319">
        <v>9</v>
      </c>
      <c r="J21" s="319">
        <v>1</v>
      </c>
      <c r="K21" s="319">
        <v>720</v>
      </c>
      <c r="L21" s="319">
        <v>94</v>
      </c>
      <c r="M21" s="319">
        <v>5</v>
      </c>
      <c r="N21" s="319">
        <v>1</v>
      </c>
    </row>
    <row r="22" spans="1:14" x14ac:dyDescent="0.35">
      <c r="A22" t="s">
        <v>283</v>
      </c>
      <c r="B22" t="s">
        <v>284</v>
      </c>
      <c r="C22" s="319">
        <v>3624</v>
      </c>
      <c r="D22" s="319">
        <v>88</v>
      </c>
      <c r="E22" s="319">
        <v>9</v>
      </c>
      <c r="F22" s="319">
        <v>3</v>
      </c>
      <c r="G22" s="319">
        <v>1824</v>
      </c>
      <c r="H22" s="319">
        <v>85</v>
      </c>
      <c r="I22" s="319">
        <v>11</v>
      </c>
      <c r="J22" s="319">
        <v>4</v>
      </c>
      <c r="K22" s="319">
        <v>1800</v>
      </c>
      <c r="L22" s="319">
        <v>91</v>
      </c>
      <c r="M22" s="319">
        <v>7</v>
      </c>
      <c r="N22" s="319">
        <v>2</v>
      </c>
    </row>
    <row r="23" spans="1:14" x14ac:dyDescent="0.35">
      <c r="A23" t="s">
        <v>285</v>
      </c>
      <c r="B23" t="s">
        <v>286</v>
      </c>
      <c r="C23" s="319">
        <v>4327</v>
      </c>
      <c r="D23" s="319">
        <v>91</v>
      </c>
      <c r="E23" s="319">
        <v>7</v>
      </c>
      <c r="F23" s="319">
        <v>1</v>
      </c>
      <c r="G23" s="319">
        <v>2199</v>
      </c>
      <c r="H23" s="319">
        <v>89</v>
      </c>
      <c r="I23" s="319">
        <v>9</v>
      </c>
      <c r="J23" s="319">
        <v>2</v>
      </c>
      <c r="K23" s="319">
        <v>2128</v>
      </c>
      <c r="L23" s="319">
        <v>93</v>
      </c>
      <c r="M23" s="319">
        <v>6</v>
      </c>
      <c r="N23" s="319">
        <v>1</v>
      </c>
    </row>
    <row r="24" spans="1:14" x14ac:dyDescent="0.35">
      <c r="A24" t="s">
        <v>287</v>
      </c>
      <c r="B24" t="s">
        <v>288</v>
      </c>
      <c r="C24" s="319">
        <v>3339</v>
      </c>
      <c r="D24" s="319">
        <v>93</v>
      </c>
      <c r="E24" s="319">
        <v>6</v>
      </c>
      <c r="F24" s="319">
        <v>1</v>
      </c>
      <c r="G24" s="319">
        <v>1650</v>
      </c>
      <c r="H24" s="319">
        <v>91</v>
      </c>
      <c r="I24" s="319">
        <v>7</v>
      </c>
      <c r="J24" s="319">
        <v>2</v>
      </c>
      <c r="K24" s="319">
        <v>1689</v>
      </c>
      <c r="L24" s="319">
        <v>94</v>
      </c>
      <c r="M24" s="319">
        <v>5</v>
      </c>
      <c r="N24" s="319">
        <v>1</v>
      </c>
    </row>
    <row r="25" spans="1:14" x14ac:dyDescent="0.35">
      <c r="A25" t="s">
        <v>289</v>
      </c>
      <c r="B25" t="s">
        <v>290</v>
      </c>
      <c r="C25" s="319">
        <v>3843</v>
      </c>
      <c r="D25" s="319">
        <v>89</v>
      </c>
      <c r="E25" s="319">
        <v>9</v>
      </c>
      <c r="F25" s="319">
        <v>2</v>
      </c>
      <c r="G25" s="319">
        <v>1989</v>
      </c>
      <c r="H25" s="319">
        <v>88</v>
      </c>
      <c r="I25" s="319">
        <v>10</v>
      </c>
      <c r="J25" s="319">
        <v>2</v>
      </c>
      <c r="K25" s="319">
        <v>1854</v>
      </c>
      <c r="L25" s="319">
        <v>90</v>
      </c>
      <c r="M25" s="319">
        <v>8</v>
      </c>
      <c r="N25" s="319">
        <v>1</v>
      </c>
    </row>
    <row r="26" spans="1:14" x14ac:dyDescent="0.35">
      <c r="A26" t="s">
        <v>291</v>
      </c>
      <c r="B26" t="s">
        <v>292</v>
      </c>
      <c r="C26" s="319">
        <v>3872</v>
      </c>
      <c r="D26" s="319">
        <v>93</v>
      </c>
      <c r="E26" s="319">
        <v>5</v>
      </c>
      <c r="F26" s="319">
        <v>1</v>
      </c>
      <c r="G26" s="319">
        <v>1966</v>
      </c>
      <c r="H26" s="319">
        <v>92</v>
      </c>
      <c r="I26" s="319">
        <v>6</v>
      </c>
      <c r="J26" s="319">
        <v>2</v>
      </c>
      <c r="K26" s="319">
        <v>1906</v>
      </c>
      <c r="L26" s="319">
        <v>95</v>
      </c>
      <c r="M26" s="319">
        <v>5</v>
      </c>
      <c r="N26" s="319">
        <v>1</v>
      </c>
    </row>
    <row r="27" spans="1:14" x14ac:dyDescent="0.35">
      <c r="A27" t="s">
        <v>293</v>
      </c>
      <c r="B27" t="s">
        <v>294</v>
      </c>
      <c r="C27" s="319">
        <v>4849</v>
      </c>
      <c r="D27" s="319">
        <v>88</v>
      </c>
      <c r="E27" s="319">
        <v>11</v>
      </c>
      <c r="F27" s="319">
        <v>1</v>
      </c>
      <c r="G27" s="319">
        <v>2456</v>
      </c>
      <c r="H27" s="319">
        <v>85</v>
      </c>
      <c r="I27" s="319">
        <v>13</v>
      </c>
      <c r="J27" s="319">
        <v>2</v>
      </c>
      <c r="K27" s="319">
        <v>2393</v>
      </c>
      <c r="L27" s="319">
        <v>91</v>
      </c>
      <c r="M27" s="319">
        <v>8</v>
      </c>
      <c r="N27" s="319">
        <v>1</v>
      </c>
    </row>
    <row r="28" spans="1:14" x14ac:dyDescent="0.35">
      <c r="A28" t="s">
        <v>295</v>
      </c>
      <c r="B28" t="s">
        <v>296</v>
      </c>
      <c r="C28" s="319">
        <v>4571</v>
      </c>
      <c r="D28" s="319">
        <v>91</v>
      </c>
      <c r="E28" s="319">
        <v>7</v>
      </c>
      <c r="F28" s="319">
        <v>2</v>
      </c>
      <c r="G28" s="319">
        <v>2326</v>
      </c>
      <c r="H28" s="319">
        <v>88</v>
      </c>
      <c r="I28" s="319">
        <v>9</v>
      </c>
      <c r="J28" s="319">
        <v>2</v>
      </c>
      <c r="K28" s="319">
        <v>2245</v>
      </c>
      <c r="L28" s="319">
        <v>93</v>
      </c>
      <c r="M28" s="319">
        <v>5</v>
      </c>
      <c r="N28" s="319">
        <v>2</v>
      </c>
    </row>
    <row r="29" spans="1:14" x14ac:dyDescent="0.35">
      <c r="A29" t="s">
        <v>297</v>
      </c>
      <c r="B29" t="s">
        <v>298</v>
      </c>
      <c r="C29" s="319">
        <v>4752</v>
      </c>
      <c r="D29" s="319">
        <v>89</v>
      </c>
      <c r="E29" s="319">
        <v>10</v>
      </c>
      <c r="F29" s="319">
        <v>2</v>
      </c>
      <c r="G29" s="319">
        <v>2455</v>
      </c>
      <c r="H29" s="319">
        <v>87</v>
      </c>
      <c r="I29" s="319">
        <v>11</v>
      </c>
      <c r="J29" s="319">
        <v>2</v>
      </c>
      <c r="K29" s="319">
        <v>2297</v>
      </c>
      <c r="L29" s="319">
        <v>91</v>
      </c>
      <c r="M29" s="319">
        <v>9</v>
      </c>
      <c r="N29" s="319">
        <v>1</v>
      </c>
    </row>
    <row r="30" spans="1:14" x14ac:dyDescent="0.35">
      <c r="A30" t="s">
        <v>261</v>
      </c>
      <c r="B30" t="s">
        <v>262</v>
      </c>
      <c r="C30" s="319">
        <v>3164</v>
      </c>
      <c r="D30" s="319">
        <v>89</v>
      </c>
      <c r="E30" s="319">
        <v>9</v>
      </c>
      <c r="F30" s="319">
        <v>1</v>
      </c>
      <c r="G30" s="319">
        <v>1576</v>
      </c>
      <c r="H30" s="319">
        <v>87</v>
      </c>
      <c r="I30" s="319">
        <v>12</v>
      </c>
      <c r="J30" s="319">
        <v>1</v>
      </c>
      <c r="K30" s="319">
        <v>1588</v>
      </c>
      <c r="L30" s="319">
        <v>91</v>
      </c>
      <c r="M30" s="319">
        <v>7</v>
      </c>
      <c r="N30" s="319">
        <v>1</v>
      </c>
    </row>
    <row r="31" spans="1:14" x14ac:dyDescent="0.35">
      <c r="A31" t="s">
        <v>301</v>
      </c>
      <c r="B31" t="s">
        <v>302</v>
      </c>
      <c r="C31" s="319">
        <v>2956</v>
      </c>
      <c r="D31" s="319">
        <v>94</v>
      </c>
      <c r="E31" s="319">
        <v>5</v>
      </c>
      <c r="F31" s="319">
        <v>1</v>
      </c>
      <c r="G31" s="319">
        <v>1531</v>
      </c>
      <c r="H31" s="319">
        <v>92</v>
      </c>
      <c r="I31" s="319">
        <v>6</v>
      </c>
      <c r="J31" s="319">
        <v>2</v>
      </c>
      <c r="K31" s="319">
        <v>1425</v>
      </c>
      <c r="L31" s="319">
        <v>95</v>
      </c>
      <c r="M31" s="319">
        <v>4</v>
      </c>
      <c r="N31" s="319">
        <v>1</v>
      </c>
    </row>
    <row r="32" spans="1:14" x14ac:dyDescent="0.35">
      <c r="A32" t="s">
        <v>303</v>
      </c>
      <c r="B32" t="s">
        <v>304</v>
      </c>
      <c r="C32" s="319">
        <v>3065</v>
      </c>
      <c r="D32" s="319">
        <v>92</v>
      </c>
      <c r="E32" s="319">
        <v>7</v>
      </c>
      <c r="F32" s="319">
        <v>1</v>
      </c>
      <c r="G32" s="319">
        <v>1536</v>
      </c>
      <c r="H32" s="319">
        <v>90</v>
      </c>
      <c r="I32" s="319">
        <v>8</v>
      </c>
      <c r="J32" s="319">
        <v>2</v>
      </c>
      <c r="K32" s="319">
        <v>1529</v>
      </c>
      <c r="L32" s="319">
        <v>94</v>
      </c>
      <c r="M32" s="319">
        <v>6</v>
      </c>
      <c r="N32" s="319">
        <v>0</v>
      </c>
    </row>
    <row r="33" spans="1:14" x14ac:dyDescent="0.35">
      <c r="A33" t="s">
        <v>305</v>
      </c>
      <c r="B33" t="s">
        <v>306</v>
      </c>
      <c r="C33" s="319">
        <v>4100</v>
      </c>
      <c r="D33" s="319">
        <v>91</v>
      </c>
      <c r="E33" s="319">
        <v>8</v>
      </c>
      <c r="F33" s="319">
        <v>1</v>
      </c>
      <c r="G33" s="319">
        <v>2051</v>
      </c>
      <c r="H33" s="319">
        <v>89</v>
      </c>
      <c r="I33" s="319">
        <v>9</v>
      </c>
      <c r="J33" s="319">
        <v>2</v>
      </c>
      <c r="K33" s="319">
        <v>2049</v>
      </c>
      <c r="L33" s="319">
        <v>93</v>
      </c>
      <c r="M33" s="319">
        <v>6</v>
      </c>
      <c r="N33" s="319">
        <v>1</v>
      </c>
    </row>
    <row r="34" spans="1:14" x14ac:dyDescent="0.35">
      <c r="A34" t="s">
        <v>307</v>
      </c>
      <c r="B34" t="s">
        <v>308</v>
      </c>
      <c r="C34" s="319">
        <v>3447</v>
      </c>
      <c r="D34" s="319">
        <v>93</v>
      </c>
      <c r="E34" s="319">
        <v>6</v>
      </c>
      <c r="F34" s="319">
        <v>1</v>
      </c>
      <c r="G34" s="319">
        <v>1734</v>
      </c>
      <c r="H34" s="319">
        <v>91</v>
      </c>
      <c r="I34" s="319">
        <v>8</v>
      </c>
      <c r="J34" s="319">
        <v>1</v>
      </c>
      <c r="K34" s="319">
        <v>1713</v>
      </c>
      <c r="L34" s="319">
        <v>95</v>
      </c>
      <c r="M34" s="319">
        <v>4</v>
      </c>
      <c r="N34" s="319">
        <v>1</v>
      </c>
    </row>
    <row r="35" spans="1:14" x14ac:dyDescent="0.35">
      <c r="A35" t="s">
        <v>309</v>
      </c>
      <c r="B35" t="s">
        <v>310</v>
      </c>
      <c r="C35" s="319">
        <v>2001</v>
      </c>
      <c r="D35" s="319">
        <v>91</v>
      </c>
      <c r="E35" s="319">
        <v>8</v>
      </c>
      <c r="F35" s="319">
        <v>1</v>
      </c>
      <c r="G35" s="319">
        <v>1019</v>
      </c>
      <c r="H35" s="319">
        <v>89</v>
      </c>
      <c r="I35" s="319">
        <v>10</v>
      </c>
      <c r="J35" s="319">
        <v>1</v>
      </c>
      <c r="K35" s="319">
        <v>982</v>
      </c>
      <c r="L35" s="319">
        <v>93</v>
      </c>
      <c r="M35" s="319">
        <v>7</v>
      </c>
      <c r="N35" s="319">
        <v>0</v>
      </c>
    </row>
    <row r="36" spans="1:14" x14ac:dyDescent="0.35">
      <c r="A36" t="s">
        <v>311</v>
      </c>
      <c r="B36" t="s">
        <v>312</v>
      </c>
      <c r="C36" s="319">
        <v>2550</v>
      </c>
      <c r="D36" s="319">
        <v>88</v>
      </c>
      <c r="E36" s="319">
        <v>11</v>
      </c>
      <c r="F36" s="319">
        <v>1</v>
      </c>
      <c r="G36" s="319">
        <v>1301</v>
      </c>
      <c r="H36" s="319">
        <v>87</v>
      </c>
      <c r="I36" s="319">
        <v>11</v>
      </c>
      <c r="J36" s="319">
        <v>2</v>
      </c>
      <c r="K36" s="319">
        <v>1249</v>
      </c>
      <c r="L36" s="319">
        <v>89</v>
      </c>
      <c r="M36" s="319">
        <v>10</v>
      </c>
      <c r="N36" s="319">
        <v>1</v>
      </c>
    </row>
    <row r="37" spans="1:14" x14ac:dyDescent="0.35">
      <c r="A37" t="s">
        <v>271</v>
      </c>
      <c r="B37" t="s">
        <v>272</v>
      </c>
      <c r="C37" s="319">
        <v>4980</v>
      </c>
      <c r="D37" s="319">
        <v>92</v>
      </c>
      <c r="E37" s="319">
        <v>7</v>
      </c>
      <c r="F37" s="319">
        <v>1</v>
      </c>
      <c r="G37" s="319">
        <v>2546</v>
      </c>
      <c r="H37" s="319">
        <v>91</v>
      </c>
      <c r="I37" s="319">
        <v>8</v>
      </c>
      <c r="J37" s="319">
        <v>2</v>
      </c>
      <c r="K37" s="319">
        <v>2434</v>
      </c>
      <c r="L37" s="319">
        <v>93</v>
      </c>
      <c r="M37" s="319">
        <v>6</v>
      </c>
      <c r="N37" s="319">
        <v>1</v>
      </c>
    </row>
    <row r="38" spans="1:14" x14ac:dyDescent="0.35">
      <c r="A38" t="s">
        <v>313</v>
      </c>
      <c r="B38" t="s">
        <v>314</v>
      </c>
      <c r="C38" s="319">
        <v>4130</v>
      </c>
      <c r="D38" s="319">
        <v>89</v>
      </c>
      <c r="E38" s="319">
        <v>9</v>
      </c>
      <c r="F38" s="319">
        <v>2</v>
      </c>
      <c r="G38" s="319">
        <v>2106</v>
      </c>
      <c r="H38" s="319">
        <v>87</v>
      </c>
      <c r="I38" s="319">
        <v>11</v>
      </c>
      <c r="J38" s="319">
        <v>2</v>
      </c>
      <c r="K38" s="319">
        <v>2024</v>
      </c>
      <c r="L38" s="319">
        <v>91</v>
      </c>
      <c r="M38" s="319">
        <v>8</v>
      </c>
      <c r="N38" s="319">
        <v>1</v>
      </c>
    </row>
    <row r="39" spans="1:14" x14ac:dyDescent="0.35">
      <c r="A39" t="s">
        <v>315</v>
      </c>
      <c r="B39" t="s">
        <v>316</v>
      </c>
      <c r="C39" s="319">
        <v>2400</v>
      </c>
      <c r="D39" s="319">
        <v>94</v>
      </c>
      <c r="E39" s="319">
        <v>6</v>
      </c>
      <c r="F39" s="319">
        <v>1</v>
      </c>
      <c r="G39" s="319">
        <v>1218</v>
      </c>
      <c r="H39" s="319">
        <v>91</v>
      </c>
      <c r="I39" s="319">
        <v>8</v>
      </c>
      <c r="J39" s="319">
        <v>1</v>
      </c>
      <c r="K39" s="319">
        <v>1182</v>
      </c>
      <c r="L39" s="319">
        <v>97</v>
      </c>
      <c r="M39" s="319">
        <v>3</v>
      </c>
      <c r="N39" s="319">
        <v>0</v>
      </c>
    </row>
    <row r="40" spans="1:14" x14ac:dyDescent="0.35">
      <c r="A40" t="s">
        <v>317</v>
      </c>
      <c r="B40" t="s">
        <v>318</v>
      </c>
      <c r="C40" s="319">
        <v>2389</v>
      </c>
      <c r="D40" s="319">
        <v>91</v>
      </c>
      <c r="E40" s="319">
        <v>9</v>
      </c>
      <c r="F40" s="319">
        <v>0</v>
      </c>
      <c r="G40" s="319">
        <v>1251</v>
      </c>
      <c r="H40" s="319">
        <v>88</v>
      </c>
      <c r="I40" s="319">
        <v>11</v>
      </c>
      <c r="J40" s="319">
        <v>0</v>
      </c>
      <c r="K40" s="319">
        <v>1138</v>
      </c>
      <c r="L40" s="319">
        <v>93</v>
      </c>
      <c r="M40" s="319">
        <v>6</v>
      </c>
      <c r="N40" s="319">
        <v>0</v>
      </c>
    </row>
    <row r="41" spans="1:14" x14ac:dyDescent="0.35">
      <c r="A41" t="s">
        <v>319</v>
      </c>
      <c r="B41" t="s">
        <v>320</v>
      </c>
      <c r="C41" s="319">
        <v>3601</v>
      </c>
      <c r="D41" s="319">
        <v>90</v>
      </c>
      <c r="E41" s="319">
        <v>8</v>
      </c>
      <c r="F41" s="319">
        <v>2</v>
      </c>
      <c r="G41" s="319">
        <v>1834</v>
      </c>
      <c r="H41" s="319">
        <v>87</v>
      </c>
      <c r="I41" s="319">
        <v>10</v>
      </c>
      <c r="J41" s="319">
        <v>3</v>
      </c>
      <c r="K41" s="319">
        <v>1767</v>
      </c>
      <c r="L41" s="319">
        <v>94</v>
      </c>
      <c r="M41" s="319">
        <v>5</v>
      </c>
      <c r="N41" s="319">
        <v>1</v>
      </c>
    </row>
    <row r="42" spans="1:14" x14ac:dyDescent="0.35">
      <c r="A42" t="s">
        <v>198</v>
      </c>
      <c r="B42" t="s">
        <v>199</v>
      </c>
      <c r="C42" s="319">
        <v>15941</v>
      </c>
      <c r="D42" s="319">
        <v>89</v>
      </c>
      <c r="E42" s="319">
        <v>9</v>
      </c>
      <c r="F42" s="319">
        <v>2</v>
      </c>
      <c r="G42" s="319">
        <v>8191</v>
      </c>
      <c r="H42" s="319">
        <v>87</v>
      </c>
      <c r="I42" s="319">
        <v>11</v>
      </c>
      <c r="J42" s="319">
        <v>3</v>
      </c>
      <c r="K42" s="319">
        <v>7750</v>
      </c>
      <c r="L42" s="319">
        <v>92</v>
      </c>
      <c r="M42" s="319">
        <v>7</v>
      </c>
      <c r="N42" s="319">
        <v>1</v>
      </c>
    </row>
    <row r="43" spans="1:14" x14ac:dyDescent="0.35">
      <c r="A43" t="s">
        <v>200</v>
      </c>
      <c r="B43" t="s">
        <v>201</v>
      </c>
      <c r="C43" s="319">
        <v>4426</v>
      </c>
      <c r="D43" s="319">
        <v>90</v>
      </c>
      <c r="E43" s="319">
        <v>9</v>
      </c>
      <c r="F43" s="319">
        <v>1</v>
      </c>
      <c r="G43" s="319">
        <v>2246</v>
      </c>
      <c r="H43" s="319">
        <v>88</v>
      </c>
      <c r="I43" s="319">
        <v>10</v>
      </c>
      <c r="J43" s="319">
        <v>2</v>
      </c>
      <c r="K43" s="319">
        <v>2180</v>
      </c>
      <c r="L43" s="319">
        <v>91</v>
      </c>
      <c r="M43" s="319">
        <v>8</v>
      </c>
      <c r="N43" s="319">
        <v>1</v>
      </c>
    </row>
    <row r="44" spans="1:14" x14ac:dyDescent="0.35">
      <c r="A44" t="s">
        <v>202</v>
      </c>
      <c r="B44" t="s">
        <v>203</v>
      </c>
      <c r="C44" s="319">
        <v>3821</v>
      </c>
      <c r="D44" s="319">
        <v>90</v>
      </c>
      <c r="E44" s="319">
        <v>9</v>
      </c>
      <c r="F44" s="319">
        <v>2</v>
      </c>
      <c r="G44" s="319">
        <v>2010</v>
      </c>
      <c r="H44" s="319">
        <v>88</v>
      </c>
      <c r="I44" s="319">
        <v>10</v>
      </c>
      <c r="J44" s="319">
        <v>2</v>
      </c>
      <c r="K44" s="319">
        <v>1811</v>
      </c>
      <c r="L44" s="319">
        <v>92</v>
      </c>
      <c r="M44" s="319">
        <v>7</v>
      </c>
      <c r="N44" s="319">
        <v>1</v>
      </c>
    </row>
    <row r="45" spans="1:14" x14ac:dyDescent="0.35">
      <c r="A45" t="s">
        <v>206</v>
      </c>
      <c r="B45" t="s">
        <v>207</v>
      </c>
      <c r="C45" s="319">
        <v>4712</v>
      </c>
      <c r="D45" s="319">
        <v>88</v>
      </c>
      <c r="E45" s="319">
        <v>10</v>
      </c>
      <c r="F45" s="319">
        <v>1</v>
      </c>
      <c r="G45" s="319">
        <v>2384</v>
      </c>
      <c r="H45" s="319">
        <v>86</v>
      </c>
      <c r="I45" s="319">
        <v>12</v>
      </c>
      <c r="J45" s="319">
        <v>2</v>
      </c>
      <c r="K45" s="319">
        <v>2328</v>
      </c>
      <c r="L45" s="319">
        <v>91</v>
      </c>
      <c r="M45" s="319">
        <v>8</v>
      </c>
      <c r="N45" s="319">
        <v>1</v>
      </c>
    </row>
    <row r="46" spans="1:14" x14ac:dyDescent="0.35">
      <c r="A46" t="s">
        <v>210</v>
      </c>
      <c r="B46" t="s">
        <v>211</v>
      </c>
      <c r="C46" s="319">
        <v>2661</v>
      </c>
      <c r="D46" s="319">
        <v>93</v>
      </c>
      <c r="E46" s="319">
        <v>6</v>
      </c>
      <c r="F46" s="319">
        <v>1</v>
      </c>
      <c r="G46" s="319">
        <v>1379</v>
      </c>
      <c r="H46" s="319">
        <v>92</v>
      </c>
      <c r="I46" s="319">
        <v>7</v>
      </c>
      <c r="J46" s="319">
        <v>1</v>
      </c>
      <c r="K46" s="319">
        <v>1282</v>
      </c>
      <c r="L46" s="319">
        <v>95</v>
      </c>
      <c r="M46" s="319">
        <v>5</v>
      </c>
      <c r="N46" s="319">
        <v>1</v>
      </c>
    </row>
    <row r="47" spans="1:14" x14ac:dyDescent="0.35">
      <c r="A47" t="s">
        <v>218</v>
      </c>
      <c r="B47" t="s">
        <v>219</v>
      </c>
      <c r="C47" s="319">
        <v>3677</v>
      </c>
      <c r="D47" s="319">
        <v>91</v>
      </c>
      <c r="E47" s="319">
        <v>8</v>
      </c>
      <c r="F47" s="319">
        <v>1</v>
      </c>
      <c r="G47" s="319">
        <v>1897</v>
      </c>
      <c r="H47" s="319">
        <v>90</v>
      </c>
      <c r="I47" s="319">
        <v>9</v>
      </c>
      <c r="J47" s="319">
        <v>1</v>
      </c>
      <c r="K47" s="319">
        <v>1780</v>
      </c>
      <c r="L47" s="319">
        <v>93</v>
      </c>
      <c r="M47" s="319">
        <v>6</v>
      </c>
      <c r="N47" s="319">
        <v>1</v>
      </c>
    </row>
    <row r="48" spans="1:14" x14ac:dyDescent="0.35">
      <c r="A48" t="s">
        <v>222</v>
      </c>
      <c r="B48" t="s">
        <v>223</v>
      </c>
      <c r="C48" s="319">
        <v>3252</v>
      </c>
      <c r="D48" s="319">
        <v>89</v>
      </c>
      <c r="E48" s="319">
        <v>9</v>
      </c>
      <c r="F48" s="319">
        <v>2</v>
      </c>
      <c r="G48" s="319">
        <v>1696</v>
      </c>
      <c r="H48" s="319">
        <v>87</v>
      </c>
      <c r="I48" s="319">
        <v>12</v>
      </c>
      <c r="J48" s="319">
        <v>2</v>
      </c>
      <c r="K48" s="319">
        <v>1556</v>
      </c>
      <c r="L48" s="319">
        <v>92</v>
      </c>
      <c r="M48" s="319">
        <v>7</v>
      </c>
      <c r="N48" s="319">
        <v>1</v>
      </c>
    </row>
    <row r="49" spans="1:14" x14ac:dyDescent="0.35">
      <c r="A49" t="s">
        <v>116</v>
      </c>
      <c r="B49" t="s">
        <v>117</v>
      </c>
      <c r="C49" s="319">
        <v>1847</v>
      </c>
      <c r="D49" s="319">
        <v>89</v>
      </c>
      <c r="E49" s="319">
        <v>10</v>
      </c>
      <c r="F49" s="319">
        <v>1</v>
      </c>
      <c r="G49" s="319">
        <v>942</v>
      </c>
      <c r="H49" s="319">
        <v>87</v>
      </c>
      <c r="I49" s="319">
        <v>12</v>
      </c>
      <c r="J49" s="319">
        <v>1</v>
      </c>
      <c r="K49" s="319">
        <v>905</v>
      </c>
      <c r="L49" s="319">
        <v>91</v>
      </c>
      <c r="M49" s="319">
        <v>8</v>
      </c>
      <c r="N49" s="319">
        <v>1</v>
      </c>
    </row>
    <row r="50" spans="1:14" x14ac:dyDescent="0.35">
      <c r="A50" t="s">
        <v>120</v>
      </c>
      <c r="B50" t="s">
        <v>121</v>
      </c>
      <c r="C50" s="319">
        <v>5206</v>
      </c>
      <c r="D50" s="319">
        <v>87</v>
      </c>
      <c r="E50" s="319">
        <v>12</v>
      </c>
      <c r="F50" s="319">
        <v>2</v>
      </c>
      <c r="G50" s="319">
        <v>2631</v>
      </c>
      <c r="H50" s="319">
        <v>84</v>
      </c>
      <c r="I50" s="319">
        <v>13</v>
      </c>
      <c r="J50" s="319">
        <v>2</v>
      </c>
      <c r="K50" s="319">
        <v>2575</v>
      </c>
      <c r="L50" s="319">
        <v>89</v>
      </c>
      <c r="M50" s="319">
        <v>10</v>
      </c>
      <c r="N50" s="319">
        <v>1</v>
      </c>
    </row>
    <row r="51" spans="1:14" x14ac:dyDescent="0.35">
      <c r="A51" t="s">
        <v>132</v>
      </c>
      <c r="B51" t="s">
        <v>424</v>
      </c>
      <c r="C51" s="319">
        <v>2179</v>
      </c>
      <c r="D51" s="319">
        <v>91</v>
      </c>
      <c r="E51" s="319">
        <v>7</v>
      </c>
      <c r="F51" s="319">
        <v>1</v>
      </c>
      <c r="G51" s="319">
        <v>1116</v>
      </c>
      <c r="H51" s="319">
        <v>90</v>
      </c>
      <c r="I51" s="319">
        <v>8</v>
      </c>
      <c r="J51" s="319">
        <v>2</v>
      </c>
      <c r="K51" s="319">
        <v>1063</v>
      </c>
      <c r="L51" s="319">
        <v>93</v>
      </c>
      <c r="M51" s="319">
        <v>6</v>
      </c>
      <c r="N51" s="319">
        <v>1</v>
      </c>
    </row>
    <row r="52" spans="1:14" x14ac:dyDescent="0.35">
      <c r="A52" t="s">
        <v>130</v>
      </c>
      <c r="B52" t="s">
        <v>131</v>
      </c>
      <c r="C52" s="319">
        <v>2905</v>
      </c>
      <c r="D52" s="319">
        <v>91</v>
      </c>
      <c r="E52" s="319">
        <v>8</v>
      </c>
      <c r="F52" s="319">
        <v>1</v>
      </c>
      <c r="G52" s="319">
        <v>1480</v>
      </c>
      <c r="H52" s="319">
        <v>89</v>
      </c>
      <c r="I52" s="319">
        <v>9</v>
      </c>
      <c r="J52" s="319">
        <v>2</v>
      </c>
      <c r="K52" s="319">
        <v>1425</v>
      </c>
      <c r="L52" s="319">
        <v>94</v>
      </c>
      <c r="M52" s="319">
        <v>6</v>
      </c>
      <c r="N52" s="319">
        <v>0</v>
      </c>
    </row>
    <row r="53" spans="1:14" x14ac:dyDescent="0.35">
      <c r="A53" t="s">
        <v>143</v>
      </c>
      <c r="B53" t="s">
        <v>144</v>
      </c>
      <c r="C53" s="319">
        <v>3731</v>
      </c>
      <c r="D53" s="319">
        <v>92</v>
      </c>
      <c r="E53" s="319">
        <v>7</v>
      </c>
      <c r="F53" s="319">
        <v>1</v>
      </c>
      <c r="G53" s="319">
        <v>1840</v>
      </c>
      <c r="H53" s="319">
        <v>89</v>
      </c>
      <c r="I53" s="319">
        <v>9</v>
      </c>
      <c r="J53" s="319">
        <v>2</v>
      </c>
      <c r="K53" s="319">
        <v>1891</v>
      </c>
      <c r="L53" s="319">
        <v>94</v>
      </c>
      <c r="M53" s="319">
        <v>5</v>
      </c>
      <c r="N53" s="319">
        <v>1</v>
      </c>
    </row>
    <row r="54" spans="1:14" x14ac:dyDescent="0.35">
      <c r="A54" t="s">
        <v>104</v>
      </c>
      <c r="B54" t="s">
        <v>105</v>
      </c>
      <c r="C54" s="319">
        <v>3829</v>
      </c>
      <c r="D54" s="319">
        <v>90</v>
      </c>
      <c r="E54" s="319">
        <v>9</v>
      </c>
      <c r="F54" s="319">
        <v>2</v>
      </c>
      <c r="G54" s="319">
        <v>1993</v>
      </c>
      <c r="H54" s="319">
        <v>88</v>
      </c>
      <c r="I54" s="319">
        <v>10</v>
      </c>
      <c r="J54" s="319">
        <v>3</v>
      </c>
      <c r="K54" s="319">
        <v>1836</v>
      </c>
      <c r="L54" s="319">
        <v>91</v>
      </c>
      <c r="M54" s="319">
        <v>7</v>
      </c>
      <c r="N54" s="319">
        <v>1</v>
      </c>
    </row>
    <row r="55" spans="1:14" x14ac:dyDescent="0.35">
      <c r="A55" t="s">
        <v>106</v>
      </c>
      <c r="B55" t="s">
        <v>107</v>
      </c>
      <c r="C55" s="319">
        <v>2334</v>
      </c>
      <c r="D55" s="319">
        <v>88</v>
      </c>
      <c r="E55" s="319">
        <v>11</v>
      </c>
      <c r="F55" s="319">
        <v>1</v>
      </c>
      <c r="G55" s="319">
        <v>1189</v>
      </c>
      <c r="H55" s="319">
        <v>86</v>
      </c>
      <c r="I55" s="319">
        <v>13</v>
      </c>
      <c r="J55" s="319">
        <v>1</v>
      </c>
      <c r="K55" s="319">
        <v>1145</v>
      </c>
      <c r="L55" s="319">
        <v>90</v>
      </c>
      <c r="M55" s="319">
        <v>9</v>
      </c>
      <c r="N55" s="319">
        <v>1</v>
      </c>
    </row>
    <row r="56" spans="1:14" x14ac:dyDescent="0.35">
      <c r="A56" t="s">
        <v>122</v>
      </c>
      <c r="B56" t="s">
        <v>123</v>
      </c>
      <c r="C56" s="319">
        <v>6678</v>
      </c>
      <c r="D56" s="319">
        <v>87</v>
      </c>
      <c r="E56" s="319">
        <v>11</v>
      </c>
      <c r="F56" s="319">
        <v>2</v>
      </c>
      <c r="G56" s="319">
        <v>3428</v>
      </c>
      <c r="H56" s="319">
        <v>85</v>
      </c>
      <c r="I56" s="319">
        <v>13</v>
      </c>
      <c r="J56" s="319">
        <v>2</v>
      </c>
      <c r="K56" s="319">
        <v>3250</v>
      </c>
      <c r="L56" s="319">
        <v>90</v>
      </c>
      <c r="M56" s="319">
        <v>9</v>
      </c>
      <c r="N56" s="319">
        <v>1</v>
      </c>
    </row>
    <row r="57" spans="1:14" x14ac:dyDescent="0.35">
      <c r="A57" t="s">
        <v>124</v>
      </c>
      <c r="B57" t="s">
        <v>125</v>
      </c>
      <c r="C57" s="319">
        <v>3426</v>
      </c>
      <c r="D57" s="319">
        <v>89</v>
      </c>
      <c r="E57" s="319">
        <v>9</v>
      </c>
      <c r="F57" s="319">
        <v>2</v>
      </c>
      <c r="G57" s="319">
        <v>1753</v>
      </c>
      <c r="H57" s="319">
        <v>87</v>
      </c>
      <c r="I57" s="319">
        <v>11</v>
      </c>
      <c r="J57" s="319">
        <v>3</v>
      </c>
      <c r="K57" s="319">
        <v>1673</v>
      </c>
      <c r="L57" s="319">
        <v>91</v>
      </c>
      <c r="M57" s="319">
        <v>7</v>
      </c>
      <c r="N57" s="319">
        <v>2</v>
      </c>
    </row>
    <row r="58" spans="1:14" x14ac:dyDescent="0.35">
      <c r="A58" t="s">
        <v>126</v>
      </c>
      <c r="B58" t="s">
        <v>127</v>
      </c>
      <c r="C58" s="319">
        <v>2943</v>
      </c>
      <c r="D58" s="319">
        <v>92</v>
      </c>
      <c r="E58" s="319">
        <v>7</v>
      </c>
      <c r="F58" s="319">
        <v>1</v>
      </c>
      <c r="G58" s="319">
        <v>1523</v>
      </c>
      <c r="H58" s="319">
        <v>89</v>
      </c>
      <c r="I58" s="319">
        <v>9</v>
      </c>
      <c r="J58" s="319">
        <v>2</v>
      </c>
      <c r="K58" s="319">
        <v>1420</v>
      </c>
      <c r="L58" s="319">
        <v>94</v>
      </c>
      <c r="M58" s="319">
        <v>5</v>
      </c>
      <c r="N58" s="319">
        <v>1</v>
      </c>
    </row>
    <row r="59" spans="1:14" x14ac:dyDescent="0.35">
      <c r="A59" t="s">
        <v>128</v>
      </c>
      <c r="B59" t="s">
        <v>129</v>
      </c>
      <c r="C59" s="319">
        <v>3045</v>
      </c>
      <c r="D59" s="319">
        <v>89</v>
      </c>
      <c r="E59" s="319">
        <v>9</v>
      </c>
      <c r="F59" s="319">
        <v>1</v>
      </c>
      <c r="G59" s="319">
        <v>1577</v>
      </c>
      <c r="H59" s="319">
        <v>88</v>
      </c>
      <c r="I59" s="319">
        <v>11</v>
      </c>
      <c r="J59" s="319">
        <v>2</v>
      </c>
      <c r="K59" s="319">
        <v>1468</v>
      </c>
      <c r="L59" s="319">
        <v>91</v>
      </c>
      <c r="M59" s="319">
        <v>8</v>
      </c>
      <c r="N59" s="319">
        <v>1</v>
      </c>
    </row>
    <row r="60" spans="1:14" x14ac:dyDescent="0.35">
      <c r="A60" t="s">
        <v>133</v>
      </c>
      <c r="B60" t="s">
        <v>134</v>
      </c>
      <c r="C60" s="319">
        <v>3508</v>
      </c>
      <c r="D60" s="319">
        <v>91</v>
      </c>
      <c r="E60" s="319">
        <v>8</v>
      </c>
      <c r="F60" s="319">
        <v>1</v>
      </c>
      <c r="G60" s="319">
        <v>1783</v>
      </c>
      <c r="H60" s="319">
        <v>89</v>
      </c>
      <c r="I60" s="319">
        <v>9</v>
      </c>
      <c r="J60" s="319">
        <v>2</v>
      </c>
      <c r="K60" s="319">
        <v>1725</v>
      </c>
      <c r="L60" s="319">
        <v>93</v>
      </c>
      <c r="M60" s="319">
        <v>6</v>
      </c>
      <c r="N60" s="319">
        <v>1</v>
      </c>
    </row>
    <row r="61" spans="1:14" x14ac:dyDescent="0.35">
      <c r="A61" t="s">
        <v>135</v>
      </c>
      <c r="B61" t="s">
        <v>136</v>
      </c>
      <c r="C61" s="319">
        <v>2961</v>
      </c>
      <c r="D61" s="319">
        <v>88</v>
      </c>
      <c r="E61" s="319">
        <v>11</v>
      </c>
      <c r="F61" s="319">
        <v>1</v>
      </c>
      <c r="G61" s="319">
        <v>1532</v>
      </c>
      <c r="H61" s="319">
        <v>85</v>
      </c>
      <c r="I61" s="319">
        <v>14</v>
      </c>
      <c r="J61" s="319">
        <v>2</v>
      </c>
      <c r="K61" s="319">
        <v>1429</v>
      </c>
      <c r="L61" s="319">
        <v>91</v>
      </c>
      <c r="M61" s="319">
        <v>9</v>
      </c>
      <c r="N61" s="319">
        <v>1</v>
      </c>
    </row>
    <row r="62" spans="1:14" x14ac:dyDescent="0.35">
      <c r="A62" t="s">
        <v>137</v>
      </c>
      <c r="B62" t="s">
        <v>138</v>
      </c>
      <c r="C62" s="319">
        <v>2908</v>
      </c>
      <c r="D62" s="319">
        <v>93</v>
      </c>
      <c r="E62" s="319">
        <v>6</v>
      </c>
      <c r="F62" s="319">
        <v>1</v>
      </c>
      <c r="G62" s="319">
        <v>1470</v>
      </c>
      <c r="H62" s="319">
        <v>92</v>
      </c>
      <c r="I62" s="319">
        <v>7</v>
      </c>
      <c r="J62" s="319">
        <v>1</v>
      </c>
      <c r="K62" s="319">
        <v>1438</v>
      </c>
      <c r="L62" s="319">
        <v>95</v>
      </c>
      <c r="M62" s="319">
        <v>4</v>
      </c>
      <c r="N62" s="319">
        <v>1</v>
      </c>
    </row>
    <row r="63" spans="1:14" x14ac:dyDescent="0.35">
      <c r="A63" t="s">
        <v>141</v>
      </c>
      <c r="B63" t="s">
        <v>142</v>
      </c>
      <c r="C63" s="319">
        <v>3826</v>
      </c>
      <c r="D63" s="319">
        <v>91</v>
      </c>
      <c r="E63" s="319">
        <v>7</v>
      </c>
      <c r="F63" s="319">
        <v>2</v>
      </c>
      <c r="G63" s="319">
        <v>2007</v>
      </c>
      <c r="H63" s="319">
        <v>89</v>
      </c>
      <c r="I63" s="319">
        <v>9</v>
      </c>
      <c r="J63" s="319">
        <v>2</v>
      </c>
      <c r="K63" s="319">
        <v>1819</v>
      </c>
      <c r="L63" s="319">
        <v>94</v>
      </c>
      <c r="M63" s="319">
        <v>5</v>
      </c>
      <c r="N63" s="319">
        <v>1</v>
      </c>
    </row>
    <row r="64" spans="1:14" x14ac:dyDescent="0.35">
      <c r="A64" t="s">
        <v>147</v>
      </c>
      <c r="B64" t="s">
        <v>148</v>
      </c>
      <c r="C64" s="319">
        <v>2790</v>
      </c>
      <c r="D64" s="319">
        <v>90</v>
      </c>
      <c r="E64" s="319">
        <v>9</v>
      </c>
      <c r="F64" s="319">
        <v>1</v>
      </c>
      <c r="G64" s="319">
        <v>1427</v>
      </c>
      <c r="H64" s="319">
        <v>88</v>
      </c>
      <c r="I64" s="319">
        <v>10</v>
      </c>
      <c r="J64" s="319">
        <v>1</v>
      </c>
      <c r="K64" s="319">
        <v>1363</v>
      </c>
      <c r="L64" s="319">
        <v>93</v>
      </c>
      <c r="M64" s="319">
        <v>7</v>
      </c>
      <c r="N64" s="319">
        <v>1</v>
      </c>
    </row>
    <row r="65" spans="1:14" x14ac:dyDescent="0.35">
      <c r="A65" t="s">
        <v>153</v>
      </c>
      <c r="B65" t="s">
        <v>154</v>
      </c>
      <c r="C65" s="319">
        <v>3803</v>
      </c>
      <c r="D65" s="319">
        <v>88</v>
      </c>
      <c r="E65" s="319">
        <v>11</v>
      </c>
      <c r="F65" s="319">
        <v>1</v>
      </c>
      <c r="G65" s="319">
        <v>1944</v>
      </c>
      <c r="H65" s="319">
        <v>85</v>
      </c>
      <c r="I65" s="319">
        <v>13</v>
      </c>
      <c r="J65" s="319">
        <v>2</v>
      </c>
      <c r="K65" s="319">
        <v>1859</v>
      </c>
      <c r="L65" s="319">
        <v>91</v>
      </c>
      <c r="M65" s="319">
        <v>8</v>
      </c>
      <c r="N65" s="319">
        <v>1</v>
      </c>
    </row>
    <row r="66" spans="1:14" x14ac:dyDescent="0.35">
      <c r="A66" t="s">
        <v>168</v>
      </c>
      <c r="B66" t="s">
        <v>169</v>
      </c>
      <c r="C66" s="319">
        <v>3366</v>
      </c>
      <c r="D66" s="319">
        <v>88</v>
      </c>
      <c r="E66" s="319">
        <v>11</v>
      </c>
      <c r="F66" s="319">
        <v>1</v>
      </c>
      <c r="G66" s="319">
        <v>1756</v>
      </c>
      <c r="H66" s="319">
        <v>86</v>
      </c>
      <c r="I66" s="319">
        <v>13</v>
      </c>
      <c r="J66" s="319">
        <v>2</v>
      </c>
      <c r="K66" s="319">
        <v>1610</v>
      </c>
      <c r="L66" s="319">
        <v>90</v>
      </c>
      <c r="M66" s="319">
        <v>9</v>
      </c>
      <c r="N66" s="319">
        <v>1</v>
      </c>
    </row>
    <row r="67" spans="1:14" x14ac:dyDescent="0.35">
      <c r="A67" t="s">
        <v>170</v>
      </c>
      <c r="B67" t="s">
        <v>171</v>
      </c>
      <c r="C67" s="319">
        <v>6396</v>
      </c>
      <c r="D67" s="319">
        <v>87</v>
      </c>
      <c r="E67" s="319">
        <v>11</v>
      </c>
      <c r="F67" s="319">
        <v>2</v>
      </c>
      <c r="G67" s="319">
        <v>3342</v>
      </c>
      <c r="H67" s="319">
        <v>84</v>
      </c>
      <c r="I67" s="319">
        <v>14</v>
      </c>
      <c r="J67" s="319">
        <v>3</v>
      </c>
      <c r="K67" s="319">
        <v>3054</v>
      </c>
      <c r="L67" s="319">
        <v>91</v>
      </c>
      <c r="M67" s="319">
        <v>8</v>
      </c>
      <c r="N67" s="319">
        <v>1</v>
      </c>
    </row>
    <row r="68" spans="1:14" x14ac:dyDescent="0.35">
      <c r="A68" t="s">
        <v>149</v>
      </c>
      <c r="B68" t="s">
        <v>150</v>
      </c>
      <c r="C68" s="319">
        <v>7907</v>
      </c>
      <c r="D68" s="319">
        <v>87</v>
      </c>
      <c r="E68" s="319">
        <v>12</v>
      </c>
      <c r="F68" s="319">
        <v>1</v>
      </c>
      <c r="G68" s="319">
        <v>4036</v>
      </c>
      <c r="H68" s="319">
        <v>86</v>
      </c>
      <c r="I68" s="319">
        <v>13</v>
      </c>
      <c r="J68" s="319">
        <v>1</v>
      </c>
      <c r="K68" s="319">
        <v>3871</v>
      </c>
      <c r="L68" s="319">
        <v>88</v>
      </c>
      <c r="M68" s="319">
        <v>11</v>
      </c>
      <c r="N68" s="319">
        <v>1</v>
      </c>
    </row>
    <row r="69" spans="1:14" x14ac:dyDescent="0.35">
      <c r="A69" t="s">
        <v>151</v>
      </c>
      <c r="B69" t="s">
        <v>152</v>
      </c>
      <c r="C69" s="319">
        <v>2707</v>
      </c>
      <c r="D69" s="319">
        <v>93</v>
      </c>
      <c r="E69" s="319">
        <v>6</v>
      </c>
      <c r="F69" s="319">
        <v>1</v>
      </c>
      <c r="G69" s="319">
        <v>1377</v>
      </c>
      <c r="H69" s="319">
        <v>91</v>
      </c>
      <c r="I69" s="319">
        <v>7</v>
      </c>
      <c r="J69" s="319">
        <v>1</v>
      </c>
      <c r="K69" s="319">
        <v>1330</v>
      </c>
      <c r="L69" s="319">
        <v>95</v>
      </c>
      <c r="M69" s="319">
        <v>5</v>
      </c>
      <c r="N69" s="319">
        <v>1</v>
      </c>
    </row>
    <row r="70" spans="1:14" x14ac:dyDescent="0.35">
      <c r="A70" t="s">
        <v>158</v>
      </c>
      <c r="B70" t="s">
        <v>159</v>
      </c>
      <c r="C70" s="319">
        <v>5553</v>
      </c>
      <c r="D70" s="319">
        <v>90</v>
      </c>
      <c r="E70" s="319">
        <v>9</v>
      </c>
      <c r="F70" s="319">
        <v>1</v>
      </c>
      <c r="G70" s="319">
        <v>2811</v>
      </c>
      <c r="H70" s="319">
        <v>87</v>
      </c>
      <c r="I70" s="319">
        <v>11</v>
      </c>
      <c r="J70" s="319">
        <v>2</v>
      </c>
      <c r="K70" s="319">
        <v>2742</v>
      </c>
      <c r="L70" s="319">
        <v>93</v>
      </c>
      <c r="M70" s="319">
        <v>6</v>
      </c>
      <c r="N70" s="319">
        <v>1</v>
      </c>
    </row>
    <row r="71" spans="1:14" x14ac:dyDescent="0.35">
      <c r="A71" t="s">
        <v>160</v>
      </c>
      <c r="B71" t="s">
        <v>161</v>
      </c>
      <c r="C71" s="319">
        <v>9241</v>
      </c>
      <c r="D71" s="319">
        <v>89</v>
      </c>
      <c r="E71" s="319">
        <v>10</v>
      </c>
      <c r="F71" s="319">
        <v>2</v>
      </c>
      <c r="G71" s="319">
        <v>4760</v>
      </c>
      <c r="H71" s="319">
        <v>86</v>
      </c>
      <c r="I71" s="319">
        <v>11</v>
      </c>
      <c r="J71" s="319">
        <v>2</v>
      </c>
      <c r="K71" s="319">
        <v>4481</v>
      </c>
      <c r="L71" s="319">
        <v>91</v>
      </c>
      <c r="M71" s="319">
        <v>8</v>
      </c>
      <c r="N71" s="319">
        <v>1</v>
      </c>
    </row>
    <row r="72" spans="1:14" x14ac:dyDescent="0.35">
      <c r="A72" t="s">
        <v>172</v>
      </c>
      <c r="B72" t="s">
        <v>173</v>
      </c>
      <c r="C72" s="319">
        <v>3988</v>
      </c>
      <c r="D72" s="319">
        <v>89</v>
      </c>
      <c r="E72" s="319">
        <v>10</v>
      </c>
      <c r="F72" s="319">
        <v>2</v>
      </c>
      <c r="G72" s="319">
        <v>2013</v>
      </c>
      <c r="H72" s="319">
        <v>86</v>
      </c>
      <c r="I72" s="319">
        <v>12</v>
      </c>
      <c r="J72" s="319">
        <v>2</v>
      </c>
      <c r="K72" s="319">
        <v>1975</v>
      </c>
      <c r="L72" s="319">
        <v>91</v>
      </c>
      <c r="M72" s="319">
        <v>7</v>
      </c>
      <c r="N72" s="319">
        <v>1</v>
      </c>
    </row>
    <row r="73" spans="1:14" x14ac:dyDescent="0.35">
      <c r="A73" t="s">
        <v>635</v>
      </c>
      <c r="B73" t="s">
        <v>79</v>
      </c>
      <c r="C73" s="319">
        <v>2118</v>
      </c>
      <c r="D73" s="319">
        <v>90</v>
      </c>
      <c r="E73" s="319">
        <v>9</v>
      </c>
      <c r="F73" s="319">
        <v>1</v>
      </c>
      <c r="G73" s="319">
        <v>1093</v>
      </c>
      <c r="H73" s="319">
        <v>88</v>
      </c>
      <c r="I73" s="319">
        <v>11</v>
      </c>
      <c r="J73" s="319">
        <v>1</v>
      </c>
      <c r="K73" s="319">
        <v>1025</v>
      </c>
      <c r="L73" s="319">
        <v>93</v>
      </c>
      <c r="M73" s="319">
        <v>7</v>
      </c>
      <c r="N73" s="319">
        <v>0</v>
      </c>
    </row>
    <row r="74" spans="1:14" x14ac:dyDescent="0.35">
      <c r="A74" t="s">
        <v>84</v>
      </c>
      <c r="B74" t="s">
        <v>85</v>
      </c>
      <c r="C74" s="319">
        <v>3078</v>
      </c>
      <c r="D74" s="319">
        <v>88</v>
      </c>
      <c r="E74" s="319">
        <v>10</v>
      </c>
      <c r="F74" s="319">
        <v>2</v>
      </c>
      <c r="G74" s="319">
        <v>1595</v>
      </c>
      <c r="H74" s="319">
        <v>83</v>
      </c>
      <c r="I74" s="319">
        <v>14</v>
      </c>
      <c r="J74" s="319">
        <v>3</v>
      </c>
      <c r="K74" s="319">
        <v>1483</v>
      </c>
      <c r="L74" s="319">
        <v>92</v>
      </c>
      <c r="M74" s="319">
        <v>6</v>
      </c>
      <c r="N74" s="319">
        <v>2</v>
      </c>
    </row>
    <row r="75" spans="1:14" x14ac:dyDescent="0.35">
      <c r="A75" t="s">
        <v>86</v>
      </c>
      <c r="B75" t="s">
        <v>87</v>
      </c>
      <c r="C75" s="319">
        <v>2432</v>
      </c>
      <c r="D75" s="319">
        <v>92</v>
      </c>
      <c r="E75" s="319">
        <v>7</v>
      </c>
      <c r="F75" s="319">
        <v>1</v>
      </c>
      <c r="G75" s="319">
        <v>1232</v>
      </c>
      <c r="H75" s="319">
        <v>91</v>
      </c>
      <c r="I75" s="319">
        <v>8</v>
      </c>
      <c r="J75" s="319">
        <v>1</v>
      </c>
      <c r="K75" s="319">
        <v>1200</v>
      </c>
      <c r="L75" s="319">
        <v>93</v>
      </c>
      <c r="M75" s="319">
        <v>6</v>
      </c>
      <c r="N75" s="319">
        <v>1</v>
      </c>
    </row>
    <row r="76" spans="1:14" x14ac:dyDescent="0.35">
      <c r="A76" t="s">
        <v>92</v>
      </c>
      <c r="B76" t="s">
        <v>93</v>
      </c>
      <c r="C76" s="319">
        <v>1622</v>
      </c>
      <c r="D76" s="319">
        <v>91</v>
      </c>
      <c r="E76" s="319">
        <v>8</v>
      </c>
      <c r="F76" s="319">
        <v>1</v>
      </c>
      <c r="G76" s="319">
        <v>796</v>
      </c>
      <c r="H76" s="319">
        <v>87</v>
      </c>
      <c r="I76" s="319">
        <v>11</v>
      </c>
      <c r="J76" s="319">
        <v>2</v>
      </c>
      <c r="K76" s="319">
        <v>826</v>
      </c>
      <c r="L76" s="319">
        <v>94</v>
      </c>
      <c r="M76" s="319">
        <v>5</v>
      </c>
      <c r="N76" s="319">
        <v>1</v>
      </c>
    </row>
    <row r="77" spans="1:14" x14ac:dyDescent="0.35">
      <c r="A77" t="s">
        <v>96</v>
      </c>
      <c r="B77" t="s">
        <v>97</v>
      </c>
      <c r="C77" s="319">
        <v>3261</v>
      </c>
      <c r="D77" s="319">
        <v>91</v>
      </c>
      <c r="E77" s="319">
        <v>8</v>
      </c>
      <c r="F77" s="319">
        <v>1</v>
      </c>
      <c r="G77" s="319">
        <v>1660</v>
      </c>
      <c r="H77" s="319">
        <v>89</v>
      </c>
      <c r="I77" s="319">
        <v>10</v>
      </c>
      <c r="J77" s="319">
        <v>1</v>
      </c>
      <c r="K77" s="319">
        <v>1601</v>
      </c>
      <c r="L77" s="319">
        <v>93</v>
      </c>
      <c r="M77" s="319">
        <v>6</v>
      </c>
      <c r="N77" s="319">
        <v>1</v>
      </c>
    </row>
    <row r="78" spans="1:14" x14ac:dyDescent="0.35">
      <c r="A78" t="s">
        <v>376</v>
      </c>
      <c r="B78" t="s">
        <v>377</v>
      </c>
      <c r="C78" s="319" t="s">
        <v>441</v>
      </c>
      <c r="D78" s="319" t="s">
        <v>441</v>
      </c>
      <c r="E78" s="319" t="s">
        <v>441</v>
      </c>
      <c r="F78" s="319" t="s">
        <v>441</v>
      </c>
      <c r="G78" s="319" t="s">
        <v>441</v>
      </c>
      <c r="H78" s="319" t="s">
        <v>441</v>
      </c>
      <c r="I78" s="319" t="s">
        <v>441</v>
      </c>
      <c r="J78" s="319" t="s">
        <v>441</v>
      </c>
      <c r="K78" s="319" t="s">
        <v>441</v>
      </c>
      <c r="L78" s="319" t="s">
        <v>441</v>
      </c>
      <c r="M78" s="319" t="s">
        <v>441</v>
      </c>
      <c r="N78" s="319" t="s">
        <v>441</v>
      </c>
    </row>
    <row r="79" spans="1:14" x14ac:dyDescent="0.35">
      <c r="A79" t="s">
        <v>363</v>
      </c>
      <c r="B79" t="s">
        <v>364</v>
      </c>
      <c r="C79" s="319">
        <v>1807</v>
      </c>
      <c r="D79" s="319">
        <v>91</v>
      </c>
      <c r="E79" s="319">
        <v>9</v>
      </c>
      <c r="F79" s="319">
        <v>1</v>
      </c>
      <c r="G79" s="319">
        <v>918</v>
      </c>
      <c r="H79" s="319">
        <v>89</v>
      </c>
      <c r="I79" s="319">
        <v>10</v>
      </c>
      <c r="J79" s="319">
        <v>1</v>
      </c>
      <c r="K79" s="319">
        <v>889</v>
      </c>
      <c r="L79" s="319">
        <v>93</v>
      </c>
      <c r="M79" s="319">
        <v>7</v>
      </c>
      <c r="N79" s="319">
        <v>1</v>
      </c>
    </row>
    <row r="80" spans="1:14" x14ac:dyDescent="0.35">
      <c r="A80" t="s">
        <v>367</v>
      </c>
      <c r="B80" t="s">
        <v>425</v>
      </c>
      <c r="C80" s="319">
        <v>5050</v>
      </c>
      <c r="D80" s="319">
        <v>88</v>
      </c>
      <c r="E80" s="319">
        <v>10</v>
      </c>
      <c r="F80" s="319">
        <v>1</v>
      </c>
      <c r="G80" s="319">
        <v>2540</v>
      </c>
      <c r="H80" s="319">
        <v>86</v>
      </c>
      <c r="I80" s="319">
        <v>12</v>
      </c>
      <c r="J80" s="319">
        <v>2</v>
      </c>
      <c r="K80" s="319">
        <v>2510</v>
      </c>
      <c r="L80" s="319">
        <v>91</v>
      </c>
      <c r="M80" s="319">
        <v>8</v>
      </c>
      <c r="N80" s="319">
        <v>1</v>
      </c>
    </row>
    <row r="81" spans="1:14" x14ac:dyDescent="0.35">
      <c r="A81" t="s">
        <v>378</v>
      </c>
      <c r="B81" t="s">
        <v>379</v>
      </c>
      <c r="C81" s="319">
        <v>2373</v>
      </c>
      <c r="D81" s="319">
        <v>93</v>
      </c>
      <c r="E81" s="319">
        <v>6</v>
      </c>
      <c r="F81" s="319">
        <v>1</v>
      </c>
      <c r="G81" s="319">
        <v>1288</v>
      </c>
      <c r="H81" s="319">
        <v>92</v>
      </c>
      <c r="I81" s="319">
        <v>7</v>
      </c>
      <c r="J81" s="319">
        <v>1</v>
      </c>
      <c r="K81" s="319">
        <v>1085</v>
      </c>
      <c r="L81" s="319">
        <v>95</v>
      </c>
      <c r="M81" s="319">
        <v>4</v>
      </c>
      <c r="N81" s="319">
        <v>1</v>
      </c>
    </row>
    <row r="82" spans="1:14" x14ac:dyDescent="0.35">
      <c r="A82" t="s">
        <v>386</v>
      </c>
      <c r="B82" t="s">
        <v>387</v>
      </c>
      <c r="C82" s="319">
        <v>3399</v>
      </c>
      <c r="D82" s="319">
        <v>91</v>
      </c>
      <c r="E82" s="319">
        <v>7</v>
      </c>
      <c r="F82" s="319">
        <v>1</v>
      </c>
      <c r="G82" s="319">
        <v>1750</v>
      </c>
      <c r="H82" s="319">
        <v>89</v>
      </c>
      <c r="I82" s="319">
        <v>9</v>
      </c>
      <c r="J82" s="319">
        <v>1</v>
      </c>
      <c r="K82" s="319">
        <v>1649</v>
      </c>
      <c r="L82" s="319">
        <v>94</v>
      </c>
      <c r="M82" s="319">
        <v>5</v>
      </c>
      <c r="N82" s="319">
        <v>1</v>
      </c>
    </row>
    <row r="83" spans="1:14" x14ac:dyDescent="0.35">
      <c r="A83" t="s">
        <v>80</v>
      </c>
      <c r="B83" t="s">
        <v>81</v>
      </c>
      <c r="C83" s="319">
        <v>1163</v>
      </c>
      <c r="D83" s="319">
        <v>93</v>
      </c>
      <c r="E83" s="319">
        <v>7</v>
      </c>
      <c r="F83" s="319">
        <v>1</v>
      </c>
      <c r="G83" s="319">
        <v>602</v>
      </c>
      <c r="H83" s="319">
        <v>91</v>
      </c>
      <c r="I83" s="319">
        <v>8</v>
      </c>
      <c r="J83" s="319">
        <v>1</v>
      </c>
      <c r="K83" s="319">
        <v>561</v>
      </c>
      <c r="L83" s="319">
        <v>94</v>
      </c>
      <c r="M83" s="319">
        <v>5</v>
      </c>
      <c r="N83" s="319">
        <v>1</v>
      </c>
    </row>
    <row r="84" spans="1:14" x14ac:dyDescent="0.35">
      <c r="A84" t="s">
        <v>82</v>
      </c>
      <c r="B84" t="s">
        <v>83</v>
      </c>
      <c r="C84" s="319">
        <v>1878</v>
      </c>
      <c r="D84" s="319">
        <v>88</v>
      </c>
      <c r="E84" s="319">
        <v>9</v>
      </c>
      <c r="F84" s="319">
        <v>3</v>
      </c>
      <c r="G84" s="319">
        <v>957</v>
      </c>
      <c r="H84" s="319">
        <v>85</v>
      </c>
      <c r="I84" s="319">
        <v>12</v>
      </c>
      <c r="J84" s="319">
        <v>3</v>
      </c>
      <c r="K84" s="319">
        <v>921</v>
      </c>
      <c r="L84" s="319">
        <v>92</v>
      </c>
      <c r="M84" s="319">
        <v>6</v>
      </c>
      <c r="N84" s="319">
        <v>2</v>
      </c>
    </row>
    <row r="85" spans="1:14" x14ac:dyDescent="0.35">
      <c r="A85" t="s">
        <v>90</v>
      </c>
      <c r="B85" t="s">
        <v>91</v>
      </c>
      <c r="C85" s="319">
        <v>1603</v>
      </c>
      <c r="D85" s="319">
        <v>90</v>
      </c>
      <c r="E85" s="319">
        <v>9</v>
      </c>
      <c r="F85" s="319">
        <v>1</v>
      </c>
      <c r="G85" s="319">
        <v>825</v>
      </c>
      <c r="H85" s="319">
        <v>88</v>
      </c>
      <c r="I85" s="319">
        <v>11</v>
      </c>
      <c r="J85" s="319">
        <v>2</v>
      </c>
      <c r="K85" s="319">
        <v>778</v>
      </c>
      <c r="L85" s="319">
        <v>93</v>
      </c>
      <c r="M85" s="319">
        <v>6</v>
      </c>
      <c r="N85" s="319">
        <v>1</v>
      </c>
    </row>
    <row r="86" spans="1:14" x14ac:dyDescent="0.35">
      <c r="A86" t="s">
        <v>94</v>
      </c>
      <c r="B86" t="s">
        <v>95</v>
      </c>
      <c r="C86" s="319">
        <v>2487</v>
      </c>
      <c r="D86" s="319">
        <v>92</v>
      </c>
      <c r="E86" s="319">
        <v>7</v>
      </c>
      <c r="F86" s="319">
        <v>1</v>
      </c>
      <c r="G86" s="319">
        <v>1206</v>
      </c>
      <c r="H86" s="319">
        <v>90</v>
      </c>
      <c r="I86" s="319">
        <v>9</v>
      </c>
      <c r="J86" s="319">
        <v>2</v>
      </c>
      <c r="K86" s="319">
        <v>1281</v>
      </c>
      <c r="L86" s="319">
        <v>94</v>
      </c>
      <c r="M86" s="319">
        <v>5</v>
      </c>
      <c r="N86" s="319">
        <v>1</v>
      </c>
    </row>
    <row r="87" spans="1:14" x14ac:dyDescent="0.35">
      <c r="A87" t="s">
        <v>157</v>
      </c>
      <c r="B87" t="s">
        <v>426</v>
      </c>
      <c r="C87" s="319">
        <v>3282</v>
      </c>
      <c r="D87" s="319">
        <v>89</v>
      </c>
      <c r="E87" s="319">
        <v>9</v>
      </c>
      <c r="F87" s="319">
        <v>2</v>
      </c>
      <c r="G87" s="319">
        <v>1683</v>
      </c>
      <c r="H87" s="319">
        <v>87</v>
      </c>
      <c r="I87" s="319">
        <v>11</v>
      </c>
      <c r="J87" s="319">
        <v>2</v>
      </c>
      <c r="K87" s="319">
        <v>1599</v>
      </c>
      <c r="L87" s="319">
        <v>92</v>
      </c>
      <c r="M87" s="319">
        <v>6</v>
      </c>
      <c r="N87" s="319">
        <v>2</v>
      </c>
    </row>
    <row r="88" spans="1:14" x14ac:dyDescent="0.35">
      <c r="A88" t="s">
        <v>155</v>
      </c>
      <c r="B88" t="s">
        <v>156</v>
      </c>
      <c r="C88" s="319">
        <v>3587</v>
      </c>
      <c r="D88" s="319">
        <v>91</v>
      </c>
      <c r="E88" s="319">
        <v>8</v>
      </c>
      <c r="F88" s="319">
        <v>1</v>
      </c>
      <c r="G88" s="319">
        <v>1822</v>
      </c>
      <c r="H88" s="319">
        <v>89</v>
      </c>
      <c r="I88" s="319">
        <v>10</v>
      </c>
      <c r="J88" s="319">
        <v>1</v>
      </c>
      <c r="K88" s="319">
        <v>1765</v>
      </c>
      <c r="L88" s="319">
        <v>94</v>
      </c>
      <c r="M88" s="319">
        <v>6</v>
      </c>
      <c r="N88" s="319">
        <v>0</v>
      </c>
    </row>
    <row r="89" spans="1:14" x14ac:dyDescent="0.35">
      <c r="A89" t="s">
        <v>162</v>
      </c>
      <c r="B89" t="s">
        <v>163</v>
      </c>
      <c r="C89" s="319">
        <v>1900</v>
      </c>
      <c r="D89" s="319">
        <v>90</v>
      </c>
      <c r="E89" s="319">
        <v>9</v>
      </c>
      <c r="F89" s="319">
        <v>1</v>
      </c>
      <c r="G89" s="319">
        <v>986</v>
      </c>
      <c r="H89" s="319">
        <v>88</v>
      </c>
      <c r="I89" s="319">
        <v>10</v>
      </c>
      <c r="J89" s="319">
        <v>2</v>
      </c>
      <c r="K89" s="319">
        <v>914</v>
      </c>
      <c r="L89" s="319">
        <v>92</v>
      </c>
      <c r="M89" s="319">
        <v>7</v>
      </c>
      <c r="N89" s="319">
        <v>1</v>
      </c>
    </row>
    <row r="90" spans="1:14" x14ac:dyDescent="0.35">
      <c r="A90" t="s">
        <v>164</v>
      </c>
      <c r="B90" t="s">
        <v>165</v>
      </c>
      <c r="C90" s="319">
        <v>1947</v>
      </c>
      <c r="D90" s="319">
        <v>91</v>
      </c>
      <c r="E90" s="319">
        <v>7</v>
      </c>
      <c r="F90" s="319">
        <v>2</v>
      </c>
      <c r="G90" s="319">
        <v>994</v>
      </c>
      <c r="H90" s="319">
        <v>89</v>
      </c>
      <c r="I90" s="319">
        <v>9</v>
      </c>
      <c r="J90" s="319">
        <v>2</v>
      </c>
      <c r="K90" s="319">
        <v>953</v>
      </c>
      <c r="L90" s="319">
        <v>93</v>
      </c>
      <c r="M90" s="319">
        <v>6</v>
      </c>
      <c r="N90" s="319">
        <v>1</v>
      </c>
    </row>
    <row r="91" spans="1:14" x14ac:dyDescent="0.35">
      <c r="A91" t="s">
        <v>166</v>
      </c>
      <c r="B91" t="s">
        <v>167</v>
      </c>
      <c r="C91" s="319">
        <v>6244</v>
      </c>
      <c r="D91" s="319">
        <v>89</v>
      </c>
      <c r="E91" s="319">
        <v>10</v>
      </c>
      <c r="F91" s="319">
        <v>1</v>
      </c>
      <c r="G91" s="319">
        <v>3207</v>
      </c>
      <c r="H91" s="319">
        <v>86</v>
      </c>
      <c r="I91" s="319">
        <v>13</v>
      </c>
      <c r="J91" s="319">
        <v>1</v>
      </c>
      <c r="K91" s="319">
        <v>3037</v>
      </c>
      <c r="L91" s="319">
        <v>92</v>
      </c>
      <c r="M91" s="319">
        <v>8</v>
      </c>
      <c r="N91" s="319">
        <v>1</v>
      </c>
    </row>
    <row r="92" spans="1:14" x14ac:dyDescent="0.35">
      <c r="A92" t="s">
        <v>174</v>
      </c>
      <c r="B92" t="s">
        <v>175</v>
      </c>
      <c r="C92" s="319">
        <v>1998</v>
      </c>
      <c r="D92" s="319">
        <v>91</v>
      </c>
      <c r="E92" s="319">
        <v>8</v>
      </c>
      <c r="F92" s="319">
        <v>1</v>
      </c>
      <c r="G92" s="319">
        <v>1036</v>
      </c>
      <c r="H92" s="319">
        <v>90</v>
      </c>
      <c r="I92" s="319">
        <v>9</v>
      </c>
      <c r="J92" s="319">
        <v>1</v>
      </c>
      <c r="K92" s="319">
        <v>962</v>
      </c>
      <c r="L92" s="319">
        <v>92</v>
      </c>
      <c r="M92" s="319">
        <v>7</v>
      </c>
      <c r="N92" s="319">
        <v>1</v>
      </c>
    </row>
    <row r="93" spans="1:14" x14ac:dyDescent="0.35">
      <c r="A93" t="s">
        <v>238</v>
      </c>
      <c r="B93" t="s">
        <v>239</v>
      </c>
      <c r="C93" s="319">
        <v>3357</v>
      </c>
      <c r="D93" s="319">
        <v>87</v>
      </c>
      <c r="E93" s="319">
        <v>11</v>
      </c>
      <c r="F93" s="319">
        <v>2</v>
      </c>
      <c r="G93" s="319">
        <v>1738</v>
      </c>
      <c r="H93" s="319">
        <v>85</v>
      </c>
      <c r="I93" s="319">
        <v>13</v>
      </c>
      <c r="J93" s="319">
        <v>3</v>
      </c>
      <c r="K93" s="319">
        <v>1619</v>
      </c>
      <c r="L93" s="319">
        <v>89</v>
      </c>
      <c r="M93" s="319">
        <v>9</v>
      </c>
      <c r="N93" s="319">
        <v>2</v>
      </c>
    </row>
    <row r="94" spans="1:14" x14ac:dyDescent="0.35">
      <c r="A94" t="s">
        <v>228</v>
      </c>
      <c r="B94" t="s">
        <v>229</v>
      </c>
      <c r="C94" s="319">
        <v>2151</v>
      </c>
      <c r="D94" s="319">
        <v>88</v>
      </c>
      <c r="E94" s="319">
        <v>11</v>
      </c>
      <c r="F94" s="319">
        <v>1</v>
      </c>
      <c r="G94" s="319">
        <v>1073</v>
      </c>
      <c r="H94" s="319">
        <v>86</v>
      </c>
      <c r="I94" s="319">
        <v>12</v>
      </c>
      <c r="J94" s="319">
        <v>2</v>
      </c>
      <c r="K94" s="319">
        <v>1078</v>
      </c>
      <c r="L94" s="319">
        <v>89</v>
      </c>
      <c r="M94" s="319">
        <v>10</v>
      </c>
      <c r="N94" s="319">
        <v>1</v>
      </c>
    </row>
    <row r="95" spans="1:14" x14ac:dyDescent="0.35">
      <c r="A95" t="s">
        <v>230</v>
      </c>
      <c r="B95" t="s">
        <v>231</v>
      </c>
      <c r="C95" s="319">
        <v>3494</v>
      </c>
      <c r="D95" s="319">
        <v>90</v>
      </c>
      <c r="E95" s="319">
        <v>9</v>
      </c>
      <c r="F95" s="319">
        <v>1</v>
      </c>
      <c r="G95" s="319">
        <v>1788</v>
      </c>
      <c r="H95" s="319">
        <v>88</v>
      </c>
      <c r="I95" s="319">
        <v>11</v>
      </c>
      <c r="J95" s="319">
        <v>2</v>
      </c>
      <c r="K95" s="319">
        <v>1706</v>
      </c>
      <c r="L95" s="319">
        <v>92</v>
      </c>
      <c r="M95" s="319">
        <v>8</v>
      </c>
      <c r="N95" s="319">
        <v>1</v>
      </c>
    </row>
    <row r="96" spans="1:14" x14ac:dyDescent="0.35">
      <c r="A96" t="s">
        <v>327</v>
      </c>
      <c r="B96" t="s">
        <v>328</v>
      </c>
      <c r="C96" s="319">
        <v>6290</v>
      </c>
      <c r="D96" s="319">
        <v>91</v>
      </c>
      <c r="E96" s="319">
        <v>7</v>
      </c>
      <c r="F96" s="319">
        <v>1</v>
      </c>
      <c r="G96" s="319">
        <v>3245</v>
      </c>
      <c r="H96" s="319">
        <v>90</v>
      </c>
      <c r="I96" s="319">
        <v>9</v>
      </c>
      <c r="J96" s="319">
        <v>2</v>
      </c>
      <c r="K96" s="319">
        <v>3045</v>
      </c>
      <c r="L96" s="319">
        <v>93</v>
      </c>
      <c r="M96" s="319">
        <v>6</v>
      </c>
      <c r="N96" s="319">
        <v>1</v>
      </c>
    </row>
    <row r="97" spans="1:14" x14ac:dyDescent="0.35">
      <c r="A97" t="s">
        <v>339</v>
      </c>
      <c r="B97" t="s">
        <v>340</v>
      </c>
      <c r="C97" s="319">
        <v>3658</v>
      </c>
      <c r="D97" s="319">
        <v>92</v>
      </c>
      <c r="E97" s="319">
        <v>7</v>
      </c>
      <c r="F97" s="319">
        <v>1</v>
      </c>
      <c r="G97" s="319">
        <v>1898</v>
      </c>
      <c r="H97" s="319">
        <v>90</v>
      </c>
      <c r="I97" s="319">
        <v>9</v>
      </c>
      <c r="J97" s="319">
        <v>1</v>
      </c>
      <c r="K97" s="319">
        <v>1760</v>
      </c>
      <c r="L97" s="319">
        <v>95</v>
      </c>
      <c r="M97" s="319">
        <v>5</v>
      </c>
      <c r="N97" s="319">
        <v>0</v>
      </c>
    </row>
    <row r="98" spans="1:14" x14ac:dyDescent="0.35">
      <c r="A98" t="s">
        <v>180</v>
      </c>
      <c r="B98" t="s">
        <v>181</v>
      </c>
      <c r="C98" s="319">
        <v>8692</v>
      </c>
      <c r="D98" s="319">
        <v>90</v>
      </c>
      <c r="E98" s="319">
        <v>9</v>
      </c>
      <c r="F98" s="319">
        <v>1</v>
      </c>
      <c r="G98" s="319">
        <v>4459</v>
      </c>
      <c r="H98" s="319">
        <v>88</v>
      </c>
      <c r="I98" s="319">
        <v>11</v>
      </c>
      <c r="J98" s="319">
        <v>1</v>
      </c>
      <c r="K98" s="319">
        <v>4233</v>
      </c>
      <c r="L98" s="319">
        <v>93</v>
      </c>
      <c r="M98" s="319">
        <v>7</v>
      </c>
      <c r="N98" s="319">
        <v>0</v>
      </c>
    </row>
    <row r="99" spans="1:14" x14ac:dyDescent="0.35">
      <c r="A99" t="s">
        <v>178</v>
      </c>
      <c r="B99" t="s">
        <v>179</v>
      </c>
      <c r="C99" s="319">
        <v>3312</v>
      </c>
      <c r="D99" s="319">
        <v>87</v>
      </c>
      <c r="E99" s="319">
        <v>11</v>
      </c>
      <c r="F99" s="319">
        <v>2</v>
      </c>
      <c r="G99" s="319">
        <v>1696</v>
      </c>
      <c r="H99" s="319">
        <v>85</v>
      </c>
      <c r="I99" s="319">
        <v>13</v>
      </c>
      <c r="J99" s="319">
        <v>2</v>
      </c>
      <c r="K99" s="319">
        <v>1616</v>
      </c>
      <c r="L99" s="319">
        <v>89</v>
      </c>
      <c r="M99" s="319">
        <v>9</v>
      </c>
      <c r="N99" s="319">
        <v>2</v>
      </c>
    </row>
    <row r="100" spans="1:14" x14ac:dyDescent="0.35">
      <c r="A100" t="s">
        <v>372</v>
      </c>
      <c r="B100" t="s">
        <v>373</v>
      </c>
      <c r="C100" s="319">
        <v>4117</v>
      </c>
      <c r="D100" s="319">
        <v>91</v>
      </c>
      <c r="E100" s="319">
        <v>8</v>
      </c>
      <c r="F100" s="319">
        <v>1</v>
      </c>
      <c r="G100" s="319">
        <v>2075</v>
      </c>
      <c r="H100" s="319">
        <v>89</v>
      </c>
      <c r="I100" s="319">
        <v>10</v>
      </c>
      <c r="J100" s="319">
        <v>1</v>
      </c>
      <c r="K100" s="319">
        <v>2042</v>
      </c>
      <c r="L100" s="319">
        <v>93</v>
      </c>
      <c r="M100" s="319">
        <v>7</v>
      </c>
      <c r="N100" s="319">
        <v>1</v>
      </c>
    </row>
    <row r="101" spans="1:14" x14ac:dyDescent="0.35">
      <c r="A101" t="s">
        <v>382</v>
      </c>
      <c r="B101" t="s">
        <v>383</v>
      </c>
      <c r="C101" s="319">
        <v>1550</v>
      </c>
      <c r="D101" s="319">
        <v>90</v>
      </c>
      <c r="E101" s="319">
        <v>9</v>
      </c>
      <c r="F101" s="319">
        <v>1</v>
      </c>
      <c r="G101" s="319">
        <v>798</v>
      </c>
      <c r="H101" s="319">
        <v>89</v>
      </c>
      <c r="I101" s="319">
        <v>11</v>
      </c>
      <c r="J101" s="319">
        <v>1</v>
      </c>
      <c r="K101" s="319">
        <v>752</v>
      </c>
      <c r="L101" s="319">
        <v>91</v>
      </c>
      <c r="M101" s="319">
        <v>8</v>
      </c>
      <c r="N101" s="319">
        <v>1</v>
      </c>
    </row>
    <row r="102" spans="1:14" x14ac:dyDescent="0.35">
      <c r="A102" t="s">
        <v>365</v>
      </c>
      <c r="B102" t="s">
        <v>366</v>
      </c>
      <c r="C102" s="319">
        <v>1893</v>
      </c>
      <c r="D102" s="319">
        <v>90</v>
      </c>
      <c r="E102" s="319">
        <v>9</v>
      </c>
      <c r="F102" s="319">
        <v>1</v>
      </c>
      <c r="G102" s="319">
        <v>979</v>
      </c>
      <c r="H102" s="319">
        <v>88</v>
      </c>
      <c r="I102" s="319">
        <v>11</v>
      </c>
      <c r="J102" s="319">
        <v>1</v>
      </c>
      <c r="K102" s="319">
        <v>914</v>
      </c>
      <c r="L102" s="319">
        <v>93</v>
      </c>
      <c r="M102" s="319">
        <v>7</v>
      </c>
      <c r="N102" s="319">
        <v>0</v>
      </c>
    </row>
    <row r="103" spans="1:14" x14ac:dyDescent="0.35">
      <c r="A103" t="s">
        <v>76</v>
      </c>
      <c r="B103" t="s">
        <v>77</v>
      </c>
      <c r="C103" s="319">
        <v>5707</v>
      </c>
      <c r="D103" s="319">
        <v>91</v>
      </c>
      <c r="E103" s="319">
        <v>7</v>
      </c>
      <c r="F103" s="319">
        <v>1</v>
      </c>
      <c r="G103" s="319">
        <v>2888</v>
      </c>
      <c r="H103" s="319">
        <v>90</v>
      </c>
      <c r="I103" s="319">
        <v>9</v>
      </c>
      <c r="J103" s="319">
        <v>2</v>
      </c>
      <c r="K103" s="319">
        <v>2819</v>
      </c>
      <c r="L103" s="319">
        <v>93</v>
      </c>
      <c r="M103" s="319">
        <v>6</v>
      </c>
      <c r="N103" s="319">
        <v>1</v>
      </c>
    </row>
    <row r="104" spans="1:14" x14ac:dyDescent="0.35">
      <c r="A104" t="s">
        <v>74</v>
      </c>
      <c r="B104" t="s">
        <v>75</v>
      </c>
      <c r="C104" s="319">
        <v>1230</v>
      </c>
      <c r="D104" s="319">
        <v>93</v>
      </c>
      <c r="E104" s="319">
        <v>5</v>
      </c>
      <c r="F104" s="319">
        <v>2</v>
      </c>
      <c r="G104" s="319">
        <v>607</v>
      </c>
      <c r="H104" s="319">
        <v>90</v>
      </c>
      <c r="I104" s="319">
        <v>8</v>
      </c>
      <c r="J104" s="319">
        <v>2</v>
      </c>
      <c r="K104" s="319">
        <v>623</v>
      </c>
      <c r="L104" s="319">
        <v>96</v>
      </c>
      <c r="M104" s="319">
        <v>3</v>
      </c>
      <c r="N104" s="319">
        <v>1</v>
      </c>
    </row>
    <row r="105" spans="1:14" x14ac:dyDescent="0.35">
      <c r="A105" t="s">
        <v>329</v>
      </c>
      <c r="B105" t="s">
        <v>330</v>
      </c>
      <c r="C105" s="319">
        <v>5465</v>
      </c>
      <c r="D105" s="319">
        <v>89</v>
      </c>
      <c r="E105" s="319">
        <v>10</v>
      </c>
      <c r="F105" s="319">
        <v>1</v>
      </c>
      <c r="G105" s="319">
        <v>2831</v>
      </c>
      <c r="H105" s="319">
        <v>86</v>
      </c>
      <c r="I105" s="319">
        <v>12</v>
      </c>
      <c r="J105" s="319">
        <v>1</v>
      </c>
      <c r="K105" s="319">
        <v>2634</v>
      </c>
      <c r="L105" s="319">
        <v>91</v>
      </c>
      <c r="M105" s="319">
        <v>8</v>
      </c>
      <c r="N105" s="319">
        <v>1</v>
      </c>
    </row>
    <row r="106" spans="1:14" x14ac:dyDescent="0.35">
      <c r="A106" t="s">
        <v>325</v>
      </c>
      <c r="B106" t="s">
        <v>326</v>
      </c>
      <c r="C106" s="319">
        <v>2783</v>
      </c>
      <c r="D106" s="319">
        <v>90</v>
      </c>
      <c r="E106" s="319">
        <v>9</v>
      </c>
      <c r="F106" s="319">
        <v>1</v>
      </c>
      <c r="G106" s="319">
        <v>1441</v>
      </c>
      <c r="H106" s="319">
        <v>89</v>
      </c>
      <c r="I106" s="319">
        <v>10</v>
      </c>
      <c r="J106" s="319">
        <v>1</v>
      </c>
      <c r="K106" s="319">
        <v>1342</v>
      </c>
      <c r="L106" s="319">
        <v>92</v>
      </c>
      <c r="M106" s="319">
        <v>7</v>
      </c>
      <c r="N106" s="319">
        <v>1</v>
      </c>
    </row>
    <row r="107" spans="1:14" x14ac:dyDescent="0.35">
      <c r="A107" t="s">
        <v>331</v>
      </c>
      <c r="B107" t="s">
        <v>332</v>
      </c>
      <c r="C107" s="319">
        <v>14969</v>
      </c>
      <c r="D107" s="319">
        <v>92</v>
      </c>
      <c r="E107" s="319">
        <v>7</v>
      </c>
      <c r="F107" s="319">
        <v>1</v>
      </c>
      <c r="G107" s="319">
        <v>7627</v>
      </c>
      <c r="H107" s="319">
        <v>90</v>
      </c>
      <c r="I107" s="319">
        <v>9</v>
      </c>
      <c r="J107" s="319">
        <v>2</v>
      </c>
      <c r="K107" s="319">
        <v>7342</v>
      </c>
      <c r="L107" s="319">
        <v>94</v>
      </c>
      <c r="M107" s="319">
        <v>6</v>
      </c>
      <c r="N107" s="319">
        <v>1</v>
      </c>
    </row>
    <row r="108" spans="1:14" x14ac:dyDescent="0.35">
      <c r="A108" t="s">
        <v>343</v>
      </c>
      <c r="B108" t="s">
        <v>344</v>
      </c>
      <c r="C108" s="319">
        <v>2299</v>
      </c>
      <c r="D108" s="319">
        <v>91</v>
      </c>
      <c r="E108" s="319">
        <v>7</v>
      </c>
      <c r="F108" s="319">
        <v>1</v>
      </c>
      <c r="G108" s="319">
        <v>1153</v>
      </c>
      <c r="H108" s="319">
        <v>90</v>
      </c>
      <c r="I108" s="319">
        <v>8</v>
      </c>
      <c r="J108" s="319">
        <v>2</v>
      </c>
      <c r="K108" s="319">
        <v>1146</v>
      </c>
      <c r="L108" s="319">
        <v>93</v>
      </c>
      <c r="M108" s="319">
        <v>6</v>
      </c>
      <c r="N108" s="319">
        <v>1</v>
      </c>
    </row>
    <row r="109" spans="1:14" x14ac:dyDescent="0.35">
      <c r="A109" t="s">
        <v>349</v>
      </c>
      <c r="B109" t="s">
        <v>350</v>
      </c>
      <c r="C109" s="319">
        <v>2942</v>
      </c>
      <c r="D109" s="319">
        <v>89</v>
      </c>
      <c r="E109" s="319">
        <v>9</v>
      </c>
      <c r="F109" s="319">
        <v>2</v>
      </c>
      <c r="G109" s="319">
        <v>1540</v>
      </c>
      <c r="H109" s="319">
        <v>86</v>
      </c>
      <c r="I109" s="319">
        <v>11</v>
      </c>
      <c r="J109" s="319">
        <v>2</v>
      </c>
      <c r="K109" s="319">
        <v>1402</v>
      </c>
      <c r="L109" s="319">
        <v>92</v>
      </c>
      <c r="M109" s="319">
        <v>7</v>
      </c>
      <c r="N109" s="319">
        <v>1</v>
      </c>
    </row>
    <row r="110" spans="1:14" x14ac:dyDescent="0.35">
      <c r="A110" t="s">
        <v>184</v>
      </c>
      <c r="B110" t="s">
        <v>185</v>
      </c>
      <c r="C110" s="319">
        <v>7614</v>
      </c>
      <c r="D110" s="319">
        <v>91</v>
      </c>
      <c r="E110" s="319">
        <v>8</v>
      </c>
      <c r="F110" s="319">
        <v>1</v>
      </c>
      <c r="G110" s="319">
        <v>3918</v>
      </c>
      <c r="H110" s="319">
        <v>90</v>
      </c>
      <c r="I110" s="319">
        <v>9</v>
      </c>
      <c r="J110" s="319">
        <v>1</v>
      </c>
      <c r="K110" s="319">
        <v>3696</v>
      </c>
      <c r="L110" s="319">
        <v>93</v>
      </c>
      <c r="M110" s="319">
        <v>6</v>
      </c>
      <c r="N110" s="319">
        <v>1</v>
      </c>
    </row>
    <row r="111" spans="1:14" x14ac:dyDescent="0.35">
      <c r="A111" t="s">
        <v>182</v>
      </c>
      <c r="B111" t="s">
        <v>183</v>
      </c>
      <c r="C111" s="319">
        <v>4536</v>
      </c>
      <c r="D111" s="319">
        <v>86</v>
      </c>
      <c r="E111" s="319">
        <v>12</v>
      </c>
      <c r="F111" s="319">
        <v>2</v>
      </c>
      <c r="G111" s="319">
        <v>2377</v>
      </c>
      <c r="H111" s="319">
        <v>84</v>
      </c>
      <c r="I111" s="319">
        <v>13</v>
      </c>
      <c r="J111" s="319">
        <v>3</v>
      </c>
      <c r="K111" s="319">
        <v>2159</v>
      </c>
      <c r="L111" s="319">
        <v>88</v>
      </c>
      <c r="M111" s="319">
        <v>11</v>
      </c>
      <c r="N111" s="319">
        <v>1</v>
      </c>
    </row>
    <row r="112" spans="1:14" x14ac:dyDescent="0.35">
      <c r="A112" t="s">
        <v>194</v>
      </c>
      <c r="B112" t="s">
        <v>195</v>
      </c>
      <c r="C112" s="319">
        <v>402</v>
      </c>
      <c r="D112" s="319">
        <v>90</v>
      </c>
      <c r="E112" s="319">
        <v>9</v>
      </c>
      <c r="F112" s="319">
        <v>1</v>
      </c>
      <c r="G112" s="319">
        <v>197</v>
      </c>
      <c r="H112" s="319">
        <v>88</v>
      </c>
      <c r="I112" s="319">
        <v>11</v>
      </c>
      <c r="J112" s="319">
        <v>2</v>
      </c>
      <c r="K112" s="319">
        <v>205</v>
      </c>
      <c r="L112" s="319">
        <v>93</v>
      </c>
      <c r="M112" s="319">
        <v>7</v>
      </c>
      <c r="N112" s="319">
        <v>0</v>
      </c>
    </row>
    <row r="113" spans="1:14" x14ac:dyDescent="0.35">
      <c r="A113" t="s">
        <v>212</v>
      </c>
      <c r="B113" t="s">
        <v>213</v>
      </c>
      <c r="C113" s="319">
        <v>9595</v>
      </c>
      <c r="D113" s="319">
        <v>92</v>
      </c>
      <c r="E113" s="319">
        <v>8</v>
      </c>
      <c r="F113" s="319">
        <v>0</v>
      </c>
      <c r="G113" s="319">
        <v>4904</v>
      </c>
      <c r="H113" s="319">
        <v>90</v>
      </c>
      <c r="I113" s="319">
        <v>10</v>
      </c>
      <c r="J113" s="319">
        <v>0</v>
      </c>
      <c r="K113" s="319">
        <v>4691</v>
      </c>
      <c r="L113" s="319">
        <v>94</v>
      </c>
      <c r="M113" s="319">
        <v>5</v>
      </c>
      <c r="N113" s="319">
        <v>0</v>
      </c>
    </row>
    <row r="114" spans="1:14" x14ac:dyDescent="0.35">
      <c r="A114" t="s">
        <v>214</v>
      </c>
      <c r="B114" t="s">
        <v>215</v>
      </c>
      <c r="C114" s="319">
        <v>3350</v>
      </c>
      <c r="D114" s="319">
        <v>90</v>
      </c>
      <c r="E114" s="319">
        <v>8</v>
      </c>
      <c r="F114" s="319">
        <v>2</v>
      </c>
      <c r="G114" s="319">
        <v>1679</v>
      </c>
      <c r="H114" s="319">
        <v>88</v>
      </c>
      <c r="I114" s="319">
        <v>9</v>
      </c>
      <c r="J114" s="319">
        <v>2</v>
      </c>
      <c r="K114" s="319">
        <v>1671</v>
      </c>
      <c r="L114" s="319">
        <v>92</v>
      </c>
      <c r="M114" s="319">
        <v>7</v>
      </c>
      <c r="N114" s="319">
        <v>1</v>
      </c>
    </row>
    <row r="115" spans="1:14" x14ac:dyDescent="0.35">
      <c r="A115" t="s">
        <v>392</v>
      </c>
      <c r="B115" t="s">
        <v>393</v>
      </c>
      <c r="C115" s="319">
        <v>5347</v>
      </c>
      <c r="D115" s="319">
        <v>89</v>
      </c>
      <c r="E115" s="319">
        <v>10</v>
      </c>
      <c r="F115" s="319">
        <v>1</v>
      </c>
      <c r="G115" s="319">
        <v>2705</v>
      </c>
      <c r="H115" s="319">
        <v>86</v>
      </c>
      <c r="I115" s="319">
        <v>12</v>
      </c>
      <c r="J115" s="319">
        <v>2</v>
      </c>
      <c r="K115" s="319">
        <v>2642</v>
      </c>
      <c r="L115" s="319">
        <v>92</v>
      </c>
      <c r="M115" s="319">
        <v>8</v>
      </c>
      <c r="N115" s="319">
        <v>1</v>
      </c>
    </row>
    <row r="116" spans="1:14" x14ac:dyDescent="0.35">
      <c r="A116" t="s">
        <v>388</v>
      </c>
      <c r="B116" t="s">
        <v>389</v>
      </c>
      <c r="C116" s="319">
        <v>2917</v>
      </c>
      <c r="D116" s="319">
        <v>90</v>
      </c>
      <c r="E116" s="319">
        <v>9</v>
      </c>
      <c r="F116" s="319">
        <v>1</v>
      </c>
      <c r="G116" s="319">
        <v>1442</v>
      </c>
      <c r="H116" s="319">
        <v>88</v>
      </c>
      <c r="I116" s="319">
        <v>10</v>
      </c>
      <c r="J116" s="319">
        <v>1</v>
      </c>
      <c r="K116" s="319">
        <v>1475</v>
      </c>
      <c r="L116" s="319">
        <v>92</v>
      </c>
      <c r="M116" s="319">
        <v>7</v>
      </c>
      <c r="N116" s="319">
        <v>1</v>
      </c>
    </row>
    <row r="117" spans="1:14" x14ac:dyDescent="0.35">
      <c r="A117" t="s">
        <v>323</v>
      </c>
      <c r="B117" t="s">
        <v>324</v>
      </c>
      <c r="C117" s="319">
        <v>1488</v>
      </c>
      <c r="D117" s="319">
        <v>92</v>
      </c>
      <c r="E117" s="319">
        <v>8</v>
      </c>
      <c r="F117" s="319">
        <v>0</v>
      </c>
      <c r="G117" s="319">
        <v>745</v>
      </c>
      <c r="H117" s="319">
        <v>91</v>
      </c>
      <c r="I117" s="319">
        <v>9</v>
      </c>
      <c r="J117" s="319">
        <v>0</v>
      </c>
      <c r="K117" s="319">
        <v>743</v>
      </c>
      <c r="L117" s="319">
        <v>93</v>
      </c>
      <c r="M117" s="319">
        <v>7</v>
      </c>
      <c r="N117" s="319">
        <v>0</v>
      </c>
    </row>
    <row r="118" spans="1:14" x14ac:dyDescent="0.35">
      <c r="A118" t="s">
        <v>357</v>
      </c>
      <c r="B118" t="s">
        <v>358</v>
      </c>
      <c r="C118" s="319">
        <v>1621</v>
      </c>
      <c r="D118" s="319">
        <v>91</v>
      </c>
      <c r="E118" s="319">
        <v>7</v>
      </c>
      <c r="F118" s="319">
        <v>2</v>
      </c>
      <c r="G118" s="319">
        <v>854</v>
      </c>
      <c r="H118" s="319">
        <v>88</v>
      </c>
      <c r="I118" s="319">
        <v>10</v>
      </c>
      <c r="J118" s="319">
        <v>2</v>
      </c>
      <c r="K118" s="319">
        <v>767</v>
      </c>
      <c r="L118" s="319">
        <v>95</v>
      </c>
      <c r="M118" s="319">
        <v>4</v>
      </c>
      <c r="N118" s="319">
        <v>1</v>
      </c>
    </row>
    <row r="119" spans="1:14" x14ac:dyDescent="0.35">
      <c r="A119" t="s">
        <v>353</v>
      </c>
      <c r="B119" t="s">
        <v>354</v>
      </c>
      <c r="C119" s="319">
        <v>2039</v>
      </c>
      <c r="D119" s="319">
        <v>91</v>
      </c>
      <c r="E119" s="319">
        <v>8</v>
      </c>
      <c r="F119" s="319">
        <v>1</v>
      </c>
      <c r="G119" s="319">
        <v>1073</v>
      </c>
      <c r="H119" s="319">
        <v>90</v>
      </c>
      <c r="I119" s="319">
        <v>8</v>
      </c>
      <c r="J119" s="319">
        <v>2</v>
      </c>
      <c r="K119" s="319">
        <v>966</v>
      </c>
      <c r="L119" s="319">
        <v>92</v>
      </c>
      <c r="M119" s="319">
        <v>7</v>
      </c>
      <c r="N119" s="319">
        <v>1</v>
      </c>
    </row>
    <row r="120" spans="1:14" x14ac:dyDescent="0.35">
      <c r="A120" t="s">
        <v>345</v>
      </c>
      <c r="B120" t="s">
        <v>346</v>
      </c>
      <c r="C120" s="319">
        <v>1950</v>
      </c>
      <c r="D120" s="319">
        <v>90</v>
      </c>
      <c r="E120" s="319">
        <v>10</v>
      </c>
      <c r="F120" s="319">
        <v>1</v>
      </c>
      <c r="G120" s="319">
        <v>995</v>
      </c>
      <c r="H120" s="319">
        <v>87</v>
      </c>
      <c r="I120" s="319">
        <v>12</v>
      </c>
      <c r="J120" s="319">
        <v>1</v>
      </c>
      <c r="K120" s="319">
        <v>955</v>
      </c>
      <c r="L120" s="319">
        <v>92</v>
      </c>
      <c r="M120" s="319">
        <v>8</v>
      </c>
      <c r="N120" s="319">
        <v>0</v>
      </c>
    </row>
    <row r="121" spans="1:14" x14ac:dyDescent="0.35">
      <c r="A121" t="s">
        <v>347</v>
      </c>
      <c r="B121" t="s">
        <v>348</v>
      </c>
      <c r="C121" s="319">
        <v>2325</v>
      </c>
      <c r="D121" s="319">
        <v>91</v>
      </c>
      <c r="E121" s="319">
        <v>7</v>
      </c>
      <c r="F121" s="319">
        <v>2</v>
      </c>
      <c r="G121" s="319">
        <v>1153</v>
      </c>
      <c r="H121" s="319">
        <v>89</v>
      </c>
      <c r="I121" s="319">
        <v>9</v>
      </c>
      <c r="J121" s="319">
        <v>2</v>
      </c>
      <c r="K121" s="319">
        <v>1172</v>
      </c>
      <c r="L121" s="319">
        <v>93</v>
      </c>
      <c r="M121" s="319">
        <v>6</v>
      </c>
      <c r="N121" s="319">
        <v>2</v>
      </c>
    </row>
    <row r="122" spans="1:14" x14ac:dyDescent="0.35">
      <c r="A122" t="s">
        <v>359</v>
      </c>
      <c r="B122" t="s">
        <v>360</v>
      </c>
      <c r="C122" s="319">
        <v>2086</v>
      </c>
      <c r="D122" s="319">
        <v>91</v>
      </c>
      <c r="E122" s="319">
        <v>8</v>
      </c>
      <c r="F122" s="319">
        <v>1</v>
      </c>
      <c r="G122" s="319">
        <v>1087</v>
      </c>
      <c r="H122" s="319">
        <v>89</v>
      </c>
      <c r="I122" s="319">
        <v>10</v>
      </c>
      <c r="J122" s="319">
        <v>1</v>
      </c>
      <c r="K122" s="319">
        <v>999</v>
      </c>
      <c r="L122" s="319">
        <v>93</v>
      </c>
      <c r="M122" s="319">
        <v>5</v>
      </c>
      <c r="N122" s="319">
        <v>1</v>
      </c>
    </row>
    <row r="123" spans="1:14" x14ac:dyDescent="0.35">
      <c r="A123" t="s">
        <v>232</v>
      </c>
      <c r="B123" t="s">
        <v>233</v>
      </c>
      <c r="C123" s="319">
        <v>7197</v>
      </c>
      <c r="D123" s="319">
        <v>90</v>
      </c>
      <c r="E123" s="319">
        <v>9</v>
      </c>
      <c r="F123" s="319">
        <v>1</v>
      </c>
      <c r="G123" s="319">
        <v>3747</v>
      </c>
      <c r="H123" s="319">
        <v>88</v>
      </c>
      <c r="I123" s="319">
        <v>11</v>
      </c>
      <c r="J123" s="319">
        <v>1</v>
      </c>
      <c r="K123" s="319">
        <v>3450</v>
      </c>
      <c r="L123" s="319">
        <v>92</v>
      </c>
      <c r="M123" s="319">
        <v>7</v>
      </c>
      <c r="N123" s="319">
        <v>1</v>
      </c>
    </row>
    <row r="124" spans="1:14" x14ac:dyDescent="0.35">
      <c r="A124" t="s">
        <v>242</v>
      </c>
      <c r="B124" t="s">
        <v>243</v>
      </c>
      <c r="C124" s="319">
        <v>2982</v>
      </c>
      <c r="D124" s="319">
        <v>84</v>
      </c>
      <c r="E124" s="319">
        <v>14</v>
      </c>
      <c r="F124" s="319">
        <v>2</v>
      </c>
      <c r="G124" s="319">
        <v>1551</v>
      </c>
      <c r="H124" s="319">
        <v>81</v>
      </c>
      <c r="I124" s="319">
        <v>16</v>
      </c>
      <c r="J124" s="319">
        <v>3</v>
      </c>
      <c r="K124" s="319">
        <v>1431</v>
      </c>
      <c r="L124" s="319">
        <v>88</v>
      </c>
      <c r="M124" s="319">
        <v>11</v>
      </c>
      <c r="N124" s="319">
        <v>1</v>
      </c>
    </row>
    <row r="125" spans="1:14" x14ac:dyDescent="0.35">
      <c r="A125" t="s">
        <v>114</v>
      </c>
      <c r="B125" t="s">
        <v>115</v>
      </c>
      <c r="C125" s="319">
        <v>1599</v>
      </c>
      <c r="D125" s="319">
        <v>89</v>
      </c>
      <c r="E125" s="319">
        <v>10</v>
      </c>
      <c r="F125" s="319">
        <v>1</v>
      </c>
      <c r="G125" s="319">
        <v>816</v>
      </c>
      <c r="H125" s="319">
        <v>87</v>
      </c>
      <c r="I125" s="319">
        <v>13</v>
      </c>
      <c r="J125" s="319">
        <v>1</v>
      </c>
      <c r="K125" s="319">
        <v>783</v>
      </c>
      <c r="L125" s="319">
        <v>91</v>
      </c>
      <c r="M125" s="319">
        <v>8</v>
      </c>
      <c r="N125" s="319">
        <v>1</v>
      </c>
    </row>
    <row r="126" spans="1:14" x14ac:dyDescent="0.35">
      <c r="A126" t="s">
        <v>139</v>
      </c>
      <c r="B126" t="s">
        <v>140</v>
      </c>
      <c r="C126" s="319">
        <v>2618</v>
      </c>
      <c r="D126" s="319">
        <v>91</v>
      </c>
      <c r="E126" s="319">
        <v>8</v>
      </c>
      <c r="F126" s="319">
        <v>1</v>
      </c>
      <c r="G126" s="319">
        <v>1317</v>
      </c>
      <c r="H126" s="319">
        <v>89</v>
      </c>
      <c r="I126" s="319">
        <v>9</v>
      </c>
      <c r="J126" s="319">
        <v>2</v>
      </c>
      <c r="K126" s="319">
        <v>1301</v>
      </c>
      <c r="L126" s="319">
        <v>94</v>
      </c>
      <c r="M126" s="319">
        <v>6</v>
      </c>
      <c r="N126" s="319">
        <v>0</v>
      </c>
    </row>
    <row r="127" spans="1:14" x14ac:dyDescent="0.35">
      <c r="A127" t="s">
        <v>370</v>
      </c>
      <c r="B127" t="s">
        <v>371</v>
      </c>
      <c r="C127" s="319">
        <v>7676</v>
      </c>
      <c r="D127" s="319">
        <v>92</v>
      </c>
      <c r="E127" s="319">
        <v>6</v>
      </c>
      <c r="F127" s="319">
        <v>1</v>
      </c>
      <c r="G127" s="319">
        <v>3950</v>
      </c>
      <c r="H127" s="319">
        <v>91</v>
      </c>
      <c r="I127" s="319">
        <v>8</v>
      </c>
      <c r="J127" s="319">
        <v>2</v>
      </c>
      <c r="K127" s="319">
        <v>3726</v>
      </c>
      <c r="L127" s="319">
        <v>94</v>
      </c>
      <c r="M127" s="319">
        <v>5</v>
      </c>
      <c r="N127" s="319">
        <v>1</v>
      </c>
    </row>
    <row r="128" spans="1:14" x14ac:dyDescent="0.35">
      <c r="A128" t="s">
        <v>380</v>
      </c>
      <c r="B128" t="s">
        <v>381</v>
      </c>
      <c r="C128" s="319">
        <v>2975</v>
      </c>
      <c r="D128" s="319">
        <v>90</v>
      </c>
      <c r="E128" s="319">
        <v>9</v>
      </c>
      <c r="F128" s="319">
        <v>1</v>
      </c>
      <c r="G128" s="319">
        <v>1523</v>
      </c>
      <c r="H128" s="319">
        <v>88</v>
      </c>
      <c r="I128" s="319">
        <v>10</v>
      </c>
      <c r="J128" s="319">
        <v>2</v>
      </c>
      <c r="K128" s="319">
        <v>1452</v>
      </c>
      <c r="L128" s="319">
        <v>92</v>
      </c>
      <c r="M128" s="319">
        <v>8</v>
      </c>
      <c r="N128" s="319">
        <v>1</v>
      </c>
    </row>
    <row r="129" spans="1:14" x14ac:dyDescent="0.35">
      <c r="A129" t="s">
        <v>390</v>
      </c>
      <c r="B129" t="s">
        <v>391</v>
      </c>
      <c r="C129" s="319">
        <v>1380</v>
      </c>
      <c r="D129" s="319">
        <v>90</v>
      </c>
      <c r="E129" s="319">
        <v>8</v>
      </c>
      <c r="F129" s="319">
        <v>2</v>
      </c>
      <c r="G129" s="319">
        <v>705</v>
      </c>
      <c r="H129" s="319">
        <v>87</v>
      </c>
      <c r="I129" s="319">
        <v>10</v>
      </c>
      <c r="J129" s="319">
        <v>3</v>
      </c>
      <c r="K129" s="319">
        <v>675</v>
      </c>
      <c r="L129" s="319">
        <v>93</v>
      </c>
      <c r="M129" s="319">
        <v>6</v>
      </c>
      <c r="N129" s="319">
        <v>1</v>
      </c>
    </row>
    <row r="130" spans="1:14" x14ac:dyDescent="0.35">
      <c r="A130" t="s">
        <v>234</v>
      </c>
      <c r="B130" t="s">
        <v>235</v>
      </c>
      <c r="C130" s="319">
        <v>16367</v>
      </c>
      <c r="D130" s="319">
        <v>91</v>
      </c>
      <c r="E130" s="319">
        <v>8</v>
      </c>
      <c r="F130" s="319">
        <v>1</v>
      </c>
      <c r="G130" s="319">
        <v>8385</v>
      </c>
      <c r="H130" s="319">
        <v>89</v>
      </c>
      <c r="I130" s="319">
        <v>10</v>
      </c>
      <c r="J130" s="319">
        <v>1</v>
      </c>
      <c r="K130" s="319">
        <v>7982</v>
      </c>
      <c r="L130" s="319">
        <v>93</v>
      </c>
      <c r="M130" s="319">
        <v>6</v>
      </c>
      <c r="N130" s="319">
        <v>1</v>
      </c>
    </row>
    <row r="131" spans="1:14" x14ac:dyDescent="0.35">
      <c r="A131" t="s">
        <v>244</v>
      </c>
      <c r="B131" t="s">
        <v>427</v>
      </c>
      <c r="C131" s="319">
        <v>2189</v>
      </c>
      <c r="D131" s="319">
        <v>90</v>
      </c>
      <c r="E131" s="319">
        <v>9</v>
      </c>
      <c r="F131" s="319">
        <v>1</v>
      </c>
      <c r="G131" s="319">
        <v>1143</v>
      </c>
      <c r="H131" s="319">
        <v>86</v>
      </c>
      <c r="I131" s="319">
        <v>13</v>
      </c>
      <c r="J131" s="319">
        <v>1</v>
      </c>
      <c r="K131" s="319">
        <v>1046</v>
      </c>
      <c r="L131" s="319">
        <v>93</v>
      </c>
      <c r="M131" s="319">
        <v>6</v>
      </c>
      <c r="N131" s="319">
        <v>1</v>
      </c>
    </row>
    <row r="132" spans="1:14" x14ac:dyDescent="0.35">
      <c r="A132" t="s">
        <v>247</v>
      </c>
      <c r="B132" t="s">
        <v>248</v>
      </c>
      <c r="C132" s="319">
        <v>2341</v>
      </c>
      <c r="D132" s="319">
        <v>90</v>
      </c>
      <c r="E132" s="319">
        <v>8</v>
      </c>
      <c r="F132" s="319">
        <v>2</v>
      </c>
      <c r="G132" s="319">
        <v>1197</v>
      </c>
      <c r="H132" s="319">
        <v>88</v>
      </c>
      <c r="I132" s="319">
        <v>10</v>
      </c>
      <c r="J132" s="319">
        <v>2</v>
      </c>
      <c r="K132" s="319">
        <v>1144</v>
      </c>
      <c r="L132" s="319">
        <v>92</v>
      </c>
      <c r="M132" s="319">
        <v>6</v>
      </c>
      <c r="N132" s="319">
        <v>1</v>
      </c>
    </row>
    <row r="133" spans="1:14" x14ac:dyDescent="0.35">
      <c r="A133" t="s">
        <v>204</v>
      </c>
      <c r="B133" t="s">
        <v>205</v>
      </c>
      <c r="C133" s="319">
        <v>1870</v>
      </c>
      <c r="D133" s="319">
        <v>88</v>
      </c>
      <c r="E133" s="319">
        <v>9</v>
      </c>
      <c r="F133" s="319">
        <v>3</v>
      </c>
      <c r="G133" s="319">
        <v>984</v>
      </c>
      <c r="H133" s="319">
        <v>86</v>
      </c>
      <c r="I133" s="319">
        <v>11</v>
      </c>
      <c r="J133" s="319">
        <v>3</v>
      </c>
      <c r="K133" s="319">
        <v>886</v>
      </c>
      <c r="L133" s="319">
        <v>91</v>
      </c>
      <c r="M133" s="319">
        <v>7</v>
      </c>
      <c r="N133" s="319">
        <v>2</v>
      </c>
    </row>
    <row r="134" spans="1:14" x14ac:dyDescent="0.35">
      <c r="A134" t="s">
        <v>224</v>
      </c>
      <c r="B134" t="s">
        <v>225</v>
      </c>
      <c r="C134" s="319">
        <v>6178</v>
      </c>
      <c r="D134" s="319">
        <v>91</v>
      </c>
      <c r="E134" s="319">
        <v>8</v>
      </c>
      <c r="F134" s="319">
        <v>1</v>
      </c>
      <c r="G134" s="319">
        <v>3204</v>
      </c>
      <c r="H134" s="319">
        <v>89</v>
      </c>
      <c r="I134" s="319">
        <v>9</v>
      </c>
      <c r="J134" s="319">
        <v>1</v>
      </c>
      <c r="K134" s="319">
        <v>2974</v>
      </c>
      <c r="L134" s="319">
        <v>93</v>
      </c>
      <c r="M134" s="319">
        <v>7</v>
      </c>
      <c r="N134" s="319">
        <v>1</v>
      </c>
    </row>
    <row r="135" spans="1:14" x14ac:dyDescent="0.35">
      <c r="A135" t="s">
        <v>335</v>
      </c>
      <c r="B135" t="s">
        <v>336</v>
      </c>
      <c r="C135" s="319">
        <v>17472</v>
      </c>
      <c r="D135" s="319">
        <v>91</v>
      </c>
      <c r="E135" s="319">
        <v>8</v>
      </c>
      <c r="F135" s="319">
        <v>1</v>
      </c>
      <c r="G135" s="319">
        <v>8856</v>
      </c>
      <c r="H135" s="319">
        <v>88</v>
      </c>
      <c r="I135" s="319">
        <v>10</v>
      </c>
      <c r="J135" s="319">
        <v>1</v>
      </c>
      <c r="K135" s="319">
        <v>8616</v>
      </c>
      <c r="L135" s="319">
        <v>93</v>
      </c>
      <c r="M135" s="319">
        <v>6</v>
      </c>
      <c r="N135" s="319">
        <v>1</v>
      </c>
    </row>
    <row r="136" spans="1:14" x14ac:dyDescent="0.35">
      <c r="A136" t="s">
        <v>337</v>
      </c>
      <c r="B136" t="s">
        <v>338</v>
      </c>
      <c r="C136" s="319">
        <v>3389</v>
      </c>
      <c r="D136" s="319">
        <v>89</v>
      </c>
      <c r="E136" s="319">
        <v>9</v>
      </c>
      <c r="F136" s="319">
        <v>1</v>
      </c>
      <c r="G136" s="319">
        <v>1727</v>
      </c>
      <c r="H136" s="319">
        <v>87</v>
      </c>
      <c r="I136" s="319">
        <v>12</v>
      </c>
      <c r="J136" s="319">
        <v>1</v>
      </c>
      <c r="K136" s="319">
        <v>1662</v>
      </c>
      <c r="L136" s="319">
        <v>92</v>
      </c>
      <c r="M136" s="319">
        <v>7</v>
      </c>
      <c r="N136" s="319">
        <v>1</v>
      </c>
    </row>
    <row r="137" spans="1:14" x14ac:dyDescent="0.35">
      <c r="A137" t="s">
        <v>118</v>
      </c>
      <c r="B137" t="s">
        <v>119</v>
      </c>
      <c r="C137" s="319">
        <v>13963</v>
      </c>
      <c r="D137" s="319">
        <v>91</v>
      </c>
      <c r="E137" s="319">
        <v>8</v>
      </c>
      <c r="F137" s="319">
        <v>1</v>
      </c>
      <c r="G137" s="319">
        <v>7226</v>
      </c>
      <c r="H137" s="319">
        <v>89</v>
      </c>
      <c r="I137" s="319">
        <v>10</v>
      </c>
      <c r="J137" s="319">
        <v>1</v>
      </c>
      <c r="K137" s="319">
        <v>6737</v>
      </c>
      <c r="L137" s="319">
        <v>93</v>
      </c>
      <c r="M137" s="319">
        <v>6</v>
      </c>
      <c r="N137" s="319">
        <v>1</v>
      </c>
    </row>
    <row r="138" spans="1:14" x14ac:dyDescent="0.35">
      <c r="A138" t="s">
        <v>100</v>
      </c>
      <c r="B138" t="s">
        <v>101</v>
      </c>
      <c r="C138" s="319">
        <v>2086</v>
      </c>
      <c r="D138" s="319">
        <v>91</v>
      </c>
      <c r="E138" s="319">
        <v>8</v>
      </c>
      <c r="F138" s="319">
        <v>1</v>
      </c>
      <c r="G138" s="319">
        <v>1074</v>
      </c>
      <c r="H138" s="319">
        <v>89</v>
      </c>
      <c r="I138" s="319">
        <v>10</v>
      </c>
      <c r="J138" s="319">
        <v>2</v>
      </c>
      <c r="K138" s="319">
        <v>1012</v>
      </c>
      <c r="L138" s="319">
        <v>93</v>
      </c>
      <c r="M138" s="319">
        <v>6</v>
      </c>
      <c r="N138" s="319">
        <v>1</v>
      </c>
    </row>
    <row r="139" spans="1:14" x14ac:dyDescent="0.35">
      <c r="A139" t="s">
        <v>102</v>
      </c>
      <c r="B139" t="s">
        <v>103</v>
      </c>
      <c r="C139" s="319">
        <v>1692</v>
      </c>
      <c r="D139" s="319">
        <v>89</v>
      </c>
      <c r="E139" s="319">
        <v>10</v>
      </c>
      <c r="F139" s="319">
        <v>1</v>
      </c>
      <c r="G139" s="319">
        <v>858</v>
      </c>
      <c r="H139" s="319">
        <v>88</v>
      </c>
      <c r="I139" s="319">
        <v>11</v>
      </c>
      <c r="J139" s="319">
        <v>1</v>
      </c>
      <c r="K139" s="319">
        <v>834</v>
      </c>
      <c r="L139" s="319">
        <v>91</v>
      </c>
      <c r="M139" s="319">
        <v>9</v>
      </c>
      <c r="N139" s="319">
        <v>0</v>
      </c>
    </row>
    <row r="140" spans="1:14" x14ac:dyDescent="0.35">
      <c r="A140" t="s">
        <v>192</v>
      </c>
      <c r="B140" t="s">
        <v>193</v>
      </c>
      <c r="C140" s="319">
        <v>9165</v>
      </c>
      <c r="D140" s="319">
        <v>89</v>
      </c>
      <c r="E140" s="319">
        <v>10</v>
      </c>
      <c r="F140" s="319">
        <v>1</v>
      </c>
      <c r="G140" s="319">
        <v>4648</v>
      </c>
      <c r="H140" s="319">
        <v>87</v>
      </c>
      <c r="I140" s="319">
        <v>11</v>
      </c>
      <c r="J140" s="319">
        <v>2</v>
      </c>
      <c r="K140" s="319">
        <v>4517</v>
      </c>
      <c r="L140" s="319">
        <v>91</v>
      </c>
      <c r="M140" s="319">
        <v>8</v>
      </c>
      <c r="N140" s="319">
        <v>1</v>
      </c>
    </row>
    <row r="141" spans="1:14" x14ac:dyDescent="0.35">
      <c r="A141" t="s">
        <v>190</v>
      </c>
      <c r="B141" t="s">
        <v>191</v>
      </c>
      <c r="C141" s="319">
        <v>3531</v>
      </c>
      <c r="D141" s="319">
        <v>85</v>
      </c>
      <c r="E141" s="319">
        <v>13</v>
      </c>
      <c r="F141" s="319">
        <v>1</v>
      </c>
      <c r="G141" s="319">
        <v>1781</v>
      </c>
      <c r="H141" s="319">
        <v>83</v>
      </c>
      <c r="I141" s="319">
        <v>16</v>
      </c>
      <c r="J141" s="319">
        <v>2</v>
      </c>
      <c r="K141" s="319">
        <v>1750</v>
      </c>
      <c r="L141" s="319">
        <v>88</v>
      </c>
      <c r="M141" s="319">
        <v>11</v>
      </c>
      <c r="N141" s="319">
        <v>1</v>
      </c>
    </row>
    <row r="142" spans="1:14" x14ac:dyDescent="0.35">
      <c r="A142" t="s">
        <v>208</v>
      </c>
      <c r="B142" t="s">
        <v>209</v>
      </c>
      <c r="C142" s="319">
        <v>2995</v>
      </c>
      <c r="D142" s="319">
        <v>92</v>
      </c>
      <c r="E142" s="319">
        <v>7</v>
      </c>
      <c r="F142" s="319">
        <v>1</v>
      </c>
      <c r="G142" s="319">
        <v>1474</v>
      </c>
      <c r="H142" s="319">
        <v>89</v>
      </c>
      <c r="I142" s="319">
        <v>10</v>
      </c>
      <c r="J142" s="319">
        <v>2</v>
      </c>
      <c r="K142" s="319">
        <v>1521</v>
      </c>
      <c r="L142" s="319">
        <v>94</v>
      </c>
      <c r="M142" s="319">
        <v>5</v>
      </c>
      <c r="N142" s="319">
        <v>0</v>
      </c>
    </row>
    <row r="143" spans="1:14" x14ac:dyDescent="0.35">
      <c r="A143" t="s">
        <v>216</v>
      </c>
      <c r="B143" t="s">
        <v>217</v>
      </c>
      <c r="C143" s="319">
        <v>2169</v>
      </c>
      <c r="D143" s="319">
        <v>91</v>
      </c>
      <c r="E143" s="319">
        <v>7</v>
      </c>
      <c r="F143" s="319">
        <v>1</v>
      </c>
      <c r="G143" s="319">
        <v>1104</v>
      </c>
      <c r="H143" s="319">
        <v>89</v>
      </c>
      <c r="I143" s="319">
        <v>9</v>
      </c>
      <c r="J143" s="319">
        <v>2</v>
      </c>
      <c r="K143" s="319">
        <v>1065</v>
      </c>
      <c r="L143" s="319">
        <v>94</v>
      </c>
      <c r="M143" s="319">
        <v>6</v>
      </c>
      <c r="N143" s="319">
        <v>1</v>
      </c>
    </row>
    <row r="144" spans="1:14" x14ac:dyDescent="0.35">
      <c r="A144" t="s">
        <v>108</v>
      </c>
      <c r="B144" t="s">
        <v>109</v>
      </c>
      <c r="C144" s="319">
        <v>4145</v>
      </c>
      <c r="D144" s="319">
        <v>92</v>
      </c>
      <c r="E144" s="319">
        <v>6</v>
      </c>
      <c r="F144" s="319">
        <v>1</v>
      </c>
      <c r="G144" s="319">
        <v>2172</v>
      </c>
      <c r="H144" s="319">
        <v>91</v>
      </c>
      <c r="I144" s="319">
        <v>8</v>
      </c>
      <c r="J144" s="319">
        <v>1</v>
      </c>
      <c r="K144" s="319">
        <v>1973</v>
      </c>
      <c r="L144" s="319">
        <v>94</v>
      </c>
      <c r="M144" s="319">
        <v>5</v>
      </c>
      <c r="N144" s="319">
        <v>1</v>
      </c>
    </row>
    <row r="145" spans="1:14" x14ac:dyDescent="0.35">
      <c r="A145" t="s">
        <v>110</v>
      </c>
      <c r="B145" t="s">
        <v>428</v>
      </c>
      <c r="C145" s="319">
        <v>3918</v>
      </c>
      <c r="D145" s="319">
        <v>91</v>
      </c>
      <c r="E145" s="319">
        <v>8</v>
      </c>
      <c r="F145" s="319">
        <v>1</v>
      </c>
      <c r="G145" s="319">
        <v>2000</v>
      </c>
      <c r="H145" s="319">
        <v>90</v>
      </c>
      <c r="I145" s="319">
        <v>9</v>
      </c>
      <c r="J145" s="319">
        <v>2</v>
      </c>
      <c r="K145" s="319">
        <v>1918</v>
      </c>
      <c r="L145" s="319">
        <v>93</v>
      </c>
      <c r="M145" s="319">
        <v>6</v>
      </c>
      <c r="N145" s="319">
        <v>1</v>
      </c>
    </row>
    <row r="146" spans="1:14" x14ac:dyDescent="0.35">
      <c r="A146" t="s">
        <v>368</v>
      </c>
      <c r="B146" t="s">
        <v>369</v>
      </c>
      <c r="C146" s="319">
        <v>5639</v>
      </c>
      <c r="D146" s="319">
        <v>90</v>
      </c>
      <c r="E146" s="319">
        <v>9</v>
      </c>
      <c r="F146" s="319">
        <v>1</v>
      </c>
      <c r="G146" s="319">
        <v>2892</v>
      </c>
      <c r="H146" s="319">
        <v>88</v>
      </c>
      <c r="I146" s="319">
        <v>11</v>
      </c>
      <c r="J146" s="319">
        <v>1</v>
      </c>
      <c r="K146" s="319">
        <v>2747</v>
      </c>
      <c r="L146" s="319">
        <v>92</v>
      </c>
      <c r="M146" s="319">
        <v>7</v>
      </c>
      <c r="N146" s="319">
        <v>1</v>
      </c>
    </row>
    <row r="147" spans="1:14" x14ac:dyDescent="0.35">
      <c r="A147" t="s">
        <v>112</v>
      </c>
      <c r="B147" t="s">
        <v>113</v>
      </c>
      <c r="C147" s="319">
        <v>5013</v>
      </c>
      <c r="D147" s="319">
        <v>86</v>
      </c>
      <c r="E147" s="319">
        <v>13</v>
      </c>
      <c r="F147" s="319">
        <v>1</v>
      </c>
      <c r="G147" s="319">
        <v>2630</v>
      </c>
      <c r="H147" s="319">
        <v>84</v>
      </c>
      <c r="I147" s="319">
        <v>14</v>
      </c>
      <c r="J147" s="319">
        <v>1</v>
      </c>
      <c r="K147" s="319">
        <v>2383</v>
      </c>
      <c r="L147" s="319">
        <v>89</v>
      </c>
      <c r="M147" s="319">
        <v>11</v>
      </c>
      <c r="N147" s="319">
        <v>0</v>
      </c>
    </row>
    <row r="148" spans="1:14" x14ac:dyDescent="0.35">
      <c r="A148" t="s">
        <v>374</v>
      </c>
      <c r="B148" t="s">
        <v>375</v>
      </c>
      <c r="C148" s="319">
        <v>6714</v>
      </c>
      <c r="D148" s="319">
        <v>91</v>
      </c>
      <c r="E148" s="319">
        <v>7</v>
      </c>
      <c r="F148" s="319">
        <v>2</v>
      </c>
      <c r="G148" s="319">
        <v>3368</v>
      </c>
      <c r="H148" s="319">
        <v>89</v>
      </c>
      <c r="I148" s="319">
        <v>9</v>
      </c>
      <c r="J148" s="319">
        <v>2</v>
      </c>
      <c r="K148" s="319">
        <v>3346</v>
      </c>
      <c r="L148" s="319">
        <v>93</v>
      </c>
      <c r="M148" s="319">
        <v>6</v>
      </c>
      <c r="N148" s="319">
        <v>1</v>
      </c>
    </row>
    <row r="149" spans="1:14" x14ac:dyDescent="0.35">
      <c r="A149" t="s">
        <v>236</v>
      </c>
      <c r="B149" t="s">
        <v>237</v>
      </c>
      <c r="C149" s="319">
        <v>14461</v>
      </c>
      <c r="D149" s="319">
        <v>92</v>
      </c>
      <c r="E149" s="319">
        <v>7</v>
      </c>
      <c r="F149" s="319">
        <v>1</v>
      </c>
      <c r="G149" s="319">
        <v>7402</v>
      </c>
      <c r="H149" s="319">
        <v>90</v>
      </c>
      <c r="I149" s="319">
        <v>8</v>
      </c>
      <c r="J149" s="319">
        <v>2</v>
      </c>
      <c r="K149" s="319">
        <v>7059</v>
      </c>
      <c r="L149" s="319">
        <v>93</v>
      </c>
      <c r="M149" s="319">
        <v>6</v>
      </c>
      <c r="N149" s="319">
        <v>1</v>
      </c>
    </row>
    <row r="150" spans="1:14" x14ac:dyDescent="0.35">
      <c r="A150" t="s">
        <v>333</v>
      </c>
      <c r="B150" t="s">
        <v>334</v>
      </c>
      <c r="C150" s="319">
        <v>1293</v>
      </c>
      <c r="D150" s="319">
        <v>88</v>
      </c>
      <c r="E150" s="319">
        <v>11</v>
      </c>
      <c r="F150" s="319">
        <v>1</v>
      </c>
      <c r="G150" s="319">
        <v>694</v>
      </c>
      <c r="H150" s="319">
        <v>84</v>
      </c>
      <c r="I150" s="319">
        <v>14</v>
      </c>
      <c r="J150" s="319">
        <v>2</v>
      </c>
      <c r="K150" s="319">
        <v>599</v>
      </c>
      <c r="L150" s="319">
        <v>92</v>
      </c>
      <c r="M150" s="319">
        <v>8</v>
      </c>
      <c r="N150" s="319">
        <v>0</v>
      </c>
    </row>
    <row r="151" spans="1:14" x14ac:dyDescent="0.35">
      <c r="A151" t="s">
        <v>186</v>
      </c>
      <c r="B151" t="s">
        <v>187</v>
      </c>
      <c r="C151" s="319">
        <v>8065</v>
      </c>
      <c r="D151" s="319">
        <v>92</v>
      </c>
      <c r="E151" s="319">
        <v>7</v>
      </c>
      <c r="F151" s="319">
        <v>1</v>
      </c>
      <c r="G151" s="319">
        <v>4171</v>
      </c>
      <c r="H151" s="319">
        <v>89</v>
      </c>
      <c r="I151" s="319">
        <v>9</v>
      </c>
      <c r="J151" s="319">
        <v>2</v>
      </c>
      <c r="K151" s="319">
        <v>3894</v>
      </c>
      <c r="L151" s="319">
        <v>94</v>
      </c>
      <c r="M151" s="319">
        <v>5</v>
      </c>
      <c r="N151" s="319">
        <v>1</v>
      </c>
    </row>
    <row r="152" spans="1:14" x14ac:dyDescent="0.35">
      <c r="A152" t="s">
        <v>240</v>
      </c>
      <c r="B152" t="s">
        <v>241</v>
      </c>
      <c r="C152" s="319">
        <v>9220</v>
      </c>
      <c r="D152" s="319">
        <v>89</v>
      </c>
      <c r="E152" s="319">
        <v>10</v>
      </c>
      <c r="F152" s="319">
        <v>1</v>
      </c>
      <c r="G152" s="319">
        <v>4724</v>
      </c>
      <c r="H152" s="319">
        <v>87</v>
      </c>
      <c r="I152" s="319">
        <v>12</v>
      </c>
      <c r="J152" s="319">
        <v>2</v>
      </c>
      <c r="K152" s="319">
        <v>4496</v>
      </c>
      <c r="L152" s="319">
        <v>91</v>
      </c>
      <c r="M152" s="319">
        <v>8</v>
      </c>
      <c r="N152" s="319">
        <v>1</v>
      </c>
    </row>
    <row r="153" spans="1:14" x14ac:dyDescent="0.35">
      <c r="A153" t="s">
        <v>188</v>
      </c>
      <c r="B153" t="s">
        <v>189</v>
      </c>
      <c r="C153" s="319">
        <v>9355</v>
      </c>
      <c r="D153" s="319">
        <v>90</v>
      </c>
      <c r="E153" s="319">
        <v>9</v>
      </c>
      <c r="F153" s="319">
        <v>1</v>
      </c>
      <c r="G153" s="319">
        <v>4827</v>
      </c>
      <c r="H153" s="319">
        <v>88</v>
      </c>
      <c r="I153" s="319">
        <v>11</v>
      </c>
      <c r="J153" s="319">
        <v>2</v>
      </c>
      <c r="K153" s="319">
        <v>4528</v>
      </c>
      <c r="L153" s="319">
        <v>93</v>
      </c>
      <c r="M153" s="319">
        <v>6</v>
      </c>
      <c r="N153" s="319">
        <v>1</v>
      </c>
    </row>
    <row r="154" spans="1:14" x14ac:dyDescent="0.35">
      <c r="A154" t="s">
        <v>634</v>
      </c>
      <c r="B154" t="s">
        <v>89</v>
      </c>
      <c r="C154" s="319">
        <v>3442</v>
      </c>
      <c r="D154" s="319">
        <v>92</v>
      </c>
      <c r="E154" s="319">
        <v>6</v>
      </c>
      <c r="F154" s="319">
        <v>2</v>
      </c>
      <c r="G154" s="319">
        <v>1760</v>
      </c>
      <c r="H154" s="319">
        <v>90</v>
      </c>
      <c r="I154" s="319">
        <v>8</v>
      </c>
      <c r="J154" s="319">
        <v>2</v>
      </c>
      <c r="K154" s="319">
        <v>1682</v>
      </c>
      <c r="L154" s="319">
        <v>95</v>
      </c>
      <c r="M154" s="319">
        <v>4</v>
      </c>
      <c r="N154" s="319">
        <v>1</v>
      </c>
    </row>
    <row r="155" spans="1:14" x14ac:dyDescent="0.35">
      <c r="A155" t="s">
        <v>341</v>
      </c>
      <c r="B155" t="s">
        <v>342</v>
      </c>
      <c r="C155" s="319">
        <v>7630</v>
      </c>
      <c r="D155" s="319">
        <v>91</v>
      </c>
      <c r="E155" s="319">
        <v>8</v>
      </c>
      <c r="F155" s="319">
        <v>1</v>
      </c>
      <c r="G155" s="319">
        <v>3859</v>
      </c>
      <c r="H155" s="319">
        <v>88</v>
      </c>
      <c r="I155" s="319">
        <v>10</v>
      </c>
      <c r="J155" s="319">
        <v>1</v>
      </c>
      <c r="K155" s="319">
        <v>3771</v>
      </c>
      <c r="L155" s="319">
        <v>93</v>
      </c>
      <c r="M155" s="319">
        <v>6</v>
      </c>
      <c r="N155" s="319">
        <v>1</v>
      </c>
    </row>
    <row r="156" spans="1:14" x14ac:dyDescent="0.35">
      <c r="A156" t="s">
        <v>384</v>
      </c>
      <c r="B156" t="s">
        <v>385</v>
      </c>
      <c r="C156" s="319">
        <v>5886</v>
      </c>
      <c r="D156" s="319">
        <v>91</v>
      </c>
      <c r="E156" s="319">
        <v>8</v>
      </c>
      <c r="F156" s="319">
        <v>2</v>
      </c>
      <c r="G156" s="319">
        <v>3018</v>
      </c>
      <c r="H156" s="319">
        <v>88</v>
      </c>
      <c r="I156" s="319">
        <v>10</v>
      </c>
      <c r="J156" s="319">
        <v>2</v>
      </c>
      <c r="K156" s="319">
        <v>2868</v>
      </c>
      <c r="L156" s="319">
        <v>93</v>
      </c>
      <c r="M156" s="319">
        <v>6</v>
      </c>
      <c r="N156" s="319">
        <v>1</v>
      </c>
    </row>
    <row r="157" spans="1:14" x14ac:dyDescent="0.35">
      <c r="A157" t="s">
        <v>245</v>
      </c>
      <c r="B157" t="s">
        <v>246</v>
      </c>
      <c r="C157" s="319">
        <v>7951</v>
      </c>
      <c r="D157" s="319">
        <v>92</v>
      </c>
      <c r="E157" s="319">
        <v>7</v>
      </c>
      <c r="F157" s="319">
        <v>1</v>
      </c>
      <c r="G157" s="319">
        <v>4048</v>
      </c>
      <c r="H157" s="319">
        <v>90</v>
      </c>
      <c r="I157" s="319">
        <v>8</v>
      </c>
      <c r="J157" s="319">
        <v>1</v>
      </c>
      <c r="K157" s="319">
        <v>3903</v>
      </c>
      <c r="L157" s="319">
        <v>93</v>
      </c>
      <c r="M157" s="319">
        <v>6</v>
      </c>
      <c r="N157" s="319">
        <v>1</v>
      </c>
    </row>
    <row r="158" spans="1:14" x14ac:dyDescent="0.35">
      <c r="A158" t="s">
        <v>351</v>
      </c>
      <c r="B158" t="s">
        <v>352</v>
      </c>
      <c r="C158" s="319">
        <v>12935</v>
      </c>
      <c r="D158" s="319">
        <v>92</v>
      </c>
      <c r="E158" s="319">
        <v>7</v>
      </c>
      <c r="F158" s="319">
        <v>1</v>
      </c>
      <c r="G158" s="319">
        <v>6661</v>
      </c>
      <c r="H158" s="319">
        <v>90</v>
      </c>
      <c r="I158" s="319">
        <v>9</v>
      </c>
      <c r="J158" s="319">
        <v>1</v>
      </c>
      <c r="K158" s="319">
        <v>6274</v>
      </c>
      <c r="L158" s="319">
        <v>94</v>
      </c>
      <c r="M158" s="319">
        <v>6</v>
      </c>
      <c r="N158" s="319">
        <v>1</v>
      </c>
    </row>
    <row r="159" spans="1:14" x14ac:dyDescent="0.35">
      <c r="A159" t="s">
        <v>220</v>
      </c>
      <c r="B159" t="s">
        <v>221</v>
      </c>
      <c r="C159" s="319">
        <v>6276</v>
      </c>
      <c r="D159" s="319">
        <v>90</v>
      </c>
      <c r="E159" s="319">
        <v>9</v>
      </c>
      <c r="F159" s="319">
        <v>1</v>
      </c>
      <c r="G159" s="319">
        <v>3216</v>
      </c>
      <c r="H159" s="319">
        <v>88</v>
      </c>
      <c r="I159" s="319">
        <v>11</v>
      </c>
      <c r="J159" s="319">
        <v>1</v>
      </c>
      <c r="K159" s="319">
        <v>3060</v>
      </c>
      <c r="L159" s="319">
        <v>93</v>
      </c>
      <c r="M159" s="319">
        <v>7</v>
      </c>
      <c r="N159" s="319">
        <v>1</v>
      </c>
    </row>
    <row r="160" spans="1:14" x14ac:dyDescent="0.35">
      <c r="A160" t="s">
        <v>355</v>
      </c>
      <c r="B160" t="s">
        <v>356</v>
      </c>
      <c r="C160" s="319">
        <v>9225</v>
      </c>
      <c r="D160" s="319">
        <v>89</v>
      </c>
      <c r="E160" s="319">
        <v>10</v>
      </c>
      <c r="F160" s="319">
        <v>1</v>
      </c>
      <c r="G160" s="319">
        <v>4772</v>
      </c>
      <c r="H160" s="319">
        <v>87</v>
      </c>
      <c r="I160" s="319">
        <v>12</v>
      </c>
      <c r="J160" s="319">
        <v>1</v>
      </c>
      <c r="K160" s="319">
        <v>4453</v>
      </c>
      <c r="L160" s="319">
        <v>92</v>
      </c>
      <c r="M160" s="319">
        <v>7</v>
      </c>
      <c r="N160" s="319">
        <v>1</v>
      </c>
    </row>
    <row r="164" spans="1:16" x14ac:dyDescent="0.35">
      <c r="A164" s="153" t="s">
        <v>72</v>
      </c>
      <c r="B164" s="293" t="s">
        <v>73</v>
      </c>
      <c r="C164">
        <v>30021</v>
      </c>
      <c r="D164" s="294">
        <v>91</v>
      </c>
      <c r="E164">
        <v>8</v>
      </c>
      <c r="F164">
        <v>1</v>
      </c>
      <c r="G164">
        <v>15221</v>
      </c>
      <c r="H164">
        <v>89</v>
      </c>
      <c r="I164">
        <v>10</v>
      </c>
      <c r="J164">
        <v>2</v>
      </c>
      <c r="K164">
        <v>14800</v>
      </c>
      <c r="L164">
        <v>93</v>
      </c>
      <c r="M164">
        <v>6</v>
      </c>
      <c r="N164">
        <v>1</v>
      </c>
      <c r="P164" s="294"/>
    </row>
    <row r="165" spans="1:16" x14ac:dyDescent="0.35">
      <c r="A165" s="153" t="s">
        <v>98</v>
      </c>
      <c r="B165" s="293" t="s">
        <v>99</v>
      </c>
      <c r="C165">
        <v>86360</v>
      </c>
      <c r="D165" s="294">
        <v>90</v>
      </c>
      <c r="E165">
        <v>9</v>
      </c>
      <c r="F165">
        <v>1</v>
      </c>
      <c r="G165">
        <v>44357</v>
      </c>
      <c r="H165">
        <v>88</v>
      </c>
      <c r="I165">
        <v>11</v>
      </c>
      <c r="J165">
        <v>2</v>
      </c>
      <c r="K165">
        <v>42003</v>
      </c>
      <c r="L165">
        <v>92</v>
      </c>
      <c r="M165">
        <v>7</v>
      </c>
      <c r="N165">
        <v>1</v>
      </c>
      <c r="P165" s="294"/>
    </row>
    <row r="166" spans="1:16" x14ac:dyDescent="0.35">
      <c r="A166" s="153" t="s">
        <v>145</v>
      </c>
      <c r="B166" s="294" t="s">
        <v>146</v>
      </c>
      <c r="C166">
        <v>64709</v>
      </c>
      <c r="D166" s="294">
        <v>89</v>
      </c>
      <c r="E166">
        <v>10</v>
      </c>
      <c r="F166">
        <v>1</v>
      </c>
      <c r="G166">
        <v>33194</v>
      </c>
      <c r="H166">
        <v>87</v>
      </c>
      <c r="I166">
        <v>12</v>
      </c>
      <c r="J166">
        <v>2</v>
      </c>
      <c r="K166">
        <v>31515</v>
      </c>
      <c r="L166">
        <v>91</v>
      </c>
      <c r="M166">
        <v>8</v>
      </c>
      <c r="N166">
        <v>1</v>
      </c>
      <c r="P166" s="294"/>
    </row>
    <row r="167" spans="1:16" x14ac:dyDescent="0.35">
      <c r="A167" s="153" t="s">
        <v>176</v>
      </c>
      <c r="B167" s="293" t="s">
        <v>177</v>
      </c>
      <c r="C167">
        <v>54672</v>
      </c>
      <c r="D167" s="294">
        <v>90</v>
      </c>
      <c r="E167">
        <v>9</v>
      </c>
      <c r="F167">
        <v>1</v>
      </c>
      <c r="G167">
        <v>28074</v>
      </c>
      <c r="H167">
        <v>87</v>
      </c>
      <c r="I167">
        <v>11</v>
      </c>
      <c r="J167">
        <v>2</v>
      </c>
      <c r="K167">
        <v>26598</v>
      </c>
      <c r="L167">
        <v>92</v>
      </c>
      <c r="M167">
        <v>7</v>
      </c>
      <c r="N167">
        <v>1</v>
      </c>
      <c r="P167" s="294"/>
    </row>
    <row r="168" spans="1:16" x14ac:dyDescent="0.35">
      <c r="A168" s="153" t="s">
        <v>196</v>
      </c>
      <c r="B168" s="293" t="s">
        <v>197</v>
      </c>
      <c r="C168">
        <v>70923</v>
      </c>
      <c r="D168" s="294">
        <v>90</v>
      </c>
      <c r="E168">
        <v>8</v>
      </c>
      <c r="F168">
        <v>1</v>
      </c>
      <c r="G168">
        <v>36368</v>
      </c>
      <c r="H168">
        <v>88</v>
      </c>
      <c r="I168">
        <v>10</v>
      </c>
      <c r="J168">
        <v>2</v>
      </c>
      <c r="K168">
        <v>34555</v>
      </c>
      <c r="L168">
        <v>92</v>
      </c>
      <c r="M168">
        <v>7</v>
      </c>
      <c r="N168">
        <v>1</v>
      </c>
      <c r="P168" s="294"/>
    </row>
    <row r="169" spans="1:16" x14ac:dyDescent="0.35">
      <c r="A169" s="153" t="s">
        <v>226</v>
      </c>
      <c r="B169" s="293" t="s">
        <v>227</v>
      </c>
      <c r="C169">
        <v>71710</v>
      </c>
      <c r="D169" s="294">
        <v>90</v>
      </c>
      <c r="E169">
        <v>9</v>
      </c>
      <c r="F169">
        <v>1</v>
      </c>
      <c r="G169">
        <v>36796</v>
      </c>
      <c r="H169">
        <v>88</v>
      </c>
      <c r="I169">
        <v>10</v>
      </c>
      <c r="J169">
        <v>2</v>
      </c>
      <c r="K169">
        <v>34914</v>
      </c>
      <c r="L169">
        <v>92</v>
      </c>
      <c r="M169">
        <v>7</v>
      </c>
      <c r="N169">
        <v>1</v>
      </c>
      <c r="P169" s="294"/>
    </row>
    <row r="170" spans="1:16" x14ac:dyDescent="0.35">
      <c r="A170" s="153" t="s">
        <v>249</v>
      </c>
      <c r="B170" s="293" t="s">
        <v>429</v>
      </c>
      <c r="C170">
        <v>102314</v>
      </c>
      <c r="D170" s="294">
        <v>91</v>
      </c>
      <c r="E170">
        <v>8</v>
      </c>
      <c r="F170">
        <v>2</v>
      </c>
      <c r="G170">
        <v>52031</v>
      </c>
      <c r="H170">
        <v>89</v>
      </c>
      <c r="I170">
        <v>9</v>
      </c>
      <c r="J170">
        <v>2</v>
      </c>
      <c r="K170">
        <v>50283</v>
      </c>
      <c r="L170">
        <v>93</v>
      </c>
      <c r="M170">
        <v>6</v>
      </c>
      <c r="N170">
        <v>1</v>
      </c>
      <c r="P170" s="294"/>
    </row>
    <row r="171" spans="1:16" x14ac:dyDescent="0.35">
      <c r="A171" s="156" t="s">
        <v>251</v>
      </c>
      <c r="B171" s="293" t="s">
        <v>252</v>
      </c>
      <c r="C171">
        <v>35009</v>
      </c>
      <c r="D171" s="294">
        <v>91</v>
      </c>
      <c r="E171">
        <v>8</v>
      </c>
      <c r="F171">
        <v>2</v>
      </c>
      <c r="G171">
        <v>17757</v>
      </c>
      <c r="H171">
        <v>89</v>
      </c>
      <c r="I171">
        <v>9</v>
      </c>
      <c r="J171">
        <v>2</v>
      </c>
      <c r="K171">
        <v>17252</v>
      </c>
      <c r="L171">
        <v>93</v>
      </c>
      <c r="M171">
        <v>6</v>
      </c>
      <c r="N171">
        <v>1</v>
      </c>
      <c r="P171" s="294"/>
    </row>
    <row r="172" spans="1:16" x14ac:dyDescent="0.35">
      <c r="A172" s="156" t="s">
        <v>281</v>
      </c>
      <c r="B172" s="157" t="s">
        <v>282</v>
      </c>
      <c r="C172">
        <v>67305</v>
      </c>
      <c r="D172" s="294">
        <v>91</v>
      </c>
      <c r="E172">
        <v>8</v>
      </c>
      <c r="F172">
        <v>1</v>
      </c>
      <c r="G172">
        <v>34274</v>
      </c>
      <c r="H172">
        <v>89</v>
      </c>
      <c r="I172">
        <v>9</v>
      </c>
      <c r="J172">
        <v>2</v>
      </c>
      <c r="K172">
        <v>33031</v>
      </c>
      <c r="L172">
        <v>93</v>
      </c>
      <c r="M172">
        <v>6</v>
      </c>
      <c r="N172">
        <v>1</v>
      </c>
      <c r="P172" s="294"/>
    </row>
    <row r="173" spans="1:16" x14ac:dyDescent="0.35">
      <c r="A173" s="153" t="s">
        <v>321</v>
      </c>
      <c r="B173" s="158" t="s">
        <v>322</v>
      </c>
      <c r="C173">
        <v>101859</v>
      </c>
      <c r="D173" s="294">
        <v>91</v>
      </c>
      <c r="E173">
        <v>8</v>
      </c>
      <c r="F173">
        <v>1</v>
      </c>
      <c r="G173">
        <v>52211</v>
      </c>
      <c r="H173">
        <v>89</v>
      </c>
      <c r="I173">
        <v>10</v>
      </c>
      <c r="J173">
        <v>1</v>
      </c>
      <c r="K173">
        <v>49648</v>
      </c>
      <c r="L173">
        <v>93</v>
      </c>
      <c r="M173">
        <v>6</v>
      </c>
      <c r="N173">
        <v>1</v>
      </c>
      <c r="P173" s="294"/>
    </row>
    <row r="174" spans="1:16" x14ac:dyDescent="0.35">
      <c r="A174" s="153" t="s">
        <v>361</v>
      </c>
      <c r="B174" s="158" t="s">
        <v>362</v>
      </c>
      <c r="C174">
        <v>58739</v>
      </c>
      <c r="D174" s="294">
        <v>91</v>
      </c>
      <c r="E174">
        <v>8</v>
      </c>
      <c r="F174">
        <v>1</v>
      </c>
      <c r="G174">
        <v>29960</v>
      </c>
      <c r="H174">
        <v>89</v>
      </c>
      <c r="I174">
        <v>10</v>
      </c>
      <c r="J174">
        <v>2</v>
      </c>
      <c r="K174">
        <v>28779</v>
      </c>
      <c r="L174">
        <v>93</v>
      </c>
      <c r="M174">
        <v>6</v>
      </c>
      <c r="N174">
        <v>1</v>
      </c>
      <c r="P174" s="294"/>
    </row>
    <row r="175" spans="1:16" x14ac:dyDescent="0.35">
      <c r="A175" s="159" t="s">
        <v>70</v>
      </c>
      <c r="B175" s="295" t="s">
        <v>71</v>
      </c>
      <c r="C175">
        <v>641307</v>
      </c>
      <c r="D175" s="294">
        <v>90</v>
      </c>
      <c r="E175">
        <v>9</v>
      </c>
      <c r="F175">
        <v>1</v>
      </c>
      <c r="G175">
        <v>328212</v>
      </c>
      <c r="H175">
        <v>88</v>
      </c>
      <c r="I175">
        <v>10</v>
      </c>
      <c r="J175">
        <v>2</v>
      </c>
      <c r="K175">
        <v>313095</v>
      </c>
      <c r="L175">
        <v>92</v>
      </c>
      <c r="M175">
        <v>7</v>
      </c>
      <c r="N175">
        <v>1</v>
      </c>
      <c r="P175" s="294"/>
    </row>
  </sheetData>
  <mergeCells count="3">
    <mergeCell ref="F5:F8"/>
    <mergeCell ref="J5:J8"/>
    <mergeCell ref="N5:N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71"/>
  <sheetViews>
    <sheetView topLeftCell="A43" workbookViewId="0">
      <selection activeCell="A43" sqref="A1:XFD1048576"/>
    </sheetView>
  </sheetViews>
  <sheetFormatPr defaultColWidth="9.1328125" defaultRowHeight="12.75" x14ac:dyDescent="0.35"/>
  <cols>
    <col min="1" max="1" width="9.1328125" style="133"/>
    <col min="2" max="2" width="20" style="133" customWidth="1"/>
    <col min="3" max="16384" width="9.1328125" style="133"/>
  </cols>
  <sheetData>
    <row r="1" spans="1:17" ht="15" x14ac:dyDescent="0.4">
      <c r="A1" s="202" t="s">
        <v>421</v>
      </c>
    </row>
    <row r="2" spans="1:17" x14ac:dyDescent="0.35">
      <c r="C2" s="133">
        <v>1</v>
      </c>
    </row>
    <row r="3" spans="1:17" x14ac:dyDescent="0.35">
      <c r="C3" s="133" t="s">
        <v>399</v>
      </c>
    </row>
    <row r="4" spans="1:17" x14ac:dyDescent="0.35">
      <c r="C4" s="133" t="s">
        <v>48</v>
      </c>
      <c r="H4" s="133" t="s">
        <v>400</v>
      </c>
      <c r="M4" s="133" t="s">
        <v>401</v>
      </c>
    </row>
    <row r="5" spans="1:17" x14ac:dyDescent="0.35">
      <c r="C5" s="133" t="s">
        <v>402</v>
      </c>
      <c r="H5" s="133" t="s">
        <v>402</v>
      </c>
      <c r="M5" s="133" t="s">
        <v>402</v>
      </c>
    </row>
    <row r="6" spans="1:17" x14ac:dyDescent="0.35">
      <c r="C6" s="133" t="s">
        <v>48</v>
      </c>
      <c r="D6" s="133" t="s">
        <v>403</v>
      </c>
      <c r="E6" s="133" t="s">
        <v>404</v>
      </c>
      <c r="F6" s="133" t="s">
        <v>405</v>
      </c>
      <c r="G6" s="133" t="s">
        <v>406</v>
      </c>
      <c r="H6" s="133" t="s">
        <v>48</v>
      </c>
      <c r="I6" s="133" t="s">
        <v>403</v>
      </c>
      <c r="J6" s="133" t="s">
        <v>404</v>
      </c>
      <c r="K6" s="133" t="s">
        <v>405</v>
      </c>
      <c r="L6" s="133" t="s">
        <v>406</v>
      </c>
      <c r="M6" s="133" t="s">
        <v>48</v>
      </c>
      <c r="N6" s="133" t="s">
        <v>403</v>
      </c>
      <c r="O6" s="133" t="s">
        <v>404</v>
      </c>
      <c r="P6" s="133" t="s">
        <v>405</v>
      </c>
      <c r="Q6" s="133" t="s">
        <v>406</v>
      </c>
    </row>
    <row r="7" spans="1:17" x14ac:dyDescent="0.35">
      <c r="C7" s="133" t="s">
        <v>407</v>
      </c>
      <c r="D7" s="133" t="s">
        <v>407</v>
      </c>
      <c r="E7" s="133" t="s">
        <v>407</v>
      </c>
      <c r="F7" s="133" t="s">
        <v>407</v>
      </c>
      <c r="G7" s="133" t="s">
        <v>407</v>
      </c>
      <c r="H7" s="133" t="s">
        <v>407</v>
      </c>
      <c r="I7" s="133" t="s">
        <v>407</v>
      </c>
      <c r="J7" s="133" t="s">
        <v>407</v>
      </c>
      <c r="K7" s="133" t="s">
        <v>407</v>
      </c>
      <c r="L7" s="133" t="s">
        <v>407</v>
      </c>
      <c r="M7" s="133" t="s">
        <v>407</v>
      </c>
      <c r="N7" s="133" t="s">
        <v>407</v>
      </c>
      <c r="O7" s="133" t="s">
        <v>407</v>
      </c>
      <c r="P7" s="133" t="s">
        <v>407</v>
      </c>
      <c r="Q7" s="133" t="s">
        <v>407</v>
      </c>
    </row>
    <row r="8" spans="1:17" x14ac:dyDescent="0.35">
      <c r="A8" s="133" t="s">
        <v>408</v>
      </c>
      <c r="B8" s="133" t="s">
        <v>3</v>
      </c>
      <c r="C8" s="133">
        <v>613519</v>
      </c>
      <c r="D8" s="133">
        <v>0</v>
      </c>
      <c r="E8" s="133">
        <v>2</v>
      </c>
      <c r="F8" s="133">
        <v>69</v>
      </c>
      <c r="G8" s="133">
        <v>29</v>
      </c>
      <c r="H8" s="133">
        <v>314419</v>
      </c>
      <c r="I8" s="133">
        <v>0</v>
      </c>
      <c r="J8" s="133">
        <v>2</v>
      </c>
      <c r="K8" s="133">
        <v>65</v>
      </c>
      <c r="L8" s="133">
        <v>32</v>
      </c>
      <c r="M8" s="133">
        <v>299100</v>
      </c>
      <c r="N8" s="133">
        <v>0</v>
      </c>
      <c r="O8" s="133">
        <v>1</v>
      </c>
      <c r="P8" s="133">
        <v>73</v>
      </c>
      <c r="Q8" s="133">
        <v>25</v>
      </c>
    </row>
    <row r="9" spans="1:17" x14ac:dyDescent="0.35">
      <c r="B9" s="133" t="s">
        <v>8</v>
      </c>
      <c r="C9" s="133">
        <v>458968</v>
      </c>
      <c r="D9" s="133">
        <v>0</v>
      </c>
      <c r="E9" s="133">
        <v>1</v>
      </c>
      <c r="F9" s="133">
        <v>69</v>
      </c>
      <c r="G9" s="133">
        <v>30</v>
      </c>
      <c r="H9" s="133">
        <v>235446</v>
      </c>
      <c r="I9" s="133">
        <v>0</v>
      </c>
      <c r="J9" s="133">
        <v>2</v>
      </c>
      <c r="K9" s="133">
        <v>65</v>
      </c>
      <c r="L9" s="133">
        <v>33</v>
      </c>
      <c r="M9" s="133">
        <v>223522</v>
      </c>
      <c r="N9" s="133">
        <v>0</v>
      </c>
      <c r="O9" s="133">
        <v>1</v>
      </c>
      <c r="P9" s="133">
        <v>73</v>
      </c>
      <c r="Q9" s="133">
        <v>26</v>
      </c>
    </row>
    <row r="10" spans="1:17" x14ac:dyDescent="0.35">
      <c r="B10" s="133" t="s">
        <v>9</v>
      </c>
      <c r="C10" s="133">
        <v>34057</v>
      </c>
      <c r="D10" s="133">
        <v>0</v>
      </c>
      <c r="E10" s="133">
        <v>2</v>
      </c>
      <c r="F10" s="133">
        <v>71</v>
      </c>
      <c r="G10" s="133">
        <v>28</v>
      </c>
      <c r="H10" s="133">
        <v>17360</v>
      </c>
      <c r="I10" s="133">
        <v>0</v>
      </c>
      <c r="J10" s="133">
        <v>2</v>
      </c>
      <c r="K10" s="133">
        <v>67</v>
      </c>
      <c r="L10" s="133">
        <v>31</v>
      </c>
      <c r="M10" s="133">
        <v>16697</v>
      </c>
      <c r="N10" s="133">
        <v>0</v>
      </c>
      <c r="O10" s="133">
        <v>1</v>
      </c>
      <c r="P10" s="133">
        <v>75</v>
      </c>
      <c r="Q10" s="133">
        <v>24</v>
      </c>
    </row>
    <row r="11" spans="1:17" x14ac:dyDescent="0.35">
      <c r="B11" s="133" t="s">
        <v>10</v>
      </c>
      <c r="C11" s="133">
        <v>64898</v>
      </c>
      <c r="D11" s="133">
        <v>0</v>
      </c>
      <c r="E11" s="133">
        <v>2</v>
      </c>
      <c r="F11" s="133">
        <v>73</v>
      </c>
      <c r="G11" s="133">
        <v>25</v>
      </c>
      <c r="H11" s="133">
        <v>33314</v>
      </c>
      <c r="I11" s="133">
        <v>0</v>
      </c>
      <c r="J11" s="133">
        <v>3</v>
      </c>
      <c r="K11" s="133">
        <v>69</v>
      </c>
      <c r="L11" s="133">
        <v>28</v>
      </c>
      <c r="M11" s="133">
        <v>31584</v>
      </c>
      <c r="N11" s="133">
        <v>0</v>
      </c>
      <c r="O11" s="133">
        <v>1</v>
      </c>
      <c r="P11" s="133">
        <v>76</v>
      </c>
      <c r="Q11" s="133">
        <v>22</v>
      </c>
    </row>
    <row r="12" spans="1:17" x14ac:dyDescent="0.35">
      <c r="B12" s="133" t="s">
        <v>11</v>
      </c>
      <c r="C12" s="133">
        <v>34704</v>
      </c>
      <c r="D12" s="133">
        <v>0</v>
      </c>
      <c r="E12" s="133">
        <v>2</v>
      </c>
      <c r="F12" s="133">
        <v>71</v>
      </c>
      <c r="G12" s="133">
        <v>26</v>
      </c>
      <c r="H12" s="133">
        <v>17509</v>
      </c>
      <c r="I12" s="133">
        <v>0</v>
      </c>
      <c r="J12" s="133">
        <v>3</v>
      </c>
      <c r="K12" s="133">
        <v>67</v>
      </c>
      <c r="L12" s="133">
        <v>30</v>
      </c>
      <c r="M12" s="133">
        <v>17195</v>
      </c>
      <c r="N12" s="133">
        <v>0</v>
      </c>
      <c r="O12" s="133">
        <v>1</v>
      </c>
      <c r="P12" s="133">
        <v>75</v>
      </c>
      <c r="Q12" s="133">
        <v>23</v>
      </c>
    </row>
    <row r="13" spans="1:17" x14ac:dyDescent="0.35">
      <c r="B13" s="133" t="s">
        <v>12</v>
      </c>
      <c r="C13" s="133">
        <v>2484</v>
      </c>
      <c r="D13" s="133">
        <v>0</v>
      </c>
      <c r="E13" s="133">
        <v>2</v>
      </c>
      <c r="F13" s="133">
        <v>77</v>
      </c>
      <c r="G13" s="133">
        <v>21</v>
      </c>
      <c r="H13" s="133">
        <v>1260</v>
      </c>
      <c r="I13" s="133" t="s">
        <v>414</v>
      </c>
      <c r="J13" s="133">
        <v>2</v>
      </c>
      <c r="K13" s="133">
        <v>74</v>
      </c>
      <c r="L13" s="133">
        <v>23</v>
      </c>
      <c r="M13" s="133">
        <v>1224</v>
      </c>
      <c r="N13" s="133" t="s">
        <v>414</v>
      </c>
      <c r="O13" s="133">
        <v>1</v>
      </c>
      <c r="P13" s="133">
        <v>80</v>
      </c>
      <c r="Q13" s="133">
        <v>18</v>
      </c>
    </row>
    <row r="14" spans="1:17" x14ac:dyDescent="0.35">
      <c r="B14" s="133" t="s">
        <v>49</v>
      </c>
      <c r="C14" s="133">
        <v>422843</v>
      </c>
      <c r="D14" s="133">
        <v>0</v>
      </c>
      <c r="E14" s="133">
        <v>1</v>
      </c>
      <c r="F14" s="133">
        <v>69</v>
      </c>
      <c r="G14" s="133">
        <v>29</v>
      </c>
      <c r="H14" s="133">
        <v>216884</v>
      </c>
      <c r="I14" s="133">
        <v>0</v>
      </c>
      <c r="J14" s="133">
        <v>2</v>
      </c>
      <c r="K14" s="133">
        <v>65</v>
      </c>
      <c r="L14" s="133">
        <v>33</v>
      </c>
      <c r="M14" s="133">
        <v>205959</v>
      </c>
      <c r="N14" s="133">
        <v>0</v>
      </c>
      <c r="O14" s="133">
        <v>1</v>
      </c>
      <c r="P14" s="133">
        <v>73</v>
      </c>
      <c r="Q14" s="133">
        <v>26</v>
      </c>
    </row>
    <row r="15" spans="1:17" x14ac:dyDescent="0.35">
      <c r="B15" s="133" t="s">
        <v>50</v>
      </c>
      <c r="C15" s="133">
        <v>1695</v>
      </c>
      <c r="D15" s="133">
        <v>1</v>
      </c>
      <c r="E15" s="133">
        <v>2</v>
      </c>
      <c r="F15" s="133">
        <v>69</v>
      </c>
      <c r="G15" s="133">
        <v>29</v>
      </c>
      <c r="H15" s="133">
        <v>878</v>
      </c>
      <c r="I15" s="133">
        <v>1</v>
      </c>
      <c r="J15" s="133">
        <v>2</v>
      </c>
      <c r="K15" s="133">
        <v>65</v>
      </c>
      <c r="L15" s="133">
        <v>32</v>
      </c>
      <c r="M15" s="133">
        <v>817</v>
      </c>
      <c r="N15" s="133">
        <v>0</v>
      </c>
      <c r="O15" s="133">
        <v>1</v>
      </c>
      <c r="P15" s="133">
        <v>73</v>
      </c>
      <c r="Q15" s="133">
        <v>25</v>
      </c>
    </row>
    <row r="16" spans="1:17" x14ac:dyDescent="0.35">
      <c r="B16" s="133" t="s">
        <v>51</v>
      </c>
      <c r="C16" s="133">
        <v>529</v>
      </c>
      <c r="D16" s="133">
        <v>8</v>
      </c>
      <c r="E16" s="133">
        <v>8</v>
      </c>
      <c r="F16" s="133">
        <v>28</v>
      </c>
      <c r="G16" s="133">
        <v>57</v>
      </c>
      <c r="H16" s="133">
        <v>258</v>
      </c>
      <c r="I16" s="133">
        <v>7</v>
      </c>
      <c r="J16" s="133">
        <v>11</v>
      </c>
      <c r="K16" s="133">
        <v>22</v>
      </c>
      <c r="L16" s="133">
        <v>60</v>
      </c>
      <c r="M16" s="133">
        <v>271</v>
      </c>
      <c r="N16" s="133">
        <v>9</v>
      </c>
      <c r="O16" s="133">
        <v>5</v>
      </c>
      <c r="P16" s="133">
        <v>33</v>
      </c>
      <c r="Q16" s="133">
        <v>53</v>
      </c>
    </row>
    <row r="17" spans="2:17" x14ac:dyDescent="0.35">
      <c r="B17" s="133" t="s">
        <v>52</v>
      </c>
      <c r="C17" s="133">
        <v>1672</v>
      </c>
      <c r="D17" s="133">
        <v>4</v>
      </c>
      <c r="E17" s="133">
        <v>10</v>
      </c>
      <c r="F17" s="133">
        <v>23</v>
      </c>
      <c r="G17" s="133">
        <v>63</v>
      </c>
      <c r="H17" s="133">
        <v>851</v>
      </c>
      <c r="I17" s="133">
        <v>4</v>
      </c>
      <c r="J17" s="133">
        <v>11</v>
      </c>
      <c r="K17" s="133">
        <v>20</v>
      </c>
      <c r="L17" s="133">
        <v>65</v>
      </c>
      <c r="M17" s="133">
        <v>821</v>
      </c>
      <c r="N17" s="133">
        <v>4</v>
      </c>
      <c r="O17" s="133">
        <v>9</v>
      </c>
      <c r="P17" s="133">
        <v>26</v>
      </c>
      <c r="Q17" s="133">
        <v>61</v>
      </c>
    </row>
    <row r="18" spans="2:17" x14ac:dyDescent="0.35">
      <c r="B18" s="133" t="s">
        <v>53</v>
      </c>
      <c r="C18" s="133">
        <v>32229</v>
      </c>
      <c r="D18" s="133">
        <v>0</v>
      </c>
      <c r="E18" s="133">
        <v>3</v>
      </c>
      <c r="F18" s="133">
        <v>65</v>
      </c>
      <c r="G18" s="133">
        <v>32</v>
      </c>
      <c r="H18" s="133">
        <v>16575</v>
      </c>
      <c r="I18" s="133">
        <v>0</v>
      </c>
      <c r="J18" s="133">
        <v>3</v>
      </c>
      <c r="K18" s="133">
        <v>62</v>
      </c>
      <c r="L18" s="133">
        <v>34</v>
      </c>
      <c r="M18" s="133">
        <v>15654</v>
      </c>
      <c r="N18" s="133">
        <v>0</v>
      </c>
      <c r="O18" s="133">
        <v>2</v>
      </c>
      <c r="P18" s="133">
        <v>68</v>
      </c>
      <c r="Q18" s="133">
        <v>29</v>
      </c>
    </row>
    <row r="19" spans="2:17" x14ac:dyDescent="0.35">
      <c r="B19" s="133" t="s">
        <v>54</v>
      </c>
      <c r="C19" s="133">
        <v>9243</v>
      </c>
      <c r="D19" s="133">
        <v>0</v>
      </c>
      <c r="E19" s="133">
        <v>1</v>
      </c>
      <c r="F19" s="133">
        <v>64</v>
      </c>
      <c r="G19" s="133">
        <v>34</v>
      </c>
      <c r="H19" s="133">
        <v>4661</v>
      </c>
      <c r="I19" s="133">
        <v>0</v>
      </c>
      <c r="J19" s="133">
        <v>2</v>
      </c>
      <c r="K19" s="133">
        <v>59</v>
      </c>
      <c r="L19" s="133">
        <v>38</v>
      </c>
      <c r="M19" s="133">
        <v>4582</v>
      </c>
      <c r="N19" s="133">
        <v>0</v>
      </c>
      <c r="O19" s="133">
        <v>1</v>
      </c>
      <c r="P19" s="133">
        <v>69</v>
      </c>
      <c r="Q19" s="133">
        <v>29</v>
      </c>
    </row>
    <row r="20" spans="2:17" x14ac:dyDescent="0.35">
      <c r="B20" s="133" t="s">
        <v>55</v>
      </c>
      <c r="C20" s="133">
        <v>4653</v>
      </c>
      <c r="D20" s="133">
        <v>0</v>
      </c>
      <c r="E20" s="133">
        <v>2</v>
      </c>
      <c r="F20" s="133">
        <v>70</v>
      </c>
      <c r="G20" s="133">
        <v>28</v>
      </c>
      <c r="H20" s="133">
        <v>2395</v>
      </c>
      <c r="I20" s="133">
        <v>1</v>
      </c>
      <c r="J20" s="133">
        <v>3</v>
      </c>
      <c r="K20" s="133">
        <v>67</v>
      </c>
      <c r="L20" s="133">
        <v>30</v>
      </c>
      <c r="M20" s="133">
        <v>2258</v>
      </c>
      <c r="N20" s="133">
        <v>0</v>
      </c>
      <c r="O20" s="133">
        <v>1</v>
      </c>
      <c r="P20" s="133">
        <v>74</v>
      </c>
      <c r="Q20" s="133">
        <v>25</v>
      </c>
    </row>
    <row r="21" spans="2:17" x14ac:dyDescent="0.35">
      <c r="B21" s="133" t="s">
        <v>56</v>
      </c>
      <c r="C21" s="133">
        <v>8048</v>
      </c>
      <c r="D21" s="133">
        <v>0</v>
      </c>
      <c r="E21" s="133">
        <v>2</v>
      </c>
      <c r="F21" s="133">
        <v>75</v>
      </c>
      <c r="G21" s="133">
        <v>23</v>
      </c>
      <c r="H21" s="133">
        <v>4074</v>
      </c>
      <c r="I21" s="133">
        <v>0</v>
      </c>
      <c r="J21" s="133">
        <v>2</v>
      </c>
      <c r="K21" s="133">
        <v>71</v>
      </c>
      <c r="L21" s="133">
        <v>26</v>
      </c>
      <c r="M21" s="133">
        <v>3974</v>
      </c>
      <c r="N21" s="133">
        <v>0</v>
      </c>
      <c r="O21" s="133">
        <v>1</v>
      </c>
      <c r="P21" s="133">
        <v>79</v>
      </c>
      <c r="Q21" s="133">
        <v>20</v>
      </c>
    </row>
    <row r="22" spans="2:17" x14ac:dyDescent="0.35">
      <c r="B22" s="133" t="s">
        <v>57</v>
      </c>
      <c r="C22" s="133">
        <v>12113</v>
      </c>
      <c r="D22" s="133">
        <v>0</v>
      </c>
      <c r="E22" s="133">
        <v>2</v>
      </c>
      <c r="F22" s="133">
        <v>73</v>
      </c>
      <c r="G22" s="133">
        <v>26</v>
      </c>
      <c r="H22" s="133">
        <v>6230</v>
      </c>
      <c r="I22" s="133">
        <v>0</v>
      </c>
      <c r="J22" s="133">
        <v>2</v>
      </c>
      <c r="K22" s="133">
        <v>69</v>
      </c>
      <c r="L22" s="133">
        <v>29</v>
      </c>
      <c r="M22" s="133">
        <v>5883</v>
      </c>
      <c r="N22" s="133">
        <v>0</v>
      </c>
      <c r="O22" s="133">
        <v>1</v>
      </c>
      <c r="P22" s="133">
        <v>76</v>
      </c>
      <c r="Q22" s="133">
        <v>22</v>
      </c>
    </row>
    <row r="23" spans="2:17" x14ac:dyDescent="0.35">
      <c r="B23" s="133" t="s">
        <v>58</v>
      </c>
      <c r="C23" s="133">
        <v>16853</v>
      </c>
      <c r="D23" s="133">
        <v>0</v>
      </c>
      <c r="E23" s="133">
        <v>1</v>
      </c>
      <c r="F23" s="133">
        <v>80</v>
      </c>
      <c r="G23" s="133">
        <v>19</v>
      </c>
      <c r="H23" s="133">
        <v>8732</v>
      </c>
      <c r="I23" s="133">
        <v>0</v>
      </c>
      <c r="J23" s="133">
        <v>2</v>
      </c>
      <c r="K23" s="133">
        <v>77</v>
      </c>
      <c r="L23" s="133">
        <v>21</v>
      </c>
      <c r="M23" s="133">
        <v>8121</v>
      </c>
      <c r="N23" s="133">
        <v>0</v>
      </c>
      <c r="O23" s="133">
        <v>1</v>
      </c>
      <c r="P23" s="133">
        <v>83</v>
      </c>
      <c r="Q23" s="133">
        <v>16</v>
      </c>
    </row>
    <row r="24" spans="2:17" x14ac:dyDescent="0.35">
      <c r="B24" s="133" t="s">
        <v>59</v>
      </c>
      <c r="C24" s="133">
        <v>25711</v>
      </c>
      <c r="D24" s="133">
        <v>0</v>
      </c>
      <c r="E24" s="133">
        <v>2</v>
      </c>
      <c r="F24" s="133">
        <v>68</v>
      </c>
      <c r="G24" s="133">
        <v>30</v>
      </c>
      <c r="H24" s="133">
        <v>13160</v>
      </c>
      <c r="I24" s="133">
        <v>0</v>
      </c>
      <c r="J24" s="133">
        <v>3</v>
      </c>
      <c r="K24" s="133">
        <v>64</v>
      </c>
      <c r="L24" s="133">
        <v>33</v>
      </c>
      <c r="M24" s="133">
        <v>12551</v>
      </c>
      <c r="N24" s="133">
        <v>0</v>
      </c>
      <c r="O24" s="133">
        <v>2</v>
      </c>
      <c r="P24" s="133">
        <v>71</v>
      </c>
      <c r="Q24" s="133">
        <v>27</v>
      </c>
    </row>
    <row r="25" spans="2:17" x14ac:dyDescent="0.35">
      <c r="B25" s="133" t="s">
        <v>60</v>
      </c>
      <c r="C25" s="133">
        <v>9946</v>
      </c>
      <c r="D25" s="133">
        <v>0</v>
      </c>
      <c r="E25" s="133">
        <v>2</v>
      </c>
      <c r="F25" s="133">
        <v>70</v>
      </c>
      <c r="G25" s="133">
        <v>27</v>
      </c>
      <c r="H25" s="133">
        <v>5086</v>
      </c>
      <c r="I25" s="133">
        <v>0</v>
      </c>
      <c r="J25" s="133">
        <v>3</v>
      </c>
      <c r="K25" s="133">
        <v>67</v>
      </c>
      <c r="L25" s="133">
        <v>30</v>
      </c>
      <c r="M25" s="133">
        <v>4860</v>
      </c>
      <c r="N25" s="133">
        <v>0</v>
      </c>
      <c r="O25" s="133">
        <v>1</v>
      </c>
      <c r="P25" s="133">
        <v>74</v>
      </c>
      <c r="Q25" s="133">
        <v>24</v>
      </c>
    </row>
    <row r="26" spans="2:17" x14ac:dyDescent="0.35">
      <c r="B26" s="133" t="s">
        <v>61</v>
      </c>
      <c r="C26" s="133">
        <v>12388</v>
      </c>
      <c r="D26" s="133">
        <v>0</v>
      </c>
      <c r="E26" s="133">
        <v>2</v>
      </c>
      <c r="F26" s="133">
        <v>75</v>
      </c>
      <c r="G26" s="133">
        <v>23</v>
      </c>
      <c r="H26" s="133">
        <v>6336</v>
      </c>
      <c r="I26" s="133">
        <v>0</v>
      </c>
      <c r="J26" s="133">
        <v>2</v>
      </c>
      <c r="K26" s="133">
        <v>72</v>
      </c>
      <c r="L26" s="133">
        <v>26</v>
      </c>
      <c r="M26" s="133">
        <v>6052</v>
      </c>
      <c r="N26" s="133">
        <v>0</v>
      </c>
      <c r="O26" s="133">
        <v>1</v>
      </c>
      <c r="P26" s="133">
        <v>78</v>
      </c>
      <c r="Q26" s="133">
        <v>20</v>
      </c>
    </row>
    <row r="27" spans="2:17" x14ac:dyDescent="0.35">
      <c r="B27" s="133" t="s">
        <v>62</v>
      </c>
      <c r="C27" s="133">
        <v>7089</v>
      </c>
      <c r="D27" s="133">
        <v>0</v>
      </c>
      <c r="E27" s="133">
        <v>2</v>
      </c>
      <c r="F27" s="133">
        <v>66</v>
      </c>
      <c r="G27" s="133">
        <v>32</v>
      </c>
      <c r="H27" s="133">
        <v>3567</v>
      </c>
      <c r="I27" s="133">
        <v>1</v>
      </c>
      <c r="J27" s="133">
        <v>3</v>
      </c>
      <c r="K27" s="133">
        <v>61</v>
      </c>
      <c r="L27" s="133">
        <v>36</v>
      </c>
      <c r="M27" s="133">
        <v>3522</v>
      </c>
      <c r="N27" s="133">
        <v>0</v>
      </c>
      <c r="O27" s="133">
        <v>1</v>
      </c>
      <c r="P27" s="133">
        <v>71</v>
      </c>
      <c r="Q27" s="133">
        <v>27</v>
      </c>
    </row>
    <row r="28" spans="2:17" x14ac:dyDescent="0.35">
      <c r="B28" s="133" t="s">
        <v>63</v>
      </c>
      <c r="C28" s="133">
        <v>23183</v>
      </c>
      <c r="D28" s="133">
        <v>0</v>
      </c>
      <c r="E28" s="133">
        <v>2</v>
      </c>
      <c r="F28" s="133">
        <v>73</v>
      </c>
      <c r="G28" s="133">
        <v>24</v>
      </c>
      <c r="H28" s="133">
        <v>11669</v>
      </c>
      <c r="I28" s="133">
        <v>0</v>
      </c>
      <c r="J28" s="133">
        <v>3</v>
      </c>
      <c r="K28" s="133">
        <v>69</v>
      </c>
      <c r="L28" s="133">
        <v>27</v>
      </c>
      <c r="M28" s="133">
        <v>11514</v>
      </c>
      <c r="N28" s="133">
        <v>0</v>
      </c>
      <c r="O28" s="133">
        <v>2</v>
      </c>
      <c r="P28" s="133">
        <v>77</v>
      </c>
      <c r="Q28" s="133">
        <v>21</v>
      </c>
    </row>
    <row r="29" spans="2:17" x14ac:dyDescent="0.35">
      <c r="B29" s="133" t="s">
        <v>64</v>
      </c>
      <c r="C29" s="133">
        <v>4432</v>
      </c>
      <c r="D29" s="133">
        <v>0</v>
      </c>
      <c r="E29" s="133">
        <v>2</v>
      </c>
      <c r="F29" s="133">
        <v>69</v>
      </c>
      <c r="G29" s="133">
        <v>29</v>
      </c>
      <c r="H29" s="133">
        <v>2273</v>
      </c>
      <c r="I29" s="133">
        <v>0</v>
      </c>
      <c r="J29" s="133">
        <v>3</v>
      </c>
      <c r="K29" s="133">
        <v>64</v>
      </c>
      <c r="L29" s="133">
        <v>33</v>
      </c>
      <c r="M29" s="133">
        <v>2159</v>
      </c>
      <c r="N29" s="133">
        <v>0</v>
      </c>
      <c r="O29" s="133">
        <v>1</v>
      </c>
      <c r="P29" s="133">
        <v>75</v>
      </c>
      <c r="Q29" s="133">
        <v>24</v>
      </c>
    </row>
    <row r="30" spans="2:17" x14ac:dyDescent="0.35">
      <c r="B30" s="133" t="s">
        <v>32</v>
      </c>
      <c r="C30" s="133">
        <v>10046</v>
      </c>
      <c r="D30" s="133">
        <v>0</v>
      </c>
      <c r="E30" s="133">
        <v>2</v>
      </c>
      <c r="F30" s="133">
        <v>69</v>
      </c>
      <c r="G30" s="133">
        <v>28</v>
      </c>
      <c r="H30" s="133">
        <v>5181</v>
      </c>
      <c r="I30" s="133">
        <v>0</v>
      </c>
      <c r="J30" s="133">
        <v>3</v>
      </c>
      <c r="K30" s="133">
        <v>65</v>
      </c>
      <c r="L30" s="133">
        <v>31</v>
      </c>
      <c r="M30" s="133">
        <v>4865</v>
      </c>
      <c r="N30" s="133">
        <v>0</v>
      </c>
      <c r="O30" s="133">
        <v>2</v>
      </c>
      <c r="P30" s="133">
        <v>72</v>
      </c>
      <c r="Q30" s="133">
        <v>25</v>
      </c>
    </row>
    <row r="31" spans="2:17" x14ac:dyDescent="0.35">
      <c r="B31" s="318" t="s">
        <v>539</v>
      </c>
      <c r="C31" s="133">
        <v>8362</v>
      </c>
      <c r="D31" s="133">
        <v>1</v>
      </c>
      <c r="E31" s="133">
        <v>12</v>
      </c>
      <c r="F31" s="133">
        <v>51</v>
      </c>
      <c r="G31" s="133">
        <v>36</v>
      </c>
      <c r="H31" s="133">
        <v>4349</v>
      </c>
      <c r="I31" s="133" t="s">
        <v>414</v>
      </c>
      <c r="J31" s="133">
        <v>14</v>
      </c>
      <c r="K31" s="133">
        <v>49</v>
      </c>
      <c r="L31" s="133">
        <v>37</v>
      </c>
      <c r="M31" s="133">
        <v>4013</v>
      </c>
      <c r="N31" s="133" t="s">
        <v>414</v>
      </c>
      <c r="O31" s="133">
        <v>11</v>
      </c>
      <c r="P31" s="133">
        <v>54</v>
      </c>
      <c r="Q31" s="133">
        <v>34</v>
      </c>
    </row>
    <row r="35" spans="1:17" x14ac:dyDescent="0.35">
      <c r="A35" s="133" t="s">
        <v>409</v>
      </c>
      <c r="B35" s="133" t="s">
        <v>3</v>
      </c>
      <c r="C35" s="133">
        <v>613519</v>
      </c>
      <c r="D35" s="133">
        <v>0</v>
      </c>
      <c r="E35" s="133">
        <v>2</v>
      </c>
      <c r="F35" s="133">
        <v>69</v>
      </c>
      <c r="G35" s="133">
        <v>29</v>
      </c>
      <c r="H35" s="133">
        <v>314419</v>
      </c>
      <c r="I35" s="133">
        <v>0</v>
      </c>
      <c r="J35" s="133">
        <v>2</v>
      </c>
      <c r="K35" s="133">
        <v>65</v>
      </c>
      <c r="L35" s="133">
        <v>32</v>
      </c>
      <c r="M35" s="133">
        <v>299100</v>
      </c>
      <c r="N35" s="133">
        <v>0</v>
      </c>
      <c r="O35" s="133">
        <v>1</v>
      </c>
      <c r="P35" s="133">
        <v>73</v>
      </c>
      <c r="Q35" s="133">
        <v>25</v>
      </c>
    </row>
    <row r="36" spans="1:17" x14ac:dyDescent="0.35">
      <c r="B36" s="318" t="s">
        <v>541</v>
      </c>
      <c r="C36" s="133">
        <v>496056</v>
      </c>
      <c r="D36" s="133">
        <v>0</v>
      </c>
      <c r="E36" s="133">
        <v>1</v>
      </c>
      <c r="F36" s="133">
        <v>69</v>
      </c>
      <c r="G36" s="133">
        <v>29</v>
      </c>
      <c r="H36" s="133">
        <v>254332</v>
      </c>
      <c r="I36" s="133">
        <v>0</v>
      </c>
      <c r="J36" s="133">
        <v>2</v>
      </c>
      <c r="K36" s="133">
        <v>65</v>
      </c>
      <c r="L36" s="133">
        <v>32</v>
      </c>
      <c r="M36" s="133">
        <v>241724</v>
      </c>
      <c r="N36" s="133">
        <v>0</v>
      </c>
      <c r="O36" s="133">
        <v>1</v>
      </c>
      <c r="P36" s="133">
        <v>74</v>
      </c>
      <c r="Q36" s="133">
        <v>25</v>
      </c>
    </row>
    <row r="37" spans="1:17" x14ac:dyDescent="0.35">
      <c r="B37" s="318" t="s">
        <v>542</v>
      </c>
      <c r="C37" s="133">
        <v>112905</v>
      </c>
      <c r="D37" s="133">
        <v>0</v>
      </c>
      <c r="E37" s="133">
        <v>3</v>
      </c>
      <c r="F37" s="133">
        <v>69</v>
      </c>
      <c r="G37" s="133">
        <v>28</v>
      </c>
      <c r="H37" s="133">
        <v>57739</v>
      </c>
      <c r="I37" s="133">
        <v>0</v>
      </c>
      <c r="J37" s="133">
        <v>3</v>
      </c>
      <c r="K37" s="133">
        <v>65</v>
      </c>
      <c r="L37" s="133">
        <v>31</v>
      </c>
      <c r="M37" s="133">
        <v>55166</v>
      </c>
      <c r="N37" s="133">
        <v>0</v>
      </c>
      <c r="O37" s="133">
        <v>2</v>
      </c>
      <c r="P37" s="133">
        <v>72</v>
      </c>
      <c r="Q37" s="133">
        <v>25</v>
      </c>
    </row>
    <row r="38" spans="1:17" x14ac:dyDescent="0.35">
      <c r="B38" s="318" t="s">
        <v>539</v>
      </c>
      <c r="C38" s="133">
        <v>4558</v>
      </c>
      <c r="D38" s="133">
        <v>1</v>
      </c>
      <c r="E38" s="133">
        <v>21</v>
      </c>
      <c r="F38" s="133">
        <v>36</v>
      </c>
      <c r="G38" s="133">
        <v>42</v>
      </c>
      <c r="H38" s="133">
        <v>2348</v>
      </c>
      <c r="I38" s="133">
        <v>1</v>
      </c>
      <c r="J38" s="133">
        <v>23</v>
      </c>
      <c r="K38" s="133">
        <v>34</v>
      </c>
      <c r="L38" s="133">
        <v>42</v>
      </c>
      <c r="M38" s="133">
        <v>2210</v>
      </c>
      <c r="N38" s="133">
        <v>1</v>
      </c>
      <c r="O38" s="133">
        <v>19</v>
      </c>
      <c r="P38" s="133">
        <v>38</v>
      </c>
      <c r="Q38" s="133">
        <v>42</v>
      </c>
    </row>
    <row r="39" spans="1:17" x14ac:dyDescent="0.35">
      <c r="A39" s="133" t="s">
        <v>410</v>
      </c>
      <c r="B39" s="133" t="s">
        <v>3</v>
      </c>
      <c r="C39" s="133">
        <v>613519</v>
      </c>
      <c r="D39" s="133">
        <v>0</v>
      </c>
      <c r="E39" s="133">
        <v>2</v>
      </c>
      <c r="F39" s="133">
        <v>69</v>
      </c>
      <c r="G39" s="133">
        <v>29</v>
      </c>
      <c r="H39" s="133">
        <v>314419</v>
      </c>
      <c r="I39" s="133">
        <v>0</v>
      </c>
      <c r="J39" s="133">
        <v>2</v>
      </c>
      <c r="K39" s="133">
        <v>65</v>
      </c>
      <c r="L39" s="133">
        <v>32</v>
      </c>
      <c r="M39" s="133">
        <v>299100</v>
      </c>
      <c r="N39" s="133">
        <v>0</v>
      </c>
      <c r="O39" s="133">
        <v>1</v>
      </c>
      <c r="P39" s="133">
        <v>73</v>
      </c>
      <c r="Q39" s="133">
        <v>25</v>
      </c>
    </row>
    <row r="40" spans="1:17" x14ac:dyDescent="0.35">
      <c r="B40" s="133" t="s">
        <v>13</v>
      </c>
      <c r="C40" s="133">
        <v>119651</v>
      </c>
      <c r="D40" s="133">
        <v>0</v>
      </c>
      <c r="E40" s="133">
        <v>3</v>
      </c>
      <c r="F40" s="133">
        <v>56</v>
      </c>
      <c r="G40" s="133">
        <v>41</v>
      </c>
      <c r="H40" s="133">
        <v>61061</v>
      </c>
      <c r="I40" s="133">
        <v>0</v>
      </c>
      <c r="J40" s="133">
        <v>4</v>
      </c>
      <c r="K40" s="133">
        <v>51</v>
      </c>
      <c r="L40" s="133">
        <v>45</v>
      </c>
      <c r="M40" s="133">
        <v>58590</v>
      </c>
      <c r="N40" s="133">
        <v>0</v>
      </c>
      <c r="O40" s="133">
        <v>2</v>
      </c>
      <c r="P40" s="133">
        <v>61</v>
      </c>
      <c r="Q40" s="133">
        <v>37</v>
      </c>
    </row>
    <row r="41" spans="1:17" x14ac:dyDescent="0.35">
      <c r="B41" s="318" t="s">
        <v>549</v>
      </c>
      <c r="C41" s="133">
        <v>493868</v>
      </c>
      <c r="D41" s="133">
        <v>0</v>
      </c>
      <c r="E41" s="133">
        <v>1</v>
      </c>
      <c r="F41" s="133">
        <v>72</v>
      </c>
      <c r="G41" s="133">
        <v>26</v>
      </c>
      <c r="H41" s="133">
        <v>253358</v>
      </c>
      <c r="I41" s="133">
        <v>0</v>
      </c>
      <c r="J41" s="133">
        <v>2</v>
      </c>
      <c r="K41" s="133">
        <v>69</v>
      </c>
      <c r="L41" s="133">
        <v>29</v>
      </c>
      <c r="M41" s="133">
        <v>240510</v>
      </c>
      <c r="N41" s="133">
        <v>0</v>
      </c>
      <c r="O41" s="133">
        <v>1</v>
      </c>
      <c r="P41" s="133">
        <v>76</v>
      </c>
      <c r="Q41" s="133">
        <v>23</v>
      </c>
    </row>
    <row r="42" spans="1:17" x14ac:dyDescent="0.35">
      <c r="A42" s="133" t="s">
        <v>411</v>
      </c>
      <c r="B42" s="133" t="s">
        <v>3</v>
      </c>
      <c r="C42" s="133">
        <v>613519</v>
      </c>
      <c r="D42" s="133">
        <v>0</v>
      </c>
      <c r="E42" s="133">
        <v>2</v>
      </c>
      <c r="F42" s="133">
        <v>69</v>
      </c>
      <c r="G42" s="133">
        <v>29</v>
      </c>
      <c r="H42" s="133">
        <v>314419</v>
      </c>
      <c r="I42" s="133">
        <v>0</v>
      </c>
      <c r="J42" s="133">
        <v>2</v>
      </c>
      <c r="K42" s="133">
        <v>65</v>
      </c>
      <c r="L42" s="133">
        <v>32</v>
      </c>
      <c r="M42" s="133">
        <v>299100</v>
      </c>
      <c r="N42" s="133">
        <v>0</v>
      </c>
      <c r="O42" s="133">
        <v>1</v>
      </c>
      <c r="P42" s="133">
        <v>73</v>
      </c>
      <c r="Q42" s="133">
        <v>25</v>
      </c>
    </row>
    <row r="44" spans="1:17" x14ac:dyDescent="0.35">
      <c r="B44" s="133" t="s">
        <v>16</v>
      </c>
      <c r="C44" s="133">
        <v>513157</v>
      </c>
      <c r="D44" s="133">
        <v>0</v>
      </c>
      <c r="E44" s="133">
        <v>0</v>
      </c>
      <c r="F44" s="133">
        <v>76</v>
      </c>
      <c r="G44" s="133">
        <v>23</v>
      </c>
      <c r="H44" s="133">
        <v>247028</v>
      </c>
      <c r="I44" s="133">
        <v>0</v>
      </c>
      <c r="J44" s="133">
        <v>0</v>
      </c>
      <c r="K44" s="133">
        <v>74</v>
      </c>
      <c r="L44" s="133">
        <v>25</v>
      </c>
      <c r="M44" s="133">
        <v>266129</v>
      </c>
      <c r="N44" s="133">
        <v>0</v>
      </c>
      <c r="O44" s="133">
        <v>0</v>
      </c>
      <c r="P44" s="133">
        <v>78</v>
      </c>
      <c r="Q44" s="133">
        <v>21</v>
      </c>
    </row>
    <row r="45" spans="1:17" x14ac:dyDescent="0.35">
      <c r="B45" s="133" t="s">
        <v>18</v>
      </c>
      <c r="C45" s="133">
        <v>86676</v>
      </c>
      <c r="D45" s="133">
        <v>1</v>
      </c>
      <c r="E45" s="133">
        <v>4</v>
      </c>
      <c r="F45" s="133">
        <v>34</v>
      </c>
      <c r="G45" s="133">
        <v>61</v>
      </c>
      <c r="H45" s="133">
        <v>58393</v>
      </c>
      <c r="I45" s="133">
        <v>1</v>
      </c>
      <c r="J45" s="133">
        <v>4</v>
      </c>
      <c r="K45" s="133">
        <v>34</v>
      </c>
      <c r="L45" s="133">
        <v>61</v>
      </c>
      <c r="M45" s="133">
        <v>28283</v>
      </c>
      <c r="N45" s="133">
        <v>1</v>
      </c>
      <c r="O45" s="133">
        <v>4</v>
      </c>
      <c r="P45" s="133">
        <v>34</v>
      </c>
      <c r="Q45" s="133">
        <v>62</v>
      </c>
    </row>
    <row r="46" spans="1:17" x14ac:dyDescent="0.35">
      <c r="B46" s="133" t="s">
        <v>19</v>
      </c>
      <c r="C46" s="133">
        <v>52204</v>
      </c>
      <c r="D46" s="133">
        <v>0</v>
      </c>
      <c r="E46" s="133">
        <v>2</v>
      </c>
      <c r="F46" s="133">
        <v>34</v>
      </c>
      <c r="G46" s="133">
        <v>63</v>
      </c>
      <c r="H46" s="133">
        <v>33952</v>
      </c>
      <c r="I46" s="133">
        <v>0</v>
      </c>
      <c r="J46" s="133">
        <v>2</v>
      </c>
      <c r="K46" s="133">
        <v>35</v>
      </c>
      <c r="L46" s="133">
        <v>62</v>
      </c>
      <c r="M46" s="133">
        <v>18252</v>
      </c>
      <c r="N46" s="133">
        <v>0</v>
      </c>
      <c r="O46" s="133">
        <v>2</v>
      </c>
      <c r="P46" s="133">
        <v>34</v>
      </c>
      <c r="Q46" s="133">
        <v>64</v>
      </c>
    </row>
    <row r="47" spans="1:17" x14ac:dyDescent="0.35">
      <c r="B47" s="133" t="s">
        <v>20</v>
      </c>
      <c r="C47" s="133">
        <v>34472</v>
      </c>
      <c r="D47" s="133">
        <v>1</v>
      </c>
      <c r="E47" s="133">
        <v>7</v>
      </c>
      <c r="F47" s="133">
        <v>33</v>
      </c>
      <c r="G47" s="133">
        <v>59</v>
      </c>
      <c r="H47" s="133">
        <v>24441</v>
      </c>
      <c r="I47" s="133">
        <v>1</v>
      </c>
      <c r="J47" s="133">
        <v>7</v>
      </c>
      <c r="K47" s="133">
        <v>33</v>
      </c>
      <c r="L47" s="133">
        <v>59</v>
      </c>
      <c r="M47" s="133">
        <v>10031</v>
      </c>
      <c r="N47" s="133">
        <v>1</v>
      </c>
      <c r="O47" s="133">
        <v>7</v>
      </c>
      <c r="P47" s="133">
        <v>34</v>
      </c>
      <c r="Q47" s="133">
        <v>59</v>
      </c>
    </row>
    <row r="49" spans="1:17" x14ac:dyDescent="0.35">
      <c r="B49" s="133" t="s">
        <v>21</v>
      </c>
      <c r="C49" s="133">
        <v>9696</v>
      </c>
      <c r="D49" s="133">
        <v>1</v>
      </c>
      <c r="E49" s="133">
        <v>46</v>
      </c>
      <c r="F49" s="133">
        <v>14</v>
      </c>
      <c r="G49" s="133">
        <v>40</v>
      </c>
      <c r="H49" s="133">
        <v>6951</v>
      </c>
      <c r="I49" s="133">
        <v>0</v>
      </c>
      <c r="J49" s="133">
        <v>45</v>
      </c>
      <c r="K49" s="133">
        <v>15</v>
      </c>
      <c r="L49" s="133">
        <v>40</v>
      </c>
      <c r="M49" s="133">
        <v>2745</v>
      </c>
      <c r="N49" s="133">
        <v>1</v>
      </c>
      <c r="O49" s="133">
        <v>48</v>
      </c>
      <c r="P49" s="133">
        <v>12</v>
      </c>
      <c r="Q49" s="133">
        <v>39</v>
      </c>
    </row>
    <row r="51" spans="1:17" x14ac:dyDescent="0.35">
      <c r="B51" s="318" t="s">
        <v>514</v>
      </c>
      <c r="C51" s="133">
        <v>3990</v>
      </c>
      <c r="D51" s="133">
        <v>1</v>
      </c>
      <c r="E51" s="133">
        <v>25</v>
      </c>
      <c r="F51" s="133">
        <v>27</v>
      </c>
      <c r="G51" s="133">
        <v>47</v>
      </c>
      <c r="H51" s="133">
        <v>2047</v>
      </c>
      <c r="I51" s="133">
        <v>1</v>
      </c>
      <c r="J51" s="133">
        <v>27</v>
      </c>
      <c r="K51" s="133">
        <v>26</v>
      </c>
      <c r="L51" s="133">
        <v>47</v>
      </c>
      <c r="M51" s="133">
        <v>1943</v>
      </c>
      <c r="N51" s="133">
        <v>1</v>
      </c>
      <c r="O51" s="133">
        <v>22</v>
      </c>
      <c r="P51" s="133">
        <v>29</v>
      </c>
      <c r="Q51" s="133">
        <v>47</v>
      </c>
    </row>
    <row r="52" spans="1:17" x14ac:dyDescent="0.35">
      <c r="B52" s="133" t="s">
        <v>17</v>
      </c>
      <c r="C52" s="133">
        <v>96372</v>
      </c>
      <c r="D52" s="133">
        <v>1</v>
      </c>
      <c r="E52" s="133">
        <v>8</v>
      </c>
      <c r="F52" s="133">
        <v>32</v>
      </c>
      <c r="G52" s="133">
        <v>59</v>
      </c>
      <c r="H52" s="133">
        <v>65344</v>
      </c>
      <c r="I52" s="133">
        <v>0</v>
      </c>
      <c r="J52" s="133">
        <v>9</v>
      </c>
      <c r="K52" s="133">
        <v>32</v>
      </c>
      <c r="L52" s="133">
        <v>59</v>
      </c>
      <c r="M52" s="133">
        <v>31028</v>
      </c>
      <c r="N52" s="133">
        <v>1</v>
      </c>
      <c r="O52" s="133">
        <v>8</v>
      </c>
      <c r="P52" s="133">
        <v>32</v>
      </c>
      <c r="Q52" s="133">
        <v>60</v>
      </c>
    </row>
    <row r="53" spans="1:17" x14ac:dyDescent="0.35">
      <c r="A53" s="133" t="s">
        <v>412</v>
      </c>
      <c r="B53" s="133" t="s">
        <v>413</v>
      </c>
    </row>
    <row r="54" spans="1:17" x14ac:dyDescent="0.35">
      <c r="B54" s="133" t="s">
        <v>34</v>
      </c>
      <c r="C54" s="133">
        <v>1411</v>
      </c>
      <c r="D54" s="133">
        <v>0</v>
      </c>
      <c r="E54" s="133">
        <v>13</v>
      </c>
      <c r="F54" s="133">
        <v>23</v>
      </c>
      <c r="G54" s="133">
        <v>63</v>
      </c>
      <c r="H54" s="133">
        <v>951</v>
      </c>
      <c r="I54" s="133" t="s">
        <v>414</v>
      </c>
      <c r="J54" s="133">
        <v>13</v>
      </c>
      <c r="K54" s="133">
        <v>23</v>
      </c>
      <c r="L54" s="133">
        <v>64</v>
      </c>
      <c r="M54" s="133">
        <v>460</v>
      </c>
      <c r="N54" s="133" t="s">
        <v>414</v>
      </c>
      <c r="O54" s="133">
        <v>13</v>
      </c>
      <c r="P54" s="133">
        <v>23</v>
      </c>
      <c r="Q54" s="133">
        <v>63</v>
      </c>
    </row>
    <row r="55" spans="1:17" x14ac:dyDescent="0.35">
      <c r="B55" s="133" t="s">
        <v>35</v>
      </c>
      <c r="C55" s="133">
        <v>5107</v>
      </c>
      <c r="D55" s="133">
        <v>1</v>
      </c>
      <c r="E55" s="133">
        <v>13</v>
      </c>
      <c r="F55" s="133">
        <v>17</v>
      </c>
      <c r="G55" s="133">
        <v>69</v>
      </c>
      <c r="H55" s="133">
        <v>3430</v>
      </c>
      <c r="I55" s="133">
        <v>0</v>
      </c>
      <c r="J55" s="133">
        <v>13</v>
      </c>
      <c r="K55" s="133">
        <v>18</v>
      </c>
      <c r="L55" s="133">
        <v>69</v>
      </c>
      <c r="M55" s="133">
        <v>1677</v>
      </c>
      <c r="N55" s="133">
        <v>1</v>
      </c>
      <c r="O55" s="133">
        <v>12</v>
      </c>
      <c r="P55" s="133">
        <v>16</v>
      </c>
      <c r="Q55" s="133">
        <v>70</v>
      </c>
    </row>
    <row r="56" spans="1:17" x14ac:dyDescent="0.35">
      <c r="B56" s="133" t="s">
        <v>36</v>
      </c>
      <c r="C56" s="133">
        <v>1574</v>
      </c>
      <c r="D56" s="133">
        <v>0</v>
      </c>
      <c r="E56" s="133">
        <v>71</v>
      </c>
      <c r="F56" s="133">
        <v>2</v>
      </c>
      <c r="G56" s="133">
        <v>27</v>
      </c>
      <c r="H56" s="133">
        <v>1089</v>
      </c>
      <c r="I56" s="133">
        <v>1</v>
      </c>
      <c r="J56" s="133">
        <v>71</v>
      </c>
      <c r="K56" s="133">
        <v>2</v>
      </c>
      <c r="L56" s="133">
        <v>27</v>
      </c>
      <c r="M56" s="133">
        <v>485</v>
      </c>
      <c r="N56" s="133">
        <v>0</v>
      </c>
      <c r="O56" s="133">
        <v>72</v>
      </c>
      <c r="P56" s="133">
        <v>1</v>
      </c>
      <c r="Q56" s="133">
        <v>27</v>
      </c>
    </row>
    <row r="57" spans="1:17" x14ac:dyDescent="0.35">
      <c r="B57" s="133" t="s">
        <v>37</v>
      </c>
      <c r="C57" s="133">
        <v>799</v>
      </c>
      <c r="D57" s="133" t="s">
        <v>414</v>
      </c>
      <c r="E57" s="133">
        <v>79</v>
      </c>
      <c r="F57" s="133">
        <v>2</v>
      </c>
      <c r="G57" s="133">
        <v>19</v>
      </c>
      <c r="H57" s="133">
        <v>462</v>
      </c>
      <c r="I57" s="133" t="s">
        <v>414</v>
      </c>
      <c r="J57" s="133">
        <v>77</v>
      </c>
      <c r="K57" s="133">
        <v>3</v>
      </c>
      <c r="L57" s="133">
        <v>20</v>
      </c>
      <c r="M57" s="133">
        <v>337</v>
      </c>
      <c r="N57" s="133" t="s">
        <v>414</v>
      </c>
      <c r="O57" s="133">
        <v>82</v>
      </c>
      <c r="P57" s="133">
        <v>1</v>
      </c>
      <c r="Q57" s="133">
        <v>17</v>
      </c>
    </row>
    <row r="58" spans="1:17" x14ac:dyDescent="0.35">
      <c r="B58" s="133" t="s">
        <v>38</v>
      </c>
      <c r="C58" s="133">
        <v>6654</v>
      </c>
      <c r="D58" s="133">
        <v>1</v>
      </c>
      <c r="E58" s="133">
        <v>7</v>
      </c>
      <c r="F58" s="133">
        <v>36</v>
      </c>
      <c r="G58" s="133">
        <v>56</v>
      </c>
      <c r="H58" s="133">
        <v>5346</v>
      </c>
      <c r="I58" s="133">
        <v>1</v>
      </c>
      <c r="J58" s="133">
        <v>7</v>
      </c>
      <c r="K58" s="133">
        <v>36</v>
      </c>
      <c r="L58" s="133">
        <v>56</v>
      </c>
      <c r="M58" s="133">
        <v>1308</v>
      </c>
      <c r="N58" s="133">
        <v>0</v>
      </c>
      <c r="O58" s="133">
        <v>5</v>
      </c>
      <c r="P58" s="133">
        <v>37</v>
      </c>
      <c r="Q58" s="133">
        <v>57</v>
      </c>
    </row>
    <row r="59" spans="1:17" x14ac:dyDescent="0.35">
      <c r="B59" s="133" t="s">
        <v>39</v>
      </c>
      <c r="C59" s="133">
        <v>19048</v>
      </c>
      <c r="D59" s="133">
        <v>0</v>
      </c>
      <c r="E59" s="133">
        <v>9</v>
      </c>
      <c r="F59" s="133">
        <v>32</v>
      </c>
      <c r="G59" s="133">
        <v>59</v>
      </c>
      <c r="H59" s="133">
        <v>13493</v>
      </c>
      <c r="I59" s="133">
        <v>0</v>
      </c>
      <c r="J59" s="133">
        <v>9</v>
      </c>
      <c r="K59" s="133">
        <v>31</v>
      </c>
      <c r="L59" s="133">
        <v>59</v>
      </c>
      <c r="M59" s="133">
        <v>5555</v>
      </c>
      <c r="N59" s="133">
        <v>1</v>
      </c>
      <c r="O59" s="133">
        <v>9</v>
      </c>
      <c r="P59" s="133">
        <v>32</v>
      </c>
      <c r="Q59" s="133">
        <v>59</v>
      </c>
    </row>
    <row r="60" spans="1:17" x14ac:dyDescent="0.35">
      <c r="B60" s="133" t="s">
        <v>40</v>
      </c>
      <c r="C60" s="133">
        <v>959</v>
      </c>
      <c r="D60" s="133">
        <v>0</v>
      </c>
      <c r="E60" s="133">
        <v>17</v>
      </c>
      <c r="F60" s="133">
        <v>41</v>
      </c>
      <c r="G60" s="133">
        <v>42</v>
      </c>
      <c r="H60" s="133">
        <v>501</v>
      </c>
      <c r="I60" s="133">
        <v>1</v>
      </c>
      <c r="J60" s="133">
        <v>18</v>
      </c>
      <c r="K60" s="133">
        <v>42</v>
      </c>
      <c r="L60" s="133">
        <v>40</v>
      </c>
      <c r="M60" s="133">
        <v>458</v>
      </c>
      <c r="N60" s="133">
        <v>0</v>
      </c>
      <c r="O60" s="133">
        <v>16</v>
      </c>
      <c r="P60" s="133">
        <v>40</v>
      </c>
      <c r="Q60" s="133">
        <v>44</v>
      </c>
    </row>
    <row r="61" spans="1:17" x14ac:dyDescent="0.35">
      <c r="B61" s="133" t="s">
        <v>41</v>
      </c>
      <c r="C61" s="133">
        <v>598</v>
      </c>
      <c r="D61" s="133">
        <v>1</v>
      </c>
      <c r="E61" s="133">
        <v>10</v>
      </c>
      <c r="F61" s="133">
        <v>41</v>
      </c>
      <c r="G61" s="133">
        <v>49</v>
      </c>
      <c r="H61" s="133">
        <v>329</v>
      </c>
      <c r="I61" s="133" t="s">
        <v>414</v>
      </c>
      <c r="J61" s="133">
        <v>11</v>
      </c>
      <c r="K61" s="133">
        <v>38</v>
      </c>
      <c r="L61" s="133">
        <v>50</v>
      </c>
      <c r="M61" s="133">
        <v>269</v>
      </c>
      <c r="N61" s="133" t="s">
        <v>414</v>
      </c>
      <c r="O61" s="133">
        <v>8</v>
      </c>
      <c r="P61" s="133">
        <v>44</v>
      </c>
      <c r="Q61" s="133">
        <v>47</v>
      </c>
    </row>
    <row r="62" spans="1:17" x14ac:dyDescent="0.35">
      <c r="B62" s="133" t="s">
        <v>42</v>
      </c>
      <c r="C62" s="133">
        <v>82</v>
      </c>
      <c r="D62" s="133" t="s">
        <v>414</v>
      </c>
      <c r="E62" s="133">
        <v>20</v>
      </c>
      <c r="F62" s="133">
        <v>32</v>
      </c>
      <c r="G62" s="133">
        <v>48</v>
      </c>
      <c r="H62" s="133">
        <v>58</v>
      </c>
      <c r="I62" s="133">
        <v>0</v>
      </c>
      <c r="J62" s="133">
        <v>21</v>
      </c>
      <c r="K62" s="133">
        <v>36</v>
      </c>
      <c r="L62" s="133">
        <v>43</v>
      </c>
      <c r="M62" s="133">
        <v>24</v>
      </c>
      <c r="N62" s="133" t="s">
        <v>414</v>
      </c>
      <c r="O62" s="133">
        <v>17</v>
      </c>
      <c r="P62" s="133">
        <v>21</v>
      </c>
      <c r="Q62" s="133">
        <v>58</v>
      </c>
    </row>
    <row r="63" spans="1:17" x14ac:dyDescent="0.35">
      <c r="B63" s="133" t="s">
        <v>43</v>
      </c>
      <c r="C63" s="133">
        <v>2051</v>
      </c>
      <c r="D63" s="133">
        <v>1</v>
      </c>
      <c r="E63" s="133">
        <v>15</v>
      </c>
      <c r="F63" s="133">
        <v>37</v>
      </c>
      <c r="G63" s="133">
        <v>47</v>
      </c>
      <c r="H63" s="133">
        <v>1190</v>
      </c>
      <c r="I63" s="133">
        <v>1</v>
      </c>
      <c r="J63" s="133">
        <v>16</v>
      </c>
      <c r="K63" s="133">
        <v>39</v>
      </c>
      <c r="L63" s="133">
        <v>45</v>
      </c>
      <c r="M63" s="133">
        <v>861</v>
      </c>
      <c r="N63" s="133">
        <v>1</v>
      </c>
      <c r="O63" s="133">
        <v>14</v>
      </c>
      <c r="P63" s="133">
        <v>36</v>
      </c>
      <c r="Q63" s="133">
        <v>49</v>
      </c>
    </row>
    <row r="64" spans="1:17" x14ac:dyDescent="0.35">
      <c r="B64" s="133" t="s">
        <v>44</v>
      </c>
      <c r="C64" s="133">
        <v>4121</v>
      </c>
      <c r="D64" s="133">
        <v>0</v>
      </c>
      <c r="E64" s="133">
        <v>33</v>
      </c>
      <c r="F64" s="133">
        <v>28</v>
      </c>
      <c r="G64" s="133">
        <v>39</v>
      </c>
      <c r="H64" s="133">
        <v>3453</v>
      </c>
      <c r="I64" s="133" t="s">
        <v>414</v>
      </c>
      <c r="J64" s="133">
        <v>32</v>
      </c>
      <c r="K64" s="133">
        <v>28</v>
      </c>
      <c r="L64" s="133">
        <v>39</v>
      </c>
      <c r="M64" s="133">
        <v>668</v>
      </c>
      <c r="N64" s="133" t="s">
        <v>414</v>
      </c>
      <c r="O64" s="133">
        <v>35</v>
      </c>
      <c r="P64" s="133">
        <v>27</v>
      </c>
      <c r="Q64" s="133">
        <v>38</v>
      </c>
    </row>
    <row r="65" spans="1:17" x14ac:dyDescent="0.35">
      <c r="B65" s="134" t="s">
        <v>550</v>
      </c>
      <c r="C65" s="133">
        <v>44168</v>
      </c>
      <c r="D65" s="133">
        <v>1</v>
      </c>
      <c r="E65" s="133">
        <v>16</v>
      </c>
      <c r="F65" s="133">
        <v>29</v>
      </c>
      <c r="G65" s="133">
        <v>55</v>
      </c>
      <c r="H65" s="133">
        <v>31392</v>
      </c>
      <c r="I65" s="133">
        <v>1</v>
      </c>
      <c r="J65" s="133">
        <v>15</v>
      </c>
      <c r="K65" s="133">
        <v>29</v>
      </c>
      <c r="L65" s="133">
        <v>55</v>
      </c>
      <c r="M65" s="133">
        <v>12776</v>
      </c>
      <c r="N65" s="133">
        <v>1</v>
      </c>
      <c r="O65" s="133">
        <v>16</v>
      </c>
      <c r="P65" s="133">
        <v>29</v>
      </c>
      <c r="Q65" s="133">
        <v>55</v>
      </c>
    </row>
    <row r="66" spans="1:17" x14ac:dyDescent="0.35">
      <c r="B66" s="133" t="s">
        <v>45</v>
      </c>
      <c r="C66" s="133">
        <v>1764</v>
      </c>
      <c r="D66" s="133">
        <v>1</v>
      </c>
      <c r="E66" s="133">
        <v>13</v>
      </c>
      <c r="F66" s="133">
        <v>38</v>
      </c>
      <c r="G66" s="133">
        <v>49</v>
      </c>
      <c r="H66" s="133">
        <v>1090</v>
      </c>
      <c r="I66" s="133">
        <v>1</v>
      </c>
      <c r="J66" s="133">
        <v>13</v>
      </c>
      <c r="K66" s="133">
        <v>38</v>
      </c>
      <c r="L66" s="133">
        <v>48</v>
      </c>
      <c r="M66" s="133">
        <v>674</v>
      </c>
      <c r="N66" s="133">
        <v>1</v>
      </c>
      <c r="O66" s="133">
        <v>13</v>
      </c>
      <c r="P66" s="133">
        <v>37</v>
      </c>
      <c r="Q66" s="133">
        <v>49</v>
      </c>
    </row>
    <row r="69" spans="1:17" x14ac:dyDescent="0.35">
      <c r="A69" s="133" t="s">
        <v>14</v>
      </c>
      <c r="B69" s="133" t="s">
        <v>3</v>
      </c>
      <c r="C69" s="133">
        <v>613519</v>
      </c>
      <c r="D69" s="133">
        <v>0</v>
      </c>
      <c r="E69" s="133">
        <v>2</v>
      </c>
      <c r="F69" s="133">
        <v>69</v>
      </c>
      <c r="G69" s="133">
        <v>29</v>
      </c>
      <c r="H69" s="133">
        <v>314419</v>
      </c>
      <c r="I69" s="133">
        <v>0</v>
      </c>
      <c r="J69" s="133">
        <v>2</v>
      </c>
      <c r="K69" s="133">
        <v>65</v>
      </c>
      <c r="L69" s="133">
        <v>32</v>
      </c>
      <c r="M69" s="133">
        <v>299100</v>
      </c>
      <c r="N69" s="133">
        <v>0</v>
      </c>
      <c r="O69" s="133">
        <v>1</v>
      </c>
      <c r="P69" s="133">
        <v>73</v>
      </c>
      <c r="Q69" s="133">
        <v>25</v>
      </c>
    </row>
    <row r="70" spans="1:17" x14ac:dyDescent="0.35">
      <c r="B70" s="133" t="s">
        <v>15</v>
      </c>
      <c r="C70" s="133">
        <v>466214</v>
      </c>
      <c r="D70" s="133">
        <v>0</v>
      </c>
      <c r="E70" s="133">
        <v>1</v>
      </c>
      <c r="F70" s="133">
        <v>73</v>
      </c>
      <c r="G70" s="133">
        <v>25</v>
      </c>
      <c r="H70" s="133">
        <v>239166</v>
      </c>
      <c r="I70" s="133">
        <v>0</v>
      </c>
      <c r="J70" s="133">
        <v>2</v>
      </c>
      <c r="K70" s="133">
        <v>69</v>
      </c>
      <c r="L70" s="133">
        <v>28</v>
      </c>
      <c r="M70" s="133">
        <v>227048</v>
      </c>
      <c r="N70" s="133">
        <v>0</v>
      </c>
      <c r="O70" s="133">
        <v>1</v>
      </c>
      <c r="P70" s="133">
        <v>77</v>
      </c>
      <c r="Q70" s="133">
        <v>22</v>
      </c>
    </row>
    <row r="71" spans="1:17" x14ac:dyDescent="0.35">
      <c r="B71" s="133" t="s">
        <v>14</v>
      </c>
      <c r="C71" s="133">
        <v>147305</v>
      </c>
      <c r="D71" s="133">
        <v>0</v>
      </c>
      <c r="E71" s="133">
        <v>3</v>
      </c>
      <c r="F71" s="133">
        <v>57</v>
      </c>
      <c r="G71" s="133">
        <v>40</v>
      </c>
      <c r="H71" s="133">
        <v>75253</v>
      </c>
      <c r="I71" s="133">
        <v>0</v>
      </c>
      <c r="J71" s="133">
        <v>4</v>
      </c>
      <c r="K71" s="133">
        <v>52</v>
      </c>
      <c r="L71" s="133">
        <v>44</v>
      </c>
      <c r="M71" s="133">
        <v>72052</v>
      </c>
      <c r="N71" s="133">
        <v>0</v>
      </c>
      <c r="O71" s="133">
        <v>2</v>
      </c>
      <c r="P71" s="133">
        <v>62</v>
      </c>
      <c r="Q71" s="133">
        <v>36</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P175"/>
  <sheetViews>
    <sheetView topLeftCell="A9" workbookViewId="0">
      <selection activeCell="E74" sqref="E74"/>
    </sheetView>
  </sheetViews>
  <sheetFormatPr defaultRowHeight="12.75" x14ac:dyDescent="0.35"/>
  <cols>
    <col min="2" max="2" width="27" bestFit="1" customWidth="1"/>
  </cols>
  <sheetData>
    <row r="1" spans="1:14" ht="15" x14ac:dyDescent="0.4">
      <c r="A1" s="145" t="s">
        <v>421</v>
      </c>
    </row>
    <row r="2" spans="1:14" x14ac:dyDescent="0.35">
      <c r="C2" t="s">
        <v>486</v>
      </c>
    </row>
    <row r="3" spans="1:14" x14ac:dyDescent="0.35">
      <c r="C3">
        <v>1</v>
      </c>
    </row>
    <row r="4" spans="1:14" x14ac:dyDescent="0.35">
      <c r="C4" t="s">
        <v>487</v>
      </c>
    </row>
    <row r="5" spans="1:14" x14ac:dyDescent="0.35">
      <c r="C5" t="s">
        <v>48</v>
      </c>
      <c r="F5" s="593" t="s">
        <v>488</v>
      </c>
      <c r="G5" t="s">
        <v>400</v>
      </c>
      <c r="J5" s="593" t="s">
        <v>488</v>
      </c>
      <c r="K5" t="s">
        <v>401</v>
      </c>
      <c r="N5" s="593" t="s">
        <v>488</v>
      </c>
    </row>
    <row r="6" spans="1:14" x14ac:dyDescent="0.35">
      <c r="C6" t="s">
        <v>489</v>
      </c>
      <c r="F6" s="593"/>
      <c r="G6" t="s">
        <v>489</v>
      </c>
      <c r="J6" s="593"/>
      <c r="K6" t="s">
        <v>489</v>
      </c>
      <c r="N6" s="593"/>
    </row>
    <row r="7" spans="1:14" x14ac:dyDescent="0.35">
      <c r="C7" t="s">
        <v>48</v>
      </c>
      <c r="D7" t="s">
        <v>405</v>
      </c>
      <c r="E7" t="s">
        <v>406</v>
      </c>
      <c r="F7" s="593"/>
      <c r="G7" t="s">
        <v>48</v>
      </c>
      <c r="H7" t="s">
        <v>405</v>
      </c>
      <c r="I7" t="s">
        <v>406</v>
      </c>
      <c r="J7" s="593"/>
      <c r="K7" t="s">
        <v>48</v>
      </c>
      <c r="L7" t="s">
        <v>405</v>
      </c>
      <c r="M7" t="s">
        <v>406</v>
      </c>
      <c r="N7" s="593"/>
    </row>
    <row r="8" spans="1:14" x14ac:dyDescent="0.35">
      <c r="C8" t="s">
        <v>407</v>
      </c>
      <c r="D8" t="s">
        <v>407</v>
      </c>
      <c r="E8" t="s">
        <v>407</v>
      </c>
      <c r="F8" s="593"/>
      <c r="G8" t="s">
        <v>407</v>
      </c>
      <c r="H8" t="s">
        <v>407</v>
      </c>
      <c r="I8" t="s">
        <v>407</v>
      </c>
      <c r="J8" s="593"/>
      <c r="K8" t="s">
        <v>407</v>
      </c>
      <c r="L8" t="s">
        <v>407</v>
      </c>
      <c r="M8" t="s">
        <v>407</v>
      </c>
      <c r="N8" s="593"/>
    </row>
    <row r="9" spans="1:14" x14ac:dyDescent="0.35">
      <c r="A9" t="s">
        <v>255</v>
      </c>
      <c r="B9" t="s">
        <v>256</v>
      </c>
      <c r="C9" s="423">
        <v>30</v>
      </c>
      <c r="D9" s="423">
        <v>87</v>
      </c>
      <c r="E9" s="423">
        <v>13</v>
      </c>
      <c r="F9" s="423">
        <v>0</v>
      </c>
      <c r="G9" s="423">
        <v>13</v>
      </c>
      <c r="H9" s="423">
        <v>92</v>
      </c>
      <c r="I9" s="423">
        <v>8</v>
      </c>
      <c r="J9" s="423">
        <v>0</v>
      </c>
      <c r="K9" s="423">
        <v>17</v>
      </c>
      <c r="L9" s="423">
        <v>82</v>
      </c>
      <c r="M9" s="423">
        <v>18</v>
      </c>
      <c r="N9" s="423">
        <v>0</v>
      </c>
    </row>
    <row r="10" spans="1:14" x14ac:dyDescent="0.35">
      <c r="A10" t="s">
        <v>253</v>
      </c>
      <c r="B10" t="s">
        <v>254</v>
      </c>
      <c r="C10" s="294">
        <v>1576</v>
      </c>
      <c r="D10" s="294">
        <v>89</v>
      </c>
      <c r="E10" s="294">
        <v>10</v>
      </c>
      <c r="F10" s="294">
        <v>2</v>
      </c>
      <c r="G10" s="294">
        <v>824</v>
      </c>
      <c r="H10" s="294">
        <v>87</v>
      </c>
      <c r="I10" s="294">
        <v>11</v>
      </c>
      <c r="J10" s="294">
        <v>2</v>
      </c>
      <c r="K10" s="294">
        <v>752</v>
      </c>
      <c r="L10" s="294">
        <v>90</v>
      </c>
      <c r="M10" s="294">
        <v>9</v>
      </c>
      <c r="N10" s="294">
        <v>1</v>
      </c>
    </row>
    <row r="11" spans="1:14" x14ac:dyDescent="0.35">
      <c r="A11" t="s">
        <v>299</v>
      </c>
      <c r="B11" t="s">
        <v>300</v>
      </c>
      <c r="C11" s="294">
        <v>3320</v>
      </c>
      <c r="D11" s="294">
        <v>91</v>
      </c>
      <c r="E11" s="294">
        <v>8</v>
      </c>
      <c r="F11" s="294">
        <v>2</v>
      </c>
      <c r="G11" s="294">
        <v>1728</v>
      </c>
      <c r="H11" s="294">
        <v>89</v>
      </c>
      <c r="I11" s="294">
        <v>9</v>
      </c>
      <c r="J11" s="294">
        <v>2</v>
      </c>
      <c r="K11" s="294">
        <v>1592</v>
      </c>
      <c r="L11" s="294">
        <v>93</v>
      </c>
      <c r="M11" s="294">
        <v>6</v>
      </c>
      <c r="N11" s="294">
        <v>1</v>
      </c>
    </row>
    <row r="12" spans="1:14" x14ac:dyDescent="0.35">
      <c r="A12" t="s">
        <v>257</v>
      </c>
      <c r="B12" t="s">
        <v>258</v>
      </c>
      <c r="C12" s="294">
        <v>2616</v>
      </c>
      <c r="D12" s="294">
        <v>90</v>
      </c>
      <c r="E12" s="294">
        <v>9</v>
      </c>
      <c r="F12" s="294">
        <v>1</v>
      </c>
      <c r="G12" s="294">
        <v>1307</v>
      </c>
      <c r="H12" s="294">
        <v>88</v>
      </c>
      <c r="I12" s="294">
        <v>11</v>
      </c>
      <c r="J12" s="294">
        <v>1</v>
      </c>
      <c r="K12" s="294">
        <v>1309</v>
      </c>
      <c r="L12" s="294">
        <v>93</v>
      </c>
      <c r="M12" s="294">
        <v>6</v>
      </c>
      <c r="N12" s="294">
        <v>1</v>
      </c>
    </row>
    <row r="13" spans="1:14" x14ac:dyDescent="0.35">
      <c r="A13" t="s">
        <v>259</v>
      </c>
      <c r="B13" t="s">
        <v>260</v>
      </c>
      <c r="C13" s="294">
        <v>1390</v>
      </c>
      <c r="D13" s="294">
        <v>90</v>
      </c>
      <c r="E13" s="294">
        <v>7</v>
      </c>
      <c r="F13" s="294">
        <v>3</v>
      </c>
      <c r="G13" s="294">
        <v>740</v>
      </c>
      <c r="H13" s="294">
        <v>88</v>
      </c>
      <c r="I13" s="294">
        <v>8</v>
      </c>
      <c r="J13" s="294">
        <v>4</v>
      </c>
      <c r="K13" s="294">
        <v>650</v>
      </c>
      <c r="L13" s="294">
        <v>92</v>
      </c>
      <c r="M13" s="294">
        <v>6</v>
      </c>
      <c r="N13" s="294">
        <v>2</v>
      </c>
    </row>
    <row r="14" spans="1:14" x14ac:dyDescent="0.35">
      <c r="A14" t="s">
        <v>263</v>
      </c>
      <c r="B14" t="s">
        <v>264</v>
      </c>
      <c r="C14" s="294">
        <v>1969</v>
      </c>
      <c r="D14" s="294">
        <v>87</v>
      </c>
      <c r="E14" s="294">
        <v>11</v>
      </c>
      <c r="F14" s="294">
        <v>2</v>
      </c>
      <c r="G14" s="294">
        <v>991</v>
      </c>
      <c r="H14" s="294">
        <v>84</v>
      </c>
      <c r="I14" s="294">
        <v>14</v>
      </c>
      <c r="J14" s="294">
        <v>3</v>
      </c>
      <c r="K14" s="294">
        <v>978</v>
      </c>
      <c r="L14" s="294">
        <v>90</v>
      </c>
      <c r="M14" s="294">
        <v>9</v>
      </c>
      <c r="N14" s="294">
        <v>2</v>
      </c>
    </row>
    <row r="15" spans="1:14" x14ac:dyDescent="0.35">
      <c r="A15" t="s">
        <v>265</v>
      </c>
      <c r="B15" t="s">
        <v>266</v>
      </c>
      <c r="C15" s="294">
        <v>985</v>
      </c>
      <c r="D15" s="294">
        <v>91</v>
      </c>
      <c r="E15" s="294">
        <v>8</v>
      </c>
      <c r="F15" s="294">
        <v>1</v>
      </c>
      <c r="G15" s="294">
        <v>520</v>
      </c>
      <c r="H15" s="294">
        <v>90</v>
      </c>
      <c r="I15" s="294">
        <v>9</v>
      </c>
      <c r="J15" s="294">
        <v>1</v>
      </c>
      <c r="K15" s="294">
        <v>465</v>
      </c>
      <c r="L15" s="294">
        <v>92</v>
      </c>
      <c r="M15" s="294">
        <v>7</v>
      </c>
      <c r="N15" s="294">
        <v>0</v>
      </c>
    </row>
    <row r="16" spans="1:14" x14ac:dyDescent="0.35">
      <c r="A16" t="s">
        <v>267</v>
      </c>
      <c r="B16" t="s">
        <v>268</v>
      </c>
      <c r="C16" s="294">
        <v>3062</v>
      </c>
      <c r="D16" s="294">
        <v>88</v>
      </c>
      <c r="E16" s="294">
        <v>11</v>
      </c>
      <c r="F16" s="294">
        <v>1</v>
      </c>
      <c r="G16" s="294">
        <v>1598</v>
      </c>
      <c r="H16" s="294">
        <v>85</v>
      </c>
      <c r="I16" s="294">
        <v>13</v>
      </c>
      <c r="J16" s="294">
        <v>2</v>
      </c>
      <c r="K16" s="294">
        <v>1464</v>
      </c>
      <c r="L16" s="294">
        <v>90</v>
      </c>
      <c r="M16" s="294">
        <v>9</v>
      </c>
      <c r="N16" s="294">
        <v>1</v>
      </c>
    </row>
    <row r="17" spans="1:14" x14ac:dyDescent="0.35">
      <c r="A17" t="s">
        <v>269</v>
      </c>
      <c r="B17" t="s">
        <v>270</v>
      </c>
      <c r="C17" s="294">
        <v>3603</v>
      </c>
      <c r="D17" s="294">
        <v>90</v>
      </c>
      <c r="E17" s="294">
        <v>9</v>
      </c>
      <c r="F17" s="294">
        <v>2</v>
      </c>
      <c r="G17" s="294">
        <v>1807</v>
      </c>
      <c r="H17" s="294">
        <v>87</v>
      </c>
      <c r="I17" s="294">
        <v>11</v>
      </c>
      <c r="J17" s="294">
        <v>2</v>
      </c>
      <c r="K17" s="294">
        <v>1796</v>
      </c>
      <c r="L17" s="294">
        <v>92</v>
      </c>
      <c r="M17" s="294">
        <v>6</v>
      </c>
      <c r="N17" s="294">
        <v>1</v>
      </c>
    </row>
    <row r="18" spans="1:14" x14ac:dyDescent="0.35">
      <c r="A18" t="s">
        <v>273</v>
      </c>
      <c r="B18" t="s">
        <v>274</v>
      </c>
      <c r="C18" s="294">
        <v>3317</v>
      </c>
      <c r="D18" s="294">
        <v>89</v>
      </c>
      <c r="E18" s="294">
        <v>9</v>
      </c>
      <c r="F18" s="294">
        <v>2</v>
      </c>
      <c r="G18" s="294">
        <v>1623</v>
      </c>
      <c r="H18" s="294">
        <v>86</v>
      </c>
      <c r="I18" s="294">
        <v>11</v>
      </c>
      <c r="J18" s="294">
        <v>3</v>
      </c>
      <c r="K18" s="294">
        <v>1694</v>
      </c>
      <c r="L18" s="294">
        <v>91</v>
      </c>
      <c r="M18" s="294">
        <v>8</v>
      </c>
      <c r="N18" s="294">
        <v>1</v>
      </c>
    </row>
    <row r="19" spans="1:14" x14ac:dyDescent="0.35">
      <c r="A19" t="s">
        <v>275</v>
      </c>
      <c r="B19" t="s">
        <v>276</v>
      </c>
      <c r="C19" s="294">
        <v>3260</v>
      </c>
      <c r="D19" s="294">
        <v>89</v>
      </c>
      <c r="E19" s="294">
        <v>8</v>
      </c>
      <c r="F19" s="294">
        <v>2</v>
      </c>
      <c r="G19" s="294">
        <v>1682</v>
      </c>
      <c r="H19" s="294">
        <v>87</v>
      </c>
      <c r="I19" s="294">
        <v>11</v>
      </c>
      <c r="J19" s="294">
        <v>3</v>
      </c>
      <c r="K19" s="294">
        <v>1578</v>
      </c>
      <c r="L19" s="294">
        <v>93</v>
      </c>
      <c r="M19" s="294">
        <v>6</v>
      </c>
      <c r="N19" s="294">
        <v>1</v>
      </c>
    </row>
    <row r="20" spans="1:14" x14ac:dyDescent="0.35">
      <c r="A20" t="s">
        <v>277</v>
      </c>
      <c r="B20" t="s">
        <v>278</v>
      </c>
      <c r="C20" s="294">
        <v>2674</v>
      </c>
      <c r="D20" s="294">
        <v>91</v>
      </c>
      <c r="E20" s="294">
        <v>7</v>
      </c>
      <c r="F20" s="294">
        <v>2</v>
      </c>
      <c r="G20" s="294">
        <v>1348</v>
      </c>
      <c r="H20" s="294">
        <v>91</v>
      </c>
      <c r="I20" s="294">
        <v>7</v>
      </c>
      <c r="J20" s="294">
        <v>2</v>
      </c>
      <c r="K20" s="294">
        <v>1326</v>
      </c>
      <c r="L20" s="294">
        <v>92</v>
      </c>
      <c r="M20" s="294">
        <v>6</v>
      </c>
      <c r="N20" s="294">
        <v>1</v>
      </c>
    </row>
    <row r="21" spans="1:14" x14ac:dyDescent="0.35">
      <c r="A21" t="s">
        <v>279</v>
      </c>
      <c r="B21" t="s">
        <v>280</v>
      </c>
      <c r="C21" s="294">
        <v>1472</v>
      </c>
      <c r="D21" s="294">
        <v>92</v>
      </c>
      <c r="E21" s="294">
        <v>8</v>
      </c>
      <c r="F21" s="294">
        <v>1</v>
      </c>
      <c r="G21" s="294">
        <v>729</v>
      </c>
      <c r="H21" s="294">
        <v>91</v>
      </c>
      <c r="I21" s="294">
        <v>8</v>
      </c>
      <c r="J21" s="294">
        <v>1</v>
      </c>
      <c r="K21" s="294">
        <v>743</v>
      </c>
      <c r="L21" s="294">
        <v>92</v>
      </c>
      <c r="M21" s="294">
        <v>7</v>
      </c>
      <c r="N21" s="294">
        <v>1</v>
      </c>
    </row>
    <row r="22" spans="1:14" x14ac:dyDescent="0.35">
      <c r="A22" t="s">
        <v>283</v>
      </c>
      <c r="B22" t="s">
        <v>284</v>
      </c>
      <c r="C22" s="294">
        <v>3506</v>
      </c>
      <c r="D22" s="294">
        <v>87</v>
      </c>
      <c r="E22" s="294">
        <v>11</v>
      </c>
      <c r="F22" s="294">
        <v>2</v>
      </c>
      <c r="G22" s="294">
        <v>1817</v>
      </c>
      <c r="H22" s="294">
        <v>85</v>
      </c>
      <c r="I22" s="294">
        <v>13</v>
      </c>
      <c r="J22" s="294">
        <v>3</v>
      </c>
      <c r="K22" s="294">
        <v>1689</v>
      </c>
      <c r="L22" s="294">
        <v>90</v>
      </c>
      <c r="M22" s="294">
        <v>9</v>
      </c>
      <c r="N22" s="294">
        <v>1</v>
      </c>
    </row>
    <row r="23" spans="1:14" x14ac:dyDescent="0.35">
      <c r="A23" t="s">
        <v>285</v>
      </c>
      <c r="B23" t="s">
        <v>286</v>
      </c>
      <c r="C23" s="294">
        <v>4067</v>
      </c>
      <c r="D23" s="294">
        <v>89</v>
      </c>
      <c r="E23" s="294">
        <v>9</v>
      </c>
      <c r="F23" s="294">
        <v>2</v>
      </c>
      <c r="G23" s="294">
        <v>2113</v>
      </c>
      <c r="H23" s="294">
        <v>87</v>
      </c>
      <c r="I23" s="294">
        <v>10</v>
      </c>
      <c r="J23" s="294">
        <v>2</v>
      </c>
      <c r="K23" s="294">
        <v>1954</v>
      </c>
      <c r="L23" s="294">
        <v>91</v>
      </c>
      <c r="M23" s="294">
        <v>7</v>
      </c>
      <c r="N23" s="294">
        <v>1</v>
      </c>
    </row>
    <row r="24" spans="1:14" x14ac:dyDescent="0.35">
      <c r="A24" t="s">
        <v>287</v>
      </c>
      <c r="B24" t="s">
        <v>288</v>
      </c>
      <c r="C24" s="294">
        <v>3159</v>
      </c>
      <c r="D24" s="294">
        <v>93</v>
      </c>
      <c r="E24" s="294">
        <v>6</v>
      </c>
      <c r="F24" s="294">
        <v>1</v>
      </c>
      <c r="G24" s="294">
        <v>1631</v>
      </c>
      <c r="H24" s="294">
        <v>91</v>
      </c>
      <c r="I24" s="294">
        <v>8</v>
      </c>
      <c r="J24" s="294">
        <v>1</v>
      </c>
      <c r="K24" s="294">
        <v>1528</v>
      </c>
      <c r="L24" s="294">
        <v>94</v>
      </c>
      <c r="M24" s="294">
        <v>5</v>
      </c>
      <c r="N24" s="294">
        <v>1</v>
      </c>
    </row>
    <row r="25" spans="1:14" x14ac:dyDescent="0.35">
      <c r="A25" t="s">
        <v>289</v>
      </c>
      <c r="B25" t="s">
        <v>290</v>
      </c>
      <c r="C25" s="294">
        <v>3754</v>
      </c>
      <c r="D25" s="294">
        <v>89</v>
      </c>
      <c r="E25" s="294">
        <v>9</v>
      </c>
      <c r="F25" s="294">
        <v>2</v>
      </c>
      <c r="G25" s="294">
        <v>1976</v>
      </c>
      <c r="H25" s="294">
        <v>86</v>
      </c>
      <c r="I25" s="294">
        <v>11</v>
      </c>
      <c r="J25" s="294">
        <v>3</v>
      </c>
      <c r="K25" s="294">
        <v>1778</v>
      </c>
      <c r="L25" s="294">
        <v>92</v>
      </c>
      <c r="M25" s="294">
        <v>7</v>
      </c>
      <c r="N25" s="294">
        <v>2</v>
      </c>
    </row>
    <row r="26" spans="1:14" x14ac:dyDescent="0.35">
      <c r="A26" t="s">
        <v>291</v>
      </c>
      <c r="B26" t="s">
        <v>292</v>
      </c>
      <c r="C26" s="294">
        <v>3727</v>
      </c>
      <c r="D26" s="294">
        <v>92</v>
      </c>
      <c r="E26" s="294">
        <v>7</v>
      </c>
      <c r="F26" s="294">
        <v>1</v>
      </c>
      <c r="G26" s="294">
        <v>1871</v>
      </c>
      <c r="H26" s="294">
        <v>90</v>
      </c>
      <c r="I26" s="294">
        <v>8</v>
      </c>
      <c r="J26" s="294">
        <v>2</v>
      </c>
      <c r="K26" s="294">
        <v>1856</v>
      </c>
      <c r="L26" s="294">
        <v>94</v>
      </c>
      <c r="M26" s="294">
        <v>5</v>
      </c>
      <c r="N26" s="294">
        <v>1</v>
      </c>
    </row>
    <row r="27" spans="1:14" x14ac:dyDescent="0.35">
      <c r="A27" t="s">
        <v>293</v>
      </c>
      <c r="B27" t="s">
        <v>294</v>
      </c>
      <c r="C27" s="294">
        <v>4629</v>
      </c>
      <c r="D27" s="294">
        <v>88</v>
      </c>
      <c r="E27" s="294">
        <v>11</v>
      </c>
      <c r="F27" s="294">
        <v>1</v>
      </c>
      <c r="G27" s="294">
        <v>2380</v>
      </c>
      <c r="H27" s="294">
        <v>85</v>
      </c>
      <c r="I27" s="294">
        <v>13</v>
      </c>
      <c r="J27" s="294">
        <v>2</v>
      </c>
      <c r="K27" s="294">
        <v>2249</v>
      </c>
      <c r="L27" s="294">
        <v>91</v>
      </c>
      <c r="M27" s="294">
        <v>8</v>
      </c>
      <c r="N27" s="294">
        <v>1</v>
      </c>
    </row>
    <row r="28" spans="1:14" x14ac:dyDescent="0.35">
      <c r="A28" t="s">
        <v>295</v>
      </c>
      <c r="B28" t="s">
        <v>296</v>
      </c>
      <c r="C28" s="294">
        <v>4320</v>
      </c>
      <c r="D28" s="294">
        <v>91</v>
      </c>
      <c r="E28" s="294">
        <v>7</v>
      </c>
      <c r="F28" s="294">
        <v>2</v>
      </c>
      <c r="G28" s="294">
        <v>2252</v>
      </c>
      <c r="H28" s="294">
        <v>89</v>
      </c>
      <c r="I28" s="294">
        <v>9</v>
      </c>
      <c r="J28" s="294">
        <v>2</v>
      </c>
      <c r="K28" s="294">
        <v>2068</v>
      </c>
      <c r="L28" s="294">
        <v>93</v>
      </c>
      <c r="M28" s="294">
        <v>6</v>
      </c>
      <c r="N28" s="294">
        <v>1</v>
      </c>
    </row>
    <row r="29" spans="1:14" x14ac:dyDescent="0.35">
      <c r="A29" t="s">
        <v>297</v>
      </c>
      <c r="B29" t="s">
        <v>298</v>
      </c>
      <c r="C29" s="294">
        <v>4488</v>
      </c>
      <c r="D29" s="294">
        <v>87</v>
      </c>
      <c r="E29" s="294">
        <v>11</v>
      </c>
      <c r="F29" s="294">
        <v>2</v>
      </c>
      <c r="G29" s="294">
        <v>2284</v>
      </c>
      <c r="H29" s="294">
        <v>85</v>
      </c>
      <c r="I29" s="294">
        <v>12</v>
      </c>
      <c r="J29" s="294">
        <v>3</v>
      </c>
      <c r="K29" s="294">
        <v>2204</v>
      </c>
      <c r="L29" s="294">
        <v>89</v>
      </c>
      <c r="M29" s="294">
        <v>10</v>
      </c>
      <c r="N29" s="294">
        <v>2</v>
      </c>
    </row>
    <row r="30" spans="1:14" x14ac:dyDescent="0.35">
      <c r="A30" t="s">
        <v>261</v>
      </c>
      <c r="B30" t="s">
        <v>262</v>
      </c>
      <c r="C30" s="294">
        <v>3124</v>
      </c>
      <c r="D30" s="294">
        <v>86</v>
      </c>
      <c r="E30" s="294">
        <v>13</v>
      </c>
      <c r="F30" s="294">
        <v>2</v>
      </c>
      <c r="G30" s="294">
        <v>1630</v>
      </c>
      <c r="H30" s="294">
        <v>84</v>
      </c>
      <c r="I30" s="294">
        <v>14</v>
      </c>
      <c r="J30" s="294">
        <v>2</v>
      </c>
      <c r="K30" s="294">
        <v>1494</v>
      </c>
      <c r="L30" s="294">
        <v>88</v>
      </c>
      <c r="M30" s="294">
        <v>11</v>
      </c>
      <c r="N30" s="294">
        <v>1</v>
      </c>
    </row>
    <row r="31" spans="1:14" x14ac:dyDescent="0.35">
      <c r="A31" t="s">
        <v>301</v>
      </c>
      <c r="B31" t="s">
        <v>302</v>
      </c>
      <c r="C31" s="294">
        <v>2868</v>
      </c>
      <c r="D31" s="294">
        <v>93</v>
      </c>
      <c r="E31" s="294">
        <v>6</v>
      </c>
      <c r="F31" s="294">
        <v>1</v>
      </c>
      <c r="G31" s="294">
        <v>1486</v>
      </c>
      <c r="H31" s="294">
        <v>92</v>
      </c>
      <c r="I31" s="294">
        <v>7</v>
      </c>
      <c r="J31" s="294">
        <v>2</v>
      </c>
      <c r="K31" s="294">
        <v>1382</v>
      </c>
      <c r="L31" s="294">
        <v>94</v>
      </c>
      <c r="M31" s="294">
        <v>5</v>
      </c>
      <c r="N31" s="294">
        <v>1</v>
      </c>
    </row>
    <row r="32" spans="1:14" x14ac:dyDescent="0.35">
      <c r="A32" t="s">
        <v>303</v>
      </c>
      <c r="B32" t="s">
        <v>304</v>
      </c>
      <c r="C32" s="294">
        <v>2948</v>
      </c>
      <c r="D32" s="294">
        <v>88</v>
      </c>
      <c r="E32" s="294">
        <v>11</v>
      </c>
      <c r="F32" s="294">
        <v>1</v>
      </c>
      <c r="G32" s="294">
        <v>1512</v>
      </c>
      <c r="H32" s="294">
        <v>86</v>
      </c>
      <c r="I32" s="294">
        <v>12</v>
      </c>
      <c r="J32" s="294">
        <v>2</v>
      </c>
      <c r="K32" s="294">
        <v>1436</v>
      </c>
      <c r="L32" s="294">
        <v>90</v>
      </c>
      <c r="M32" s="294">
        <v>9</v>
      </c>
      <c r="N32" s="294">
        <v>1</v>
      </c>
    </row>
    <row r="33" spans="1:14" x14ac:dyDescent="0.35">
      <c r="A33" t="s">
        <v>305</v>
      </c>
      <c r="B33" t="s">
        <v>306</v>
      </c>
      <c r="C33" s="294">
        <v>3758</v>
      </c>
      <c r="D33" s="294">
        <v>90</v>
      </c>
      <c r="E33" s="294">
        <v>9</v>
      </c>
      <c r="F33" s="294">
        <v>1</v>
      </c>
      <c r="G33" s="294">
        <v>1883</v>
      </c>
      <c r="H33" s="294">
        <v>87</v>
      </c>
      <c r="I33" s="294">
        <v>11</v>
      </c>
      <c r="J33" s="294">
        <v>2</v>
      </c>
      <c r="K33" s="294">
        <v>1875</v>
      </c>
      <c r="L33" s="294">
        <v>92</v>
      </c>
      <c r="M33" s="294">
        <v>7</v>
      </c>
      <c r="N33" s="294">
        <v>1</v>
      </c>
    </row>
    <row r="34" spans="1:14" x14ac:dyDescent="0.35">
      <c r="A34" t="s">
        <v>307</v>
      </c>
      <c r="B34" t="s">
        <v>308</v>
      </c>
      <c r="C34" s="294">
        <v>3107</v>
      </c>
      <c r="D34" s="294">
        <v>91</v>
      </c>
      <c r="E34" s="294">
        <v>6</v>
      </c>
      <c r="F34" s="294">
        <v>2</v>
      </c>
      <c r="G34" s="294">
        <v>1614</v>
      </c>
      <c r="H34" s="294">
        <v>89</v>
      </c>
      <c r="I34" s="294">
        <v>8</v>
      </c>
      <c r="J34" s="294">
        <v>3</v>
      </c>
      <c r="K34" s="294">
        <v>1493</v>
      </c>
      <c r="L34" s="294">
        <v>94</v>
      </c>
      <c r="M34" s="294">
        <v>4</v>
      </c>
      <c r="N34" s="294">
        <v>2</v>
      </c>
    </row>
    <row r="35" spans="1:14" x14ac:dyDescent="0.35">
      <c r="A35" t="s">
        <v>309</v>
      </c>
      <c r="B35" t="s">
        <v>310</v>
      </c>
      <c r="C35" s="294">
        <v>1851</v>
      </c>
      <c r="D35" s="294">
        <v>90</v>
      </c>
      <c r="E35" s="294">
        <v>9</v>
      </c>
      <c r="F35" s="294">
        <v>1</v>
      </c>
      <c r="G35" s="294">
        <v>946</v>
      </c>
      <c r="H35" s="294">
        <v>88</v>
      </c>
      <c r="I35" s="294">
        <v>11</v>
      </c>
      <c r="J35" s="294">
        <v>1</v>
      </c>
      <c r="K35" s="294">
        <v>905</v>
      </c>
      <c r="L35" s="294">
        <v>92</v>
      </c>
      <c r="M35" s="294">
        <v>7</v>
      </c>
      <c r="N35" s="294">
        <v>1</v>
      </c>
    </row>
    <row r="36" spans="1:14" x14ac:dyDescent="0.35">
      <c r="A36" t="s">
        <v>311</v>
      </c>
      <c r="B36" t="s">
        <v>312</v>
      </c>
      <c r="C36" s="294">
        <v>2561</v>
      </c>
      <c r="D36" s="294">
        <v>88</v>
      </c>
      <c r="E36" s="294">
        <v>11</v>
      </c>
      <c r="F36" s="294">
        <v>1</v>
      </c>
      <c r="G36" s="294">
        <v>1321</v>
      </c>
      <c r="H36" s="294">
        <v>86</v>
      </c>
      <c r="I36" s="294">
        <v>12</v>
      </c>
      <c r="J36" s="294">
        <v>2</v>
      </c>
      <c r="K36" s="294">
        <v>1240</v>
      </c>
      <c r="L36" s="294">
        <v>90</v>
      </c>
      <c r="M36" s="294">
        <v>10</v>
      </c>
      <c r="N36" s="294">
        <v>1</v>
      </c>
    </row>
    <row r="37" spans="1:14" x14ac:dyDescent="0.35">
      <c r="A37" t="s">
        <v>271</v>
      </c>
      <c r="B37" t="s">
        <v>272</v>
      </c>
      <c r="C37" s="294">
        <v>4766</v>
      </c>
      <c r="D37" s="294">
        <v>91</v>
      </c>
      <c r="E37" s="294">
        <v>7</v>
      </c>
      <c r="F37" s="294">
        <v>2</v>
      </c>
      <c r="G37" s="294">
        <v>2413</v>
      </c>
      <c r="H37" s="294">
        <v>89</v>
      </c>
      <c r="I37" s="294">
        <v>9</v>
      </c>
      <c r="J37" s="294">
        <v>2</v>
      </c>
      <c r="K37" s="294">
        <v>2353</v>
      </c>
      <c r="L37" s="294">
        <v>93</v>
      </c>
      <c r="M37" s="294">
        <v>6</v>
      </c>
      <c r="N37" s="294">
        <v>1</v>
      </c>
    </row>
    <row r="38" spans="1:14" x14ac:dyDescent="0.35">
      <c r="A38" t="s">
        <v>313</v>
      </c>
      <c r="B38" t="s">
        <v>314</v>
      </c>
      <c r="C38" s="294">
        <v>3962</v>
      </c>
      <c r="D38" s="294">
        <v>87</v>
      </c>
      <c r="E38" s="294">
        <v>11</v>
      </c>
      <c r="F38" s="294">
        <v>2</v>
      </c>
      <c r="G38" s="294">
        <v>2069</v>
      </c>
      <c r="H38" s="294">
        <v>84</v>
      </c>
      <c r="I38" s="294">
        <v>14</v>
      </c>
      <c r="J38" s="294">
        <v>3</v>
      </c>
      <c r="K38" s="294">
        <v>1893</v>
      </c>
      <c r="L38" s="294">
        <v>90</v>
      </c>
      <c r="M38" s="294">
        <v>9</v>
      </c>
      <c r="N38" s="294">
        <v>1</v>
      </c>
    </row>
    <row r="39" spans="1:14" x14ac:dyDescent="0.35">
      <c r="A39" t="s">
        <v>315</v>
      </c>
      <c r="B39" t="s">
        <v>316</v>
      </c>
      <c r="C39" s="294">
        <v>2265</v>
      </c>
      <c r="D39" s="294">
        <v>93</v>
      </c>
      <c r="E39" s="294">
        <v>6</v>
      </c>
      <c r="F39" s="294">
        <v>1</v>
      </c>
      <c r="G39" s="294">
        <v>1135</v>
      </c>
      <c r="H39" s="294">
        <v>92</v>
      </c>
      <c r="I39" s="294">
        <v>7</v>
      </c>
      <c r="J39" s="294">
        <v>1</v>
      </c>
      <c r="K39" s="294">
        <v>1130</v>
      </c>
      <c r="L39" s="294">
        <v>94</v>
      </c>
      <c r="M39" s="294">
        <v>5</v>
      </c>
      <c r="N39" s="294">
        <v>0</v>
      </c>
    </row>
    <row r="40" spans="1:14" x14ac:dyDescent="0.35">
      <c r="A40" t="s">
        <v>317</v>
      </c>
      <c r="B40" t="s">
        <v>318</v>
      </c>
      <c r="C40" s="294">
        <v>2258</v>
      </c>
      <c r="D40" s="294">
        <v>92</v>
      </c>
      <c r="E40" s="294">
        <v>7</v>
      </c>
      <c r="F40" s="294">
        <v>1</v>
      </c>
      <c r="G40" s="294">
        <v>1126</v>
      </c>
      <c r="H40" s="294">
        <v>90</v>
      </c>
      <c r="I40" s="294">
        <v>9</v>
      </c>
      <c r="J40" s="294">
        <v>1</v>
      </c>
      <c r="K40" s="294">
        <v>1132</v>
      </c>
      <c r="L40" s="294">
        <v>94</v>
      </c>
      <c r="M40" s="294">
        <v>6</v>
      </c>
      <c r="N40" s="294">
        <v>0</v>
      </c>
    </row>
    <row r="41" spans="1:14" x14ac:dyDescent="0.35">
      <c r="A41" t="s">
        <v>319</v>
      </c>
      <c r="B41" t="s">
        <v>320</v>
      </c>
      <c r="C41" s="294">
        <v>3548</v>
      </c>
      <c r="D41" s="294">
        <v>88</v>
      </c>
      <c r="E41" s="294">
        <v>10</v>
      </c>
      <c r="F41" s="294">
        <v>2</v>
      </c>
      <c r="G41" s="294">
        <v>1862</v>
      </c>
      <c r="H41" s="294">
        <v>86</v>
      </c>
      <c r="I41" s="294">
        <v>12</v>
      </c>
      <c r="J41" s="294">
        <v>3</v>
      </c>
      <c r="K41" s="294">
        <v>1686</v>
      </c>
      <c r="L41" s="294">
        <v>91</v>
      </c>
      <c r="M41" s="294">
        <v>8</v>
      </c>
      <c r="N41" s="294">
        <v>1</v>
      </c>
    </row>
    <row r="42" spans="1:14" x14ac:dyDescent="0.35">
      <c r="A42" t="s">
        <v>198</v>
      </c>
      <c r="B42" t="s">
        <v>199</v>
      </c>
      <c r="C42" s="294">
        <v>15294</v>
      </c>
      <c r="D42" s="294">
        <v>87</v>
      </c>
      <c r="E42" s="294">
        <v>11</v>
      </c>
      <c r="F42" s="294">
        <v>2</v>
      </c>
      <c r="G42" s="294">
        <v>7863</v>
      </c>
      <c r="H42" s="294">
        <v>84</v>
      </c>
      <c r="I42" s="294">
        <v>14</v>
      </c>
      <c r="J42" s="294">
        <v>2</v>
      </c>
      <c r="K42" s="294">
        <v>7431</v>
      </c>
      <c r="L42" s="294">
        <v>90</v>
      </c>
      <c r="M42" s="294">
        <v>9</v>
      </c>
      <c r="N42" s="294">
        <v>1</v>
      </c>
    </row>
    <row r="43" spans="1:14" x14ac:dyDescent="0.35">
      <c r="A43" t="s">
        <v>200</v>
      </c>
      <c r="B43" t="s">
        <v>201</v>
      </c>
      <c r="C43" s="294">
        <v>4187</v>
      </c>
      <c r="D43" s="294">
        <v>89</v>
      </c>
      <c r="E43" s="294">
        <v>10</v>
      </c>
      <c r="F43" s="294">
        <v>1</v>
      </c>
      <c r="G43" s="294">
        <v>2133</v>
      </c>
      <c r="H43" s="294">
        <v>87</v>
      </c>
      <c r="I43" s="294">
        <v>11</v>
      </c>
      <c r="J43" s="294">
        <v>1</v>
      </c>
      <c r="K43" s="294">
        <v>2054</v>
      </c>
      <c r="L43" s="294">
        <v>90</v>
      </c>
      <c r="M43" s="294">
        <v>9</v>
      </c>
      <c r="N43" s="294">
        <v>1</v>
      </c>
    </row>
    <row r="44" spans="1:14" x14ac:dyDescent="0.35">
      <c r="A44" t="s">
        <v>202</v>
      </c>
      <c r="B44" t="s">
        <v>203</v>
      </c>
      <c r="C44" s="294">
        <v>3620</v>
      </c>
      <c r="D44" s="294">
        <v>89</v>
      </c>
      <c r="E44" s="294">
        <v>10</v>
      </c>
      <c r="F44" s="294">
        <v>2</v>
      </c>
      <c r="G44" s="294">
        <v>1821</v>
      </c>
      <c r="H44" s="294">
        <v>87</v>
      </c>
      <c r="I44" s="294">
        <v>11</v>
      </c>
      <c r="J44" s="294">
        <v>2</v>
      </c>
      <c r="K44" s="294">
        <v>1799</v>
      </c>
      <c r="L44" s="294">
        <v>91</v>
      </c>
      <c r="M44" s="294">
        <v>8</v>
      </c>
      <c r="N44" s="294">
        <v>1</v>
      </c>
    </row>
    <row r="45" spans="1:14" x14ac:dyDescent="0.35">
      <c r="A45" t="s">
        <v>206</v>
      </c>
      <c r="B45" t="s">
        <v>207</v>
      </c>
      <c r="C45" s="294">
        <v>4156</v>
      </c>
      <c r="D45" s="294">
        <v>88</v>
      </c>
      <c r="E45" s="294">
        <v>11</v>
      </c>
      <c r="F45" s="294">
        <v>1</v>
      </c>
      <c r="G45" s="294">
        <v>2189</v>
      </c>
      <c r="H45" s="294">
        <v>86</v>
      </c>
      <c r="I45" s="294">
        <v>13</v>
      </c>
      <c r="J45" s="294">
        <v>1</v>
      </c>
      <c r="K45" s="294">
        <v>1967</v>
      </c>
      <c r="L45" s="294">
        <v>91</v>
      </c>
      <c r="M45" s="294">
        <v>9</v>
      </c>
      <c r="N45" s="294">
        <v>1</v>
      </c>
    </row>
    <row r="46" spans="1:14" x14ac:dyDescent="0.35">
      <c r="A46" t="s">
        <v>210</v>
      </c>
      <c r="B46" t="s">
        <v>211</v>
      </c>
      <c r="C46" s="294">
        <v>2643</v>
      </c>
      <c r="D46" s="294">
        <v>93</v>
      </c>
      <c r="E46" s="294">
        <v>7</v>
      </c>
      <c r="F46" s="294">
        <v>1</v>
      </c>
      <c r="G46" s="294">
        <v>1409</v>
      </c>
      <c r="H46" s="294">
        <v>91</v>
      </c>
      <c r="I46" s="294">
        <v>8</v>
      </c>
      <c r="J46" s="294">
        <v>1</v>
      </c>
      <c r="K46" s="294">
        <v>1234</v>
      </c>
      <c r="L46" s="294">
        <v>95</v>
      </c>
      <c r="M46" s="294">
        <v>5</v>
      </c>
      <c r="N46" s="294">
        <v>0</v>
      </c>
    </row>
    <row r="47" spans="1:14" x14ac:dyDescent="0.35">
      <c r="A47" t="s">
        <v>218</v>
      </c>
      <c r="B47" t="s">
        <v>219</v>
      </c>
      <c r="C47" s="294">
        <v>3535</v>
      </c>
      <c r="D47" s="294">
        <v>92</v>
      </c>
      <c r="E47" s="294">
        <v>8</v>
      </c>
      <c r="F47" s="294">
        <v>1</v>
      </c>
      <c r="G47" s="294">
        <v>1811</v>
      </c>
      <c r="H47" s="294">
        <v>90</v>
      </c>
      <c r="I47" s="294">
        <v>9</v>
      </c>
      <c r="J47" s="294">
        <v>1</v>
      </c>
      <c r="K47" s="294">
        <v>1724</v>
      </c>
      <c r="L47" s="294">
        <v>93</v>
      </c>
      <c r="M47" s="294">
        <v>6</v>
      </c>
      <c r="N47" s="294">
        <v>1</v>
      </c>
    </row>
    <row r="48" spans="1:14" x14ac:dyDescent="0.35">
      <c r="A48" t="s">
        <v>222</v>
      </c>
      <c r="B48" t="s">
        <v>223</v>
      </c>
      <c r="C48" s="294">
        <v>3136</v>
      </c>
      <c r="D48" s="294">
        <v>88</v>
      </c>
      <c r="E48" s="294">
        <v>11</v>
      </c>
      <c r="F48" s="294">
        <v>1</v>
      </c>
      <c r="G48" s="294">
        <v>1553</v>
      </c>
      <c r="H48" s="294">
        <v>85</v>
      </c>
      <c r="I48" s="294">
        <v>13</v>
      </c>
      <c r="J48" s="294">
        <v>1</v>
      </c>
      <c r="K48" s="294">
        <v>1583</v>
      </c>
      <c r="L48" s="294">
        <v>90</v>
      </c>
      <c r="M48" s="294">
        <v>9</v>
      </c>
      <c r="N48" s="294">
        <v>1</v>
      </c>
    </row>
    <row r="49" spans="1:14" x14ac:dyDescent="0.35">
      <c r="A49" t="s">
        <v>116</v>
      </c>
      <c r="B49" t="s">
        <v>117</v>
      </c>
      <c r="C49" s="294">
        <v>1752</v>
      </c>
      <c r="D49" s="294">
        <v>87</v>
      </c>
      <c r="E49" s="294">
        <v>12</v>
      </c>
      <c r="F49" s="294">
        <v>2</v>
      </c>
      <c r="G49" s="294">
        <v>893</v>
      </c>
      <c r="H49" s="294">
        <v>85</v>
      </c>
      <c r="I49" s="294">
        <v>13</v>
      </c>
      <c r="J49" s="294">
        <v>2</v>
      </c>
      <c r="K49" s="294">
        <v>859</v>
      </c>
      <c r="L49" s="294">
        <v>88</v>
      </c>
      <c r="M49" s="294">
        <v>10</v>
      </c>
      <c r="N49" s="294">
        <v>1</v>
      </c>
    </row>
    <row r="50" spans="1:14" x14ac:dyDescent="0.35">
      <c r="A50" t="s">
        <v>120</v>
      </c>
      <c r="B50" t="s">
        <v>121</v>
      </c>
      <c r="C50" s="294">
        <v>4908</v>
      </c>
      <c r="D50" s="294">
        <v>84</v>
      </c>
      <c r="E50" s="294">
        <v>14</v>
      </c>
      <c r="F50" s="294">
        <v>2</v>
      </c>
      <c r="G50" s="294">
        <v>2526</v>
      </c>
      <c r="H50" s="294">
        <v>82</v>
      </c>
      <c r="I50" s="294">
        <v>17</v>
      </c>
      <c r="J50" s="294">
        <v>2</v>
      </c>
      <c r="K50" s="294">
        <v>2382</v>
      </c>
      <c r="L50" s="294">
        <v>87</v>
      </c>
      <c r="M50" s="294">
        <v>12</v>
      </c>
      <c r="N50" s="294">
        <v>1</v>
      </c>
    </row>
    <row r="51" spans="1:14" x14ac:dyDescent="0.35">
      <c r="A51" t="s">
        <v>132</v>
      </c>
      <c r="B51" t="s">
        <v>424</v>
      </c>
      <c r="C51" s="294">
        <v>2000</v>
      </c>
      <c r="D51" s="294">
        <v>92</v>
      </c>
      <c r="E51" s="294">
        <v>7</v>
      </c>
      <c r="F51" s="294">
        <v>1</v>
      </c>
      <c r="G51" s="294">
        <v>1018</v>
      </c>
      <c r="H51" s="294">
        <v>90</v>
      </c>
      <c r="I51" s="294">
        <v>8</v>
      </c>
      <c r="J51" s="294">
        <v>1</v>
      </c>
      <c r="K51" s="294">
        <v>982</v>
      </c>
      <c r="L51" s="294">
        <v>94</v>
      </c>
      <c r="M51" s="294">
        <v>5</v>
      </c>
      <c r="N51" s="294">
        <v>1</v>
      </c>
    </row>
    <row r="52" spans="1:14" x14ac:dyDescent="0.35">
      <c r="A52" t="s">
        <v>130</v>
      </c>
      <c r="B52" t="s">
        <v>131</v>
      </c>
      <c r="C52" s="294">
        <v>2913</v>
      </c>
      <c r="D52" s="294">
        <v>89</v>
      </c>
      <c r="E52" s="294">
        <v>10</v>
      </c>
      <c r="F52" s="294">
        <v>1</v>
      </c>
      <c r="G52" s="294">
        <v>1484</v>
      </c>
      <c r="H52" s="294">
        <v>87</v>
      </c>
      <c r="I52" s="294">
        <v>11</v>
      </c>
      <c r="J52" s="294">
        <v>2</v>
      </c>
      <c r="K52" s="294">
        <v>1429</v>
      </c>
      <c r="L52" s="294">
        <v>91</v>
      </c>
      <c r="M52" s="294">
        <v>8</v>
      </c>
      <c r="N52" s="294">
        <v>1</v>
      </c>
    </row>
    <row r="53" spans="1:14" x14ac:dyDescent="0.35">
      <c r="A53" t="s">
        <v>143</v>
      </c>
      <c r="B53" t="s">
        <v>144</v>
      </c>
      <c r="C53" s="294">
        <v>3703</v>
      </c>
      <c r="D53" s="294">
        <v>88</v>
      </c>
      <c r="E53" s="294">
        <v>11</v>
      </c>
      <c r="F53" s="294">
        <v>1</v>
      </c>
      <c r="G53" s="294">
        <v>1919</v>
      </c>
      <c r="H53" s="294">
        <v>86</v>
      </c>
      <c r="I53" s="294">
        <v>13</v>
      </c>
      <c r="J53" s="294">
        <v>2</v>
      </c>
      <c r="K53" s="294">
        <v>1784</v>
      </c>
      <c r="L53" s="294">
        <v>91</v>
      </c>
      <c r="M53" s="294">
        <v>8</v>
      </c>
      <c r="N53" s="294">
        <v>1</v>
      </c>
    </row>
    <row r="54" spans="1:14" x14ac:dyDescent="0.35">
      <c r="A54" t="s">
        <v>104</v>
      </c>
      <c r="B54" t="s">
        <v>105</v>
      </c>
      <c r="C54" s="294">
        <v>3721</v>
      </c>
      <c r="D54" s="294">
        <v>89</v>
      </c>
      <c r="E54" s="294">
        <v>10</v>
      </c>
      <c r="F54" s="294">
        <v>2</v>
      </c>
      <c r="G54" s="294">
        <v>1893</v>
      </c>
      <c r="H54" s="294">
        <v>87</v>
      </c>
      <c r="I54" s="294">
        <v>12</v>
      </c>
      <c r="J54" s="294">
        <v>2</v>
      </c>
      <c r="K54" s="294">
        <v>1828</v>
      </c>
      <c r="L54" s="294">
        <v>91</v>
      </c>
      <c r="M54" s="294">
        <v>8</v>
      </c>
      <c r="N54" s="294">
        <v>2</v>
      </c>
    </row>
    <row r="55" spans="1:14" x14ac:dyDescent="0.35">
      <c r="A55" t="s">
        <v>106</v>
      </c>
      <c r="B55" t="s">
        <v>107</v>
      </c>
      <c r="C55" s="294">
        <v>2263</v>
      </c>
      <c r="D55" s="294">
        <v>85</v>
      </c>
      <c r="E55" s="294">
        <v>14</v>
      </c>
      <c r="F55" s="294">
        <v>1</v>
      </c>
      <c r="G55" s="294">
        <v>1115</v>
      </c>
      <c r="H55" s="294">
        <v>84</v>
      </c>
      <c r="I55" s="294">
        <v>16</v>
      </c>
      <c r="J55" s="294">
        <v>1</v>
      </c>
      <c r="K55" s="294">
        <v>1148</v>
      </c>
      <c r="L55" s="294">
        <v>87</v>
      </c>
      <c r="M55" s="294">
        <v>12</v>
      </c>
      <c r="N55" s="294">
        <v>1</v>
      </c>
    </row>
    <row r="56" spans="1:14" x14ac:dyDescent="0.35">
      <c r="A56" t="s">
        <v>122</v>
      </c>
      <c r="B56" t="s">
        <v>123</v>
      </c>
      <c r="C56" s="294">
        <v>6485</v>
      </c>
      <c r="D56" s="294">
        <v>86</v>
      </c>
      <c r="E56" s="294">
        <v>12</v>
      </c>
      <c r="F56" s="294">
        <v>2</v>
      </c>
      <c r="G56" s="294">
        <v>3275</v>
      </c>
      <c r="H56" s="294">
        <v>84</v>
      </c>
      <c r="I56" s="294">
        <v>14</v>
      </c>
      <c r="J56" s="294">
        <v>2</v>
      </c>
      <c r="K56" s="294">
        <v>3210</v>
      </c>
      <c r="L56" s="294">
        <v>89</v>
      </c>
      <c r="M56" s="294">
        <v>10</v>
      </c>
      <c r="N56" s="294">
        <v>1</v>
      </c>
    </row>
    <row r="57" spans="1:14" x14ac:dyDescent="0.35">
      <c r="A57" t="s">
        <v>124</v>
      </c>
      <c r="B57" t="s">
        <v>125</v>
      </c>
      <c r="C57" s="294">
        <v>3287</v>
      </c>
      <c r="D57" s="294">
        <v>90</v>
      </c>
      <c r="E57" s="294">
        <v>9</v>
      </c>
      <c r="F57" s="294">
        <v>1</v>
      </c>
      <c r="G57" s="294">
        <v>1659</v>
      </c>
      <c r="H57" s="294">
        <v>87</v>
      </c>
      <c r="I57" s="294">
        <v>11</v>
      </c>
      <c r="J57" s="294">
        <v>2</v>
      </c>
      <c r="K57" s="294">
        <v>1628</v>
      </c>
      <c r="L57" s="294">
        <v>92</v>
      </c>
      <c r="M57" s="294">
        <v>7</v>
      </c>
      <c r="N57" s="294">
        <v>1</v>
      </c>
    </row>
    <row r="58" spans="1:14" x14ac:dyDescent="0.35">
      <c r="A58" t="s">
        <v>126</v>
      </c>
      <c r="B58" t="s">
        <v>127</v>
      </c>
      <c r="C58" s="294">
        <v>2861</v>
      </c>
      <c r="D58" s="294">
        <v>91</v>
      </c>
      <c r="E58" s="294">
        <v>8</v>
      </c>
      <c r="F58" s="294">
        <v>1</v>
      </c>
      <c r="G58" s="294">
        <v>1486</v>
      </c>
      <c r="H58" s="294">
        <v>89</v>
      </c>
      <c r="I58" s="294">
        <v>9</v>
      </c>
      <c r="J58" s="294">
        <v>2</v>
      </c>
      <c r="K58" s="294">
        <v>1375</v>
      </c>
      <c r="L58" s="294">
        <v>93</v>
      </c>
      <c r="M58" s="294">
        <v>6</v>
      </c>
      <c r="N58" s="294">
        <v>1</v>
      </c>
    </row>
    <row r="59" spans="1:14" x14ac:dyDescent="0.35">
      <c r="A59" t="s">
        <v>128</v>
      </c>
      <c r="B59" t="s">
        <v>129</v>
      </c>
      <c r="C59" s="294">
        <v>2906</v>
      </c>
      <c r="D59" s="294">
        <v>89</v>
      </c>
      <c r="E59" s="294">
        <v>10</v>
      </c>
      <c r="F59" s="294">
        <v>1</v>
      </c>
      <c r="G59" s="294">
        <v>1536</v>
      </c>
      <c r="H59" s="294">
        <v>87</v>
      </c>
      <c r="I59" s="294">
        <v>11</v>
      </c>
      <c r="J59" s="294">
        <v>2</v>
      </c>
      <c r="K59" s="294">
        <v>1370</v>
      </c>
      <c r="L59" s="294">
        <v>91</v>
      </c>
      <c r="M59" s="294">
        <v>8</v>
      </c>
      <c r="N59" s="294">
        <v>1</v>
      </c>
    </row>
    <row r="60" spans="1:14" x14ac:dyDescent="0.35">
      <c r="A60" t="s">
        <v>133</v>
      </c>
      <c r="B60" t="s">
        <v>134</v>
      </c>
      <c r="C60" s="294">
        <v>3383</v>
      </c>
      <c r="D60" s="294">
        <v>89</v>
      </c>
      <c r="E60" s="294">
        <v>9</v>
      </c>
      <c r="F60" s="294">
        <v>1</v>
      </c>
      <c r="G60" s="294">
        <v>1765</v>
      </c>
      <c r="H60" s="294">
        <v>87</v>
      </c>
      <c r="I60" s="294">
        <v>11</v>
      </c>
      <c r="J60" s="294">
        <v>2</v>
      </c>
      <c r="K60" s="294">
        <v>1618</v>
      </c>
      <c r="L60" s="294">
        <v>92</v>
      </c>
      <c r="M60" s="294">
        <v>7</v>
      </c>
      <c r="N60" s="294">
        <v>1</v>
      </c>
    </row>
    <row r="61" spans="1:14" x14ac:dyDescent="0.35">
      <c r="A61" t="s">
        <v>135</v>
      </c>
      <c r="B61" t="s">
        <v>136</v>
      </c>
      <c r="C61" s="294">
        <v>2768</v>
      </c>
      <c r="D61" s="294">
        <v>88</v>
      </c>
      <c r="E61" s="294">
        <v>12</v>
      </c>
      <c r="F61" s="294">
        <v>1</v>
      </c>
      <c r="G61" s="294">
        <v>1435</v>
      </c>
      <c r="H61" s="294">
        <v>85</v>
      </c>
      <c r="I61" s="294">
        <v>14</v>
      </c>
      <c r="J61" s="294">
        <v>1</v>
      </c>
      <c r="K61" s="294">
        <v>1333</v>
      </c>
      <c r="L61" s="294">
        <v>90</v>
      </c>
      <c r="M61" s="294">
        <v>10</v>
      </c>
      <c r="N61" s="294">
        <v>0</v>
      </c>
    </row>
    <row r="62" spans="1:14" x14ac:dyDescent="0.35">
      <c r="A62" t="s">
        <v>137</v>
      </c>
      <c r="B62" t="s">
        <v>138</v>
      </c>
      <c r="C62" s="294">
        <v>2831</v>
      </c>
      <c r="D62" s="294">
        <v>92</v>
      </c>
      <c r="E62" s="294">
        <v>6</v>
      </c>
      <c r="F62" s="294">
        <v>1</v>
      </c>
      <c r="G62" s="294">
        <v>1467</v>
      </c>
      <c r="H62" s="294">
        <v>90</v>
      </c>
      <c r="I62" s="294">
        <v>8</v>
      </c>
      <c r="J62" s="294">
        <v>2</v>
      </c>
      <c r="K62" s="294">
        <v>1364</v>
      </c>
      <c r="L62" s="294">
        <v>94</v>
      </c>
      <c r="M62" s="294">
        <v>5</v>
      </c>
      <c r="N62" s="294">
        <v>1</v>
      </c>
    </row>
    <row r="63" spans="1:14" x14ac:dyDescent="0.35">
      <c r="A63" t="s">
        <v>141</v>
      </c>
      <c r="B63" t="s">
        <v>142</v>
      </c>
      <c r="C63" s="294">
        <v>3586</v>
      </c>
      <c r="D63" s="294">
        <v>93</v>
      </c>
      <c r="E63" s="294">
        <v>7</v>
      </c>
      <c r="F63" s="294">
        <v>1</v>
      </c>
      <c r="G63" s="294">
        <v>1815</v>
      </c>
      <c r="H63" s="294">
        <v>91</v>
      </c>
      <c r="I63" s="294">
        <v>8</v>
      </c>
      <c r="J63" s="294">
        <v>1</v>
      </c>
      <c r="K63" s="294">
        <v>1771</v>
      </c>
      <c r="L63" s="294">
        <v>94</v>
      </c>
      <c r="M63" s="294">
        <v>5</v>
      </c>
      <c r="N63" s="294">
        <v>1</v>
      </c>
    </row>
    <row r="64" spans="1:14" x14ac:dyDescent="0.35">
      <c r="A64" t="s">
        <v>147</v>
      </c>
      <c r="B64" t="s">
        <v>148</v>
      </c>
      <c r="C64" s="294">
        <v>2748</v>
      </c>
      <c r="D64" s="294">
        <v>88</v>
      </c>
      <c r="E64" s="294">
        <v>11</v>
      </c>
      <c r="F64" s="294">
        <v>1</v>
      </c>
      <c r="G64" s="294">
        <v>1446</v>
      </c>
      <c r="H64" s="294">
        <v>86</v>
      </c>
      <c r="I64" s="294">
        <v>12</v>
      </c>
      <c r="J64" s="294">
        <v>2</v>
      </c>
      <c r="K64" s="294">
        <v>1302</v>
      </c>
      <c r="L64" s="294">
        <v>90</v>
      </c>
      <c r="M64" s="294">
        <v>9</v>
      </c>
      <c r="N64" s="294">
        <v>1</v>
      </c>
    </row>
    <row r="65" spans="1:14" x14ac:dyDescent="0.35">
      <c r="A65" t="s">
        <v>153</v>
      </c>
      <c r="B65" t="s">
        <v>154</v>
      </c>
      <c r="C65" s="294">
        <v>3544</v>
      </c>
      <c r="D65" s="294">
        <v>85</v>
      </c>
      <c r="E65" s="294">
        <v>14</v>
      </c>
      <c r="F65" s="294">
        <v>1</v>
      </c>
      <c r="G65" s="294">
        <v>1779</v>
      </c>
      <c r="H65" s="294">
        <v>82</v>
      </c>
      <c r="I65" s="294">
        <v>16</v>
      </c>
      <c r="J65" s="294">
        <v>2</v>
      </c>
      <c r="K65" s="294">
        <v>1765</v>
      </c>
      <c r="L65" s="294">
        <v>88</v>
      </c>
      <c r="M65" s="294">
        <v>12</v>
      </c>
      <c r="N65" s="294">
        <v>1</v>
      </c>
    </row>
    <row r="66" spans="1:14" x14ac:dyDescent="0.35">
      <c r="A66" t="s">
        <v>168</v>
      </c>
      <c r="B66" t="s">
        <v>169</v>
      </c>
      <c r="C66" s="294">
        <v>3210</v>
      </c>
      <c r="D66" s="294">
        <v>84</v>
      </c>
      <c r="E66" s="294">
        <v>15</v>
      </c>
      <c r="F66" s="294">
        <v>1</v>
      </c>
      <c r="G66" s="294">
        <v>1673</v>
      </c>
      <c r="H66" s="294">
        <v>82</v>
      </c>
      <c r="I66" s="294">
        <v>17</v>
      </c>
      <c r="J66" s="294">
        <v>1</v>
      </c>
      <c r="K66" s="294">
        <v>1537</v>
      </c>
      <c r="L66" s="294">
        <v>86</v>
      </c>
      <c r="M66" s="294">
        <v>14</v>
      </c>
      <c r="N66" s="294">
        <v>1</v>
      </c>
    </row>
    <row r="67" spans="1:14" x14ac:dyDescent="0.35">
      <c r="A67" t="s">
        <v>170</v>
      </c>
      <c r="B67" t="s">
        <v>171</v>
      </c>
      <c r="C67" s="294">
        <v>6197</v>
      </c>
      <c r="D67" s="294">
        <v>85</v>
      </c>
      <c r="E67" s="294">
        <v>13</v>
      </c>
      <c r="F67" s="294">
        <v>2</v>
      </c>
      <c r="G67" s="294">
        <v>3142</v>
      </c>
      <c r="H67" s="294">
        <v>83</v>
      </c>
      <c r="I67" s="294">
        <v>15</v>
      </c>
      <c r="J67" s="294">
        <v>2</v>
      </c>
      <c r="K67" s="294">
        <v>3055</v>
      </c>
      <c r="L67" s="294">
        <v>87</v>
      </c>
      <c r="M67" s="294">
        <v>11</v>
      </c>
      <c r="N67" s="294">
        <v>2</v>
      </c>
    </row>
    <row r="68" spans="1:14" x14ac:dyDescent="0.35">
      <c r="A68" t="s">
        <v>149</v>
      </c>
      <c r="B68" t="s">
        <v>150</v>
      </c>
      <c r="C68" s="294">
        <v>7694</v>
      </c>
      <c r="D68" s="294">
        <v>86</v>
      </c>
      <c r="E68" s="294">
        <v>13</v>
      </c>
      <c r="F68" s="294">
        <v>1</v>
      </c>
      <c r="G68" s="294">
        <v>3964</v>
      </c>
      <c r="H68" s="294">
        <v>83</v>
      </c>
      <c r="I68" s="294">
        <v>15</v>
      </c>
      <c r="J68" s="294">
        <v>2</v>
      </c>
      <c r="K68" s="294">
        <v>3730</v>
      </c>
      <c r="L68" s="294">
        <v>88</v>
      </c>
      <c r="M68" s="294">
        <v>11</v>
      </c>
      <c r="N68" s="294">
        <v>1</v>
      </c>
    </row>
    <row r="69" spans="1:14" x14ac:dyDescent="0.35">
      <c r="A69" t="s">
        <v>151</v>
      </c>
      <c r="B69" t="s">
        <v>152</v>
      </c>
      <c r="C69" s="294">
        <v>2608</v>
      </c>
      <c r="D69" s="294">
        <v>91</v>
      </c>
      <c r="E69" s="294">
        <v>7</v>
      </c>
      <c r="F69" s="294">
        <v>1</v>
      </c>
      <c r="G69" s="294">
        <v>1314</v>
      </c>
      <c r="H69" s="294">
        <v>89</v>
      </c>
      <c r="I69" s="294">
        <v>9</v>
      </c>
      <c r="J69" s="294">
        <v>2</v>
      </c>
      <c r="K69" s="294">
        <v>1294</v>
      </c>
      <c r="L69" s="294">
        <v>94</v>
      </c>
      <c r="M69" s="294">
        <v>6</v>
      </c>
      <c r="N69" s="294">
        <v>1</v>
      </c>
    </row>
    <row r="70" spans="1:14" x14ac:dyDescent="0.35">
      <c r="A70" t="s">
        <v>158</v>
      </c>
      <c r="B70" t="s">
        <v>159</v>
      </c>
      <c r="C70" s="294">
        <v>5309</v>
      </c>
      <c r="D70" s="294">
        <v>88</v>
      </c>
      <c r="E70" s="294">
        <v>10</v>
      </c>
      <c r="F70" s="294">
        <v>1</v>
      </c>
      <c r="G70" s="294">
        <v>2669</v>
      </c>
      <c r="H70" s="294">
        <v>86</v>
      </c>
      <c r="I70" s="294">
        <v>12</v>
      </c>
      <c r="J70" s="294">
        <v>2</v>
      </c>
      <c r="K70" s="294">
        <v>2640</v>
      </c>
      <c r="L70" s="294">
        <v>90</v>
      </c>
      <c r="M70" s="294">
        <v>9</v>
      </c>
      <c r="N70" s="294">
        <v>1</v>
      </c>
    </row>
    <row r="71" spans="1:14" x14ac:dyDescent="0.35">
      <c r="A71" t="s">
        <v>160</v>
      </c>
      <c r="B71" t="s">
        <v>161</v>
      </c>
      <c r="C71" s="294">
        <v>8866</v>
      </c>
      <c r="D71" s="294">
        <v>87</v>
      </c>
      <c r="E71" s="294">
        <v>12</v>
      </c>
      <c r="F71" s="294">
        <v>1</v>
      </c>
      <c r="G71" s="294">
        <v>4533</v>
      </c>
      <c r="H71" s="294">
        <v>85</v>
      </c>
      <c r="I71" s="294">
        <v>13</v>
      </c>
      <c r="J71" s="294">
        <v>2</v>
      </c>
      <c r="K71" s="294">
        <v>4333</v>
      </c>
      <c r="L71" s="294">
        <v>89</v>
      </c>
      <c r="M71" s="294">
        <v>10</v>
      </c>
      <c r="N71" s="294">
        <v>1</v>
      </c>
    </row>
    <row r="72" spans="1:14" x14ac:dyDescent="0.35">
      <c r="A72" t="s">
        <v>172</v>
      </c>
      <c r="B72" t="s">
        <v>173</v>
      </c>
      <c r="C72" s="294">
        <v>3807</v>
      </c>
      <c r="D72" s="294">
        <v>87</v>
      </c>
      <c r="E72" s="294">
        <v>11</v>
      </c>
      <c r="F72" s="294">
        <v>2</v>
      </c>
      <c r="G72" s="294">
        <v>1921</v>
      </c>
      <c r="H72" s="294">
        <v>84</v>
      </c>
      <c r="I72" s="294">
        <v>14</v>
      </c>
      <c r="J72" s="294">
        <v>2</v>
      </c>
      <c r="K72" s="294">
        <v>1886</v>
      </c>
      <c r="L72" s="294">
        <v>91</v>
      </c>
      <c r="M72" s="294">
        <v>8</v>
      </c>
      <c r="N72" s="294">
        <v>1</v>
      </c>
    </row>
    <row r="73" spans="1:14" x14ac:dyDescent="0.35">
      <c r="A73" t="s">
        <v>635</v>
      </c>
      <c r="B73" t="s">
        <v>79</v>
      </c>
      <c r="C73" s="294">
        <v>2073</v>
      </c>
      <c r="D73" s="294">
        <v>89</v>
      </c>
      <c r="E73" s="294">
        <v>11</v>
      </c>
      <c r="F73" s="294">
        <v>0</v>
      </c>
      <c r="G73" s="294">
        <v>1036</v>
      </c>
      <c r="H73" s="294">
        <v>86</v>
      </c>
      <c r="I73" s="294">
        <v>13</v>
      </c>
      <c r="J73" s="294">
        <v>0</v>
      </c>
      <c r="K73" s="294">
        <v>1037</v>
      </c>
      <c r="L73" s="294">
        <v>92</v>
      </c>
      <c r="M73" s="294">
        <v>8</v>
      </c>
      <c r="N73" s="294">
        <v>0</v>
      </c>
    </row>
    <row r="74" spans="1:14" x14ac:dyDescent="0.35">
      <c r="A74" t="s">
        <v>84</v>
      </c>
      <c r="B74" t="s">
        <v>85</v>
      </c>
      <c r="C74" s="294">
        <v>2906</v>
      </c>
      <c r="D74" s="294">
        <v>86</v>
      </c>
      <c r="E74" s="294">
        <v>12</v>
      </c>
      <c r="F74" s="294">
        <v>2</v>
      </c>
      <c r="G74" s="294">
        <v>1479</v>
      </c>
      <c r="H74" s="294">
        <v>85</v>
      </c>
      <c r="I74" s="294">
        <v>13</v>
      </c>
      <c r="J74" s="294">
        <v>2</v>
      </c>
      <c r="K74" s="294">
        <v>1427</v>
      </c>
      <c r="L74" s="294">
        <v>88</v>
      </c>
      <c r="M74" s="294">
        <v>11</v>
      </c>
      <c r="N74" s="294">
        <v>1</v>
      </c>
    </row>
    <row r="75" spans="1:14" x14ac:dyDescent="0.35">
      <c r="A75" t="s">
        <v>86</v>
      </c>
      <c r="B75" t="s">
        <v>87</v>
      </c>
      <c r="C75" s="294">
        <v>2197</v>
      </c>
      <c r="D75" s="294">
        <v>90</v>
      </c>
      <c r="E75" s="294">
        <v>9</v>
      </c>
      <c r="F75" s="294">
        <v>1</v>
      </c>
      <c r="G75" s="294">
        <v>1154</v>
      </c>
      <c r="H75" s="294">
        <v>88</v>
      </c>
      <c r="I75" s="294">
        <v>10</v>
      </c>
      <c r="J75" s="294">
        <v>2</v>
      </c>
      <c r="K75" s="294">
        <v>1043</v>
      </c>
      <c r="L75" s="294">
        <v>92</v>
      </c>
      <c r="M75" s="294">
        <v>7</v>
      </c>
      <c r="N75" s="294">
        <v>1</v>
      </c>
    </row>
    <row r="76" spans="1:14" x14ac:dyDescent="0.35">
      <c r="A76" t="s">
        <v>92</v>
      </c>
      <c r="B76" t="s">
        <v>93</v>
      </c>
      <c r="C76" s="294">
        <v>1583</v>
      </c>
      <c r="D76" s="294">
        <v>87</v>
      </c>
      <c r="E76" s="294">
        <v>12</v>
      </c>
      <c r="F76" s="294">
        <v>1</v>
      </c>
      <c r="G76" s="294">
        <v>780</v>
      </c>
      <c r="H76" s="294">
        <v>85</v>
      </c>
      <c r="I76" s="294">
        <v>14</v>
      </c>
      <c r="J76" s="294">
        <v>1</v>
      </c>
      <c r="K76" s="294">
        <v>803</v>
      </c>
      <c r="L76" s="294">
        <v>90</v>
      </c>
      <c r="M76" s="294">
        <v>10</v>
      </c>
      <c r="N76" s="294">
        <v>1</v>
      </c>
    </row>
    <row r="77" spans="1:14" x14ac:dyDescent="0.35">
      <c r="A77" t="s">
        <v>96</v>
      </c>
      <c r="B77" t="s">
        <v>97</v>
      </c>
      <c r="C77" s="294">
        <v>3176</v>
      </c>
      <c r="D77" s="294">
        <v>92</v>
      </c>
      <c r="E77" s="294">
        <v>7</v>
      </c>
      <c r="F77" s="294">
        <v>1</v>
      </c>
      <c r="G77" s="294">
        <v>1637</v>
      </c>
      <c r="H77" s="294">
        <v>89</v>
      </c>
      <c r="I77" s="294">
        <v>10</v>
      </c>
      <c r="J77" s="294">
        <v>1</v>
      </c>
      <c r="K77" s="294">
        <v>1539</v>
      </c>
      <c r="L77" s="294">
        <v>95</v>
      </c>
      <c r="M77" s="294">
        <v>4</v>
      </c>
      <c r="N77" s="294">
        <v>1</v>
      </c>
    </row>
    <row r="78" spans="1:14" x14ac:dyDescent="0.35">
      <c r="A78" t="s">
        <v>376</v>
      </c>
      <c r="B78" t="s">
        <v>377</v>
      </c>
      <c r="C78" s="423">
        <v>31</v>
      </c>
      <c r="D78" s="423">
        <v>94</v>
      </c>
      <c r="E78" s="423">
        <v>6</v>
      </c>
      <c r="F78" s="423">
        <v>0</v>
      </c>
      <c r="G78" s="423">
        <v>15</v>
      </c>
      <c r="H78" s="423">
        <v>100</v>
      </c>
      <c r="I78" s="423">
        <v>0</v>
      </c>
      <c r="J78" s="423">
        <v>0</v>
      </c>
      <c r="K78" s="423">
        <v>16</v>
      </c>
      <c r="L78" s="423">
        <v>88</v>
      </c>
      <c r="M78" s="423">
        <v>13</v>
      </c>
      <c r="N78" s="423">
        <v>0</v>
      </c>
    </row>
    <row r="79" spans="1:14" x14ac:dyDescent="0.35">
      <c r="A79" t="s">
        <v>363</v>
      </c>
      <c r="B79" t="s">
        <v>364</v>
      </c>
      <c r="C79" s="294">
        <v>1858</v>
      </c>
      <c r="D79" s="294">
        <v>90</v>
      </c>
      <c r="E79" s="294">
        <v>9</v>
      </c>
      <c r="F79" s="294">
        <v>1</v>
      </c>
      <c r="G79" s="294">
        <v>953</v>
      </c>
      <c r="H79" s="294">
        <v>87</v>
      </c>
      <c r="I79" s="294">
        <v>12</v>
      </c>
      <c r="J79" s="294">
        <v>2</v>
      </c>
      <c r="K79" s="294">
        <v>905</v>
      </c>
      <c r="L79" s="294">
        <v>93</v>
      </c>
      <c r="M79" s="294">
        <v>7</v>
      </c>
      <c r="N79" s="294">
        <v>0</v>
      </c>
    </row>
    <row r="80" spans="1:14" x14ac:dyDescent="0.35">
      <c r="A80" t="s">
        <v>367</v>
      </c>
      <c r="B80" t="s">
        <v>425</v>
      </c>
      <c r="C80" s="294">
        <v>4774</v>
      </c>
      <c r="D80" s="294">
        <v>88</v>
      </c>
      <c r="E80" s="294">
        <v>11</v>
      </c>
      <c r="F80" s="294">
        <v>1</v>
      </c>
      <c r="G80" s="294">
        <v>2462</v>
      </c>
      <c r="H80" s="294">
        <v>86</v>
      </c>
      <c r="I80" s="294">
        <v>12</v>
      </c>
      <c r="J80" s="294">
        <v>1</v>
      </c>
      <c r="K80" s="294">
        <v>2312</v>
      </c>
      <c r="L80" s="294">
        <v>89</v>
      </c>
      <c r="M80" s="294">
        <v>10</v>
      </c>
      <c r="N80" s="294">
        <v>1</v>
      </c>
    </row>
    <row r="81" spans="1:14" x14ac:dyDescent="0.35">
      <c r="A81" t="s">
        <v>378</v>
      </c>
      <c r="B81" t="s">
        <v>379</v>
      </c>
      <c r="C81" s="294">
        <v>2339</v>
      </c>
      <c r="D81" s="294">
        <v>93</v>
      </c>
      <c r="E81" s="294">
        <v>6</v>
      </c>
      <c r="F81" s="294">
        <v>1</v>
      </c>
      <c r="G81" s="294">
        <v>1195</v>
      </c>
      <c r="H81" s="294">
        <v>91</v>
      </c>
      <c r="I81" s="294">
        <v>8</v>
      </c>
      <c r="J81" s="294">
        <v>2</v>
      </c>
      <c r="K81" s="294">
        <v>1144</v>
      </c>
      <c r="L81" s="294">
        <v>95</v>
      </c>
      <c r="M81" s="294">
        <v>5</v>
      </c>
      <c r="N81" s="294">
        <v>0</v>
      </c>
    </row>
    <row r="82" spans="1:14" x14ac:dyDescent="0.35">
      <c r="A82" t="s">
        <v>386</v>
      </c>
      <c r="B82" t="s">
        <v>387</v>
      </c>
      <c r="C82" s="294">
        <v>3185</v>
      </c>
      <c r="D82" s="294">
        <v>90</v>
      </c>
      <c r="E82" s="294">
        <v>9</v>
      </c>
      <c r="F82" s="294">
        <v>2</v>
      </c>
      <c r="G82" s="294">
        <v>1630</v>
      </c>
      <c r="H82" s="294">
        <v>87</v>
      </c>
      <c r="I82" s="294">
        <v>11</v>
      </c>
      <c r="J82" s="294">
        <v>2</v>
      </c>
      <c r="K82" s="294">
        <v>1555</v>
      </c>
      <c r="L82" s="294">
        <v>93</v>
      </c>
      <c r="M82" s="294">
        <v>6</v>
      </c>
      <c r="N82" s="294">
        <v>1</v>
      </c>
    </row>
    <row r="83" spans="1:14" x14ac:dyDescent="0.35">
      <c r="A83" t="s">
        <v>80</v>
      </c>
      <c r="B83" t="s">
        <v>81</v>
      </c>
      <c r="C83" s="294">
        <v>1141</v>
      </c>
      <c r="D83" s="294">
        <v>93</v>
      </c>
      <c r="E83" s="294">
        <v>6</v>
      </c>
      <c r="F83" s="294">
        <v>1</v>
      </c>
      <c r="G83" s="294">
        <v>599</v>
      </c>
      <c r="H83" s="294">
        <v>91</v>
      </c>
      <c r="I83" s="294">
        <v>8</v>
      </c>
      <c r="J83" s="294">
        <v>2</v>
      </c>
      <c r="K83" s="294">
        <v>542</v>
      </c>
      <c r="L83" s="294">
        <v>95</v>
      </c>
      <c r="M83" s="294">
        <v>5</v>
      </c>
      <c r="N83" s="294">
        <v>1</v>
      </c>
    </row>
    <row r="84" spans="1:14" x14ac:dyDescent="0.35">
      <c r="A84" t="s">
        <v>82</v>
      </c>
      <c r="B84" t="s">
        <v>83</v>
      </c>
      <c r="C84" s="294">
        <v>1823</v>
      </c>
      <c r="D84" s="294">
        <v>87</v>
      </c>
      <c r="E84" s="294">
        <v>11</v>
      </c>
      <c r="F84" s="294">
        <v>2</v>
      </c>
      <c r="G84" s="294">
        <v>922</v>
      </c>
      <c r="H84" s="294">
        <v>84</v>
      </c>
      <c r="I84" s="294">
        <v>13</v>
      </c>
      <c r="J84" s="294">
        <v>3</v>
      </c>
      <c r="K84" s="294">
        <v>901</v>
      </c>
      <c r="L84" s="294">
        <v>90</v>
      </c>
      <c r="M84" s="294">
        <v>9</v>
      </c>
      <c r="N84" s="294">
        <v>1</v>
      </c>
    </row>
    <row r="85" spans="1:14" x14ac:dyDescent="0.35">
      <c r="A85" t="s">
        <v>90</v>
      </c>
      <c r="B85" t="s">
        <v>91</v>
      </c>
      <c r="C85" s="294">
        <v>1561</v>
      </c>
      <c r="D85" s="294">
        <v>88</v>
      </c>
      <c r="E85" s="294">
        <v>10</v>
      </c>
      <c r="F85" s="294">
        <v>2</v>
      </c>
      <c r="G85" s="294">
        <v>820</v>
      </c>
      <c r="H85" s="294">
        <v>84</v>
      </c>
      <c r="I85" s="294">
        <v>13</v>
      </c>
      <c r="J85" s="294">
        <v>3</v>
      </c>
      <c r="K85" s="294">
        <v>741</v>
      </c>
      <c r="L85" s="294">
        <v>92</v>
      </c>
      <c r="M85" s="294">
        <v>8</v>
      </c>
      <c r="N85" s="294">
        <v>1</v>
      </c>
    </row>
    <row r="86" spans="1:14" x14ac:dyDescent="0.35">
      <c r="A86" t="s">
        <v>94</v>
      </c>
      <c r="B86" t="s">
        <v>95</v>
      </c>
      <c r="C86" s="294">
        <v>2365</v>
      </c>
      <c r="D86" s="294">
        <v>91</v>
      </c>
      <c r="E86" s="294">
        <v>8</v>
      </c>
      <c r="F86" s="294">
        <v>1</v>
      </c>
      <c r="G86" s="294">
        <v>1197</v>
      </c>
      <c r="H86" s="294">
        <v>89</v>
      </c>
      <c r="I86" s="294">
        <v>10</v>
      </c>
      <c r="J86" s="294">
        <v>1</v>
      </c>
      <c r="K86" s="294">
        <v>1168</v>
      </c>
      <c r="L86" s="294">
        <v>92</v>
      </c>
      <c r="M86" s="294">
        <v>7</v>
      </c>
      <c r="N86" s="294">
        <v>1</v>
      </c>
    </row>
    <row r="87" spans="1:14" x14ac:dyDescent="0.35">
      <c r="A87" t="s">
        <v>157</v>
      </c>
      <c r="B87" t="s">
        <v>426</v>
      </c>
      <c r="C87" s="294">
        <v>3101</v>
      </c>
      <c r="D87" s="294">
        <v>85</v>
      </c>
      <c r="E87" s="294">
        <v>13</v>
      </c>
      <c r="F87" s="294">
        <v>2</v>
      </c>
      <c r="G87" s="294">
        <v>1571</v>
      </c>
      <c r="H87" s="294">
        <v>83</v>
      </c>
      <c r="I87" s="294">
        <v>15</v>
      </c>
      <c r="J87" s="294">
        <v>2</v>
      </c>
      <c r="K87" s="294">
        <v>1530</v>
      </c>
      <c r="L87" s="294">
        <v>88</v>
      </c>
      <c r="M87" s="294">
        <v>11</v>
      </c>
      <c r="N87" s="294">
        <v>2</v>
      </c>
    </row>
    <row r="88" spans="1:14" x14ac:dyDescent="0.35">
      <c r="A88" t="s">
        <v>155</v>
      </c>
      <c r="B88" t="s">
        <v>156</v>
      </c>
      <c r="C88" s="294">
        <v>3569</v>
      </c>
      <c r="D88" s="294">
        <v>91</v>
      </c>
      <c r="E88" s="294">
        <v>8</v>
      </c>
      <c r="F88" s="294">
        <v>1</v>
      </c>
      <c r="G88" s="294">
        <v>1862</v>
      </c>
      <c r="H88" s="294">
        <v>89</v>
      </c>
      <c r="I88" s="294">
        <v>10</v>
      </c>
      <c r="J88" s="294">
        <v>1</v>
      </c>
      <c r="K88" s="294">
        <v>1707</v>
      </c>
      <c r="L88" s="294">
        <v>93</v>
      </c>
      <c r="M88" s="294">
        <v>7</v>
      </c>
      <c r="N88" s="294">
        <v>1</v>
      </c>
    </row>
    <row r="89" spans="1:14" x14ac:dyDescent="0.35">
      <c r="A89" t="s">
        <v>162</v>
      </c>
      <c r="B89" t="s">
        <v>163</v>
      </c>
      <c r="C89" s="294">
        <v>1868</v>
      </c>
      <c r="D89" s="294">
        <v>89</v>
      </c>
      <c r="E89" s="294">
        <v>10</v>
      </c>
      <c r="F89" s="294">
        <v>1</v>
      </c>
      <c r="G89" s="294">
        <v>1020</v>
      </c>
      <c r="H89" s="294">
        <v>86</v>
      </c>
      <c r="I89" s="294">
        <v>12</v>
      </c>
      <c r="J89" s="294">
        <v>1</v>
      </c>
      <c r="K89" s="294">
        <v>848</v>
      </c>
      <c r="L89" s="294">
        <v>92</v>
      </c>
      <c r="M89" s="294">
        <v>8</v>
      </c>
      <c r="N89" s="294">
        <v>0</v>
      </c>
    </row>
    <row r="90" spans="1:14" x14ac:dyDescent="0.35">
      <c r="A90" t="s">
        <v>164</v>
      </c>
      <c r="B90" t="s">
        <v>165</v>
      </c>
      <c r="C90" s="294">
        <v>1937</v>
      </c>
      <c r="D90" s="294">
        <v>90</v>
      </c>
      <c r="E90" s="294">
        <v>9</v>
      </c>
      <c r="F90" s="294">
        <v>1</v>
      </c>
      <c r="G90" s="294">
        <v>1009</v>
      </c>
      <c r="H90" s="294">
        <v>88</v>
      </c>
      <c r="I90" s="294">
        <v>11</v>
      </c>
      <c r="J90" s="294">
        <v>1</v>
      </c>
      <c r="K90" s="294">
        <v>928</v>
      </c>
      <c r="L90" s="294">
        <v>92</v>
      </c>
      <c r="M90" s="294">
        <v>7</v>
      </c>
      <c r="N90" s="294">
        <v>1</v>
      </c>
    </row>
    <row r="91" spans="1:14" x14ac:dyDescent="0.35">
      <c r="A91" t="s">
        <v>166</v>
      </c>
      <c r="B91" t="s">
        <v>167</v>
      </c>
      <c r="C91" s="294">
        <v>5830</v>
      </c>
      <c r="D91" s="294">
        <v>88</v>
      </c>
      <c r="E91" s="294">
        <v>11</v>
      </c>
      <c r="F91" s="294">
        <v>1</v>
      </c>
      <c r="G91" s="294">
        <v>2992</v>
      </c>
      <c r="H91" s="294">
        <v>85</v>
      </c>
      <c r="I91" s="294">
        <v>13</v>
      </c>
      <c r="J91" s="294">
        <v>2</v>
      </c>
      <c r="K91" s="294">
        <v>2838</v>
      </c>
      <c r="L91" s="294">
        <v>91</v>
      </c>
      <c r="M91" s="294">
        <v>8</v>
      </c>
      <c r="N91" s="294">
        <v>1</v>
      </c>
    </row>
    <row r="92" spans="1:14" x14ac:dyDescent="0.35">
      <c r="A92" t="s">
        <v>174</v>
      </c>
      <c r="B92" t="s">
        <v>175</v>
      </c>
      <c r="C92" s="294">
        <v>1919</v>
      </c>
      <c r="D92" s="294">
        <v>90</v>
      </c>
      <c r="E92" s="294">
        <v>9</v>
      </c>
      <c r="F92" s="294">
        <v>1</v>
      </c>
      <c r="G92" s="294">
        <v>949</v>
      </c>
      <c r="H92" s="294">
        <v>88</v>
      </c>
      <c r="I92" s="294">
        <v>11</v>
      </c>
      <c r="J92" s="294">
        <v>1</v>
      </c>
      <c r="K92" s="294">
        <v>970</v>
      </c>
      <c r="L92" s="294">
        <v>92</v>
      </c>
      <c r="M92" s="294">
        <v>8</v>
      </c>
      <c r="N92" s="294">
        <v>0</v>
      </c>
    </row>
    <row r="93" spans="1:14" x14ac:dyDescent="0.35">
      <c r="A93" t="s">
        <v>238</v>
      </c>
      <c r="B93" t="s">
        <v>239</v>
      </c>
      <c r="C93" s="294">
        <v>3117</v>
      </c>
      <c r="D93" s="294">
        <v>83</v>
      </c>
      <c r="E93" s="294">
        <v>15</v>
      </c>
      <c r="F93" s="294">
        <v>2</v>
      </c>
      <c r="G93" s="294">
        <v>1619</v>
      </c>
      <c r="H93" s="294">
        <v>79</v>
      </c>
      <c r="I93" s="294">
        <v>17</v>
      </c>
      <c r="J93" s="294">
        <v>3</v>
      </c>
      <c r="K93" s="294">
        <v>1498</v>
      </c>
      <c r="L93" s="294">
        <v>87</v>
      </c>
      <c r="M93" s="294">
        <v>12</v>
      </c>
      <c r="N93" s="294">
        <v>1</v>
      </c>
    </row>
    <row r="94" spans="1:14" x14ac:dyDescent="0.35">
      <c r="A94" t="s">
        <v>228</v>
      </c>
      <c r="B94" t="s">
        <v>229</v>
      </c>
      <c r="C94" s="294">
        <v>2000</v>
      </c>
      <c r="D94" s="294">
        <v>89</v>
      </c>
      <c r="E94" s="294">
        <v>9</v>
      </c>
      <c r="F94" s="294">
        <v>2</v>
      </c>
      <c r="G94" s="294">
        <v>1008</v>
      </c>
      <c r="H94" s="294">
        <v>87</v>
      </c>
      <c r="I94" s="294">
        <v>10</v>
      </c>
      <c r="J94" s="294">
        <v>2</v>
      </c>
      <c r="K94" s="294">
        <v>992</v>
      </c>
      <c r="L94" s="294">
        <v>90</v>
      </c>
      <c r="M94" s="294">
        <v>9</v>
      </c>
      <c r="N94" s="294">
        <v>1</v>
      </c>
    </row>
    <row r="95" spans="1:14" x14ac:dyDescent="0.35">
      <c r="A95" t="s">
        <v>230</v>
      </c>
      <c r="B95" t="s">
        <v>231</v>
      </c>
      <c r="C95" s="294">
        <v>3243</v>
      </c>
      <c r="D95" s="294">
        <v>88</v>
      </c>
      <c r="E95" s="294">
        <v>11</v>
      </c>
      <c r="F95" s="294">
        <v>1</v>
      </c>
      <c r="G95" s="294">
        <v>1675</v>
      </c>
      <c r="H95" s="294">
        <v>86</v>
      </c>
      <c r="I95" s="294">
        <v>12</v>
      </c>
      <c r="J95" s="294">
        <v>2</v>
      </c>
      <c r="K95" s="294">
        <v>1568</v>
      </c>
      <c r="L95" s="294">
        <v>89</v>
      </c>
      <c r="M95" s="294">
        <v>9</v>
      </c>
      <c r="N95" s="294">
        <v>1</v>
      </c>
    </row>
    <row r="96" spans="1:14" x14ac:dyDescent="0.35">
      <c r="A96" t="s">
        <v>327</v>
      </c>
      <c r="B96" t="s">
        <v>328</v>
      </c>
      <c r="C96" s="294">
        <v>6074</v>
      </c>
      <c r="D96" s="294">
        <v>89</v>
      </c>
      <c r="E96" s="294">
        <v>10</v>
      </c>
      <c r="F96" s="294">
        <v>1</v>
      </c>
      <c r="G96" s="294">
        <v>3096</v>
      </c>
      <c r="H96" s="294">
        <v>86</v>
      </c>
      <c r="I96" s="294">
        <v>12</v>
      </c>
      <c r="J96" s="294">
        <v>2</v>
      </c>
      <c r="K96" s="294">
        <v>2978</v>
      </c>
      <c r="L96" s="294">
        <v>92</v>
      </c>
      <c r="M96" s="294">
        <v>8</v>
      </c>
      <c r="N96" s="294">
        <v>1</v>
      </c>
    </row>
    <row r="97" spans="1:14" x14ac:dyDescent="0.35">
      <c r="A97" t="s">
        <v>339</v>
      </c>
      <c r="B97" t="s">
        <v>340</v>
      </c>
      <c r="C97" s="294">
        <v>3504</v>
      </c>
      <c r="D97" s="294">
        <v>89</v>
      </c>
      <c r="E97" s="294">
        <v>9</v>
      </c>
      <c r="F97" s="294">
        <v>1</v>
      </c>
      <c r="G97" s="294">
        <v>1815</v>
      </c>
      <c r="H97" s="294">
        <v>88</v>
      </c>
      <c r="I97" s="294">
        <v>10</v>
      </c>
      <c r="J97" s="294">
        <v>2</v>
      </c>
      <c r="K97" s="294">
        <v>1689</v>
      </c>
      <c r="L97" s="294">
        <v>92</v>
      </c>
      <c r="M97" s="294">
        <v>8</v>
      </c>
      <c r="N97" s="294">
        <v>1</v>
      </c>
    </row>
    <row r="98" spans="1:14" x14ac:dyDescent="0.35">
      <c r="A98" t="s">
        <v>180</v>
      </c>
      <c r="B98" t="s">
        <v>181</v>
      </c>
      <c r="C98" s="294">
        <v>8159</v>
      </c>
      <c r="D98" s="294">
        <v>89</v>
      </c>
      <c r="E98" s="294">
        <v>10</v>
      </c>
      <c r="F98" s="294">
        <v>1</v>
      </c>
      <c r="G98" s="294">
        <v>4149</v>
      </c>
      <c r="H98" s="294">
        <v>87</v>
      </c>
      <c r="I98" s="294">
        <v>12</v>
      </c>
      <c r="J98" s="294">
        <v>1</v>
      </c>
      <c r="K98" s="294">
        <v>4010</v>
      </c>
      <c r="L98" s="294">
        <v>91</v>
      </c>
      <c r="M98" s="294">
        <v>8</v>
      </c>
      <c r="N98" s="294">
        <v>1</v>
      </c>
    </row>
    <row r="99" spans="1:14" x14ac:dyDescent="0.35">
      <c r="A99" t="s">
        <v>178</v>
      </c>
      <c r="B99" t="s">
        <v>179</v>
      </c>
      <c r="C99" s="294">
        <v>3087</v>
      </c>
      <c r="D99" s="294">
        <v>81</v>
      </c>
      <c r="E99" s="294">
        <v>18</v>
      </c>
      <c r="F99" s="294">
        <v>2</v>
      </c>
      <c r="G99" s="294">
        <v>1623</v>
      </c>
      <c r="H99" s="294">
        <v>77</v>
      </c>
      <c r="I99" s="294">
        <v>21</v>
      </c>
      <c r="J99" s="294">
        <v>2</v>
      </c>
      <c r="K99" s="294">
        <v>1464</v>
      </c>
      <c r="L99" s="294">
        <v>85</v>
      </c>
      <c r="M99" s="294">
        <v>14</v>
      </c>
      <c r="N99" s="294">
        <v>1</v>
      </c>
    </row>
    <row r="100" spans="1:14" x14ac:dyDescent="0.35">
      <c r="A100" t="s">
        <v>372</v>
      </c>
      <c r="B100" t="s">
        <v>373</v>
      </c>
      <c r="C100" s="294">
        <v>4046</v>
      </c>
      <c r="D100" s="294">
        <v>89</v>
      </c>
      <c r="E100" s="294">
        <v>11</v>
      </c>
      <c r="F100" s="294">
        <v>1</v>
      </c>
      <c r="G100" s="294">
        <v>2121</v>
      </c>
      <c r="H100" s="294">
        <v>87</v>
      </c>
      <c r="I100" s="294">
        <v>12</v>
      </c>
      <c r="J100" s="294">
        <v>1</v>
      </c>
      <c r="K100" s="294">
        <v>1925</v>
      </c>
      <c r="L100" s="294">
        <v>91</v>
      </c>
      <c r="M100" s="294">
        <v>9</v>
      </c>
      <c r="N100" s="294">
        <v>1</v>
      </c>
    </row>
    <row r="101" spans="1:14" x14ac:dyDescent="0.35">
      <c r="A101" t="s">
        <v>382</v>
      </c>
      <c r="B101" t="s">
        <v>383</v>
      </c>
      <c r="C101" s="294">
        <v>1486</v>
      </c>
      <c r="D101" s="294">
        <v>89</v>
      </c>
      <c r="E101" s="294">
        <v>10</v>
      </c>
      <c r="F101" s="294">
        <v>1</v>
      </c>
      <c r="G101" s="294">
        <v>787</v>
      </c>
      <c r="H101" s="294">
        <v>86</v>
      </c>
      <c r="I101" s="294">
        <v>12</v>
      </c>
      <c r="J101" s="294">
        <v>2</v>
      </c>
      <c r="K101" s="294">
        <v>699</v>
      </c>
      <c r="L101" s="294">
        <v>91</v>
      </c>
      <c r="M101" s="294">
        <v>8</v>
      </c>
      <c r="N101" s="294">
        <v>0</v>
      </c>
    </row>
    <row r="102" spans="1:14" x14ac:dyDescent="0.35">
      <c r="A102" t="s">
        <v>365</v>
      </c>
      <c r="B102" t="s">
        <v>366</v>
      </c>
      <c r="C102" s="294">
        <v>1701</v>
      </c>
      <c r="D102" s="294">
        <v>89</v>
      </c>
      <c r="E102" s="294">
        <v>9</v>
      </c>
      <c r="F102" s="294">
        <v>1</v>
      </c>
      <c r="G102" s="294">
        <v>873</v>
      </c>
      <c r="H102" s="294">
        <v>87</v>
      </c>
      <c r="I102" s="294">
        <v>11</v>
      </c>
      <c r="J102" s="294">
        <v>2</v>
      </c>
      <c r="K102" s="294">
        <v>828</v>
      </c>
      <c r="L102" s="294">
        <v>92</v>
      </c>
      <c r="M102" s="294">
        <v>7</v>
      </c>
      <c r="N102" s="294">
        <v>1</v>
      </c>
    </row>
    <row r="103" spans="1:14" x14ac:dyDescent="0.35">
      <c r="A103" t="s">
        <v>76</v>
      </c>
      <c r="B103" t="s">
        <v>77</v>
      </c>
      <c r="C103" s="294">
        <v>5518</v>
      </c>
      <c r="D103" s="294">
        <v>89</v>
      </c>
      <c r="E103" s="294">
        <v>10</v>
      </c>
      <c r="F103" s="294">
        <v>1</v>
      </c>
      <c r="G103" s="294">
        <v>2842</v>
      </c>
      <c r="H103" s="294">
        <v>87</v>
      </c>
      <c r="I103" s="294">
        <v>13</v>
      </c>
      <c r="J103" s="294">
        <v>1</v>
      </c>
      <c r="K103" s="294">
        <v>2676</v>
      </c>
      <c r="L103" s="294">
        <v>92</v>
      </c>
      <c r="M103" s="294">
        <v>7</v>
      </c>
      <c r="N103" s="294">
        <v>0</v>
      </c>
    </row>
    <row r="104" spans="1:14" x14ac:dyDescent="0.35">
      <c r="A104" t="s">
        <v>74</v>
      </c>
      <c r="B104" t="s">
        <v>75</v>
      </c>
      <c r="C104" s="294">
        <v>1208</v>
      </c>
      <c r="D104" s="294">
        <v>92</v>
      </c>
      <c r="E104" s="294">
        <v>6</v>
      </c>
      <c r="F104" s="294">
        <v>2</v>
      </c>
      <c r="G104" s="294">
        <v>598</v>
      </c>
      <c r="H104" s="294">
        <v>92</v>
      </c>
      <c r="I104" s="294">
        <v>6</v>
      </c>
      <c r="J104" s="294">
        <v>3</v>
      </c>
      <c r="K104" s="294">
        <v>610</v>
      </c>
      <c r="L104" s="294">
        <v>93</v>
      </c>
      <c r="M104" s="294">
        <v>6</v>
      </c>
      <c r="N104" s="294">
        <v>1</v>
      </c>
    </row>
    <row r="105" spans="1:14" x14ac:dyDescent="0.35">
      <c r="A105" t="s">
        <v>329</v>
      </c>
      <c r="B105" t="s">
        <v>330</v>
      </c>
      <c r="C105" s="294">
        <v>5362</v>
      </c>
      <c r="D105" s="294">
        <v>86</v>
      </c>
      <c r="E105" s="294">
        <v>13</v>
      </c>
      <c r="F105" s="294">
        <v>1</v>
      </c>
      <c r="G105" s="294">
        <v>2848</v>
      </c>
      <c r="H105" s="294">
        <v>84</v>
      </c>
      <c r="I105" s="294">
        <v>14</v>
      </c>
      <c r="J105" s="294">
        <v>1</v>
      </c>
      <c r="K105" s="294">
        <v>2514</v>
      </c>
      <c r="L105" s="294">
        <v>88</v>
      </c>
      <c r="M105" s="294">
        <v>11</v>
      </c>
      <c r="N105" s="294">
        <v>1</v>
      </c>
    </row>
    <row r="106" spans="1:14" x14ac:dyDescent="0.35">
      <c r="A106" t="s">
        <v>325</v>
      </c>
      <c r="B106" t="s">
        <v>326</v>
      </c>
      <c r="C106" s="294">
        <v>2717</v>
      </c>
      <c r="D106" s="294">
        <v>87</v>
      </c>
      <c r="E106" s="294">
        <v>12</v>
      </c>
      <c r="F106" s="294">
        <v>1</v>
      </c>
      <c r="G106" s="294">
        <v>1401</v>
      </c>
      <c r="H106" s="294">
        <v>85</v>
      </c>
      <c r="I106" s="294">
        <v>13</v>
      </c>
      <c r="J106" s="294">
        <v>2</v>
      </c>
      <c r="K106" s="294">
        <v>1316</v>
      </c>
      <c r="L106" s="294">
        <v>88</v>
      </c>
      <c r="M106" s="294">
        <v>11</v>
      </c>
      <c r="N106" s="294">
        <v>1</v>
      </c>
    </row>
    <row r="107" spans="1:14" x14ac:dyDescent="0.35">
      <c r="A107" t="s">
        <v>331</v>
      </c>
      <c r="B107" t="s">
        <v>332</v>
      </c>
      <c r="C107" s="294">
        <v>14551</v>
      </c>
      <c r="D107" s="294">
        <v>90</v>
      </c>
      <c r="E107" s="294">
        <v>9</v>
      </c>
      <c r="F107" s="294">
        <v>1</v>
      </c>
      <c r="G107" s="294">
        <v>7409</v>
      </c>
      <c r="H107" s="294">
        <v>88</v>
      </c>
      <c r="I107" s="294">
        <v>11</v>
      </c>
      <c r="J107" s="294">
        <v>2</v>
      </c>
      <c r="K107" s="294">
        <v>7142</v>
      </c>
      <c r="L107" s="294">
        <v>92</v>
      </c>
      <c r="M107" s="294">
        <v>7</v>
      </c>
      <c r="N107" s="294">
        <v>1</v>
      </c>
    </row>
    <row r="108" spans="1:14" x14ac:dyDescent="0.35">
      <c r="A108" t="s">
        <v>343</v>
      </c>
      <c r="B108" t="s">
        <v>344</v>
      </c>
      <c r="C108" s="294">
        <v>2255</v>
      </c>
      <c r="D108" s="294">
        <v>89</v>
      </c>
      <c r="E108" s="294">
        <v>9</v>
      </c>
      <c r="F108" s="294">
        <v>2</v>
      </c>
      <c r="G108" s="294">
        <v>1153</v>
      </c>
      <c r="H108" s="294">
        <v>86</v>
      </c>
      <c r="I108" s="294">
        <v>12</v>
      </c>
      <c r="J108" s="294">
        <v>2</v>
      </c>
      <c r="K108" s="294">
        <v>1102</v>
      </c>
      <c r="L108" s="294">
        <v>92</v>
      </c>
      <c r="M108" s="294">
        <v>7</v>
      </c>
      <c r="N108" s="294">
        <v>1</v>
      </c>
    </row>
    <row r="109" spans="1:14" x14ac:dyDescent="0.35">
      <c r="A109" t="s">
        <v>349</v>
      </c>
      <c r="B109" t="s">
        <v>350</v>
      </c>
      <c r="C109" s="294">
        <v>2636</v>
      </c>
      <c r="D109" s="294">
        <v>88</v>
      </c>
      <c r="E109" s="294">
        <v>11</v>
      </c>
      <c r="F109" s="294">
        <v>1</v>
      </c>
      <c r="G109" s="294">
        <v>1356</v>
      </c>
      <c r="H109" s="294">
        <v>87</v>
      </c>
      <c r="I109" s="294">
        <v>12</v>
      </c>
      <c r="J109" s="294">
        <v>1</v>
      </c>
      <c r="K109" s="294">
        <v>1280</v>
      </c>
      <c r="L109" s="294">
        <v>90</v>
      </c>
      <c r="M109" s="294">
        <v>9</v>
      </c>
      <c r="N109" s="294">
        <v>1</v>
      </c>
    </row>
    <row r="110" spans="1:14" x14ac:dyDescent="0.35">
      <c r="A110" t="s">
        <v>184</v>
      </c>
      <c r="B110" t="s">
        <v>185</v>
      </c>
      <c r="C110" s="294">
        <v>7424</v>
      </c>
      <c r="D110" s="294">
        <v>90</v>
      </c>
      <c r="E110" s="294">
        <v>9</v>
      </c>
      <c r="F110" s="294">
        <v>1</v>
      </c>
      <c r="G110" s="294">
        <v>3892</v>
      </c>
      <c r="H110" s="294">
        <v>88</v>
      </c>
      <c r="I110" s="294">
        <v>10</v>
      </c>
      <c r="J110" s="294">
        <v>1</v>
      </c>
      <c r="K110" s="294">
        <v>3532</v>
      </c>
      <c r="L110" s="294">
        <v>92</v>
      </c>
      <c r="M110" s="294">
        <v>7</v>
      </c>
      <c r="N110" s="294">
        <v>1</v>
      </c>
    </row>
    <row r="111" spans="1:14" x14ac:dyDescent="0.35">
      <c r="A111" t="s">
        <v>182</v>
      </c>
      <c r="B111" t="s">
        <v>183</v>
      </c>
      <c r="C111" s="294">
        <v>4346</v>
      </c>
      <c r="D111" s="294">
        <v>86</v>
      </c>
      <c r="E111" s="294">
        <v>12</v>
      </c>
      <c r="F111" s="294">
        <v>2</v>
      </c>
      <c r="G111" s="294">
        <v>2263</v>
      </c>
      <c r="H111" s="294">
        <v>83</v>
      </c>
      <c r="I111" s="294">
        <v>14</v>
      </c>
      <c r="J111" s="294">
        <v>3</v>
      </c>
      <c r="K111" s="294">
        <v>2083</v>
      </c>
      <c r="L111" s="294">
        <v>88</v>
      </c>
      <c r="M111" s="294">
        <v>10</v>
      </c>
      <c r="N111" s="294">
        <v>2</v>
      </c>
    </row>
    <row r="112" spans="1:14" x14ac:dyDescent="0.35">
      <c r="A112" t="s">
        <v>194</v>
      </c>
      <c r="B112" t="s">
        <v>195</v>
      </c>
      <c r="C112" s="294">
        <v>394</v>
      </c>
      <c r="D112" s="294">
        <v>89</v>
      </c>
      <c r="E112" s="294">
        <v>10</v>
      </c>
      <c r="F112" s="294">
        <v>1</v>
      </c>
      <c r="G112" s="294">
        <v>201</v>
      </c>
      <c r="H112" s="294">
        <v>85</v>
      </c>
      <c r="I112" s="294">
        <v>13</v>
      </c>
      <c r="J112" s="294">
        <v>2</v>
      </c>
      <c r="K112" s="294">
        <v>193</v>
      </c>
      <c r="L112" s="294">
        <v>92</v>
      </c>
      <c r="M112" s="294">
        <v>7</v>
      </c>
      <c r="N112" s="294">
        <v>1</v>
      </c>
    </row>
    <row r="113" spans="1:14" x14ac:dyDescent="0.35">
      <c r="A113" t="s">
        <v>212</v>
      </c>
      <c r="B113" t="s">
        <v>213</v>
      </c>
      <c r="C113" s="294">
        <v>9244</v>
      </c>
      <c r="D113" s="294">
        <v>91</v>
      </c>
      <c r="E113" s="294">
        <v>9</v>
      </c>
      <c r="F113" s="294">
        <v>1</v>
      </c>
      <c r="G113" s="294">
        <v>4612</v>
      </c>
      <c r="H113" s="294">
        <v>88</v>
      </c>
      <c r="I113" s="294">
        <v>11</v>
      </c>
      <c r="J113" s="294">
        <v>1</v>
      </c>
      <c r="K113" s="294">
        <v>4632</v>
      </c>
      <c r="L113" s="294">
        <v>94</v>
      </c>
      <c r="M113" s="294">
        <v>6</v>
      </c>
      <c r="N113" s="294">
        <v>1</v>
      </c>
    </row>
    <row r="114" spans="1:14" x14ac:dyDescent="0.35">
      <c r="A114" t="s">
        <v>214</v>
      </c>
      <c r="B114" t="s">
        <v>215</v>
      </c>
      <c r="C114" s="294">
        <v>3103</v>
      </c>
      <c r="D114" s="294">
        <v>86</v>
      </c>
      <c r="E114" s="294">
        <v>12</v>
      </c>
      <c r="F114" s="294">
        <v>1</v>
      </c>
      <c r="G114" s="294">
        <v>1549</v>
      </c>
      <c r="H114" s="294">
        <v>84</v>
      </c>
      <c r="I114" s="294">
        <v>14</v>
      </c>
      <c r="J114" s="294">
        <v>2</v>
      </c>
      <c r="K114" s="294">
        <v>1554</v>
      </c>
      <c r="L114" s="294">
        <v>89</v>
      </c>
      <c r="M114" s="294">
        <v>10</v>
      </c>
      <c r="N114" s="294">
        <v>1</v>
      </c>
    </row>
    <row r="115" spans="1:14" x14ac:dyDescent="0.35">
      <c r="A115" t="s">
        <v>392</v>
      </c>
      <c r="B115" t="s">
        <v>393</v>
      </c>
      <c r="C115" s="294">
        <v>5096</v>
      </c>
      <c r="D115" s="294">
        <v>88</v>
      </c>
      <c r="E115" s="294">
        <v>11</v>
      </c>
      <c r="F115" s="294">
        <v>1</v>
      </c>
      <c r="G115" s="294">
        <v>2580</v>
      </c>
      <c r="H115" s="294">
        <v>85</v>
      </c>
      <c r="I115" s="294">
        <v>13</v>
      </c>
      <c r="J115" s="294">
        <v>1</v>
      </c>
      <c r="K115" s="294">
        <v>2516</v>
      </c>
      <c r="L115" s="294">
        <v>91</v>
      </c>
      <c r="M115" s="294">
        <v>9</v>
      </c>
      <c r="N115" s="294">
        <v>0</v>
      </c>
    </row>
    <row r="116" spans="1:14" x14ac:dyDescent="0.35">
      <c r="A116" t="s">
        <v>388</v>
      </c>
      <c r="B116" t="s">
        <v>389</v>
      </c>
      <c r="C116" s="294">
        <v>2780</v>
      </c>
      <c r="D116" s="294">
        <v>88</v>
      </c>
      <c r="E116" s="294">
        <v>12</v>
      </c>
      <c r="F116" s="294">
        <v>1</v>
      </c>
      <c r="G116" s="294">
        <v>1429</v>
      </c>
      <c r="H116" s="294">
        <v>85</v>
      </c>
      <c r="I116" s="294">
        <v>14</v>
      </c>
      <c r="J116" s="294">
        <v>1</v>
      </c>
      <c r="K116" s="294">
        <v>1351</v>
      </c>
      <c r="L116" s="294">
        <v>91</v>
      </c>
      <c r="M116" s="294">
        <v>9</v>
      </c>
      <c r="N116" s="294">
        <v>0</v>
      </c>
    </row>
    <row r="117" spans="1:14" x14ac:dyDescent="0.35">
      <c r="A117" t="s">
        <v>323</v>
      </c>
      <c r="B117" t="s">
        <v>324</v>
      </c>
      <c r="C117" s="294">
        <v>1395</v>
      </c>
      <c r="D117" s="294">
        <v>90</v>
      </c>
      <c r="E117" s="294">
        <v>9</v>
      </c>
      <c r="F117" s="294">
        <v>1</v>
      </c>
      <c r="G117" s="294">
        <v>718</v>
      </c>
      <c r="H117" s="294">
        <v>88</v>
      </c>
      <c r="I117" s="294">
        <v>11</v>
      </c>
      <c r="J117" s="294">
        <v>1</v>
      </c>
      <c r="K117" s="294">
        <v>677</v>
      </c>
      <c r="L117" s="294">
        <v>92</v>
      </c>
      <c r="M117" s="294">
        <v>7</v>
      </c>
      <c r="N117" s="294">
        <v>1</v>
      </c>
    </row>
    <row r="118" spans="1:14" x14ac:dyDescent="0.35">
      <c r="A118" t="s">
        <v>357</v>
      </c>
      <c r="B118" t="s">
        <v>358</v>
      </c>
      <c r="C118" s="294">
        <v>1561</v>
      </c>
      <c r="D118" s="294">
        <v>89</v>
      </c>
      <c r="E118" s="294">
        <v>10</v>
      </c>
      <c r="F118" s="294">
        <v>1</v>
      </c>
      <c r="G118" s="294">
        <v>819</v>
      </c>
      <c r="H118" s="294">
        <v>86</v>
      </c>
      <c r="I118" s="294">
        <v>13</v>
      </c>
      <c r="J118" s="294">
        <v>0</v>
      </c>
      <c r="K118" s="294">
        <v>742</v>
      </c>
      <c r="L118" s="294">
        <v>92</v>
      </c>
      <c r="M118" s="294">
        <v>7</v>
      </c>
      <c r="N118" s="294">
        <v>1</v>
      </c>
    </row>
    <row r="119" spans="1:14" x14ac:dyDescent="0.35">
      <c r="A119" t="s">
        <v>353</v>
      </c>
      <c r="B119" t="s">
        <v>354</v>
      </c>
      <c r="C119" s="294">
        <v>1810</v>
      </c>
      <c r="D119" s="294">
        <v>88</v>
      </c>
      <c r="E119" s="294">
        <v>10</v>
      </c>
      <c r="F119" s="294">
        <v>2</v>
      </c>
      <c r="G119" s="294">
        <v>897</v>
      </c>
      <c r="H119" s="294">
        <v>85</v>
      </c>
      <c r="I119" s="294">
        <v>13</v>
      </c>
      <c r="J119" s="294">
        <v>3</v>
      </c>
      <c r="K119" s="294">
        <v>913</v>
      </c>
      <c r="L119" s="294">
        <v>91</v>
      </c>
      <c r="M119" s="294">
        <v>7</v>
      </c>
      <c r="N119" s="294">
        <v>1</v>
      </c>
    </row>
    <row r="120" spans="1:14" x14ac:dyDescent="0.35">
      <c r="A120" t="s">
        <v>345</v>
      </c>
      <c r="B120" t="s">
        <v>346</v>
      </c>
      <c r="C120" s="294">
        <v>1717</v>
      </c>
      <c r="D120" s="294">
        <v>86</v>
      </c>
      <c r="E120" s="294">
        <v>13</v>
      </c>
      <c r="F120" s="294">
        <v>1</v>
      </c>
      <c r="G120" s="294">
        <v>880</v>
      </c>
      <c r="H120" s="294">
        <v>85</v>
      </c>
      <c r="I120" s="294">
        <v>14</v>
      </c>
      <c r="J120" s="294">
        <v>1</v>
      </c>
      <c r="K120" s="294">
        <v>837</v>
      </c>
      <c r="L120" s="294">
        <v>88</v>
      </c>
      <c r="M120" s="294">
        <v>12</v>
      </c>
      <c r="N120" s="294">
        <v>0</v>
      </c>
    </row>
    <row r="121" spans="1:14" x14ac:dyDescent="0.35">
      <c r="A121" t="s">
        <v>347</v>
      </c>
      <c r="B121" t="s">
        <v>348</v>
      </c>
      <c r="C121" s="294">
        <v>2207</v>
      </c>
      <c r="D121" s="294">
        <v>89</v>
      </c>
      <c r="E121" s="294">
        <v>9</v>
      </c>
      <c r="F121" s="294">
        <v>1</v>
      </c>
      <c r="G121" s="294">
        <v>1135</v>
      </c>
      <c r="H121" s="294">
        <v>88</v>
      </c>
      <c r="I121" s="294">
        <v>10</v>
      </c>
      <c r="J121" s="294">
        <v>2</v>
      </c>
      <c r="K121" s="294">
        <v>1072</v>
      </c>
      <c r="L121" s="294">
        <v>91</v>
      </c>
      <c r="M121" s="294">
        <v>8</v>
      </c>
      <c r="N121" s="294">
        <v>1</v>
      </c>
    </row>
    <row r="122" spans="1:14" x14ac:dyDescent="0.35">
      <c r="A122" t="s">
        <v>359</v>
      </c>
      <c r="B122" t="s">
        <v>360</v>
      </c>
      <c r="C122" s="294">
        <v>1966</v>
      </c>
      <c r="D122" s="294">
        <v>88</v>
      </c>
      <c r="E122" s="294">
        <v>11</v>
      </c>
      <c r="F122" s="294">
        <v>1</v>
      </c>
      <c r="G122" s="294">
        <v>1022</v>
      </c>
      <c r="H122" s="294">
        <v>86</v>
      </c>
      <c r="I122" s="294">
        <v>13</v>
      </c>
      <c r="J122" s="294">
        <v>1</v>
      </c>
      <c r="K122" s="294">
        <v>944</v>
      </c>
      <c r="L122" s="294">
        <v>90</v>
      </c>
      <c r="M122" s="294">
        <v>9</v>
      </c>
      <c r="N122" s="294">
        <v>1</v>
      </c>
    </row>
    <row r="123" spans="1:14" x14ac:dyDescent="0.35">
      <c r="A123" t="s">
        <v>232</v>
      </c>
      <c r="B123" t="s">
        <v>233</v>
      </c>
      <c r="C123" s="294">
        <v>6879</v>
      </c>
      <c r="D123" s="294">
        <v>89</v>
      </c>
      <c r="E123" s="294">
        <v>10</v>
      </c>
      <c r="F123" s="294">
        <v>1</v>
      </c>
      <c r="G123" s="294">
        <v>3550</v>
      </c>
      <c r="H123" s="294">
        <v>87</v>
      </c>
      <c r="I123" s="294">
        <v>11</v>
      </c>
      <c r="J123" s="294">
        <v>2</v>
      </c>
      <c r="K123" s="294">
        <v>3329</v>
      </c>
      <c r="L123" s="294">
        <v>91</v>
      </c>
      <c r="M123" s="294">
        <v>8</v>
      </c>
      <c r="N123" s="294">
        <v>1</v>
      </c>
    </row>
    <row r="124" spans="1:14" x14ac:dyDescent="0.35">
      <c r="A124" t="s">
        <v>242</v>
      </c>
      <c r="B124" t="s">
        <v>243</v>
      </c>
      <c r="C124" s="294">
        <v>2780</v>
      </c>
      <c r="D124" s="294">
        <v>82</v>
      </c>
      <c r="E124" s="294">
        <v>17</v>
      </c>
      <c r="F124" s="294">
        <v>2</v>
      </c>
      <c r="G124" s="294">
        <v>1422</v>
      </c>
      <c r="H124" s="294">
        <v>79</v>
      </c>
      <c r="I124" s="294">
        <v>18</v>
      </c>
      <c r="J124" s="294">
        <v>2</v>
      </c>
      <c r="K124" s="294">
        <v>1358</v>
      </c>
      <c r="L124" s="294">
        <v>84</v>
      </c>
      <c r="M124" s="294">
        <v>15</v>
      </c>
      <c r="N124" s="294">
        <v>1</v>
      </c>
    </row>
    <row r="125" spans="1:14" x14ac:dyDescent="0.35">
      <c r="A125" t="s">
        <v>114</v>
      </c>
      <c r="B125" t="s">
        <v>115</v>
      </c>
      <c r="C125" s="294">
        <v>1452</v>
      </c>
      <c r="D125" s="294">
        <v>86</v>
      </c>
      <c r="E125" s="294">
        <v>13</v>
      </c>
      <c r="F125" s="294">
        <v>2</v>
      </c>
      <c r="G125" s="294">
        <v>738</v>
      </c>
      <c r="H125" s="294">
        <v>83</v>
      </c>
      <c r="I125" s="294">
        <v>15</v>
      </c>
      <c r="J125" s="294">
        <v>2</v>
      </c>
      <c r="K125" s="294">
        <v>714</v>
      </c>
      <c r="L125" s="294">
        <v>88</v>
      </c>
      <c r="M125" s="294">
        <v>11</v>
      </c>
      <c r="N125" s="294">
        <v>1</v>
      </c>
    </row>
    <row r="126" spans="1:14" x14ac:dyDescent="0.35">
      <c r="A126" t="s">
        <v>139</v>
      </c>
      <c r="B126" t="s">
        <v>140</v>
      </c>
      <c r="C126" s="294">
        <v>2516</v>
      </c>
      <c r="D126" s="294">
        <v>89</v>
      </c>
      <c r="E126" s="294">
        <v>10</v>
      </c>
      <c r="F126" s="294">
        <v>2</v>
      </c>
      <c r="G126" s="294">
        <v>1301</v>
      </c>
      <c r="H126" s="294">
        <v>87</v>
      </c>
      <c r="I126" s="294">
        <v>11</v>
      </c>
      <c r="J126" s="294">
        <v>2</v>
      </c>
      <c r="K126" s="294">
        <v>1215</v>
      </c>
      <c r="L126" s="294">
        <v>91</v>
      </c>
      <c r="M126" s="294">
        <v>8</v>
      </c>
      <c r="N126" s="294">
        <v>1</v>
      </c>
    </row>
    <row r="127" spans="1:14" x14ac:dyDescent="0.35">
      <c r="A127" t="s">
        <v>370</v>
      </c>
      <c r="B127" t="s">
        <v>371</v>
      </c>
      <c r="C127" s="294">
        <v>7497</v>
      </c>
      <c r="D127" s="294">
        <v>91</v>
      </c>
      <c r="E127" s="294">
        <v>8</v>
      </c>
      <c r="F127" s="294">
        <v>1</v>
      </c>
      <c r="G127" s="294">
        <v>3811</v>
      </c>
      <c r="H127" s="294">
        <v>88</v>
      </c>
      <c r="I127" s="294">
        <v>11</v>
      </c>
      <c r="J127" s="294">
        <v>1</v>
      </c>
      <c r="K127" s="294">
        <v>3686</v>
      </c>
      <c r="L127" s="294">
        <v>93</v>
      </c>
      <c r="M127" s="294">
        <v>6</v>
      </c>
      <c r="N127" s="294">
        <v>1</v>
      </c>
    </row>
    <row r="128" spans="1:14" x14ac:dyDescent="0.35">
      <c r="A128" t="s">
        <v>380</v>
      </c>
      <c r="B128" t="s">
        <v>381</v>
      </c>
      <c r="C128" s="294">
        <v>2907</v>
      </c>
      <c r="D128" s="294">
        <v>88</v>
      </c>
      <c r="E128" s="294">
        <v>11</v>
      </c>
      <c r="F128" s="294">
        <v>1</v>
      </c>
      <c r="G128" s="294">
        <v>1491</v>
      </c>
      <c r="H128" s="294">
        <v>85</v>
      </c>
      <c r="I128" s="294">
        <v>13</v>
      </c>
      <c r="J128" s="294">
        <v>2</v>
      </c>
      <c r="K128" s="294">
        <v>1416</v>
      </c>
      <c r="L128" s="294">
        <v>91</v>
      </c>
      <c r="M128" s="294">
        <v>8</v>
      </c>
      <c r="N128" s="294">
        <v>1</v>
      </c>
    </row>
    <row r="129" spans="1:14" x14ac:dyDescent="0.35">
      <c r="A129" t="s">
        <v>390</v>
      </c>
      <c r="B129" t="s">
        <v>391</v>
      </c>
      <c r="C129" s="294">
        <v>1364</v>
      </c>
      <c r="D129" s="294">
        <v>87</v>
      </c>
      <c r="E129" s="294">
        <v>10</v>
      </c>
      <c r="F129" s="294">
        <v>2</v>
      </c>
      <c r="G129" s="294">
        <v>713</v>
      </c>
      <c r="H129" s="294">
        <v>85</v>
      </c>
      <c r="I129" s="294">
        <v>12</v>
      </c>
      <c r="J129" s="294">
        <v>3</v>
      </c>
      <c r="K129" s="294">
        <v>651</v>
      </c>
      <c r="L129" s="294">
        <v>90</v>
      </c>
      <c r="M129" s="294">
        <v>9</v>
      </c>
      <c r="N129" s="294">
        <v>1</v>
      </c>
    </row>
    <row r="130" spans="1:14" x14ac:dyDescent="0.35">
      <c r="A130" t="s">
        <v>234</v>
      </c>
      <c r="B130" t="s">
        <v>235</v>
      </c>
      <c r="C130" s="294">
        <v>15839</v>
      </c>
      <c r="D130" s="294">
        <v>88</v>
      </c>
      <c r="E130" s="294">
        <v>10</v>
      </c>
      <c r="F130" s="294">
        <v>1</v>
      </c>
      <c r="G130" s="294">
        <v>8107</v>
      </c>
      <c r="H130" s="294">
        <v>86</v>
      </c>
      <c r="I130" s="294">
        <v>12</v>
      </c>
      <c r="J130" s="294">
        <v>2</v>
      </c>
      <c r="K130" s="294">
        <v>7732</v>
      </c>
      <c r="L130" s="294">
        <v>90</v>
      </c>
      <c r="M130" s="294">
        <v>9</v>
      </c>
      <c r="N130" s="294">
        <v>1</v>
      </c>
    </row>
    <row r="131" spans="1:14" x14ac:dyDescent="0.35">
      <c r="A131" t="s">
        <v>244</v>
      </c>
      <c r="B131" t="s">
        <v>427</v>
      </c>
      <c r="C131" s="294">
        <v>2057</v>
      </c>
      <c r="D131" s="294">
        <v>88</v>
      </c>
      <c r="E131" s="294">
        <v>11</v>
      </c>
      <c r="F131" s="294">
        <v>1</v>
      </c>
      <c r="G131" s="294">
        <v>1052</v>
      </c>
      <c r="H131" s="294">
        <v>86</v>
      </c>
      <c r="I131" s="294">
        <v>13</v>
      </c>
      <c r="J131" s="294">
        <v>2</v>
      </c>
      <c r="K131" s="294">
        <v>1005</v>
      </c>
      <c r="L131" s="294">
        <v>90</v>
      </c>
      <c r="M131" s="294">
        <v>10</v>
      </c>
      <c r="N131" s="294">
        <v>1</v>
      </c>
    </row>
    <row r="132" spans="1:14" x14ac:dyDescent="0.35">
      <c r="A132" t="s">
        <v>247</v>
      </c>
      <c r="B132" t="s">
        <v>248</v>
      </c>
      <c r="C132" s="294">
        <v>2299</v>
      </c>
      <c r="D132" s="294">
        <v>89</v>
      </c>
      <c r="E132" s="294">
        <v>10</v>
      </c>
      <c r="F132" s="294">
        <v>1</v>
      </c>
      <c r="G132" s="294">
        <v>1142</v>
      </c>
      <c r="H132" s="294">
        <v>86</v>
      </c>
      <c r="I132" s="294">
        <v>13</v>
      </c>
      <c r="J132" s="294">
        <v>1</v>
      </c>
      <c r="K132" s="294">
        <v>1157</v>
      </c>
      <c r="L132" s="294">
        <v>92</v>
      </c>
      <c r="M132" s="294">
        <v>7</v>
      </c>
      <c r="N132" s="294">
        <v>1</v>
      </c>
    </row>
    <row r="133" spans="1:14" x14ac:dyDescent="0.35">
      <c r="A133" t="s">
        <v>204</v>
      </c>
      <c r="B133" t="s">
        <v>205</v>
      </c>
      <c r="C133" s="294">
        <v>1854</v>
      </c>
      <c r="D133" s="294">
        <v>87</v>
      </c>
      <c r="E133" s="294">
        <v>11</v>
      </c>
      <c r="F133" s="294">
        <v>2</v>
      </c>
      <c r="G133" s="294">
        <v>1007</v>
      </c>
      <c r="H133" s="294">
        <v>85</v>
      </c>
      <c r="I133" s="294">
        <v>13</v>
      </c>
      <c r="J133" s="294">
        <v>2</v>
      </c>
      <c r="K133" s="294">
        <v>847</v>
      </c>
      <c r="L133" s="294">
        <v>90</v>
      </c>
      <c r="M133" s="294">
        <v>9</v>
      </c>
      <c r="N133" s="294">
        <v>1</v>
      </c>
    </row>
    <row r="134" spans="1:14" x14ac:dyDescent="0.35">
      <c r="A134" t="s">
        <v>224</v>
      </c>
      <c r="B134" t="s">
        <v>225</v>
      </c>
      <c r="C134" s="294">
        <v>6184</v>
      </c>
      <c r="D134" s="294">
        <v>89</v>
      </c>
      <c r="E134" s="294">
        <v>9</v>
      </c>
      <c r="F134" s="294">
        <v>2</v>
      </c>
      <c r="G134" s="294">
        <v>3178</v>
      </c>
      <c r="H134" s="294">
        <v>87</v>
      </c>
      <c r="I134" s="294">
        <v>11</v>
      </c>
      <c r="J134" s="294">
        <v>2</v>
      </c>
      <c r="K134" s="294">
        <v>3006</v>
      </c>
      <c r="L134" s="294">
        <v>92</v>
      </c>
      <c r="M134" s="294">
        <v>7</v>
      </c>
      <c r="N134" s="294">
        <v>1</v>
      </c>
    </row>
    <row r="135" spans="1:14" x14ac:dyDescent="0.35">
      <c r="A135" t="s">
        <v>335</v>
      </c>
      <c r="B135" t="s">
        <v>336</v>
      </c>
      <c r="C135" s="294">
        <v>16954</v>
      </c>
      <c r="D135" s="294">
        <v>88</v>
      </c>
      <c r="E135" s="294">
        <v>11</v>
      </c>
      <c r="F135" s="294">
        <v>1</v>
      </c>
      <c r="G135" s="294">
        <v>8729</v>
      </c>
      <c r="H135" s="294">
        <v>85</v>
      </c>
      <c r="I135" s="294">
        <v>14</v>
      </c>
      <c r="J135" s="294">
        <v>2</v>
      </c>
      <c r="K135" s="294">
        <v>8225</v>
      </c>
      <c r="L135" s="294">
        <v>90</v>
      </c>
      <c r="M135" s="294">
        <v>9</v>
      </c>
      <c r="N135" s="294">
        <v>1</v>
      </c>
    </row>
    <row r="136" spans="1:14" x14ac:dyDescent="0.35">
      <c r="A136" t="s">
        <v>337</v>
      </c>
      <c r="B136" t="s">
        <v>338</v>
      </c>
      <c r="C136" s="294">
        <v>3286</v>
      </c>
      <c r="D136" s="294">
        <v>86</v>
      </c>
      <c r="E136" s="294">
        <v>13</v>
      </c>
      <c r="F136" s="294">
        <v>1</v>
      </c>
      <c r="G136" s="294">
        <v>1669</v>
      </c>
      <c r="H136" s="294">
        <v>84</v>
      </c>
      <c r="I136" s="294">
        <v>14</v>
      </c>
      <c r="J136" s="294">
        <v>1</v>
      </c>
      <c r="K136" s="294">
        <v>1617</v>
      </c>
      <c r="L136" s="294">
        <v>88</v>
      </c>
      <c r="M136" s="294">
        <v>11</v>
      </c>
      <c r="N136" s="294">
        <v>1</v>
      </c>
    </row>
    <row r="137" spans="1:14" x14ac:dyDescent="0.35">
      <c r="A137" t="s">
        <v>118</v>
      </c>
      <c r="B137" t="s">
        <v>119</v>
      </c>
      <c r="C137" s="294">
        <v>13430</v>
      </c>
      <c r="D137" s="294">
        <v>90</v>
      </c>
      <c r="E137" s="294">
        <v>9</v>
      </c>
      <c r="F137" s="294">
        <v>1</v>
      </c>
      <c r="G137" s="294">
        <v>6903</v>
      </c>
      <c r="H137" s="294">
        <v>88</v>
      </c>
      <c r="I137" s="294">
        <v>11</v>
      </c>
      <c r="J137" s="294">
        <v>1</v>
      </c>
      <c r="K137" s="294">
        <v>6527</v>
      </c>
      <c r="L137" s="294">
        <v>92</v>
      </c>
      <c r="M137" s="294">
        <v>7</v>
      </c>
      <c r="N137" s="294">
        <v>1</v>
      </c>
    </row>
    <row r="138" spans="1:14" x14ac:dyDescent="0.35">
      <c r="A138" t="s">
        <v>100</v>
      </c>
      <c r="B138" t="s">
        <v>101</v>
      </c>
      <c r="C138" s="294">
        <v>2122</v>
      </c>
      <c r="D138" s="294">
        <v>87</v>
      </c>
      <c r="E138" s="294">
        <v>12</v>
      </c>
      <c r="F138" s="294">
        <v>1</v>
      </c>
      <c r="G138" s="294">
        <v>1031</v>
      </c>
      <c r="H138" s="294">
        <v>83</v>
      </c>
      <c r="I138" s="294">
        <v>15</v>
      </c>
      <c r="J138" s="294">
        <v>1</v>
      </c>
      <c r="K138" s="294">
        <v>1091</v>
      </c>
      <c r="L138" s="294">
        <v>90</v>
      </c>
      <c r="M138" s="294">
        <v>9</v>
      </c>
      <c r="N138" s="294">
        <v>1</v>
      </c>
    </row>
    <row r="139" spans="1:14" x14ac:dyDescent="0.35">
      <c r="A139" t="s">
        <v>102</v>
      </c>
      <c r="B139" t="s">
        <v>103</v>
      </c>
      <c r="C139" s="294">
        <v>1652</v>
      </c>
      <c r="D139" s="294">
        <v>86</v>
      </c>
      <c r="E139" s="294">
        <v>13</v>
      </c>
      <c r="F139" s="294">
        <v>1</v>
      </c>
      <c r="G139" s="294">
        <v>859</v>
      </c>
      <c r="H139" s="294">
        <v>84</v>
      </c>
      <c r="I139" s="294">
        <v>15</v>
      </c>
      <c r="J139" s="294">
        <v>1</v>
      </c>
      <c r="K139" s="294">
        <v>793</v>
      </c>
      <c r="L139" s="294">
        <v>88</v>
      </c>
      <c r="M139" s="294">
        <v>12</v>
      </c>
      <c r="N139" s="294">
        <v>1</v>
      </c>
    </row>
    <row r="140" spans="1:14" x14ac:dyDescent="0.35">
      <c r="A140" t="s">
        <v>192</v>
      </c>
      <c r="B140" t="s">
        <v>193</v>
      </c>
      <c r="C140" s="294">
        <v>8991</v>
      </c>
      <c r="D140" s="294">
        <v>88</v>
      </c>
      <c r="E140" s="294">
        <v>11</v>
      </c>
      <c r="F140" s="294">
        <v>1</v>
      </c>
      <c r="G140" s="294">
        <v>4606</v>
      </c>
      <c r="H140" s="294">
        <v>86</v>
      </c>
      <c r="I140" s="294">
        <v>13</v>
      </c>
      <c r="J140" s="294">
        <v>1</v>
      </c>
      <c r="K140" s="294">
        <v>4385</v>
      </c>
      <c r="L140" s="294">
        <v>90</v>
      </c>
      <c r="M140" s="294">
        <v>9</v>
      </c>
      <c r="N140" s="294">
        <v>1</v>
      </c>
    </row>
    <row r="141" spans="1:14" x14ac:dyDescent="0.35">
      <c r="A141" t="s">
        <v>190</v>
      </c>
      <c r="B141" t="s">
        <v>191</v>
      </c>
      <c r="C141" s="294">
        <v>3440</v>
      </c>
      <c r="D141" s="294">
        <v>81</v>
      </c>
      <c r="E141" s="294">
        <v>17</v>
      </c>
      <c r="F141" s="294">
        <v>2</v>
      </c>
      <c r="G141" s="294">
        <v>1723</v>
      </c>
      <c r="H141" s="294">
        <v>79</v>
      </c>
      <c r="I141" s="294">
        <v>20</v>
      </c>
      <c r="J141" s="294">
        <v>2</v>
      </c>
      <c r="K141" s="294">
        <v>1717</v>
      </c>
      <c r="L141" s="294">
        <v>84</v>
      </c>
      <c r="M141" s="294">
        <v>14</v>
      </c>
      <c r="N141" s="294">
        <v>2</v>
      </c>
    </row>
    <row r="142" spans="1:14" x14ac:dyDescent="0.35">
      <c r="A142" t="s">
        <v>208</v>
      </c>
      <c r="B142" t="s">
        <v>209</v>
      </c>
      <c r="C142" s="294">
        <v>2878</v>
      </c>
      <c r="D142" s="294">
        <v>90</v>
      </c>
      <c r="E142" s="294">
        <v>9</v>
      </c>
      <c r="F142" s="294">
        <v>1</v>
      </c>
      <c r="G142" s="294">
        <v>1499</v>
      </c>
      <c r="H142" s="294">
        <v>87</v>
      </c>
      <c r="I142" s="294">
        <v>12</v>
      </c>
      <c r="J142" s="294">
        <v>1</v>
      </c>
      <c r="K142" s="294">
        <v>1379</v>
      </c>
      <c r="L142" s="294">
        <v>93</v>
      </c>
      <c r="M142" s="294">
        <v>7</v>
      </c>
      <c r="N142" s="294">
        <v>1</v>
      </c>
    </row>
    <row r="143" spans="1:14" x14ac:dyDescent="0.35">
      <c r="A143" t="s">
        <v>216</v>
      </c>
      <c r="B143" t="s">
        <v>217</v>
      </c>
      <c r="C143" s="294">
        <v>2161</v>
      </c>
      <c r="D143" s="294">
        <v>89</v>
      </c>
      <c r="E143" s="294">
        <v>9</v>
      </c>
      <c r="F143" s="294">
        <v>1</v>
      </c>
      <c r="G143" s="294">
        <v>1112</v>
      </c>
      <c r="H143" s="294">
        <v>85</v>
      </c>
      <c r="I143" s="294">
        <v>13</v>
      </c>
      <c r="J143" s="294">
        <v>2</v>
      </c>
      <c r="K143" s="294">
        <v>1049</v>
      </c>
      <c r="L143" s="294">
        <v>94</v>
      </c>
      <c r="M143" s="294">
        <v>5</v>
      </c>
      <c r="N143" s="294">
        <v>1</v>
      </c>
    </row>
    <row r="144" spans="1:14" x14ac:dyDescent="0.35">
      <c r="A144" t="s">
        <v>108</v>
      </c>
      <c r="B144" t="s">
        <v>109</v>
      </c>
      <c r="C144" s="294">
        <v>3976</v>
      </c>
      <c r="D144" s="294">
        <v>93</v>
      </c>
      <c r="E144" s="294">
        <v>6</v>
      </c>
      <c r="F144" s="294">
        <v>1</v>
      </c>
      <c r="G144" s="294">
        <v>2097</v>
      </c>
      <c r="H144" s="294">
        <v>91</v>
      </c>
      <c r="I144" s="294">
        <v>8</v>
      </c>
      <c r="J144" s="294">
        <v>1</v>
      </c>
      <c r="K144" s="294">
        <v>1879</v>
      </c>
      <c r="L144" s="294">
        <v>95</v>
      </c>
      <c r="M144" s="294">
        <v>5</v>
      </c>
      <c r="N144" s="294">
        <v>1</v>
      </c>
    </row>
    <row r="145" spans="1:14" x14ac:dyDescent="0.35">
      <c r="A145" t="s">
        <v>110</v>
      </c>
      <c r="B145" t="s">
        <v>428</v>
      </c>
      <c r="C145" s="294">
        <v>3729</v>
      </c>
      <c r="D145" s="294">
        <v>89</v>
      </c>
      <c r="E145" s="294">
        <v>9</v>
      </c>
      <c r="F145" s="294">
        <v>1</v>
      </c>
      <c r="G145" s="294">
        <v>1982</v>
      </c>
      <c r="H145" s="294">
        <v>87</v>
      </c>
      <c r="I145" s="294">
        <v>11</v>
      </c>
      <c r="J145" s="294">
        <v>2</v>
      </c>
      <c r="K145" s="294">
        <v>1747</v>
      </c>
      <c r="L145" s="294">
        <v>92</v>
      </c>
      <c r="M145" s="294">
        <v>8</v>
      </c>
      <c r="N145" s="294">
        <v>0</v>
      </c>
    </row>
    <row r="146" spans="1:14" x14ac:dyDescent="0.35">
      <c r="A146" t="s">
        <v>368</v>
      </c>
      <c r="B146" t="s">
        <v>369</v>
      </c>
      <c r="C146" s="294">
        <v>5605</v>
      </c>
      <c r="D146" s="294">
        <v>89</v>
      </c>
      <c r="E146" s="294">
        <v>10</v>
      </c>
      <c r="F146" s="294">
        <v>1</v>
      </c>
      <c r="G146" s="294">
        <v>2932</v>
      </c>
      <c r="H146" s="294">
        <v>87</v>
      </c>
      <c r="I146" s="294">
        <v>12</v>
      </c>
      <c r="J146" s="294">
        <v>2</v>
      </c>
      <c r="K146" s="294">
        <v>2673</v>
      </c>
      <c r="L146" s="294">
        <v>91</v>
      </c>
      <c r="M146" s="294">
        <v>8</v>
      </c>
      <c r="N146" s="294">
        <v>1</v>
      </c>
    </row>
    <row r="147" spans="1:14" x14ac:dyDescent="0.35">
      <c r="A147" t="s">
        <v>112</v>
      </c>
      <c r="B147" t="s">
        <v>113</v>
      </c>
      <c r="C147" s="294">
        <v>4758</v>
      </c>
      <c r="D147" s="294">
        <v>83</v>
      </c>
      <c r="E147" s="294">
        <v>16</v>
      </c>
      <c r="F147" s="294">
        <v>1</v>
      </c>
      <c r="G147" s="294">
        <v>2429</v>
      </c>
      <c r="H147" s="294">
        <v>79</v>
      </c>
      <c r="I147" s="294">
        <v>20</v>
      </c>
      <c r="J147" s="294">
        <v>2</v>
      </c>
      <c r="K147" s="294">
        <v>2329</v>
      </c>
      <c r="L147" s="294">
        <v>87</v>
      </c>
      <c r="M147" s="294">
        <v>12</v>
      </c>
      <c r="N147" s="294">
        <v>1</v>
      </c>
    </row>
    <row r="148" spans="1:14" x14ac:dyDescent="0.35">
      <c r="A148" t="s">
        <v>374</v>
      </c>
      <c r="B148" t="s">
        <v>375</v>
      </c>
      <c r="C148" s="294">
        <v>6434</v>
      </c>
      <c r="D148" s="294">
        <v>90</v>
      </c>
      <c r="E148" s="294">
        <v>9</v>
      </c>
      <c r="F148" s="294">
        <v>1</v>
      </c>
      <c r="G148" s="294">
        <v>3313</v>
      </c>
      <c r="H148" s="294">
        <v>88</v>
      </c>
      <c r="I148" s="294">
        <v>10</v>
      </c>
      <c r="J148" s="294">
        <v>2</v>
      </c>
      <c r="K148" s="294">
        <v>3121</v>
      </c>
      <c r="L148" s="294">
        <v>93</v>
      </c>
      <c r="M148" s="294">
        <v>7</v>
      </c>
      <c r="N148" s="294">
        <v>1</v>
      </c>
    </row>
    <row r="149" spans="1:14" x14ac:dyDescent="0.35">
      <c r="A149" t="s">
        <v>236</v>
      </c>
      <c r="B149" t="s">
        <v>237</v>
      </c>
      <c r="C149" s="294">
        <v>13736</v>
      </c>
      <c r="D149" s="294">
        <v>90</v>
      </c>
      <c r="E149" s="294">
        <v>8</v>
      </c>
      <c r="F149" s="294">
        <v>1</v>
      </c>
      <c r="G149" s="294">
        <v>7006</v>
      </c>
      <c r="H149" s="294">
        <v>88</v>
      </c>
      <c r="I149" s="294">
        <v>10</v>
      </c>
      <c r="J149" s="294">
        <v>2</v>
      </c>
      <c r="K149" s="294">
        <v>6730</v>
      </c>
      <c r="L149" s="294">
        <v>92</v>
      </c>
      <c r="M149" s="294">
        <v>7</v>
      </c>
      <c r="N149" s="294">
        <v>1</v>
      </c>
    </row>
    <row r="150" spans="1:14" x14ac:dyDescent="0.35">
      <c r="A150" t="s">
        <v>333</v>
      </c>
      <c r="B150" t="s">
        <v>334</v>
      </c>
      <c r="C150" s="294">
        <v>1218</v>
      </c>
      <c r="D150" s="294">
        <v>83</v>
      </c>
      <c r="E150" s="294">
        <v>16</v>
      </c>
      <c r="F150" s="294">
        <v>0</v>
      </c>
      <c r="G150" s="294">
        <v>634</v>
      </c>
      <c r="H150" s="294">
        <v>81</v>
      </c>
      <c r="I150" s="294">
        <v>18</v>
      </c>
      <c r="J150" s="294">
        <v>1</v>
      </c>
      <c r="K150" s="294">
        <v>584</v>
      </c>
      <c r="L150" s="294">
        <v>86</v>
      </c>
      <c r="M150" s="294">
        <v>14</v>
      </c>
      <c r="N150" s="294">
        <v>0</v>
      </c>
    </row>
    <row r="151" spans="1:14" x14ac:dyDescent="0.35">
      <c r="A151" t="s">
        <v>186</v>
      </c>
      <c r="B151" t="s">
        <v>187</v>
      </c>
      <c r="C151" s="294">
        <v>7454</v>
      </c>
      <c r="D151" s="294">
        <v>91</v>
      </c>
      <c r="E151" s="294">
        <v>8</v>
      </c>
      <c r="F151" s="294">
        <v>1</v>
      </c>
      <c r="G151" s="294">
        <v>3761</v>
      </c>
      <c r="H151" s="294">
        <v>89</v>
      </c>
      <c r="I151" s="294">
        <v>9</v>
      </c>
      <c r="J151" s="294">
        <v>2</v>
      </c>
      <c r="K151" s="294">
        <v>3693</v>
      </c>
      <c r="L151" s="294">
        <v>93</v>
      </c>
      <c r="M151" s="294">
        <v>6</v>
      </c>
      <c r="N151" s="294">
        <v>1</v>
      </c>
    </row>
    <row r="152" spans="1:14" x14ac:dyDescent="0.35">
      <c r="A152" t="s">
        <v>240</v>
      </c>
      <c r="B152" t="s">
        <v>241</v>
      </c>
      <c r="C152" s="294">
        <v>8815</v>
      </c>
      <c r="D152" s="294">
        <v>86</v>
      </c>
      <c r="E152" s="294">
        <v>13</v>
      </c>
      <c r="F152" s="294">
        <v>1</v>
      </c>
      <c r="G152" s="294">
        <v>4527</v>
      </c>
      <c r="H152" s="294">
        <v>83</v>
      </c>
      <c r="I152" s="294">
        <v>16</v>
      </c>
      <c r="J152" s="294">
        <v>1</v>
      </c>
      <c r="K152" s="294">
        <v>4288</v>
      </c>
      <c r="L152" s="294">
        <v>89</v>
      </c>
      <c r="M152" s="294">
        <v>11</v>
      </c>
      <c r="N152" s="294">
        <v>1</v>
      </c>
    </row>
    <row r="153" spans="1:14" x14ac:dyDescent="0.35">
      <c r="A153" t="s">
        <v>188</v>
      </c>
      <c r="B153" t="s">
        <v>189</v>
      </c>
      <c r="C153" s="294">
        <v>8885</v>
      </c>
      <c r="D153" s="294">
        <v>88</v>
      </c>
      <c r="E153" s="294">
        <v>11</v>
      </c>
      <c r="F153" s="294">
        <v>1</v>
      </c>
      <c r="G153" s="294">
        <v>4490</v>
      </c>
      <c r="H153" s="294">
        <v>86</v>
      </c>
      <c r="I153" s="294">
        <v>12</v>
      </c>
      <c r="J153" s="294">
        <v>1</v>
      </c>
      <c r="K153" s="294">
        <v>4395</v>
      </c>
      <c r="L153" s="294">
        <v>90</v>
      </c>
      <c r="M153" s="294">
        <v>9</v>
      </c>
      <c r="N153" s="294">
        <v>1</v>
      </c>
    </row>
    <row r="154" spans="1:14" x14ac:dyDescent="0.35">
      <c r="A154" t="s">
        <v>634</v>
      </c>
      <c r="B154" t="s">
        <v>89</v>
      </c>
      <c r="C154" s="294">
        <v>3236</v>
      </c>
      <c r="D154" s="294">
        <v>90</v>
      </c>
      <c r="E154" s="294">
        <v>8</v>
      </c>
      <c r="F154" s="294">
        <v>1</v>
      </c>
      <c r="G154" s="294">
        <v>1695</v>
      </c>
      <c r="H154" s="294">
        <v>89</v>
      </c>
      <c r="I154" s="294">
        <v>9</v>
      </c>
      <c r="J154" s="294">
        <v>2</v>
      </c>
      <c r="K154" s="294">
        <v>1541</v>
      </c>
      <c r="L154" s="294">
        <v>92</v>
      </c>
      <c r="M154" s="294">
        <v>7</v>
      </c>
      <c r="N154" s="294">
        <v>1</v>
      </c>
    </row>
    <row r="155" spans="1:14" x14ac:dyDescent="0.35">
      <c r="A155" t="s">
        <v>341</v>
      </c>
      <c r="B155" t="s">
        <v>342</v>
      </c>
      <c r="C155" s="294">
        <v>7270</v>
      </c>
      <c r="D155" s="294">
        <v>88</v>
      </c>
      <c r="E155" s="294">
        <v>10</v>
      </c>
      <c r="F155" s="294">
        <v>1</v>
      </c>
      <c r="G155" s="294">
        <v>3705</v>
      </c>
      <c r="H155" s="294">
        <v>86</v>
      </c>
      <c r="I155" s="294">
        <v>13</v>
      </c>
      <c r="J155" s="294">
        <v>2</v>
      </c>
      <c r="K155" s="294">
        <v>3565</v>
      </c>
      <c r="L155" s="294">
        <v>91</v>
      </c>
      <c r="M155" s="294">
        <v>8</v>
      </c>
      <c r="N155" s="294">
        <v>1</v>
      </c>
    </row>
    <row r="156" spans="1:14" x14ac:dyDescent="0.35">
      <c r="A156" t="s">
        <v>384</v>
      </c>
      <c r="B156" t="s">
        <v>385</v>
      </c>
      <c r="C156" s="294">
        <v>5543</v>
      </c>
      <c r="D156" s="294">
        <v>91</v>
      </c>
      <c r="E156" s="294">
        <v>8</v>
      </c>
      <c r="F156" s="294">
        <v>1</v>
      </c>
      <c r="G156" s="294">
        <v>2826</v>
      </c>
      <c r="H156" s="294">
        <v>88</v>
      </c>
      <c r="I156" s="294">
        <v>10</v>
      </c>
      <c r="J156" s="294">
        <v>1</v>
      </c>
      <c r="K156" s="294">
        <v>2717</v>
      </c>
      <c r="L156" s="294">
        <v>93</v>
      </c>
      <c r="M156" s="294">
        <v>6</v>
      </c>
      <c r="N156" s="294">
        <v>1</v>
      </c>
    </row>
    <row r="157" spans="1:14" x14ac:dyDescent="0.35">
      <c r="A157" t="s">
        <v>245</v>
      </c>
      <c r="B157" t="s">
        <v>246</v>
      </c>
      <c r="C157" s="294">
        <v>7686</v>
      </c>
      <c r="D157" s="294">
        <v>89</v>
      </c>
      <c r="E157" s="294">
        <v>10</v>
      </c>
      <c r="F157" s="294">
        <v>1</v>
      </c>
      <c r="G157" s="294">
        <v>3922</v>
      </c>
      <c r="H157" s="294">
        <v>86</v>
      </c>
      <c r="I157" s="294">
        <v>12</v>
      </c>
      <c r="J157" s="294">
        <v>2</v>
      </c>
      <c r="K157" s="294">
        <v>3764</v>
      </c>
      <c r="L157" s="294">
        <v>91</v>
      </c>
      <c r="M157" s="294">
        <v>8</v>
      </c>
      <c r="N157" s="294">
        <v>1</v>
      </c>
    </row>
    <row r="158" spans="1:14" x14ac:dyDescent="0.35">
      <c r="A158" t="s">
        <v>351</v>
      </c>
      <c r="B158" t="s">
        <v>352</v>
      </c>
      <c r="C158" s="294">
        <v>12567</v>
      </c>
      <c r="D158" s="294">
        <v>89</v>
      </c>
      <c r="E158" s="294">
        <v>10</v>
      </c>
      <c r="F158" s="294">
        <v>1</v>
      </c>
      <c r="G158" s="294">
        <v>6426</v>
      </c>
      <c r="H158" s="294">
        <v>87</v>
      </c>
      <c r="I158" s="294">
        <v>11</v>
      </c>
      <c r="J158" s="294">
        <v>1</v>
      </c>
      <c r="K158" s="294">
        <v>6141</v>
      </c>
      <c r="L158" s="294">
        <v>92</v>
      </c>
      <c r="M158" s="294">
        <v>8</v>
      </c>
      <c r="N158" s="294">
        <v>1</v>
      </c>
    </row>
    <row r="159" spans="1:14" x14ac:dyDescent="0.35">
      <c r="A159" t="s">
        <v>220</v>
      </c>
      <c r="B159" t="s">
        <v>221</v>
      </c>
      <c r="C159" s="294">
        <v>6081</v>
      </c>
      <c r="D159" s="294">
        <v>90</v>
      </c>
      <c r="E159" s="294">
        <v>9</v>
      </c>
      <c r="F159" s="294">
        <v>1</v>
      </c>
      <c r="G159" s="294">
        <v>3039</v>
      </c>
      <c r="H159" s="294">
        <v>88</v>
      </c>
      <c r="I159" s="294">
        <v>11</v>
      </c>
      <c r="J159" s="294">
        <v>1</v>
      </c>
      <c r="K159" s="294">
        <v>3042</v>
      </c>
      <c r="L159" s="294">
        <v>93</v>
      </c>
      <c r="M159" s="294">
        <v>7</v>
      </c>
      <c r="N159" s="294">
        <v>1</v>
      </c>
    </row>
    <row r="160" spans="1:14" x14ac:dyDescent="0.35">
      <c r="A160" t="s">
        <v>355</v>
      </c>
      <c r="B160" t="s">
        <v>356</v>
      </c>
      <c r="C160" s="294">
        <v>8750</v>
      </c>
      <c r="D160" s="294">
        <v>87</v>
      </c>
      <c r="E160" s="294">
        <v>12</v>
      </c>
      <c r="F160" s="294">
        <v>1</v>
      </c>
      <c r="G160" s="294">
        <v>4470</v>
      </c>
      <c r="H160" s="294">
        <v>84</v>
      </c>
      <c r="I160" s="294">
        <v>14</v>
      </c>
      <c r="J160" s="294">
        <v>1</v>
      </c>
      <c r="K160" s="294">
        <v>4280</v>
      </c>
      <c r="L160" s="294">
        <v>90</v>
      </c>
      <c r="M160" s="294">
        <v>10</v>
      </c>
      <c r="N160" s="294">
        <v>1</v>
      </c>
    </row>
    <row r="164" spans="1:16" x14ac:dyDescent="0.35">
      <c r="A164" s="153" t="s">
        <v>72</v>
      </c>
      <c r="B164" s="293" t="s">
        <v>73</v>
      </c>
      <c r="C164" s="294">
        <v>28787</v>
      </c>
      <c r="D164" s="294">
        <v>90</v>
      </c>
      <c r="E164" s="294">
        <v>9</v>
      </c>
      <c r="F164" s="294">
        <v>1</v>
      </c>
      <c r="G164" s="294">
        <v>14759</v>
      </c>
      <c r="H164" s="294">
        <v>87</v>
      </c>
      <c r="I164" s="294">
        <v>11</v>
      </c>
      <c r="J164" s="294">
        <v>2</v>
      </c>
      <c r="K164" s="294">
        <v>14028</v>
      </c>
      <c r="L164" s="294">
        <v>92</v>
      </c>
      <c r="M164" s="294">
        <v>7</v>
      </c>
      <c r="N164" s="294">
        <v>1</v>
      </c>
      <c r="P164" s="294"/>
    </row>
    <row r="165" spans="1:16" x14ac:dyDescent="0.35">
      <c r="A165" s="153" t="s">
        <v>98</v>
      </c>
      <c r="B165" s="293" t="s">
        <v>99</v>
      </c>
      <c r="C165" s="294">
        <v>83002</v>
      </c>
      <c r="D165" s="294">
        <v>88</v>
      </c>
      <c r="E165" s="294">
        <v>10</v>
      </c>
      <c r="F165" s="294">
        <v>1</v>
      </c>
      <c r="G165" s="294">
        <v>42626</v>
      </c>
      <c r="H165" s="294">
        <v>86</v>
      </c>
      <c r="I165" s="294">
        <v>12</v>
      </c>
      <c r="J165" s="294">
        <v>2</v>
      </c>
      <c r="K165" s="294">
        <v>40376</v>
      </c>
      <c r="L165" s="294">
        <v>91</v>
      </c>
      <c r="M165" s="294">
        <v>8</v>
      </c>
      <c r="N165" s="294">
        <v>1</v>
      </c>
      <c r="P165" s="294"/>
    </row>
    <row r="166" spans="1:16" x14ac:dyDescent="0.35">
      <c r="A166" s="153" t="s">
        <v>145</v>
      </c>
      <c r="B166" s="294" t="s">
        <v>146</v>
      </c>
      <c r="C166" s="294">
        <v>62207</v>
      </c>
      <c r="D166" s="294">
        <v>87</v>
      </c>
      <c r="E166" s="294">
        <v>12</v>
      </c>
      <c r="F166" s="294">
        <v>1</v>
      </c>
      <c r="G166" s="294">
        <v>31844</v>
      </c>
      <c r="H166" s="294">
        <v>85</v>
      </c>
      <c r="I166" s="294">
        <v>13</v>
      </c>
      <c r="J166" s="294">
        <v>2</v>
      </c>
      <c r="K166" s="294">
        <v>30363</v>
      </c>
      <c r="L166" s="294">
        <v>89</v>
      </c>
      <c r="M166" s="294">
        <v>10</v>
      </c>
      <c r="N166" s="294">
        <v>1</v>
      </c>
      <c r="P166" s="294"/>
    </row>
    <row r="167" spans="1:16" x14ac:dyDescent="0.35">
      <c r="A167" s="153" t="s">
        <v>176</v>
      </c>
      <c r="B167" s="293" t="s">
        <v>177</v>
      </c>
      <c r="C167" s="294">
        <v>52180</v>
      </c>
      <c r="D167" s="294">
        <v>88</v>
      </c>
      <c r="E167" s="294">
        <v>11</v>
      </c>
      <c r="F167" s="294">
        <v>1</v>
      </c>
      <c r="G167" s="294">
        <v>26708</v>
      </c>
      <c r="H167" s="294">
        <v>86</v>
      </c>
      <c r="I167" s="294">
        <v>13</v>
      </c>
      <c r="J167" s="294">
        <v>2</v>
      </c>
      <c r="K167" s="294">
        <v>25472</v>
      </c>
      <c r="L167" s="294">
        <v>90</v>
      </c>
      <c r="M167" s="294">
        <v>9</v>
      </c>
      <c r="N167" s="294">
        <v>1</v>
      </c>
      <c r="P167" s="294"/>
    </row>
    <row r="168" spans="1:16" x14ac:dyDescent="0.35">
      <c r="A168" s="153" t="s">
        <v>196</v>
      </c>
      <c r="B168" s="293" t="s">
        <v>197</v>
      </c>
      <c r="C168" s="294">
        <v>68076</v>
      </c>
      <c r="D168" s="294">
        <v>89</v>
      </c>
      <c r="E168" s="294">
        <v>10</v>
      </c>
      <c r="F168" s="294">
        <v>1</v>
      </c>
      <c r="G168" s="294">
        <v>34775</v>
      </c>
      <c r="H168" s="294">
        <v>86</v>
      </c>
      <c r="I168" s="294">
        <v>12</v>
      </c>
      <c r="J168" s="294">
        <v>2</v>
      </c>
      <c r="K168" s="294">
        <v>33301</v>
      </c>
      <c r="L168" s="294">
        <v>92</v>
      </c>
      <c r="M168" s="294">
        <v>8</v>
      </c>
      <c r="N168" s="294">
        <v>1</v>
      </c>
      <c r="P168" s="294"/>
    </row>
    <row r="169" spans="1:16" x14ac:dyDescent="0.35">
      <c r="A169" s="153" t="s">
        <v>226</v>
      </c>
      <c r="B169" s="293" t="s">
        <v>227</v>
      </c>
      <c r="C169" s="294">
        <v>68451</v>
      </c>
      <c r="D169" s="294">
        <v>88</v>
      </c>
      <c r="E169" s="294">
        <v>11</v>
      </c>
      <c r="F169" s="294">
        <v>1</v>
      </c>
      <c r="G169" s="294">
        <v>35030</v>
      </c>
      <c r="H169" s="294">
        <v>86</v>
      </c>
      <c r="I169" s="294">
        <v>12</v>
      </c>
      <c r="J169" s="294">
        <v>2</v>
      </c>
      <c r="K169" s="294">
        <v>33421</v>
      </c>
      <c r="L169" s="294">
        <v>90</v>
      </c>
      <c r="M169" s="294">
        <v>9</v>
      </c>
      <c r="N169" s="294">
        <v>1</v>
      </c>
      <c r="P169" s="294"/>
    </row>
    <row r="170" spans="1:16" x14ac:dyDescent="0.35">
      <c r="A170" s="153" t="s">
        <v>249</v>
      </c>
      <c r="B170" s="293" t="s">
        <v>429</v>
      </c>
      <c r="C170" s="294">
        <v>97940</v>
      </c>
      <c r="D170" s="294">
        <v>89</v>
      </c>
      <c r="E170" s="294">
        <v>9</v>
      </c>
      <c r="F170" s="294">
        <v>2</v>
      </c>
      <c r="G170" s="294">
        <v>50231</v>
      </c>
      <c r="H170" s="294">
        <v>87</v>
      </c>
      <c r="I170" s="294">
        <v>11</v>
      </c>
      <c r="J170" s="294">
        <v>2</v>
      </c>
      <c r="K170" s="294">
        <v>47709</v>
      </c>
      <c r="L170" s="294">
        <v>92</v>
      </c>
      <c r="M170" s="294">
        <v>7</v>
      </c>
      <c r="N170" s="294">
        <v>1</v>
      </c>
      <c r="P170" s="294"/>
    </row>
    <row r="171" spans="1:16" x14ac:dyDescent="0.35">
      <c r="A171" s="156" t="s">
        <v>251</v>
      </c>
      <c r="B171" s="293" t="s">
        <v>252</v>
      </c>
      <c r="C171" s="294">
        <v>33844</v>
      </c>
      <c r="D171" s="294">
        <v>89</v>
      </c>
      <c r="E171" s="294">
        <v>9</v>
      </c>
      <c r="F171" s="294">
        <v>2</v>
      </c>
      <c r="G171" s="294">
        <v>17225</v>
      </c>
      <c r="H171" s="294">
        <v>87</v>
      </c>
      <c r="I171" s="294">
        <v>11</v>
      </c>
      <c r="J171" s="294">
        <v>2</v>
      </c>
      <c r="K171" s="294">
        <v>16619</v>
      </c>
      <c r="L171" s="294">
        <v>92</v>
      </c>
      <c r="M171" s="294">
        <v>7</v>
      </c>
      <c r="N171" s="294">
        <v>1</v>
      </c>
      <c r="P171" s="294"/>
    </row>
    <row r="172" spans="1:16" x14ac:dyDescent="0.35">
      <c r="A172" s="156" t="s">
        <v>281</v>
      </c>
      <c r="B172" s="157" t="s">
        <v>282</v>
      </c>
      <c r="C172" s="294">
        <v>64096</v>
      </c>
      <c r="D172" s="294">
        <v>90</v>
      </c>
      <c r="E172" s="294">
        <v>9</v>
      </c>
      <c r="F172" s="294">
        <v>2</v>
      </c>
      <c r="G172" s="294">
        <v>33006</v>
      </c>
      <c r="H172" s="294">
        <v>87</v>
      </c>
      <c r="I172" s="294">
        <v>10</v>
      </c>
      <c r="J172" s="294">
        <v>2</v>
      </c>
      <c r="K172" s="294">
        <v>31090</v>
      </c>
      <c r="L172" s="294">
        <v>92</v>
      </c>
      <c r="M172" s="294">
        <v>7</v>
      </c>
      <c r="N172" s="294">
        <v>1</v>
      </c>
      <c r="P172" s="294"/>
    </row>
    <row r="173" spans="1:16" x14ac:dyDescent="0.35">
      <c r="A173" s="153" t="s">
        <v>321</v>
      </c>
      <c r="B173" s="158" t="s">
        <v>322</v>
      </c>
      <c r="C173" s="294">
        <v>97800</v>
      </c>
      <c r="D173" s="294">
        <v>88</v>
      </c>
      <c r="E173" s="294">
        <v>11</v>
      </c>
      <c r="F173" s="294">
        <v>1</v>
      </c>
      <c r="G173" s="294">
        <v>50182</v>
      </c>
      <c r="H173" s="294">
        <v>86</v>
      </c>
      <c r="I173" s="294">
        <v>12</v>
      </c>
      <c r="J173" s="294">
        <v>1</v>
      </c>
      <c r="K173" s="294">
        <v>47618</v>
      </c>
      <c r="L173" s="294">
        <v>91</v>
      </c>
      <c r="M173" s="294">
        <v>9</v>
      </c>
      <c r="N173" s="294">
        <v>1</v>
      </c>
      <c r="P173" s="294"/>
    </row>
    <row r="174" spans="1:16" x14ac:dyDescent="0.35">
      <c r="A174" s="153" t="s">
        <v>361</v>
      </c>
      <c r="B174" s="158" t="s">
        <v>362</v>
      </c>
      <c r="C174" s="294">
        <v>56646</v>
      </c>
      <c r="D174" s="294">
        <v>89</v>
      </c>
      <c r="E174" s="294">
        <v>10</v>
      </c>
      <c r="F174" s="294">
        <v>1</v>
      </c>
      <c r="G174" s="294">
        <v>29131</v>
      </c>
      <c r="H174" s="294">
        <v>87</v>
      </c>
      <c r="I174" s="294">
        <v>12</v>
      </c>
      <c r="J174" s="294">
        <v>1</v>
      </c>
      <c r="K174" s="294">
        <v>27515</v>
      </c>
      <c r="L174" s="294">
        <v>92</v>
      </c>
      <c r="M174" s="294">
        <v>7</v>
      </c>
      <c r="N174" s="294">
        <v>1</v>
      </c>
      <c r="P174" s="294"/>
    </row>
    <row r="175" spans="1:16" x14ac:dyDescent="0.35">
      <c r="A175" s="159" t="s">
        <v>70</v>
      </c>
      <c r="B175" s="295" t="s">
        <v>71</v>
      </c>
      <c r="C175" s="294">
        <v>615089</v>
      </c>
      <c r="D175" s="294">
        <v>89</v>
      </c>
      <c r="E175" s="294">
        <v>10</v>
      </c>
      <c r="F175" s="294">
        <v>1</v>
      </c>
      <c r="G175" s="294">
        <v>315286</v>
      </c>
      <c r="H175" s="294">
        <v>86</v>
      </c>
      <c r="I175" s="294">
        <v>12</v>
      </c>
      <c r="J175" s="294">
        <v>2</v>
      </c>
      <c r="K175" s="294">
        <v>299803</v>
      </c>
      <c r="L175" s="294">
        <v>91</v>
      </c>
      <c r="M175" s="294">
        <v>8</v>
      </c>
      <c r="N175" s="294">
        <v>1</v>
      </c>
      <c r="P175" s="294"/>
    </row>
  </sheetData>
  <mergeCells count="3">
    <mergeCell ref="F5:F8"/>
    <mergeCell ref="J5:J8"/>
    <mergeCell ref="N5:N8"/>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73"/>
  <sheetViews>
    <sheetView topLeftCell="A34" workbookViewId="0">
      <selection activeCell="C45" sqref="C45"/>
    </sheetView>
  </sheetViews>
  <sheetFormatPr defaultColWidth="9.1328125" defaultRowHeight="12.75" x14ac:dyDescent="0.35"/>
  <cols>
    <col min="1" max="1" width="9.1328125" style="133"/>
    <col min="2" max="2" width="20" style="133" customWidth="1"/>
    <col min="3" max="16384" width="9.1328125" style="133"/>
  </cols>
  <sheetData>
    <row r="1" spans="1:17" ht="15" x14ac:dyDescent="0.4">
      <c r="A1" s="202" t="s">
        <v>421</v>
      </c>
    </row>
    <row r="2" spans="1:17" x14ac:dyDescent="0.35">
      <c r="C2" s="133">
        <v>1</v>
      </c>
    </row>
    <row r="3" spans="1:17" x14ac:dyDescent="0.35">
      <c r="C3" s="133" t="s">
        <v>399</v>
      </c>
    </row>
    <row r="4" spans="1:17" x14ac:dyDescent="0.35">
      <c r="C4" s="133" t="s">
        <v>48</v>
      </c>
      <c r="H4" s="133" t="s">
        <v>400</v>
      </c>
      <c r="M4" s="133" t="s">
        <v>401</v>
      </c>
    </row>
    <row r="5" spans="1:17" x14ac:dyDescent="0.35">
      <c r="C5" s="133" t="s">
        <v>402</v>
      </c>
      <c r="H5" s="133" t="s">
        <v>402</v>
      </c>
      <c r="M5" s="133" t="s">
        <v>402</v>
      </c>
    </row>
    <row r="6" spans="1:17" x14ac:dyDescent="0.35">
      <c r="C6" s="133" t="s">
        <v>48</v>
      </c>
      <c r="D6" s="133" t="s">
        <v>403</v>
      </c>
      <c r="E6" s="133" t="s">
        <v>404</v>
      </c>
      <c r="F6" s="133" t="s">
        <v>405</v>
      </c>
      <c r="G6" s="133" t="s">
        <v>406</v>
      </c>
      <c r="H6" s="133" t="s">
        <v>48</v>
      </c>
      <c r="I6" s="133" t="s">
        <v>403</v>
      </c>
      <c r="J6" s="133" t="s">
        <v>404</v>
      </c>
      <c r="K6" s="133" t="s">
        <v>405</v>
      </c>
      <c r="L6" s="133" t="s">
        <v>406</v>
      </c>
      <c r="M6" s="133" t="s">
        <v>48</v>
      </c>
      <c r="N6" s="133" t="s">
        <v>403</v>
      </c>
      <c r="O6" s="133" t="s">
        <v>404</v>
      </c>
      <c r="P6" s="133" t="s">
        <v>405</v>
      </c>
      <c r="Q6" s="133" t="s">
        <v>406</v>
      </c>
    </row>
    <row r="7" spans="1:17" x14ac:dyDescent="0.35">
      <c r="C7" s="133" t="s">
        <v>407</v>
      </c>
      <c r="D7" s="133" t="s">
        <v>407</v>
      </c>
      <c r="E7" s="133" t="s">
        <v>407</v>
      </c>
      <c r="F7" s="133" t="s">
        <v>407</v>
      </c>
      <c r="G7" s="133" t="s">
        <v>407</v>
      </c>
      <c r="H7" s="133" t="s">
        <v>407</v>
      </c>
      <c r="I7" s="133" t="s">
        <v>407</v>
      </c>
      <c r="J7" s="133" t="s">
        <v>407</v>
      </c>
      <c r="K7" s="133" t="s">
        <v>407</v>
      </c>
      <c r="L7" s="133" t="s">
        <v>407</v>
      </c>
      <c r="M7" s="133" t="s">
        <v>407</v>
      </c>
      <c r="N7" s="133" t="s">
        <v>407</v>
      </c>
      <c r="O7" s="133" t="s">
        <v>407</v>
      </c>
      <c r="P7" s="133" t="s">
        <v>407</v>
      </c>
      <c r="Q7" s="133" t="s">
        <v>407</v>
      </c>
    </row>
    <row r="8" spans="1:17" x14ac:dyDescent="0.35">
      <c r="A8" s="133" t="s">
        <v>408</v>
      </c>
      <c r="B8" s="133" t="s">
        <v>3</v>
      </c>
      <c r="C8">
        <v>638415</v>
      </c>
      <c r="D8">
        <v>0</v>
      </c>
      <c r="E8">
        <v>2</v>
      </c>
      <c r="F8">
        <v>77</v>
      </c>
      <c r="G8">
        <v>21</v>
      </c>
      <c r="H8">
        <v>326570</v>
      </c>
      <c r="I8">
        <v>0</v>
      </c>
      <c r="J8">
        <v>2</v>
      </c>
      <c r="K8">
        <v>73</v>
      </c>
      <c r="L8">
        <v>25</v>
      </c>
      <c r="M8">
        <v>311845</v>
      </c>
      <c r="N8">
        <v>0</v>
      </c>
      <c r="O8">
        <v>1</v>
      </c>
      <c r="P8">
        <v>81</v>
      </c>
      <c r="Q8">
        <v>18</v>
      </c>
    </row>
    <row r="9" spans="1:17" x14ac:dyDescent="0.35">
      <c r="B9" s="133" t="s">
        <v>8</v>
      </c>
      <c r="C9">
        <v>475287</v>
      </c>
      <c r="D9">
        <v>0</v>
      </c>
      <c r="E9">
        <v>1</v>
      </c>
      <c r="F9">
        <v>76</v>
      </c>
      <c r="G9">
        <v>22</v>
      </c>
      <c r="H9">
        <v>243508</v>
      </c>
      <c r="I9">
        <v>0</v>
      </c>
      <c r="J9">
        <v>2</v>
      </c>
      <c r="K9">
        <v>73</v>
      </c>
      <c r="L9">
        <v>25</v>
      </c>
      <c r="M9">
        <v>231779</v>
      </c>
      <c r="N9">
        <v>0</v>
      </c>
      <c r="O9">
        <v>1</v>
      </c>
      <c r="P9">
        <v>80</v>
      </c>
      <c r="Q9">
        <v>18</v>
      </c>
    </row>
    <row r="10" spans="1:17" x14ac:dyDescent="0.35">
      <c r="B10" s="133" t="s">
        <v>9</v>
      </c>
      <c r="C10">
        <v>37398</v>
      </c>
      <c r="D10">
        <v>0</v>
      </c>
      <c r="E10">
        <v>2</v>
      </c>
      <c r="F10">
        <v>79</v>
      </c>
      <c r="G10">
        <v>19</v>
      </c>
      <c r="H10">
        <v>18968</v>
      </c>
      <c r="I10">
        <v>0</v>
      </c>
      <c r="J10">
        <v>2</v>
      </c>
      <c r="K10">
        <v>75</v>
      </c>
      <c r="L10">
        <v>22</v>
      </c>
      <c r="M10">
        <v>18430</v>
      </c>
      <c r="N10">
        <v>0</v>
      </c>
      <c r="O10">
        <v>1</v>
      </c>
      <c r="P10">
        <v>83</v>
      </c>
      <c r="Q10">
        <v>16</v>
      </c>
    </row>
    <row r="11" spans="1:17" x14ac:dyDescent="0.35">
      <c r="B11" s="133" t="s">
        <v>10</v>
      </c>
      <c r="C11">
        <v>67088</v>
      </c>
      <c r="D11">
        <v>0</v>
      </c>
      <c r="E11">
        <v>2</v>
      </c>
      <c r="F11">
        <v>80</v>
      </c>
      <c r="G11">
        <v>18</v>
      </c>
      <c r="H11">
        <v>34180</v>
      </c>
      <c r="I11">
        <v>0</v>
      </c>
      <c r="J11">
        <v>3</v>
      </c>
      <c r="K11">
        <v>77</v>
      </c>
      <c r="L11">
        <v>21</v>
      </c>
      <c r="M11">
        <v>32908</v>
      </c>
      <c r="N11">
        <v>0</v>
      </c>
      <c r="O11">
        <v>1</v>
      </c>
      <c r="P11">
        <v>84</v>
      </c>
      <c r="Q11">
        <v>15</v>
      </c>
    </row>
    <row r="12" spans="1:17" x14ac:dyDescent="0.35">
      <c r="B12" s="133" t="s">
        <v>11</v>
      </c>
      <c r="C12">
        <v>35033</v>
      </c>
      <c r="D12">
        <v>0</v>
      </c>
      <c r="E12">
        <v>2</v>
      </c>
      <c r="F12">
        <v>79</v>
      </c>
      <c r="G12">
        <v>19</v>
      </c>
      <c r="H12">
        <v>17766</v>
      </c>
      <c r="I12">
        <v>0</v>
      </c>
      <c r="J12">
        <v>3</v>
      </c>
      <c r="K12">
        <v>75</v>
      </c>
      <c r="L12">
        <v>22</v>
      </c>
      <c r="M12">
        <v>17267</v>
      </c>
      <c r="N12">
        <v>0</v>
      </c>
      <c r="O12">
        <v>1</v>
      </c>
      <c r="P12">
        <v>83</v>
      </c>
      <c r="Q12">
        <v>15</v>
      </c>
    </row>
    <row r="13" spans="1:17" x14ac:dyDescent="0.35">
      <c r="B13" s="133" t="s">
        <v>12</v>
      </c>
      <c r="C13">
        <v>2980</v>
      </c>
      <c r="D13" t="s">
        <v>414</v>
      </c>
      <c r="E13">
        <v>2</v>
      </c>
      <c r="F13">
        <v>83</v>
      </c>
      <c r="G13">
        <v>14</v>
      </c>
      <c r="H13">
        <v>1544</v>
      </c>
      <c r="I13" t="s">
        <v>414</v>
      </c>
      <c r="J13">
        <v>3</v>
      </c>
      <c r="K13">
        <v>81</v>
      </c>
      <c r="L13">
        <v>16</v>
      </c>
      <c r="M13">
        <v>1436</v>
      </c>
      <c r="N13" t="s">
        <v>414</v>
      </c>
      <c r="O13">
        <v>1</v>
      </c>
      <c r="P13">
        <v>86</v>
      </c>
      <c r="Q13">
        <v>12</v>
      </c>
    </row>
    <row r="14" spans="1:17" x14ac:dyDescent="0.35">
      <c r="B14" s="133" t="s">
        <v>49</v>
      </c>
      <c r="C14">
        <v>429115</v>
      </c>
      <c r="D14">
        <v>0</v>
      </c>
      <c r="E14">
        <v>1</v>
      </c>
      <c r="F14">
        <v>77</v>
      </c>
      <c r="G14">
        <v>22</v>
      </c>
      <c r="H14">
        <v>219769</v>
      </c>
      <c r="I14">
        <v>0</v>
      </c>
      <c r="J14">
        <v>2</v>
      </c>
      <c r="K14">
        <v>73</v>
      </c>
      <c r="L14">
        <v>25</v>
      </c>
      <c r="M14">
        <v>209346</v>
      </c>
      <c r="N14">
        <v>0</v>
      </c>
      <c r="O14">
        <v>1</v>
      </c>
      <c r="P14">
        <v>81</v>
      </c>
      <c r="Q14">
        <v>18</v>
      </c>
    </row>
    <row r="15" spans="1:17" x14ac:dyDescent="0.35">
      <c r="B15" s="133" t="s">
        <v>50</v>
      </c>
      <c r="C15">
        <v>1716</v>
      </c>
      <c r="D15">
        <v>0</v>
      </c>
      <c r="E15">
        <v>1</v>
      </c>
      <c r="F15">
        <v>77</v>
      </c>
      <c r="G15">
        <v>21</v>
      </c>
      <c r="H15">
        <v>882</v>
      </c>
      <c r="I15" t="s">
        <v>414</v>
      </c>
      <c r="J15">
        <v>1</v>
      </c>
      <c r="K15">
        <v>74</v>
      </c>
      <c r="L15">
        <v>24</v>
      </c>
      <c r="M15">
        <v>834</v>
      </c>
      <c r="N15" t="s">
        <v>414</v>
      </c>
      <c r="O15">
        <v>1</v>
      </c>
      <c r="P15">
        <v>81</v>
      </c>
      <c r="Q15">
        <v>18</v>
      </c>
    </row>
    <row r="16" spans="1:17" x14ac:dyDescent="0.35">
      <c r="B16" s="133" t="s">
        <v>51</v>
      </c>
      <c r="C16">
        <v>568</v>
      </c>
      <c r="D16">
        <v>6</v>
      </c>
      <c r="E16">
        <v>6</v>
      </c>
      <c r="F16">
        <v>38</v>
      </c>
      <c r="G16">
        <v>50</v>
      </c>
      <c r="H16">
        <v>305</v>
      </c>
      <c r="I16" t="s">
        <v>414</v>
      </c>
      <c r="J16">
        <v>7</v>
      </c>
      <c r="K16">
        <v>35</v>
      </c>
      <c r="L16">
        <v>53</v>
      </c>
      <c r="M16">
        <v>263</v>
      </c>
      <c r="N16" t="s">
        <v>414</v>
      </c>
      <c r="O16">
        <v>5</v>
      </c>
      <c r="P16">
        <v>41</v>
      </c>
      <c r="Q16">
        <v>46</v>
      </c>
    </row>
    <row r="17" spans="2:17" x14ac:dyDescent="0.35">
      <c r="B17" s="133" t="s">
        <v>52</v>
      </c>
      <c r="C17">
        <v>2104</v>
      </c>
      <c r="D17">
        <v>4</v>
      </c>
      <c r="E17">
        <v>8</v>
      </c>
      <c r="F17">
        <v>32</v>
      </c>
      <c r="G17">
        <v>56</v>
      </c>
      <c r="H17">
        <v>1079</v>
      </c>
      <c r="I17">
        <v>4</v>
      </c>
      <c r="J17">
        <v>10</v>
      </c>
      <c r="K17">
        <v>27</v>
      </c>
      <c r="L17">
        <v>59</v>
      </c>
      <c r="M17">
        <v>1025</v>
      </c>
      <c r="N17">
        <v>4</v>
      </c>
      <c r="O17">
        <v>7</v>
      </c>
      <c r="P17">
        <v>38</v>
      </c>
      <c r="Q17">
        <v>52</v>
      </c>
    </row>
    <row r="18" spans="2:17" x14ac:dyDescent="0.35">
      <c r="B18" s="133" t="s">
        <v>53</v>
      </c>
      <c r="C18">
        <v>41784</v>
      </c>
      <c r="D18">
        <v>0</v>
      </c>
      <c r="E18">
        <v>2</v>
      </c>
      <c r="F18">
        <v>73</v>
      </c>
      <c r="G18">
        <v>25</v>
      </c>
      <c r="H18">
        <v>21473</v>
      </c>
      <c r="I18">
        <v>0</v>
      </c>
      <c r="J18">
        <v>3</v>
      </c>
      <c r="K18">
        <v>70</v>
      </c>
      <c r="L18">
        <v>27</v>
      </c>
      <c r="M18">
        <v>20311</v>
      </c>
      <c r="N18">
        <v>0</v>
      </c>
      <c r="O18">
        <v>2</v>
      </c>
      <c r="P18">
        <v>76</v>
      </c>
      <c r="Q18">
        <v>22</v>
      </c>
    </row>
    <row r="19" spans="2:17" x14ac:dyDescent="0.35">
      <c r="B19" s="133" t="s">
        <v>54</v>
      </c>
      <c r="C19">
        <v>9704</v>
      </c>
      <c r="D19">
        <v>0</v>
      </c>
      <c r="E19">
        <v>2</v>
      </c>
      <c r="F19">
        <v>74</v>
      </c>
      <c r="G19">
        <v>24</v>
      </c>
      <c r="H19">
        <v>4877</v>
      </c>
      <c r="I19">
        <v>0</v>
      </c>
      <c r="J19">
        <v>2</v>
      </c>
      <c r="K19">
        <v>69</v>
      </c>
      <c r="L19">
        <v>29</v>
      </c>
      <c r="M19">
        <v>4827</v>
      </c>
      <c r="N19">
        <v>0</v>
      </c>
      <c r="O19">
        <v>1</v>
      </c>
      <c r="P19">
        <v>79</v>
      </c>
      <c r="Q19">
        <v>20</v>
      </c>
    </row>
    <row r="20" spans="2:17" x14ac:dyDescent="0.35">
      <c r="B20" s="133" t="s">
        <v>55</v>
      </c>
      <c r="C20">
        <v>5404</v>
      </c>
      <c r="D20">
        <v>0</v>
      </c>
      <c r="E20">
        <v>1</v>
      </c>
      <c r="F20">
        <v>79</v>
      </c>
      <c r="G20">
        <v>19</v>
      </c>
      <c r="H20">
        <v>2713</v>
      </c>
      <c r="I20" t="s">
        <v>414</v>
      </c>
      <c r="J20">
        <v>2</v>
      </c>
      <c r="K20">
        <v>77</v>
      </c>
      <c r="L20">
        <v>21</v>
      </c>
      <c r="M20">
        <v>2691</v>
      </c>
      <c r="N20" t="s">
        <v>414</v>
      </c>
      <c r="O20">
        <v>1</v>
      </c>
      <c r="P20">
        <v>81</v>
      </c>
      <c r="Q20">
        <v>18</v>
      </c>
    </row>
    <row r="21" spans="2:17" x14ac:dyDescent="0.35">
      <c r="B21" s="133" t="s">
        <v>56</v>
      </c>
      <c r="C21">
        <v>8812</v>
      </c>
      <c r="D21">
        <v>0</v>
      </c>
      <c r="E21">
        <v>1</v>
      </c>
      <c r="F21">
        <v>82</v>
      </c>
      <c r="G21">
        <v>16</v>
      </c>
      <c r="H21">
        <v>4572</v>
      </c>
      <c r="I21" t="s">
        <v>414</v>
      </c>
      <c r="J21">
        <v>2</v>
      </c>
      <c r="K21">
        <v>79</v>
      </c>
      <c r="L21">
        <v>19</v>
      </c>
      <c r="M21">
        <v>4240</v>
      </c>
      <c r="N21" t="s">
        <v>414</v>
      </c>
      <c r="O21">
        <v>1</v>
      </c>
      <c r="P21">
        <v>86</v>
      </c>
      <c r="Q21">
        <v>13</v>
      </c>
    </row>
    <row r="22" spans="2:17" x14ac:dyDescent="0.35">
      <c r="B22" s="133" t="s">
        <v>57</v>
      </c>
      <c r="C22">
        <v>13478</v>
      </c>
      <c r="D22">
        <v>0</v>
      </c>
      <c r="E22">
        <v>2</v>
      </c>
      <c r="F22">
        <v>80</v>
      </c>
      <c r="G22">
        <v>18</v>
      </c>
      <c r="H22">
        <v>6806</v>
      </c>
      <c r="I22">
        <v>0</v>
      </c>
      <c r="J22">
        <v>3</v>
      </c>
      <c r="K22">
        <v>76</v>
      </c>
      <c r="L22">
        <v>21</v>
      </c>
      <c r="M22">
        <v>6672</v>
      </c>
      <c r="N22">
        <v>0</v>
      </c>
      <c r="O22">
        <v>1</v>
      </c>
      <c r="P22">
        <v>83</v>
      </c>
      <c r="Q22">
        <v>15</v>
      </c>
    </row>
    <row r="23" spans="2:17" x14ac:dyDescent="0.35">
      <c r="B23" s="133" t="s">
        <v>58</v>
      </c>
      <c r="C23">
        <v>17970</v>
      </c>
      <c r="D23">
        <v>0</v>
      </c>
      <c r="E23">
        <v>1</v>
      </c>
      <c r="F23">
        <v>86</v>
      </c>
      <c r="G23">
        <v>12</v>
      </c>
      <c r="H23">
        <v>9185</v>
      </c>
      <c r="I23">
        <v>0</v>
      </c>
      <c r="J23">
        <v>2</v>
      </c>
      <c r="K23">
        <v>84</v>
      </c>
      <c r="L23">
        <v>15</v>
      </c>
      <c r="M23">
        <v>8785</v>
      </c>
      <c r="N23">
        <v>0</v>
      </c>
      <c r="O23">
        <v>1</v>
      </c>
      <c r="P23">
        <v>89</v>
      </c>
      <c r="Q23">
        <v>10</v>
      </c>
    </row>
    <row r="24" spans="2:17" x14ac:dyDescent="0.35">
      <c r="B24" s="133" t="s">
        <v>59</v>
      </c>
      <c r="C24">
        <v>27760</v>
      </c>
      <c r="D24">
        <v>0</v>
      </c>
      <c r="E24">
        <v>2</v>
      </c>
      <c r="F24">
        <v>76</v>
      </c>
      <c r="G24">
        <v>21</v>
      </c>
      <c r="H24">
        <v>14269</v>
      </c>
      <c r="I24">
        <v>0</v>
      </c>
      <c r="J24">
        <v>3</v>
      </c>
      <c r="K24">
        <v>72</v>
      </c>
      <c r="L24">
        <v>25</v>
      </c>
      <c r="M24">
        <v>13491</v>
      </c>
      <c r="N24">
        <v>0</v>
      </c>
      <c r="O24">
        <v>2</v>
      </c>
      <c r="P24">
        <v>80</v>
      </c>
      <c r="Q24">
        <v>18</v>
      </c>
    </row>
    <row r="25" spans="2:17" x14ac:dyDescent="0.35">
      <c r="B25" s="133" t="s">
        <v>60</v>
      </c>
      <c r="C25">
        <v>10131</v>
      </c>
      <c r="D25">
        <v>0</v>
      </c>
      <c r="E25">
        <v>2</v>
      </c>
      <c r="F25">
        <v>79</v>
      </c>
      <c r="G25">
        <v>19</v>
      </c>
      <c r="H25">
        <v>5047</v>
      </c>
      <c r="I25">
        <v>0</v>
      </c>
      <c r="J25">
        <v>3</v>
      </c>
      <c r="K25">
        <v>75</v>
      </c>
      <c r="L25">
        <v>22</v>
      </c>
      <c r="M25">
        <v>5084</v>
      </c>
      <c r="N25">
        <v>0</v>
      </c>
      <c r="O25">
        <v>2</v>
      </c>
      <c r="P25">
        <v>82</v>
      </c>
      <c r="Q25">
        <v>16</v>
      </c>
    </row>
    <row r="26" spans="2:17" x14ac:dyDescent="0.35">
      <c r="B26" s="133" t="s">
        <v>61</v>
      </c>
      <c r="C26">
        <v>11227</v>
      </c>
      <c r="D26">
        <v>0</v>
      </c>
      <c r="E26">
        <v>2</v>
      </c>
      <c r="F26">
        <v>82</v>
      </c>
      <c r="G26">
        <v>16</v>
      </c>
      <c r="H26">
        <v>5679</v>
      </c>
      <c r="I26">
        <v>0</v>
      </c>
      <c r="J26">
        <v>3</v>
      </c>
      <c r="K26">
        <v>78</v>
      </c>
      <c r="L26">
        <v>19</v>
      </c>
      <c r="M26">
        <v>5548</v>
      </c>
      <c r="N26">
        <v>0</v>
      </c>
      <c r="O26">
        <v>1</v>
      </c>
      <c r="P26">
        <v>85</v>
      </c>
      <c r="Q26">
        <v>13</v>
      </c>
    </row>
    <row r="27" spans="2:17" x14ac:dyDescent="0.35">
      <c r="B27" s="133" t="s">
        <v>62</v>
      </c>
      <c r="C27">
        <v>6731</v>
      </c>
      <c r="D27">
        <v>0</v>
      </c>
      <c r="E27">
        <v>2</v>
      </c>
      <c r="F27">
        <v>75</v>
      </c>
      <c r="G27">
        <v>23</v>
      </c>
      <c r="H27">
        <v>3373</v>
      </c>
      <c r="I27">
        <v>0</v>
      </c>
      <c r="J27">
        <v>3</v>
      </c>
      <c r="K27">
        <v>70</v>
      </c>
      <c r="L27">
        <v>27</v>
      </c>
      <c r="M27">
        <v>3358</v>
      </c>
      <c r="N27">
        <v>0</v>
      </c>
      <c r="O27">
        <v>1</v>
      </c>
      <c r="P27">
        <v>80</v>
      </c>
      <c r="Q27">
        <v>19</v>
      </c>
    </row>
    <row r="28" spans="2:17" x14ac:dyDescent="0.35">
      <c r="B28" s="133" t="s">
        <v>63</v>
      </c>
      <c r="C28">
        <v>23494</v>
      </c>
      <c r="D28">
        <v>0</v>
      </c>
      <c r="E28">
        <v>2</v>
      </c>
      <c r="F28">
        <v>81</v>
      </c>
      <c r="G28">
        <v>17</v>
      </c>
      <c r="H28">
        <v>11886</v>
      </c>
      <c r="I28" t="s">
        <v>414</v>
      </c>
      <c r="J28">
        <v>3</v>
      </c>
      <c r="K28">
        <v>77</v>
      </c>
      <c r="L28">
        <v>20</v>
      </c>
      <c r="M28">
        <v>11608</v>
      </c>
      <c r="N28" t="s">
        <v>414</v>
      </c>
      <c r="O28">
        <v>1</v>
      </c>
      <c r="P28">
        <v>85</v>
      </c>
      <c r="Q28">
        <v>14</v>
      </c>
    </row>
    <row r="29" spans="2:17" x14ac:dyDescent="0.35">
      <c r="B29" s="133" t="s">
        <v>64</v>
      </c>
      <c r="C29">
        <v>4808</v>
      </c>
      <c r="D29">
        <v>0</v>
      </c>
      <c r="E29">
        <v>2</v>
      </c>
      <c r="F29">
        <v>76</v>
      </c>
      <c r="G29">
        <v>21</v>
      </c>
      <c r="H29">
        <v>2507</v>
      </c>
      <c r="I29" t="s">
        <v>414</v>
      </c>
      <c r="J29">
        <v>3</v>
      </c>
      <c r="K29">
        <v>73</v>
      </c>
      <c r="L29">
        <v>24</v>
      </c>
      <c r="M29">
        <v>2301</v>
      </c>
      <c r="N29" t="s">
        <v>414</v>
      </c>
      <c r="O29">
        <v>2</v>
      </c>
      <c r="P29">
        <v>80</v>
      </c>
      <c r="Q29">
        <v>18</v>
      </c>
    </row>
    <row r="30" spans="2:17" x14ac:dyDescent="0.35">
      <c r="B30" s="133" t="s">
        <v>32</v>
      </c>
      <c r="C30">
        <v>11323</v>
      </c>
      <c r="D30">
        <v>0</v>
      </c>
      <c r="E30">
        <v>3</v>
      </c>
      <c r="F30">
        <v>74</v>
      </c>
      <c r="G30">
        <v>22</v>
      </c>
      <c r="H30">
        <v>5858</v>
      </c>
      <c r="I30">
        <v>0</v>
      </c>
      <c r="J30">
        <v>4</v>
      </c>
      <c r="K30">
        <v>71</v>
      </c>
      <c r="L30">
        <v>25</v>
      </c>
      <c r="M30">
        <v>5465</v>
      </c>
      <c r="N30">
        <v>0</v>
      </c>
      <c r="O30">
        <v>2</v>
      </c>
      <c r="P30">
        <v>78</v>
      </c>
      <c r="Q30">
        <v>19</v>
      </c>
    </row>
    <row r="31" spans="2:17" x14ac:dyDescent="0.35">
      <c r="B31" s="318" t="s">
        <v>539</v>
      </c>
      <c r="C31">
        <v>9306</v>
      </c>
      <c r="D31" t="s">
        <v>414</v>
      </c>
      <c r="E31">
        <v>13</v>
      </c>
      <c r="F31">
        <v>55</v>
      </c>
      <c r="G31">
        <v>31</v>
      </c>
      <c r="H31">
        <v>4746</v>
      </c>
      <c r="I31" t="s">
        <v>414</v>
      </c>
      <c r="J31">
        <v>13</v>
      </c>
      <c r="K31">
        <v>52</v>
      </c>
      <c r="L31">
        <v>34</v>
      </c>
      <c r="M31">
        <v>4560</v>
      </c>
      <c r="N31" t="s">
        <v>414</v>
      </c>
      <c r="O31">
        <v>12</v>
      </c>
      <c r="P31">
        <v>59</v>
      </c>
      <c r="Q31">
        <v>29</v>
      </c>
    </row>
    <row r="35" spans="1:17" x14ac:dyDescent="0.35">
      <c r="A35" s="133" t="s">
        <v>409</v>
      </c>
      <c r="B35" s="133" t="s">
        <v>3</v>
      </c>
      <c r="C35" s="318">
        <v>638415</v>
      </c>
      <c r="D35" s="318">
        <v>0</v>
      </c>
      <c r="E35" s="318">
        <v>2</v>
      </c>
      <c r="F35" s="318">
        <v>77</v>
      </c>
      <c r="G35" s="318">
        <v>21</v>
      </c>
      <c r="H35" s="318">
        <v>326570</v>
      </c>
      <c r="I35" s="318">
        <v>0</v>
      </c>
      <c r="J35" s="318">
        <v>2</v>
      </c>
      <c r="K35" s="318">
        <v>73</v>
      </c>
      <c r="L35" s="318">
        <v>25</v>
      </c>
      <c r="M35" s="318">
        <v>311845</v>
      </c>
      <c r="N35" s="318">
        <v>0</v>
      </c>
      <c r="O35" s="318">
        <v>1</v>
      </c>
      <c r="P35" s="318">
        <v>81</v>
      </c>
      <c r="Q35" s="318">
        <v>18</v>
      </c>
    </row>
    <row r="36" spans="1:17" x14ac:dyDescent="0.35">
      <c r="B36" s="318" t="s">
        <v>541</v>
      </c>
      <c r="C36" s="318">
        <v>505636</v>
      </c>
      <c r="D36" s="318">
        <v>0</v>
      </c>
      <c r="E36" s="318">
        <v>1</v>
      </c>
      <c r="F36" s="318">
        <v>77</v>
      </c>
      <c r="G36" s="318">
        <v>21</v>
      </c>
      <c r="H36" s="318">
        <v>258769</v>
      </c>
      <c r="I36" s="318">
        <v>0</v>
      </c>
      <c r="J36" s="318">
        <v>2</v>
      </c>
      <c r="K36" s="318">
        <v>73</v>
      </c>
      <c r="L36" s="318">
        <v>25</v>
      </c>
      <c r="M36" s="318">
        <v>246867</v>
      </c>
      <c r="N36" s="318">
        <v>0</v>
      </c>
      <c r="O36" s="318">
        <v>1</v>
      </c>
      <c r="P36" s="318">
        <v>81</v>
      </c>
      <c r="Q36" s="318">
        <v>18</v>
      </c>
    </row>
    <row r="37" spans="1:17" x14ac:dyDescent="0.35">
      <c r="B37" s="318" t="s">
        <v>542</v>
      </c>
      <c r="C37" s="318">
        <v>127515</v>
      </c>
      <c r="D37" s="318">
        <v>0</v>
      </c>
      <c r="E37" s="318">
        <v>2</v>
      </c>
      <c r="F37" s="318">
        <v>76</v>
      </c>
      <c r="G37" s="318">
        <v>21</v>
      </c>
      <c r="H37" s="318">
        <v>65095</v>
      </c>
      <c r="I37" s="318">
        <v>0</v>
      </c>
      <c r="J37" s="318">
        <v>3</v>
      </c>
      <c r="K37" s="318">
        <v>73</v>
      </c>
      <c r="L37" s="318">
        <v>24</v>
      </c>
      <c r="M37" s="318">
        <v>62420</v>
      </c>
      <c r="N37" s="318">
        <v>0</v>
      </c>
      <c r="O37" s="318">
        <v>2</v>
      </c>
      <c r="P37" s="318">
        <v>80</v>
      </c>
      <c r="Q37" s="318">
        <v>19</v>
      </c>
    </row>
    <row r="38" spans="1:17" x14ac:dyDescent="0.35">
      <c r="B38" s="318" t="s">
        <v>539</v>
      </c>
      <c r="C38" s="318">
        <v>5264</v>
      </c>
      <c r="D38" s="318">
        <v>1</v>
      </c>
      <c r="E38" s="318">
        <v>21</v>
      </c>
      <c r="F38" s="318">
        <v>40</v>
      </c>
      <c r="G38" s="318">
        <v>38</v>
      </c>
      <c r="H38" s="318">
        <v>2706</v>
      </c>
      <c r="I38" s="318">
        <v>1</v>
      </c>
      <c r="J38" s="318">
        <v>21</v>
      </c>
      <c r="K38" s="318">
        <v>38</v>
      </c>
      <c r="L38" s="318">
        <v>40</v>
      </c>
      <c r="M38" s="318">
        <v>2558</v>
      </c>
      <c r="N38" s="318">
        <v>1</v>
      </c>
      <c r="O38" s="318">
        <v>20</v>
      </c>
      <c r="P38" s="318">
        <v>43</v>
      </c>
      <c r="Q38" s="318">
        <v>36</v>
      </c>
    </row>
    <row r="39" spans="1:17" x14ac:dyDescent="0.35">
      <c r="A39" s="133" t="s">
        <v>410</v>
      </c>
      <c r="B39" s="133" t="s">
        <v>3</v>
      </c>
      <c r="C39" s="318">
        <v>638415</v>
      </c>
      <c r="D39" s="318">
        <v>0</v>
      </c>
      <c r="E39" s="318">
        <v>2</v>
      </c>
      <c r="F39" s="318">
        <v>77</v>
      </c>
      <c r="G39" s="318">
        <v>21</v>
      </c>
      <c r="H39" s="318">
        <v>326570</v>
      </c>
      <c r="I39" s="318">
        <v>0</v>
      </c>
      <c r="J39" s="318">
        <v>2</v>
      </c>
      <c r="K39" s="318">
        <v>73</v>
      </c>
      <c r="L39" s="318">
        <v>25</v>
      </c>
      <c r="M39" s="318">
        <v>311845</v>
      </c>
      <c r="N39" s="318">
        <v>0</v>
      </c>
      <c r="O39" s="318">
        <v>1</v>
      </c>
      <c r="P39" s="318">
        <v>81</v>
      </c>
      <c r="Q39" s="318">
        <v>18</v>
      </c>
    </row>
    <row r="40" spans="1:17" x14ac:dyDescent="0.35">
      <c r="B40" s="133" t="s">
        <v>13</v>
      </c>
      <c r="C40" s="318">
        <v>107611</v>
      </c>
      <c r="D40" s="318">
        <v>0</v>
      </c>
      <c r="E40" s="318">
        <v>3</v>
      </c>
      <c r="F40" s="318">
        <v>65</v>
      </c>
      <c r="G40" s="318">
        <v>32</v>
      </c>
      <c r="H40" s="318">
        <v>55011</v>
      </c>
      <c r="I40" s="318">
        <v>0</v>
      </c>
      <c r="J40" s="318">
        <v>4</v>
      </c>
      <c r="K40" s="318">
        <v>60</v>
      </c>
      <c r="L40" s="318">
        <v>36</v>
      </c>
      <c r="M40" s="318">
        <v>52600</v>
      </c>
      <c r="N40" s="318">
        <v>0</v>
      </c>
      <c r="O40" s="318">
        <v>2</v>
      </c>
      <c r="P40" s="318">
        <v>70</v>
      </c>
      <c r="Q40" s="318">
        <v>28</v>
      </c>
    </row>
    <row r="41" spans="1:17" x14ac:dyDescent="0.35">
      <c r="B41" s="318" t="s">
        <v>549</v>
      </c>
      <c r="C41" s="318">
        <v>530804</v>
      </c>
      <c r="D41" s="318">
        <v>0</v>
      </c>
      <c r="E41" s="318">
        <v>1</v>
      </c>
      <c r="F41" s="318">
        <v>79</v>
      </c>
      <c r="G41" s="318">
        <v>19</v>
      </c>
      <c r="H41" s="318">
        <v>271559</v>
      </c>
      <c r="I41" s="318">
        <v>0</v>
      </c>
      <c r="J41" s="318">
        <v>2</v>
      </c>
      <c r="K41" s="318">
        <v>76</v>
      </c>
      <c r="L41" s="318">
        <v>22</v>
      </c>
      <c r="M41" s="318">
        <v>259245</v>
      </c>
      <c r="N41" s="318">
        <v>0</v>
      </c>
      <c r="O41" s="318">
        <v>1</v>
      </c>
      <c r="P41" s="318">
        <v>83</v>
      </c>
      <c r="Q41" s="318">
        <v>16</v>
      </c>
    </row>
    <row r="42" spans="1:17" x14ac:dyDescent="0.35">
      <c r="A42" s="133" t="s">
        <v>411</v>
      </c>
      <c r="B42" s="133" t="s">
        <v>3</v>
      </c>
      <c r="C42" s="318">
        <v>638415</v>
      </c>
      <c r="D42" s="318">
        <v>0</v>
      </c>
      <c r="E42" s="318">
        <v>2</v>
      </c>
      <c r="F42" s="318">
        <v>77</v>
      </c>
      <c r="G42" s="318">
        <v>21</v>
      </c>
      <c r="H42" s="318">
        <v>326570</v>
      </c>
      <c r="I42" s="318">
        <v>0</v>
      </c>
      <c r="J42" s="318">
        <v>2</v>
      </c>
      <c r="K42" s="318">
        <v>73</v>
      </c>
      <c r="L42" s="318">
        <v>25</v>
      </c>
      <c r="M42" s="318">
        <v>311845</v>
      </c>
      <c r="N42" s="318">
        <v>0</v>
      </c>
      <c r="O42" s="318">
        <v>1</v>
      </c>
      <c r="P42" s="318">
        <v>81</v>
      </c>
      <c r="Q42" s="318">
        <v>18</v>
      </c>
    </row>
    <row r="44" spans="1:17" x14ac:dyDescent="0.35">
      <c r="B44" s="133" t="s">
        <v>16</v>
      </c>
      <c r="C44" s="318">
        <v>548324</v>
      </c>
      <c r="D44" s="318">
        <v>0</v>
      </c>
      <c r="E44" s="318">
        <v>0</v>
      </c>
      <c r="F44" s="318">
        <v>83</v>
      </c>
      <c r="G44" s="318">
        <v>16</v>
      </c>
      <c r="H44" s="318">
        <v>265270</v>
      </c>
      <c r="I44" s="318">
        <v>0</v>
      </c>
      <c r="J44" s="318">
        <v>0</v>
      </c>
      <c r="K44" s="318">
        <v>81</v>
      </c>
      <c r="L44" s="318">
        <v>18</v>
      </c>
      <c r="M44" s="318">
        <v>283054</v>
      </c>
      <c r="N44" s="318">
        <v>0</v>
      </c>
      <c r="O44" s="318">
        <v>0</v>
      </c>
      <c r="P44" s="318">
        <v>85</v>
      </c>
      <c r="Q44" s="318">
        <v>15</v>
      </c>
    </row>
    <row r="45" spans="1:17" x14ac:dyDescent="0.35">
      <c r="B45" s="318" t="s">
        <v>591</v>
      </c>
      <c r="C45" s="318">
        <v>74842</v>
      </c>
      <c r="D45" s="318">
        <v>0</v>
      </c>
      <c r="E45" s="318">
        <v>4</v>
      </c>
      <c r="F45" s="318">
        <v>42</v>
      </c>
      <c r="G45" s="318">
        <v>53</v>
      </c>
      <c r="H45" s="318">
        <v>51148</v>
      </c>
      <c r="I45" s="318">
        <v>0</v>
      </c>
      <c r="J45" s="318">
        <v>4</v>
      </c>
      <c r="K45" s="318">
        <v>42</v>
      </c>
      <c r="L45" s="318">
        <v>53</v>
      </c>
      <c r="M45" s="318">
        <v>23694</v>
      </c>
      <c r="N45" s="318">
        <v>0</v>
      </c>
      <c r="O45" s="318">
        <v>4</v>
      </c>
      <c r="P45" s="318">
        <v>43</v>
      </c>
      <c r="Q45" s="318">
        <v>53</v>
      </c>
    </row>
    <row r="46" spans="1:17" x14ac:dyDescent="0.35">
      <c r="C46" s="318" t="s">
        <v>586</v>
      </c>
      <c r="D46" s="318" t="s">
        <v>586</v>
      </c>
      <c r="E46" s="318" t="s">
        <v>586</v>
      </c>
      <c r="F46" s="318" t="s">
        <v>586</v>
      </c>
      <c r="G46" s="318" t="s">
        <v>586</v>
      </c>
      <c r="H46" s="318" t="s">
        <v>586</v>
      </c>
      <c r="I46" s="318" t="s">
        <v>586</v>
      </c>
      <c r="J46" s="318" t="s">
        <v>586</v>
      </c>
      <c r="K46" s="318" t="s">
        <v>586</v>
      </c>
      <c r="L46" s="318" t="s">
        <v>586</v>
      </c>
      <c r="M46" s="318" t="s">
        <v>586</v>
      </c>
      <c r="N46" s="318" t="s">
        <v>586</v>
      </c>
      <c r="O46" s="318" t="s">
        <v>586</v>
      </c>
      <c r="P46" s="318" t="s">
        <v>586</v>
      </c>
      <c r="Q46" s="318" t="s">
        <v>586</v>
      </c>
    </row>
    <row r="47" spans="1:17" x14ac:dyDescent="0.35">
      <c r="C47" s="318" t="s">
        <v>586</v>
      </c>
      <c r="D47" s="318" t="s">
        <v>586</v>
      </c>
      <c r="E47" s="318" t="s">
        <v>586</v>
      </c>
      <c r="F47" s="318" t="s">
        <v>586</v>
      </c>
      <c r="G47" s="318" t="s">
        <v>586</v>
      </c>
      <c r="H47" s="318" t="s">
        <v>586</v>
      </c>
      <c r="I47" s="318" t="s">
        <v>586</v>
      </c>
      <c r="J47" s="318" t="s">
        <v>586</v>
      </c>
      <c r="K47" s="318" t="s">
        <v>586</v>
      </c>
      <c r="L47" s="318" t="s">
        <v>586</v>
      </c>
      <c r="M47" s="318" t="s">
        <v>586</v>
      </c>
      <c r="N47" s="318" t="s">
        <v>586</v>
      </c>
      <c r="O47" s="318" t="s">
        <v>586</v>
      </c>
      <c r="P47" s="318" t="s">
        <v>586</v>
      </c>
      <c r="Q47" s="318" t="s">
        <v>586</v>
      </c>
    </row>
    <row r="49" spans="1:18" x14ac:dyDescent="0.35">
      <c r="B49" s="114" t="s">
        <v>602</v>
      </c>
      <c r="C49" s="318">
        <v>10971</v>
      </c>
      <c r="D49" s="318">
        <v>0</v>
      </c>
      <c r="E49" s="318">
        <v>45</v>
      </c>
      <c r="F49" s="318">
        <v>18</v>
      </c>
      <c r="G49" s="318">
        <v>37</v>
      </c>
      <c r="H49" s="318">
        <v>7956</v>
      </c>
      <c r="I49" s="318">
        <v>1</v>
      </c>
      <c r="J49" s="318">
        <v>43</v>
      </c>
      <c r="K49" s="318">
        <v>19</v>
      </c>
      <c r="L49" s="318">
        <v>38</v>
      </c>
      <c r="M49" s="318">
        <v>3015</v>
      </c>
      <c r="N49" s="318">
        <v>0</v>
      </c>
      <c r="O49" s="318">
        <v>48</v>
      </c>
      <c r="P49" s="318">
        <v>16</v>
      </c>
      <c r="Q49" s="318">
        <v>36</v>
      </c>
    </row>
    <row r="51" spans="1:18" x14ac:dyDescent="0.35">
      <c r="B51" s="318" t="s">
        <v>514</v>
      </c>
      <c r="C51" s="318">
        <v>4278</v>
      </c>
      <c r="D51" s="318">
        <v>1</v>
      </c>
      <c r="E51" s="318">
        <v>26</v>
      </c>
      <c r="F51" s="318">
        <v>28</v>
      </c>
      <c r="G51" s="318">
        <v>44</v>
      </c>
      <c r="H51" s="318">
        <v>2196</v>
      </c>
      <c r="I51" s="318">
        <v>2</v>
      </c>
      <c r="J51" s="318">
        <v>26</v>
      </c>
      <c r="K51" s="318">
        <v>26</v>
      </c>
      <c r="L51" s="318">
        <v>46</v>
      </c>
      <c r="M51" s="318">
        <v>2082</v>
      </c>
      <c r="N51" s="318">
        <v>1</v>
      </c>
      <c r="O51" s="318">
        <v>25</v>
      </c>
      <c r="P51" s="318">
        <v>31</v>
      </c>
      <c r="Q51" s="318">
        <v>43</v>
      </c>
    </row>
    <row r="52" spans="1:18" x14ac:dyDescent="0.35">
      <c r="B52" s="133" t="s">
        <v>17</v>
      </c>
      <c r="C52" s="318">
        <v>85813</v>
      </c>
      <c r="D52" s="318">
        <v>0</v>
      </c>
      <c r="E52" s="318">
        <v>9</v>
      </c>
      <c r="F52" s="318">
        <v>39</v>
      </c>
      <c r="G52" s="318">
        <v>51</v>
      </c>
      <c r="H52" s="318">
        <v>59104</v>
      </c>
      <c r="I52" s="318">
        <v>0</v>
      </c>
      <c r="J52" s="318">
        <v>9</v>
      </c>
      <c r="K52" s="318">
        <v>39</v>
      </c>
      <c r="L52" s="318">
        <v>51</v>
      </c>
      <c r="M52" s="318">
        <v>26709</v>
      </c>
      <c r="N52" s="318">
        <v>0</v>
      </c>
      <c r="O52" s="318">
        <v>9</v>
      </c>
      <c r="P52" s="318">
        <v>40</v>
      </c>
      <c r="Q52" s="318">
        <v>51</v>
      </c>
    </row>
    <row r="53" spans="1:18" x14ac:dyDescent="0.35">
      <c r="A53" s="133" t="s">
        <v>412</v>
      </c>
      <c r="B53" s="133" t="s">
        <v>413</v>
      </c>
    </row>
    <row r="54" spans="1:18" x14ac:dyDescent="0.35">
      <c r="B54" s="133" t="s">
        <v>34</v>
      </c>
      <c r="C54" s="318">
        <v>3319</v>
      </c>
      <c r="D54" s="318">
        <v>0</v>
      </c>
      <c r="E54" s="318">
        <v>6</v>
      </c>
      <c r="F54" s="318">
        <v>31</v>
      </c>
      <c r="G54" s="318">
        <v>63</v>
      </c>
      <c r="H54" s="318">
        <v>2145</v>
      </c>
      <c r="I54" s="318">
        <v>1</v>
      </c>
      <c r="J54" s="318">
        <v>7</v>
      </c>
      <c r="K54" s="318">
        <v>30</v>
      </c>
      <c r="L54" s="318">
        <v>62</v>
      </c>
      <c r="M54" s="318">
        <v>1174</v>
      </c>
      <c r="N54" s="318">
        <v>0</v>
      </c>
      <c r="O54" s="318">
        <v>4</v>
      </c>
      <c r="P54" s="318">
        <v>32</v>
      </c>
      <c r="Q54" s="318">
        <v>63</v>
      </c>
      <c r="R54" s="318"/>
    </row>
    <row r="55" spans="1:18" x14ac:dyDescent="0.35">
      <c r="B55" s="133" t="s">
        <v>35</v>
      </c>
      <c r="C55" s="318">
        <v>12444</v>
      </c>
      <c r="D55" s="318">
        <v>0</v>
      </c>
      <c r="E55" s="318">
        <v>6</v>
      </c>
      <c r="F55" s="318">
        <v>29</v>
      </c>
      <c r="G55" s="318">
        <v>65</v>
      </c>
      <c r="H55" s="318">
        <v>8079</v>
      </c>
      <c r="I55" s="318">
        <v>0</v>
      </c>
      <c r="J55" s="318">
        <v>6</v>
      </c>
      <c r="K55" s="318">
        <v>29</v>
      </c>
      <c r="L55" s="318">
        <v>64</v>
      </c>
      <c r="M55" s="318">
        <v>4365</v>
      </c>
      <c r="N55" s="318">
        <v>0</v>
      </c>
      <c r="O55" s="318">
        <v>5</v>
      </c>
      <c r="P55" s="318">
        <v>28</v>
      </c>
      <c r="Q55" s="318">
        <v>66</v>
      </c>
      <c r="R55" s="318"/>
    </row>
    <row r="56" spans="1:18" x14ac:dyDescent="0.35">
      <c r="B56" s="133" t="s">
        <v>36</v>
      </c>
      <c r="C56" s="318">
        <v>1916</v>
      </c>
      <c r="D56" s="318">
        <v>0</v>
      </c>
      <c r="E56" s="318">
        <v>70</v>
      </c>
      <c r="F56" s="318">
        <v>4</v>
      </c>
      <c r="G56" s="318">
        <v>26</v>
      </c>
      <c r="H56" s="318">
        <v>1303</v>
      </c>
      <c r="I56" s="318" t="s">
        <v>414</v>
      </c>
      <c r="J56" s="318">
        <v>70</v>
      </c>
      <c r="K56" s="318">
        <v>5</v>
      </c>
      <c r="L56" s="318">
        <v>25</v>
      </c>
      <c r="M56" s="318">
        <v>613</v>
      </c>
      <c r="N56" s="318" t="s">
        <v>414</v>
      </c>
      <c r="O56" s="318">
        <v>70</v>
      </c>
      <c r="P56" s="318">
        <v>2</v>
      </c>
      <c r="Q56" s="318">
        <v>28</v>
      </c>
      <c r="R56" s="318"/>
    </row>
    <row r="57" spans="1:18" x14ac:dyDescent="0.35">
      <c r="B57" s="133" t="s">
        <v>37</v>
      </c>
      <c r="C57" s="318">
        <v>820</v>
      </c>
      <c r="D57" s="318" t="s">
        <v>414</v>
      </c>
      <c r="E57" s="318">
        <v>80</v>
      </c>
      <c r="F57" s="318">
        <v>3</v>
      </c>
      <c r="G57" s="318">
        <v>17</v>
      </c>
      <c r="H57" s="318">
        <v>465</v>
      </c>
      <c r="I57" s="318" t="s">
        <v>414</v>
      </c>
      <c r="J57" s="318">
        <v>78</v>
      </c>
      <c r="K57" s="318" t="s">
        <v>414</v>
      </c>
      <c r="L57" s="318">
        <v>17</v>
      </c>
      <c r="M57" s="318">
        <v>355</v>
      </c>
      <c r="N57" s="318" t="s">
        <v>414</v>
      </c>
      <c r="O57" s="318">
        <v>83</v>
      </c>
      <c r="P57" s="318" t="s">
        <v>414</v>
      </c>
      <c r="Q57" s="318">
        <v>17</v>
      </c>
      <c r="R57" s="318"/>
    </row>
    <row r="58" spans="1:18" x14ac:dyDescent="0.35">
      <c r="B58" s="421" t="s">
        <v>473</v>
      </c>
      <c r="C58" s="318" t="s">
        <v>33</v>
      </c>
      <c r="D58" s="318" t="s">
        <v>33</v>
      </c>
      <c r="E58" s="318" t="s">
        <v>33</v>
      </c>
      <c r="F58" s="318" t="s">
        <v>33</v>
      </c>
      <c r="G58" s="318" t="s">
        <v>33</v>
      </c>
      <c r="H58" s="318" t="s">
        <v>33</v>
      </c>
      <c r="I58" s="318" t="s">
        <v>33</v>
      </c>
      <c r="J58" s="318" t="s">
        <v>33</v>
      </c>
      <c r="K58" s="318" t="s">
        <v>33</v>
      </c>
      <c r="L58" s="318" t="s">
        <v>33</v>
      </c>
      <c r="M58" s="318" t="s">
        <v>33</v>
      </c>
      <c r="N58" s="318" t="s">
        <v>33</v>
      </c>
      <c r="O58" s="318" t="s">
        <v>33</v>
      </c>
      <c r="P58" s="318" t="s">
        <v>33</v>
      </c>
      <c r="Q58" s="318" t="s">
        <v>33</v>
      </c>
      <c r="R58" s="318"/>
    </row>
    <row r="59" spans="1:18" x14ac:dyDescent="0.35">
      <c r="B59" s="421" t="s">
        <v>593</v>
      </c>
      <c r="C59" s="318">
        <v>9792</v>
      </c>
      <c r="D59" s="318">
        <v>0</v>
      </c>
      <c r="E59" s="318">
        <v>4</v>
      </c>
      <c r="F59" s="318">
        <v>48</v>
      </c>
      <c r="G59" s="318">
        <v>47</v>
      </c>
      <c r="H59" s="318">
        <v>7525</v>
      </c>
      <c r="I59" s="318">
        <v>0</v>
      </c>
      <c r="J59" s="318">
        <v>4</v>
      </c>
      <c r="K59" s="318">
        <v>47</v>
      </c>
      <c r="L59" s="318">
        <v>48</v>
      </c>
      <c r="M59" s="318">
        <v>2267</v>
      </c>
      <c r="N59" s="318">
        <v>0</v>
      </c>
      <c r="O59" s="318">
        <v>4</v>
      </c>
      <c r="P59" s="318">
        <v>51</v>
      </c>
      <c r="Q59" s="318">
        <v>45</v>
      </c>
      <c r="R59" s="318"/>
    </row>
    <row r="60" spans="1:18" x14ac:dyDescent="0.35">
      <c r="B60" s="133" t="s">
        <v>39</v>
      </c>
      <c r="C60" s="318">
        <v>28849</v>
      </c>
      <c r="D60" s="318">
        <v>0</v>
      </c>
      <c r="E60" s="318">
        <v>6</v>
      </c>
      <c r="F60" s="318">
        <v>41</v>
      </c>
      <c r="G60" s="318">
        <v>53</v>
      </c>
      <c r="H60" s="318">
        <v>20321</v>
      </c>
      <c r="I60" s="318">
        <v>0</v>
      </c>
      <c r="J60" s="318">
        <v>6</v>
      </c>
      <c r="K60" s="318">
        <v>40</v>
      </c>
      <c r="L60" s="318">
        <v>53</v>
      </c>
      <c r="M60" s="318">
        <v>8528</v>
      </c>
      <c r="N60" s="318">
        <v>0</v>
      </c>
      <c r="O60" s="318">
        <v>6</v>
      </c>
      <c r="P60" s="318">
        <v>42</v>
      </c>
      <c r="Q60" s="318">
        <v>51</v>
      </c>
      <c r="R60" s="318"/>
    </row>
    <row r="61" spans="1:18" x14ac:dyDescent="0.35">
      <c r="B61" s="133" t="s">
        <v>40</v>
      </c>
      <c r="C61" s="318">
        <v>1269</v>
      </c>
      <c r="D61" s="318" t="s">
        <v>414</v>
      </c>
      <c r="E61" s="318">
        <v>15</v>
      </c>
      <c r="F61" s="318">
        <v>48</v>
      </c>
      <c r="G61" s="318">
        <v>37</v>
      </c>
      <c r="H61" s="318">
        <v>673</v>
      </c>
      <c r="I61" s="318" t="s">
        <v>414</v>
      </c>
      <c r="J61" s="318">
        <v>16</v>
      </c>
      <c r="K61" s="318">
        <v>45</v>
      </c>
      <c r="L61" s="318">
        <v>39</v>
      </c>
      <c r="M61" s="318">
        <v>596</v>
      </c>
      <c r="N61" s="318">
        <v>0</v>
      </c>
      <c r="O61" s="318">
        <v>14</v>
      </c>
      <c r="P61" s="318">
        <v>50</v>
      </c>
      <c r="Q61" s="318">
        <v>35</v>
      </c>
      <c r="R61" s="318"/>
    </row>
    <row r="62" spans="1:18" x14ac:dyDescent="0.35">
      <c r="B62" s="133" t="s">
        <v>41</v>
      </c>
      <c r="C62" s="318">
        <v>691</v>
      </c>
      <c r="D62" s="318" t="s">
        <v>414</v>
      </c>
      <c r="E62" s="318">
        <v>8</v>
      </c>
      <c r="F62" s="318">
        <v>56</v>
      </c>
      <c r="G62" s="318">
        <v>37</v>
      </c>
      <c r="H62" s="318">
        <v>400</v>
      </c>
      <c r="I62" s="318" t="s">
        <v>414</v>
      </c>
      <c r="J62" s="318">
        <v>8</v>
      </c>
      <c r="K62" s="318">
        <v>55</v>
      </c>
      <c r="L62" s="318">
        <v>37</v>
      </c>
      <c r="M62" s="318">
        <v>291</v>
      </c>
      <c r="N62" s="318">
        <v>0</v>
      </c>
      <c r="O62" s="318">
        <v>7</v>
      </c>
      <c r="P62" s="318">
        <v>57</v>
      </c>
      <c r="Q62" s="318">
        <v>36</v>
      </c>
      <c r="R62" s="318"/>
    </row>
    <row r="63" spans="1:18" x14ac:dyDescent="0.35">
      <c r="B63" s="133" t="s">
        <v>42</v>
      </c>
      <c r="C63" s="318">
        <v>190</v>
      </c>
      <c r="D63" s="318" t="s">
        <v>414</v>
      </c>
      <c r="E63" s="318">
        <v>11</v>
      </c>
      <c r="F63" s="318">
        <v>46</v>
      </c>
      <c r="G63" s="318">
        <v>43</v>
      </c>
      <c r="H63" s="318">
        <v>124</v>
      </c>
      <c r="I63" s="318">
        <v>0</v>
      </c>
      <c r="J63" s="318">
        <v>9</v>
      </c>
      <c r="K63" s="318" t="s">
        <v>414</v>
      </c>
      <c r="L63" s="318">
        <v>40</v>
      </c>
      <c r="M63" s="318">
        <v>66</v>
      </c>
      <c r="N63" s="318" t="s">
        <v>414</v>
      </c>
      <c r="O63" s="318">
        <v>14</v>
      </c>
      <c r="P63" s="318" t="s">
        <v>414</v>
      </c>
      <c r="Q63" s="318">
        <v>48</v>
      </c>
      <c r="R63" s="318"/>
    </row>
    <row r="64" spans="1:18" x14ac:dyDescent="0.35">
      <c r="B64" s="133" t="s">
        <v>43</v>
      </c>
      <c r="C64" s="318">
        <v>2466</v>
      </c>
      <c r="D64" s="318">
        <v>1</v>
      </c>
      <c r="E64" s="318">
        <v>13</v>
      </c>
      <c r="F64" s="318">
        <v>47</v>
      </c>
      <c r="G64" s="318">
        <v>40</v>
      </c>
      <c r="H64" s="318">
        <v>1403</v>
      </c>
      <c r="I64" s="318">
        <v>1</v>
      </c>
      <c r="J64" s="318">
        <v>13</v>
      </c>
      <c r="K64" s="318">
        <v>44</v>
      </c>
      <c r="L64" s="318">
        <v>41</v>
      </c>
      <c r="M64" s="318">
        <v>1063</v>
      </c>
      <c r="N64" s="318">
        <v>0</v>
      </c>
      <c r="O64" s="318">
        <v>11</v>
      </c>
      <c r="P64" s="318">
        <v>49</v>
      </c>
      <c r="Q64" s="318">
        <v>39</v>
      </c>
      <c r="R64" s="318"/>
    </row>
    <row r="65" spans="1:18" x14ac:dyDescent="0.35">
      <c r="B65" s="133" t="s">
        <v>44</v>
      </c>
      <c r="C65" s="318">
        <v>5765</v>
      </c>
      <c r="D65" s="318">
        <v>0</v>
      </c>
      <c r="E65" s="318">
        <v>28</v>
      </c>
      <c r="F65" s="318">
        <v>34</v>
      </c>
      <c r="G65" s="318">
        <v>37</v>
      </c>
      <c r="H65" s="318">
        <v>4826</v>
      </c>
      <c r="I65" s="318">
        <v>0</v>
      </c>
      <c r="J65" s="318">
        <v>28</v>
      </c>
      <c r="K65" s="318">
        <v>35</v>
      </c>
      <c r="L65" s="318">
        <v>37</v>
      </c>
      <c r="M65" s="318">
        <v>939</v>
      </c>
      <c r="N65" s="318">
        <v>0</v>
      </c>
      <c r="O65" s="318">
        <v>30</v>
      </c>
      <c r="P65" s="318">
        <v>33</v>
      </c>
      <c r="Q65" s="318">
        <v>37</v>
      </c>
      <c r="R65" s="318"/>
    </row>
    <row r="66" spans="1:18" x14ac:dyDescent="0.35">
      <c r="B66" s="319" t="s">
        <v>604</v>
      </c>
      <c r="C66" s="318">
        <v>2913</v>
      </c>
      <c r="D66" s="318">
        <v>0</v>
      </c>
      <c r="E66" s="318">
        <v>2</v>
      </c>
      <c r="F66" s="318">
        <v>40</v>
      </c>
      <c r="G66" s="318">
        <v>58</v>
      </c>
      <c r="H66" s="318">
        <v>1823</v>
      </c>
      <c r="I66" s="318">
        <v>0</v>
      </c>
      <c r="J66" s="318">
        <v>2</v>
      </c>
      <c r="K66" s="318">
        <v>40</v>
      </c>
      <c r="L66" s="318">
        <v>57</v>
      </c>
      <c r="M66" s="318">
        <v>1090</v>
      </c>
      <c r="N66" s="318">
        <v>0</v>
      </c>
      <c r="O66" s="318">
        <v>1</v>
      </c>
      <c r="P66" s="318">
        <v>41</v>
      </c>
      <c r="Q66" s="318">
        <v>58</v>
      </c>
      <c r="R66" s="318"/>
    </row>
    <row r="67" spans="1:18" x14ac:dyDescent="0.35">
      <c r="B67" s="134" t="s">
        <v>550</v>
      </c>
      <c r="C67" s="318">
        <v>73238</v>
      </c>
      <c r="D67" s="318">
        <v>0</v>
      </c>
      <c r="E67" s="318">
        <v>10</v>
      </c>
      <c r="F67" s="318">
        <v>38</v>
      </c>
      <c r="G67" s="318">
        <v>51</v>
      </c>
      <c r="H67" s="318">
        <v>50872</v>
      </c>
      <c r="I67" s="318">
        <v>0</v>
      </c>
      <c r="J67" s="318">
        <v>11</v>
      </c>
      <c r="K67" s="318">
        <v>38</v>
      </c>
      <c r="L67" s="318">
        <v>51</v>
      </c>
      <c r="M67" s="318">
        <v>22366</v>
      </c>
      <c r="N67" s="318">
        <v>0</v>
      </c>
      <c r="O67" s="318">
        <v>10</v>
      </c>
      <c r="P67" s="318">
        <v>38</v>
      </c>
      <c r="Q67" s="318">
        <v>51</v>
      </c>
      <c r="R67" s="318"/>
    </row>
    <row r="68" spans="1:18" x14ac:dyDescent="0.35">
      <c r="B68" s="133" t="s">
        <v>45</v>
      </c>
      <c r="C68">
        <v>2804</v>
      </c>
      <c r="D68">
        <v>0</v>
      </c>
      <c r="E68">
        <v>8</v>
      </c>
      <c r="F68">
        <v>43</v>
      </c>
      <c r="G68">
        <v>48</v>
      </c>
      <c r="H68">
        <v>1785</v>
      </c>
      <c r="I68">
        <v>0</v>
      </c>
      <c r="J68">
        <v>8</v>
      </c>
      <c r="K68">
        <v>44</v>
      </c>
      <c r="L68">
        <v>48</v>
      </c>
      <c r="M68">
        <v>1019</v>
      </c>
      <c r="N68">
        <v>0</v>
      </c>
      <c r="O68">
        <v>8</v>
      </c>
      <c r="P68">
        <v>42</v>
      </c>
      <c r="Q68">
        <v>49</v>
      </c>
      <c r="R68" s="318"/>
    </row>
    <row r="69" spans="1:18" x14ac:dyDescent="0.35">
      <c r="C69" s="133">
        <v>0</v>
      </c>
      <c r="D69" s="133" t="s">
        <v>33</v>
      </c>
      <c r="E69" s="133" t="s">
        <v>33</v>
      </c>
      <c r="F69" s="133" t="s">
        <v>33</v>
      </c>
      <c r="G69" s="133" t="s">
        <v>33</v>
      </c>
      <c r="H69" s="133">
        <v>0</v>
      </c>
      <c r="I69" s="133" t="s">
        <v>33</v>
      </c>
      <c r="J69" s="133" t="s">
        <v>33</v>
      </c>
      <c r="K69" s="133" t="s">
        <v>33</v>
      </c>
      <c r="L69" s="133" t="s">
        <v>33</v>
      </c>
      <c r="M69" s="133">
        <v>0</v>
      </c>
      <c r="N69" s="133" t="s">
        <v>33</v>
      </c>
      <c r="O69" s="133" t="s">
        <v>33</v>
      </c>
      <c r="P69" s="133" t="s">
        <v>33</v>
      </c>
      <c r="Q69" s="133" t="s">
        <v>33</v>
      </c>
    </row>
    <row r="71" spans="1:18" x14ac:dyDescent="0.35">
      <c r="A71" s="133" t="s">
        <v>14</v>
      </c>
      <c r="B71" s="133" t="s">
        <v>3</v>
      </c>
      <c r="C71" s="318">
        <v>638415</v>
      </c>
      <c r="D71" s="318">
        <v>0</v>
      </c>
      <c r="E71" s="318">
        <v>2</v>
      </c>
      <c r="F71" s="318">
        <v>77</v>
      </c>
      <c r="G71" s="318">
        <v>21</v>
      </c>
      <c r="H71" s="318">
        <v>326570</v>
      </c>
      <c r="I71" s="318">
        <v>0</v>
      </c>
      <c r="J71" s="318">
        <v>2</v>
      </c>
      <c r="K71" s="318">
        <v>73</v>
      </c>
      <c r="L71" s="318">
        <v>25</v>
      </c>
      <c r="M71" s="318">
        <v>311845</v>
      </c>
      <c r="N71" s="318">
        <v>0</v>
      </c>
      <c r="O71" s="318">
        <v>1</v>
      </c>
      <c r="P71" s="318">
        <v>81</v>
      </c>
      <c r="Q71" s="318">
        <v>18</v>
      </c>
    </row>
    <row r="72" spans="1:18" x14ac:dyDescent="0.35">
      <c r="B72" s="133" t="s">
        <v>15</v>
      </c>
      <c r="C72" s="318">
        <v>488700</v>
      </c>
      <c r="D72" s="318">
        <v>0</v>
      </c>
      <c r="E72" s="318">
        <v>1</v>
      </c>
      <c r="F72" s="318">
        <v>80</v>
      </c>
      <c r="G72" s="318">
        <v>18</v>
      </c>
      <c r="H72" s="318">
        <v>250119</v>
      </c>
      <c r="I72" s="318">
        <v>0</v>
      </c>
      <c r="J72" s="318">
        <v>2</v>
      </c>
      <c r="K72" s="318">
        <v>77</v>
      </c>
      <c r="L72" s="318">
        <v>21</v>
      </c>
      <c r="M72" s="318">
        <v>238581</v>
      </c>
      <c r="N72" s="318">
        <v>0</v>
      </c>
      <c r="O72" s="318">
        <v>1</v>
      </c>
      <c r="P72" s="318">
        <v>84</v>
      </c>
      <c r="Q72" s="318">
        <v>15</v>
      </c>
    </row>
    <row r="73" spans="1:18" x14ac:dyDescent="0.35">
      <c r="B73" s="133" t="s">
        <v>14</v>
      </c>
      <c r="C73" s="318">
        <v>149715</v>
      </c>
      <c r="D73" s="318">
        <v>0</v>
      </c>
      <c r="E73" s="318">
        <v>3</v>
      </c>
      <c r="F73" s="318">
        <v>66</v>
      </c>
      <c r="G73" s="318">
        <v>31</v>
      </c>
      <c r="H73" s="318">
        <v>76451</v>
      </c>
      <c r="I73" s="318">
        <v>0</v>
      </c>
      <c r="J73" s="318">
        <v>4</v>
      </c>
      <c r="K73" s="318">
        <v>61</v>
      </c>
      <c r="L73" s="318">
        <v>35</v>
      </c>
      <c r="M73" s="318">
        <v>73264</v>
      </c>
      <c r="N73" s="318">
        <v>0</v>
      </c>
      <c r="O73" s="318">
        <v>2</v>
      </c>
      <c r="P73" s="318">
        <v>71</v>
      </c>
      <c r="Q73" s="318">
        <v>27</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T40"/>
  <sheetViews>
    <sheetView workbookViewId="0">
      <selection activeCell="I27" sqref="I27"/>
    </sheetView>
  </sheetViews>
  <sheetFormatPr defaultColWidth="9.1328125" defaultRowHeight="12.75" x14ac:dyDescent="0.35"/>
  <cols>
    <col min="1" max="1" width="9.1328125" style="142"/>
    <col min="2" max="2" width="26" style="142" bestFit="1" customWidth="1"/>
    <col min="3" max="16384" width="9.1328125" style="142"/>
  </cols>
  <sheetData>
    <row r="1" spans="1:20" ht="15" x14ac:dyDescent="0.4">
      <c r="A1" s="202" t="s">
        <v>421</v>
      </c>
    </row>
    <row r="2" spans="1:20" x14ac:dyDescent="0.35">
      <c r="C2" s="142" t="s">
        <v>416</v>
      </c>
      <c r="I2" s="142" t="s">
        <v>417</v>
      </c>
      <c r="O2" s="142" t="s">
        <v>48</v>
      </c>
    </row>
    <row r="3" spans="1:20" x14ac:dyDescent="0.35">
      <c r="C3" s="142" t="s">
        <v>398</v>
      </c>
      <c r="I3" s="142" t="s">
        <v>398</v>
      </c>
      <c r="O3" s="142" t="s">
        <v>398</v>
      </c>
    </row>
    <row r="4" spans="1:20" x14ac:dyDescent="0.35">
      <c r="C4" s="142">
        <v>1</v>
      </c>
      <c r="I4" s="142">
        <v>1</v>
      </c>
      <c r="O4" s="142">
        <v>1</v>
      </c>
    </row>
    <row r="5" spans="1:20" x14ac:dyDescent="0.35">
      <c r="C5" s="142" t="s">
        <v>418</v>
      </c>
      <c r="I5" s="142" t="s">
        <v>418</v>
      </c>
      <c r="O5" s="142" t="s">
        <v>418</v>
      </c>
    </row>
    <row r="6" spans="1:20" x14ac:dyDescent="0.35">
      <c r="C6" s="142" t="s">
        <v>48</v>
      </c>
      <c r="F6" s="142">
        <v>1</v>
      </c>
      <c r="I6" s="142" t="s">
        <v>48</v>
      </c>
      <c r="L6" s="142">
        <v>1</v>
      </c>
      <c r="O6" s="142" t="s">
        <v>48</v>
      </c>
      <c r="R6" s="142">
        <v>1</v>
      </c>
    </row>
    <row r="7" spans="1:20" x14ac:dyDescent="0.35">
      <c r="C7" s="142" t="s">
        <v>399</v>
      </c>
      <c r="F7" s="142" t="s">
        <v>399</v>
      </c>
      <c r="I7" s="142" t="s">
        <v>399</v>
      </c>
      <c r="L7" s="142" t="s">
        <v>399</v>
      </c>
      <c r="O7" s="142" t="s">
        <v>399</v>
      </c>
      <c r="R7" s="142" t="s">
        <v>399</v>
      </c>
    </row>
    <row r="8" spans="1:20" x14ac:dyDescent="0.35">
      <c r="C8" s="142" t="s">
        <v>400</v>
      </c>
      <c r="D8" s="142" t="s">
        <v>401</v>
      </c>
      <c r="E8" s="142" t="s">
        <v>48</v>
      </c>
      <c r="F8" s="142" t="s">
        <v>400</v>
      </c>
      <c r="G8" s="142" t="s">
        <v>401</v>
      </c>
      <c r="H8" s="142" t="s">
        <v>48</v>
      </c>
      <c r="I8" s="142" t="s">
        <v>400</v>
      </c>
      <c r="J8" s="142" t="s">
        <v>401</v>
      </c>
      <c r="K8" s="142" t="s">
        <v>48</v>
      </c>
      <c r="L8" s="142" t="s">
        <v>400</v>
      </c>
      <c r="M8" s="142" t="s">
        <v>401</v>
      </c>
      <c r="N8" s="142" t="s">
        <v>48</v>
      </c>
      <c r="O8" s="142" t="s">
        <v>400</v>
      </c>
      <c r="P8" s="142" t="s">
        <v>401</v>
      </c>
      <c r="Q8" s="142" t="s">
        <v>48</v>
      </c>
      <c r="R8" s="142" t="s">
        <v>400</v>
      </c>
      <c r="S8" s="142" t="s">
        <v>401</v>
      </c>
      <c r="T8" s="142" t="s">
        <v>48</v>
      </c>
    </row>
    <row r="9" spans="1:20" x14ac:dyDescent="0.35">
      <c r="C9" s="142" t="s">
        <v>407</v>
      </c>
      <c r="D9" s="142" t="s">
        <v>407</v>
      </c>
      <c r="E9" s="142" t="s">
        <v>407</v>
      </c>
      <c r="F9" s="142" t="s">
        <v>407</v>
      </c>
      <c r="G9" s="142" t="s">
        <v>407</v>
      </c>
      <c r="H9" s="142" t="s">
        <v>407</v>
      </c>
      <c r="I9" s="142" t="s">
        <v>407</v>
      </c>
      <c r="J9" s="142" t="s">
        <v>407</v>
      </c>
      <c r="K9" s="142" t="s">
        <v>407</v>
      </c>
      <c r="L9" s="142" t="s">
        <v>407</v>
      </c>
      <c r="M9" s="142" t="s">
        <v>407</v>
      </c>
      <c r="N9" s="142" t="s">
        <v>407</v>
      </c>
      <c r="O9" s="142" t="s">
        <v>407</v>
      </c>
      <c r="P9" s="142" t="s">
        <v>407</v>
      </c>
      <c r="Q9" s="142" t="s">
        <v>407</v>
      </c>
      <c r="R9" s="142" t="s">
        <v>407</v>
      </c>
      <c r="S9" s="142" t="s">
        <v>407</v>
      </c>
      <c r="T9" s="142" t="s">
        <v>407</v>
      </c>
    </row>
    <row r="10" spans="1:20" x14ac:dyDescent="0.35">
      <c r="A10" s="142" t="s">
        <v>419</v>
      </c>
      <c r="B10" s="142" t="s">
        <v>553</v>
      </c>
      <c r="C10" s="427">
        <v>55011</v>
      </c>
      <c r="D10" s="427">
        <v>52600</v>
      </c>
      <c r="E10" s="427">
        <v>107611</v>
      </c>
      <c r="F10" s="427">
        <v>60</v>
      </c>
      <c r="G10" s="427">
        <v>70</v>
      </c>
      <c r="H10" s="427">
        <v>65</v>
      </c>
      <c r="I10" s="427">
        <v>271559</v>
      </c>
      <c r="J10" s="427">
        <v>259245</v>
      </c>
      <c r="K10" s="427">
        <v>530804</v>
      </c>
      <c r="L10" s="427">
        <v>76</v>
      </c>
      <c r="M10" s="427">
        <v>83</v>
      </c>
      <c r="N10" s="427">
        <v>79</v>
      </c>
      <c r="O10" s="427">
        <v>326570</v>
      </c>
      <c r="P10" s="427">
        <v>311845</v>
      </c>
      <c r="Q10" s="427">
        <v>638415</v>
      </c>
      <c r="R10" s="427">
        <v>73</v>
      </c>
      <c r="S10" s="427">
        <v>81</v>
      </c>
      <c r="T10" s="427">
        <v>77</v>
      </c>
    </row>
    <row r="11" spans="1:20" x14ac:dyDescent="0.35">
      <c r="B11" s="142" t="s">
        <v>8</v>
      </c>
      <c r="C11" s="427">
        <v>38370</v>
      </c>
      <c r="D11" s="427">
        <v>36216</v>
      </c>
      <c r="E11" s="427">
        <v>74586</v>
      </c>
      <c r="F11" s="427">
        <v>56</v>
      </c>
      <c r="G11" s="427">
        <v>67</v>
      </c>
      <c r="H11" s="427">
        <v>61</v>
      </c>
      <c r="I11" s="427">
        <v>205138</v>
      </c>
      <c r="J11" s="427">
        <v>195563</v>
      </c>
      <c r="K11" s="427">
        <v>400701</v>
      </c>
      <c r="L11" s="427">
        <v>76</v>
      </c>
      <c r="M11" s="427">
        <v>83</v>
      </c>
      <c r="N11" s="427">
        <v>79</v>
      </c>
      <c r="O11" s="427">
        <v>243508</v>
      </c>
      <c r="P11" s="427">
        <v>231779</v>
      </c>
      <c r="Q11" s="427">
        <v>475287</v>
      </c>
      <c r="R11" s="427">
        <v>73</v>
      </c>
      <c r="S11" s="427">
        <v>80</v>
      </c>
      <c r="T11" s="427">
        <v>76</v>
      </c>
    </row>
    <row r="12" spans="1:20" x14ac:dyDescent="0.35">
      <c r="B12" s="142" t="s">
        <v>49</v>
      </c>
      <c r="C12" s="427">
        <v>35821</v>
      </c>
      <c r="D12" s="427">
        <v>33802</v>
      </c>
      <c r="E12" s="427">
        <v>69623</v>
      </c>
      <c r="F12" s="427">
        <v>56</v>
      </c>
      <c r="G12" s="427">
        <v>67</v>
      </c>
      <c r="H12" s="427">
        <v>62</v>
      </c>
      <c r="I12" s="427">
        <v>183948</v>
      </c>
      <c r="J12" s="427">
        <v>175544</v>
      </c>
      <c r="K12" s="427">
        <v>359492</v>
      </c>
      <c r="L12" s="427">
        <v>76</v>
      </c>
      <c r="M12" s="427">
        <v>84</v>
      </c>
      <c r="N12" s="427">
        <v>80</v>
      </c>
      <c r="O12" s="427">
        <v>219769</v>
      </c>
      <c r="P12" s="427">
        <v>209346</v>
      </c>
      <c r="Q12" s="427">
        <v>429115</v>
      </c>
      <c r="R12" s="427">
        <v>73</v>
      </c>
      <c r="S12" s="427">
        <v>81</v>
      </c>
      <c r="T12" s="427">
        <v>77</v>
      </c>
    </row>
    <row r="13" spans="1:20" x14ac:dyDescent="0.35">
      <c r="B13" s="142" t="s">
        <v>50</v>
      </c>
      <c r="C13" s="427">
        <v>150</v>
      </c>
      <c r="D13" s="427">
        <v>134</v>
      </c>
      <c r="E13" s="427">
        <v>284</v>
      </c>
      <c r="F13" s="427">
        <v>51</v>
      </c>
      <c r="G13" s="427">
        <v>66</v>
      </c>
      <c r="H13" s="427">
        <v>58</v>
      </c>
      <c r="I13" s="427">
        <v>732</v>
      </c>
      <c r="J13" s="427">
        <v>700</v>
      </c>
      <c r="K13" s="427">
        <v>1432</v>
      </c>
      <c r="L13" s="427">
        <v>79</v>
      </c>
      <c r="M13" s="427">
        <v>83</v>
      </c>
      <c r="N13" s="427">
        <v>81</v>
      </c>
      <c r="O13" s="427">
        <v>882</v>
      </c>
      <c r="P13" s="427">
        <v>834</v>
      </c>
      <c r="Q13" s="427">
        <v>1716</v>
      </c>
      <c r="R13" s="427">
        <v>74</v>
      </c>
      <c r="S13" s="427">
        <v>81</v>
      </c>
      <c r="T13" s="427">
        <v>77</v>
      </c>
    </row>
    <row r="14" spans="1:20" x14ac:dyDescent="0.35">
      <c r="B14" s="142" t="s">
        <v>420</v>
      </c>
      <c r="C14" s="427">
        <v>175</v>
      </c>
      <c r="D14" s="427">
        <v>163</v>
      </c>
      <c r="E14" s="427">
        <v>338</v>
      </c>
      <c r="F14" s="427">
        <v>34</v>
      </c>
      <c r="G14" s="427">
        <v>37</v>
      </c>
      <c r="H14" s="427">
        <v>35</v>
      </c>
      <c r="I14" s="427">
        <v>130</v>
      </c>
      <c r="J14" s="427">
        <v>100</v>
      </c>
      <c r="K14" s="427">
        <v>230</v>
      </c>
      <c r="L14" s="427">
        <v>38</v>
      </c>
      <c r="M14" s="427">
        <v>49</v>
      </c>
      <c r="N14" s="427">
        <v>43</v>
      </c>
      <c r="O14" s="427">
        <v>305</v>
      </c>
      <c r="P14" s="427">
        <v>263</v>
      </c>
      <c r="Q14" s="427">
        <v>568</v>
      </c>
      <c r="R14" s="427">
        <v>35</v>
      </c>
      <c r="S14" s="427">
        <v>41</v>
      </c>
      <c r="T14" s="427">
        <v>38</v>
      </c>
    </row>
    <row r="15" spans="1:20" x14ac:dyDescent="0.35">
      <c r="B15" s="142" t="s">
        <v>52</v>
      </c>
      <c r="C15" s="427">
        <v>393</v>
      </c>
      <c r="D15" s="427">
        <v>398</v>
      </c>
      <c r="E15" s="427">
        <v>791</v>
      </c>
      <c r="F15" s="427">
        <v>25</v>
      </c>
      <c r="G15" s="427">
        <v>38</v>
      </c>
      <c r="H15" s="427">
        <v>32</v>
      </c>
      <c r="I15" s="427">
        <v>686</v>
      </c>
      <c r="J15" s="427">
        <v>627</v>
      </c>
      <c r="K15" s="427">
        <v>1313</v>
      </c>
      <c r="L15" s="427">
        <v>28</v>
      </c>
      <c r="M15" s="427">
        <v>38</v>
      </c>
      <c r="N15" s="427">
        <v>33</v>
      </c>
      <c r="O15" s="427">
        <v>1079</v>
      </c>
      <c r="P15" s="427">
        <v>1025</v>
      </c>
      <c r="Q15" s="427">
        <v>2104</v>
      </c>
      <c r="R15" s="427">
        <v>27</v>
      </c>
      <c r="S15" s="427">
        <v>38</v>
      </c>
      <c r="T15" s="427">
        <v>32</v>
      </c>
    </row>
    <row r="16" spans="1:20" x14ac:dyDescent="0.35">
      <c r="B16" s="142" t="s">
        <v>53</v>
      </c>
      <c r="C16" s="427">
        <v>1831</v>
      </c>
      <c r="D16" s="427">
        <v>1719</v>
      </c>
      <c r="E16" s="427">
        <v>3550</v>
      </c>
      <c r="F16" s="427">
        <v>59</v>
      </c>
      <c r="G16" s="427">
        <v>67</v>
      </c>
      <c r="H16" s="427">
        <v>63</v>
      </c>
      <c r="I16" s="427">
        <v>19642</v>
      </c>
      <c r="J16" s="427">
        <v>18592</v>
      </c>
      <c r="K16" s="427">
        <v>38234</v>
      </c>
      <c r="L16" s="427">
        <v>71</v>
      </c>
      <c r="M16" s="427">
        <v>77</v>
      </c>
      <c r="N16" s="427">
        <v>74</v>
      </c>
      <c r="O16" s="427">
        <v>21473</v>
      </c>
      <c r="P16" s="427">
        <v>20311</v>
      </c>
      <c r="Q16" s="427">
        <v>41784</v>
      </c>
      <c r="R16" s="427">
        <v>70</v>
      </c>
      <c r="S16" s="427">
        <v>76</v>
      </c>
      <c r="T16" s="427">
        <v>73</v>
      </c>
    </row>
    <row r="17" spans="2:20" x14ac:dyDescent="0.35">
      <c r="B17" s="142" t="s">
        <v>9</v>
      </c>
      <c r="C17" s="427">
        <v>4596</v>
      </c>
      <c r="D17" s="427">
        <v>4563</v>
      </c>
      <c r="E17" s="427">
        <v>9159</v>
      </c>
      <c r="F17" s="427">
        <v>65</v>
      </c>
      <c r="G17" s="427">
        <v>74</v>
      </c>
      <c r="H17" s="427">
        <v>69</v>
      </c>
      <c r="I17" s="427">
        <v>14372</v>
      </c>
      <c r="J17" s="427">
        <v>13867</v>
      </c>
      <c r="K17" s="427">
        <v>28239</v>
      </c>
      <c r="L17" s="427">
        <v>79</v>
      </c>
      <c r="M17" s="427">
        <v>85</v>
      </c>
      <c r="N17" s="427">
        <v>82</v>
      </c>
      <c r="O17" s="427">
        <v>18968</v>
      </c>
      <c r="P17" s="427">
        <v>18430</v>
      </c>
      <c r="Q17" s="427">
        <v>37398</v>
      </c>
      <c r="R17" s="427">
        <v>75</v>
      </c>
      <c r="S17" s="427">
        <v>83</v>
      </c>
      <c r="T17" s="427">
        <v>79</v>
      </c>
    </row>
    <row r="18" spans="2:20" x14ac:dyDescent="0.35">
      <c r="B18" s="142" t="s">
        <v>54</v>
      </c>
      <c r="C18" s="427">
        <v>1675</v>
      </c>
      <c r="D18" s="427">
        <v>1701</v>
      </c>
      <c r="E18" s="427">
        <v>3376</v>
      </c>
      <c r="F18" s="427">
        <v>61</v>
      </c>
      <c r="G18" s="427">
        <v>73</v>
      </c>
      <c r="H18" s="427">
        <v>67</v>
      </c>
      <c r="I18" s="427">
        <v>3202</v>
      </c>
      <c r="J18" s="427">
        <v>3126</v>
      </c>
      <c r="K18" s="427">
        <v>6328</v>
      </c>
      <c r="L18" s="427">
        <v>73</v>
      </c>
      <c r="M18" s="427">
        <v>83</v>
      </c>
      <c r="N18" s="427">
        <v>78</v>
      </c>
      <c r="O18" s="427">
        <v>4877</v>
      </c>
      <c r="P18" s="427">
        <v>4827</v>
      </c>
      <c r="Q18" s="427">
        <v>9704</v>
      </c>
      <c r="R18" s="427">
        <v>69</v>
      </c>
      <c r="S18" s="427">
        <v>79</v>
      </c>
      <c r="T18" s="427">
        <v>74</v>
      </c>
    </row>
    <row r="19" spans="2:20" x14ac:dyDescent="0.35">
      <c r="B19" s="142" t="s">
        <v>55</v>
      </c>
      <c r="C19" s="427">
        <v>678</v>
      </c>
      <c r="D19" s="427">
        <v>711</v>
      </c>
      <c r="E19" s="427">
        <v>1389</v>
      </c>
      <c r="F19" s="427">
        <v>67</v>
      </c>
      <c r="G19" s="427">
        <v>77</v>
      </c>
      <c r="H19" s="427">
        <v>72</v>
      </c>
      <c r="I19" s="427">
        <v>2035</v>
      </c>
      <c r="J19" s="427">
        <v>1980</v>
      </c>
      <c r="K19" s="427">
        <v>4015</v>
      </c>
      <c r="L19" s="427">
        <v>80</v>
      </c>
      <c r="M19" s="427">
        <v>83</v>
      </c>
      <c r="N19" s="427">
        <v>81</v>
      </c>
      <c r="O19" s="427">
        <v>2713</v>
      </c>
      <c r="P19" s="427">
        <v>2691</v>
      </c>
      <c r="Q19" s="427">
        <v>5404</v>
      </c>
      <c r="R19" s="427">
        <v>77</v>
      </c>
      <c r="S19" s="427">
        <v>81</v>
      </c>
      <c r="T19" s="427">
        <v>79</v>
      </c>
    </row>
    <row r="20" spans="2:20" x14ac:dyDescent="0.35">
      <c r="B20" s="142" t="s">
        <v>56</v>
      </c>
      <c r="C20" s="427">
        <v>752</v>
      </c>
      <c r="D20" s="427">
        <v>670</v>
      </c>
      <c r="E20" s="427">
        <v>1422</v>
      </c>
      <c r="F20" s="427">
        <v>65</v>
      </c>
      <c r="G20" s="427">
        <v>75</v>
      </c>
      <c r="H20" s="427">
        <v>70</v>
      </c>
      <c r="I20" s="427">
        <v>3820</v>
      </c>
      <c r="J20" s="427">
        <v>3570</v>
      </c>
      <c r="K20" s="427">
        <v>7390</v>
      </c>
      <c r="L20" s="427">
        <v>82</v>
      </c>
      <c r="M20" s="427">
        <v>88</v>
      </c>
      <c r="N20" s="427">
        <v>85</v>
      </c>
      <c r="O20" s="427">
        <v>4572</v>
      </c>
      <c r="P20" s="427">
        <v>4240</v>
      </c>
      <c r="Q20" s="427">
        <v>8812</v>
      </c>
      <c r="R20" s="427">
        <v>79</v>
      </c>
      <c r="S20" s="427">
        <v>86</v>
      </c>
      <c r="T20" s="427">
        <v>82</v>
      </c>
    </row>
    <row r="21" spans="2:20" x14ac:dyDescent="0.35">
      <c r="B21" s="142" t="s">
        <v>57</v>
      </c>
      <c r="C21" s="427">
        <v>1491</v>
      </c>
      <c r="D21" s="427">
        <v>1481</v>
      </c>
      <c r="E21" s="427">
        <v>2972</v>
      </c>
      <c r="F21" s="427">
        <v>67</v>
      </c>
      <c r="G21" s="427">
        <v>74</v>
      </c>
      <c r="H21" s="427">
        <v>70</v>
      </c>
      <c r="I21" s="427">
        <v>5315</v>
      </c>
      <c r="J21" s="427">
        <v>5191</v>
      </c>
      <c r="K21" s="427">
        <v>10506</v>
      </c>
      <c r="L21" s="427">
        <v>79</v>
      </c>
      <c r="M21" s="427">
        <v>86</v>
      </c>
      <c r="N21" s="427">
        <v>82</v>
      </c>
      <c r="O21" s="427">
        <v>6806</v>
      </c>
      <c r="P21" s="427">
        <v>6672</v>
      </c>
      <c r="Q21" s="427">
        <v>13478</v>
      </c>
      <c r="R21" s="427">
        <v>76</v>
      </c>
      <c r="S21" s="427">
        <v>83</v>
      </c>
      <c r="T21" s="427">
        <v>80</v>
      </c>
    </row>
    <row r="22" spans="2:20" x14ac:dyDescent="0.35">
      <c r="B22" s="142" t="s">
        <v>10</v>
      </c>
      <c r="C22" s="427">
        <v>4732</v>
      </c>
      <c r="D22" s="427">
        <v>4731</v>
      </c>
      <c r="E22" s="427">
        <v>9463</v>
      </c>
      <c r="F22" s="427">
        <v>69</v>
      </c>
      <c r="G22" s="427">
        <v>78</v>
      </c>
      <c r="H22" s="427">
        <v>73</v>
      </c>
      <c r="I22" s="427">
        <v>29448</v>
      </c>
      <c r="J22" s="427">
        <v>28177</v>
      </c>
      <c r="K22" s="427">
        <v>57625</v>
      </c>
      <c r="L22" s="427">
        <v>78</v>
      </c>
      <c r="M22" s="427">
        <v>85</v>
      </c>
      <c r="N22" s="427">
        <v>81</v>
      </c>
      <c r="O22" s="427">
        <v>34180</v>
      </c>
      <c r="P22" s="427">
        <v>32908</v>
      </c>
      <c r="Q22" s="427">
        <v>67088</v>
      </c>
      <c r="R22" s="427">
        <v>77</v>
      </c>
      <c r="S22" s="427">
        <v>84</v>
      </c>
      <c r="T22" s="427">
        <v>80</v>
      </c>
    </row>
    <row r="23" spans="2:20" x14ac:dyDescent="0.35">
      <c r="B23" s="142" t="s">
        <v>58</v>
      </c>
      <c r="C23" s="427">
        <v>497</v>
      </c>
      <c r="D23" s="427">
        <v>560</v>
      </c>
      <c r="E23" s="427">
        <v>1057</v>
      </c>
      <c r="F23" s="427">
        <v>73</v>
      </c>
      <c r="G23" s="427">
        <v>82</v>
      </c>
      <c r="H23" s="427">
        <v>77</v>
      </c>
      <c r="I23" s="427">
        <v>8688</v>
      </c>
      <c r="J23" s="427">
        <v>8225</v>
      </c>
      <c r="K23" s="427">
        <v>16913</v>
      </c>
      <c r="L23" s="427">
        <v>84</v>
      </c>
      <c r="M23" s="427">
        <v>90</v>
      </c>
      <c r="N23" s="427">
        <v>87</v>
      </c>
      <c r="O23" s="427">
        <v>9185</v>
      </c>
      <c r="P23" s="427">
        <v>8785</v>
      </c>
      <c r="Q23" s="427">
        <v>17970</v>
      </c>
      <c r="R23" s="427">
        <v>84</v>
      </c>
      <c r="S23" s="427">
        <v>89</v>
      </c>
      <c r="T23" s="427">
        <v>86</v>
      </c>
    </row>
    <row r="24" spans="2:20" x14ac:dyDescent="0.35">
      <c r="B24" s="142" t="s">
        <v>59</v>
      </c>
      <c r="C24" s="427">
        <v>2473</v>
      </c>
      <c r="D24" s="427">
        <v>2384</v>
      </c>
      <c r="E24" s="427">
        <v>4857</v>
      </c>
      <c r="F24" s="427">
        <v>67</v>
      </c>
      <c r="G24" s="427">
        <v>76</v>
      </c>
      <c r="H24" s="427">
        <v>71</v>
      </c>
      <c r="I24" s="427">
        <v>11796</v>
      </c>
      <c r="J24" s="427">
        <v>11107</v>
      </c>
      <c r="K24" s="427">
        <v>22903</v>
      </c>
      <c r="L24" s="427">
        <v>73</v>
      </c>
      <c r="M24" s="427">
        <v>81</v>
      </c>
      <c r="N24" s="427">
        <v>77</v>
      </c>
      <c r="O24" s="427">
        <v>14269</v>
      </c>
      <c r="P24" s="427">
        <v>13491</v>
      </c>
      <c r="Q24" s="427">
        <v>27760</v>
      </c>
      <c r="R24" s="427">
        <v>72</v>
      </c>
      <c r="S24" s="427">
        <v>80</v>
      </c>
      <c r="T24" s="427">
        <v>76</v>
      </c>
    </row>
    <row r="25" spans="2:20" x14ac:dyDescent="0.35">
      <c r="B25" s="142" t="s">
        <v>60</v>
      </c>
      <c r="C25" s="427">
        <v>1051</v>
      </c>
      <c r="D25" s="427">
        <v>1082</v>
      </c>
      <c r="E25" s="427">
        <v>2133</v>
      </c>
      <c r="F25" s="427">
        <v>70</v>
      </c>
      <c r="G25" s="427">
        <v>79</v>
      </c>
      <c r="H25" s="427">
        <v>74</v>
      </c>
      <c r="I25" s="427">
        <v>3996</v>
      </c>
      <c r="J25" s="427">
        <v>4002</v>
      </c>
      <c r="K25" s="427">
        <v>7998</v>
      </c>
      <c r="L25" s="427">
        <v>77</v>
      </c>
      <c r="M25" s="427">
        <v>83</v>
      </c>
      <c r="N25" s="427">
        <v>80</v>
      </c>
      <c r="O25" s="427">
        <v>5047</v>
      </c>
      <c r="P25" s="427">
        <v>5084</v>
      </c>
      <c r="Q25" s="427">
        <v>10131</v>
      </c>
      <c r="R25" s="427">
        <v>75</v>
      </c>
      <c r="S25" s="427">
        <v>82</v>
      </c>
      <c r="T25" s="427">
        <v>79</v>
      </c>
    </row>
    <row r="26" spans="2:20" x14ac:dyDescent="0.35">
      <c r="B26" s="142" t="s">
        <v>61</v>
      </c>
      <c r="C26" s="427">
        <v>711</v>
      </c>
      <c r="D26" s="427">
        <v>705</v>
      </c>
      <c r="E26" s="427">
        <v>1416</v>
      </c>
      <c r="F26" s="427">
        <v>74</v>
      </c>
      <c r="G26" s="427">
        <v>78</v>
      </c>
      <c r="H26" s="427">
        <v>76</v>
      </c>
      <c r="I26" s="427">
        <v>4968</v>
      </c>
      <c r="J26" s="427">
        <v>4843</v>
      </c>
      <c r="K26" s="427">
        <v>9811</v>
      </c>
      <c r="L26" s="427">
        <v>79</v>
      </c>
      <c r="M26" s="427">
        <v>86</v>
      </c>
      <c r="N26" s="427">
        <v>82</v>
      </c>
      <c r="O26" s="427">
        <v>5679</v>
      </c>
      <c r="P26" s="427">
        <v>5548</v>
      </c>
      <c r="Q26" s="427">
        <v>11227</v>
      </c>
      <c r="R26" s="427">
        <v>78</v>
      </c>
      <c r="S26" s="427">
        <v>85</v>
      </c>
      <c r="T26" s="427">
        <v>82</v>
      </c>
    </row>
    <row r="27" spans="2:20" x14ac:dyDescent="0.35">
      <c r="B27" s="142" t="s">
        <v>11</v>
      </c>
      <c r="C27" s="427">
        <v>5255</v>
      </c>
      <c r="D27" s="427">
        <v>5222</v>
      </c>
      <c r="E27" s="427">
        <v>10477</v>
      </c>
      <c r="F27" s="427">
        <v>69</v>
      </c>
      <c r="G27" s="427">
        <v>79</v>
      </c>
      <c r="H27" s="427">
        <v>74</v>
      </c>
      <c r="I27" s="427">
        <v>12511</v>
      </c>
      <c r="J27" s="427">
        <v>12045</v>
      </c>
      <c r="K27" s="427">
        <v>24556</v>
      </c>
      <c r="L27" s="427">
        <v>78</v>
      </c>
      <c r="M27" s="427">
        <v>85</v>
      </c>
      <c r="N27" s="427">
        <v>81</v>
      </c>
      <c r="O27" s="427">
        <v>17766</v>
      </c>
      <c r="P27" s="427">
        <v>17267</v>
      </c>
      <c r="Q27" s="427">
        <v>35033</v>
      </c>
      <c r="R27" s="427">
        <v>75</v>
      </c>
      <c r="S27" s="427">
        <v>83</v>
      </c>
      <c r="T27" s="427">
        <v>79</v>
      </c>
    </row>
    <row r="28" spans="2:20" x14ac:dyDescent="0.35">
      <c r="B28" s="142" t="s">
        <v>62</v>
      </c>
      <c r="C28" s="427">
        <v>1148</v>
      </c>
      <c r="D28" s="427">
        <v>1195</v>
      </c>
      <c r="E28" s="427">
        <v>2343</v>
      </c>
      <c r="F28" s="427">
        <v>64</v>
      </c>
      <c r="G28" s="427">
        <v>77</v>
      </c>
      <c r="H28" s="427">
        <v>70</v>
      </c>
      <c r="I28" s="427">
        <v>2225</v>
      </c>
      <c r="J28" s="427">
        <v>2163</v>
      </c>
      <c r="K28" s="427">
        <v>4388</v>
      </c>
      <c r="L28" s="427">
        <v>74</v>
      </c>
      <c r="M28" s="427">
        <v>81</v>
      </c>
      <c r="N28" s="427">
        <v>78</v>
      </c>
      <c r="O28" s="427">
        <v>3373</v>
      </c>
      <c r="P28" s="427">
        <v>3358</v>
      </c>
      <c r="Q28" s="427">
        <v>6731</v>
      </c>
      <c r="R28" s="427">
        <v>70</v>
      </c>
      <c r="S28" s="427">
        <v>80</v>
      </c>
      <c r="T28" s="427">
        <v>75</v>
      </c>
    </row>
    <row r="29" spans="2:20" x14ac:dyDescent="0.35">
      <c r="B29" s="142" t="s">
        <v>63</v>
      </c>
      <c r="C29" s="427">
        <v>3315</v>
      </c>
      <c r="D29" s="427">
        <v>3318</v>
      </c>
      <c r="E29" s="427">
        <v>6633</v>
      </c>
      <c r="F29" s="427">
        <v>72</v>
      </c>
      <c r="G29" s="427">
        <v>81</v>
      </c>
      <c r="H29" s="427">
        <v>76</v>
      </c>
      <c r="I29" s="427">
        <v>8571</v>
      </c>
      <c r="J29" s="427">
        <v>8290</v>
      </c>
      <c r="K29" s="427">
        <v>16861</v>
      </c>
      <c r="L29" s="427">
        <v>79</v>
      </c>
      <c r="M29" s="427">
        <v>86</v>
      </c>
      <c r="N29" s="427">
        <v>83</v>
      </c>
      <c r="O29" s="427">
        <v>11886</v>
      </c>
      <c r="P29" s="427">
        <v>11608</v>
      </c>
      <c r="Q29" s="427">
        <v>23494</v>
      </c>
      <c r="R29" s="427">
        <v>77</v>
      </c>
      <c r="S29" s="427">
        <v>85</v>
      </c>
      <c r="T29" s="427">
        <v>81</v>
      </c>
    </row>
    <row r="30" spans="2:20" x14ac:dyDescent="0.35">
      <c r="B30" s="142" t="s">
        <v>64</v>
      </c>
      <c r="C30" s="427">
        <v>792</v>
      </c>
      <c r="D30" s="427">
        <v>709</v>
      </c>
      <c r="E30" s="427">
        <v>1501</v>
      </c>
      <c r="F30" s="427">
        <v>66</v>
      </c>
      <c r="G30" s="427">
        <v>78</v>
      </c>
      <c r="H30" s="427">
        <v>71</v>
      </c>
      <c r="I30" s="427">
        <v>1715</v>
      </c>
      <c r="J30" s="427">
        <v>1592</v>
      </c>
      <c r="K30" s="427">
        <v>3307</v>
      </c>
      <c r="L30" s="427">
        <v>76</v>
      </c>
      <c r="M30" s="427">
        <v>81</v>
      </c>
      <c r="N30" s="427">
        <v>79</v>
      </c>
      <c r="O30" s="427">
        <v>2507</v>
      </c>
      <c r="P30" s="427">
        <v>2301</v>
      </c>
      <c r="Q30" s="427">
        <v>4808</v>
      </c>
      <c r="R30" s="427">
        <v>73</v>
      </c>
      <c r="S30" s="427">
        <v>80</v>
      </c>
      <c r="T30" s="427">
        <v>76</v>
      </c>
    </row>
    <row r="31" spans="2:20" x14ac:dyDescent="0.35">
      <c r="B31" s="142" t="s">
        <v>12</v>
      </c>
      <c r="C31" s="427">
        <v>142</v>
      </c>
      <c r="D31" s="427">
        <v>139</v>
      </c>
      <c r="E31" s="427">
        <v>281</v>
      </c>
      <c r="F31" s="427">
        <v>75</v>
      </c>
      <c r="G31" s="427">
        <v>85</v>
      </c>
      <c r="H31" s="427">
        <v>80</v>
      </c>
      <c r="I31" s="427">
        <v>1402</v>
      </c>
      <c r="J31" s="427">
        <v>1297</v>
      </c>
      <c r="K31" s="427">
        <v>2699</v>
      </c>
      <c r="L31" s="427">
        <v>82</v>
      </c>
      <c r="M31" s="427">
        <v>86</v>
      </c>
      <c r="N31" s="427">
        <v>84</v>
      </c>
      <c r="O31" s="427">
        <v>1544</v>
      </c>
      <c r="P31" s="427">
        <v>1436</v>
      </c>
      <c r="Q31" s="427">
        <v>2980</v>
      </c>
      <c r="R31" s="427">
        <v>81</v>
      </c>
      <c r="S31" s="427">
        <v>86</v>
      </c>
      <c r="T31" s="427">
        <v>83</v>
      </c>
    </row>
    <row r="32" spans="2:20" x14ac:dyDescent="0.35">
      <c r="B32" s="142" t="s">
        <v>32</v>
      </c>
      <c r="C32" s="427">
        <v>1402</v>
      </c>
      <c r="D32" s="427">
        <v>1256</v>
      </c>
      <c r="E32" s="427">
        <v>2658</v>
      </c>
      <c r="F32" s="427">
        <v>66</v>
      </c>
      <c r="G32" s="427">
        <v>76</v>
      </c>
      <c r="H32" s="427">
        <v>71</v>
      </c>
      <c r="I32" s="427">
        <v>4456</v>
      </c>
      <c r="J32" s="427">
        <v>4209</v>
      </c>
      <c r="K32" s="427">
        <v>8665</v>
      </c>
      <c r="L32" s="427">
        <v>72</v>
      </c>
      <c r="M32" s="427">
        <v>79</v>
      </c>
      <c r="N32" s="427">
        <v>75</v>
      </c>
      <c r="O32" s="427">
        <v>5858</v>
      </c>
      <c r="P32" s="427">
        <v>5465</v>
      </c>
      <c r="Q32" s="427">
        <v>11323</v>
      </c>
      <c r="R32" s="427">
        <v>71</v>
      </c>
      <c r="S32" s="427">
        <v>78</v>
      </c>
      <c r="T32" s="427">
        <v>74</v>
      </c>
    </row>
    <row r="40" spans="3:20" x14ac:dyDescent="0.35">
      <c r="C40" s="142">
        <v>2</v>
      </c>
      <c r="D40" s="142">
        <v>3</v>
      </c>
      <c r="E40" s="142">
        <v>4</v>
      </c>
      <c r="F40" s="142">
        <v>8</v>
      </c>
      <c r="G40" s="142">
        <v>9</v>
      </c>
      <c r="H40" s="142">
        <v>10</v>
      </c>
      <c r="I40" s="142">
        <v>11</v>
      </c>
      <c r="J40" s="142">
        <v>12</v>
      </c>
      <c r="K40" s="142">
        <v>13</v>
      </c>
      <c r="L40" s="142">
        <v>17</v>
      </c>
      <c r="M40" s="142">
        <v>18</v>
      </c>
      <c r="N40" s="142">
        <v>19</v>
      </c>
      <c r="O40" s="142">
        <v>20</v>
      </c>
      <c r="P40" s="142">
        <v>21</v>
      </c>
      <c r="Q40" s="142">
        <v>22</v>
      </c>
      <c r="R40" s="142">
        <v>26</v>
      </c>
      <c r="S40" s="142">
        <v>27</v>
      </c>
      <c r="T40" s="142">
        <v>28</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election sqref="A1:XFD1048576"/>
    </sheetView>
  </sheetViews>
  <sheetFormatPr defaultColWidth="9.1328125" defaultRowHeight="12.75" x14ac:dyDescent="0.35"/>
  <cols>
    <col min="1" max="1" width="9.1328125" style="142"/>
    <col min="2" max="2" width="26" style="142" bestFit="1" customWidth="1"/>
    <col min="3" max="16384" width="9.1328125" style="142"/>
  </cols>
  <sheetData>
    <row r="1" spans="1:20" ht="15" x14ac:dyDescent="0.4">
      <c r="A1" s="202" t="s">
        <v>421</v>
      </c>
    </row>
    <row r="2" spans="1:20" x14ac:dyDescent="0.35">
      <c r="C2" s="142" t="s">
        <v>416</v>
      </c>
      <c r="I2" s="142" t="s">
        <v>417</v>
      </c>
      <c r="O2" s="142" t="s">
        <v>48</v>
      </c>
    </row>
    <row r="3" spans="1:20" x14ac:dyDescent="0.35">
      <c r="C3" s="142" t="s">
        <v>398</v>
      </c>
      <c r="I3" s="142" t="s">
        <v>398</v>
      </c>
      <c r="O3" s="142" t="s">
        <v>398</v>
      </c>
    </row>
    <row r="4" spans="1:20" x14ac:dyDescent="0.35">
      <c r="C4" s="142">
        <v>1</v>
      </c>
      <c r="I4" s="142">
        <v>1</v>
      </c>
      <c r="O4" s="142">
        <v>1</v>
      </c>
    </row>
    <row r="5" spans="1:20" x14ac:dyDescent="0.35">
      <c r="C5" s="142" t="s">
        <v>418</v>
      </c>
      <c r="I5" s="142" t="s">
        <v>418</v>
      </c>
      <c r="O5" s="142" t="s">
        <v>418</v>
      </c>
    </row>
    <row r="6" spans="1:20" x14ac:dyDescent="0.35">
      <c r="C6" s="142" t="s">
        <v>48</v>
      </c>
      <c r="F6" s="142">
        <v>1</v>
      </c>
      <c r="I6" s="142" t="s">
        <v>48</v>
      </c>
      <c r="L6" s="142">
        <v>1</v>
      </c>
      <c r="O6" s="142" t="s">
        <v>48</v>
      </c>
      <c r="R6" s="142">
        <v>1</v>
      </c>
    </row>
    <row r="7" spans="1:20" x14ac:dyDescent="0.35">
      <c r="C7" s="142" t="s">
        <v>399</v>
      </c>
      <c r="F7" s="142" t="s">
        <v>399</v>
      </c>
      <c r="I7" s="142" t="s">
        <v>399</v>
      </c>
      <c r="L7" s="142" t="s">
        <v>399</v>
      </c>
      <c r="O7" s="142" t="s">
        <v>399</v>
      </c>
      <c r="R7" s="142" t="s">
        <v>399</v>
      </c>
    </row>
    <row r="8" spans="1:20" x14ac:dyDescent="0.35">
      <c r="C8" s="142" t="s">
        <v>400</v>
      </c>
      <c r="D8" s="142" t="s">
        <v>401</v>
      </c>
      <c r="E8" s="142" t="s">
        <v>48</v>
      </c>
      <c r="F8" s="142" t="s">
        <v>400</v>
      </c>
      <c r="G8" s="142" t="s">
        <v>401</v>
      </c>
      <c r="H8" s="142" t="s">
        <v>48</v>
      </c>
      <c r="I8" s="142" t="s">
        <v>400</v>
      </c>
      <c r="J8" s="142" t="s">
        <v>401</v>
      </c>
      <c r="K8" s="142" t="s">
        <v>48</v>
      </c>
      <c r="L8" s="142" t="s">
        <v>400</v>
      </c>
      <c r="M8" s="142" t="s">
        <v>401</v>
      </c>
      <c r="N8" s="142" t="s">
        <v>48</v>
      </c>
      <c r="O8" s="142" t="s">
        <v>400</v>
      </c>
      <c r="P8" s="142" t="s">
        <v>401</v>
      </c>
      <c r="Q8" s="142" t="s">
        <v>48</v>
      </c>
      <c r="R8" s="142" t="s">
        <v>400</v>
      </c>
      <c r="S8" s="142" t="s">
        <v>401</v>
      </c>
      <c r="T8" s="142" t="s">
        <v>48</v>
      </c>
    </row>
    <row r="9" spans="1:20" x14ac:dyDescent="0.35">
      <c r="C9" s="142" t="s">
        <v>407</v>
      </c>
      <c r="D9" s="142" t="s">
        <v>407</v>
      </c>
      <c r="E9" s="142" t="s">
        <v>407</v>
      </c>
      <c r="F9" s="142" t="s">
        <v>407</v>
      </c>
      <c r="G9" s="142" t="s">
        <v>407</v>
      </c>
      <c r="H9" s="142" t="s">
        <v>407</v>
      </c>
      <c r="I9" s="142" t="s">
        <v>407</v>
      </c>
      <c r="J9" s="142" t="s">
        <v>407</v>
      </c>
      <c r="K9" s="142" t="s">
        <v>407</v>
      </c>
      <c r="L9" s="142" t="s">
        <v>407</v>
      </c>
      <c r="M9" s="142" t="s">
        <v>407</v>
      </c>
      <c r="N9" s="142" t="s">
        <v>407</v>
      </c>
      <c r="O9" s="142" t="s">
        <v>407</v>
      </c>
      <c r="P9" s="142" t="s">
        <v>407</v>
      </c>
      <c r="Q9" s="142" t="s">
        <v>407</v>
      </c>
      <c r="R9" s="142" t="s">
        <v>407</v>
      </c>
      <c r="S9" s="142" t="s">
        <v>407</v>
      </c>
      <c r="T9" s="142" t="s">
        <v>407</v>
      </c>
    </row>
    <row r="10" spans="1:20" x14ac:dyDescent="0.35">
      <c r="A10" s="142" t="s">
        <v>419</v>
      </c>
      <c r="B10" s="142" t="s">
        <v>553</v>
      </c>
      <c r="C10" s="427">
        <v>48276</v>
      </c>
      <c r="D10" s="427">
        <v>45609</v>
      </c>
      <c r="E10" s="427">
        <v>93885</v>
      </c>
      <c r="F10" s="427">
        <v>64</v>
      </c>
      <c r="G10" s="427">
        <v>74</v>
      </c>
      <c r="H10" s="427">
        <v>69</v>
      </c>
      <c r="I10" s="427">
        <v>285967</v>
      </c>
      <c r="J10" s="427">
        <v>272398</v>
      </c>
      <c r="K10" s="427">
        <v>558365</v>
      </c>
      <c r="L10" s="427">
        <v>79</v>
      </c>
      <c r="M10" s="427">
        <v>86</v>
      </c>
      <c r="N10" s="427">
        <v>83</v>
      </c>
      <c r="O10" s="427">
        <v>334243</v>
      </c>
      <c r="P10" s="427">
        <v>318007</v>
      </c>
      <c r="Q10" s="427">
        <v>652250</v>
      </c>
      <c r="R10" s="427">
        <v>77</v>
      </c>
      <c r="S10" s="427">
        <v>84</v>
      </c>
      <c r="T10" s="427">
        <v>81</v>
      </c>
    </row>
    <row r="11" spans="1:20" x14ac:dyDescent="0.35">
      <c r="B11" s="142" t="s">
        <v>8</v>
      </c>
      <c r="C11" s="427">
        <v>33719</v>
      </c>
      <c r="D11" s="427">
        <v>31934</v>
      </c>
      <c r="E11" s="427">
        <v>65653</v>
      </c>
      <c r="F11" s="427">
        <v>60</v>
      </c>
      <c r="G11" s="427">
        <v>71</v>
      </c>
      <c r="H11" s="427">
        <v>66</v>
      </c>
      <c r="I11" s="427">
        <v>215733</v>
      </c>
      <c r="J11" s="427">
        <v>204839</v>
      </c>
      <c r="K11" s="427">
        <v>420572</v>
      </c>
      <c r="L11" s="427">
        <v>79</v>
      </c>
      <c r="M11" s="427">
        <v>86</v>
      </c>
      <c r="N11" s="427">
        <v>82</v>
      </c>
      <c r="O11" s="427">
        <v>249452</v>
      </c>
      <c r="P11" s="427">
        <v>236773</v>
      </c>
      <c r="Q11" s="427">
        <v>486225</v>
      </c>
      <c r="R11" s="427">
        <v>77</v>
      </c>
      <c r="S11" s="427">
        <v>84</v>
      </c>
      <c r="T11" s="427">
        <v>80</v>
      </c>
    </row>
    <row r="12" spans="1:20" x14ac:dyDescent="0.35">
      <c r="B12" s="142" t="s">
        <v>49</v>
      </c>
      <c r="C12" s="427">
        <v>31546</v>
      </c>
      <c r="D12" s="427">
        <v>29985</v>
      </c>
      <c r="E12" s="427">
        <v>61531</v>
      </c>
      <c r="F12" s="427">
        <v>60</v>
      </c>
      <c r="G12" s="427">
        <v>72</v>
      </c>
      <c r="H12" s="427">
        <v>66</v>
      </c>
      <c r="I12" s="427">
        <v>192147</v>
      </c>
      <c r="J12" s="427">
        <v>182282</v>
      </c>
      <c r="K12" s="427">
        <v>374429</v>
      </c>
      <c r="L12" s="427">
        <v>80</v>
      </c>
      <c r="M12" s="427">
        <v>87</v>
      </c>
      <c r="N12" s="427">
        <v>83</v>
      </c>
      <c r="O12" s="427">
        <v>223693</v>
      </c>
      <c r="P12" s="427">
        <v>212267</v>
      </c>
      <c r="Q12" s="427">
        <v>435960</v>
      </c>
      <c r="R12" s="427">
        <v>77</v>
      </c>
      <c r="S12" s="427">
        <v>85</v>
      </c>
      <c r="T12" s="427">
        <v>81</v>
      </c>
    </row>
    <row r="13" spans="1:20" x14ac:dyDescent="0.35">
      <c r="B13" s="142" t="s">
        <v>50</v>
      </c>
      <c r="C13" s="427">
        <v>112</v>
      </c>
      <c r="D13" s="427">
        <v>117</v>
      </c>
      <c r="E13" s="427">
        <v>229</v>
      </c>
      <c r="F13" s="427">
        <v>57</v>
      </c>
      <c r="G13" s="427">
        <v>62</v>
      </c>
      <c r="H13" s="427">
        <v>60</v>
      </c>
      <c r="I13" s="427">
        <v>761</v>
      </c>
      <c r="J13" s="427">
        <v>680</v>
      </c>
      <c r="K13" s="427">
        <v>1441</v>
      </c>
      <c r="L13" s="427">
        <v>82</v>
      </c>
      <c r="M13" s="427">
        <v>86</v>
      </c>
      <c r="N13" s="427">
        <v>84</v>
      </c>
      <c r="O13" s="427">
        <v>873</v>
      </c>
      <c r="P13" s="427">
        <v>797</v>
      </c>
      <c r="Q13" s="427">
        <v>1670</v>
      </c>
      <c r="R13" s="427">
        <v>78</v>
      </c>
      <c r="S13" s="427">
        <v>83</v>
      </c>
      <c r="T13" s="427">
        <v>81</v>
      </c>
    </row>
    <row r="14" spans="1:20" x14ac:dyDescent="0.35">
      <c r="B14" s="142" t="s">
        <v>420</v>
      </c>
      <c r="C14" s="427">
        <v>170</v>
      </c>
      <c r="D14" s="427">
        <v>175</v>
      </c>
      <c r="E14" s="427">
        <v>345</v>
      </c>
      <c r="F14" s="427">
        <v>30</v>
      </c>
      <c r="G14" s="427">
        <v>41</v>
      </c>
      <c r="H14" s="427">
        <v>35</v>
      </c>
      <c r="I14" s="427">
        <v>165</v>
      </c>
      <c r="J14" s="427">
        <v>165</v>
      </c>
      <c r="K14" s="427">
        <v>330</v>
      </c>
      <c r="L14" s="427">
        <v>40</v>
      </c>
      <c r="M14" s="427">
        <v>53</v>
      </c>
      <c r="N14" s="427">
        <v>47</v>
      </c>
      <c r="O14" s="427">
        <v>335</v>
      </c>
      <c r="P14" s="427">
        <v>340</v>
      </c>
      <c r="Q14" s="427">
        <v>675</v>
      </c>
      <c r="R14" s="427">
        <v>35</v>
      </c>
      <c r="S14" s="427">
        <v>47</v>
      </c>
      <c r="T14" s="427">
        <v>41</v>
      </c>
    </row>
    <row r="15" spans="1:20" x14ac:dyDescent="0.35">
      <c r="B15" s="142" t="s">
        <v>52</v>
      </c>
      <c r="C15" s="427">
        <v>328</v>
      </c>
      <c r="D15" s="427">
        <v>311</v>
      </c>
      <c r="E15" s="427">
        <v>639</v>
      </c>
      <c r="F15" s="427">
        <v>31</v>
      </c>
      <c r="G15" s="427">
        <v>44</v>
      </c>
      <c r="H15" s="427">
        <v>37</v>
      </c>
      <c r="I15" s="427">
        <v>836</v>
      </c>
      <c r="J15" s="427">
        <v>822</v>
      </c>
      <c r="K15" s="427">
        <v>1658</v>
      </c>
      <c r="L15" s="427">
        <v>33</v>
      </c>
      <c r="M15" s="427">
        <v>40</v>
      </c>
      <c r="N15" s="427">
        <v>37</v>
      </c>
      <c r="O15" s="427">
        <v>1164</v>
      </c>
      <c r="P15" s="427">
        <v>1133</v>
      </c>
      <c r="Q15" s="427">
        <v>2297</v>
      </c>
      <c r="R15" s="427">
        <v>33</v>
      </c>
      <c r="S15" s="427">
        <v>41</v>
      </c>
      <c r="T15" s="427">
        <v>37</v>
      </c>
    </row>
    <row r="16" spans="1:20" x14ac:dyDescent="0.35">
      <c r="B16" s="142" t="s">
        <v>53</v>
      </c>
      <c r="C16" s="427">
        <v>1563</v>
      </c>
      <c r="D16" s="427">
        <v>1346</v>
      </c>
      <c r="E16" s="427">
        <v>2909</v>
      </c>
      <c r="F16" s="427">
        <v>65</v>
      </c>
      <c r="G16" s="427">
        <v>74</v>
      </c>
      <c r="H16" s="427">
        <v>69</v>
      </c>
      <c r="I16" s="427">
        <v>21824</v>
      </c>
      <c r="J16" s="427">
        <v>20890</v>
      </c>
      <c r="K16" s="427">
        <v>42714</v>
      </c>
      <c r="L16" s="427">
        <v>75</v>
      </c>
      <c r="M16" s="427">
        <v>82</v>
      </c>
      <c r="N16" s="427">
        <v>79</v>
      </c>
      <c r="O16" s="427">
        <v>23387</v>
      </c>
      <c r="P16" s="427">
        <v>22236</v>
      </c>
      <c r="Q16" s="427">
        <v>45623</v>
      </c>
      <c r="R16" s="427">
        <v>75</v>
      </c>
      <c r="S16" s="427">
        <v>82</v>
      </c>
      <c r="T16" s="427">
        <v>78</v>
      </c>
    </row>
    <row r="17" spans="2:20" x14ac:dyDescent="0.35">
      <c r="B17" s="142" t="s">
        <v>9</v>
      </c>
      <c r="C17" s="427">
        <v>4301</v>
      </c>
      <c r="D17" s="427">
        <v>3931</v>
      </c>
      <c r="E17" s="427">
        <v>8232</v>
      </c>
      <c r="F17" s="427">
        <v>67</v>
      </c>
      <c r="G17" s="427">
        <v>78</v>
      </c>
      <c r="H17" s="427">
        <v>73</v>
      </c>
      <c r="I17" s="427">
        <v>15897</v>
      </c>
      <c r="J17" s="427">
        <v>15533</v>
      </c>
      <c r="K17" s="427">
        <v>31430</v>
      </c>
      <c r="L17" s="427">
        <v>81</v>
      </c>
      <c r="M17" s="427">
        <v>88</v>
      </c>
      <c r="N17" s="427">
        <v>85</v>
      </c>
      <c r="O17" s="427">
        <v>20198</v>
      </c>
      <c r="P17" s="427">
        <v>19464</v>
      </c>
      <c r="Q17" s="427">
        <v>39662</v>
      </c>
      <c r="R17" s="427">
        <v>78</v>
      </c>
      <c r="S17" s="427">
        <v>86</v>
      </c>
      <c r="T17" s="427">
        <v>82</v>
      </c>
    </row>
    <row r="18" spans="2:20" x14ac:dyDescent="0.35">
      <c r="B18" s="142" t="s">
        <v>54</v>
      </c>
      <c r="C18" s="427">
        <v>1578</v>
      </c>
      <c r="D18" s="427">
        <v>1426</v>
      </c>
      <c r="E18" s="427">
        <v>3004</v>
      </c>
      <c r="F18" s="427">
        <v>65</v>
      </c>
      <c r="G18" s="427">
        <v>76</v>
      </c>
      <c r="H18" s="427">
        <v>70</v>
      </c>
      <c r="I18" s="427">
        <v>3591</v>
      </c>
      <c r="J18" s="427">
        <v>3532</v>
      </c>
      <c r="K18" s="427">
        <v>7123</v>
      </c>
      <c r="L18" s="427">
        <v>77</v>
      </c>
      <c r="M18" s="427">
        <v>86</v>
      </c>
      <c r="N18" s="427">
        <v>81</v>
      </c>
      <c r="O18" s="427">
        <v>5169</v>
      </c>
      <c r="P18" s="427">
        <v>4958</v>
      </c>
      <c r="Q18" s="427">
        <v>10127</v>
      </c>
      <c r="R18" s="427">
        <v>73</v>
      </c>
      <c r="S18" s="427">
        <v>83</v>
      </c>
      <c r="T18" s="427">
        <v>78</v>
      </c>
    </row>
    <row r="19" spans="2:20" x14ac:dyDescent="0.35">
      <c r="B19" s="142" t="s">
        <v>55</v>
      </c>
      <c r="C19" s="427">
        <v>649</v>
      </c>
      <c r="D19" s="427">
        <v>601</v>
      </c>
      <c r="E19" s="427">
        <v>1250</v>
      </c>
      <c r="F19" s="427">
        <v>71</v>
      </c>
      <c r="G19" s="427">
        <v>84</v>
      </c>
      <c r="H19" s="427">
        <v>77</v>
      </c>
      <c r="I19" s="427">
        <v>2174</v>
      </c>
      <c r="J19" s="427">
        <v>2166</v>
      </c>
      <c r="K19" s="427">
        <v>4340</v>
      </c>
      <c r="L19" s="427">
        <v>80</v>
      </c>
      <c r="M19" s="427">
        <v>86</v>
      </c>
      <c r="N19" s="427">
        <v>83</v>
      </c>
      <c r="O19" s="427">
        <v>2823</v>
      </c>
      <c r="P19" s="427">
        <v>2767</v>
      </c>
      <c r="Q19" s="427">
        <v>5590</v>
      </c>
      <c r="R19" s="427">
        <v>78</v>
      </c>
      <c r="S19" s="427">
        <v>86</v>
      </c>
      <c r="T19" s="427">
        <v>82</v>
      </c>
    </row>
    <row r="20" spans="2:20" x14ac:dyDescent="0.35">
      <c r="B20" s="142" t="s">
        <v>56</v>
      </c>
      <c r="C20" s="427">
        <v>721</v>
      </c>
      <c r="D20" s="427">
        <v>661</v>
      </c>
      <c r="E20" s="427">
        <v>1382</v>
      </c>
      <c r="F20" s="427">
        <v>64</v>
      </c>
      <c r="G20" s="427">
        <v>81</v>
      </c>
      <c r="H20" s="427">
        <v>72</v>
      </c>
      <c r="I20" s="427">
        <v>4017</v>
      </c>
      <c r="J20" s="427">
        <v>4010</v>
      </c>
      <c r="K20" s="427">
        <v>8027</v>
      </c>
      <c r="L20" s="427">
        <v>85</v>
      </c>
      <c r="M20" s="427">
        <v>90</v>
      </c>
      <c r="N20" s="427">
        <v>87</v>
      </c>
      <c r="O20" s="427">
        <v>4738</v>
      </c>
      <c r="P20" s="427">
        <v>4671</v>
      </c>
      <c r="Q20" s="427">
        <v>9409</v>
      </c>
      <c r="R20" s="427">
        <v>82</v>
      </c>
      <c r="S20" s="427">
        <v>89</v>
      </c>
      <c r="T20" s="427">
        <v>85</v>
      </c>
    </row>
    <row r="21" spans="2:20" x14ac:dyDescent="0.35">
      <c r="B21" s="142" t="s">
        <v>57</v>
      </c>
      <c r="C21" s="427">
        <v>1353</v>
      </c>
      <c r="D21" s="427">
        <v>1243</v>
      </c>
      <c r="E21" s="427">
        <v>2596</v>
      </c>
      <c r="F21" s="427">
        <v>69</v>
      </c>
      <c r="G21" s="427">
        <v>77</v>
      </c>
      <c r="H21" s="427">
        <v>73</v>
      </c>
      <c r="I21" s="427">
        <v>6115</v>
      </c>
      <c r="J21" s="427">
        <v>5825</v>
      </c>
      <c r="K21" s="427">
        <v>11940</v>
      </c>
      <c r="L21" s="427">
        <v>82</v>
      </c>
      <c r="M21" s="427">
        <v>88</v>
      </c>
      <c r="N21" s="427">
        <v>85</v>
      </c>
      <c r="O21" s="427">
        <v>7468</v>
      </c>
      <c r="P21" s="427">
        <v>7068</v>
      </c>
      <c r="Q21" s="427">
        <v>14536</v>
      </c>
      <c r="R21" s="427">
        <v>80</v>
      </c>
      <c r="S21" s="427">
        <v>86</v>
      </c>
      <c r="T21" s="427">
        <v>83</v>
      </c>
    </row>
    <row r="22" spans="2:20" x14ac:dyDescent="0.35">
      <c r="B22" s="142" t="s">
        <v>10</v>
      </c>
      <c r="C22" s="427">
        <v>4093</v>
      </c>
      <c r="D22" s="427">
        <v>3798</v>
      </c>
      <c r="E22" s="427">
        <v>7891</v>
      </c>
      <c r="F22" s="427">
        <v>74</v>
      </c>
      <c r="G22" s="427">
        <v>81</v>
      </c>
      <c r="H22" s="427">
        <v>78</v>
      </c>
      <c r="I22" s="427">
        <v>30298</v>
      </c>
      <c r="J22" s="427">
        <v>28860</v>
      </c>
      <c r="K22" s="427">
        <v>59158</v>
      </c>
      <c r="L22" s="427">
        <v>82</v>
      </c>
      <c r="M22" s="427">
        <v>88</v>
      </c>
      <c r="N22" s="427">
        <v>85</v>
      </c>
      <c r="O22" s="427">
        <v>34391</v>
      </c>
      <c r="P22" s="427">
        <v>32658</v>
      </c>
      <c r="Q22" s="427">
        <v>67049</v>
      </c>
      <c r="R22" s="427">
        <v>81</v>
      </c>
      <c r="S22" s="427">
        <v>87</v>
      </c>
      <c r="T22" s="427">
        <v>84</v>
      </c>
    </row>
    <row r="23" spans="2:20" x14ac:dyDescent="0.35">
      <c r="B23" s="142" t="s">
        <v>58</v>
      </c>
      <c r="C23" s="427">
        <v>388</v>
      </c>
      <c r="D23" s="427">
        <v>404</v>
      </c>
      <c r="E23" s="427">
        <v>792</v>
      </c>
      <c r="F23" s="427">
        <v>79</v>
      </c>
      <c r="G23" s="427">
        <v>84</v>
      </c>
      <c r="H23" s="427">
        <v>81</v>
      </c>
      <c r="I23" s="427">
        <v>9327</v>
      </c>
      <c r="J23" s="427">
        <v>8644</v>
      </c>
      <c r="K23" s="427">
        <v>17971</v>
      </c>
      <c r="L23" s="427">
        <v>87</v>
      </c>
      <c r="M23" s="427">
        <v>92</v>
      </c>
      <c r="N23" s="427">
        <v>89</v>
      </c>
      <c r="O23" s="427">
        <v>9715</v>
      </c>
      <c r="P23" s="427">
        <v>9048</v>
      </c>
      <c r="Q23" s="427">
        <v>18763</v>
      </c>
      <c r="R23" s="427">
        <v>87</v>
      </c>
      <c r="S23" s="427">
        <v>92</v>
      </c>
      <c r="T23" s="427">
        <v>89</v>
      </c>
    </row>
    <row r="24" spans="2:20" x14ac:dyDescent="0.35">
      <c r="B24" s="142" t="s">
        <v>59</v>
      </c>
      <c r="C24" s="427">
        <v>2109</v>
      </c>
      <c r="D24" s="427">
        <v>1928</v>
      </c>
      <c r="E24" s="427">
        <v>4037</v>
      </c>
      <c r="F24" s="427">
        <v>72</v>
      </c>
      <c r="G24" s="427">
        <v>80</v>
      </c>
      <c r="H24" s="427">
        <v>76</v>
      </c>
      <c r="I24" s="427">
        <v>11740</v>
      </c>
      <c r="J24" s="427">
        <v>11285</v>
      </c>
      <c r="K24" s="427">
        <v>23025</v>
      </c>
      <c r="L24" s="427">
        <v>78</v>
      </c>
      <c r="M24" s="427">
        <v>85</v>
      </c>
      <c r="N24" s="427">
        <v>81</v>
      </c>
      <c r="O24" s="427">
        <v>13849</v>
      </c>
      <c r="P24" s="427">
        <v>13213</v>
      </c>
      <c r="Q24" s="427">
        <v>27062</v>
      </c>
      <c r="R24" s="427">
        <v>77</v>
      </c>
      <c r="S24" s="427">
        <v>85</v>
      </c>
      <c r="T24" s="427">
        <v>81</v>
      </c>
    </row>
    <row r="25" spans="2:20" x14ac:dyDescent="0.35">
      <c r="B25" s="142" t="s">
        <v>60</v>
      </c>
      <c r="C25" s="427">
        <v>939</v>
      </c>
      <c r="D25" s="427">
        <v>865</v>
      </c>
      <c r="E25" s="427">
        <v>1804</v>
      </c>
      <c r="F25" s="427">
        <v>74</v>
      </c>
      <c r="G25" s="427">
        <v>83</v>
      </c>
      <c r="H25" s="427">
        <v>78</v>
      </c>
      <c r="I25" s="427">
        <v>4128</v>
      </c>
      <c r="J25" s="427">
        <v>4034</v>
      </c>
      <c r="K25" s="427">
        <v>8162</v>
      </c>
      <c r="L25" s="427">
        <v>79</v>
      </c>
      <c r="M25" s="427">
        <v>87</v>
      </c>
      <c r="N25" s="427">
        <v>83</v>
      </c>
      <c r="O25" s="427">
        <v>5067</v>
      </c>
      <c r="P25" s="427">
        <v>4899</v>
      </c>
      <c r="Q25" s="427">
        <v>9966</v>
      </c>
      <c r="R25" s="427">
        <v>78</v>
      </c>
      <c r="S25" s="427">
        <v>86</v>
      </c>
      <c r="T25" s="427">
        <v>82</v>
      </c>
    </row>
    <row r="26" spans="2:20" x14ac:dyDescent="0.35">
      <c r="B26" s="142" t="s">
        <v>61</v>
      </c>
      <c r="C26" s="427">
        <v>657</v>
      </c>
      <c r="D26" s="427">
        <v>601</v>
      </c>
      <c r="E26" s="427">
        <v>1258</v>
      </c>
      <c r="F26" s="427">
        <v>78</v>
      </c>
      <c r="G26" s="427">
        <v>83</v>
      </c>
      <c r="H26" s="427">
        <v>80</v>
      </c>
      <c r="I26" s="427">
        <v>5103</v>
      </c>
      <c r="J26" s="427">
        <v>4897</v>
      </c>
      <c r="K26" s="427">
        <v>10000</v>
      </c>
      <c r="L26" s="427">
        <v>82</v>
      </c>
      <c r="M26" s="427">
        <v>88</v>
      </c>
      <c r="N26" s="427">
        <v>85</v>
      </c>
      <c r="O26" s="427">
        <v>5760</v>
      </c>
      <c r="P26" s="427">
        <v>5498</v>
      </c>
      <c r="Q26" s="427">
        <v>11258</v>
      </c>
      <c r="R26" s="427">
        <v>82</v>
      </c>
      <c r="S26" s="427">
        <v>88</v>
      </c>
      <c r="T26" s="427">
        <v>85</v>
      </c>
    </row>
    <row r="27" spans="2:20" x14ac:dyDescent="0.35">
      <c r="B27" s="142" t="s">
        <v>11</v>
      </c>
      <c r="C27" s="427">
        <v>4306</v>
      </c>
      <c r="D27" s="427">
        <v>4293</v>
      </c>
      <c r="E27" s="427">
        <v>8599</v>
      </c>
      <c r="F27" s="427">
        <v>73</v>
      </c>
      <c r="G27" s="427">
        <v>82</v>
      </c>
      <c r="H27" s="427">
        <v>78</v>
      </c>
      <c r="I27" s="427">
        <v>13517</v>
      </c>
      <c r="J27" s="427">
        <v>13111</v>
      </c>
      <c r="K27" s="427">
        <v>26628</v>
      </c>
      <c r="L27" s="427">
        <v>80</v>
      </c>
      <c r="M27" s="427">
        <v>87</v>
      </c>
      <c r="N27" s="427">
        <v>84</v>
      </c>
      <c r="O27" s="427">
        <v>17823</v>
      </c>
      <c r="P27" s="427">
        <v>17404</v>
      </c>
      <c r="Q27" s="427">
        <v>35227</v>
      </c>
      <c r="R27" s="427">
        <v>78</v>
      </c>
      <c r="S27" s="427">
        <v>86</v>
      </c>
      <c r="T27" s="427">
        <v>82</v>
      </c>
    </row>
    <row r="28" spans="2:20" x14ac:dyDescent="0.35">
      <c r="B28" s="142" t="s">
        <v>62</v>
      </c>
      <c r="C28" s="427">
        <v>910</v>
      </c>
      <c r="D28" s="427">
        <v>924</v>
      </c>
      <c r="E28" s="427">
        <v>1834</v>
      </c>
      <c r="F28" s="427">
        <v>67</v>
      </c>
      <c r="G28" s="427">
        <v>80</v>
      </c>
      <c r="H28" s="427">
        <v>74</v>
      </c>
      <c r="I28" s="427">
        <v>2380</v>
      </c>
      <c r="J28" s="427">
        <v>2186</v>
      </c>
      <c r="K28" s="427">
        <v>4566</v>
      </c>
      <c r="L28" s="427">
        <v>77</v>
      </c>
      <c r="M28" s="427">
        <v>86</v>
      </c>
      <c r="N28" s="427">
        <v>81</v>
      </c>
      <c r="O28" s="427">
        <v>3290</v>
      </c>
      <c r="P28" s="427">
        <v>3110</v>
      </c>
      <c r="Q28" s="427">
        <v>6400</v>
      </c>
      <c r="R28" s="427">
        <v>74</v>
      </c>
      <c r="S28" s="427">
        <v>84</v>
      </c>
      <c r="T28" s="427">
        <v>79</v>
      </c>
    </row>
    <row r="29" spans="2:20" x14ac:dyDescent="0.35">
      <c r="B29" s="142" t="s">
        <v>63</v>
      </c>
      <c r="C29" s="427">
        <v>2803</v>
      </c>
      <c r="D29" s="427">
        <v>2802</v>
      </c>
      <c r="E29" s="427">
        <v>5605</v>
      </c>
      <c r="F29" s="427">
        <v>76</v>
      </c>
      <c r="G29" s="427">
        <v>84</v>
      </c>
      <c r="H29" s="427">
        <v>80</v>
      </c>
      <c r="I29" s="427">
        <v>9312</v>
      </c>
      <c r="J29" s="427">
        <v>9153</v>
      </c>
      <c r="K29" s="427">
        <v>18465</v>
      </c>
      <c r="L29" s="427">
        <v>81</v>
      </c>
      <c r="M29" s="427">
        <v>88</v>
      </c>
      <c r="N29" s="427">
        <v>85</v>
      </c>
      <c r="O29" s="427">
        <v>12115</v>
      </c>
      <c r="P29" s="427">
        <v>11955</v>
      </c>
      <c r="Q29" s="427">
        <v>24070</v>
      </c>
      <c r="R29" s="427">
        <v>80</v>
      </c>
      <c r="S29" s="427">
        <v>87</v>
      </c>
      <c r="T29" s="427">
        <v>84</v>
      </c>
    </row>
    <row r="30" spans="2:20" x14ac:dyDescent="0.35">
      <c r="B30" s="142" t="s">
        <v>64</v>
      </c>
      <c r="C30" s="427">
        <v>593</v>
      </c>
      <c r="D30" s="427">
        <v>567</v>
      </c>
      <c r="E30" s="427">
        <v>1160</v>
      </c>
      <c r="F30" s="427">
        <v>69</v>
      </c>
      <c r="G30" s="427">
        <v>78</v>
      </c>
      <c r="H30" s="427">
        <v>74</v>
      </c>
      <c r="I30" s="427">
        <v>1825</v>
      </c>
      <c r="J30" s="427">
        <v>1772</v>
      </c>
      <c r="K30" s="427">
        <v>3597</v>
      </c>
      <c r="L30" s="427">
        <v>77</v>
      </c>
      <c r="M30" s="427">
        <v>86</v>
      </c>
      <c r="N30" s="427">
        <v>81</v>
      </c>
      <c r="O30" s="427">
        <v>2418</v>
      </c>
      <c r="P30" s="427">
        <v>2339</v>
      </c>
      <c r="Q30" s="427">
        <v>4757</v>
      </c>
      <c r="R30" s="427">
        <v>75</v>
      </c>
      <c r="S30" s="427">
        <v>84</v>
      </c>
      <c r="T30" s="427">
        <v>80</v>
      </c>
    </row>
    <row r="31" spans="2:20" x14ac:dyDescent="0.35">
      <c r="B31" s="142" t="s">
        <v>12</v>
      </c>
      <c r="C31" s="427">
        <v>136</v>
      </c>
      <c r="D31" s="427">
        <v>101</v>
      </c>
      <c r="E31" s="427">
        <v>237</v>
      </c>
      <c r="F31" s="427">
        <v>71</v>
      </c>
      <c r="G31" s="427">
        <v>86</v>
      </c>
      <c r="H31" s="427">
        <v>77</v>
      </c>
      <c r="I31" s="427">
        <v>1479</v>
      </c>
      <c r="J31" s="427">
        <v>1439</v>
      </c>
      <c r="K31" s="427">
        <v>2918</v>
      </c>
      <c r="L31" s="427">
        <v>88</v>
      </c>
      <c r="M31" s="427">
        <v>90</v>
      </c>
      <c r="N31" s="427">
        <v>89</v>
      </c>
      <c r="O31" s="427">
        <v>1615</v>
      </c>
      <c r="P31" s="427">
        <v>1540</v>
      </c>
      <c r="Q31" s="427">
        <v>3155</v>
      </c>
      <c r="R31" s="427">
        <v>86</v>
      </c>
      <c r="S31" s="427">
        <v>90</v>
      </c>
      <c r="T31" s="427">
        <v>88</v>
      </c>
    </row>
    <row r="32" spans="2:20" x14ac:dyDescent="0.35">
      <c r="B32" s="142" t="s">
        <v>32</v>
      </c>
      <c r="C32" s="427">
        <v>1235</v>
      </c>
      <c r="D32" s="427">
        <v>1156</v>
      </c>
      <c r="E32" s="427">
        <v>2391</v>
      </c>
      <c r="F32" s="427">
        <v>74</v>
      </c>
      <c r="G32" s="427">
        <v>78</v>
      </c>
      <c r="H32" s="427">
        <v>76</v>
      </c>
      <c r="I32" s="427">
        <v>4865</v>
      </c>
      <c r="J32" s="427">
        <v>4589</v>
      </c>
      <c r="K32" s="427">
        <v>9454</v>
      </c>
      <c r="L32" s="427">
        <v>77</v>
      </c>
      <c r="M32" s="427">
        <v>83</v>
      </c>
      <c r="N32" s="427">
        <v>80</v>
      </c>
      <c r="O32" s="427">
        <v>6100</v>
      </c>
      <c r="P32" s="427">
        <v>5745</v>
      </c>
      <c r="Q32" s="427">
        <v>11845</v>
      </c>
      <c r="R32" s="427">
        <v>76</v>
      </c>
      <c r="S32" s="427">
        <v>82</v>
      </c>
      <c r="T32" s="427">
        <v>79</v>
      </c>
    </row>
    <row r="40" spans="3:20" x14ac:dyDescent="0.35">
      <c r="C40" s="142">
        <v>2</v>
      </c>
      <c r="D40" s="142">
        <v>3</v>
      </c>
      <c r="E40" s="142">
        <v>4</v>
      </c>
      <c r="F40" s="142">
        <v>8</v>
      </c>
      <c r="G40" s="142">
        <v>9</v>
      </c>
      <c r="H40" s="142">
        <v>10</v>
      </c>
      <c r="I40" s="142">
        <v>11</v>
      </c>
      <c r="J40" s="142">
        <v>12</v>
      </c>
      <c r="K40" s="142">
        <v>13</v>
      </c>
      <c r="L40" s="142">
        <v>17</v>
      </c>
      <c r="M40" s="142">
        <v>18</v>
      </c>
      <c r="N40" s="142">
        <v>19</v>
      </c>
      <c r="O40" s="142">
        <v>20</v>
      </c>
      <c r="P40" s="142">
        <v>21</v>
      </c>
      <c r="Q40" s="142">
        <v>22</v>
      </c>
      <c r="R40" s="142">
        <v>26</v>
      </c>
      <c r="S40" s="142">
        <v>27</v>
      </c>
      <c r="T40" s="142">
        <v>28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5"/>
  <sheetViews>
    <sheetView workbookViewId="0">
      <selection sqref="A1:XFD1048576"/>
    </sheetView>
  </sheetViews>
  <sheetFormatPr defaultRowHeight="12.75" x14ac:dyDescent="0.35"/>
  <cols>
    <col min="2" max="2" width="27" bestFit="1" customWidth="1"/>
  </cols>
  <sheetData>
    <row r="1" spans="1:14" ht="15" x14ac:dyDescent="0.4">
      <c r="A1" s="145" t="s">
        <v>421</v>
      </c>
    </row>
    <row r="2" spans="1:14" x14ac:dyDescent="0.35">
      <c r="C2" t="s">
        <v>486</v>
      </c>
    </row>
    <row r="3" spans="1:14" x14ac:dyDescent="0.35">
      <c r="C3">
        <v>1</v>
      </c>
    </row>
    <row r="4" spans="1:14" x14ac:dyDescent="0.35">
      <c r="C4" t="s">
        <v>487</v>
      </c>
    </row>
    <row r="5" spans="1:14" x14ac:dyDescent="0.35">
      <c r="C5" t="s">
        <v>48</v>
      </c>
      <c r="F5" s="593" t="s">
        <v>488</v>
      </c>
      <c r="G5" t="s">
        <v>400</v>
      </c>
      <c r="J5" s="593" t="s">
        <v>488</v>
      </c>
      <c r="K5" t="s">
        <v>401</v>
      </c>
      <c r="N5" s="593" t="s">
        <v>488</v>
      </c>
    </row>
    <row r="6" spans="1:14" x14ac:dyDescent="0.35">
      <c r="C6" t="s">
        <v>489</v>
      </c>
      <c r="F6" s="593"/>
      <c r="G6" t="s">
        <v>489</v>
      </c>
      <c r="J6" s="593"/>
      <c r="K6" t="s">
        <v>489</v>
      </c>
      <c r="N6" s="593"/>
    </row>
    <row r="7" spans="1:14" x14ac:dyDescent="0.35">
      <c r="C7" t="s">
        <v>48</v>
      </c>
      <c r="D7" t="s">
        <v>405</v>
      </c>
      <c r="E7" t="s">
        <v>406</v>
      </c>
      <c r="F7" s="593"/>
      <c r="G7" t="s">
        <v>48</v>
      </c>
      <c r="H7" t="s">
        <v>405</v>
      </c>
      <c r="I7" t="s">
        <v>406</v>
      </c>
      <c r="J7" s="593"/>
      <c r="K7" t="s">
        <v>48</v>
      </c>
      <c r="L7" t="s">
        <v>405</v>
      </c>
      <c r="M7" t="s">
        <v>406</v>
      </c>
      <c r="N7" s="593"/>
    </row>
    <row r="8" spans="1:14" x14ac:dyDescent="0.35">
      <c r="C8" t="s">
        <v>407</v>
      </c>
      <c r="D8" t="s">
        <v>407</v>
      </c>
      <c r="E8" t="s">
        <v>407</v>
      </c>
      <c r="F8" s="593"/>
      <c r="G8" t="s">
        <v>407</v>
      </c>
      <c r="H8" t="s">
        <v>407</v>
      </c>
      <c r="I8" t="s">
        <v>407</v>
      </c>
      <c r="J8" s="593"/>
      <c r="K8" t="s">
        <v>407</v>
      </c>
      <c r="L8" t="s">
        <v>407</v>
      </c>
      <c r="M8" t="s">
        <v>407</v>
      </c>
      <c r="N8" s="593"/>
    </row>
    <row r="9" spans="1:14" x14ac:dyDescent="0.35">
      <c r="A9" t="s">
        <v>255</v>
      </c>
      <c r="B9" t="s">
        <v>256</v>
      </c>
      <c r="C9" s="319" t="s">
        <v>441</v>
      </c>
      <c r="D9" s="319" t="s">
        <v>441</v>
      </c>
      <c r="E9" s="319" t="s">
        <v>441</v>
      </c>
      <c r="F9" s="319" t="s">
        <v>441</v>
      </c>
      <c r="G9" s="319" t="s">
        <v>441</v>
      </c>
      <c r="H9" s="319" t="s">
        <v>441</v>
      </c>
      <c r="I9" s="319" t="s">
        <v>441</v>
      </c>
      <c r="J9" s="319" t="s">
        <v>441</v>
      </c>
      <c r="K9" s="319" t="s">
        <v>441</v>
      </c>
      <c r="L9" s="319" t="s">
        <v>441</v>
      </c>
      <c r="M9" s="319" t="s">
        <v>441</v>
      </c>
      <c r="N9" s="319" t="s">
        <v>441</v>
      </c>
    </row>
    <row r="10" spans="1:14" x14ac:dyDescent="0.35">
      <c r="A10" t="s">
        <v>253</v>
      </c>
      <c r="B10" t="s">
        <v>254</v>
      </c>
      <c r="C10" s="319">
        <v>1626</v>
      </c>
      <c r="D10" s="319">
        <v>91</v>
      </c>
      <c r="E10" s="319">
        <v>7</v>
      </c>
      <c r="F10" s="319">
        <v>2</v>
      </c>
      <c r="G10" s="319">
        <v>820</v>
      </c>
      <c r="H10" s="319">
        <v>89</v>
      </c>
      <c r="I10" s="319">
        <v>9</v>
      </c>
      <c r="J10" s="319">
        <v>3</v>
      </c>
      <c r="K10" s="319">
        <v>806</v>
      </c>
      <c r="L10" s="319">
        <v>93</v>
      </c>
      <c r="M10" s="319">
        <v>5</v>
      </c>
      <c r="N10" s="319">
        <v>1</v>
      </c>
    </row>
    <row r="11" spans="1:14" x14ac:dyDescent="0.35">
      <c r="A11" t="s">
        <v>299</v>
      </c>
      <c r="B11" t="s">
        <v>300</v>
      </c>
      <c r="C11" s="319">
        <v>3444</v>
      </c>
      <c r="D11" s="319">
        <v>92</v>
      </c>
      <c r="E11" s="319">
        <v>7</v>
      </c>
      <c r="F11" s="319">
        <v>1</v>
      </c>
      <c r="G11" s="319">
        <v>1749</v>
      </c>
      <c r="H11" s="319">
        <v>90</v>
      </c>
      <c r="I11" s="319">
        <v>9</v>
      </c>
      <c r="J11" s="319">
        <v>2</v>
      </c>
      <c r="K11" s="319">
        <v>1695</v>
      </c>
      <c r="L11" s="319">
        <v>94</v>
      </c>
      <c r="M11" s="319">
        <v>5</v>
      </c>
      <c r="N11" s="319">
        <v>1</v>
      </c>
    </row>
    <row r="12" spans="1:14" x14ac:dyDescent="0.35">
      <c r="A12" t="s">
        <v>257</v>
      </c>
      <c r="B12" t="s">
        <v>258</v>
      </c>
      <c r="C12" s="319">
        <v>2687</v>
      </c>
      <c r="D12" s="319">
        <v>93</v>
      </c>
      <c r="E12" s="319">
        <v>6</v>
      </c>
      <c r="F12" s="319">
        <v>1</v>
      </c>
      <c r="G12" s="319">
        <v>1386</v>
      </c>
      <c r="H12" s="319">
        <v>91</v>
      </c>
      <c r="I12" s="319">
        <v>7</v>
      </c>
      <c r="J12" s="319">
        <v>2</v>
      </c>
      <c r="K12" s="319">
        <v>1301</v>
      </c>
      <c r="L12" s="319">
        <v>95</v>
      </c>
      <c r="M12" s="319">
        <v>4</v>
      </c>
      <c r="N12" s="319">
        <v>1</v>
      </c>
    </row>
    <row r="13" spans="1:14" x14ac:dyDescent="0.35">
      <c r="A13" t="s">
        <v>259</v>
      </c>
      <c r="B13" t="s">
        <v>260</v>
      </c>
      <c r="C13" s="319">
        <v>1486</v>
      </c>
      <c r="D13" s="319">
        <v>92</v>
      </c>
      <c r="E13" s="319">
        <v>6</v>
      </c>
      <c r="F13" s="319">
        <v>2</v>
      </c>
      <c r="G13" s="319">
        <v>747</v>
      </c>
      <c r="H13" s="319">
        <v>92</v>
      </c>
      <c r="I13" s="319">
        <v>5</v>
      </c>
      <c r="J13" s="319">
        <v>3</v>
      </c>
      <c r="K13" s="319">
        <v>739</v>
      </c>
      <c r="L13" s="319">
        <v>93</v>
      </c>
      <c r="M13" s="319">
        <v>6</v>
      </c>
      <c r="N13" s="319">
        <v>1</v>
      </c>
    </row>
    <row r="14" spans="1:14" x14ac:dyDescent="0.35">
      <c r="A14" t="s">
        <v>263</v>
      </c>
      <c r="B14" t="s">
        <v>264</v>
      </c>
      <c r="C14" s="319">
        <v>2006</v>
      </c>
      <c r="D14" s="319">
        <v>92</v>
      </c>
      <c r="E14" s="319">
        <v>7</v>
      </c>
      <c r="F14" s="319">
        <v>2</v>
      </c>
      <c r="G14" s="319">
        <v>982</v>
      </c>
      <c r="H14" s="319">
        <v>90</v>
      </c>
      <c r="I14" s="319">
        <v>7</v>
      </c>
      <c r="J14" s="319">
        <v>2</v>
      </c>
      <c r="K14" s="319">
        <v>1024</v>
      </c>
      <c r="L14" s="319">
        <v>93</v>
      </c>
      <c r="M14" s="319">
        <v>6</v>
      </c>
      <c r="N14" s="319">
        <v>1</v>
      </c>
    </row>
    <row r="15" spans="1:14" x14ac:dyDescent="0.35">
      <c r="A15" t="s">
        <v>265</v>
      </c>
      <c r="B15" t="s">
        <v>266</v>
      </c>
      <c r="C15" s="319">
        <v>984</v>
      </c>
      <c r="D15" s="319">
        <v>93</v>
      </c>
      <c r="E15" s="319">
        <v>6</v>
      </c>
      <c r="F15" s="319">
        <v>1</v>
      </c>
      <c r="G15" s="319">
        <v>506</v>
      </c>
      <c r="H15" s="319">
        <v>92</v>
      </c>
      <c r="I15" s="319">
        <v>7</v>
      </c>
      <c r="J15" s="319">
        <v>1</v>
      </c>
      <c r="K15" s="319">
        <v>478</v>
      </c>
      <c r="L15" s="319">
        <v>95</v>
      </c>
      <c r="M15" s="319">
        <v>5</v>
      </c>
      <c r="N15" s="319">
        <v>1</v>
      </c>
    </row>
    <row r="16" spans="1:14" x14ac:dyDescent="0.35">
      <c r="A16" t="s">
        <v>267</v>
      </c>
      <c r="B16" t="s">
        <v>268</v>
      </c>
      <c r="C16" s="319">
        <v>3150</v>
      </c>
      <c r="D16" s="319">
        <v>91</v>
      </c>
      <c r="E16" s="319">
        <v>7</v>
      </c>
      <c r="F16" s="319">
        <v>1</v>
      </c>
      <c r="G16" s="319">
        <v>1619</v>
      </c>
      <c r="H16" s="319">
        <v>90</v>
      </c>
      <c r="I16" s="319">
        <v>8</v>
      </c>
      <c r="J16" s="319">
        <v>2</v>
      </c>
      <c r="K16" s="319">
        <v>1531</v>
      </c>
      <c r="L16" s="319">
        <v>92</v>
      </c>
      <c r="M16" s="319">
        <v>7</v>
      </c>
      <c r="N16" s="319">
        <v>1</v>
      </c>
    </row>
    <row r="17" spans="1:14" x14ac:dyDescent="0.35">
      <c r="A17" t="s">
        <v>269</v>
      </c>
      <c r="B17" t="s">
        <v>270</v>
      </c>
      <c r="C17" s="319">
        <v>3630</v>
      </c>
      <c r="D17" s="319">
        <v>92</v>
      </c>
      <c r="E17" s="319">
        <v>7</v>
      </c>
      <c r="F17" s="319">
        <v>1</v>
      </c>
      <c r="G17" s="319">
        <v>1849</v>
      </c>
      <c r="H17" s="319">
        <v>91</v>
      </c>
      <c r="I17" s="319">
        <v>8</v>
      </c>
      <c r="J17" s="319">
        <v>1</v>
      </c>
      <c r="K17" s="319">
        <v>1781</v>
      </c>
      <c r="L17" s="319">
        <v>94</v>
      </c>
      <c r="M17" s="319">
        <v>6</v>
      </c>
      <c r="N17" s="319">
        <v>0</v>
      </c>
    </row>
    <row r="18" spans="1:14" x14ac:dyDescent="0.35">
      <c r="A18" t="s">
        <v>273</v>
      </c>
      <c r="B18" t="s">
        <v>274</v>
      </c>
      <c r="C18" s="319">
        <v>3358</v>
      </c>
      <c r="D18" s="319">
        <v>91</v>
      </c>
      <c r="E18" s="319">
        <v>7</v>
      </c>
      <c r="F18" s="319">
        <v>2</v>
      </c>
      <c r="G18" s="319">
        <v>1783</v>
      </c>
      <c r="H18" s="319">
        <v>89</v>
      </c>
      <c r="I18" s="319">
        <v>9</v>
      </c>
      <c r="J18" s="319">
        <v>2</v>
      </c>
      <c r="K18" s="319">
        <v>1575</v>
      </c>
      <c r="L18" s="319">
        <v>93</v>
      </c>
      <c r="M18" s="319">
        <v>6</v>
      </c>
      <c r="N18" s="319">
        <v>1</v>
      </c>
    </row>
    <row r="19" spans="1:14" x14ac:dyDescent="0.35">
      <c r="A19" t="s">
        <v>275</v>
      </c>
      <c r="B19" t="s">
        <v>276</v>
      </c>
      <c r="C19" s="319">
        <v>3338</v>
      </c>
      <c r="D19" s="319">
        <v>92</v>
      </c>
      <c r="E19" s="319">
        <v>6</v>
      </c>
      <c r="F19" s="319">
        <v>2</v>
      </c>
      <c r="G19" s="319">
        <v>1718</v>
      </c>
      <c r="H19" s="319">
        <v>90</v>
      </c>
      <c r="I19" s="319">
        <v>8</v>
      </c>
      <c r="J19" s="319">
        <v>3</v>
      </c>
      <c r="K19" s="319">
        <v>1620</v>
      </c>
      <c r="L19" s="319">
        <v>94</v>
      </c>
      <c r="M19" s="319">
        <v>5</v>
      </c>
      <c r="N19" s="319">
        <v>1</v>
      </c>
    </row>
    <row r="20" spans="1:14" x14ac:dyDescent="0.35">
      <c r="A20" t="s">
        <v>277</v>
      </c>
      <c r="B20" t="s">
        <v>278</v>
      </c>
      <c r="C20" s="319">
        <v>2764</v>
      </c>
      <c r="D20" s="319">
        <v>93</v>
      </c>
      <c r="E20" s="319">
        <v>5</v>
      </c>
      <c r="F20" s="319">
        <v>2</v>
      </c>
      <c r="G20" s="319">
        <v>1447</v>
      </c>
      <c r="H20" s="319">
        <v>91</v>
      </c>
      <c r="I20" s="319">
        <v>6</v>
      </c>
      <c r="J20" s="319">
        <v>2</v>
      </c>
      <c r="K20" s="319">
        <v>1317</v>
      </c>
      <c r="L20" s="319">
        <v>95</v>
      </c>
      <c r="M20" s="319">
        <v>3</v>
      </c>
      <c r="N20" s="319">
        <v>1</v>
      </c>
    </row>
    <row r="21" spans="1:14" x14ac:dyDescent="0.35">
      <c r="A21" t="s">
        <v>279</v>
      </c>
      <c r="B21" t="s">
        <v>280</v>
      </c>
      <c r="C21" s="319">
        <v>1532</v>
      </c>
      <c r="D21" s="319">
        <v>91</v>
      </c>
      <c r="E21" s="319">
        <v>8</v>
      </c>
      <c r="F21" s="319">
        <v>1</v>
      </c>
      <c r="G21" s="319">
        <v>790</v>
      </c>
      <c r="H21" s="319">
        <v>90</v>
      </c>
      <c r="I21" s="319">
        <v>8</v>
      </c>
      <c r="J21" s="319">
        <v>1</v>
      </c>
      <c r="K21" s="319">
        <v>742</v>
      </c>
      <c r="L21" s="319">
        <v>92</v>
      </c>
      <c r="M21" s="319">
        <v>8</v>
      </c>
      <c r="N21" s="319">
        <v>0</v>
      </c>
    </row>
    <row r="22" spans="1:14" x14ac:dyDescent="0.35">
      <c r="A22" t="s">
        <v>283</v>
      </c>
      <c r="B22" t="s">
        <v>284</v>
      </c>
      <c r="C22" s="319">
        <v>3624</v>
      </c>
      <c r="D22" s="319">
        <v>90</v>
      </c>
      <c r="E22" s="319">
        <v>7</v>
      </c>
      <c r="F22" s="319">
        <v>3</v>
      </c>
      <c r="G22" s="319">
        <v>1833</v>
      </c>
      <c r="H22" s="319">
        <v>88</v>
      </c>
      <c r="I22" s="319">
        <v>8</v>
      </c>
      <c r="J22" s="319">
        <v>4</v>
      </c>
      <c r="K22" s="319">
        <v>1791</v>
      </c>
      <c r="L22" s="319">
        <v>92</v>
      </c>
      <c r="M22" s="319">
        <v>6</v>
      </c>
      <c r="N22" s="319">
        <v>2</v>
      </c>
    </row>
    <row r="23" spans="1:14" x14ac:dyDescent="0.35">
      <c r="A23" t="s">
        <v>285</v>
      </c>
      <c r="B23" t="s">
        <v>286</v>
      </c>
      <c r="C23" s="319">
        <v>4244</v>
      </c>
      <c r="D23" s="319">
        <v>93</v>
      </c>
      <c r="E23" s="319">
        <v>6</v>
      </c>
      <c r="F23" s="319">
        <v>1</v>
      </c>
      <c r="G23" s="319">
        <v>2215</v>
      </c>
      <c r="H23" s="319">
        <v>92</v>
      </c>
      <c r="I23" s="319">
        <v>7</v>
      </c>
      <c r="J23" s="319">
        <v>1</v>
      </c>
      <c r="K23" s="319">
        <v>2029</v>
      </c>
      <c r="L23" s="319">
        <v>94</v>
      </c>
      <c r="M23" s="319">
        <v>5</v>
      </c>
      <c r="N23" s="319">
        <v>1</v>
      </c>
    </row>
    <row r="24" spans="1:14" x14ac:dyDescent="0.35">
      <c r="A24" t="s">
        <v>287</v>
      </c>
      <c r="B24" t="s">
        <v>288</v>
      </c>
      <c r="C24" s="319">
        <v>3134</v>
      </c>
      <c r="D24" s="319">
        <v>93</v>
      </c>
      <c r="E24" s="319">
        <v>6</v>
      </c>
      <c r="F24" s="319">
        <v>1</v>
      </c>
      <c r="G24" s="319">
        <v>1561</v>
      </c>
      <c r="H24" s="319">
        <v>92</v>
      </c>
      <c r="I24" s="319">
        <v>7</v>
      </c>
      <c r="J24" s="319">
        <v>1</v>
      </c>
      <c r="K24" s="319">
        <v>1573</v>
      </c>
      <c r="L24" s="319">
        <v>95</v>
      </c>
      <c r="M24" s="319">
        <v>5</v>
      </c>
      <c r="N24" s="319">
        <v>1</v>
      </c>
    </row>
    <row r="25" spans="1:14" x14ac:dyDescent="0.35">
      <c r="A25" t="s">
        <v>289</v>
      </c>
      <c r="B25" t="s">
        <v>290</v>
      </c>
      <c r="C25" s="319">
        <v>3824</v>
      </c>
      <c r="D25" s="319">
        <v>90</v>
      </c>
      <c r="E25" s="319">
        <v>8</v>
      </c>
      <c r="F25" s="319">
        <v>2</v>
      </c>
      <c r="G25" s="319">
        <v>1937</v>
      </c>
      <c r="H25" s="319">
        <v>88</v>
      </c>
      <c r="I25" s="319">
        <v>10</v>
      </c>
      <c r="J25" s="319">
        <v>2</v>
      </c>
      <c r="K25" s="319">
        <v>1887</v>
      </c>
      <c r="L25" s="319">
        <v>92</v>
      </c>
      <c r="M25" s="319">
        <v>7</v>
      </c>
      <c r="N25" s="319">
        <v>1</v>
      </c>
    </row>
    <row r="26" spans="1:14" x14ac:dyDescent="0.35">
      <c r="A26" t="s">
        <v>291</v>
      </c>
      <c r="B26" t="s">
        <v>292</v>
      </c>
      <c r="C26" s="319">
        <v>3829</v>
      </c>
      <c r="D26" s="319">
        <v>94</v>
      </c>
      <c r="E26" s="319">
        <v>5</v>
      </c>
      <c r="F26" s="319">
        <v>1</v>
      </c>
      <c r="G26" s="319">
        <v>1971</v>
      </c>
      <c r="H26" s="319">
        <v>93</v>
      </c>
      <c r="I26" s="319">
        <v>6</v>
      </c>
      <c r="J26" s="319">
        <v>2</v>
      </c>
      <c r="K26" s="319">
        <v>1858</v>
      </c>
      <c r="L26" s="319">
        <v>95</v>
      </c>
      <c r="M26" s="319">
        <v>4</v>
      </c>
      <c r="N26" s="319">
        <v>1</v>
      </c>
    </row>
    <row r="27" spans="1:14" x14ac:dyDescent="0.35">
      <c r="A27" t="s">
        <v>293</v>
      </c>
      <c r="B27" t="s">
        <v>294</v>
      </c>
      <c r="C27" s="319">
        <v>4740</v>
      </c>
      <c r="D27" s="319">
        <v>90</v>
      </c>
      <c r="E27" s="319">
        <v>8</v>
      </c>
      <c r="F27" s="319">
        <v>1</v>
      </c>
      <c r="G27" s="319">
        <v>2344</v>
      </c>
      <c r="H27" s="319">
        <v>88</v>
      </c>
      <c r="I27" s="319">
        <v>10</v>
      </c>
      <c r="J27" s="319">
        <v>2</v>
      </c>
      <c r="K27" s="319">
        <v>2396</v>
      </c>
      <c r="L27" s="319">
        <v>92</v>
      </c>
      <c r="M27" s="319">
        <v>7</v>
      </c>
      <c r="N27" s="319">
        <v>1</v>
      </c>
    </row>
    <row r="28" spans="1:14" x14ac:dyDescent="0.35">
      <c r="A28" t="s">
        <v>295</v>
      </c>
      <c r="B28" t="s">
        <v>296</v>
      </c>
      <c r="C28" s="319">
        <v>4519</v>
      </c>
      <c r="D28" s="319">
        <v>92</v>
      </c>
      <c r="E28" s="319">
        <v>7</v>
      </c>
      <c r="F28" s="319">
        <v>1</v>
      </c>
      <c r="G28" s="319">
        <v>2278</v>
      </c>
      <c r="H28" s="319">
        <v>90</v>
      </c>
      <c r="I28" s="319">
        <v>8</v>
      </c>
      <c r="J28" s="319">
        <v>2</v>
      </c>
      <c r="K28" s="319">
        <v>2241</v>
      </c>
      <c r="L28" s="319">
        <v>94</v>
      </c>
      <c r="M28" s="319">
        <v>5</v>
      </c>
      <c r="N28" s="319">
        <v>1</v>
      </c>
    </row>
    <row r="29" spans="1:14" x14ac:dyDescent="0.35">
      <c r="A29" t="s">
        <v>297</v>
      </c>
      <c r="B29" t="s">
        <v>298</v>
      </c>
      <c r="C29" s="319">
        <v>4613</v>
      </c>
      <c r="D29" s="319">
        <v>90</v>
      </c>
      <c r="E29" s="319">
        <v>9</v>
      </c>
      <c r="F29" s="319">
        <v>2</v>
      </c>
      <c r="G29" s="319">
        <v>2393</v>
      </c>
      <c r="H29" s="319">
        <v>88</v>
      </c>
      <c r="I29" s="319">
        <v>10</v>
      </c>
      <c r="J29" s="319">
        <v>2</v>
      </c>
      <c r="K29" s="319">
        <v>2220</v>
      </c>
      <c r="L29" s="319">
        <v>92</v>
      </c>
      <c r="M29" s="319">
        <v>7</v>
      </c>
      <c r="N29" s="319">
        <v>1</v>
      </c>
    </row>
    <row r="30" spans="1:14" x14ac:dyDescent="0.35">
      <c r="A30" t="s">
        <v>261</v>
      </c>
      <c r="B30" t="s">
        <v>262</v>
      </c>
      <c r="C30" s="319">
        <v>3067</v>
      </c>
      <c r="D30" s="319">
        <v>88</v>
      </c>
      <c r="E30" s="319">
        <v>11</v>
      </c>
      <c r="F30" s="319">
        <v>1</v>
      </c>
      <c r="G30" s="319">
        <v>1499</v>
      </c>
      <c r="H30" s="319">
        <v>86</v>
      </c>
      <c r="I30" s="319">
        <v>13</v>
      </c>
      <c r="J30" s="319">
        <v>1</v>
      </c>
      <c r="K30" s="319">
        <v>1568</v>
      </c>
      <c r="L30" s="319">
        <v>90</v>
      </c>
      <c r="M30" s="319">
        <v>9</v>
      </c>
      <c r="N30" s="319">
        <v>1</v>
      </c>
    </row>
    <row r="31" spans="1:14" x14ac:dyDescent="0.35">
      <c r="A31" t="s">
        <v>301</v>
      </c>
      <c r="B31" t="s">
        <v>302</v>
      </c>
      <c r="C31" s="319">
        <v>3050</v>
      </c>
      <c r="D31" s="319">
        <v>93</v>
      </c>
      <c r="E31" s="319">
        <v>5</v>
      </c>
      <c r="F31" s="319">
        <v>2</v>
      </c>
      <c r="G31" s="319">
        <v>1560</v>
      </c>
      <c r="H31" s="319">
        <v>91</v>
      </c>
      <c r="I31" s="319">
        <v>6</v>
      </c>
      <c r="J31" s="319">
        <v>2</v>
      </c>
      <c r="K31" s="319">
        <v>1490</v>
      </c>
      <c r="L31" s="319">
        <v>95</v>
      </c>
      <c r="M31" s="319">
        <v>4</v>
      </c>
      <c r="N31" s="319">
        <v>1</v>
      </c>
    </row>
    <row r="32" spans="1:14" x14ac:dyDescent="0.35">
      <c r="A32" t="s">
        <v>303</v>
      </c>
      <c r="B32" t="s">
        <v>304</v>
      </c>
      <c r="C32" s="319">
        <v>3152</v>
      </c>
      <c r="D32" s="319">
        <v>94</v>
      </c>
      <c r="E32" s="319">
        <v>5</v>
      </c>
      <c r="F32" s="319">
        <v>1</v>
      </c>
      <c r="G32" s="319">
        <v>1626</v>
      </c>
      <c r="H32" s="319">
        <v>92</v>
      </c>
      <c r="I32" s="319">
        <v>6</v>
      </c>
      <c r="J32" s="319">
        <v>2</v>
      </c>
      <c r="K32" s="319">
        <v>1526</v>
      </c>
      <c r="L32" s="319">
        <v>95</v>
      </c>
      <c r="M32" s="319">
        <v>5</v>
      </c>
      <c r="N32" s="319">
        <v>1</v>
      </c>
    </row>
    <row r="33" spans="1:14" x14ac:dyDescent="0.35">
      <c r="A33" t="s">
        <v>305</v>
      </c>
      <c r="B33" t="s">
        <v>306</v>
      </c>
      <c r="C33" s="319">
        <v>4161</v>
      </c>
      <c r="D33" s="319">
        <v>91</v>
      </c>
      <c r="E33" s="319">
        <v>7</v>
      </c>
      <c r="F33" s="319">
        <v>2</v>
      </c>
      <c r="G33" s="319">
        <v>2131</v>
      </c>
      <c r="H33" s="319">
        <v>89</v>
      </c>
      <c r="I33" s="319">
        <v>9</v>
      </c>
      <c r="J33" s="319">
        <v>2</v>
      </c>
      <c r="K33" s="319">
        <v>2030</v>
      </c>
      <c r="L33" s="319">
        <v>94</v>
      </c>
      <c r="M33" s="319">
        <v>5</v>
      </c>
      <c r="N33" s="319">
        <v>1</v>
      </c>
    </row>
    <row r="34" spans="1:14" x14ac:dyDescent="0.35">
      <c r="A34" t="s">
        <v>307</v>
      </c>
      <c r="B34" t="s">
        <v>308</v>
      </c>
      <c r="C34" s="319">
        <v>3349</v>
      </c>
      <c r="D34" s="319">
        <v>94</v>
      </c>
      <c r="E34" s="319">
        <v>5</v>
      </c>
      <c r="F34" s="319">
        <v>1</v>
      </c>
      <c r="G34" s="319">
        <v>1728</v>
      </c>
      <c r="H34" s="319">
        <v>92</v>
      </c>
      <c r="I34" s="319">
        <v>7</v>
      </c>
      <c r="J34" s="319">
        <v>1</v>
      </c>
      <c r="K34" s="319">
        <v>1621</v>
      </c>
      <c r="L34" s="319">
        <v>96</v>
      </c>
      <c r="M34" s="319">
        <v>3</v>
      </c>
      <c r="N34" s="319">
        <v>1</v>
      </c>
    </row>
    <row r="35" spans="1:14" x14ac:dyDescent="0.35">
      <c r="A35" t="s">
        <v>309</v>
      </c>
      <c r="B35" t="s">
        <v>310</v>
      </c>
      <c r="C35" s="319">
        <v>1992</v>
      </c>
      <c r="D35" s="319">
        <v>93</v>
      </c>
      <c r="E35" s="319">
        <v>6</v>
      </c>
      <c r="F35" s="319">
        <v>1</v>
      </c>
      <c r="G35" s="319">
        <v>991</v>
      </c>
      <c r="H35" s="319">
        <v>92</v>
      </c>
      <c r="I35" s="319">
        <v>7</v>
      </c>
      <c r="J35" s="319">
        <v>1</v>
      </c>
      <c r="K35" s="319">
        <v>1001</v>
      </c>
      <c r="L35" s="319">
        <v>93</v>
      </c>
      <c r="M35" s="319">
        <v>6</v>
      </c>
      <c r="N35" s="319">
        <v>1</v>
      </c>
    </row>
    <row r="36" spans="1:14" x14ac:dyDescent="0.35">
      <c r="A36" t="s">
        <v>311</v>
      </c>
      <c r="B36" t="s">
        <v>312</v>
      </c>
      <c r="C36" s="319">
        <v>2486</v>
      </c>
      <c r="D36" s="319">
        <v>92</v>
      </c>
      <c r="E36" s="319">
        <v>7</v>
      </c>
      <c r="F36" s="319">
        <v>0</v>
      </c>
      <c r="G36" s="319">
        <v>1239</v>
      </c>
      <c r="H36" s="319">
        <v>91</v>
      </c>
      <c r="I36" s="319">
        <v>9</v>
      </c>
      <c r="J36" s="319">
        <v>0</v>
      </c>
      <c r="K36" s="319">
        <v>1247</v>
      </c>
      <c r="L36" s="319">
        <v>94</v>
      </c>
      <c r="M36" s="319">
        <v>6</v>
      </c>
      <c r="N36" s="319">
        <v>0</v>
      </c>
    </row>
    <row r="37" spans="1:14" x14ac:dyDescent="0.35">
      <c r="A37" t="s">
        <v>271</v>
      </c>
      <c r="B37" t="s">
        <v>272</v>
      </c>
      <c r="C37" s="319">
        <v>4806</v>
      </c>
      <c r="D37" s="319">
        <v>92</v>
      </c>
      <c r="E37" s="319">
        <v>7</v>
      </c>
      <c r="F37" s="319">
        <v>1</v>
      </c>
      <c r="G37" s="319">
        <v>2433</v>
      </c>
      <c r="H37" s="319">
        <v>90</v>
      </c>
      <c r="I37" s="319">
        <v>8</v>
      </c>
      <c r="J37" s="319">
        <v>2</v>
      </c>
      <c r="K37" s="319">
        <v>2373</v>
      </c>
      <c r="L37" s="319">
        <v>94</v>
      </c>
      <c r="M37" s="319">
        <v>5</v>
      </c>
      <c r="N37" s="319">
        <v>1</v>
      </c>
    </row>
    <row r="38" spans="1:14" x14ac:dyDescent="0.35">
      <c r="A38" t="s">
        <v>313</v>
      </c>
      <c r="B38" t="s">
        <v>314</v>
      </c>
      <c r="C38" s="319">
        <v>4012</v>
      </c>
      <c r="D38" s="319">
        <v>88</v>
      </c>
      <c r="E38" s="319">
        <v>10</v>
      </c>
      <c r="F38" s="319">
        <v>2</v>
      </c>
      <c r="G38" s="319">
        <v>2051</v>
      </c>
      <c r="H38" s="319">
        <v>86</v>
      </c>
      <c r="I38" s="319">
        <v>11</v>
      </c>
      <c r="J38" s="319">
        <v>3</v>
      </c>
      <c r="K38" s="319">
        <v>1961</v>
      </c>
      <c r="L38" s="319">
        <v>90</v>
      </c>
      <c r="M38" s="319">
        <v>8</v>
      </c>
      <c r="N38" s="319">
        <v>2</v>
      </c>
    </row>
    <row r="39" spans="1:14" x14ac:dyDescent="0.35">
      <c r="A39" t="s">
        <v>315</v>
      </c>
      <c r="B39" t="s">
        <v>316</v>
      </c>
      <c r="C39" s="319">
        <v>2427</v>
      </c>
      <c r="D39" s="319">
        <v>95</v>
      </c>
      <c r="E39" s="319">
        <v>4</v>
      </c>
      <c r="F39" s="319">
        <v>1</v>
      </c>
      <c r="G39" s="319">
        <v>1298</v>
      </c>
      <c r="H39" s="319">
        <v>94</v>
      </c>
      <c r="I39" s="319">
        <v>5</v>
      </c>
      <c r="J39" s="319">
        <v>1</v>
      </c>
      <c r="K39" s="319">
        <v>1129</v>
      </c>
      <c r="L39" s="319">
        <v>96</v>
      </c>
      <c r="M39" s="319">
        <v>3</v>
      </c>
      <c r="N39" s="319">
        <v>1</v>
      </c>
    </row>
    <row r="40" spans="1:14" x14ac:dyDescent="0.35">
      <c r="A40" t="s">
        <v>317</v>
      </c>
      <c r="B40" t="s">
        <v>318</v>
      </c>
      <c r="C40" s="319">
        <v>2517</v>
      </c>
      <c r="D40" s="319">
        <v>93</v>
      </c>
      <c r="E40" s="319">
        <v>6</v>
      </c>
      <c r="F40" s="319">
        <v>1</v>
      </c>
      <c r="G40" s="319">
        <v>1283</v>
      </c>
      <c r="H40" s="319">
        <v>91</v>
      </c>
      <c r="I40" s="319">
        <v>8</v>
      </c>
      <c r="J40" s="319">
        <v>1</v>
      </c>
      <c r="K40" s="319">
        <v>1234</v>
      </c>
      <c r="L40" s="319">
        <v>94</v>
      </c>
      <c r="M40" s="319">
        <v>5</v>
      </c>
      <c r="N40" s="319">
        <v>1</v>
      </c>
    </row>
    <row r="41" spans="1:14" x14ac:dyDescent="0.35">
      <c r="A41" t="s">
        <v>319</v>
      </c>
      <c r="B41" t="s">
        <v>320</v>
      </c>
      <c r="C41" s="319">
        <v>3627</v>
      </c>
      <c r="D41" s="319">
        <v>92</v>
      </c>
      <c r="E41" s="319">
        <v>6</v>
      </c>
      <c r="F41" s="319">
        <v>2</v>
      </c>
      <c r="G41" s="319">
        <v>1810</v>
      </c>
      <c r="H41" s="319">
        <v>91</v>
      </c>
      <c r="I41" s="319">
        <v>7</v>
      </c>
      <c r="J41" s="319">
        <v>2</v>
      </c>
      <c r="K41" s="319">
        <v>1817</v>
      </c>
      <c r="L41" s="319">
        <v>93</v>
      </c>
      <c r="M41" s="319">
        <v>6</v>
      </c>
      <c r="N41" s="319">
        <v>1</v>
      </c>
    </row>
    <row r="42" spans="1:14" x14ac:dyDescent="0.35">
      <c r="A42" t="s">
        <v>198</v>
      </c>
      <c r="B42" t="s">
        <v>199</v>
      </c>
      <c r="C42" s="319">
        <v>16107</v>
      </c>
      <c r="D42" s="319">
        <v>90</v>
      </c>
      <c r="E42" s="319">
        <v>8</v>
      </c>
      <c r="F42" s="319">
        <v>2</v>
      </c>
      <c r="G42" s="319">
        <v>8166</v>
      </c>
      <c r="H42" s="319">
        <v>88</v>
      </c>
      <c r="I42" s="319">
        <v>10</v>
      </c>
      <c r="J42" s="319">
        <v>2</v>
      </c>
      <c r="K42" s="319">
        <v>7941</v>
      </c>
      <c r="L42" s="319">
        <v>93</v>
      </c>
      <c r="M42" s="319">
        <v>6</v>
      </c>
      <c r="N42" s="319">
        <v>1</v>
      </c>
    </row>
    <row r="43" spans="1:14" x14ac:dyDescent="0.35">
      <c r="A43" t="s">
        <v>200</v>
      </c>
      <c r="B43" t="s">
        <v>201</v>
      </c>
      <c r="C43" s="319">
        <v>4408</v>
      </c>
      <c r="D43" s="319">
        <v>90</v>
      </c>
      <c r="E43" s="319">
        <v>9</v>
      </c>
      <c r="F43" s="319">
        <v>2</v>
      </c>
      <c r="G43" s="319">
        <v>2284</v>
      </c>
      <c r="H43" s="319">
        <v>88</v>
      </c>
      <c r="I43" s="319">
        <v>10</v>
      </c>
      <c r="J43" s="319">
        <v>2</v>
      </c>
      <c r="K43" s="319">
        <v>2124</v>
      </c>
      <c r="L43" s="319">
        <v>92</v>
      </c>
      <c r="M43" s="319">
        <v>7</v>
      </c>
      <c r="N43" s="319">
        <v>1</v>
      </c>
    </row>
    <row r="44" spans="1:14" x14ac:dyDescent="0.35">
      <c r="A44" t="s">
        <v>202</v>
      </c>
      <c r="B44" t="s">
        <v>203</v>
      </c>
      <c r="C44" s="319">
        <v>3739</v>
      </c>
      <c r="D44" s="319">
        <v>91</v>
      </c>
      <c r="E44" s="319">
        <v>8</v>
      </c>
      <c r="F44" s="319">
        <v>1</v>
      </c>
      <c r="G44" s="319">
        <v>1936</v>
      </c>
      <c r="H44" s="319">
        <v>88</v>
      </c>
      <c r="I44" s="319">
        <v>10</v>
      </c>
      <c r="J44" s="319">
        <v>2</v>
      </c>
      <c r="K44" s="319">
        <v>1803</v>
      </c>
      <c r="L44" s="319">
        <v>94</v>
      </c>
      <c r="M44" s="319">
        <v>6</v>
      </c>
      <c r="N44" s="319">
        <v>1</v>
      </c>
    </row>
    <row r="45" spans="1:14" x14ac:dyDescent="0.35">
      <c r="A45" t="s">
        <v>206</v>
      </c>
      <c r="B45" t="s">
        <v>207</v>
      </c>
      <c r="C45" s="319">
        <v>4660</v>
      </c>
      <c r="D45" s="319">
        <v>88</v>
      </c>
      <c r="E45" s="319">
        <v>11</v>
      </c>
      <c r="F45" s="319">
        <v>1</v>
      </c>
      <c r="G45" s="319">
        <v>2356</v>
      </c>
      <c r="H45" s="319">
        <v>86</v>
      </c>
      <c r="I45" s="319">
        <v>13</v>
      </c>
      <c r="J45" s="319">
        <v>2</v>
      </c>
      <c r="K45" s="319">
        <v>2304</v>
      </c>
      <c r="L45" s="319">
        <v>91</v>
      </c>
      <c r="M45" s="319">
        <v>8</v>
      </c>
      <c r="N45" s="319">
        <v>1</v>
      </c>
    </row>
    <row r="46" spans="1:14" x14ac:dyDescent="0.35">
      <c r="A46" t="s">
        <v>210</v>
      </c>
      <c r="B46" t="s">
        <v>211</v>
      </c>
      <c r="C46" s="319">
        <v>2651</v>
      </c>
      <c r="D46" s="319">
        <v>92</v>
      </c>
      <c r="E46" s="319">
        <v>7</v>
      </c>
      <c r="F46" s="319">
        <v>1</v>
      </c>
      <c r="G46" s="319">
        <v>1366</v>
      </c>
      <c r="H46" s="319">
        <v>90</v>
      </c>
      <c r="I46" s="319">
        <v>9</v>
      </c>
      <c r="J46" s="319">
        <v>1</v>
      </c>
      <c r="K46" s="319">
        <v>1285</v>
      </c>
      <c r="L46" s="319">
        <v>95</v>
      </c>
      <c r="M46" s="319">
        <v>5</v>
      </c>
      <c r="N46" s="319">
        <v>0</v>
      </c>
    </row>
    <row r="47" spans="1:14" x14ac:dyDescent="0.35">
      <c r="A47" t="s">
        <v>218</v>
      </c>
      <c r="B47" t="s">
        <v>219</v>
      </c>
      <c r="C47" s="319">
        <v>3732</v>
      </c>
      <c r="D47" s="319">
        <v>92</v>
      </c>
      <c r="E47" s="319">
        <v>7</v>
      </c>
      <c r="F47" s="319">
        <v>1</v>
      </c>
      <c r="G47" s="319">
        <v>1917</v>
      </c>
      <c r="H47" s="319">
        <v>90</v>
      </c>
      <c r="I47" s="319">
        <v>9</v>
      </c>
      <c r="J47" s="319">
        <v>1</v>
      </c>
      <c r="K47" s="319">
        <v>1815</v>
      </c>
      <c r="L47" s="319">
        <v>94</v>
      </c>
      <c r="M47" s="319">
        <v>6</v>
      </c>
      <c r="N47" s="319">
        <v>0</v>
      </c>
    </row>
    <row r="48" spans="1:14" x14ac:dyDescent="0.35">
      <c r="A48" t="s">
        <v>222</v>
      </c>
      <c r="B48" t="s">
        <v>223</v>
      </c>
      <c r="C48" s="319">
        <v>3203</v>
      </c>
      <c r="D48" s="319">
        <v>91</v>
      </c>
      <c r="E48" s="319">
        <v>8</v>
      </c>
      <c r="F48" s="319">
        <v>2</v>
      </c>
      <c r="G48" s="319">
        <v>1601</v>
      </c>
      <c r="H48" s="319">
        <v>88</v>
      </c>
      <c r="I48" s="319">
        <v>10</v>
      </c>
      <c r="J48" s="319">
        <v>2</v>
      </c>
      <c r="K48" s="319">
        <v>1602</v>
      </c>
      <c r="L48" s="319">
        <v>93</v>
      </c>
      <c r="M48" s="319">
        <v>6</v>
      </c>
      <c r="N48" s="319">
        <v>1</v>
      </c>
    </row>
    <row r="49" spans="1:14" x14ac:dyDescent="0.35">
      <c r="A49" t="s">
        <v>116</v>
      </c>
      <c r="B49" t="s">
        <v>117</v>
      </c>
      <c r="C49" s="319">
        <v>1825</v>
      </c>
      <c r="D49" s="319">
        <v>89</v>
      </c>
      <c r="E49" s="319">
        <v>9</v>
      </c>
      <c r="F49" s="319">
        <v>2</v>
      </c>
      <c r="G49" s="319">
        <v>941</v>
      </c>
      <c r="H49" s="319">
        <v>87</v>
      </c>
      <c r="I49" s="319">
        <v>10</v>
      </c>
      <c r="J49" s="319">
        <v>3</v>
      </c>
      <c r="K49" s="319">
        <v>884</v>
      </c>
      <c r="L49" s="319">
        <v>92</v>
      </c>
      <c r="M49" s="319">
        <v>8</v>
      </c>
      <c r="N49" s="319">
        <v>1</v>
      </c>
    </row>
    <row r="50" spans="1:14" x14ac:dyDescent="0.35">
      <c r="A50" t="s">
        <v>120</v>
      </c>
      <c r="B50" t="s">
        <v>121</v>
      </c>
      <c r="C50" s="319">
        <v>5077</v>
      </c>
      <c r="D50" s="319">
        <v>87</v>
      </c>
      <c r="E50" s="319">
        <v>11</v>
      </c>
      <c r="F50" s="319">
        <v>2</v>
      </c>
      <c r="G50" s="319">
        <v>2587</v>
      </c>
      <c r="H50" s="319">
        <v>84</v>
      </c>
      <c r="I50" s="319">
        <v>13</v>
      </c>
      <c r="J50" s="319">
        <v>3</v>
      </c>
      <c r="K50" s="319">
        <v>2490</v>
      </c>
      <c r="L50" s="319">
        <v>90</v>
      </c>
      <c r="M50" s="319">
        <v>8</v>
      </c>
      <c r="N50" s="319">
        <v>1</v>
      </c>
    </row>
    <row r="51" spans="1:14" x14ac:dyDescent="0.35">
      <c r="A51" t="s">
        <v>132</v>
      </c>
      <c r="B51" t="s">
        <v>424</v>
      </c>
      <c r="C51" s="319">
        <v>2066</v>
      </c>
      <c r="D51" s="319">
        <v>90</v>
      </c>
      <c r="E51" s="319">
        <v>9</v>
      </c>
      <c r="F51" s="319">
        <v>1</v>
      </c>
      <c r="G51" s="319">
        <v>1002</v>
      </c>
      <c r="H51" s="319">
        <v>87</v>
      </c>
      <c r="I51" s="319">
        <v>12</v>
      </c>
      <c r="J51" s="319">
        <v>1</v>
      </c>
      <c r="K51" s="319">
        <v>1064</v>
      </c>
      <c r="L51" s="319">
        <v>93</v>
      </c>
      <c r="M51" s="319">
        <v>7</v>
      </c>
      <c r="N51" s="319">
        <v>0</v>
      </c>
    </row>
    <row r="52" spans="1:14" x14ac:dyDescent="0.35">
      <c r="A52" t="s">
        <v>130</v>
      </c>
      <c r="B52" t="s">
        <v>131</v>
      </c>
      <c r="C52" s="319">
        <v>2964</v>
      </c>
      <c r="D52" s="319">
        <v>92</v>
      </c>
      <c r="E52" s="319">
        <v>7</v>
      </c>
      <c r="F52" s="319">
        <v>1</v>
      </c>
      <c r="G52" s="319">
        <v>1526</v>
      </c>
      <c r="H52" s="319">
        <v>89</v>
      </c>
      <c r="I52" s="319">
        <v>10</v>
      </c>
      <c r="J52" s="319">
        <v>1</v>
      </c>
      <c r="K52" s="319">
        <v>1438</v>
      </c>
      <c r="L52" s="319">
        <v>94</v>
      </c>
      <c r="M52" s="319">
        <v>5</v>
      </c>
      <c r="N52" s="319">
        <v>0</v>
      </c>
    </row>
    <row r="53" spans="1:14" x14ac:dyDescent="0.35">
      <c r="A53" t="s">
        <v>143</v>
      </c>
      <c r="B53" t="s">
        <v>144</v>
      </c>
      <c r="C53" s="319">
        <v>3739</v>
      </c>
      <c r="D53" s="319">
        <v>93</v>
      </c>
      <c r="E53" s="319">
        <v>6</v>
      </c>
      <c r="F53" s="319">
        <v>1</v>
      </c>
      <c r="G53" s="319">
        <v>1895</v>
      </c>
      <c r="H53" s="319">
        <v>90</v>
      </c>
      <c r="I53" s="319">
        <v>8</v>
      </c>
      <c r="J53" s="319">
        <v>2</v>
      </c>
      <c r="K53" s="319">
        <v>1844</v>
      </c>
      <c r="L53" s="319">
        <v>95</v>
      </c>
      <c r="M53" s="319">
        <v>4</v>
      </c>
      <c r="N53" s="319">
        <v>1</v>
      </c>
    </row>
    <row r="54" spans="1:14" x14ac:dyDescent="0.35">
      <c r="A54" t="s">
        <v>104</v>
      </c>
      <c r="B54" t="s">
        <v>105</v>
      </c>
      <c r="C54" s="319">
        <v>3985</v>
      </c>
      <c r="D54" s="319">
        <v>90</v>
      </c>
      <c r="E54" s="319">
        <v>9</v>
      </c>
      <c r="F54" s="319">
        <v>1</v>
      </c>
      <c r="G54" s="319">
        <v>2047</v>
      </c>
      <c r="H54" s="319">
        <v>89</v>
      </c>
      <c r="I54" s="319">
        <v>10</v>
      </c>
      <c r="J54" s="319">
        <v>1</v>
      </c>
      <c r="K54" s="319">
        <v>1938</v>
      </c>
      <c r="L54" s="319">
        <v>92</v>
      </c>
      <c r="M54" s="319">
        <v>7</v>
      </c>
      <c r="N54" s="319">
        <v>1</v>
      </c>
    </row>
    <row r="55" spans="1:14" x14ac:dyDescent="0.35">
      <c r="A55" t="s">
        <v>106</v>
      </c>
      <c r="B55" t="s">
        <v>107</v>
      </c>
      <c r="C55" s="319">
        <v>2395</v>
      </c>
      <c r="D55" s="319">
        <v>90</v>
      </c>
      <c r="E55" s="319">
        <v>9</v>
      </c>
      <c r="F55" s="319">
        <v>1</v>
      </c>
      <c r="G55" s="319">
        <v>1248</v>
      </c>
      <c r="H55" s="319">
        <v>87</v>
      </c>
      <c r="I55" s="319">
        <v>11</v>
      </c>
      <c r="J55" s="319">
        <v>1</v>
      </c>
      <c r="K55" s="319">
        <v>1147</v>
      </c>
      <c r="L55" s="319">
        <v>92</v>
      </c>
      <c r="M55" s="319">
        <v>7</v>
      </c>
      <c r="N55" s="319">
        <v>1</v>
      </c>
    </row>
    <row r="56" spans="1:14" x14ac:dyDescent="0.35">
      <c r="A56" t="s">
        <v>122</v>
      </c>
      <c r="B56" t="s">
        <v>123</v>
      </c>
      <c r="C56" s="319">
        <v>7003</v>
      </c>
      <c r="D56" s="319">
        <v>88</v>
      </c>
      <c r="E56" s="319">
        <v>10</v>
      </c>
      <c r="F56" s="319">
        <v>2</v>
      </c>
      <c r="G56" s="319">
        <v>3602</v>
      </c>
      <c r="H56" s="319">
        <v>86</v>
      </c>
      <c r="I56" s="319">
        <v>12</v>
      </c>
      <c r="J56" s="319">
        <v>2</v>
      </c>
      <c r="K56" s="319">
        <v>3401</v>
      </c>
      <c r="L56" s="319">
        <v>91</v>
      </c>
      <c r="M56" s="319">
        <v>8</v>
      </c>
      <c r="N56" s="319">
        <v>1</v>
      </c>
    </row>
    <row r="57" spans="1:14" x14ac:dyDescent="0.35">
      <c r="A57" t="s">
        <v>124</v>
      </c>
      <c r="B57" t="s">
        <v>125</v>
      </c>
      <c r="C57" s="319">
        <v>3527</v>
      </c>
      <c r="D57" s="319">
        <v>89</v>
      </c>
      <c r="E57" s="319">
        <v>9</v>
      </c>
      <c r="F57" s="319">
        <v>2</v>
      </c>
      <c r="G57" s="319">
        <v>1771</v>
      </c>
      <c r="H57" s="319">
        <v>87</v>
      </c>
      <c r="I57" s="319">
        <v>11</v>
      </c>
      <c r="J57" s="319">
        <v>2</v>
      </c>
      <c r="K57" s="319">
        <v>1756</v>
      </c>
      <c r="L57" s="319">
        <v>91</v>
      </c>
      <c r="M57" s="319">
        <v>8</v>
      </c>
      <c r="N57" s="319">
        <v>2</v>
      </c>
    </row>
    <row r="58" spans="1:14" x14ac:dyDescent="0.35">
      <c r="A58" t="s">
        <v>126</v>
      </c>
      <c r="B58" t="s">
        <v>127</v>
      </c>
      <c r="C58" s="319">
        <v>3027</v>
      </c>
      <c r="D58" s="319">
        <v>93</v>
      </c>
      <c r="E58" s="319">
        <v>6</v>
      </c>
      <c r="F58" s="319">
        <v>1</v>
      </c>
      <c r="G58" s="319">
        <v>1527</v>
      </c>
      <c r="H58" s="319">
        <v>91</v>
      </c>
      <c r="I58" s="319">
        <v>7</v>
      </c>
      <c r="J58" s="319">
        <v>2</v>
      </c>
      <c r="K58" s="319">
        <v>1500</v>
      </c>
      <c r="L58" s="319">
        <v>94</v>
      </c>
      <c r="M58" s="319">
        <v>4</v>
      </c>
      <c r="N58" s="319">
        <v>1</v>
      </c>
    </row>
    <row r="59" spans="1:14" x14ac:dyDescent="0.35">
      <c r="A59" t="s">
        <v>128</v>
      </c>
      <c r="B59" t="s">
        <v>129</v>
      </c>
      <c r="C59" s="319">
        <v>3064</v>
      </c>
      <c r="D59" s="319">
        <v>91</v>
      </c>
      <c r="E59" s="319">
        <v>8</v>
      </c>
      <c r="F59" s="319">
        <v>1</v>
      </c>
      <c r="G59" s="319">
        <v>1595</v>
      </c>
      <c r="H59" s="319">
        <v>88</v>
      </c>
      <c r="I59" s="319">
        <v>10</v>
      </c>
      <c r="J59" s="319">
        <v>2</v>
      </c>
      <c r="K59" s="319">
        <v>1469</v>
      </c>
      <c r="L59" s="319">
        <v>93</v>
      </c>
      <c r="M59" s="319">
        <v>6</v>
      </c>
      <c r="N59" s="319">
        <v>1</v>
      </c>
    </row>
    <row r="60" spans="1:14" x14ac:dyDescent="0.35">
      <c r="A60" t="s">
        <v>133</v>
      </c>
      <c r="B60" t="s">
        <v>134</v>
      </c>
      <c r="C60" s="319">
        <v>3471</v>
      </c>
      <c r="D60" s="319">
        <v>92</v>
      </c>
      <c r="E60" s="319">
        <v>6</v>
      </c>
      <c r="F60" s="319">
        <v>1</v>
      </c>
      <c r="G60" s="319">
        <v>1775</v>
      </c>
      <c r="H60" s="319">
        <v>91</v>
      </c>
      <c r="I60" s="319">
        <v>8</v>
      </c>
      <c r="J60" s="319">
        <v>2</v>
      </c>
      <c r="K60" s="319">
        <v>1696</v>
      </c>
      <c r="L60" s="319">
        <v>94</v>
      </c>
      <c r="M60" s="319">
        <v>5</v>
      </c>
      <c r="N60" s="319">
        <v>1</v>
      </c>
    </row>
    <row r="61" spans="1:14" x14ac:dyDescent="0.35">
      <c r="A61" t="s">
        <v>135</v>
      </c>
      <c r="B61" t="s">
        <v>136</v>
      </c>
      <c r="C61" s="319">
        <v>2928</v>
      </c>
      <c r="D61" s="319">
        <v>90</v>
      </c>
      <c r="E61" s="319">
        <v>9</v>
      </c>
      <c r="F61" s="319">
        <v>1</v>
      </c>
      <c r="G61" s="319">
        <v>1470</v>
      </c>
      <c r="H61" s="319">
        <v>88</v>
      </c>
      <c r="I61" s="319">
        <v>11</v>
      </c>
      <c r="J61" s="319">
        <v>2</v>
      </c>
      <c r="K61" s="319">
        <v>1458</v>
      </c>
      <c r="L61" s="319">
        <v>92</v>
      </c>
      <c r="M61" s="319">
        <v>8</v>
      </c>
      <c r="N61" s="319">
        <v>0</v>
      </c>
    </row>
    <row r="62" spans="1:14" x14ac:dyDescent="0.35">
      <c r="A62" t="s">
        <v>137</v>
      </c>
      <c r="B62" t="s">
        <v>138</v>
      </c>
      <c r="C62" s="319">
        <v>2957</v>
      </c>
      <c r="D62" s="319">
        <v>95</v>
      </c>
      <c r="E62" s="319">
        <v>4</v>
      </c>
      <c r="F62" s="319">
        <v>1</v>
      </c>
      <c r="G62" s="319">
        <v>1507</v>
      </c>
      <c r="H62" s="319">
        <v>94</v>
      </c>
      <c r="I62" s="319">
        <v>5</v>
      </c>
      <c r="J62" s="319">
        <v>1</v>
      </c>
      <c r="K62" s="319">
        <v>1450</v>
      </c>
      <c r="L62" s="319">
        <v>96</v>
      </c>
      <c r="M62" s="319">
        <v>3</v>
      </c>
      <c r="N62" s="319">
        <v>1</v>
      </c>
    </row>
    <row r="63" spans="1:14" x14ac:dyDescent="0.35">
      <c r="A63" t="s">
        <v>141</v>
      </c>
      <c r="B63" t="s">
        <v>142</v>
      </c>
      <c r="C63" s="319">
        <v>3831</v>
      </c>
      <c r="D63" s="319">
        <v>94</v>
      </c>
      <c r="E63" s="319">
        <v>6</v>
      </c>
      <c r="F63" s="319">
        <v>1</v>
      </c>
      <c r="G63" s="319">
        <v>1959</v>
      </c>
      <c r="H63" s="319">
        <v>92</v>
      </c>
      <c r="I63" s="319">
        <v>8</v>
      </c>
      <c r="J63" s="319">
        <v>1</v>
      </c>
      <c r="K63" s="319">
        <v>1872</v>
      </c>
      <c r="L63" s="319">
        <v>96</v>
      </c>
      <c r="M63" s="319">
        <v>3</v>
      </c>
      <c r="N63" s="319">
        <v>1</v>
      </c>
    </row>
    <row r="64" spans="1:14" x14ac:dyDescent="0.35">
      <c r="A64" t="s">
        <v>147</v>
      </c>
      <c r="B64" t="s">
        <v>148</v>
      </c>
      <c r="C64" s="319">
        <v>2773</v>
      </c>
      <c r="D64" s="319">
        <v>91</v>
      </c>
      <c r="E64" s="319">
        <v>8</v>
      </c>
      <c r="F64" s="319">
        <v>2</v>
      </c>
      <c r="G64" s="319">
        <v>1424</v>
      </c>
      <c r="H64" s="319">
        <v>88</v>
      </c>
      <c r="I64" s="319">
        <v>9</v>
      </c>
      <c r="J64" s="319">
        <v>2</v>
      </c>
      <c r="K64" s="319">
        <v>1349</v>
      </c>
      <c r="L64" s="319">
        <v>93</v>
      </c>
      <c r="M64" s="319">
        <v>6</v>
      </c>
      <c r="N64" s="319">
        <v>1</v>
      </c>
    </row>
    <row r="65" spans="1:14" x14ac:dyDescent="0.35">
      <c r="A65" t="s">
        <v>153</v>
      </c>
      <c r="B65" t="s">
        <v>154</v>
      </c>
      <c r="C65" s="319">
        <v>3725</v>
      </c>
      <c r="D65" s="319">
        <v>88</v>
      </c>
      <c r="E65" s="319">
        <v>11</v>
      </c>
      <c r="F65" s="319">
        <v>1</v>
      </c>
      <c r="G65" s="319">
        <v>1890</v>
      </c>
      <c r="H65" s="319">
        <v>86</v>
      </c>
      <c r="I65" s="319">
        <v>12</v>
      </c>
      <c r="J65" s="319">
        <v>1</v>
      </c>
      <c r="K65" s="319">
        <v>1835</v>
      </c>
      <c r="L65" s="319">
        <v>91</v>
      </c>
      <c r="M65" s="319">
        <v>9</v>
      </c>
      <c r="N65" s="319">
        <v>1</v>
      </c>
    </row>
    <row r="66" spans="1:14" x14ac:dyDescent="0.35">
      <c r="A66" t="s">
        <v>168</v>
      </c>
      <c r="B66" t="s">
        <v>169</v>
      </c>
      <c r="C66" s="319">
        <v>3316</v>
      </c>
      <c r="D66" s="319">
        <v>90</v>
      </c>
      <c r="E66" s="319">
        <v>9</v>
      </c>
      <c r="F66" s="319">
        <v>1</v>
      </c>
      <c r="G66" s="319">
        <v>1680</v>
      </c>
      <c r="H66" s="319">
        <v>87</v>
      </c>
      <c r="I66" s="319">
        <v>12</v>
      </c>
      <c r="J66" s="319">
        <v>1</v>
      </c>
      <c r="K66" s="319">
        <v>1636</v>
      </c>
      <c r="L66" s="319">
        <v>94</v>
      </c>
      <c r="M66" s="319">
        <v>6</v>
      </c>
      <c r="N66" s="319">
        <v>1</v>
      </c>
    </row>
    <row r="67" spans="1:14" x14ac:dyDescent="0.35">
      <c r="A67" t="s">
        <v>170</v>
      </c>
      <c r="B67" t="s">
        <v>171</v>
      </c>
      <c r="C67" s="319">
        <v>6402</v>
      </c>
      <c r="D67" s="319">
        <v>89</v>
      </c>
      <c r="E67" s="319">
        <v>10</v>
      </c>
      <c r="F67" s="319">
        <v>2</v>
      </c>
      <c r="G67" s="319">
        <v>3264</v>
      </c>
      <c r="H67" s="319">
        <v>86</v>
      </c>
      <c r="I67" s="319">
        <v>12</v>
      </c>
      <c r="J67" s="319">
        <v>2</v>
      </c>
      <c r="K67" s="319">
        <v>3138</v>
      </c>
      <c r="L67" s="319">
        <v>91</v>
      </c>
      <c r="M67" s="319">
        <v>8</v>
      </c>
      <c r="N67" s="319">
        <v>1</v>
      </c>
    </row>
    <row r="68" spans="1:14" x14ac:dyDescent="0.35">
      <c r="A68" t="s">
        <v>149</v>
      </c>
      <c r="B68" t="s">
        <v>150</v>
      </c>
      <c r="C68" s="319">
        <v>8023</v>
      </c>
      <c r="D68" s="319">
        <v>90</v>
      </c>
      <c r="E68" s="319">
        <v>8</v>
      </c>
      <c r="F68" s="319">
        <v>2</v>
      </c>
      <c r="G68" s="319">
        <v>4152</v>
      </c>
      <c r="H68" s="319">
        <v>88</v>
      </c>
      <c r="I68" s="319">
        <v>10</v>
      </c>
      <c r="J68" s="319">
        <v>2</v>
      </c>
      <c r="K68" s="319">
        <v>3871</v>
      </c>
      <c r="L68" s="319">
        <v>93</v>
      </c>
      <c r="M68" s="319">
        <v>6</v>
      </c>
      <c r="N68" s="319">
        <v>1</v>
      </c>
    </row>
    <row r="69" spans="1:14" x14ac:dyDescent="0.35">
      <c r="A69" t="s">
        <v>151</v>
      </c>
      <c r="B69" t="s">
        <v>152</v>
      </c>
      <c r="C69" s="319">
        <v>2764</v>
      </c>
      <c r="D69" s="319">
        <v>93</v>
      </c>
      <c r="E69" s="319">
        <v>6</v>
      </c>
      <c r="F69" s="319">
        <v>1</v>
      </c>
      <c r="G69" s="319">
        <v>1397</v>
      </c>
      <c r="H69" s="319">
        <v>91</v>
      </c>
      <c r="I69" s="319">
        <v>7</v>
      </c>
      <c r="J69" s="319">
        <v>2</v>
      </c>
      <c r="K69" s="319">
        <v>1367</v>
      </c>
      <c r="L69" s="319">
        <v>95</v>
      </c>
      <c r="M69" s="319">
        <v>4</v>
      </c>
      <c r="N69" s="319">
        <v>1</v>
      </c>
    </row>
    <row r="70" spans="1:14" x14ac:dyDescent="0.35">
      <c r="A70" t="s">
        <v>158</v>
      </c>
      <c r="B70" t="s">
        <v>159</v>
      </c>
      <c r="C70" s="319">
        <v>5484</v>
      </c>
      <c r="D70" s="319">
        <v>91</v>
      </c>
      <c r="E70" s="319">
        <v>8</v>
      </c>
      <c r="F70" s="319">
        <v>1</v>
      </c>
      <c r="G70" s="319">
        <v>2879</v>
      </c>
      <c r="H70" s="319">
        <v>89</v>
      </c>
      <c r="I70" s="319">
        <v>10</v>
      </c>
      <c r="J70" s="319">
        <v>1</v>
      </c>
      <c r="K70" s="319">
        <v>2605</v>
      </c>
      <c r="L70" s="319">
        <v>93</v>
      </c>
      <c r="M70" s="319">
        <v>6</v>
      </c>
      <c r="N70" s="319">
        <v>1</v>
      </c>
    </row>
    <row r="71" spans="1:14" x14ac:dyDescent="0.35">
      <c r="A71" t="s">
        <v>160</v>
      </c>
      <c r="B71" t="s">
        <v>161</v>
      </c>
      <c r="C71" s="319">
        <v>9639</v>
      </c>
      <c r="D71" s="319">
        <v>88</v>
      </c>
      <c r="E71" s="319">
        <v>10</v>
      </c>
      <c r="F71" s="319">
        <v>2</v>
      </c>
      <c r="G71" s="319">
        <v>4933</v>
      </c>
      <c r="H71" s="319">
        <v>86</v>
      </c>
      <c r="I71" s="319">
        <v>12</v>
      </c>
      <c r="J71" s="319">
        <v>2</v>
      </c>
      <c r="K71" s="319">
        <v>4706</v>
      </c>
      <c r="L71" s="319">
        <v>90</v>
      </c>
      <c r="M71" s="319">
        <v>9</v>
      </c>
      <c r="N71" s="319">
        <v>1</v>
      </c>
    </row>
    <row r="72" spans="1:14" x14ac:dyDescent="0.35">
      <c r="A72" t="s">
        <v>172</v>
      </c>
      <c r="B72" t="s">
        <v>173</v>
      </c>
      <c r="C72" s="319">
        <v>3947</v>
      </c>
      <c r="D72" s="319">
        <v>90</v>
      </c>
      <c r="E72" s="319">
        <v>9</v>
      </c>
      <c r="F72" s="319">
        <v>2</v>
      </c>
      <c r="G72" s="319">
        <v>2061</v>
      </c>
      <c r="H72" s="319">
        <v>88</v>
      </c>
      <c r="I72" s="319">
        <v>10</v>
      </c>
      <c r="J72" s="319">
        <v>2</v>
      </c>
      <c r="K72" s="319">
        <v>1886</v>
      </c>
      <c r="L72" s="319">
        <v>92</v>
      </c>
      <c r="M72" s="319">
        <v>7</v>
      </c>
      <c r="N72" s="319">
        <v>1</v>
      </c>
    </row>
    <row r="73" spans="1:14" x14ac:dyDescent="0.35">
      <c r="A73" t="s">
        <v>635</v>
      </c>
      <c r="B73" t="s">
        <v>79</v>
      </c>
      <c r="C73" s="319">
        <v>2246</v>
      </c>
      <c r="D73" s="319">
        <v>92</v>
      </c>
      <c r="E73" s="319">
        <v>7</v>
      </c>
      <c r="F73" s="319">
        <v>1</v>
      </c>
      <c r="G73" s="319">
        <v>1143</v>
      </c>
      <c r="H73" s="319">
        <v>90</v>
      </c>
      <c r="I73" s="319">
        <v>9</v>
      </c>
      <c r="J73" s="319">
        <v>1</v>
      </c>
      <c r="K73" s="319">
        <v>1103</v>
      </c>
      <c r="L73" s="319">
        <v>93</v>
      </c>
      <c r="M73" s="319">
        <v>6</v>
      </c>
      <c r="N73" s="319">
        <v>1</v>
      </c>
    </row>
    <row r="74" spans="1:14" x14ac:dyDescent="0.35">
      <c r="A74" t="s">
        <v>84</v>
      </c>
      <c r="B74" t="s">
        <v>85</v>
      </c>
      <c r="C74" s="319">
        <v>3122</v>
      </c>
      <c r="D74" s="319">
        <v>90</v>
      </c>
      <c r="E74" s="319">
        <v>8</v>
      </c>
      <c r="F74" s="319">
        <v>2</v>
      </c>
      <c r="G74" s="319">
        <v>1589</v>
      </c>
      <c r="H74" s="319">
        <v>88</v>
      </c>
      <c r="I74" s="319">
        <v>10</v>
      </c>
      <c r="J74" s="319">
        <v>2</v>
      </c>
      <c r="K74" s="319">
        <v>1533</v>
      </c>
      <c r="L74" s="319">
        <v>92</v>
      </c>
      <c r="M74" s="319">
        <v>6</v>
      </c>
      <c r="N74" s="319">
        <v>1</v>
      </c>
    </row>
    <row r="75" spans="1:14" x14ac:dyDescent="0.35">
      <c r="A75" t="s">
        <v>86</v>
      </c>
      <c r="B75" t="s">
        <v>87</v>
      </c>
      <c r="C75" s="319">
        <v>2342</v>
      </c>
      <c r="D75" s="319">
        <v>93</v>
      </c>
      <c r="E75" s="319">
        <v>6</v>
      </c>
      <c r="F75" s="319">
        <v>1</v>
      </c>
      <c r="G75" s="319">
        <v>1253</v>
      </c>
      <c r="H75" s="319">
        <v>91</v>
      </c>
      <c r="I75" s="319">
        <v>8</v>
      </c>
      <c r="J75" s="319">
        <v>1</v>
      </c>
      <c r="K75" s="319">
        <v>1089</v>
      </c>
      <c r="L75" s="319">
        <v>95</v>
      </c>
      <c r="M75" s="319">
        <v>4</v>
      </c>
      <c r="N75" s="319">
        <v>0</v>
      </c>
    </row>
    <row r="76" spans="1:14" x14ac:dyDescent="0.35">
      <c r="A76" t="s">
        <v>92</v>
      </c>
      <c r="B76" t="s">
        <v>93</v>
      </c>
      <c r="C76" s="319">
        <v>1665</v>
      </c>
      <c r="D76" s="319">
        <v>91</v>
      </c>
      <c r="E76" s="319">
        <v>7</v>
      </c>
      <c r="F76" s="319">
        <v>2</v>
      </c>
      <c r="G76" s="319">
        <v>873</v>
      </c>
      <c r="H76" s="319">
        <v>89</v>
      </c>
      <c r="I76" s="319">
        <v>9</v>
      </c>
      <c r="J76" s="319">
        <v>2</v>
      </c>
      <c r="K76" s="319">
        <v>792</v>
      </c>
      <c r="L76" s="319">
        <v>94</v>
      </c>
      <c r="M76" s="319">
        <v>5</v>
      </c>
      <c r="N76" s="319">
        <v>1</v>
      </c>
    </row>
    <row r="77" spans="1:14" x14ac:dyDescent="0.35">
      <c r="A77" t="s">
        <v>96</v>
      </c>
      <c r="B77" t="s">
        <v>97</v>
      </c>
      <c r="C77" s="319">
        <v>3122</v>
      </c>
      <c r="D77" s="319">
        <v>93</v>
      </c>
      <c r="E77" s="319">
        <v>6</v>
      </c>
      <c r="F77" s="319">
        <v>1</v>
      </c>
      <c r="G77" s="319">
        <v>1579</v>
      </c>
      <c r="H77" s="319">
        <v>91</v>
      </c>
      <c r="I77" s="319">
        <v>8</v>
      </c>
      <c r="J77" s="319">
        <v>2</v>
      </c>
      <c r="K77" s="319">
        <v>1543</v>
      </c>
      <c r="L77" s="319">
        <v>95</v>
      </c>
      <c r="M77" s="319">
        <v>4</v>
      </c>
      <c r="N77" s="319">
        <v>1</v>
      </c>
    </row>
    <row r="78" spans="1:14" x14ac:dyDescent="0.35">
      <c r="A78" t="s">
        <v>376</v>
      </c>
      <c r="B78" t="s">
        <v>377</v>
      </c>
      <c r="C78" s="319" t="s">
        <v>441</v>
      </c>
      <c r="D78" s="319" t="s">
        <v>441</v>
      </c>
      <c r="E78" s="319" t="s">
        <v>441</v>
      </c>
      <c r="F78" s="319" t="s">
        <v>441</v>
      </c>
      <c r="G78" s="319" t="s">
        <v>441</v>
      </c>
      <c r="H78" s="319" t="s">
        <v>441</v>
      </c>
      <c r="I78" s="319" t="s">
        <v>441</v>
      </c>
      <c r="J78" s="319" t="s">
        <v>441</v>
      </c>
      <c r="K78" s="319" t="s">
        <v>441</v>
      </c>
      <c r="L78" s="319" t="s">
        <v>441</v>
      </c>
      <c r="M78" s="319" t="s">
        <v>441</v>
      </c>
      <c r="N78" s="319" t="s">
        <v>441</v>
      </c>
    </row>
    <row r="79" spans="1:14" x14ac:dyDescent="0.35">
      <c r="A79" t="s">
        <v>363</v>
      </c>
      <c r="B79" t="s">
        <v>364</v>
      </c>
      <c r="C79" s="319">
        <v>1869</v>
      </c>
      <c r="D79" s="319">
        <v>91</v>
      </c>
      <c r="E79" s="319">
        <v>8</v>
      </c>
      <c r="F79" s="319">
        <v>1</v>
      </c>
      <c r="G79" s="319">
        <v>971</v>
      </c>
      <c r="H79" s="319">
        <v>89</v>
      </c>
      <c r="I79" s="319">
        <v>9</v>
      </c>
      <c r="J79" s="319">
        <v>1</v>
      </c>
      <c r="K79" s="319">
        <v>898</v>
      </c>
      <c r="L79" s="319">
        <v>93</v>
      </c>
      <c r="M79" s="319">
        <v>6</v>
      </c>
      <c r="N79" s="319">
        <v>1</v>
      </c>
    </row>
    <row r="80" spans="1:14" x14ac:dyDescent="0.35">
      <c r="A80" t="s">
        <v>367</v>
      </c>
      <c r="B80" t="s">
        <v>425</v>
      </c>
      <c r="C80" s="319">
        <v>5045</v>
      </c>
      <c r="D80" s="319">
        <v>90</v>
      </c>
      <c r="E80" s="319">
        <v>9</v>
      </c>
      <c r="F80" s="319">
        <v>1</v>
      </c>
      <c r="G80" s="319">
        <v>2578</v>
      </c>
      <c r="H80" s="319">
        <v>89</v>
      </c>
      <c r="I80" s="319">
        <v>10</v>
      </c>
      <c r="J80" s="319">
        <v>1</v>
      </c>
      <c r="K80" s="319">
        <v>2467</v>
      </c>
      <c r="L80" s="319">
        <v>92</v>
      </c>
      <c r="M80" s="319">
        <v>7</v>
      </c>
      <c r="N80" s="319">
        <v>1</v>
      </c>
    </row>
    <row r="81" spans="1:14" x14ac:dyDescent="0.35">
      <c r="A81" t="s">
        <v>378</v>
      </c>
      <c r="B81" t="s">
        <v>379</v>
      </c>
      <c r="C81" s="319">
        <v>2386</v>
      </c>
      <c r="D81" s="319">
        <v>93</v>
      </c>
      <c r="E81" s="319">
        <v>6</v>
      </c>
      <c r="F81" s="319">
        <v>1</v>
      </c>
      <c r="G81" s="319">
        <v>1253</v>
      </c>
      <c r="H81" s="319">
        <v>91</v>
      </c>
      <c r="I81" s="319">
        <v>8</v>
      </c>
      <c r="J81" s="319">
        <v>1</v>
      </c>
      <c r="K81" s="319">
        <v>1133</v>
      </c>
      <c r="L81" s="319">
        <v>96</v>
      </c>
      <c r="M81" s="319">
        <v>4</v>
      </c>
      <c r="N81" s="319">
        <v>1</v>
      </c>
    </row>
    <row r="82" spans="1:14" x14ac:dyDescent="0.35">
      <c r="A82" t="s">
        <v>386</v>
      </c>
      <c r="B82" t="s">
        <v>387</v>
      </c>
      <c r="C82" s="319">
        <v>3345</v>
      </c>
      <c r="D82" s="319">
        <v>93</v>
      </c>
      <c r="E82" s="319">
        <v>6</v>
      </c>
      <c r="F82" s="319">
        <v>1</v>
      </c>
      <c r="G82" s="319">
        <v>1703</v>
      </c>
      <c r="H82" s="319">
        <v>91</v>
      </c>
      <c r="I82" s="319">
        <v>8</v>
      </c>
      <c r="J82" s="319">
        <v>1</v>
      </c>
      <c r="K82" s="319">
        <v>1642</v>
      </c>
      <c r="L82" s="319">
        <v>95</v>
      </c>
      <c r="M82" s="319">
        <v>5</v>
      </c>
      <c r="N82" s="319">
        <v>1</v>
      </c>
    </row>
    <row r="83" spans="1:14" x14ac:dyDescent="0.35">
      <c r="A83" t="s">
        <v>80</v>
      </c>
      <c r="B83" t="s">
        <v>81</v>
      </c>
      <c r="C83" s="319">
        <v>1183</v>
      </c>
      <c r="D83" s="319">
        <v>93</v>
      </c>
      <c r="E83" s="319">
        <v>6</v>
      </c>
      <c r="F83" s="319">
        <v>1</v>
      </c>
      <c r="G83" s="319">
        <v>601</v>
      </c>
      <c r="H83" s="319">
        <v>92</v>
      </c>
      <c r="I83" s="319">
        <v>7</v>
      </c>
      <c r="J83" s="319">
        <v>1</v>
      </c>
      <c r="K83" s="319">
        <v>582</v>
      </c>
      <c r="L83" s="319">
        <v>95</v>
      </c>
      <c r="M83" s="319">
        <v>4</v>
      </c>
      <c r="N83" s="319">
        <v>1</v>
      </c>
    </row>
    <row r="84" spans="1:14" x14ac:dyDescent="0.35">
      <c r="A84" t="s">
        <v>82</v>
      </c>
      <c r="B84" t="s">
        <v>83</v>
      </c>
      <c r="C84" s="319">
        <v>1862</v>
      </c>
      <c r="D84" s="319">
        <v>89</v>
      </c>
      <c r="E84" s="319">
        <v>8</v>
      </c>
      <c r="F84" s="319">
        <v>3</v>
      </c>
      <c r="G84" s="319">
        <v>947</v>
      </c>
      <c r="H84" s="319">
        <v>86</v>
      </c>
      <c r="I84" s="319">
        <v>10</v>
      </c>
      <c r="J84" s="319">
        <v>4</v>
      </c>
      <c r="K84" s="319">
        <v>915</v>
      </c>
      <c r="L84" s="319">
        <v>91</v>
      </c>
      <c r="M84" s="319">
        <v>6</v>
      </c>
      <c r="N84" s="319">
        <v>3</v>
      </c>
    </row>
    <row r="85" spans="1:14" x14ac:dyDescent="0.35">
      <c r="A85" t="s">
        <v>90</v>
      </c>
      <c r="B85" t="s">
        <v>91</v>
      </c>
      <c r="C85" s="319">
        <v>1516</v>
      </c>
      <c r="D85" s="319">
        <v>92</v>
      </c>
      <c r="E85" s="319">
        <v>7</v>
      </c>
      <c r="F85" s="319">
        <v>2</v>
      </c>
      <c r="G85" s="319">
        <v>794</v>
      </c>
      <c r="H85" s="319">
        <v>89</v>
      </c>
      <c r="I85" s="319">
        <v>9</v>
      </c>
      <c r="J85" s="319">
        <v>3</v>
      </c>
      <c r="K85" s="319">
        <v>722</v>
      </c>
      <c r="L85" s="319">
        <v>95</v>
      </c>
      <c r="M85" s="319">
        <v>5</v>
      </c>
      <c r="N85" s="319">
        <v>0</v>
      </c>
    </row>
    <row r="86" spans="1:14" x14ac:dyDescent="0.35">
      <c r="A86" t="s">
        <v>94</v>
      </c>
      <c r="B86" t="s">
        <v>95</v>
      </c>
      <c r="C86" s="319">
        <v>2397</v>
      </c>
      <c r="D86" s="319">
        <v>93</v>
      </c>
      <c r="E86" s="319">
        <v>6</v>
      </c>
      <c r="F86" s="319">
        <v>1</v>
      </c>
      <c r="G86" s="319">
        <v>1226</v>
      </c>
      <c r="H86" s="319">
        <v>90</v>
      </c>
      <c r="I86" s="319">
        <v>8</v>
      </c>
      <c r="J86" s="319">
        <v>2</v>
      </c>
      <c r="K86" s="319">
        <v>1171</v>
      </c>
      <c r="L86" s="319">
        <v>96</v>
      </c>
      <c r="M86" s="319">
        <v>3</v>
      </c>
      <c r="N86" s="319">
        <v>1</v>
      </c>
    </row>
    <row r="87" spans="1:14" x14ac:dyDescent="0.35">
      <c r="A87" t="s">
        <v>157</v>
      </c>
      <c r="B87" t="s">
        <v>426</v>
      </c>
      <c r="C87" s="319">
        <v>3285</v>
      </c>
      <c r="D87" s="319">
        <v>89</v>
      </c>
      <c r="E87" s="319">
        <v>9</v>
      </c>
      <c r="F87" s="319">
        <v>1</v>
      </c>
      <c r="G87" s="319">
        <v>1687</v>
      </c>
      <c r="H87" s="319">
        <v>87</v>
      </c>
      <c r="I87" s="319">
        <v>12</v>
      </c>
      <c r="J87" s="319">
        <v>1</v>
      </c>
      <c r="K87" s="319">
        <v>1598</v>
      </c>
      <c r="L87" s="319">
        <v>92</v>
      </c>
      <c r="M87" s="319">
        <v>7</v>
      </c>
      <c r="N87" s="319">
        <v>1</v>
      </c>
    </row>
    <row r="88" spans="1:14" x14ac:dyDescent="0.35">
      <c r="A88" t="s">
        <v>155</v>
      </c>
      <c r="B88" t="s">
        <v>156</v>
      </c>
      <c r="C88" s="319">
        <v>3466</v>
      </c>
      <c r="D88" s="319">
        <v>93</v>
      </c>
      <c r="E88" s="319">
        <v>6</v>
      </c>
      <c r="F88" s="319">
        <v>1</v>
      </c>
      <c r="G88" s="319">
        <v>1733</v>
      </c>
      <c r="H88" s="319">
        <v>91</v>
      </c>
      <c r="I88" s="319">
        <v>8</v>
      </c>
      <c r="J88" s="319">
        <v>1</v>
      </c>
      <c r="K88" s="319">
        <v>1733</v>
      </c>
      <c r="L88" s="319">
        <v>95</v>
      </c>
      <c r="M88" s="319">
        <v>5</v>
      </c>
      <c r="N88" s="319">
        <v>0</v>
      </c>
    </row>
    <row r="89" spans="1:14" x14ac:dyDescent="0.35">
      <c r="A89" t="s">
        <v>162</v>
      </c>
      <c r="B89" t="s">
        <v>163</v>
      </c>
      <c r="C89" s="319">
        <v>1911</v>
      </c>
      <c r="D89" s="319">
        <v>91</v>
      </c>
      <c r="E89" s="319">
        <v>8</v>
      </c>
      <c r="F89" s="319">
        <v>1</v>
      </c>
      <c r="G89" s="319">
        <v>983</v>
      </c>
      <c r="H89" s="319">
        <v>89</v>
      </c>
      <c r="I89" s="319">
        <v>10</v>
      </c>
      <c r="J89" s="319">
        <v>1</v>
      </c>
      <c r="K89" s="319">
        <v>928</v>
      </c>
      <c r="L89" s="319">
        <v>93</v>
      </c>
      <c r="M89" s="319">
        <v>6</v>
      </c>
      <c r="N89" s="319">
        <v>0</v>
      </c>
    </row>
    <row r="90" spans="1:14" x14ac:dyDescent="0.35">
      <c r="A90" t="s">
        <v>164</v>
      </c>
      <c r="B90" t="s">
        <v>165</v>
      </c>
      <c r="C90" s="319">
        <v>2020</v>
      </c>
      <c r="D90" s="319">
        <v>92</v>
      </c>
      <c r="E90" s="319">
        <v>7</v>
      </c>
      <c r="F90" s="319">
        <v>1</v>
      </c>
      <c r="G90" s="319">
        <v>1045</v>
      </c>
      <c r="H90" s="319">
        <v>90</v>
      </c>
      <c r="I90" s="319">
        <v>9</v>
      </c>
      <c r="J90" s="319">
        <v>1</v>
      </c>
      <c r="K90" s="319">
        <v>975</v>
      </c>
      <c r="L90" s="319">
        <v>95</v>
      </c>
      <c r="M90" s="319">
        <v>5</v>
      </c>
      <c r="N90" s="319">
        <v>1</v>
      </c>
    </row>
    <row r="91" spans="1:14" x14ac:dyDescent="0.35">
      <c r="A91" t="s">
        <v>166</v>
      </c>
      <c r="B91" t="s">
        <v>167</v>
      </c>
      <c r="C91" s="319">
        <v>6067</v>
      </c>
      <c r="D91" s="319">
        <v>92</v>
      </c>
      <c r="E91" s="319">
        <v>7</v>
      </c>
      <c r="F91" s="319">
        <v>1</v>
      </c>
      <c r="G91" s="319">
        <v>3128</v>
      </c>
      <c r="H91" s="319">
        <v>90</v>
      </c>
      <c r="I91" s="319">
        <v>9</v>
      </c>
      <c r="J91" s="319">
        <v>1</v>
      </c>
      <c r="K91" s="319">
        <v>2939</v>
      </c>
      <c r="L91" s="319">
        <v>94</v>
      </c>
      <c r="M91" s="319">
        <v>5</v>
      </c>
      <c r="N91" s="319">
        <v>1</v>
      </c>
    </row>
    <row r="92" spans="1:14" x14ac:dyDescent="0.35">
      <c r="A92" t="s">
        <v>174</v>
      </c>
      <c r="B92" t="s">
        <v>175</v>
      </c>
      <c r="C92" s="319">
        <v>1960</v>
      </c>
      <c r="D92" s="319">
        <v>93</v>
      </c>
      <c r="E92" s="319">
        <v>6</v>
      </c>
      <c r="F92" s="319">
        <v>1</v>
      </c>
      <c r="G92" s="319">
        <v>1022</v>
      </c>
      <c r="H92" s="319">
        <v>91</v>
      </c>
      <c r="I92" s="319">
        <v>7</v>
      </c>
      <c r="J92" s="319">
        <v>2</v>
      </c>
      <c r="K92" s="319">
        <v>938</v>
      </c>
      <c r="L92" s="319">
        <v>94</v>
      </c>
      <c r="M92" s="319">
        <v>5</v>
      </c>
      <c r="N92" s="319">
        <v>1</v>
      </c>
    </row>
    <row r="93" spans="1:14" x14ac:dyDescent="0.35">
      <c r="A93" t="s">
        <v>238</v>
      </c>
      <c r="B93" t="s">
        <v>239</v>
      </c>
      <c r="C93" s="319">
        <v>3309</v>
      </c>
      <c r="D93" s="319">
        <v>89</v>
      </c>
      <c r="E93" s="319">
        <v>9</v>
      </c>
      <c r="F93" s="319">
        <v>2</v>
      </c>
      <c r="G93" s="319">
        <v>1707</v>
      </c>
      <c r="H93" s="319">
        <v>87</v>
      </c>
      <c r="I93" s="319">
        <v>11</v>
      </c>
      <c r="J93" s="319">
        <v>3</v>
      </c>
      <c r="K93" s="319">
        <v>1602</v>
      </c>
      <c r="L93" s="319">
        <v>92</v>
      </c>
      <c r="M93" s="319">
        <v>7</v>
      </c>
      <c r="N93" s="319">
        <v>1</v>
      </c>
    </row>
    <row r="94" spans="1:14" x14ac:dyDescent="0.35">
      <c r="A94" t="s">
        <v>228</v>
      </c>
      <c r="B94" t="s">
        <v>229</v>
      </c>
      <c r="C94" s="319">
        <v>2240</v>
      </c>
      <c r="D94" s="319">
        <v>90</v>
      </c>
      <c r="E94" s="319">
        <v>9</v>
      </c>
      <c r="F94" s="319">
        <v>2</v>
      </c>
      <c r="G94" s="319">
        <v>1105</v>
      </c>
      <c r="H94" s="319">
        <v>88</v>
      </c>
      <c r="I94" s="319">
        <v>10</v>
      </c>
      <c r="J94" s="319">
        <v>2</v>
      </c>
      <c r="K94" s="319">
        <v>1135</v>
      </c>
      <c r="L94" s="319">
        <v>91</v>
      </c>
      <c r="M94" s="319">
        <v>8</v>
      </c>
      <c r="N94" s="319">
        <v>2</v>
      </c>
    </row>
    <row r="95" spans="1:14" x14ac:dyDescent="0.35">
      <c r="A95" t="s">
        <v>230</v>
      </c>
      <c r="B95" t="s">
        <v>231</v>
      </c>
      <c r="C95" s="319">
        <v>3400</v>
      </c>
      <c r="D95" s="319">
        <v>91</v>
      </c>
      <c r="E95" s="319">
        <v>7</v>
      </c>
      <c r="F95" s="319">
        <v>2</v>
      </c>
      <c r="G95" s="319">
        <v>1725</v>
      </c>
      <c r="H95" s="319">
        <v>89</v>
      </c>
      <c r="I95" s="319">
        <v>9</v>
      </c>
      <c r="J95" s="319">
        <v>3</v>
      </c>
      <c r="K95" s="319">
        <v>1675</v>
      </c>
      <c r="L95" s="319">
        <v>94</v>
      </c>
      <c r="M95" s="319">
        <v>5</v>
      </c>
      <c r="N95" s="319">
        <v>1</v>
      </c>
    </row>
    <row r="96" spans="1:14" x14ac:dyDescent="0.35">
      <c r="A96" t="s">
        <v>327</v>
      </c>
      <c r="B96" t="s">
        <v>328</v>
      </c>
      <c r="C96" s="319">
        <v>6166</v>
      </c>
      <c r="D96" s="319">
        <v>93</v>
      </c>
      <c r="E96" s="319">
        <v>6</v>
      </c>
      <c r="F96" s="319">
        <v>1</v>
      </c>
      <c r="G96" s="319">
        <v>3126</v>
      </c>
      <c r="H96" s="319">
        <v>91</v>
      </c>
      <c r="I96" s="319">
        <v>7</v>
      </c>
      <c r="J96" s="319">
        <v>1</v>
      </c>
      <c r="K96" s="319">
        <v>3040</v>
      </c>
      <c r="L96" s="319">
        <v>94</v>
      </c>
      <c r="M96" s="319">
        <v>5</v>
      </c>
      <c r="N96" s="319">
        <v>1</v>
      </c>
    </row>
    <row r="97" spans="1:14" x14ac:dyDescent="0.35">
      <c r="A97" t="s">
        <v>339</v>
      </c>
      <c r="B97" t="s">
        <v>340</v>
      </c>
      <c r="C97" s="319">
        <v>3860</v>
      </c>
      <c r="D97" s="319">
        <v>92</v>
      </c>
      <c r="E97" s="319">
        <v>8</v>
      </c>
      <c r="F97" s="319">
        <v>1</v>
      </c>
      <c r="G97" s="319">
        <v>1959</v>
      </c>
      <c r="H97" s="319">
        <v>90</v>
      </c>
      <c r="I97" s="319">
        <v>9</v>
      </c>
      <c r="J97" s="319">
        <v>1</v>
      </c>
      <c r="K97" s="319">
        <v>1901</v>
      </c>
      <c r="L97" s="319">
        <v>94</v>
      </c>
      <c r="M97" s="319">
        <v>6</v>
      </c>
      <c r="N97" s="319">
        <v>0</v>
      </c>
    </row>
    <row r="98" spans="1:14" x14ac:dyDescent="0.35">
      <c r="A98" t="s">
        <v>180</v>
      </c>
      <c r="B98" t="s">
        <v>181</v>
      </c>
      <c r="C98" s="319">
        <v>8376</v>
      </c>
      <c r="D98" s="319">
        <v>92</v>
      </c>
      <c r="E98" s="319">
        <v>7</v>
      </c>
      <c r="F98" s="319">
        <v>1</v>
      </c>
      <c r="G98" s="319">
        <v>4288</v>
      </c>
      <c r="H98" s="319">
        <v>90</v>
      </c>
      <c r="I98" s="319">
        <v>9</v>
      </c>
      <c r="J98" s="319">
        <v>2</v>
      </c>
      <c r="K98" s="319">
        <v>4088</v>
      </c>
      <c r="L98" s="319">
        <v>94</v>
      </c>
      <c r="M98" s="319">
        <v>6</v>
      </c>
      <c r="N98" s="319">
        <v>0</v>
      </c>
    </row>
    <row r="99" spans="1:14" x14ac:dyDescent="0.35">
      <c r="A99" t="s">
        <v>178</v>
      </c>
      <c r="B99" t="s">
        <v>179</v>
      </c>
      <c r="C99" s="319">
        <v>3372</v>
      </c>
      <c r="D99" s="319">
        <v>90</v>
      </c>
      <c r="E99" s="319">
        <v>8</v>
      </c>
      <c r="F99" s="319">
        <v>2</v>
      </c>
      <c r="G99" s="319">
        <v>1739</v>
      </c>
      <c r="H99" s="319">
        <v>87</v>
      </c>
      <c r="I99" s="319">
        <v>10</v>
      </c>
      <c r="J99" s="319">
        <v>3</v>
      </c>
      <c r="K99" s="319">
        <v>1633</v>
      </c>
      <c r="L99" s="319">
        <v>92</v>
      </c>
      <c r="M99" s="319">
        <v>6</v>
      </c>
      <c r="N99" s="319">
        <v>1</v>
      </c>
    </row>
    <row r="100" spans="1:14" x14ac:dyDescent="0.35">
      <c r="A100" t="s">
        <v>372</v>
      </c>
      <c r="B100" t="s">
        <v>373</v>
      </c>
      <c r="C100" s="319">
        <v>4102</v>
      </c>
      <c r="D100" s="319">
        <v>91</v>
      </c>
      <c r="E100" s="319">
        <v>8</v>
      </c>
      <c r="F100" s="319">
        <v>1</v>
      </c>
      <c r="G100" s="319">
        <v>2061</v>
      </c>
      <c r="H100" s="319">
        <v>89</v>
      </c>
      <c r="I100" s="319">
        <v>10</v>
      </c>
      <c r="J100" s="319">
        <v>1</v>
      </c>
      <c r="K100" s="319">
        <v>2041</v>
      </c>
      <c r="L100" s="319">
        <v>94</v>
      </c>
      <c r="M100" s="319">
        <v>5</v>
      </c>
      <c r="N100" s="319">
        <v>1</v>
      </c>
    </row>
    <row r="101" spans="1:14" x14ac:dyDescent="0.35">
      <c r="A101" t="s">
        <v>382</v>
      </c>
      <c r="B101" t="s">
        <v>383</v>
      </c>
      <c r="C101" s="319">
        <v>1542</v>
      </c>
      <c r="D101" s="319">
        <v>93</v>
      </c>
      <c r="E101" s="319">
        <v>6</v>
      </c>
      <c r="F101" s="319">
        <v>1</v>
      </c>
      <c r="G101" s="319">
        <v>810</v>
      </c>
      <c r="H101" s="319">
        <v>92</v>
      </c>
      <c r="I101" s="319">
        <v>7</v>
      </c>
      <c r="J101" s="319">
        <v>0</v>
      </c>
      <c r="K101" s="319">
        <v>732</v>
      </c>
      <c r="L101" s="319">
        <v>95</v>
      </c>
      <c r="M101" s="319">
        <v>5</v>
      </c>
      <c r="N101" s="319">
        <v>1</v>
      </c>
    </row>
    <row r="102" spans="1:14" x14ac:dyDescent="0.35">
      <c r="A102" t="s">
        <v>365</v>
      </c>
      <c r="B102" t="s">
        <v>366</v>
      </c>
      <c r="C102" s="319">
        <v>1943</v>
      </c>
      <c r="D102" s="319">
        <v>91</v>
      </c>
      <c r="E102" s="319">
        <v>8</v>
      </c>
      <c r="F102" s="319">
        <v>1</v>
      </c>
      <c r="G102" s="319">
        <v>977</v>
      </c>
      <c r="H102" s="319">
        <v>88</v>
      </c>
      <c r="I102" s="319">
        <v>10</v>
      </c>
      <c r="J102" s="319">
        <v>1</v>
      </c>
      <c r="K102" s="319">
        <v>966</v>
      </c>
      <c r="L102" s="319">
        <v>93</v>
      </c>
      <c r="M102" s="319">
        <v>6</v>
      </c>
      <c r="N102" s="319">
        <v>0</v>
      </c>
    </row>
    <row r="103" spans="1:14" x14ac:dyDescent="0.35">
      <c r="A103" t="s">
        <v>76</v>
      </c>
      <c r="B103" t="s">
        <v>77</v>
      </c>
      <c r="C103" s="319">
        <v>5439</v>
      </c>
      <c r="D103" s="319">
        <v>93</v>
      </c>
      <c r="E103" s="319">
        <v>6</v>
      </c>
      <c r="F103" s="319">
        <v>2</v>
      </c>
      <c r="G103" s="319">
        <v>2776</v>
      </c>
      <c r="H103" s="319">
        <v>91</v>
      </c>
      <c r="I103" s="319">
        <v>7</v>
      </c>
      <c r="J103" s="319">
        <v>2</v>
      </c>
      <c r="K103" s="319">
        <v>2663</v>
      </c>
      <c r="L103" s="319">
        <v>94</v>
      </c>
      <c r="M103" s="319">
        <v>4</v>
      </c>
      <c r="N103" s="319">
        <v>1</v>
      </c>
    </row>
    <row r="104" spans="1:14" x14ac:dyDescent="0.35">
      <c r="A104" t="s">
        <v>74</v>
      </c>
      <c r="B104" t="s">
        <v>75</v>
      </c>
      <c r="C104" s="319">
        <v>1313</v>
      </c>
      <c r="D104" s="319">
        <v>93</v>
      </c>
      <c r="E104" s="319">
        <v>6</v>
      </c>
      <c r="F104" s="319">
        <v>1</v>
      </c>
      <c r="G104" s="319">
        <v>681</v>
      </c>
      <c r="H104" s="319">
        <v>92</v>
      </c>
      <c r="I104" s="319">
        <v>7</v>
      </c>
      <c r="J104" s="319">
        <v>1</v>
      </c>
      <c r="K104" s="319">
        <v>632</v>
      </c>
      <c r="L104" s="319">
        <v>95</v>
      </c>
      <c r="M104" s="319">
        <v>5</v>
      </c>
      <c r="N104" s="319">
        <v>1</v>
      </c>
    </row>
    <row r="105" spans="1:14" x14ac:dyDescent="0.35">
      <c r="A105" t="s">
        <v>329</v>
      </c>
      <c r="B105" t="s">
        <v>330</v>
      </c>
      <c r="C105" s="319">
        <v>5442</v>
      </c>
      <c r="D105" s="319">
        <v>90</v>
      </c>
      <c r="E105" s="319">
        <v>9</v>
      </c>
      <c r="F105" s="319">
        <v>1</v>
      </c>
      <c r="G105" s="319">
        <v>2839</v>
      </c>
      <c r="H105" s="319">
        <v>88</v>
      </c>
      <c r="I105" s="319">
        <v>11</v>
      </c>
      <c r="J105" s="319">
        <v>1</v>
      </c>
      <c r="K105" s="319">
        <v>2603</v>
      </c>
      <c r="L105" s="319">
        <v>92</v>
      </c>
      <c r="M105" s="319">
        <v>8</v>
      </c>
      <c r="N105" s="319">
        <v>0</v>
      </c>
    </row>
    <row r="106" spans="1:14" x14ac:dyDescent="0.35">
      <c r="A106" t="s">
        <v>325</v>
      </c>
      <c r="B106" t="s">
        <v>326</v>
      </c>
      <c r="C106" s="319">
        <v>2769</v>
      </c>
      <c r="D106" s="319">
        <v>91</v>
      </c>
      <c r="E106" s="319">
        <v>8</v>
      </c>
      <c r="F106" s="319">
        <v>1</v>
      </c>
      <c r="G106" s="319">
        <v>1413</v>
      </c>
      <c r="H106" s="319">
        <v>89</v>
      </c>
      <c r="I106" s="319">
        <v>10</v>
      </c>
      <c r="J106" s="319">
        <v>1</v>
      </c>
      <c r="K106" s="319">
        <v>1356</v>
      </c>
      <c r="L106" s="319">
        <v>93</v>
      </c>
      <c r="M106" s="319">
        <v>6</v>
      </c>
      <c r="N106" s="319">
        <v>1</v>
      </c>
    </row>
    <row r="107" spans="1:14" x14ac:dyDescent="0.35">
      <c r="A107" t="s">
        <v>331</v>
      </c>
      <c r="B107" t="s">
        <v>332</v>
      </c>
      <c r="C107" s="319">
        <v>14910</v>
      </c>
      <c r="D107" s="319">
        <v>92</v>
      </c>
      <c r="E107" s="319">
        <v>6</v>
      </c>
      <c r="F107" s="319">
        <v>1</v>
      </c>
      <c r="G107" s="319">
        <v>7585</v>
      </c>
      <c r="H107" s="319">
        <v>90</v>
      </c>
      <c r="I107" s="319">
        <v>8</v>
      </c>
      <c r="J107" s="319">
        <v>2</v>
      </c>
      <c r="K107" s="319">
        <v>7325</v>
      </c>
      <c r="L107" s="319">
        <v>94</v>
      </c>
      <c r="M107" s="319">
        <v>5</v>
      </c>
      <c r="N107" s="319">
        <v>1</v>
      </c>
    </row>
    <row r="108" spans="1:14" x14ac:dyDescent="0.35">
      <c r="A108" t="s">
        <v>343</v>
      </c>
      <c r="B108" t="s">
        <v>344</v>
      </c>
      <c r="C108" s="319">
        <v>2338</v>
      </c>
      <c r="D108" s="319">
        <v>89</v>
      </c>
      <c r="E108" s="319">
        <v>9</v>
      </c>
      <c r="F108" s="319">
        <v>2</v>
      </c>
      <c r="G108" s="319">
        <v>1233</v>
      </c>
      <c r="H108" s="319">
        <v>87</v>
      </c>
      <c r="I108" s="319">
        <v>11</v>
      </c>
      <c r="J108" s="319">
        <v>2</v>
      </c>
      <c r="K108" s="319">
        <v>1105</v>
      </c>
      <c r="L108" s="319">
        <v>92</v>
      </c>
      <c r="M108" s="319">
        <v>7</v>
      </c>
      <c r="N108" s="319">
        <v>1</v>
      </c>
    </row>
    <row r="109" spans="1:14" x14ac:dyDescent="0.35">
      <c r="A109" t="s">
        <v>349</v>
      </c>
      <c r="B109" t="s">
        <v>350</v>
      </c>
      <c r="C109" s="319">
        <v>2836</v>
      </c>
      <c r="D109" s="319">
        <v>92</v>
      </c>
      <c r="E109" s="319">
        <v>6</v>
      </c>
      <c r="F109" s="319">
        <v>2</v>
      </c>
      <c r="G109" s="319">
        <v>1445</v>
      </c>
      <c r="H109" s="319">
        <v>90</v>
      </c>
      <c r="I109" s="319">
        <v>8</v>
      </c>
      <c r="J109" s="319">
        <v>2</v>
      </c>
      <c r="K109" s="319">
        <v>1391</v>
      </c>
      <c r="L109" s="319">
        <v>94</v>
      </c>
      <c r="M109" s="319">
        <v>5</v>
      </c>
      <c r="N109" s="319">
        <v>1</v>
      </c>
    </row>
    <row r="110" spans="1:14" x14ac:dyDescent="0.35">
      <c r="A110" t="s">
        <v>184</v>
      </c>
      <c r="B110" t="s">
        <v>185</v>
      </c>
      <c r="C110" s="319">
        <v>7566</v>
      </c>
      <c r="D110" s="319">
        <v>91</v>
      </c>
      <c r="E110" s="319">
        <v>7</v>
      </c>
      <c r="F110" s="319">
        <v>1</v>
      </c>
      <c r="G110" s="319">
        <v>3899</v>
      </c>
      <c r="H110" s="319">
        <v>89</v>
      </c>
      <c r="I110" s="319">
        <v>9</v>
      </c>
      <c r="J110" s="319">
        <v>2</v>
      </c>
      <c r="K110" s="319">
        <v>3667</v>
      </c>
      <c r="L110" s="319">
        <v>94</v>
      </c>
      <c r="M110" s="319">
        <v>5</v>
      </c>
      <c r="N110" s="319">
        <v>1</v>
      </c>
    </row>
    <row r="111" spans="1:14" x14ac:dyDescent="0.35">
      <c r="A111" t="s">
        <v>182</v>
      </c>
      <c r="B111" t="s">
        <v>183</v>
      </c>
      <c r="C111" s="319">
        <v>4605</v>
      </c>
      <c r="D111" s="319">
        <v>88</v>
      </c>
      <c r="E111" s="319">
        <v>10</v>
      </c>
      <c r="F111" s="319">
        <v>2</v>
      </c>
      <c r="G111" s="319">
        <v>2364</v>
      </c>
      <c r="H111" s="319">
        <v>86</v>
      </c>
      <c r="I111" s="319">
        <v>11</v>
      </c>
      <c r="J111" s="319">
        <v>3</v>
      </c>
      <c r="K111" s="319">
        <v>2241</v>
      </c>
      <c r="L111" s="319">
        <v>90</v>
      </c>
      <c r="M111" s="319">
        <v>9</v>
      </c>
      <c r="N111" s="319">
        <v>2</v>
      </c>
    </row>
    <row r="112" spans="1:14" x14ac:dyDescent="0.35">
      <c r="A112" t="s">
        <v>194</v>
      </c>
      <c r="B112" t="s">
        <v>195</v>
      </c>
      <c r="C112" s="319">
        <v>403</v>
      </c>
      <c r="D112" s="319">
        <v>95</v>
      </c>
      <c r="E112" s="319">
        <v>5</v>
      </c>
      <c r="F112" s="319">
        <v>0</v>
      </c>
      <c r="G112" s="319">
        <v>189</v>
      </c>
      <c r="H112" s="319">
        <v>94</v>
      </c>
      <c r="I112" s="319">
        <v>6</v>
      </c>
      <c r="J112" s="319">
        <v>0</v>
      </c>
      <c r="K112" s="319">
        <v>214</v>
      </c>
      <c r="L112" s="319">
        <v>97</v>
      </c>
      <c r="M112" s="319">
        <v>3</v>
      </c>
      <c r="N112" s="319">
        <v>0</v>
      </c>
    </row>
    <row r="113" spans="1:14" x14ac:dyDescent="0.35">
      <c r="A113" t="s">
        <v>212</v>
      </c>
      <c r="B113" t="s">
        <v>213</v>
      </c>
      <c r="C113" s="319">
        <v>9309</v>
      </c>
      <c r="D113" s="319">
        <v>93</v>
      </c>
      <c r="E113" s="319">
        <v>6</v>
      </c>
      <c r="F113" s="319">
        <v>1</v>
      </c>
      <c r="G113" s="319">
        <v>4772</v>
      </c>
      <c r="H113" s="319">
        <v>91</v>
      </c>
      <c r="I113" s="319">
        <v>8</v>
      </c>
      <c r="J113" s="319">
        <v>1</v>
      </c>
      <c r="K113" s="319">
        <v>4537</v>
      </c>
      <c r="L113" s="319">
        <v>95</v>
      </c>
      <c r="M113" s="319">
        <v>4</v>
      </c>
      <c r="N113" s="319">
        <v>1</v>
      </c>
    </row>
    <row r="114" spans="1:14" x14ac:dyDescent="0.35">
      <c r="A114" t="s">
        <v>214</v>
      </c>
      <c r="B114" t="s">
        <v>215</v>
      </c>
      <c r="C114" s="319">
        <v>3264</v>
      </c>
      <c r="D114" s="319">
        <v>92</v>
      </c>
      <c r="E114" s="319">
        <v>7</v>
      </c>
      <c r="F114" s="319">
        <v>2</v>
      </c>
      <c r="G114" s="319">
        <v>1638</v>
      </c>
      <c r="H114" s="319">
        <v>89</v>
      </c>
      <c r="I114" s="319">
        <v>9</v>
      </c>
      <c r="J114" s="319">
        <v>2</v>
      </c>
      <c r="K114" s="319">
        <v>1626</v>
      </c>
      <c r="L114" s="319">
        <v>95</v>
      </c>
      <c r="M114" s="319">
        <v>5</v>
      </c>
      <c r="N114" s="319">
        <v>1</v>
      </c>
    </row>
    <row r="115" spans="1:14" x14ac:dyDescent="0.35">
      <c r="A115" t="s">
        <v>392</v>
      </c>
      <c r="B115" t="s">
        <v>393</v>
      </c>
      <c r="C115" s="319">
        <v>5346</v>
      </c>
      <c r="D115" s="319">
        <v>90</v>
      </c>
      <c r="E115" s="319">
        <v>9</v>
      </c>
      <c r="F115" s="319">
        <v>1</v>
      </c>
      <c r="G115" s="319">
        <v>2744</v>
      </c>
      <c r="H115" s="319">
        <v>89</v>
      </c>
      <c r="I115" s="319">
        <v>10</v>
      </c>
      <c r="J115" s="319">
        <v>1</v>
      </c>
      <c r="K115" s="319">
        <v>2602</v>
      </c>
      <c r="L115" s="319">
        <v>92</v>
      </c>
      <c r="M115" s="319">
        <v>7</v>
      </c>
      <c r="N115" s="319">
        <v>0</v>
      </c>
    </row>
    <row r="116" spans="1:14" x14ac:dyDescent="0.35">
      <c r="A116" t="s">
        <v>388</v>
      </c>
      <c r="B116" t="s">
        <v>389</v>
      </c>
      <c r="C116" s="319">
        <v>2867</v>
      </c>
      <c r="D116" s="319">
        <v>91</v>
      </c>
      <c r="E116" s="319">
        <v>8</v>
      </c>
      <c r="F116" s="319">
        <v>1</v>
      </c>
      <c r="G116" s="319">
        <v>1474</v>
      </c>
      <c r="H116" s="319">
        <v>88</v>
      </c>
      <c r="I116" s="319">
        <v>10</v>
      </c>
      <c r="J116" s="319">
        <v>2</v>
      </c>
      <c r="K116" s="319">
        <v>1393</v>
      </c>
      <c r="L116" s="319">
        <v>93</v>
      </c>
      <c r="M116" s="319">
        <v>6</v>
      </c>
      <c r="N116" s="319">
        <v>1</v>
      </c>
    </row>
    <row r="117" spans="1:14" x14ac:dyDescent="0.35">
      <c r="A117" t="s">
        <v>323</v>
      </c>
      <c r="B117" t="s">
        <v>324</v>
      </c>
      <c r="C117" s="319">
        <v>1498</v>
      </c>
      <c r="D117" s="319">
        <v>94</v>
      </c>
      <c r="E117" s="319">
        <v>6</v>
      </c>
      <c r="F117" s="319">
        <v>1</v>
      </c>
      <c r="G117" s="319">
        <v>758</v>
      </c>
      <c r="H117" s="319">
        <v>93</v>
      </c>
      <c r="I117" s="319">
        <v>6</v>
      </c>
      <c r="J117" s="319">
        <v>1</v>
      </c>
      <c r="K117" s="319">
        <v>740</v>
      </c>
      <c r="L117" s="319">
        <v>94</v>
      </c>
      <c r="M117" s="319">
        <v>5</v>
      </c>
      <c r="N117" s="319">
        <v>0</v>
      </c>
    </row>
    <row r="118" spans="1:14" x14ac:dyDescent="0.35">
      <c r="A118" t="s">
        <v>357</v>
      </c>
      <c r="B118" t="s">
        <v>358</v>
      </c>
      <c r="C118" s="319">
        <v>1663</v>
      </c>
      <c r="D118" s="319">
        <v>94</v>
      </c>
      <c r="E118" s="319">
        <v>5</v>
      </c>
      <c r="F118" s="319">
        <v>1</v>
      </c>
      <c r="G118" s="319">
        <v>867</v>
      </c>
      <c r="H118" s="319">
        <v>93</v>
      </c>
      <c r="I118" s="319">
        <v>6</v>
      </c>
      <c r="J118" s="319">
        <v>2</v>
      </c>
      <c r="K118" s="319">
        <v>796</v>
      </c>
      <c r="L118" s="319">
        <v>95</v>
      </c>
      <c r="M118" s="319">
        <v>5</v>
      </c>
      <c r="N118" s="319">
        <v>0</v>
      </c>
    </row>
    <row r="119" spans="1:14" x14ac:dyDescent="0.35">
      <c r="A119" t="s">
        <v>353</v>
      </c>
      <c r="B119" t="s">
        <v>354</v>
      </c>
      <c r="C119" s="319">
        <v>1927</v>
      </c>
      <c r="D119" s="319">
        <v>92</v>
      </c>
      <c r="E119" s="319">
        <v>7</v>
      </c>
      <c r="F119" s="319">
        <v>1</v>
      </c>
      <c r="G119" s="319">
        <v>1010</v>
      </c>
      <c r="H119" s="319">
        <v>90</v>
      </c>
      <c r="I119" s="319">
        <v>8</v>
      </c>
      <c r="J119" s="319">
        <v>2</v>
      </c>
      <c r="K119" s="319">
        <v>917</v>
      </c>
      <c r="L119" s="319">
        <v>93</v>
      </c>
      <c r="M119" s="319">
        <v>6</v>
      </c>
      <c r="N119" s="319">
        <v>1</v>
      </c>
    </row>
    <row r="120" spans="1:14" x14ac:dyDescent="0.35">
      <c r="A120" t="s">
        <v>345</v>
      </c>
      <c r="B120" t="s">
        <v>346</v>
      </c>
      <c r="C120" s="319">
        <v>1903</v>
      </c>
      <c r="D120" s="319">
        <v>89</v>
      </c>
      <c r="E120" s="319">
        <v>11</v>
      </c>
      <c r="F120" s="319">
        <v>0</v>
      </c>
      <c r="G120" s="319">
        <v>968</v>
      </c>
      <c r="H120" s="319">
        <v>87</v>
      </c>
      <c r="I120" s="319">
        <v>13</v>
      </c>
      <c r="J120" s="319">
        <v>1</v>
      </c>
      <c r="K120" s="319">
        <v>935</v>
      </c>
      <c r="L120" s="319">
        <v>91</v>
      </c>
      <c r="M120" s="319">
        <v>9</v>
      </c>
      <c r="N120" s="319">
        <v>0</v>
      </c>
    </row>
    <row r="121" spans="1:14" x14ac:dyDescent="0.35">
      <c r="A121" t="s">
        <v>347</v>
      </c>
      <c r="B121" t="s">
        <v>348</v>
      </c>
      <c r="C121" s="319">
        <v>2418</v>
      </c>
      <c r="D121" s="319">
        <v>92</v>
      </c>
      <c r="E121" s="319">
        <v>7</v>
      </c>
      <c r="F121" s="319">
        <v>1</v>
      </c>
      <c r="G121" s="319">
        <v>1229</v>
      </c>
      <c r="H121" s="319">
        <v>90</v>
      </c>
      <c r="I121" s="319">
        <v>9</v>
      </c>
      <c r="J121" s="319">
        <v>1</v>
      </c>
      <c r="K121" s="319">
        <v>1189</v>
      </c>
      <c r="L121" s="319">
        <v>94</v>
      </c>
      <c r="M121" s="319">
        <v>5</v>
      </c>
      <c r="N121" s="319">
        <v>1</v>
      </c>
    </row>
    <row r="122" spans="1:14" x14ac:dyDescent="0.35">
      <c r="A122" t="s">
        <v>359</v>
      </c>
      <c r="B122" t="s">
        <v>360</v>
      </c>
      <c r="C122" s="319">
        <v>2032</v>
      </c>
      <c r="D122" s="319">
        <v>95</v>
      </c>
      <c r="E122" s="319">
        <v>4</v>
      </c>
      <c r="F122" s="319">
        <v>1</v>
      </c>
      <c r="G122" s="319">
        <v>1052</v>
      </c>
      <c r="H122" s="319">
        <v>94</v>
      </c>
      <c r="I122" s="319">
        <v>5</v>
      </c>
      <c r="J122" s="319">
        <v>1</v>
      </c>
      <c r="K122" s="319">
        <v>980</v>
      </c>
      <c r="L122" s="319">
        <v>97</v>
      </c>
      <c r="M122" s="319">
        <v>3</v>
      </c>
      <c r="N122" s="319">
        <v>1</v>
      </c>
    </row>
    <row r="123" spans="1:14" x14ac:dyDescent="0.35">
      <c r="A123" t="s">
        <v>232</v>
      </c>
      <c r="B123" t="s">
        <v>233</v>
      </c>
      <c r="C123" s="319">
        <v>7275</v>
      </c>
      <c r="D123" s="319">
        <v>91</v>
      </c>
      <c r="E123" s="319">
        <v>8</v>
      </c>
      <c r="F123" s="319">
        <v>1</v>
      </c>
      <c r="G123" s="319">
        <v>3645</v>
      </c>
      <c r="H123" s="319">
        <v>89</v>
      </c>
      <c r="I123" s="319">
        <v>9</v>
      </c>
      <c r="J123" s="319">
        <v>2</v>
      </c>
      <c r="K123" s="319">
        <v>3630</v>
      </c>
      <c r="L123" s="319">
        <v>92</v>
      </c>
      <c r="M123" s="319">
        <v>7</v>
      </c>
      <c r="N123" s="319">
        <v>1</v>
      </c>
    </row>
    <row r="124" spans="1:14" x14ac:dyDescent="0.35">
      <c r="A124" t="s">
        <v>242</v>
      </c>
      <c r="B124" t="s">
        <v>243</v>
      </c>
      <c r="C124" s="319">
        <v>3008</v>
      </c>
      <c r="D124" s="319">
        <v>88</v>
      </c>
      <c r="E124" s="319">
        <v>11</v>
      </c>
      <c r="F124" s="319">
        <v>2</v>
      </c>
      <c r="G124" s="319">
        <v>1527</v>
      </c>
      <c r="H124" s="319">
        <v>84</v>
      </c>
      <c r="I124" s="319">
        <v>14</v>
      </c>
      <c r="J124" s="319">
        <v>2</v>
      </c>
      <c r="K124" s="319">
        <v>1481</v>
      </c>
      <c r="L124" s="319">
        <v>91</v>
      </c>
      <c r="M124" s="319">
        <v>7</v>
      </c>
      <c r="N124" s="319">
        <v>1</v>
      </c>
    </row>
    <row r="125" spans="1:14" x14ac:dyDescent="0.35">
      <c r="A125" t="s">
        <v>114</v>
      </c>
      <c r="B125" t="s">
        <v>115</v>
      </c>
      <c r="C125" s="319">
        <v>1454</v>
      </c>
      <c r="D125" s="319">
        <v>91</v>
      </c>
      <c r="E125" s="319">
        <v>8</v>
      </c>
      <c r="F125" s="319">
        <v>1</v>
      </c>
      <c r="G125" s="319">
        <v>718</v>
      </c>
      <c r="H125" s="319">
        <v>88</v>
      </c>
      <c r="I125" s="319">
        <v>11</v>
      </c>
      <c r="J125" s="319">
        <v>1</v>
      </c>
      <c r="K125" s="319">
        <v>736</v>
      </c>
      <c r="L125" s="319">
        <v>95</v>
      </c>
      <c r="M125" s="319">
        <v>5</v>
      </c>
      <c r="N125" s="319">
        <v>1</v>
      </c>
    </row>
    <row r="126" spans="1:14" x14ac:dyDescent="0.35">
      <c r="A126" t="s">
        <v>139</v>
      </c>
      <c r="B126" t="s">
        <v>140</v>
      </c>
      <c r="C126" s="319">
        <v>2537</v>
      </c>
      <c r="D126" s="319">
        <v>93</v>
      </c>
      <c r="E126" s="319">
        <v>6</v>
      </c>
      <c r="F126" s="319">
        <v>1</v>
      </c>
      <c r="G126" s="319">
        <v>1316</v>
      </c>
      <c r="H126" s="319">
        <v>91</v>
      </c>
      <c r="I126" s="319">
        <v>7</v>
      </c>
      <c r="J126" s="319">
        <v>1</v>
      </c>
      <c r="K126" s="319">
        <v>1221</v>
      </c>
      <c r="L126" s="319">
        <v>95</v>
      </c>
      <c r="M126" s="319">
        <v>4</v>
      </c>
      <c r="N126" s="319">
        <v>1</v>
      </c>
    </row>
    <row r="127" spans="1:14" x14ac:dyDescent="0.35">
      <c r="A127" t="s">
        <v>370</v>
      </c>
      <c r="B127" t="s">
        <v>371</v>
      </c>
      <c r="C127" s="319">
        <v>7891</v>
      </c>
      <c r="D127" s="319">
        <v>93</v>
      </c>
      <c r="E127" s="319">
        <v>6</v>
      </c>
      <c r="F127" s="319">
        <v>1</v>
      </c>
      <c r="G127" s="319">
        <v>4059</v>
      </c>
      <c r="H127" s="319">
        <v>90</v>
      </c>
      <c r="I127" s="319">
        <v>8</v>
      </c>
      <c r="J127" s="319">
        <v>1</v>
      </c>
      <c r="K127" s="319">
        <v>3832</v>
      </c>
      <c r="L127" s="319">
        <v>95</v>
      </c>
      <c r="M127" s="319">
        <v>5</v>
      </c>
      <c r="N127" s="319">
        <v>1</v>
      </c>
    </row>
    <row r="128" spans="1:14" x14ac:dyDescent="0.35">
      <c r="A128" t="s">
        <v>380</v>
      </c>
      <c r="B128" t="s">
        <v>381</v>
      </c>
      <c r="C128" s="319">
        <v>2982</v>
      </c>
      <c r="D128" s="319">
        <v>91</v>
      </c>
      <c r="E128" s="319">
        <v>8</v>
      </c>
      <c r="F128" s="319">
        <v>2</v>
      </c>
      <c r="G128" s="319">
        <v>1564</v>
      </c>
      <c r="H128" s="319">
        <v>88</v>
      </c>
      <c r="I128" s="319">
        <v>9</v>
      </c>
      <c r="J128" s="319">
        <v>2</v>
      </c>
      <c r="K128" s="319">
        <v>1418</v>
      </c>
      <c r="L128" s="319">
        <v>93</v>
      </c>
      <c r="M128" s="319">
        <v>6</v>
      </c>
      <c r="N128" s="319">
        <v>1</v>
      </c>
    </row>
    <row r="129" spans="1:14" x14ac:dyDescent="0.35">
      <c r="A129" t="s">
        <v>390</v>
      </c>
      <c r="B129" t="s">
        <v>391</v>
      </c>
      <c r="C129" s="319">
        <v>1426</v>
      </c>
      <c r="D129" s="319">
        <v>92</v>
      </c>
      <c r="E129" s="319">
        <v>6</v>
      </c>
      <c r="F129" s="319">
        <v>1</v>
      </c>
      <c r="G129" s="319">
        <v>728</v>
      </c>
      <c r="H129" s="319">
        <v>90</v>
      </c>
      <c r="I129" s="319">
        <v>8</v>
      </c>
      <c r="J129" s="319">
        <v>2</v>
      </c>
      <c r="K129" s="319">
        <v>698</v>
      </c>
      <c r="L129" s="319">
        <v>94</v>
      </c>
      <c r="M129" s="319">
        <v>5</v>
      </c>
      <c r="N129" s="319">
        <v>1</v>
      </c>
    </row>
    <row r="130" spans="1:14" x14ac:dyDescent="0.35">
      <c r="A130" t="s">
        <v>234</v>
      </c>
      <c r="B130" t="s">
        <v>235</v>
      </c>
      <c r="C130" s="319">
        <v>16406</v>
      </c>
      <c r="D130" s="319">
        <v>92</v>
      </c>
      <c r="E130" s="319">
        <v>7</v>
      </c>
      <c r="F130" s="319">
        <v>1</v>
      </c>
      <c r="G130" s="319">
        <v>8431</v>
      </c>
      <c r="H130" s="319">
        <v>89</v>
      </c>
      <c r="I130" s="319">
        <v>9</v>
      </c>
      <c r="J130" s="319">
        <v>2</v>
      </c>
      <c r="K130" s="319">
        <v>7975</v>
      </c>
      <c r="L130" s="319">
        <v>94</v>
      </c>
      <c r="M130" s="319">
        <v>5</v>
      </c>
      <c r="N130" s="319">
        <v>1</v>
      </c>
    </row>
    <row r="131" spans="1:14" x14ac:dyDescent="0.35">
      <c r="A131" t="s">
        <v>244</v>
      </c>
      <c r="B131" t="s">
        <v>427</v>
      </c>
      <c r="C131" s="319">
        <v>2192</v>
      </c>
      <c r="D131" s="319">
        <v>91</v>
      </c>
      <c r="E131" s="319">
        <v>8</v>
      </c>
      <c r="F131" s="319">
        <v>1</v>
      </c>
      <c r="G131" s="319">
        <v>1125</v>
      </c>
      <c r="H131" s="319">
        <v>89</v>
      </c>
      <c r="I131" s="319">
        <v>10</v>
      </c>
      <c r="J131" s="319">
        <v>2</v>
      </c>
      <c r="K131" s="319">
        <v>1067</v>
      </c>
      <c r="L131" s="319">
        <v>94</v>
      </c>
      <c r="M131" s="319">
        <v>5</v>
      </c>
      <c r="N131" s="319">
        <v>1</v>
      </c>
    </row>
    <row r="132" spans="1:14" x14ac:dyDescent="0.35">
      <c r="A132" t="s">
        <v>247</v>
      </c>
      <c r="B132" t="s">
        <v>248</v>
      </c>
      <c r="C132" s="319">
        <v>2304</v>
      </c>
      <c r="D132" s="319">
        <v>92</v>
      </c>
      <c r="E132" s="319">
        <v>7</v>
      </c>
      <c r="F132" s="319">
        <v>1</v>
      </c>
      <c r="G132" s="319">
        <v>1173</v>
      </c>
      <c r="H132" s="319">
        <v>91</v>
      </c>
      <c r="I132" s="319">
        <v>8</v>
      </c>
      <c r="J132" s="319">
        <v>2</v>
      </c>
      <c r="K132" s="319">
        <v>1131</v>
      </c>
      <c r="L132" s="319">
        <v>93</v>
      </c>
      <c r="M132" s="319">
        <v>6</v>
      </c>
      <c r="N132" s="319">
        <v>1</v>
      </c>
    </row>
    <row r="133" spans="1:14" x14ac:dyDescent="0.35">
      <c r="A133" t="s">
        <v>204</v>
      </c>
      <c r="B133" t="s">
        <v>205</v>
      </c>
      <c r="C133" s="319">
        <v>1852</v>
      </c>
      <c r="D133" s="319">
        <v>92</v>
      </c>
      <c r="E133" s="319">
        <v>7</v>
      </c>
      <c r="F133" s="319">
        <v>1</v>
      </c>
      <c r="G133" s="319">
        <v>969</v>
      </c>
      <c r="H133" s="319">
        <v>90</v>
      </c>
      <c r="I133" s="319">
        <v>8</v>
      </c>
      <c r="J133" s="319">
        <v>1</v>
      </c>
      <c r="K133" s="319">
        <v>883</v>
      </c>
      <c r="L133" s="319">
        <v>94</v>
      </c>
      <c r="M133" s="319">
        <v>5</v>
      </c>
      <c r="N133" s="319">
        <v>1</v>
      </c>
    </row>
    <row r="134" spans="1:14" x14ac:dyDescent="0.35">
      <c r="A134" t="s">
        <v>224</v>
      </c>
      <c r="B134" t="s">
        <v>225</v>
      </c>
      <c r="C134" s="319">
        <v>6199</v>
      </c>
      <c r="D134" s="319">
        <v>91</v>
      </c>
      <c r="E134" s="319">
        <v>8</v>
      </c>
      <c r="F134" s="319">
        <v>1</v>
      </c>
      <c r="G134" s="319">
        <v>3191</v>
      </c>
      <c r="H134" s="319">
        <v>89</v>
      </c>
      <c r="I134" s="319">
        <v>9</v>
      </c>
      <c r="J134" s="319">
        <v>2</v>
      </c>
      <c r="K134" s="319">
        <v>3008</v>
      </c>
      <c r="L134" s="319">
        <v>94</v>
      </c>
      <c r="M134" s="319">
        <v>6</v>
      </c>
      <c r="N134" s="319">
        <v>1</v>
      </c>
    </row>
    <row r="135" spans="1:14" x14ac:dyDescent="0.35">
      <c r="A135" t="s">
        <v>335</v>
      </c>
      <c r="B135" t="s">
        <v>336</v>
      </c>
      <c r="C135" s="319">
        <v>17820</v>
      </c>
      <c r="D135" s="319">
        <v>92</v>
      </c>
      <c r="E135" s="319">
        <v>7</v>
      </c>
      <c r="F135" s="319">
        <v>1</v>
      </c>
      <c r="G135" s="319">
        <v>9115</v>
      </c>
      <c r="H135" s="319">
        <v>90</v>
      </c>
      <c r="I135" s="319">
        <v>9</v>
      </c>
      <c r="J135" s="319">
        <v>2</v>
      </c>
      <c r="K135" s="319">
        <v>8705</v>
      </c>
      <c r="L135" s="319">
        <v>94</v>
      </c>
      <c r="M135" s="319">
        <v>5</v>
      </c>
      <c r="N135" s="319">
        <v>1</v>
      </c>
    </row>
    <row r="136" spans="1:14" x14ac:dyDescent="0.35">
      <c r="A136" t="s">
        <v>337</v>
      </c>
      <c r="B136" t="s">
        <v>338</v>
      </c>
      <c r="C136" s="319">
        <v>3475</v>
      </c>
      <c r="D136" s="319">
        <v>92</v>
      </c>
      <c r="E136" s="319">
        <v>7</v>
      </c>
      <c r="F136" s="319">
        <v>1</v>
      </c>
      <c r="G136" s="319">
        <v>1758</v>
      </c>
      <c r="H136" s="319">
        <v>90</v>
      </c>
      <c r="I136" s="319">
        <v>9</v>
      </c>
      <c r="J136" s="319">
        <v>1</v>
      </c>
      <c r="K136" s="319">
        <v>1717</v>
      </c>
      <c r="L136" s="319">
        <v>93</v>
      </c>
      <c r="M136" s="319">
        <v>6</v>
      </c>
      <c r="N136" s="319">
        <v>1</v>
      </c>
    </row>
    <row r="137" spans="1:14" x14ac:dyDescent="0.35">
      <c r="A137" t="s">
        <v>118</v>
      </c>
      <c r="B137" t="s">
        <v>119</v>
      </c>
      <c r="C137" s="319">
        <v>13993</v>
      </c>
      <c r="D137" s="319">
        <v>92</v>
      </c>
      <c r="E137" s="319">
        <v>7</v>
      </c>
      <c r="F137" s="319">
        <v>1</v>
      </c>
      <c r="G137" s="319">
        <v>7084</v>
      </c>
      <c r="H137" s="319">
        <v>89</v>
      </c>
      <c r="I137" s="319">
        <v>9</v>
      </c>
      <c r="J137" s="319">
        <v>1</v>
      </c>
      <c r="K137" s="319">
        <v>6909</v>
      </c>
      <c r="L137" s="319">
        <v>94</v>
      </c>
      <c r="M137" s="319">
        <v>5</v>
      </c>
      <c r="N137" s="319">
        <v>1</v>
      </c>
    </row>
    <row r="138" spans="1:14" x14ac:dyDescent="0.35">
      <c r="A138" t="s">
        <v>100</v>
      </c>
      <c r="B138" t="s">
        <v>101</v>
      </c>
      <c r="C138" s="319">
        <v>2228</v>
      </c>
      <c r="D138" s="319">
        <v>92</v>
      </c>
      <c r="E138" s="319">
        <v>7</v>
      </c>
      <c r="F138" s="319">
        <v>1</v>
      </c>
      <c r="G138" s="319">
        <v>1140</v>
      </c>
      <c r="H138" s="319">
        <v>91</v>
      </c>
      <c r="I138" s="319">
        <v>8</v>
      </c>
      <c r="J138" s="319">
        <v>2</v>
      </c>
      <c r="K138" s="319">
        <v>1088</v>
      </c>
      <c r="L138" s="319">
        <v>94</v>
      </c>
      <c r="M138" s="319">
        <v>5</v>
      </c>
      <c r="N138" s="319">
        <v>1</v>
      </c>
    </row>
    <row r="139" spans="1:14" x14ac:dyDescent="0.35">
      <c r="A139" t="s">
        <v>102</v>
      </c>
      <c r="B139" t="s">
        <v>103</v>
      </c>
      <c r="C139" s="319">
        <v>1628</v>
      </c>
      <c r="D139" s="319">
        <v>91</v>
      </c>
      <c r="E139" s="319">
        <v>8</v>
      </c>
      <c r="F139" s="319">
        <v>1</v>
      </c>
      <c r="G139" s="319">
        <v>844</v>
      </c>
      <c r="H139" s="319">
        <v>89</v>
      </c>
      <c r="I139" s="319">
        <v>9</v>
      </c>
      <c r="J139" s="319">
        <v>1</v>
      </c>
      <c r="K139" s="319">
        <v>784</v>
      </c>
      <c r="L139" s="319">
        <v>93</v>
      </c>
      <c r="M139" s="319">
        <v>7</v>
      </c>
      <c r="N139" s="319">
        <v>1</v>
      </c>
    </row>
    <row r="140" spans="1:14" x14ac:dyDescent="0.35">
      <c r="A140" t="s">
        <v>192</v>
      </c>
      <c r="B140" t="s">
        <v>193</v>
      </c>
      <c r="C140" s="319">
        <v>9255</v>
      </c>
      <c r="D140" s="319">
        <v>91</v>
      </c>
      <c r="E140" s="319">
        <v>8</v>
      </c>
      <c r="F140" s="319">
        <v>1</v>
      </c>
      <c r="G140" s="319">
        <v>4697</v>
      </c>
      <c r="H140" s="319">
        <v>89</v>
      </c>
      <c r="I140" s="319">
        <v>10</v>
      </c>
      <c r="J140" s="319">
        <v>1</v>
      </c>
      <c r="K140" s="319">
        <v>4558</v>
      </c>
      <c r="L140" s="319">
        <v>93</v>
      </c>
      <c r="M140" s="319">
        <v>6</v>
      </c>
      <c r="N140" s="319">
        <v>1</v>
      </c>
    </row>
    <row r="141" spans="1:14" x14ac:dyDescent="0.35">
      <c r="A141" t="s">
        <v>190</v>
      </c>
      <c r="B141" t="s">
        <v>191</v>
      </c>
      <c r="C141" s="319">
        <v>3793</v>
      </c>
      <c r="D141" s="319">
        <v>88</v>
      </c>
      <c r="E141" s="319">
        <v>10</v>
      </c>
      <c r="F141" s="319">
        <v>2</v>
      </c>
      <c r="G141" s="319">
        <v>1972</v>
      </c>
      <c r="H141" s="319">
        <v>86</v>
      </c>
      <c r="I141" s="319">
        <v>12</v>
      </c>
      <c r="J141" s="319">
        <v>2</v>
      </c>
      <c r="K141" s="319">
        <v>1821</v>
      </c>
      <c r="L141" s="319">
        <v>90</v>
      </c>
      <c r="M141" s="319">
        <v>8</v>
      </c>
      <c r="N141" s="319">
        <v>1</v>
      </c>
    </row>
    <row r="142" spans="1:14" x14ac:dyDescent="0.35">
      <c r="A142" t="s">
        <v>208</v>
      </c>
      <c r="B142" t="s">
        <v>209</v>
      </c>
      <c r="C142" s="319">
        <v>2935</v>
      </c>
      <c r="D142" s="319">
        <v>93</v>
      </c>
      <c r="E142" s="319">
        <v>6</v>
      </c>
      <c r="F142" s="319">
        <v>1</v>
      </c>
      <c r="G142" s="319">
        <v>1536</v>
      </c>
      <c r="H142" s="319">
        <v>90</v>
      </c>
      <c r="I142" s="319">
        <v>8</v>
      </c>
      <c r="J142" s="319">
        <v>2</v>
      </c>
      <c r="K142" s="319">
        <v>1399</v>
      </c>
      <c r="L142" s="319">
        <v>95</v>
      </c>
      <c r="M142" s="319">
        <v>4</v>
      </c>
      <c r="N142" s="319">
        <v>1</v>
      </c>
    </row>
    <row r="143" spans="1:14" x14ac:dyDescent="0.35">
      <c r="A143" t="s">
        <v>216</v>
      </c>
      <c r="B143" t="s">
        <v>217</v>
      </c>
      <c r="C143" s="319">
        <v>2256</v>
      </c>
      <c r="D143" s="319">
        <v>93</v>
      </c>
      <c r="E143" s="319">
        <v>6</v>
      </c>
      <c r="F143" s="319">
        <v>1</v>
      </c>
      <c r="G143" s="319">
        <v>1196</v>
      </c>
      <c r="H143" s="319">
        <v>91</v>
      </c>
      <c r="I143" s="319">
        <v>8</v>
      </c>
      <c r="J143" s="319">
        <v>2</v>
      </c>
      <c r="K143" s="319">
        <v>1060</v>
      </c>
      <c r="L143" s="319">
        <v>95</v>
      </c>
      <c r="M143" s="319">
        <v>4</v>
      </c>
      <c r="N143" s="319">
        <v>1</v>
      </c>
    </row>
    <row r="144" spans="1:14" x14ac:dyDescent="0.35">
      <c r="A144" t="s">
        <v>108</v>
      </c>
      <c r="B144" t="s">
        <v>109</v>
      </c>
      <c r="C144" s="319">
        <v>4125</v>
      </c>
      <c r="D144" s="319">
        <v>93</v>
      </c>
      <c r="E144" s="319">
        <v>6</v>
      </c>
      <c r="F144" s="319">
        <v>1</v>
      </c>
      <c r="G144" s="319">
        <v>2140</v>
      </c>
      <c r="H144" s="319">
        <v>92</v>
      </c>
      <c r="I144" s="319">
        <v>7</v>
      </c>
      <c r="J144" s="319">
        <v>1</v>
      </c>
      <c r="K144" s="319">
        <v>1985</v>
      </c>
      <c r="L144" s="319">
        <v>95</v>
      </c>
      <c r="M144" s="319">
        <v>4</v>
      </c>
      <c r="N144" s="319">
        <v>1</v>
      </c>
    </row>
    <row r="145" spans="1:14" x14ac:dyDescent="0.35">
      <c r="A145" t="s">
        <v>110</v>
      </c>
      <c r="B145" t="s">
        <v>428</v>
      </c>
      <c r="C145" s="319">
        <v>3774</v>
      </c>
      <c r="D145" s="319">
        <v>92</v>
      </c>
      <c r="E145" s="319">
        <v>7</v>
      </c>
      <c r="F145" s="319">
        <v>1</v>
      </c>
      <c r="G145" s="319">
        <v>1970</v>
      </c>
      <c r="H145" s="319">
        <v>91</v>
      </c>
      <c r="I145" s="319">
        <v>8</v>
      </c>
      <c r="J145" s="319">
        <v>1</v>
      </c>
      <c r="K145" s="319">
        <v>1804</v>
      </c>
      <c r="L145" s="319">
        <v>94</v>
      </c>
      <c r="M145" s="319">
        <v>5</v>
      </c>
      <c r="N145" s="319">
        <v>1</v>
      </c>
    </row>
    <row r="146" spans="1:14" x14ac:dyDescent="0.35">
      <c r="A146" t="s">
        <v>368</v>
      </c>
      <c r="B146" t="s">
        <v>369</v>
      </c>
      <c r="C146" s="319">
        <v>5766</v>
      </c>
      <c r="D146" s="319">
        <v>92</v>
      </c>
      <c r="E146" s="319">
        <v>7</v>
      </c>
      <c r="F146" s="319">
        <v>1</v>
      </c>
      <c r="G146" s="319">
        <v>2958</v>
      </c>
      <c r="H146" s="319">
        <v>90</v>
      </c>
      <c r="I146" s="319">
        <v>9</v>
      </c>
      <c r="J146" s="319">
        <v>1</v>
      </c>
      <c r="K146" s="319">
        <v>2808</v>
      </c>
      <c r="L146" s="319">
        <v>94</v>
      </c>
      <c r="M146" s="319">
        <v>6</v>
      </c>
      <c r="N146" s="319">
        <v>1</v>
      </c>
    </row>
    <row r="147" spans="1:14" x14ac:dyDescent="0.35">
      <c r="A147" t="s">
        <v>112</v>
      </c>
      <c r="B147" t="s">
        <v>113</v>
      </c>
      <c r="C147" s="319">
        <v>5187</v>
      </c>
      <c r="D147" s="319">
        <v>88</v>
      </c>
      <c r="E147" s="319">
        <v>11</v>
      </c>
      <c r="F147" s="319">
        <v>1</v>
      </c>
      <c r="G147" s="319">
        <v>2730</v>
      </c>
      <c r="H147" s="319">
        <v>86</v>
      </c>
      <c r="I147" s="319">
        <v>14</v>
      </c>
      <c r="J147" s="319">
        <v>1</v>
      </c>
      <c r="K147" s="319">
        <v>2457</v>
      </c>
      <c r="L147" s="319">
        <v>92</v>
      </c>
      <c r="M147" s="319">
        <v>8</v>
      </c>
      <c r="N147" s="319">
        <v>0</v>
      </c>
    </row>
    <row r="148" spans="1:14" x14ac:dyDescent="0.35">
      <c r="A148" t="s">
        <v>374</v>
      </c>
      <c r="B148" t="s">
        <v>375</v>
      </c>
      <c r="C148" s="319">
        <v>6699</v>
      </c>
      <c r="D148" s="319">
        <v>91</v>
      </c>
      <c r="E148" s="319">
        <v>7</v>
      </c>
      <c r="F148" s="319">
        <v>1</v>
      </c>
      <c r="G148" s="319">
        <v>3434</v>
      </c>
      <c r="H148" s="319">
        <v>90</v>
      </c>
      <c r="I148" s="319">
        <v>9</v>
      </c>
      <c r="J148" s="319">
        <v>2</v>
      </c>
      <c r="K148" s="319">
        <v>3265</v>
      </c>
      <c r="L148" s="319">
        <v>93</v>
      </c>
      <c r="M148" s="319">
        <v>6</v>
      </c>
      <c r="N148" s="319">
        <v>1</v>
      </c>
    </row>
    <row r="149" spans="1:14" x14ac:dyDescent="0.35">
      <c r="A149" t="s">
        <v>236</v>
      </c>
      <c r="B149" t="s">
        <v>237</v>
      </c>
      <c r="C149" s="319">
        <v>14286</v>
      </c>
      <c r="D149" s="319">
        <v>93</v>
      </c>
      <c r="E149" s="319">
        <v>6</v>
      </c>
      <c r="F149" s="319">
        <v>1</v>
      </c>
      <c r="G149" s="319">
        <v>7295</v>
      </c>
      <c r="H149" s="319">
        <v>91</v>
      </c>
      <c r="I149" s="319">
        <v>8</v>
      </c>
      <c r="J149" s="319">
        <v>2</v>
      </c>
      <c r="K149" s="319">
        <v>6991</v>
      </c>
      <c r="L149" s="319">
        <v>95</v>
      </c>
      <c r="M149" s="319">
        <v>4</v>
      </c>
      <c r="N149" s="319">
        <v>1</v>
      </c>
    </row>
    <row r="150" spans="1:14" x14ac:dyDescent="0.35">
      <c r="A150" t="s">
        <v>333</v>
      </c>
      <c r="B150" t="s">
        <v>334</v>
      </c>
      <c r="C150" s="319">
        <v>1285</v>
      </c>
      <c r="D150" s="319">
        <v>91</v>
      </c>
      <c r="E150" s="319">
        <v>8</v>
      </c>
      <c r="F150" s="319">
        <v>1</v>
      </c>
      <c r="G150" s="319">
        <v>645</v>
      </c>
      <c r="H150" s="319">
        <v>90</v>
      </c>
      <c r="I150" s="319">
        <v>9</v>
      </c>
      <c r="J150" s="319">
        <v>2</v>
      </c>
      <c r="K150" s="319">
        <v>640</v>
      </c>
      <c r="L150" s="319">
        <v>93</v>
      </c>
      <c r="M150" s="319">
        <v>7</v>
      </c>
      <c r="N150" s="319">
        <v>0</v>
      </c>
    </row>
    <row r="151" spans="1:14" x14ac:dyDescent="0.35">
      <c r="A151" t="s">
        <v>186</v>
      </c>
      <c r="B151" t="s">
        <v>187</v>
      </c>
      <c r="C151" s="319">
        <v>7920</v>
      </c>
      <c r="D151" s="319">
        <v>92</v>
      </c>
      <c r="E151" s="319">
        <v>7</v>
      </c>
      <c r="F151" s="319">
        <v>1</v>
      </c>
      <c r="G151" s="319">
        <v>4049</v>
      </c>
      <c r="H151" s="319">
        <v>90</v>
      </c>
      <c r="I151" s="319">
        <v>8</v>
      </c>
      <c r="J151" s="319">
        <v>2</v>
      </c>
      <c r="K151" s="319">
        <v>3871</v>
      </c>
      <c r="L151" s="319">
        <v>94</v>
      </c>
      <c r="M151" s="319">
        <v>5</v>
      </c>
      <c r="N151" s="319">
        <v>1</v>
      </c>
    </row>
    <row r="152" spans="1:14" x14ac:dyDescent="0.35">
      <c r="A152" t="s">
        <v>240</v>
      </c>
      <c r="B152" t="s">
        <v>241</v>
      </c>
      <c r="C152" s="319">
        <v>8976</v>
      </c>
      <c r="D152" s="319">
        <v>91</v>
      </c>
      <c r="E152" s="319">
        <v>9</v>
      </c>
      <c r="F152" s="319">
        <v>1</v>
      </c>
      <c r="G152" s="319">
        <v>4591</v>
      </c>
      <c r="H152" s="319">
        <v>88</v>
      </c>
      <c r="I152" s="319">
        <v>11</v>
      </c>
      <c r="J152" s="319">
        <v>1</v>
      </c>
      <c r="K152" s="319">
        <v>4385</v>
      </c>
      <c r="L152" s="319">
        <v>93</v>
      </c>
      <c r="M152" s="319">
        <v>6</v>
      </c>
      <c r="N152" s="319">
        <v>1</v>
      </c>
    </row>
    <row r="153" spans="1:14" x14ac:dyDescent="0.35">
      <c r="A153" t="s">
        <v>188</v>
      </c>
      <c r="B153" t="s">
        <v>189</v>
      </c>
      <c r="C153" s="319">
        <v>9399</v>
      </c>
      <c r="D153" s="319">
        <v>91</v>
      </c>
      <c r="E153" s="319">
        <v>8</v>
      </c>
      <c r="F153" s="319">
        <v>1</v>
      </c>
      <c r="G153" s="319">
        <v>4801</v>
      </c>
      <c r="H153" s="319">
        <v>89</v>
      </c>
      <c r="I153" s="319">
        <v>9</v>
      </c>
      <c r="J153" s="319">
        <v>1</v>
      </c>
      <c r="K153" s="319">
        <v>4598</v>
      </c>
      <c r="L153" s="319">
        <v>93</v>
      </c>
      <c r="M153" s="319">
        <v>6</v>
      </c>
      <c r="N153" s="319">
        <v>1</v>
      </c>
    </row>
    <row r="154" spans="1:14" x14ac:dyDescent="0.35">
      <c r="A154" t="s">
        <v>634</v>
      </c>
      <c r="B154" t="s">
        <v>89</v>
      </c>
      <c r="C154" s="319">
        <v>3296</v>
      </c>
      <c r="D154" s="319">
        <v>95</v>
      </c>
      <c r="E154" s="319">
        <v>4</v>
      </c>
      <c r="F154" s="319">
        <v>1</v>
      </c>
      <c r="G154" s="319">
        <v>1695</v>
      </c>
      <c r="H154" s="319">
        <v>93</v>
      </c>
      <c r="I154" s="319">
        <v>6</v>
      </c>
      <c r="J154" s="319">
        <v>1</v>
      </c>
      <c r="K154" s="319">
        <v>1601</v>
      </c>
      <c r="L154" s="319">
        <v>96</v>
      </c>
      <c r="M154" s="319">
        <v>3</v>
      </c>
      <c r="N154" s="319">
        <v>1</v>
      </c>
    </row>
    <row r="155" spans="1:14" x14ac:dyDescent="0.35">
      <c r="A155" t="s">
        <v>341</v>
      </c>
      <c r="B155" t="s">
        <v>342</v>
      </c>
      <c r="C155" s="319">
        <v>7266</v>
      </c>
      <c r="D155" s="319">
        <v>92</v>
      </c>
      <c r="E155" s="319">
        <v>7</v>
      </c>
      <c r="F155" s="319">
        <v>1</v>
      </c>
      <c r="G155" s="319">
        <v>3768</v>
      </c>
      <c r="H155" s="319">
        <v>90</v>
      </c>
      <c r="I155" s="319">
        <v>9</v>
      </c>
      <c r="J155" s="319">
        <v>1</v>
      </c>
      <c r="K155" s="319">
        <v>3498</v>
      </c>
      <c r="L155" s="319">
        <v>94</v>
      </c>
      <c r="M155" s="319">
        <v>5</v>
      </c>
      <c r="N155" s="319">
        <v>1</v>
      </c>
    </row>
    <row r="156" spans="1:14" x14ac:dyDescent="0.35">
      <c r="A156" t="s">
        <v>384</v>
      </c>
      <c r="B156" t="s">
        <v>385</v>
      </c>
      <c r="C156" s="319">
        <v>5824</v>
      </c>
      <c r="D156" s="319">
        <v>92</v>
      </c>
      <c r="E156" s="319">
        <v>7</v>
      </c>
      <c r="F156" s="319">
        <v>1</v>
      </c>
      <c r="G156" s="319">
        <v>2948</v>
      </c>
      <c r="H156" s="319">
        <v>90</v>
      </c>
      <c r="I156" s="319">
        <v>9</v>
      </c>
      <c r="J156" s="319">
        <v>1</v>
      </c>
      <c r="K156" s="319">
        <v>2876</v>
      </c>
      <c r="L156" s="319">
        <v>94</v>
      </c>
      <c r="M156" s="319">
        <v>6</v>
      </c>
      <c r="N156" s="319">
        <v>1</v>
      </c>
    </row>
    <row r="157" spans="1:14" x14ac:dyDescent="0.35">
      <c r="A157" t="s">
        <v>245</v>
      </c>
      <c r="B157" t="s">
        <v>246</v>
      </c>
      <c r="C157" s="319">
        <v>7956</v>
      </c>
      <c r="D157" s="319">
        <v>91</v>
      </c>
      <c r="E157" s="319">
        <v>7</v>
      </c>
      <c r="F157" s="319">
        <v>1</v>
      </c>
      <c r="G157" s="319">
        <v>4029</v>
      </c>
      <c r="H157" s="319">
        <v>90</v>
      </c>
      <c r="I157" s="319">
        <v>9</v>
      </c>
      <c r="J157" s="319">
        <v>1</v>
      </c>
      <c r="K157" s="319">
        <v>3927</v>
      </c>
      <c r="L157" s="319">
        <v>93</v>
      </c>
      <c r="M157" s="319">
        <v>6</v>
      </c>
      <c r="N157" s="319">
        <v>1</v>
      </c>
    </row>
    <row r="158" spans="1:14" x14ac:dyDescent="0.35">
      <c r="A158" t="s">
        <v>351</v>
      </c>
      <c r="B158" t="s">
        <v>352</v>
      </c>
      <c r="C158" s="319">
        <v>12778</v>
      </c>
      <c r="D158" s="319">
        <v>93</v>
      </c>
      <c r="E158" s="319">
        <v>6</v>
      </c>
      <c r="F158" s="319">
        <v>1</v>
      </c>
      <c r="G158" s="319">
        <v>6564</v>
      </c>
      <c r="H158" s="319">
        <v>91</v>
      </c>
      <c r="I158" s="319">
        <v>7</v>
      </c>
      <c r="J158" s="319">
        <v>1</v>
      </c>
      <c r="K158" s="319">
        <v>6214</v>
      </c>
      <c r="L158" s="319">
        <v>95</v>
      </c>
      <c r="M158" s="319">
        <v>5</v>
      </c>
      <c r="N158" s="319">
        <v>1</v>
      </c>
    </row>
    <row r="159" spans="1:14" x14ac:dyDescent="0.35">
      <c r="A159" t="s">
        <v>220</v>
      </c>
      <c r="B159" t="s">
        <v>221</v>
      </c>
      <c r="C159" s="319">
        <v>6190</v>
      </c>
      <c r="D159" s="319">
        <v>92</v>
      </c>
      <c r="E159" s="319">
        <v>7</v>
      </c>
      <c r="F159" s="319">
        <v>1</v>
      </c>
      <c r="G159" s="319">
        <v>3141</v>
      </c>
      <c r="H159" s="319">
        <v>90</v>
      </c>
      <c r="I159" s="319">
        <v>9</v>
      </c>
      <c r="J159" s="319">
        <v>2</v>
      </c>
      <c r="K159" s="319">
        <v>3049</v>
      </c>
      <c r="L159" s="319">
        <v>94</v>
      </c>
      <c r="M159" s="319">
        <v>6</v>
      </c>
      <c r="N159" s="319">
        <v>1</v>
      </c>
    </row>
    <row r="160" spans="1:14" x14ac:dyDescent="0.35">
      <c r="A160" t="s">
        <v>355</v>
      </c>
      <c r="B160" t="s">
        <v>356</v>
      </c>
      <c r="C160" s="319">
        <v>9227</v>
      </c>
      <c r="D160" s="319">
        <v>90</v>
      </c>
      <c r="E160" s="319">
        <v>8</v>
      </c>
      <c r="F160" s="319">
        <v>1</v>
      </c>
      <c r="G160" s="319">
        <v>4719</v>
      </c>
      <c r="H160" s="319">
        <v>88</v>
      </c>
      <c r="I160" s="319">
        <v>11</v>
      </c>
      <c r="J160" s="319">
        <v>2</v>
      </c>
      <c r="K160" s="319">
        <v>4508</v>
      </c>
      <c r="L160" s="319">
        <v>93</v>
      </c>
      <c r="M160" s="319">
        <v>6</v>
      </c>
      <c r="N160" s="319">
        <v>1</v>
      </c>
    </row>
    <row r="164" spans="1:16" x14ac:dyDescent="0.35">
      <c r="A164" s="153" t="s">
        <v>72</v>
      </c>
      <c r="B164" s="293" t="s">
        <v>73</v>
      </c>
      <c r="C164">
        <v>29503</v>
      </c>
      <c r="D164" s="294">
        <v>92</v>
      </c>
      <c r="E164">
        <v>6</v>
      </c>
      <c r="F164">
        <v>1</v>
      </c>
      <c r="G164">
        <v>15157</v>
      </c>
      <c r="H164">
        <v>90</v>
      </c>
      <c r="I164">
        <v>8</v>
      </c>
      <c r="J164">
        <v>2</v>
      </c>
      <c r="K164">
        <v>14346</v>
      </c>
      <c r="L164">
        <v>94</v>
      </c>
      <c r="M164">
        <v>5</v>
      </c>
      <c r="N164">
        <v>1</v>
      </c>
      <c r="P164" s="294"/>
    </row>
    <row r="165" spans="1:16" x14ac:dyDescent="0.35">
      <c r="A165" s="153" t="s">
        <v>98</v>
      </c>
      <c r="B165" s="293" t="s">
        <v>99</v>
      </c>
      <c r="C165">
        <v>86785</v>
      </c>
      <c r="D165" s="294">
        <v>91</v>
      </c>
      <c r="E165">
        <v>8</v>
      </c>
      <c r="F165">
        <v>1</v>
      </c>
      <c r="G165">
        <v>44394</v>
      </c>
      <c r="H165">
        <v>89</v>
      </c>
      <c r="I165">
        <v>10</v>
      </c>
      <c r="J165">
        <v>2</v>
      </c>
      <c r="K165">
        <v>42391</v>
      </c>
      <c r="L165">
        <v>93</v>
      </c>
      <c r="M165">
        <v>6</v>
      </c>
      <c r="N165">
        <v>1</v>
      </c>
      <c r="P165" s="294"/>
    </row>
    <row r="166" spans="1:16" x14ac:dyDescent="0.35">
      <c r="A166" s="153" t="s">
        <v>145</v>
      </c>
      <c r="B166" s="294" t="s">
        <v>146</v>
      </c>
      <c r="C166">
        <v>64782</v>
      </c>
      <c r="D166" s="294">
        <v>90</v>
      </c>
      <c r="E166">
        <v>8</v>
      </c>
      <c r="F166">
        <v>1</v>
      </c>
      <c r="G166">
        <v>33278</v>
      </c>
      <c r="H166">
        <v>88</v>
      </c>
      <c r="I166">
        <v>10</v>
      </c>
      <c r="J166">
        <v>2</v>
      </c>
      <c r="K166">
        <v>31504</v>
      </c>
      <c r="L166">
        <v>93</v>
      </c>
      <c r="M166">
        <v>7</v>
      </c>
      <c r="N166">
        <v>1</v>
      </c>
      <c r="P166" s="294"/>
    </row>
    <row r="167" spans="1:16" x14ac:dyDescent="0.35">
      <c r="A167" s="153" t="s">
        <v>176</v>
      </c>
      <c r="B167" s="293" t="s">
        <v>177</v>
      </c>
      <c r="C167">
        <v>54689</v>
      </c>
      <c r="D167" s="294">
        <v>91</v>
      </c>
      <c r="E167">
        <v>8</v>
      </c>
      <c r="F167">
        <v>1</v>
      </c>
      <c r="G167">
        <v>27998</v>
      </c>
      <c r="H167">
        <v>89</v>
      </c>
      <c r="I167">
        <v>10</v>
      </c>
      <c r="J167">
        <v>2</v>
      </c>
      <c r="K167">
        <v>26691</v>
      </c>
      <c r="L167">
        <v>93</v>
      </c>
      <c r="M167">
        <v>6</v>
      </c>
      <c r="N167">
        <v>1</v>
      </c>
      <c r="P167" s="294"/>
    </row>
    <row r="168" spans="1:16" x14ac:dyDescent="0.35">
      <c r="A168" s="153" t="s">
        <v>196</v>
      </c>
      <c r="B168" s="293" t="s">
        <v>197</v>
      </c>
      <c r="C168">
        <v>70505</v>
      </c>
      <c r="D168" s="294">
        <v>91</v>
      </c>
      <c r="E168">
        <v>7</v>
      </c>
      <c r="F168">
        <v>1</v>
      </c>
      <c r="G168">
        <v>36069</v>
      </c>
      <c r="H168">
        <v>89</v>
      </c>
      <c r="I168">
        <v>9</v>
      </c>
      <c r="J168">
        <v>2</v>
      </c>
      <c r="K168">
        <v>34436</v>
      </c>
      <c r="L168">
        <v>94</v>
      </c>
      <c r="M168">
        <v>6</v>
      </c>
      <c r="N168">
        <v>1</v>
      </c>
      <c r="P168" s="294"/>
    </row>
    <row r="169" spans="1:16" x14ac:dyDescent="0.35">
      <c r="A169" s="153" t="s">
        <v>226</v>
      </c>
      <c r="B169" s="293" t="s">
        <v>227</v>
      </c>
      <c r="C169">
        <v>71352</v>
      </c>
      <c r="D169" s="294">
        <v>91</v>
      </c>
      <c r="E169">
        <v>8</v>
      </c>
      <c r="F169">
        <v>1</v>
      </c>
      <c r="G169">
        <v>36353</v>
      </c>
      <c r="H169">
        <v>89</v>
      </c>
      <c r="I169">
        <v>9</v>
      </c>
      <c r="J169">
        <v>2</v>
      </c>
      <c r="K169">
        <v>34999</v>
      </c>
      <c r="L169">
        <v>93</v>
      </c>
      <c r="M169">
        <v>6</v>
      </c>
      <c r="N169">
        <v>1</v>
      </c>
      <c r="P169" s="294"/>
    </row>
    <row r="170" spans="1:16" x14ac:dyDescent="0.35">
      <c r="A170" s="153" t="s">
        <v>249</v>
      </c>
      <c r="B170" s="293" t="s">
        <v>429</v>
      </c>
      <c r="C170">
        <v>101208</v>
      </c>
      <c r="D170" s="294">
        <v>92</v>
      </c>
      <c r="E170">
        <v>7</v>
      </c>
      <c r="F170">
        <v>1</v>
      </c>
      <c r="G170">
        <v>51592</v>
      </c>
      <c r="H170">
        <v>90</v>
      </c>
      <c r="I170">
        <v>8</v>
      </c>
      <c r="J170">
        <v>2</v>
      </c>
      <c r="K170">
        <v>49616</v>
      </c>
      <c r="L170">
        <v>93</v>
      </c>
      <c r="M170">
        <v>6</v>
      </c>
      <c r="N170">
        <v>1</v>
      </c>
      <c r="P170" s="294"/>
    </row>
    <row r="171" spans="1:16" x14ac:dyDescent="0.35">
      <c r="A171" s="156" t="s">
        <v>251</v>
      </c>
      <c r="B171" s="293" t="s">
        <v>252</v>
      </c>
      <c r="C171">
        <v>34464</v>
      </c>
      <c r="D171" s="294">
        <v>92</v>
      </c>
      <c r="E171">
        <v>7</v>
      </c>
      <c r="F171">
        <v>1</v>
      </c>
      <c r="G171">
        <v>17594</v>
      </c>
      <c r="H171">
        <v>90</v>
      </c>
      <c r="I171">
        <v>8</v>
      </c>
      <c r="J171">
        <v>2</v>
      </c>
      <c r="K171">
        <v>16870</v>
      </c>
      <c r="L171">
        <v>93</v>
      </c>
      <c r="M171">
        <v>6</v>
      </c>
      <c r="N171">
        <v>1</v>
      </c>
      <c r="P171" s="294"/>
    </row>
    <row r="172" spans="1:16" x14ac:dyDescent="0.35">
      <c r="A172" s="156" t="s">
        <v>281</v>
      </c>
      <c r="B172" s="157" t="s">
        <v>282</v>
      </c>
      <c r="C172">
        <v>66744</v>
      </c>
      <c r="D172" s="294">
        <v>92</v>
      </c>
      <c r="E172">
        <v>7</v>
      </c>
      <c r="F172">
        <v>1</v>
      </c>
      <c r="G172">
        <v>33998</v>
      </c>
      <c r="H172">
        <v>90</v>
      </c>
      <c r="I172">
        <v>8</v>
      </c>
      <c r="J172">
        <v>2</v>
      </c>
      <c r="K172">
        <v>32746</v>
      </c>
      <c r="L172">
        <v>94</v>
      </c>
      <c r="M172">
        <v>5</v>
      </c>
      <c r="N172">
        <v>1</v>
      </c>
      <c r="P172" s="294"/>
    </row>
    <row r="173" spans="1:16" x14ac:dyDescent="0.35">
      <c r="A173" s="153" t="s">
        <v>321</v>
      </c>
      <c r="B173" s="158" t="s">
        <v>322</v>
      </c>
      <c r="C173">
        <v>101613</v>
      </c>
      <c r="D173" s="294">
        <v>92</v>
      </c>
      <c r="E173">
        <v>7</v>
      </c>
      <c r="F173">
        <v>1</v>
      </c>
      <c r="G173">
        <v>52053</v>
      </c>
      <c r="H173">
        <v>90</v>
      </c>
      <c r="I173">
        <v>9</v>
      </c>
      <c r="J173">
        <v>1</v>
      </c>
      <c r="K173">
        <v>49560</v>
      </c>
      <c r="L173">
        <v>94</v>
      </c>
      <c r="M173">
        <v>5</v>
      </c>
      <c r="N173">
        <v>1</v>
      </c>
      <c r="P173" s="294"/>
    </row>
    <row r="174" spans="1:16" x14ac:dyDescent="0.35">
      <c r="A174" s="153" t="s">
        <v>361</v>
      </c>
      <c r="B174" s="158" t="s">
        <v>362</v>
      </c>
      <c r="C174">
        <v>59056</v>
      </c>
      <c r="D174" s="294">
        <v>92</v>
      </c>
      <c r="E174">
        <v>7</v>
      </c>
      <c r="F174">
        <v>1</v>
      </c>
      <c r="G174">
        <v>30278</v>
      </c>
      <c r="H174">
        <v>89</v>
      </c>
      <c r="I174">
        <v>9</v>
      </c>
      <c r="J174">
        <v>1</v>
      </c>
      <c r="K174">
        <v>28778</v>
      </c>
      <c r="L174">
        <v>94</v>
      </c>
      <c r="M174">
        <v>6</v>
      </c>
      <c r="N174">
        <v>1</v>
      </c>
      <c r="P174" s="294"/>
    </row>
    <row r="175" spans="1:16" x14ac:dyDescent="0.35">
      <c r="A175" s="159" t="s">
        <v>70</v>
      </c>
      <c r="B175" s="295" t="s">
        <v>71</v>
      </c>
      <c r="C175">
        <v>639493</v>
      </c>
      <c r="D175" s="294">
        <v>91</v>
      </c>
      <c r="E175">
        <v>7</v>
      </c>
      <c r="F175">
        <v>1</v>
      </c>
      <c r="G175">
        <v>327172</v>
      </c>
      <c r="H175">
        <v>89</v>
      </c>
      <c r="I175">
        <v>9</v>
      </c>
      <c r="J175">
        <v>2</v>
      </c>
      <c r="K175">
        <v>312321</v>
      </c>
      <c r="L175">
        <v>93</v>
      </c>
      <c r="M175">
        <v>6</v>
      </c>
      <c r="N175">
        <v>1</v>
      </c>
      <c r="P175" s="294"/>
    </row>
  </sheetData>
  <mergeCells count="3">
    <mergeCell ref="F5:F8"/>
    <mergeCell ref="J5:J8"/>
    <mergeCell ref="N5:N8"/>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7"/>
  <sheetViews>
    <sheetView workbookViewId="0">
      <pane xSplit="21248" ySplit="2850" topLeftCell="Q61" activePane="bottomLeft"/>
      <selection activeCell="A37" sqref="A37"/>
      <selection pane="topRight" activeCell="Q37" sqref="Q37"/>
      <selection pane="bottomLeft" activeCell="B85" sqref="B85"/>
      <selection pane="bottomRight" activeCell="Q43" sqref="Q43"/>
    </sheetView>
  </sheetViews>
  <sheetFormatPr defaultRowHeight="12.75" x14ac:dyDescent="0.35"/>
  <cols>
    <col min="2" max="2" width="48.73046875" bestFit="1" customWidth="1"/>
  </cols>
  <sheetData>
    <row r="1" spans="1:16384" ht="15" x14ac:dyDescent="0.4">
      <c r="A1" s="145" t="s">
        <v>421</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45"/>
      <c r="TL1" s="145"/>
      <c r="TM1" s="145"/>
      <c r="TN1" s="145"/>
      <c r="TO1" s="145"/>
      <c r="TP1" s="145"/>
      <c r="TQ1" s="145"/>
      <c r="TR1" s="145"/>
      <c r="TS1" s="145"/>
      <c r="TT1" s="145"/>
      <c r="TU1" s="145"/>
      <c r="TV1" s="145"/>
      <c r="TW1" s="145"/>
      <c r="TX1" s="145"/>
      <c r="TY1" s="145"/>
      <c r="TZ1" s="145"/>
      <c r="UA1" s="145"/>
      <c r="UB1" s="145"/>
      <c r="UC1" s="145"/>
      <c r="UD1" s="145"/>
      <c r="UE1" s="145"/>
      <c r="UF1" s="145"/>
      <c r="UG1" s="145"/>
      <c r="UH1" s="145"/>
      <c r="UI1" s="145"/>
      <c r="UJ1" s="145"/>
      <c r="UK1" s="145"/>
      <c r="UL1" s="145"/>
      <c r="UM1" s="145"/>
      <c r="UN1" s="145"/>
      <c r="UO1" s="145"/>
      <c r="UP1" s="145"/>
      <c r="UQ1" s="145"/>
      <c r="UR1" s="145"/>
      <c r="US1" s="145"/>
      <c r="UT1" s="145"/>
      <c r="UU1" s="145"/>
      <c r="UV1" s="145"/>
      <c r="UW1" s="145"/>
      <c r="UX1" s="145"/>
      <c r="UY1" s="145"/>
      <c r="UZ1" s="145"/>
      <c r="VA1" s="145"/>
      <c r="VB1" s="145"/>
      <c r="VC1" s="145"/>
      <c r="VD1" s="145"/>
      <c r="VE1" s="145"/>
      <c r="VF1" s="145"/>
      <c r="VG1" s="145"/>
      <c r="VH1" s="145"/>
      <c r="VI1" s="145"/>
      <c r="VJ1" s="145"/>
      <c r="VK1" s="145"/>
      <c r="VL1" s="145"/>
      <c r="VM1" s="145"/>
      <c r="VN1" s="145"/>
      <c r="VO1" s="145"/>
      <c r="VP1" s="145"/>
      <c r="VQ1" s="145"/>
      <c r="VR1" s="145"/>
      <c r="VS1" s="145"/>
      <c r="VT1" s="145"/>
      <c r="VU1" s="145"/>
      <c r="VV1" s="145"/>
      <c r="VW1" s="145"/>
      <c r="VX1" s="145"/>
      <c r="VY1" s="145"/>
      <c r="VZ1" s="145"/>
      <c r="WA1" s="145"/>
      <c r="WB1" s="145"/>
      <c r="WC1" s="145"/>
      <c r="WD1" s="145"/>
      <c r="WE1" s="145"/>
      <c r="WF1" s="145"/>
      <c r="WG1" s="145"/>
      <c r="WH1" s="145"/>
      <c r="WI1" s="145"/>
      <c r="WJ1" s="145"/>
      <c r="WK1" s="145"/>
      <c r="WL1" s="145"/>
      <c r="WM1" s="145"/>
      <c r="WN1" s="145"/>
      <c r="WO1" s="145"/>
      <c r="WP1" s="145"/>
      <c r="WQ1" s="145"/>
      <c r="WR1" s="145"/>
      <c r="WS1" s="145"/>
      <c r="WT1" s="145"/>
      <c r="WU1" s="145"/>
      <c r="WV1" s="145"/>
      <c r="WW1" s="145"/>
      <c r="WX1" s="145"/>
      <c r="WY1" s="145"/>
      <c r="WZ1" s="145"/>
      <c r="XA1" s="145"/>
      <c r="XB1" s="145"/>
      <c r="XC1" s="145"/>
      <c r="XD1" s="145"/>
      <c r="XE1" s="145"/>
      <c r="XF1" s="145"/>
      <c r="XG1" s="145"/>
      <c r="XH1" s="145"/>
      <c r="XI1" s="145"/>
      <c r="XJ1" s="145"/>
      <c r="XK1" s="145"/>
      <c r="XL1" s="145"/>
      <c r="XM1" s="145"/>
      <c r="XN1" s="145"/>
      <c r="XO1" s="145"/>
      <c r="XP1" s="145"/>
      <c r="XQ1" s="145"/>
      <c r="XR1" s="145"/>
      <c r="XS1" s="145"/>
      <c r="XT1" s="145"/>
      <c r="XU1" s="145"/>
      <c r="XV1" s="145"/>
      <c r="XW1" s="145"/>
      <c r="XX1" s="145"/>
      <c r="XY1" s="145"/>
      <c r="XZ1" s="145"/>
      <c r="YA1" s="145"/>
      <c r="YB1" s="145"/>
      <c r="YC1" s="145"/>
      <c r="YD1" s="145"/>
      <c r="YE1" s="145"/>
      <c r="YF1" s="145"/>
      <c r="YG1" s="145"/>
      <c r="YH1" s="145"/>
      <c r="YI1" s="145"/>
      <c r="YJ1" s="145"/>
      <c r="YK1" s="145"/>
      <c r="YL1" s="145"/>
      <c r="YM1" s="145"/>
      <c r="YN1" s="145"/>
      <c r="YO1" s="145"/>
      <c r="YP1" s="145"/>
      <c r="YQ1" s="145"/>
      <c r="YR1" s="145"/>
      <c r="YS1" s="145"/>
      <c r="YT1" s="145"/>
      <c r="YU1" s="145"/>
      <c r="YV1" s="145"/>
      <c r="YW1" s="145"/>
      <c r="YX1" s="145"/>
      <c r="YY1" s="145"/>
      <c r="YZ1" s="145"/>
      <c r="ZA1" s="145"/>
      <c r="ZB1" s="145"/>
      <c r="ZC1" s="145"/>
      <c r="ZD1" s="145"/>
      <c r="ZE1" s="145"/>
      <c r="ZF1" s="145"/>
      <c r="ZG1" s="145"/>
      <c r="ZH1" s="145"/>
      <c r="ZI1" s="145"/>
      <c r="ZJ1" s="145"/>
      <c r="ZK1" s="145"/>
      <c r="ZL1" s="145"/>
      <c r="ZM1" s="145"/>
      <c r="ZN1" s="145"/>
      <c r="ZO1" s="145"/>
      <c r="ZP1" s="145"/>
      <c r="ZQ1" s="145"/>
      <c r="ZR1" s="145"/>
      <c r="ZS1" s="145"/>
      <c r="ZT1" s="145"/>
      <c r="ZU1" s="145"/>
      <c r="ZV1" s="145"/>
      <c r="ZW1" s="145"/>
      <c r="ZX1" s="145"/>
      <c r="ZY1" s="145"/>
      <c r="ZZ1" s="145"/>
      <c r="AAA1" s="145"/>
      <c r="AAB1" s="145"/>
      <c r="AAC1" s="145"/>
      <c r="AAD1" s="145"/>
      <c r="AAE1" s="145"/>
      <c r="AAF1" s="145"/>
      <c r="AAG1" s="145"/>
      <c r="AAH1" s="145"/>
      <c r="AAI1" s="145"/>
      <c r="AAJ1" s="145"/>
      <c r="AAK1" s="145"/>
      <c r="AAL1" s="145"/>
      <c r="AAM1" s="145"/>
      <c r="AAN1" s="145"/>
      <c r="AAO1" s="145"/>
      <c r="AAP1" s="145"/>
      <c r="AAQ1" s="145"/>
      <c r="AAR1" s="145"/>
      <c r="AAS1" s="145"/>
      <c r="AAT1" s="145"/>
      <c r="AAU1" s="145"/>
      <c r="AAV1" s="145"/>
      <c r="AAW1" s="145"/>
      <c r="AAX1" s="145"/>
      <c r="AAY1" s="145"/>
      <c r="AAZ1" s="145"/>
      <c r="ABA1" s="145"/>
      <c r="ABB1" s="145"/>
      <c r="ABC1" s="145"/>
      <c r="ABD1" s="145"/>
      <c r="ABE1" s="145"/>
      <c r="ABF1" s="145"/>
      <c r="ABG1" s="145"/>
      <c r="ABH1" s="145"/>
      <c r="ABI1" s="145"/>
      <c r="ABJ1" s="145"/>
      <c r="ABK1" s="145"/>
      <c r="ABL1" s="145"/>
      <c r="ABM1" s="145"/>
      <c r="ABN1" s="145"/>
      <c r="ABO1" s="145"/>
      <c r="ABP1" s="145"/>
      <c r="ABQ1" s="145"/>
      <c r="ABR1" s="145"/>
      <c r="ABS1" s="145"/>
      <c r="ABT1" s="145"/>
      <c r="ABU1" s="145"/>
      <c r="ABV1" s="145"/>
      <c r="ABW1" s="145"/>
      <c r="ABX1" s="145"/>
      <c r="ABY1" s="145"/>
      <c r="ABZ1" s="145"/>
      <c r="ACA1" s="145"/>
      <c r="ACB1" s="145"/>
      <c r="ACC1" s="145"/>
      <c r="ACD1" s="145"/>
      <c r="ACE1" s="145"/>
      <c r="ACF1" s="145"/>
      <c r="ACG1" s="145"/>
      <c r="ACH1" s="145"/>
      <c r="ACI1" s="145"/>
      <c r="ACJ1" s="145"/>
      <c r="ACK1" s="145"/>
      <c r="ACL1" s="145"/>
      <c r="ACM1" s="145"/>
      <c r="ACN1" s="145"/>
      <c r="ACO1" s="145"/>
      <c r="ACP1" s="145"/>
      <c r="ACQ1" s="145"/>
      <c r="ACR1" s="145"/>
      <c r="ACS1" s="145"/>
      <c r="ACT1" s="145"/>
      <c r="ACU1" s="145"/>
      <c r="ACV1" s="145"/>
      <c r="ACW1" s="145"/>
      <c r="ACX1" s="145"/>
      <c r="ACY1" s="145"/>
      <c r="ACZ1" s="145"/>
      <c r="ADA1" s="145"/>
      <c r="ADB1" s="145"/>
      <c r="ADC1" s="145"/>
      <c r="ADD1" s="145"/>
      <c r="ADE1" s="145"/>
      <c r="ADF1" s="145"/>
      <c r="ADG1" s="145"/>
      <c r="ADH1" s="145"/>
      <c r="ADI1" s="145"/>
      <c r="ADJ1" s="145"/>
      <c r="ADK1" s="145"/>
      <c r="ADL1" s="145"/>
      <c r="ADM1" s="145"/>
      <c r="ADN1" s="145"/>
      <c r="ADO1" s="145"/>
      <c r="ADP1" s="145"/>
      <c r="ADQ1" s="145"/>
      <c r="ADR1" s="145"/>
      <c r="ADS1" s="145"/>
      <c r="ADT1" s="145"/>
      <c r="ADU1" s="145"/>
      <c r="ADV1" s="145"/>
      <c r="ADW1" s="145"/>
      <c r="ADX1" s="145"/>
      <c r="ADY1" s="145"/>
      <c r="ADZ1" s="145"/>
      <c r="AEA1" s="145"/>
      <c r="AEB1" s="145"/>
      <c r="AEC1" s="145"/>
      <c r="AED1" s="145"/>
      <c r="AEE1" s="145"/>
      <c r="AEF1" s="145"/>
      <c r="AEG1" s="145"/>
      <c r="AEH1" s="145"/>
      <c r="AEI1" s="145"/>
      <c r="AEJ1" s="145"/>
      <c r="AEK1" s="145"/>
      <c r="AEL1" s="145"/>
      <c r="AEM1" s="145"/>
      <c r="AEN1" s="145"/>
      <c r="AEO1" s="145"/>
      <c r="AEP1" s="145"/>
      <c r="AEQ1" s="145"/>
      <c r="AER1" s="145"/>
      <c r="AES1" s="145"/>
      <c r="AET1" s="145"/>
      <c r="AEU1" s="145"/>
      <c r="AEV1" s="145"/>
      <c r="AEW1" s="145"/>
      <c r="AEX1" s="145"/>
      <c r="AEY1" s="145"/>
      <c r="AEZ1" s="145"/>
      <c r="AFA1" s="145"/>
      <c r="AFB1" s="145"/>
      <c r="AFC1" s="145"/>
      <c r="AFD1" s="145"/>
      <c r="AFE1" s="145"/>
      <c r="AFF1" s="145"/>
      <c r="AFG1" s="145"/>
      <c r="AFH1" s="145"/>
      <c r="AFI1" s="145"/>
      <c r="AFJ1" s="145"/>
      <c r="AFK1" s="145"/>
      <c r="AFL1" s="145"/>
      <c r="AFM1" s="145"/>
      <c r="AFN1" s="145"/>
      <c r="AFO1" s="145"/>
      <c r="AFP1" s="145"/>
      <c r="AFQ1" s="145"/>
      <c r="AFR1" s="145"/>
      <c r="AFS1" s="145"/>
      <c r="AFT1" s="145"/>
      <c r="AFU1" s="145"/>
      <c r="AFV1" s="145"/>
      <c r="AFW1" s="145"/>
      <c r="AFX1" s="145"/>
      <c r="AFY1" s="145"/>
      <c r="AFZ1" s="145"/>
      <c r="AGA1" s="145"/>
      <c r="AGB1" s="145"/>
      <c r="AGC1" s="145"/>
      <c r="AGD1" s="145"/>
      <c r="AGE1" s="145"/>
      <c r="AGF1" s="145"/>
      <c r="AGG1" s="145"/>
      <c r="AGH1" s="145"/>
      <c r="AGI1" s="145"/>
      <c r="AGJ1" s="145"/>
      <c r="AGK1" s="145"/>
      <c r="AGL1" s="145"/>
      <c r="AGM1" s="145"/>
      <c r="AGN1" s="145"/>
      <c r="AGO1" s="145"/>
      <c r="AGP1" s="145"/>
      <c r="AGQ1" s="145"/>
      <c r="AGR1" s="145"/>
      <c r="AGS1" s="145"/>
      <c r="AGT1" s="145"/>
      <c r="AGU1" s="145"/>
      <c r="AGV1" s="145"/>
      <c r="AGW1" s="145"/>
      <c r="AGX1" s="145"/>
      <c r="AGY1" s="145"/>
      <c r="AGZ1" s="145"/>
      <c r="AHA1" s="145"/>
      <c r="AHB1" s="145"/>
      <c r="AHC1" s="145"/>
      <c r="AHD1" s="145"/>
      <c r="AHE1" s="145"/>
      <c r="AHF1" s="145"/>
      <c r="AHG1" s="145"/>
      <c r="AHH1" s="145"/>
      <c r="AHI1" s="145"/>
      <c r="AHJ1" s="145"/>
      <c r="AHK1" s="145"/>
      <c r="AHL1" s="145"/>
      <c r="AHM1" s="145"/>
      <c r="AHN1" s="145"/>
      <c r="AHO1" s="145"/>
      <c r="AHP1" s="145"/>
      <c r="AHQ1" s="145"/>
      <c r="AHR1" s="145"/>
      <c r="AHS1" s="145"/>
      <c r="AHT1" s="145"/>
      <c r="AHU1" s="145"/>
      <c r="AHV1" s="145"/>
      <c r="AHW1" s="145"/>
      <c r="AHX1" s="145"/>
      <c r="AHY1" s="145"/>
      <c r="AHZ1" s="145"/>
      <c r="AIA1" s="145"/>
      <c r="AIB1" s="145"/>
      <c r="AIC1" s="145"/>
      <c r="AID1" s="145"/>
      <c r="AIE1" s="145"/>
      <c r="AIF1" s="145"/>
      <c r="AIG1" s="145"/>
      <c r="AIH1" s="145"/>
      <c r="AII1" s="145"/>
      <c r="AIJ1" s="145"/>
      <c r="AIK1" s="145"/>
      <c r="AIL1" s="145"/>
      <c r="AIM1" s="145"/>
      <c r="AIN1" s="145"/>
      <c r="AIO1" s="145"/>
      <c r="AIP1" s="145"/>
      <c r="AIQ1" s="145"/>
      <c r="AIR1" s="145"/>
      <c r="AIS1" s="145"/>
      <c r="AIT1" s="145"/>
      <c r="AIU1" s="145"/>
      <c r="AIV1" s="145"/>
      <c r="AIW1" s="145"/>
      <c r="AIX1" s="145"/>
      <c r="AIY1" s="145"/>
      <c r="AIZ1" s="145"/>
      <c r="AJA1" s="145"/>
      <c r="AJB1" s="145"/>
      <c r="AJC1" s="145"/>
      <c r="AJD1" s="145"/>
      <c r="AJE1" s="145"/>
      <c r="AJF1" s="145"/>
      <c r="AJG1" s="145"/>
      <c r="AJH1" s="145"/>
      <c r="AJI1" s="145"/>
      <c r="AJJ1" s="145"/>
      <c r="AJK1" s="145"/>
      <c r="AJL1" s="145"/>
      <c r="AJM1" s="145"/>
      <c r="AJN1" s="145"/>
      <c r="AJO1" s="145"/>
      <c r="AJP1" s="145"/>
      <c r="AJQ1" s="145"/>
      <c r="AJR1" s="145"/>
      <c r="AJS1" s="145"/>
      <c r="AJT1" s="145"/>
      <c r="AJU1" s="145"/>
      <c r="AJV1" s="145"/>
      <c r="AJW1" s="145"/>
      <c r="AJX1" s="145"/>
      <c r="AJY1" s="145"/>
      <c r="AJZ1" s="145"/>
      <c r="AKA1" s="145"/>
      <c r="AKB1" s="145"/>
      <c r="AKC1" s="145"/>
      <c r="AKD1" s="145"/>
      <c r="AKE1" s="145"/>
      <c r="AKF1" s="145"/>
      <c r="AKG1" s="145"/>
      <c r="AKH1" s="145"/>
      <c r="AKI1" s="145"/>
      <c r="AKJ1" s="145"/>
      <c r="AKK1" s="145"/>
      <c r="AKL1" s="145"/>
      <c r="AKM1" s="145"/>
      <c r="AKN1" s="145"/>
      <c r="AKO1" s="145"/>
      <c r="AKP1" s="145"/>
      <c r="AKQ1" s="145"/>
      <c r="AKR1" s="145"/>
      <c r="AKS1" s="145"/>
      <c r="AKT1" s="145"/>
      <c r="AKU1" s="145"/>
      <c r="AKV1" s="145"/>
      <c r="AKW1" s="145"/>
      <c r="AKX1" s="145"/>
      <c r="AKY1" s="145"/>
      <c r="AKZ1" s="145"/>
      <c r="ALA1" s="145"/>
      <c r="ALB1" s="145"/>
      <c r="ALC1" s="145"/>
      <c r="ALD1" s="145"/>
      <c r="ALE1" s="145"/>
      <c r="ALF1" s="145"/>
      <c r="ALG1" s="145"/>
      <c r="ALH1" s="145"/>
      <c r="ALI1" s="145"/>
      <c r="ALJ1" s="145"/>
      <c r="ALK1" s="145"/>
      <c r="ALL1" s="145"/>
      <c r="ALM1" s="145"/>
      <c r="ALN1" s="145"/>
      <c r="ALO1" s="145"/>
      <c r="ALP1" s="145"/>
      <c r="ALQ1" s="145"/>
      <c r="ALR1" s="145"/>
      <c r="ALS1" s="145"/>
      <c r="ALT1" s="145"/>
      <c r="ALU1" s="145"/>
      <c r="ALV1" s="145"/>
      <c r="ALW1" s="145"/>
      <c r="ALX1" s="145"/>
      <c r="ALY1" s="145"/>
      <c r="ALZ1" s="145"/>
      <c r="AMA1" s="145"/>
      <c r="AMB1" s="145"/>
      <c r="AMC1" s="145"/>
      <c r="AMD1" s="145"/>
      <c r="AME1" s="145"/>
      <c r="AMF1" s="145"/>
      <c r="AMG1" s="145"/>
      <c r="AMH1" s="145"/>
      <c r="AMI1" s="145"/>
      <c r="AMJ1" s="145"/>
      <c r="AMK1" s="145"/>
      <c r="AML1" s="145"/>
      <c r="AMM1" s="145"/>
      <c r="AMN1" s="145"/>
      <c r="AMO1" s="145"/>
      <c r="AMP1" s="145"/>
      <c r="AMQ1" s="145"/>
      <c r="AMR1" s="145"/>
      <c r="AMS1" s="145"/>
      <c r="AMT1" s="145"/>
      <c r="AMU1" s="145"/>
      <c r="AMV1" s="145"/>
      <c r="AMW1" s="145"/>
      <c r="AMX1" s="145"/>
      <c r="AMY1" s="145"/>
      <c r="AMZ1" s="145"/>
      <c r="ANA1" s="145"/>
      <c r="ANB1" s="145"/>
      <c r="ANC1" s="145"/>
      <c r="AND1" s="145"/>
      <c r="ANE1" s="145"/>
      <c r="ANF1" s="145"/>
      <c r="ANG1" s="145"/>
      <c r="ANH1" s="145"/>
      <c r="ANI1" s="145"/>
      <c r="ANJ1" s="145"/>
      <c r="ANK1" s="145"/>
      <c r="ANL1" s="145"/>
      <c r="ANM1" s="145"/>
      <c r="ANN1" s="145"/>
      <c r="ANO1" s="145"/>
      <c r="ANP1" s="145"/>
      <c r="ANQ1" s="145"/>
      <c r="ANR1" s="145"/>
      <c r="ANS1" s="145"/>
      <c r="ANT1" s="145"/>
      <c r="ANU1" s="145"/>
      <c r="ANV1" s="145"/>
      <c r="ANW1" s="145"/>
      <c r="ANX1" s="145"/>
      <c r="ANY1" s="145"/>
      <c r="ANZ1" s="145"/>
      <c r="AOA1" s="145"/>
      <c r="AOB1" s="145"/>
      <c r="AOC1" s="145"/>
      <c r="AOD1" s="145"/>
      <c r="AOE1" s="145"/>
      <c r="AOF1" s="145"/>
      <c r="AOG1" s="145"/>
      <c r="AOH1" s="145"/>
      <c r="AOI1" s="145"/>
      <c r="AOJ1" s="145"/>
      <c r="AOK1" s="145"/>
      <c r="AOL1" s="145"/>
      <c r="AOM1" s="145"/>
      <c r="AON1" s="145"/>
      <c r="AOO1" s="145"/>
      <c r="AOP1" s="145"/>
      <c r="AOQ1" s="145"/>
      <c r="AOR1" s="145"/>
      <c r="AOS1" s="145"/>
      <c r="AOT1" s="145"/>
      <c r="AOU1" s="145"/>
      <c r="AOV1" s="145"/>
      <c r="AOW1" s="145"/>
      <c r="AOX1" s="145"/>
      <c r="AOY1" s="145"/>
      <c r="AOZ1" s="145"/>
      <c r="APA1" s="145"/>
      <c r="APB1" s="145"/>
      <c r="APC1" s="145"/>
      <c r="APD1" s="145"/>
      <c r="APE1" s="145"/>
      <c r="APF1" s="145"/>
      <c r="APG1" s="145"/>
      <c r="APH1" s="145"/>
      <c r="API1" s="145"/>
      <c r="APJ1" s="145"/>
      <c r="APK1" s="145"/>
      <c r="APL1" s="145"/>
      <c r="APM1" s="145"/>
      <c r="APN1" s="145"/>
      <c r="APO1" s="145"/>
      <c r="APP1" s="145"/>
      <c r="APQ1" s="145"/>
      <c r="APR1" s="145"/>
      <c r="APS1" s="145"/>
      <c r="APT1" s="145"/>
      <c r="APU1" s="145"/>
      <c r="APV1" s="145"/>
      <c r="APW1" s="145"/>
      <c r="APX1" s="145"/>
      <c r="APY1" s="145"/>
      <c r="APZ1" s="145"/>
      <c r="AQA1" s="145"/>
      <c r="AQB1" s="145"/>
      <c r="AQC1" s="145"/>
      <c r="AQD1" s="145"/>
      <c r="AQE1" s="145"/>
      <c r="AQF1" s="145"/>
      <c r="AQG1" s="145"/>
      <c r="AQH1" s="145"/>
      <c r="AQI1" s="145"/>
      <c r="AQJ1" s="145"/>
      <c r="AQK1" s="145"/>
      <c r="AQL1" s="145"/>
      <c r="AQM1" s="145"/>
      <c r="AQN1" s="145"/>
      <c r="AQO1" s="145"/>
      <c r="AQP1" s="145"/>
      <c r="AQQ1" s="145"/>
      <c r="AQR1" s="145"/>
      <c r="AQS1" s="145"/>
      <c r="AQT1" s="145"/>
      <c r="AQU1" s="145"/>
      <c r="AQV1" s="145"/>
      <c r="AQW1" s="145"/>
      <c r="AQX1" s="145"/>
      <c r="AQY1" s="145"/>
      <c r="AQZ1" s="145"/>
      <c r="ARA1" s="145"/>
      <c r="ARB1" s="145"/>
      <c r="ARC1" s="145"/>
      <c r="ARD1" s="145"/>
      <c r="ARE1" s="145"/>
      <c r="ARF1" s="145"/>
      <c r="ARG1" s="145"/>
      <c r="ARH1" s="145"/>
      <c r="ARI1" s="145"/>
      <c r="ARJ1" s="145"/>
      <c r="ARK1" s="145"/>
      <c r="ARL1" s="145"/>
      <c r="ARM1" s="145"/>
      <c r="ARN1" s="145"/>
      <c r="ARO1" s="145"/>
      <c r="ARP1" s="145"/>
      <c r="ARQ1" s="145"/>
      <c r="ARR1" s="145"/>
      <c r="ARS1" s="145"/>
      <c r="ART1" s="145"/>
      <c r="ARU1" s="145"/>
      <c r="ARV1" s="145"/>
      <c r="ARW1" s="145"/>
      <c r="ARX1" s="145"/>
      <c r="ARY1" s="145"/>
      <c r="ARZ1" s="145"/>
      <c r="ASA1" s="145"/>
      <c r="ASB1" s="145"/>
      <c r="ASC1" s="145"/>
      <c r="ASD1" s="145"/>
      <c r="ASE1" s="145"/>
      <c r="ASF1" s="145"/>
      <c r="ASG1" s="145"/>
      <c r="ASH1" s="145"/>
      <c r="ASI1" s="145"/>
      <c r="ASJ1" s="145"/>
      <c r="ASK1" s="145"/>
      <c r="ASL1" s="145"/>
      <c r="ASM1" s="145"/>
      <c r="ASN1" s="145"/>
      <c r="ASO1" s="145"/>
      <c r="ASP1" s="145"/>
      <c r="ASQ1" s="145"/>
      <c r="ASR1" s="145"/>
      <c r="ASS1" s="145"/>
      <c r="AST1" s="145"/>
      <c r="ASU1" s="145"/>
      <c r="ASV1" s="145"/>
      <c r="ASW1" s="145"/>
      <c r="ASX1" s="145"/>
      <c r="ASY1" s="145"/>
      <c r="ASZ1" s="145"/>
      <c r="ATA1" s="145"/>
      <c r="ATB1" s="145"/>
      <c r="ATC1" s="145"/>
      <c r="ATD1" s="145"/>
      <c r="ATE1" s="145"/>
      <c r="ATF1" s="145"/>
      <c r="ATG1" s="145"/>
      <c r="ATH1" s="145"/>
      <c r="ATI1" s="145"/>
      <c r="ATJ1" s="145"/>
      <c r="ATK1" s="145"/>
      <c r="ATL1" s="145"/>
      <c r="ATM1" s="145"/>
      <c r="ATN1" s="145"/>
      <c r="ATO1" s="145"/>
      <c r="ATP1" s="145"/>
      <c r="ATQ1" s="145"/>
      <c r="ATR1" s="145"/>
      <c r="ATS1" s="145"/>
      <c r="ATT1" s="145"/>
      <c r="ATU1" s="145"/>
      <c r="ATV1" s="145"/>
      <c r="ATW1" s="145"/>
      <c r="ATX1" s="145"/>
      <c r="ATY1" s="145"/>
      <c r="ATZ1" s="145"/>
      <c r="AUA1" s="145"/>
      <c r="AUB1" s="145"/>
      <c r="AUC1" s="145"/>
      <c r="AUD1" s="145"/>
      <c r="AUE1" s="145"/>
      <c r="AUF1" s="145"/>
      <c r="AUG1" s="145"/>
      <c r="AUH1" s="145"/>
      <c r="AUI1" s="145"/>
      <c r="AUJ1" s="145"/>
      <c r="AUK1" s="145"/>
      <c r="AUL1" s="145"/>
      <c r="AUM1" s="145"/>
      <c r="AUN1" s="145"/>
      <c r="AUO1" s="145"/>
      <c r="AUP1" s="145"/>
      <c r="AUQ1" s="145"/>
      <c r="AUR1" s="145"/>
      <c r="AUS1" s="145"/>
      <c r="AUT1" s="145"/>
      <c r="AUU1" s="145"/>
      <c r="AUV1" s="145"/>
      <c r="AUW1" s="145"/>
      <c r="AUX1" s="145"/>
      <c r="AUY1" s="145"/>
      <c r="AUZ1" s="145"/>
      <c r="AVA1" s="145"/>
      <c r="AVB1" s="145"/>
      <c r="AVC1" s="145"/>
      <c r="AVD1" s="145"/>
      <c r="AVE1" s="145"/>
      <c r="AVF1" s="145"/>
      <c r="AVG1" s="145"/>
      <c r="AVH1" s="145"/>
      <c r="AVI1" s="145"/>
      <c r="AVJ1" s="145"/>
      <c r="AVK1" s="145"/>
      <c r="AVL1" s="145"/>
      <c r="AVM1" s="145"/>
      <c r="AVN1" s="145"/>
      <c r="AVO1" s="145"/>
      <c r="AVP1" s="145"/>
      <c r="AVQ1" s="145"/>
      <c r="AVR1" s="145"/>
      <c r="AVS1" s="145"/>
      <c r="AVT1" s="145"/>
      <c r="AVU1" s="145"/>
      <c r="AVV1" s="145"/>
      <c r="AVW1" s="145"/>
      <c r="AVX1" s="145"/>
      <c r="AVY1" s="145"/>
      <c r="AVZ1" s="145"/>
      <c r="AWA1" s="145"/>
      <c r="AWB1" s="145"/>
      <c r="AWC1" s="145"/>
      <c r="AWD1" s="145"/>
      <c r="AWE1" s="145"/>
      <c r="AWF1" s="145"/>
      <c r="AWG1" s="145"/>
      <c r="AWH1" s="145"/>
      <c r="AWI1" s="145"/>
      <c r="AWJ1" s="145"/>
      <c r="AWK1" s="145"/>
      <c r="AWL1" s="145"/>
      <c r="AWM1" s="145"/>
      <c r="AWN1" s="145"/>
      <c r="AWO1" s="145"/>
      <c r="AWP1" s="145"/>
      <c r="AWQ1" s="145"/>
      <c r="AWR1" s="145"/>
      <c r="AWS1" s="145"/>
      <c r="AWT1" s="145"/>
      <c r="AWU1" s="145"/>
      <c r="AWV1" s="145"/>
      <c r="AWW1" s="145"/>
      <c r="AWX1" s="145"/>
      <c r="AWY1" s="145"/>
      <c r="AWZ1" s="145"/>
      <c r="AXA1" s="145"/>
      <c r="AXB1" s="145"/>
      <c r="AXC1" s="145"/>
      <c r="AXD1" s="145"/>
      <c r="AXE1" s="145"/>
      <c r="AXF1" s="145"/>
      <c r="AXG1" s="145"/>
      <c r="AXH1" s="145"/>
      <c r="AXI1" s="145"/>
      <c r="AXJ1" s="145"/>
      <c r="AXK1" s="145"/>
      <c r="AXL1" s="145"/>
      <c r="AXM1" s="145"/>
      <c r="AXN1" s="145"/>
      <c r="AXO1" s="145"/>
      <c r="AXP1" s="145"/>
      <c r="AXQ1" s="145"/>
      <c r="AXR1" s="145"/>
      <c r="AXS1" s="145"/>
      <c r="AXT1" s="145"/>
      <c r="AXU1" s="145"/>
      <c r="AXV1" s="145"/>
      <c r="AXW1" s="145"/>
      <c r="AXX1" s="145"/>
      <c r="AXY1" s="145"/>
      <c r="AXZ1" s="145"/>
      <c r="AYA1" s="145"/>
      <c r="AYB1" s="145"/>
      <c r="AYC1" s="145"/>
      <c r="AYD1" s="145"/>
      <c r="AYE1" s="145"/>
      <c r="AYF1" s="145"/>
      <c r="AYG1" s="145"/>
      <c r="AYH1" s="145"/>
      <c r="AYI1" s="145"/>
      <c r="AYJ1" s="145"/>
      <c r="AYK1" s="145"/>
      <c r="AYL1" s="145"/>
      <c r="AYM1" s="145"/>
      <c r="AYN1" s="145"/>
      <c r="AYO1" s="145"/>
      <c r="AYP1" s="145"/>
      <c r="AYQ1" s="145"/>
      <c r="AYR1" s="145"/>
      <c r="AYS1" s="145"/>
      <c r="AYT1" s="145"/>
      <c r="AYU1" s="145"/>
      <c r="AYV1" s="145"/>
      <c r="AYW1" s="145"/>
      <c r="AYX1" s="145"/>
      <c r="AYY1" s="145"/>
      <c r="AYZ1" s="145"/>
      <c r="AZA1" s="145"/>
      <c r="AZB1" s="145"/>
      <c r="AZC1" s="145"/>
      <c r="AZD1" s="145"/>
      <c r="AZE1" s="145"/>
      <c r="AZF1" s="145"/>
      <c r="AZG1" s="145"/>
      <c r="AZH1" s="145"/>
      <c r="AZI1" s="145"/>
      <c r="AZJ1" s="145"/>
      <c r="AZK1" s="145"/>
      <c r="AZL1" s="145"/>
      <c r="AZM1" s="145"/>
      <c r="AZN1" s="145"/>
      <c r="AZO1" s="145"/>
      <c r="AZP1" s="145"/>
      <c r="AZQ1" s="145"/>
      <c r="AZR1" s="145"/>
      <c r="AZS1" s="145"/>
      <c r="AZT1" s="145"/>
      <c r="AZU1" s="145"/>
      <c r="AZV1" s="145"/>
      <c r="AZW1" s="145"/>
      <c r="AZX1" s="145"/>
      <c r="AZY1" s="145"/>
      <c r="AZZ1" s="145"/>
      <c r="BAA1" s="145"/>
      <c r="BAB1" s="145"/>
      <c r="BAC1" s="145"/>
      <c r="BAD1" s="145"/>
      <c r="BAE1" s="145"/>
      <c r="BAF1" s="145"/>
      <c r="BAG1" s="145"/>
      <c r="BAH1" s="145"/>
      <c r="BAI1" s="145"/>
      <c r="BAJ1" s="145"/>
      <c r="BAK1" s="145"/>
      <c r="BAL1" s="145"/>
      <c r="BAM1" s="145"/>
      <c r="BAN1" s="145"/>
      <c r="BAO1" s="145"/>
      <c r="BAP1" s="145"/>
      <c r="BAQ1" s="145"/>
      <c r="BAR1" s="145"/>
      <c r="BAS1" s="145"/>
      <c r="BAT1" s="145"/>
      <c r="BAU1" s="145"/>
      <c r="BAV1" s="145"/>
      <c r="BAW1" s="145"/>
      <c r="BAX1" s="145"/>
      <c r="BAY1" s="145"/>
      <c r="BAZ1" s="145"/>
      <c r="BBA1" s="145"/>
      <c r="BBB1" s="145"/>
      <c r="BBC1" s="145"/>
      <c r="BBD1" s="145"/>
      <c r="BBE1" s="145"/>
      <c r="BBF1" s="145"/>
      <c r="BBG1" s="145"/>
      <c r="BBH1" s="145"/>
      <c r="BBI1" s="145"/>
      <c r="BBJ1" s="145"/>
      <c r="BBK1" s="145"/>
      <c r="BBL1" s="145"/>
      <c r="BBM1" s="145"/>
      <c r="BBN1" s="145"/>
      <c r="BBO1" s="145"/>
      <c r="BBP1" s="145"/>
      <c r="BBQ1" s="145"/>
      <c r="BBR1" s="145"/>
      <c r="BBS1" s="145"/>
      <c r="BBT1" s="145"/>
      <c r="BBU1" s="145"/>
      <c r="BBV1" s="145"/>
      <c r="BBW1" s="145"/>
      <c r="BBX1" s="145"/>
      <c r="BBY1" s="145"/>
      <c r="BBZ1" s="145"/>
      <c r="BCA1" s="145"/>
      <c r="BCB1" s="145"/>
      <c r="BCC1" s="145"/>
      <c r="BCD1" s="145"/>
      <c r="BCE1" s="145"/>
      <c r="BCF1" s="145"/>
      <c r="BCG1" s="145"/>
      <c r="BCH1" s="145"/>
      <c r="BCI1" s="145"/>
      <c r="BCJ1" s="145"/>
      <c r="BCK1" s="145"/>
      <c r="BCL1" s="145"/>
      <c r="BCM1" s="145"/>
      <c r="BCN1" s="145"/>
      <c r="BCO1" s="145"/>
      <c r="BCP1" s="145"/>
      <c r="BCQ1" s="145"/>
      <c r="BCR1" s="145"/>
      <c r="BCS1" s="145"/>
      <c r="BCT1" s="145"/>
      <c r="BCU1" s="145"/>
      <c r="BCV1" s="145"/>
      <c r="BCW1" s="145"/>
      <c r="BCX1" s="145"/>
      <c r="BCY1" s="145"/>
      <c r="BCZ1" s="145"/>
      <c r="BDA1" s="145"/>
      <c r="BDB1" s="145"/>
      <c r="BDC1" s="145"/>
      <c r="BDD1" s="145"/>
      <c r="BDE1" s="145"/>
      <c r="BDF1" s="145"/>
      <c r="BDG1" s="145"/>
      <c r="BDH1" s="145"/>
      <c r="BDI1" s="145"/>
      <c r="BDJ1" s="145"/>
      <c r="BDK1" s="145"/>
      <c r="BDL1" s="145"/>
      <c r="BDM1" s="145"/>
      <c r="BDN1" s="145"/>
      <c r="BDO1" s="145"/>
      <c r="BDP1" s="145"/>
      <c r="BDQ1" s="145"/>
      <c r="BDR1" s="145"/>
      <c r="BDS1" s="145"/>
      <c r="BDT1" s="145"/>
      <c r="BDU1" s="145"/>
      <c r="BDV1" s="145"/>
      <c r="BDW1" s="145"/>
      <c r="BDX1" s="145"/>
      <c r="BDY1" s="145"/>
      <c r="BDZ1" s="145"/>
      <c r="BEA1" s="145"/>
      <c r="BEB1" s="145"/>
      <c r="BEC1" s="145"/>
      <c r="BED1" s="145"/>
      <c r="BEE1" s="145"/>
      <c r="BEF1" s="145"/>
      <c r="BEG1" s="145"/>
      <c r="BEH1" s="145"/>
      <c r="BEI1" s="145"/>
      <c r="BEJ1" s="145"/>
      <c r="BEK1" s="145"/>
      <c r="BEL1" s="145"/>
      <c r="BEM1" s="145"/>
      <c r="BEN1" s="145"/>
      <c r="BEO1" s="145"/>
      <c r="BEP1" s="145"/>
      <c r="BEQ1" s="145"/>
      <c r="BER1" s="145"/>
      <c r="BES1" s="145"/>
      <c r="BET1" s="145"/>
      <c r="BEU1" s="145"/>
      <c r="BEV1" s="145"/>
      <c r="BEW1" s="145"/>
      <c r="BEX1" s="145"/>
      <c r="BEY1" s="145"/>
      <c r="BEZ1" s="145"/>
      <c r="BFA1" s="145"/>
      <c r="BFB1" s="145"/>
      <c r="BFC1" s="145"/>
      <c r="BFD1" s="145"/>
      <c r="BFE1" s="145"/>
      <c r="BFF1" s="145"/>
      <c r="BFG1" s="145"/>
      <c r="BFH1" s="145"/>
      <c r="BFI1" s="145"/>
      <c r="BFJ1" s="145"/>
      <c r="BFK1" s="145"/>
      <c r="BFL1" s="145"/>
      <c r="BFM1" s="145"/>
      <c r="BFN1" s="145"/>
      <c r="BFO1" s="145"/>
      <c r="BFP1" s="145"/>
      <c r="BFQ1" s="145"/>
      <c r="BFR1" s="145"/>
      <c r="BFS1" s="145"/>
      <c r="BFT1" s="145"/>
      <c r="BFU1" s="145"/>
      <c r="BFV1" s="145"/>
      <c r="BFW1" s="145"/>
      <c r="BFX1" s="145"/>
      <c r="BFY1" s="145"/>
      <c r="BFZ1" s="145"/>
      <c r="BGA1" s="145"/>
      <c r="BGB1" s="145"/>
      <c r="BGC1" s="145"/>
      <c r="BGD1" s="145"/>
      <c r="BGE1" s="145"/>
      <c r="BGF1" s="145"/>
      <c r="BGG1" s="145"/>
      <c r="BGH1" s="145"/>
      <c r="BGI1" s="145"/>
      <c r="BGJ1" s="145"/>
      <c r="BGK1" s="145"/>
      <c r="BGL1" s="145"/>
      <c r="BGM1" s="145"/>
      <c r="BGN1" s="145"/>
      <c r="BGO1" s="145"/>
      <c r="BGP1" s="145"/>
      <c r="BGQ1" s="145"/>
      <c r="BGR1" s="145"/>
      <c r="BGS1" s="145"/>
      <c r="BGT1" s="145"/>
      <c r="BGU1" s="145"/>
      <c r="BGV1" s="145"/>
      <c r="BGW1" s="145"/>
      <c r="BGX1" s="145"/>
      <c r="BGY1" s="145"/>
      <c r="BGZ1" s="145"/>
      <c r="BHA1" s="145"/>
      <c r="BHB1" s="145"/>
      <c r="BHC1" s="145"/>
      <c r="BHD1" s="145"/>
      <c r="BHE1" s="145"/>
      <c r="BHF1" s="145"/>
      <c r="BHG1" s="145"/>
      <c r="BHH1" s="145"/>
      <c r="BHI1" s="145"/>
      <c r="BHJ1" s="145"/>
      <c r="BHK1" s="145"/>
      <c r="BHL1" s="145"/>
      <c r="BHM1" s="145"/>
      <c r="BHN1" s="145"/>
      <c r="BHO1" s="145"/>
      <c r="BHP1" s="145"/>
      <c r="BHQ1" s="145"/>
      <c r="BHR1" s="145"/>
      <c r="BHS1" s="145"/>
      <c r="BHT1" s="145"/>
      <c r="BHU1" s="145"/>
      <c r="BHV1" s="145"/>
      <c r="BHW1" s="145"/>
      <c r="BHX1" s="145"/>
      <c r="BHY1" s="145"/>
      <c r="BHZ1" s="145"/>
      <c r="BIA1" s="145"/>
      <c r="BIB1" s="145"/>
      <c r="BIC1" s="145"/>
      <c r="BID1" s="145"/>
      <c r="BIE1" s="145"/>
      <c r="BIF1" s="145"/>
      <c r="BIG1" s="145"/>
      <c r="BIH1" s="145"/>
      <c r="BII1" s="145"/>
      <c r="BIJ1" s="145"/>
      <c r="BIK1" s="145"/>
      <c r="BIL1" s="145"/>
      <c r="BIM1" s="145"/>
      <c r="BIN1" s="145"/>
      <c r="BIO1" s="145"/>
      <c r="BIP1" s="145"/>
      <c r="BIQ1" s="145"/>
      <c r="BIR1" s="145"/>
      <c r="BIS1" s="145"/>
      <c r="BIT1" s="145"/>
      <c r="BIU1" s="145"/>
      <c r="BIV1" s="145"/>
      <c r="BIW1" s="145"/>
      <c r="BIX1" s="145"/>
      <c r="BIY1" s="145"/>
      <c r="BIZ1" s="145"/>
      <c r="BJA1" s="145"/>
      <c r="BJB1" s="145"/>
      <c r="BJC1" s="145"/>
      <c r="BJD1" s="145"/>
      <c r="BJE1" s="145"/>
      <c r="BJF1" s="145"/>
      <c r="BJG1" s="145"/>
      <c r="BJH1" s="145"/>
      <c r="BJI1" s="145"/>
      <c r="BJJ1" s="145"/>
      <c r="BJK1" s="145"/>
      <c r="BJL1" s="145"/>
      <c r="BJM1" s="145"/>
      <c r="BJN1" s="145"/>
      <c r="BJO1" s="145"/>
      <c r="BJP1" s="145"/>
      <c r="BJQ1" s="145"/>
      <c r="BJR1" s="145"/>
      <c r="BJS1" s="145"/>
      <c r="BJT1" s="145"/>
      <c r="BJU1" s="145"/>
      <c r="BJV1" s="145"/>
      <c r="BJW1" s="145"/>
      <c r="BJX1" s="145"/>
      <c r="BJY1" s="145"/>
      <c r="BJZ1" s="145"/>
      <c r="BKA1" s="145"/>
      <c r="BKB1" s="145"/>
      <c r="BKC1" s="145"/>
      <c r="BKD1" s="145"/>
      <c r="BKE1" s="145"/>
      <c r="BKF1" s="145"/>
      <c r="BKG1" s="145"/>
      <c r="BKH1" s="145"/>
      <c r="BKI1" s="145"/>
      <c r="BKJ1" s="145"/>
      <c r="BKK1" s="145"/>
      <c r="BKL1" s="145"/>
      <c r="BKM1" s="145"/>
      <c r="BKN1" s="145"/>
      <c r="BKO1" s="145"/>
      <c r="BKP1" s="145"/>
      <c r="BKQ1" s="145"/>
      <c r="BKR1" s="145"/>
      <c r="BKS1" s="145"/>
      <c r="BKT1" s="145"/>
      <c r="BKU1" s="145"/>
      <c r="BKV1" s="145"/>
      <c r="BKW1" s="145"/>
      <c r="BKX1" s="145"/>
      <c r="BKY1" s="145"/>
      <c r="BKZ1" s="145"/>
      <c r="BLA1" s="145"/>
      <c r="BLB1" s="145"/>
      <c r="BLC1" s="145"/>
      <c r="BLD1" s="145"/>
      <c r="BLE1" s="145"/>
      <c r="BLF1" s="145"/>
      <c r="BLG1" s="145"/>
      <c r="BLH1" s="145"/>
      <c r="BLI1" s="145"/>
      <c r="BLJ1" s="145"/>
      <c r="BLK1" s="145"/>
      <c r="BLL1" s="145"/>
      <c r="BLM1" s="145"/>
      <c r="BLN1" s="145"/>
      <c r="BLO1" s="145"/>
      <c r="BLP1" s="145"/>
      <c r="BLQ1" s="145"/>
      <c r="BLR1" s="145"/>
      <c r="BLS1" s="145"/>
      <c r="BLT1" s="145"/>
      <c r="BLU1" s="145"/>
      <c r="BLV1" s="145"/>
      <c r="BLW1" s="145"/>
      <c r="BLX1" s="145"/>
      <c r="BLY1" s="145"/>
      <c r="BLZ1" s="145"/>
      <c r="BMA1" s="145"/>
      <c r="BMB1" s="145"/>
      <c r="BMC1" s="145"/>
      <c r="BMD1" s="145"/>
      <c r="BME1" s="145"/>
      <c r="BMF1" s="145"/>
      <c r="BMG1" s="145"/>
      <c r="BMH1" s="145"/>
      <c r="BMI1" s="145"/>
      <c r="BMJ1" s="145"/>
      <c r="BMK1" s="145"/>
      <c r="BML1" s="145"/>
      <c r="BMM1" s="145"/>
      <c r="BMN1" s="145"/>
      <c r="BMO1" s="145"/>
      <c r="BMP1" s="145"/>
      <c r="BMQ1" s="145"/>
      <c r="BMR1" s="145"/>
      <c r="BMS1" s="145"/>
      <c r="BMT1" s="145"/>
      <c r="BMU1" s="145"/>
      <c r="BMV1" s="145"/>
      <c r="BMW1" s="145"/>
      <c r="BMX1" s="145"/>
      <c r="BMY1" s="145"/>
      <c r="BMZ1" s="145"/>
      <c r="BNA1" s="145"/>
      <c r="BNB1" s="145"/>
      <c r="BNC1" s="145"/>
      <c r="BND1" s="145"/>
      <c r="BNE1" s="145"/>
      <c r="BNF1" s="145"/>
      <c r="BNG1" s="145"/>
      <c r="BNH1" s="145"/>
      <c r="BNI1" s="145"/>
      <c r="BNJ1" s="145"/>
      <c r="BNK1" s="145"/>
      <c r="BNL1" s="145"/>
      <c r="BNM1" s="145"/>
      <c r="BNN1" s="145"/>
      <c r="BNO1" s="145"/>
      <c r="BNP1" s="145"/>
      <c r="BNQ1" s="145"/>
      <c r="BNR1" s="145"/>
      <c r="BNS1" s="145"/>
      <c r="BNT1" s="145"/>
      <c r="BNU1" s="145"/>
      <c r="BNV1" s="145"/>
      <c r="BNW1" s="145"/>
      <c r="BNX1" s="145"/>
      <c r="BNY1" s="145"/>
      <c r="BNZ1" s="145"/>
      <c r="BOA1" s="145"/>
      <c r="BOB1" s="145"/>
      <c r="BOC1" s="145"/>
      <c r="BOD1" s="145"/>
      <c r="BOE1" s="145"/>
      <c r="BOF1" s="145"/>
      <c r="BOG1" s="145"/>
      <c r="BOH1" s="145"/>
      <c r="BOI1" s="145"/>
      <c r="BOJ1" s="145"/>
      <c r="BOK1" s="145"/>
      <c r="BOL1" s="145"/>
      <c r="BOM1" s="145"/>
      <c r="BON1" s="145"/>
      <c r="BOO1" s="145"/>
      <c r="BOP1" s="145"/>
      <c r="BOQ1" s="145"/>
      <c r="BOR1" s="145"/>
      <c r="BOS1" s="145"/>
      <c r="BOT1" s="145"/>
      <c r="BOU1" s="145"/>
      <c r="BOV1" s="145"/>
      <c r="BOW1" s="145"/>
      <c r="BOX1" s="145"/>
      <c r="BOY1" s="145"/>
      <c r="BOZ1" s="145"/>
      <c r="BPA1" s="145"/>
      <c r="BPB1" s="145"/>
      <c r="BPC1" s="145"/>
      <c r="BPD1" s="145"/>
      <c r="BPE1" s="145"/>
      <c r="BPF1" s="145"/>
      <c r="BPG1" s="145"/>
      <c r="BPH1" s="145"/>
      <c r="BPI1" s="145"/>
      <c r="BPJ1" s="145"/>
      <c r="BPK1" s="145"/>
      <c r="BPL1" s="145"/>
      <c r="BPM1" s="145"/>
      <c r="BPN1" s="145"/>
      <c r="BPO1" s="145"/>
      <c r="BPP1" s="145"/>
      <c r="BPQ1" s="145"/>
      <c r="BPR1" s="145"/>
      <c r="BPS1" s="145"/>
      <c r="BPT1" s="145"/>
      <c r="BPU1" s="145"/>
      <c r="BPV1" s="145"/>
      <c r="BPW1" s="145"/>
      <c r="BPX1" s="145"/>
      <c r="BPY1" s="145"/>
      <c r="BPZ1" s="145"/>
      <c r="BQA1" s="145"/>
      <c r="BQB1" s="145"/>
      <c r="BQC1" s="145"/>
      <c r="BQD1" s="145"/>
      <c r="BQE1" s="145"/>
      <c r="BQF1" s="145"/>
      <c r="BQG1" s="145"/>
      <c r="BQH1" s="145"/>
      <c r="BQI1" s="145"/>
      <c r="BQJ1" s="145"/>
      <c r="BQK1" s="145"/>
      <c r="BQL1" s="145"/>
      <c r="BQM1" s="145"/>
      <c r="BQN1" s="145"/>
      <c r="BQO1" s="145"/>
      <c r="BQP1" s="145"/>
      <c r="BQQ1" s="145"/>
      <c r="BQR1" s="145"/>
      <c r="BQS1" s="145"/>
      <c r="BQT1" s="145"/>
      <c r="BQU1" s="145"/>
      <c r="BQV1" s="145"/>
      <c r="BQW1" s="145"/>
      <c r="BQX1" s="145"/>
      <c r="BQY1" s="145"/>
      <c r="BQZ1" s="145"/>
      <c r="BRA1" s="145"/>
      <c r="BRB1" s="145"/>
      <c r="BRC1" s="145"/>
      <c r="BRD1" s="145"/>
      <c r="BRE1" s="145"/>
      <c r="BRF1" s="145"/>
      <c r="BRG1" s="145"/>
      <c r="BRH1" s="145"/>
      <c r="BRI1" s="145"/>
      <c r="BRJ1" s="145"/>
      <c r="BRK1" s="145"/>
      <c r="BRL1" s="145"/>
      <c r="BRM1" s="145"/>
      <c r="BRN1" s="145"/>
      <c r="BRO1" s="145"/>
      <c r="BRP1" s="145"/>
      <c r="BRQ1" s="145"/>
      <c r="BRR1" s="145"/>
      <c r="BRS1" s="145"/>
      <c r="BRT1" s="145"/>
      <c r="BRU1" s="145"/>
      <c r="BRV1" s="145"/>
      <c r="BRW1" s="145"/>
      <c r="BRX1" s="145"/>
      <c r="BRY1" s="145"/>
      <c r="BRZ1" s="145"/>
      <c r="BSA1" s="145"/>
      <c r="BSB1" s="145"/>
      <c r="BSC1" s="145"/>
      <c r="BSD1" s="145"/>
      <c r="BSE1" s="145"/>
      <c r="BSF1" s="145"/>
      <c r="BSG1" s="145"/>
      <c r="BSH1" s="145"/>
      <c r="BSI1" s="145"/>
      <c r="BSJ1" s="145"/>
      <c r="BSK1" s="145"/>
      <c r="BSL1" s="145"/>
      <c r="BSM1" s="145"/>
      <c r="BSN1" s="145"/>
      <c r="BSO1" s="145"/>
      <c r="BSP1" s="145"/>
      <c r="BSQ1" s="145"/>
      <c r="BSR1" s="145"/>
      <c r="BSS1" s="145"/>
      <c r="BST1" s="145"/>
      <c r="BSU1" s="145"/>
      <c r="BSV1" s="145"/>
      <c r="BSW1" s="145"/>
      <c r="BSX1" s="145"/>
      <c r="BSY1" s="145"/>
      <c r="BSZ1" s="145"/>
      <c r="BTA1" s="145"/>
      <c r="BTB1" s="145"/>
      <c r="BTC1" s="145"/>
      <c r="BTD1" s="145"/>
      <c r="BTE1" s="145"/>
      <c r="BTF1" s="145"/>
      <c r="BTG1" s="145"/>
      <c r="BTH1" s="145"/>
      <c r="BTI1" s="145"/>
      <c r="BTJ1" s="145"/>
      <c r="BTK1" s="145"/>
      <c r="BTL1" s="145"/>
      <c r="BTM1" s="145"/>
      <c r="BTN1" s="145"/>
      <c r="BTO1" s="145"/>
      <c r="BTP1" s="145"/>
      <c r="BTQ1" s="145"/>
      <c r="BTR1" s="145"/>
      <c r="BTS1" s="145"/>
      <c r="BTT1" s="145"/>
      <c r="BTU1" s="145"/>
      <c r="BTV1" s="145"/>
      <c r="BTW1" s="145"/>
      <c r="BTX1" s="145"/>
      <c r="BTY1" s="145"/>
      <c r="BTZ1" s="145"/>
      <c r="BUA1" s="145"/>
      <c r="BUB1" s="145"/>
      <c r="BUC1" s="145"/>
      <c r="BUD1" s="145"/>
      <c r="BUE1" s="145"/>
      <c r="BUF1" s="145"/>
      <c r="BUG1" s="145"/>
      <c r="BUH1" s="145"/>
      <c r="BUI1" s="145"/>
      <c r="BUJ1" s="145"/>
      <c r="BUK1" s="145"/>
      <c r="BUL1" s="145"/>
      <c r="BUM1" s="145"/>
      <c r="BUN1" s="145"/>
      <c r="BUO1" s="145"/>
      <c r="BUP1" s="145"/>
      <c r="BUQ1" s="145"/>
      <c r="BUR1" s="145"/>
      <c r="BUS1" s="145"/>
      <c r="BUT1" s="145"/>
      <c r="BUU1" s="145"/>
      <c r="BUV1" s="145"/>
      <c r="BUW1" s="145"/>
      <c r="BUX1" s="145"/>
      <c r="BUY1" s="145"/>
      <c r="BUZ1" s="145"/>
      <c r="BVA1" s="145"/>
      <c r="BVB1" s="145"/>
      <c r="BVC1" s="145"/>
      <c r="BVD1" s="145"/>
      <c r="BVE1" s="145"/>
      <c r="BVF1" s="145"/>
      <c r="BVG1" s="145"/>
      <c r="BVH1" s="145"/>
      <c r="BVI1" s="145"/>
      <c r="BVJ1" s="145"/>
      <c r="BVK1" s="145"/>
      <c r="BVL1" s="145"/>
      <c r="BVM1" s="145"/>
      <c r="BVN1" s="145"/>
      <c r="BVO1" s="145"/>
      <c r="BVP1" s="145"/>
      <c r="BVQ1" s="145"/>
      <c r="BVR1" s="145"/>
      <c r="BVS1" s="145"/>
      <c r="BVT1" s="145"/>
      <c r="BVU1" s="145"/>
      <c r="BVV1" s="145"/>
      <c r="BVW1" s="145"/>
      <c r="BVX1" s="145"/>
      <c r="BVY1" s="145"/>
      <c r="BVZ1" s="145"/>
      <c r="BWA1" s="145"/>
      <c r="BWB1" s="145"/>
      <c r="BWC1" s="145"/>
      <c r="BWD1" s="145"/>
      <c r="BWE1" s="145"/>
      <c r="BWF1" s="145"/>
      <c r="BWG1" s="145"/>
      <c r="BWH1" s="145"/>
      <c r="BWI1" s="145"/>
      <c r="BWJ1" s="145"/>
      <c r="BWK1" s="145"/>
      <c r="BWL1" s="145"/>
      <c r="BWM1" s="145"/>
      <c r="BWN1" s="145"/>
      <c r="BWO1" s="145"/>
      <c r="BWP1" s="145"/>
      <c r="BWQ1" s="145"/>
      <c r="BWR1" s="145"/>
      <c r="BWS1" s="145"/>
      <c r="BWT1" s="145"/>
      <c r="BWU1" s="145"/>
      <c r="BWV1" s="145"/>
      <c r="BWW1" s="145"/>
      <c r="BWX1" s="145"/>
      <c r="BWY1" s="145"/>
      <c r="BWZ1" s="145"/>
      <c r="BXA1" s="145"/>
      <c r="BXB1" s="145"/>
      <c r="BXC1" s="145"/>
      <c r="BXD1" s="145"/>
      <c r="BXE1" s="145"/>
      <c r="BXF1" s="145"/>
      <c r="BXG1" s="145"/>
      <c r="BXH1" s="145"/>
      <c r="BXI1" s="145"/>
      <c r="BXJ1" s="145"/>
      <c r="BXK1" s="145"/>
      <c r="BXL1" s="145"/>
      <c r="BXM1" s="145"/>
      <c r="BXN1" s="145"/>
      <c r="BXO1" s="145"/>
      <c r="BXP1" s="145"/>
      <c r="BXQ1" s="145"/>
      <c r="BXR1" s="145"/>
      <c r="BXS1" s="145"/>
      <c r="BXT1" s="145"/>
      <c r="BXU1" s="145"/>
      <c r="BXV1" s="145"/>
      <c r="BXW1" s="145"/>
      <c r="BXX1" s="145"/>
      <c r="BXY1" s="145"/>
      <c r="BXZ1" s="145"/>
      <c r="BYA1" s="145"/>
      <c r="BYB1" s="145"/>
      <c r="BYC1" s="145"/>
      <c r="BYD1" s="145"/>
      <c r="BYE1" s="145"/>
      <c r="BYF1" s="145"/>
      <c r="BYG1" s="145"/>
      <c r="BYH1" s="145"/>
      <c r="BYI1" s="145"/>
      <c r="BYJ1" s="145"/>
      <c r="BYK1" s="145"/>
      <c r="BYL1" s="145"/>
      <c r="BYM1" s="145"/>
      <c r="BYN1" s="145"/>
      <c r="BYO1" s="145"/>
      <c r="BYP1" s="145"/>
      <c r="BYQ1" s="145"/>
      <c r="BYR1" s="145"/>
      <c r="BYS1" s="145"/>
      <c r="BYT1" s="145"/>
      <c r="BYU1" s="145"/>
      <c r="BYV1" s="145"/>
      <c r="BYW1" s="145"/>
      <c r="BYX1" s="145"/>
      <c r="BYY1" s="145"/>
      <c r="BYZ1" s="145"/>
      <c r="BZA1" s="145"/>
      <c r="BZB1" s="145"/>
      <c r="BZC1" s="145"/>
      <c r="BZD1" s="145"/>
      <c r="BZE1" s="145"/>
      <c r="BZF1" s="145"/>
      <c r="BZG1" s="145"/>
      <c r="BZH1" s="145"/>
      <c r="BZI1" s="145"/>
      <c r="BZJ1" s="145"/>
      <c r="BZK1" s="145"/>
      <c r="BZL1" s="145"/>
      <c r="BZM1" s="145"/>
      <c r="BZN1" s="145"/>
      <c r="BZO1" s="145"/>
      <c r="BZP1" s="145"/>
      <c r="BZQ1" s="145"/>
      <c r="BZR1" s="145"/>
      <c r="BZS1" s="145"/>
      <c r="BZT1" s="145"/>
      <c r="BZU1" s="145"/>
      <c r="BZV1" s="145"/>
      <c r="BZW1" s="145"/>
      <c r="BZX1" s="145"/>
      <c r="BZY1" s="145"/>
      <c r="BZZ1" s="145"/>
      <c r="CAA1" s="145"/>
      <c r="CAB1" s="145"/>
      <c r="CAC1" s="145"/>
      <c r="CAD1" s="145"/>
      <c r="CAE1" s="145"/>
      <c r="CAF1" s="145"/>
      <c r="CAG1" s="145"/>
      <c r="CAH1" s="145"/>
      <c r="CAI1" s="145"/>
      <c r="CAJ1" s="145"/>
      <c r="CAK1" s="145"/>
      <c r="CAL1" s="145"/>
      <c r="CAM1" s="145"/>
      <c r="CAN1" s="145"/>
      <c r="CAO1" s="145"/>
      <c r="CAP1" s="145"/>
      <c r="CAQ1" s="145"/>
      <c r="CAR1" s="145"/>
      <c r="CAS1" s="145"/>
      <c r="CAT1" s="145"/>
      <c r="CAU1" s="145"/>
      <c r="CAV1" s="145"/>
      <c r="CAW1" s="145"/>
      <c r="CAX1" s="145"/>
      <c r="CAY1" s="145"/>
      <c r="CAZ1" s="145"/>
      <c r="CBA1" s="145"/>
      <c r="CBB1" s="145"/>
      <c r="CBC1" s="145"/>
      <c r="CBD1" s="145"/>
      <c r="CBE1" s="145"/>
      <c r="CBF1" s="145"/>
      <c r="CBG1" s="145"/>
      <c r="CBH1" s="145"/>
      <c r="CBI1" s="145"/>
      <c r="CBJ1" s="145"/>
      <c r="CBK1" s="145"/>
      <c r="CBL1" s="145"/>
      <c r="CBM1" s="145"/>
      <c r="CBN1" s="145"/>
      <c r="CBO1" s="145"/>
      <c r="CBP1" s="145"/>
      <c r="CBQ1" s="145"/>
      <c r="CBR1" s="145"/>
      <c r="CBS1" s="145"/>
      <c r="CBT1" s="145"/>
      <c r="CBU1" s="145"/>
      <c r="CBV1" s="145"/>
      <c r="CBW1" s="145"/>
      <c r="CBX1" s="145"/>
      <c r="CBY1" s="145"/>
      <c r="CBZ1" s="145"/>
      <c r="CCA1" s="145"/>
      <c r="CCB1" s="145"/>
      <c r="CCC1" s="145"/>
      <c r="CCD1" s="145"/>
      <c r="CCE1" s="145"/>
      <c r="CCF1" s="145"/>
      <c r="CCG1" s="145"/>
      <c r="CCH1" s="145"/>
      <c r="CCI1" s="145"/>
      <c r="CCJ1" s="145"/>
      <c r="CCK1" s="145"/>
      <c r="CCL1" s="145"/>
      <c r="CCM1" s="145"/>
      <c r="CCN1" s="145"/>
      <c r="CCO1" s="145"/>
      <c r="CCP1" s="145"/>
      <c r="CCQ1" s="145"/>
      <c r="CCR1" s="145"/>
      <c r="CCS1" s="145"/>
      <c r="CCT1" s="145"/>
      <c r="CCU1" s="145"/>
      <c r="CCV1" s="145"/>
      <c r="CCW1" s="145"/>
      <c r="CCX1" s="145"/>
      <c r="CCY1" s="145"/>
      <c r="CCZ1" s="145"/>
      <c r="CDA1" s="145"/>
      <c r="CDB1" s="145"/>
      <c r="CDC1" s="145"/>
      <c r="CDD1" s="145"/>
      <c r="CDE1" s="145"/>
      <c r="CDF1" s="145"/>
      <c r="CDG1" s="145"/>
      <c r="CDH1" s="145"/>
      <c r="CDI1" s="145"/>
      <c r="CDJ1" s="145"/>
      <c r="CDK1" s="145"/>
      <c r="CDL1" s="145"/>
      <c r="CDM1" s="145"/>
      <c r="CDN1" s="145"/>
      <c r="CDO1" s="145"/>
      <c r="CDP1" s="145"/>
      <c r="CDQ1" s="145"/>
      <c r="CDR1" s="145"/>
      <c r="CDS1" s="145"/>
      <c r="CDT1" s="145"/>
      <c r="CDU1" s="145"/>
      <c r="CDV1" s="145"/>
      <c r="CDW1" s="145"/>
      <c r="CDX1" s="145"/>
      <c r="CDY1" s="145"/>
      <c r="CDZ1" s="145"/>
      <c r="CEA1" s="145"/>
      <c r="CEB1" s="145"/>
      <c r="CEC1" s="145"/>
      <c r="CED1" s="145"/>
      <c r="CEE1" s="145"/>
      <c r="CEF1" s="145"/>
      <c r="CEG1" s="145"/>
      <c r="CEH1" s="145"/>
      <c r="CEI1" s="145"/>
      <c r="CEJ1" s="145"/>
      <c r="CEK1" s="145"/>
      <c r="CEL1" s="145"/>
      <c r="CEM1" s="145"/>
      <c r="CEN1" s="145"/>
      <c r="CEO1" s="145"/>
      <c r="CEP1" s="145"/>
      <c r="CEQ1" s="145"/>
      <c r="CER1" s="145"/>
      <c r="CES1" s="145"/>
      <c r="CET1" s="145"/>
      <c r="CEU1" s="145"/>
      <c r="CEV1" s="145"/>
      <c r="CEW1" s="145"/>
      <c r="CEX1" s="145"/>
      <c r="CEY1" s="145"/>
      <c r="CEZ1" s="145"/>
      <c r="CFA1" s="145"/>
      <c r="CFB1" s="145"/>
      <c r="CFC1" s="145"/>
      <c r="CFD1" s="145"/>
      <c r="CFE1" s="145"/>
      <c r="CFF1" s="145"/>
      <c r="CFG1" s="145"/>
      <c r="CFH1" s="145"/>
      <c r="CFI1" s="145"/>
      <c r="CFJ1" s="145"/>
      <c r="CFK1" s="145"/>
      <c r="CFL1" s="145"/>
      <c r="CFM1" s="145"/>
      <c r="CFN1" s="145"/>
      <c r="CFO1" s="145"/>
      <c r="CFP1" s="145"/>
      <c r="CFQ1" s="145"/>
      <c r="CFR1" s="145"/>
      <c r="CFS1" s="145"/>
      <c r="CFT1" s="145"/>
      <c r="CFU1" s="145"/>
      <c r="CFV1" s="145"/>
      <c r="CFW1" s="145"/>
      <c r="CFX1" s="145"/>
      <c r="CFY1" s="145"/>
      <c r="CFZ1" s="145"/>
      <c r="CGA1" s="145"/>
      <c r="CGB1" s="145"/>
      <c r="CGC1" s="145"/>
      <c r="CGD1" s="145"/>
      <c r="CGE1" s="145"/>
      <c r="CGF1" s="145"/>
      <c r="CGG1" s="145"/>
      <c r="CGH1" s="145"/>
      <c r="CGI1" s="145"/>
      <c r="CGJ1" s="145"/>
      <c r="CGK1" s="145"/>
      <c r="CGL1" s="145"/>
      <c r="CGM1" s="145"/>
      <c r="CGN1" s="145"/>
      <c r="CGO1" s="145"/>
      <c r="CGP1" s="145"/>
      <c r="CGQ1" s="145"/>
      <c r="CGR1" s="145"/>
      <c r="CGS1" s="145"/>
      <c r="CGT1" s="145"/>
      <c r="CGU1" s="145"/>
      <c r="CGV1" s="145"/>
      <c r="CGW1" s="145"/>
      <c r="CGX1" s="145"/>
      <c r="CGY1" s="145"/>
      <c r="CGZ1" s="145"/>
      <c r="CHA1" s="145"/>
      <c r="CHB1" s="145"/>
      <c r="CHC1" s="145"/>
      <c r="CHD1" s="145"/>
      <c r="CHE1" s="145"/>
      <c r="CHF1" s="145"/>
      <c r="CHG1" s="145"/>
      <c r="CHH1" s="145"/>
      <c r="CHI1" s="145"/>
      <c r="CHJ1" s="145"/>
      <c r="CHK1" s="145"/>
      <c r="CHL1" s="145"/>
      <c r="CHM1" s="145"/>
      <c r="CHN1" s="145"/>
      <c r="CHO1" s="145"/>
      <c r="CHP1" s="145"/>
      <c r="CHQ1" s="145"/>
      <c r="CHR1" s="145"/>
      <c r="CHS1" s="145"/>
      <c r="CHT1" s="145"/>
      <c r="CHU1" s="145"/>
      <c r="CHV1" s="145"/>
      <c r="CHW1" s="145"/>
      <c r="CHX1" s="145"/>
      <c r="CHY1" s="145"/>
      <c r="CHZ1" s="145"/>
      <c r="CIA1" s="145"/>
      <c r="CIB1" s="145"/>
      <c r="CIC1" s="145"/>
      <c r="CID1" s="145"/>
      <c r="CIE1" s="145"/>
      <c r="CIF1" s="145"/>
      <c r="CIG1" s="145"/>
      <c r="CIH1" s="145"/>
      <c r="CII1" s="145"/>
      <c r="CIJ1" s="145"/>
      <c r="CIK1" s="145"/>
      <c r="CIL1" s="145"/>
      <c r="CIM1" s="145"/>
      <c r="CIN1" s="145"/>
      <c r="CIO1" s="145"/>
      <c r="CIP1" s="145"/>
      <c r="CIQ1" s="145"/>
      <c r="CIR1" s="145"/>
      <c r="CIS1" s="145"/>
      <c r="CIT1" s="145"/>
      <c r="CIU1" s="145"/>
      <c r="CIV1" s="145"/>
      <c r="CIW1" s="145"/>
      <c r="CIX1" s="145"/>
      <c r="CIY1" s="145"/>
      <c r="CIZ1" s="145"/>
      <c r="CJA1" s="145"/>
      <c r="CJB1" s="145"/>
      <c r="CJC1" s="145"/>
      <c r="CJD1" s="145"/>
      <c r="CJE1" s="145"/>
      <c r="CJF1" s="145"/>
      <c r="CJG1" s="145"/>
      <c r="CJH1" s="145"/>
      <c r="CJI1" s="145"/>
      <c r="CJJ1" s="145"/>
      <c r="CJK1" s="145"/>
      <c r="CJL1" s="145"/>
      <c r="CJM1" s="145"/>
      <c r="CJN1" s="145"/>
      <c r="CJO1" s="145"/>
      <c r="CJP1" s="145"/>
      <c r="CJQ1" s="145"/>
      <c r="CJR1" s="145"/>
      <c r="CJS1" s="145"/>
      <c r="CJT1" s="145"/>
      <c r="CJU1" s="145"/>
      <c r="CJV1" s="145"/>
      <c r="CJW1" s="145"/>
      <c r="CJX1" s="145"/>
      <c r="CJY1" s="145"/>
      <c r="CJZ1" s="145"/>
      <c r="CKA1" s="145"/>
      <c r="CKB1" s="145"/>
      <c r="CKC1" s="145"/>
      <c r="CKD1" s="145"/>
      <c r="CKE1" s="145"/>
      <c r="CKF1" s="145"/>
      <c r="CKG1" s="145"/>
      <c r="CKH1" s="145"/>
      <c r="CKI1" s="145"/>
      <c r="CKJ1" s="145"/>
      <c r="CKK1" s="145"/>
      <c r="CKL1" s="145"/>
      <c r="CKM1" s="145"/>
      <c r="CKN1" s="145"/>
      <c r="CKO1" s="145"/>
      <c r="CKP1" s="145"/>
      <c r="CKQ1" s="145"/>
      <c r="CKR1" s="145"/>
      <c r="CKS1" s="145"/>
      <c r="CKT1" s="145"/>
      <c r="CKU1" s="145"/>
      <c r="CKV1" s="145"/>
      <c r="CKW1" s="145"/>
      <c r="CKX1" s="145"/>
      <c r="CKY1" s="145"/>
      <c r="CKZ1" s="145"/>
      <c r="CLA1" s="145"/>
      <c r="CLB1" s="145"/>
      <c r="CLC1" s="145"/>
      <c r="CLD1" s="145"/>
      <c r="CLE1" s="145"/>
      <c r="CLF1" s="145"/>
      <c r="CLG1" s="145"/>
      <c r="CLH1" s="145"/>
      <c r="CLI1" s="145"/>
      <c r="CLJ1" s="145"/>
      <c r="CLK1" s="145"/>
      <c r="CLL1" s="145"/>
      <c r="CLM1" s="145"/>
      <c r="CLN1" s="145"/>
      <c r="CLO1" s="145"/>
      <c r="CLP1" s="145"/>
      <c r="CLQ1" s="145"/>
      <c r="CLR1" s="145"/>
      <c r="CLS1" s="145"/>
      <c r="CLT1" s="145"/>
      <c r="CLU1" s="145"/>
      <c r="CLV1" s="145"/>
      <c r="CLW1" s="145"/>
      <c r="CLX1" s="145"/>
      <c r="CLY1" s="145"/>
      <c r="CLZ1" s="145"/>
      <c r="CMA1" s="145"/>
      <c r="CMB1" s="145"/>
      <c r="CMC1" s="145"/>
      <c r="CMD1" s="145"/>
      <c r="CME1" s="145"/>
      <c r="CMF1" s="145"/>
      <c r="CMG1" s="145"/>
      <c r="CMH1" s="145"/>
      <c r="CMI1" s="145"/>
      <c r="CMJ1" s="145"/>
      <c r="CMK1" s="145"/>
      <c r="CML1" s="145"/>
      <c r="CMM1" s="145"/>
      <c r="CMN1" s="145"/>
      <c r="CMO1" s="145"/>
      <c r="CMP1" s="145"/>
      <c r="CMQ1" s="145"/>
      <c r="CMR1" s="145"/>
      <c r="CMS1" s="145"/>
      <c r="CMT1" s="145"/>
      <c r="CMU1" s="145"/>
      <c r="CMV1" s="145"/>
      <c r="CMW1" s="145"/>
      <c r="CMX1" s="145"/>
      <c r="CMY1" s="145"/>
      <c r="CMZ1" s="145"/>
      <c r="CNA1" s="145"/>
      <c r="CNB1" s="145"/>
      <c r="CNC1" s="145"/>
      <c r="CND1" s="145"/>
      <c r="CNE1" s="145"/>
      <c r="CNF1" s="145"/>
      <c r="CNG1" s="145"/>
      <c r="CNH1" s="145"/>
      <c r="CNI1" s="145"/>
      <c r="CNJ1" s="145"/>
      <c r="CNK1" s="145"/>
      <c r="CNL1" s="145"/>
      <c r="CNM1" s="145"/>
      <c r="CNN1" s="145"/>
      <c r="CNO1" s="145"/>
      <c r="CNP1" s="145"/>
      <c r="CNQ1" s="145"/>
      <c r="CNR1" s="145"/>
      <c r="CNS1" s="145"/>
      <c r="CNT1" s="145"/>
      <c r="CNU1" s="145"/>
      <c r="CNV1" s="145"/>
      <c r="CNW1" s="145"/>
      <c r="CNX1" s="145"/>
      <c r="CNY1" s="145"/>
      <c r="CNZ1" s="145"/>
      <c r="COA1" s="145"/>
      <c r="COB1" s="145"/>
      <c r="COC1" s="145"/>
      <c r="COD1" s="145"/>
      <c r="COE1" s="145"/>
      <c r="COF1" s="145"/>
      <c r="COG1" s="145"/>
      <c r="COH1" s="145"/>
      <c r="COI1" s="145"/>
      <c r="COJ1" s="145"/>
      <c r="COK1" s="145"/>
      <c r="COL1" s="145"/>
      <c r="COM1" s="145"/>
      <c r="CON1" s="145"/>
      <c r="COO1" s="145"/>
      <c r="COP1" s="145"/>
      <c r="COQ1" s="145"/>
      <c r="COR1" s="145"/>
      <c r="COS1" s="145"/>
      <c r="COT1" s="145"/>
      <c r="COU1" s="145"/>
      <c r="COV1" s="145"/>
      <c r="COW1" s="145"/>
      <c r="COX1" s="145"/>
      <c r="COY1" s="145"/>
      <c r="COZ1" s="145"/>
      <c r="CPA1" s="145"/>
      <c r="CPB1" s="145"/>
      <c r="CPC1" s="145"/>
      <c r="CPD1" s="145"/>
      <c r="CPE1" s="145"/>
      <c r="CPF1" s="145"/>
      <c r="CPG1" s="145"/>
      <c r="CPH1" s="145"/>
      <c r="CPI1" s="145"/>
      <c r="CPJ1" s="145"/>
      <c r="CPK1" s="145"/>
      <c r="CPL1" s="145"/>
      <c r="CPM1" s="145"/>
      <c r="CPN1" s="145"/>
      <c r="CPO1" s="145"/>
      <c r="CPP1" s="145"/>
      <c r="CPQ1" s="145"/>
      <c r="CPR1" s="145"/>
      <c r="CPS1" s="145"/>
      <c r="CPT1" s="145"/>
      <c r="CPU1" s="145"/>
      <c r="CPV1" s="145"/>
      <c r="CPW1" s="145"/>
      <c r="CPX1" s="145"/>
      <c r="CPY1" s="145"/>
      <c r="CPZ1" s="145"/>
      <c r="CQA1" s="145"/>
      <c r="CQB1" s="145"/>
      <c r="CQC1" s="145"/>
      <c r="CQD1" s="145"/>
      <c r="CQE1" s="145"/>
      <c r="CQF1" s="145"/>
      <c r="CQG1" s="145"/>
      <c r="CQH1" s="145"/>
      <c r="CQI1" s="145"/>
      <c r="CQJ1" s="145"/>
      <c r="CQK1" s="145"/>
      <c r="CQL1" s="145"/>
      <c r="CQM1" s="145"/>
      <c r="CQN1" s="145"/>
      <c r="CQO1" s="145"/>
      <c r="CQP1" s="145"/>
      <c r="CQQ1" s="145"/>
      <c r="CQR1" s="145"/>
      <c r="CQS1" s="145"/>
      <c r="CQT1" s="145"/>
      <c r="CQU1" s="145"/>
      <c r="CQV1" s="145"/>
      <c r="CQW1" s="145"/>
      <c r="CQX1" s="145"/>
      <c r="CQY1" s="145"/>
      <c r="CQZ1" s="145"/>
      <c r="CRA1" s="145"/>
      <c r="CRB1" s="145"/>
      <c r="CRC1" s="145"/>
      <c r="CRD1" s="145"/>
      <c r="CRE1" s="145"/>
      <c r="CRF1" s="145"/>
      <c r="CRG1" s="145"/>
      <c r="CRH1" s="145"/>
      <c r="CRI1" s="145"/>
      <c r="CRJ1" s="145"/>
      <c r="CRK1" s="145"/>
      <c r="CRL1" s="145"/>
      <c r="CRM1" s="145"/>
      <c r="CRN1" s="145"/>
      <c r="CRO1" s="145"/>
      <c r="CRP1" s="145"/>
      <c r="CRQ1" s="145"/>
      <c r="CRR1" s="145"/>
      <c r="CRS1" s="145"/>
      <c r="CRT1" s="145"/>
      <c r="CRU1" s="145"/>
      <c r="CRV1" s="145"/>
      <c r="CRW1" s="145"/>
      <c r="CRX1" s="145"/>
      <c r="CRY1" s="145"/>
      <c r="CRZ1" s="145"/>
      <c r="CSA1" s="145"/>
      <c r="CSB1" s="145"/>
      <c r="CSC1" s="145"/>
      <c r="CSD1" s="145"/>
      <c r="CSE1" s="145"/>
      <c r="CSF1" s="145"/>
      <c r="CSG1" s="145"/>
      <c r="CSH1" s="145"/>
      <c r="CSI1" s="145"/>
      <c r="CSJ1" s="145"/>
      <c r="CSK1" s="145"/>
      <c r="CSL1" s="145"/>
      <c r="CSM1" s="145"/>
      <c r="CSN1" s="145"/>
      <c r="CSO1" s="145"/>
      <c r="CSP1" s="145"/>
      <c r="CSQ1" s="145"/>
      <c r="CSR1" s="145"/>
      <c r="CSS1" s="145"/>
      <c r="CST1" s="145"/>
      <c r="CSU1" s="145"/>
      <c r="CSV1" s="145"/>
      <c r="CSW1" s="145"/>
      <c r="CSX1" s="145"/>
      <c r="CSY1" s="145"/>
      <c r="CSZ1" s="145"/>
      <c r="CTA1" s="145"/>
      <c r="CTB1" s="145"/>
      <c r="CTC1" s="145"/>
      <c r="CTD1" s="145"/>
      <c r="CTE1" s="145"/>
      <c r="CTF1" s="145"/>
      <c r="CTG1" s="145"/>
      <c r="CTH1" s="145"/>
      <c r="CTI1" s="145"/>
      <c r="CTJ1" s="145"/>
      <c r="CTK1" s="145"/>
      <c r="CTL1" s="145"/>
      <c r="CTM1" s="145"/>
      <c r="CTN1" s="145"/>
      <c r="CTO1" s="145"/>
      <c r="CTP1" s="145"/>
      <c r="CTQ1" s="145"/>
      <c r="CTR1" s="145"/>
      <c r="CTS1" s="145"/>
      <c r="CTT1" s="145"/>
      <c r="CTU1" s="145"/>
      <c r="CTV1" s="145"/>
      <c r="CTW1" s="145"/>
      <c r="CTX1" s="145"/>
      <c r="CTY1" s="145"/>
      <c r="CTZ1" s="145"/>
      <c r="CUA1" s="145"/>
      <c r="CUB1" s="145"/>
      <c r="CUC1" s="145"/>
      <c r="CUD1" s="145"/>
      <c r="CUE1" s="145"/>
      <c r="CUF1" s="145"/>
      <c r="CUG1" s="145"/>
      <c r="CUH1" s="145"/>
      <c r="CUI1" s="145"/>
      <c r="CUJ1" s="145"/>
      <c r="CUK1" s="145"/>
      <c r="CUL1" s="145"/>
      <c r="CUM1" s="145"/>
      <c r="CUN1" s="145"/>
      <c r="CUO1" s="145"/>
      <c r="CUP1" s="145"/>
      <c r="CUQ1" s="145"/>
      <c r="CUR1" s="145"/>
      <c r="CUS1" s="145"/>
      <c r="CUT1" s="145"/>
      <c r="CUU1" s="145"/>
      <c r="CUV1" s="145"/>
      <c r="CUW1" s="145"/>
      <c r="CUX1" s="145"/>
      <c r="CUY1" s="145"/>
      <c r="CUZ1" s="145"/>
      <c r="CVA1" s="145"/>
      <c r="CVB1" s="145"/>
      <c r="CVC1" s="145"/>
      <c r="CVD1" s="145"/>
      <c r="CVE1" s="145"/>
      <c r="CVF1" s="145"/>
      <c r="CVG1" s="145"/>
      <c r="CVH1" s="145"/>
      <c r="CVI1" s="145"/>
      <c r="CVJ1" s="145"/>
      <c r="CVK1" s="145"/>
      <c r="CVL1" s="145"/>
      <c r="CVM1" s="145"/>
      <c r="CVN1" s="145"/>
      <c r="CVO1" s="145"/>
      <c r="CVP1" s="145"/>
      <c r="CVQ1" s="145"/>
      <c r="CVR1" s="145"/>
      <c r="CVS1" s="145"/>
      <c r="CVT1" s="145"/>
      <c r="CVU1" s="145"/>
      <c r="CVV1" s="145"/>
      <c r="CVW1" s="145"/>
      <c r="CVX1" s="145"/>
      <c r="CVY1" s="145"/>
      <c r="CVZ1" s="145"/>
      <c r="CWA1" s="145"/>
      <c r="CWB1" s="145"/>
      <c r="CWC1" s="145"/>
      <c r="CWD1" s="145"/>
      <c r="CWE1" s="145"/>
      <c r="CWF1" s="145"/>
      <c r="CWG1" s="145"/>
      <c r="CWH1" s="145"/>
      <c r="CWI1" s="145"/>
      <c r="CWJ1" s="145"/>
      <c r="CWK1" s="145"/>
      <c r="CWL1" s="145"/>
      <c r="CWM1" s="145"/>
      <c r="CWN1" s="145"/>
      <c r="CWO1" s="145"/>
      <c r="CWP1" s="145"/>
      <c r="CWQ1" s="145"/>
      <c r="CWR1" s="145"/>
      <c r="CWS1" s="145"/>
      <c r="CWT1" s="145"/>
      <c r="CWU1" s="145"/>
      <c r="CWV1" s="145"/>
      <c r="CWW1" s="145"/>
      <c r="CWX1" s="145"/>
      <c r="CWY1" s="145"/>
      <c r="CWZ1" s="145"/>
      <c r="CXA1" s="145"/>
      <c r="CXB1" s="145"/>
      <c r="CXC1" s="145"/>
      <c r="CXD1" s="145"/>
      <c r="CXE1" s="145"/>
      <c r="CXF1" s="145"/>
      <c r="CXG1" s="145"/>
      <c r="CXH1" s="145"/>
      <c r="CXI1" s="145"/>
      <c r="CXJ1" s="145"/>
      <c r="CXK1" s="145"/>
      <c r="CXL1" s="145"/>
      <c r="CXM1" s="145"/>
      <c r="CXN1" s="145"/>
      <c r="CXO1" s="145"/>
      <c r="CXP1" s="145"/>
      <c r="CXQ1" s="145"/>
      <c r="CXR1" s="145"/>
      <c r="CXS1" s="145"/>
      <c r="CXT1" s="145"/>
      <c r="CXU1" s="145"/>
      <c r="CXV1" s="145"/>
      <c r="CXW1" s="145"/>
      <c r="CXX1" s="145"/>
      <c r="CXY1" s="145"/>
      <c r="CXZ1" s="145"/>
      <c r="CYA1" s="145"/>
      <c r="CYB1" s="145"/>
      <c r="CYC1" s="145"/>
      <c r="CYD1" s="145"/>
      <c r="CYE1" s="145"/>
      <c r="CYF1" s="145"/>
      <c r="CYG1" s="145"/>
      <c r="CYH1" s="145"/>
      <c r="CYI1" s="145"/>
      <c r="CYJ1" s="145"/>
      <c r="CYK1" s="145"/>
      <c r="CYL1" s="145"/>
      <c r="CYM1" s="145"/>
      <c r="CYN1" s="145"/>
      <c r="CYO1" s="145"/>
      <c r="CYP1" s="145"/>
      <c r="CYQ1" s="145"/>
      <c r="CYR1" s="145"/>
      <c r="CYS1" s="145"/>
      <c r="CYT1" s="145"/>
      <c r="CYU1" s="145"/>
      <c r="CYV1" s="145"/>
      <c r="CYW1" s="145"/>
      <c r="CYX1" s="145"/>
      <c r="CYY1" s="145"/>
      <c r="CYZ1" s="145"/>
      <c r="CZA1" s="145"/>
      <c r="CZB1" s="145"/>
      <c r="CZC1" s="145"/>
      <c r="CZD1" s="145"/>
      <c r="CZE1" s="145"/>
      <c r="CZF1" s="145"/>
      <c r="CZG1" s="145"/>
      <c r="CZH1" s="145"/>
      <c r="CZI1" s="145"/>
      <c r="CZJ1" s="145"/>
      <c r="CZK1" s="145"/>
      <c r="CZL1" s="145"/>
      <c r="CZM1" s="145"/>
      <c r="CZN1" s="145"/>
      <c r="CZO1" s="145"/>
      <c r="CZP1" s="145"/>
      <c r="CZQ1" s="145"/>
      <c r="CZR1" s="145"/>
      <c r="CZS1" s="145"/>
      <c r="CZT1" s="145"/>
      <c r="CZU1" s="145"/>
      <c r="CZV1" s="145"/>
      <c r="CZW1" s="145"/>
      <c r="CZX1" s="145"/>
      <c r="CZY1" s="145"/>
      <c r="CZZ1" s="145"/>
      <c r="DAA1" s="145"/>
      <c r="DAB1" s="145"/>
      <c r="DAC1" s="145"/>
      <c r="DAD1" s="145"/>
      <c r="DAE1" s="145"/>
      <c r="DAF1" s="145"/>
      <c r="DAG1" s="145"/>
      <c r="DAH1" s="145"/>
      <c r="DAI1" s="145"/>
      <c r="DAJ1" s="145"/>
      <c r="DAK1" s="145"/>
      <c r="DAL1" s="145"/>
      <c r="DAM1" s="145"/>
      <c r="DAN1" s="145"/>
      <c r="DAO1" s="145"/>
      <c r="DAP1" s="145"/>
      <c r="DAQ1" s="145"/>
      <c r="DAR1" s="145"/>
      <c r="DAS1" s="145"/>
      <c r="DAT1" s="145"/>
      <c r="DAU1" s="145"/>
      <c r="DAV1" s="145"/>
      <c r="DAW1" s="145"/>
      <c r="DAX1" s="145"/>
      <c r="DAY1" s="145"/>
      <c r="DAZ1" s="145"/>
      <c r="DBA1" s="145"/>
      <c r="DBB1" s="145"/>
      <c r="DBC1" s="145"/>
      <c r="DBD1" s="145"/>
      <c r="DBE1" s="145"/>
      <c r="DBF1" s="145"/>
      <c r="DBG1" s="145"/>
      <c r="DBH1" s="145"/>
      <c r="DBI1" s="145"/>
      <c r="DBJ1" s="145"/>
      <c r="DBK1" s="145"/>
      <c r="DBL1" s="145"/>
      <c r="DBM1" s="145"/>
      <c r="DBN1" s="145"/>
      <c r="DBO1" s="145"/>
      <c r="DBP1" s="145"/>
      <c r="DBQ1" s="145"/>
      <c r="DBR1" s="145"/>
      <c r="DBS1" s="145"/>
      <c r="DBT1" s="145"/>
      <c r="DBU1" s="145"/>
      <c r="DBV1" s="145"/>
      <c r="DBW1" s="145"/>
      <c r="DBX1" s="145"/>
      <c r="DBY1" s="145"/>
      <c r="DBZ1" s="145"/>
      <c r="DCA1" s="145"/>
      <c r="DCB1" s="145"/>
      <c r="DCC1" s="145"/>
      <c r="DCD1" s="145"/>
      <c r="DCE1" s="145"/>
      <c r="DCF1" s="145"/>
      <c r="DCG1" s="145"/>
      <c r="DCH1" s="145"/>
      <c r="DCI1" s="145"/>
      <c r="DCJ1" s="145"/>
      <c r="DCK1" s="145"/>
      <c r="DCL1" s="145"/>
      <c r="DCM1" s="145"/>
      <c r="DCN1" s="145"/>
      <c r="DCO1" s="145"/>
      <c r="DCP1" s="145"/>
      <c r="DCQ1" s="145"/>
      <c r="DCR1" s="145"/>
      <c r="DCS1" s="145"/>
      <c r="DCT1" s="145"/>
      <c r="DCU1" s="145"/>
      <c r="DCV1" s="145"/>
      <c r="DCW1" s="145"/>
      <c r="DCX1" s="145"/>
      <c r="DCY1" s="145"/>
      <c r="DCZ1" s="145"/>
      <c r="DDA1" s="145"/>
      <c r="DDB1" s="145"/>
      <c r="DDC1" s="145"/>
      <c r="DDD1" s="145"/>
      <c r="DDE1" s="145"/>
      <c r="DDF1" s="145"/>
      <c r="DDG1" s="145"/>
      <c r="DDH1" s="145"/>
      <c r="DDI1" s="145"/>
      <c r="DDJ1" s="145"/>
      <c r="DDK1" s="145"/>
      <c r="DDL1" s="145"/>
      <c r="DDM1" s="145"/>
      <c r="DDN1" s="145"/>
      <c r="DDO1" s="145"/>
      <c r="DDP1" s="145"/>
      <c r="DDQ1" s="145"/>
      <c r="DDR1" s="145"/>
      <c r="DDS1" s="145"/>
      <c r="DDT1" s="145"/>
      <c r="DDU1" s="145"/>
      <c r="DDV1" s="145"/>
      <c r="DDW1" s="145"/>
      <c r="DDX1" s="145"/>
      <c r="DDY1" s="145"/>
      <c r="DDZ1" s="145"/>
      <c r="DEA1" s="145"/>
      <c r="DEB1" s="145"/>
      <c r="DEC1" s="145"/>
      <c r="DED1" s="145"/>
      <c r="DEE1" s="145"/>
      <c r="DEF1" s="145"/>
      <c r="DEG1" s="145"/>
      <c r="DEH1" s="145"/>
      <c r="DEI1" s="145"/>
      <c r="DEJ1" s="145"/>
      <c r="DEK1" s="145"/>
      <c r="DEL1" s="145"/>
      <c r="DEM1" s="145"/>
      <c r="DEN1" s="145"/>
      <c r="DEO1" s="145"/>
      <c r="DEP1" s="145"/>
      <c r="DEQ1" s="145"/>
      <c r="DER1" s="145"/>
      <c r="DES1" s="145"/>
      <c r="DET1" s="145"/>
      <c r="DEU1" s="145"/>
      <c r="DEV1" s="145"/>
      <c r="DEW1" s="145"/>
      <c r="DEX1" s="145"/>
      <c r="DEY1" s="145"/>
      <c r="DEZ1" s="145"/>
      <c r="DFA1" s="145"/>
      <c r="DFB1" s="145"/>
      <c r="DFC1" s="145"/>
      <c r="DFD1" s="145"/>
      <c r="DFE1" s="145"/>
      <c r="DFF1" s="145"/>
      <c r="DFG1" s="145"/>
      <c r="DFH1" s="145"/>
      <c r="DFI1" s="145"/>
      <c r="DFJ1" s="145"/>
      <c r="DFK1" s="145"/>
      <c r="DFL1" s="145"/>
      <c r="DFM1" s="145"/>
      <c r="DFN1" s="145"/>
      <c r="DFO1" s="145"/>
      <c r="DFP1" s="145"/>
      <c r="DFQ1" s="145"/>
      <c r="DFR1" s="145"/>
      <c r="DFS1" s="145"/>
      <c r="DFT1" s="145"/>
      <c r="DFU1" s="145"/>
      <c r="DFV1" s="145"/>
      <c r="DFW1" s="145"/>
      <c r="DFX1" s="145"/>
      <c r="DFY1" s="145"/>
      <c r="DFZ1" s="145"/>
      <c r="DGA1" s="145"/>
      <c r="DGB1" s="145"/>
      <c r="DGC1" s="145"/>
      <c r="DGD1" s="145"/>
      <c r="DGE1" s="145"/>
      <c r="DGF1" s="145"/>
      <c r="DGG1" s="145"/>
      <c r="DGH1" s="145"/>
      <c r="DGI1" s="145"/>
      <c r="DGJ1" s="145"/>
      <c r="DGK1" s="145"/>
      <c r="DGL1" s="145"/>
      <c r="DGM1" s="145"/>
      <c r="DGN1" s="145"/>
      <c r="DGO1" s="145"/>
      <c r="DGP1" s="145"/>
      <c r="DGQ1" s="145"/>
      <c r="DGR1" s="145"/>
      <c r="DGS1" s="145"/>
      <c r="DGT1" s="145"/>
      <c r="DGU1" s="145"/>
      <c r="DGV1" s="145"/>
      <c r="DGW1" s="145"/>
      <c r="DGX1" s="145"/>
      <c r="DGY1" s="145"/>
      <c r="DGZ1" s="145"/>
      <c r="DHA1" s="145"/>
      <c r="DHB1" s="145"/>
      <c r="DHC1" s="145"/>
      <c r="DHD1" s="145"/>
      <c r="DHE1" s="145"/>
      <c r="DHF1" s="145"/>
      <c r="DHG1" s="145"/>
      <c r="DHH1" s="145"/>
      <c r="DHI1" s="145"/>
      <c r="DHJ1" s="145"/>
      <c r="DHK1" s="145"/>
      <c r="DHL1" s="145"/>
      <c r="DHM1" s="145"/>
      <c r="DHN1" s="145"/>
      <c r="DHO1" s="145"/>
      <c r="DHP1" s="145"/>
      <c r="DHQ1" s="145"/>
      <c r="DHR1" s="145"/>
      <c r="DHS1" s="145"/>
      <c r="DHT1" s="145"/>
      <c r="DHU1" s="145"/>
      <c r="DHV1" s="145"/>
      <c r="DHW1" s="145"/>
      <c r="DHX1" s="145"/>
      <c r="DHY1" s="145"/>
      <c r="DHZ1" s="145"/>
      <c r="DIA1" s="145"/>
      <c r="DIB1" s="145"/>
      <c r="DIC1" s="145"/>
      <c r="DID1" s="145"/>
      <c r="DIE1" s="145"/>
      <c r="DIF1" s="145"/>
      <c r="DIG1" s="145"/>
      <c r="DIH1" s="145"/>
      <c r="DII1" s="145"/>
      <c r="DIJ1" s="145"/>
      <c r="DIK1" s="145"/>
      <c r="DIL1" s="145"/>
      <c r="DIM1" s="145"/>
      <c r="DIN1" s="145"/>
      <c r="DIO1" s="145"/>
      <c r="DIP1" s="145"/>
      <c r="DIQ1" s="145"/>
      <c r="DIR1" s="145"/>
      <c r="DIS1" s="145"/>
      <c r="DIT1" s="145"/>
      <c r="DIU1" s="145"/>
      <c r="DIV1" s="145"/>
      <c r="DIW1" s="145"/>
      <c r="DIX1" s="145"/>
      <c r="DIY1" s="145"/>
      <c r="DIZ1" s="145"/>
      <c r="DJA1" s="145"/>
      <c r="DJB1" s="145"/>
      <c r="DJC1" s="145"/>
      <c r="DJD1" s="145"/>
      <c r="DJE1" s="145"/>
      <c r="DJF1" s="145"/>
      <c r="DJG1" s="145"/>
      <c r="DJH1" s="145"/>
      <c r="DJI1" s="145"/>
      <c r="DJJ1" s="145"/>
      <c r="DJK1" s="145"/>
      <c r="DJL1" s="145"/>
      <c r="DJM1" s="145"/>
      <c r="DJN1" s="145"/>
      <c r="DJO1" s="145"/>
      <c r="DJP1" s="145"/>
      <c r="DJQ1" s="145"/>
      <c r="DJR1" s="145"/>
      <c r="DJS1" s="145"/>
      <c r="DJT1" s="145"/>
      <c r="DJU1" s="145"/>
      <c r="DJV1" s="145"/>
      <c r="DJW1" s="145"/>
      <c r="DJX1" s="145"/>
      <c r="DJY1" s="145"/>
      <c r="DJZ1" s="145"/>
      <c r="DKA1" s="145"/>
      <c r="DKB1" s="145"/>
      <c r="DKC1" s="145"/>
      <c r="DKD1" s="145"/>
      <c r="DKE1" s="145"/>
      <c r="DKF1" s="145"/>
      <c r="DKG1" s="145"/>
      <c r="DKH1" s="145"/>
      <c r="DKI1" s="145"/>
      <c r="DKJ1" s="145"/>
      <c r="DKK1" s="145"/>
      <c r="DKL1" s="145"/>
      <c r="DKM1" s="145"/>
      <c r="DKN1" s="145"/>
      <c r="DKO1" s="145"/>
      <c r="DKP1" s="145"/>
      <c r="DKQ1" s="145"/>
      <c r="DKR1" s="145"/>
      <c r="DKS1" s="145"/>
      <c r="DKT1" s="145"/>
      <c r="DKU1" s="145"/>
      <c r="DKV1" s="145"/>
      <c r="DKW1" s="145"/>
      <c r="DKX1" s="145"/>
      <c r="DKY1" s="145"/>
      <c r="DKZ1" s="145"/>
      <c r="DLA1" s="145"/>
      <c r="DLB1" s="145"/>
      <c r="DLC1" s="145"/>
      <c r="DLD1" s="145"/>
      <c r="DLE1" s="145"/>
      <c r="DLF1" s="145"/>
      <c r="DLG1" s="145"/>
      <c r="DLH1" s="145"/>
      <c r="DLI1" s="145"/>
      <c r="DLJ1" s="145"/>
      <c r="DLK1" s="145"/>
      <c r="DLL1" s="145"/>
      <c r="DLM1" s="145"/>
      <c r="DLN1" s="145"/>
      <c r="DLO1" s="145"/>
      <c r="DLP1" s="145"/>
      <c r="DLQ1" s="145"/>
      <c r="DLR1" s="145"/>
      <c r="DLS1" s="145"/>
      <c r="DLT1" s="145"/>
      <c r="DLU1" s="145"/>
      <c r="DLV1" s="145"/>
      <c r="DLW1" s="145"/>
      <c r="DLX1" s="145"/>
      <c r="DLY1" s="145"/>
      <c r="DLZ1" s="145"/>
      <c r="DMA1" s="145"/>
      <c r="DMB1" s="145"/>
      <c r="DMC1" s="145"/>
      <c r="DMD1" s="145"/>
      <c r="DME1" s="145"/>
      <c r="DMF1" s="145"/>
      <c r="DMG1" s="145"/>
      <c r="DMH1" s="145"/>
      <c r="DMI1" s="145"/>
      <c r="DMJ1" s="145"/>
      <c r="DMK1" s="145"/>
      <c r="DML1" s="145"/>
      <c r="DMM1" s="145"/>
      <c r="DMN1" s="145"/>
      <c r="DMO1" s="145"/>
      <c r="DMP1" s="145"/>
      <c r="DMQ1" s="145"/>
      <c r="DMR1" s="145"/>
      <c r="DMS1" s="145"/>
      <c r="DMT1" s="145"/>
      <c r="DMU1" s="145"/>
      <c r="DMV1" s="145"/>
      <c r="DMW1" s="145"/>
      <c r="DMX1" s="145"/>
      <c r="DMY1" s="145"/>
      <c r="DMZ1" s="145"/>
      <c r="DNA1" s="145"/>
      <c r="DNB1" s="145"/>
      <c r="DNC1" s="145"/>
      <c r="DND1" s="145"/>
      <c r="DNE1" s="145"/>
      <c r="DNF1" s="145"/>
      <c r="DNG1" s="145"/>
      <c r="DNH1" s="145"/>
      <c r="DNI1" s="145"/>
      <c r="DNJ1" s="145"/>
      <c r="DNK1" s="145"/>
      <c r="DNL1" s="145"/>
      <c r="DNM1" s="145"/>
      <c r="DNN1" s="145"/>
      <c r="DNO1" s="145"/>
      <c r="DNP1" s="145"/>
      <c r="DNQ1" s="145"/>
      <c r="DNR1" s="145"/>
      <c r="DNS1" s="145"/>
      <c r="DNT1" s="145"/>
      <c r="DNU1" s="145"/>
      <c r="DNV1" s="145"/>
      <c r="DNW1" s="145"/>
      <c r="DNX1" s="145"/>
      <c r="DNY1" s="145"/>
      <c r="DNZ1" s="145"/>
      <c r="DOA1" s="145"/>
      <c r="DOB1" s="145"/>
      <c r="DOC1" s="145"/>
      <c r="DOD1" s="145"/>
      <c r="DOE1" s="145"/>
      <c r="DOF1" s="145"/>
      <c r="DOG1" s="145"/>
      <c r="DOH1" s="145"/>
      <c r="DOI1" s="145"/>
      <c r="DOJ1" s="145"/>
      <c r="DOK1" s="145"/>
      <c r="DOL1" s="145"/>
      <c r="DOM1" s="145"/>
      <c r="DON1" s="145"/>
      <c r="DOO1" s="145"/>
      <c r="DOP1" s="145"/>
      <c r="DOQ1" s="145"/>
      <c r="DOR1" s="145"/>
      <c r="DOS1" s="145"/>
      <c r="DOT1" s="145"/>
      <c r="DOU1" s="145"/>
      <c r="DOV1" s="145"/>
      <c r="DOW1" s="145"/>
      <c r="DOX1" s="145"/>
      <c r="DOY1" s="145"/>
      <c r="DOZ1" s="145"/>
      <c r="DPA1" s="145"/>
      <c r="DPB1" s="145"/>
      <c r="DPC1" s="145"/>
      <c r="DPD1" s="145"/>
      <c r="DPE1" s="145"/>
      <c r="DPF1" s="145"/>
      <c r="DPG1" s="145"/>
      <c r="DPH1" s="145"/>
      <c r="DPI1" s="145"/>
      <c r="DPJ1" s="145"/>
      <c r="DPK1" s="145"/>
      <c r="DPL1" s="145"/>
      <c r="DPM1" s="145"/>
      <c r="DPN1" s="145"/>
      <c r="DPO1" s="145"/>
      <c r="DPP1" s="145"/>
      <c r="DPQ1" s="145"/>
      <c r="DPR1" s="145"/>
      <c r="DPS1" s="145"/>
      <c r="DPT1" s="145"/>
      <c r="DPU1" s="145"/>
      <c r="DPV1" s="145"/>
      <c r="DPW1" s="145"/>
      <c r="DPX1" s="145"/>
      <c r="DPY1" s="145"/>
      <c r="DPZ1" s="145"/>
      <c r="DQA1" s="145"/>
      <c r="DQB1" s="145"/>
      <c r="DQC1" s="145"/>
      <c r="DQD1" s="145"/>
      <c r="DQE1" s="145"/>
      <c r="DQF1" s="145"/>
      <c r="DQG1" s="145"/>
      <c r="DQH1" s="145"/>
      <c r="DQI1" s="145"/>
      <c r="DQJ1" s="145"/>
      <c r="DQK1" s="145"/>
      <c r="DQL1" s="145"/>
      <c r="DQM1" s="145"/>
      <c r="DQN1" s="145"/>
      <c r="DQO1" s="145"/>
      <c r="DQP1" s="145"/>
      <c r="DQQ1" s="145"/>
      <c r="DQR1" s="145"/>
      <c r="DQS1" s="145"/>
      <c r="DQT1" s="145"/>
      <c r="DQU1" s="145"/>
      <c r="DQV1" s="145"/>
      <c r="DQW1" s="145"/>
      <c r="DQX1" s="145"/>
      <c r="DQY1" s="145"/>
      <c r="DQZ1" s="145"/>
      <c r="DRA1" s="145"/>
      <c r="DRB1" s="145"/>
      <c r="DRC1" s="145"/>
      <c r="DRD1" s="145"/>
      <c r="DRE1" s="145"/>
      <c r="DRF1" s="145"/>
      <c r="DRG1" s="145"/>
      <c r="DRH1" s="145"/>
      <c r="DRI1" s="145"/>
      <c r="DRJ1" s="145"/>
      <c r="DRK1" s="145"/>
      <c r="DRL1" s="145"/>
      <c r="DRM1" s="145"/>
      <c r="DRN1" s="145"/>
      <c r="DRO1" s="145"/>
      <c r="DRP1" s="145"/>
      <c r="DRQ1" s="145"/>
      <c r="DRR1" s="145"/>
      <c r="DRS1" s="145"/>
      <c r="DRT1" s="145"/>
      <c r="DRU1" s="145"/>
      <c r="DRV1" s="145"/>
      <c r="DRW1" s="145"/>
      <c r="DRX1" s="145"/>
      <c r="DRY1" s="145"/>
      <c r="DRZ1" s="145"/>
      <c r="DSA1" s="145"/>
      <c r="DSB1" s="145"/>
      <c r="DSC1" s="145"/>
      <c r="DSD1" s="145"/>
      <c r="DSE1" s="145"/>
      <c r="DSF1" s="145"/>
      <c r="DSG1" s="145"/>
      <c r="DSH1" s="145"/>
      <c r="DSI1" s="145"/>
      <c r="DSJ1" s="145"/>
      <c r="DSK1" s="145"/>
      <c r="DSL1" s="145"/>
      <c r="DSM1" s="145"/>
      <c r="DSN1" s="145"/>
      <c r="DSO1" s="145"/>
      <c r="DSP1" s="145"/>
      <c r="DSQ1" s="145"/>
      <c r="DSR1" s="145"/>
      <c r="DSS1" s="145"/>
      <c r="DST1" s="145"/>
      <c r="DSU1" s="145"/>
      <c r="DSV1" s="145"/>
      <c r="DSW1" s="145"/>
      <c r="DSX1" s="145"/>
      <c r="DSY1" s="145"/>
      <c r="DSZ1" s="145"/>
      <c r="DTA1" s="145"/>
      <c r="DTB1" s="145"/>
      <c r="DTC1" s="145"/>
      <c r="DTD1" s="145"/>
      <c r="DTE1" s="145"/>
      <c r="DTF1" s="145"/>
      <c r="DTG1" s="145"/>
      <c r="DTH1" s="145"/>
      <c r="DTI1" s="145"/>
      <c r="DTJ1" s="145"/>
      <c r="DTK1" s="145"/>
      <c r="DTL1" s="145"/>
      <c r="DTM1" s="145"/>
      <c r="DTN1" s="145"/>
      <c r="DTO1" s="145"/>
      <c r="DTP1" s="145"/>
      <c r="DTQ1" s="145"/>
      <c r="DTR1" s="145"/>
      <c r="DTS1" s="145"/>
      <c r="DTT1" s="145"/>
      <c r="DTU1" s="145"/>
      <c r="DTV1" s="145"/>
      <c r="DTW1" s="145"/>
      <c r="DTX1" s="145"/>
      <c r="DTY1" s="145"/>
      <c r="DTZ1" s="145"/>
      <c r="DUA1" s="145"/>
      <c r="DUB1" s="145"/>
      <c r="DUC1" s="145"/>
      <c r="DUD1" s="145"/>
      <c r="DUE1" s="145"/>
      <c r="DUF1" s="145"/>
      <c r="DUG1" s="145"/>
      <c r="DUH1" s="145"/>
      <c r="DUI1" s="145"/>
      <c r="DUJ1" s="145"/>
      <c r="DUK1" s="145"/>
      <c r="DUL1" s="145"/>
      <c r="DUM1" s="145"/>
      <c r="DUN1" s="145"/>
      <c r="DUO1" s="145"/>
      <c r="DUP1" s="145"/>
      <c r="DUQ1" s="145"/>
      <c r="DUR1" s="145"/>
      <c r="DUS1" s="145"/>
      <c r="DUT1" s="145"/>
      <c r="DUU1" s="145"/>
      <c r="DUV1" s="145"/>
      <c r="DUW1" s="145"/>
      <c r="DUX1" s="145"/>
      <c r="DUY1" s="145"/>
      <c r="DUZ1" s="145"/>
      <c r="DVA1" s="145"/>
      <c r="DVB1" s="145"/>
      <c r="DVC1" s="145"/>
      <c r="DVD1" s="145"/>
      <c r="DVE1" s="145"/>
      <c r="DVF1" s="145"/>
      <c r="DVG1" s="145"/>
      <c r="DVH1" s="145"/>
      <c r="DVI1" s="145"/>
      <c r="DVJ1" s="145"/>
      <c r="DVK1" s="145"/>
      <c r="DVL1" s="145"/>
      <c r="DVM1" s="145"/>
      <c r="DVN1" s="145"/>
      <c r="DVO1" s="145"/>
      <c r="DVP1" s="145"/>
      <c r="DVQ1" s="145"/>
      <c r="DVR1" s="145"/>
      <c r="DVS1" s="145"/>
      <c r="DVT1" s="145"/>
      <c r="DVU1" s="145"/>
      <c r="DVV1" s="145"/>
      <c r="DVW1" s="145"/>
      <c r="DVX1" s="145"/>
      <c r="DVY1" s="145"/>
      <c r="DVZ1" s="145"/>
      <c r="DWA1" s="145"/>
      <c r="DWB1" s="145"/>
      <c r="DWC1" s="145"/>
      <c r="DWD1" s="145"/>
      <c r="DWE1" s="145"/>
      <c r="DWF1" s="145"/>
      <c r="DWG1" s="145"/>
      <c r="DWH1" s="145"/>
      <c r="DWI1" s="145"/>
      <c r="DWJ1" s="145"/>
      <c r="DWK1" s="145"/>
      <c r="DWL1" s="145"/>
      <c r="DWM1" s="145"/>
      <c r="DWN1" s="145"/>
      <c r="DWO1" s="145"/>
      <c r="DWP1" s="145"/>
      <c r="DWQ1" s="145"/>
      <c r="DWR1" s="145"/>
      <c r="DWS1" s="145"/>
      <c r="DWT1" s="145"/>
      <c r="DWU1" s="145"/>
      <c r="DWV1" s="145"/>
      <c r="DWW1" s="145"/>
      <c r="DWX1" s="145"/>
      <c r="DWY1" s="145"/>
      <c r="DWZ1" s="145"/>
      <c r="DXA1" s="145"/>
      <c r="DXB1" s="145"/>
      <c r="DXC1" s="145"/>
      <c r="DXD1" s="145"/>
      <c r="DXE1" s="145"/>
      <c r="DXF1" s="145"/>
      <c r="DXG1" s="145"/>
      <c r="DXH1" s="145"/>
      <c r="DXI1" s="145"/>
      <c r="DXJ1" s="145"/>
      <c r="DXK1" s="145"/>
      <c r="DXL1" s="145"/>
      <c r="DXM1" s="145"/>
      <c r="DXN1" s="145"/>
      <c r="DXO1" s="145"/>
      <c r="DXP1" s="145"/>
      <c r="DXQ1" s="145"/>
      <c r="DXR1" s="145"/>
      <c r="DXS1" s="145"/>
      <c r="DXT1" s="145"/>
      <c r="DXU1" s="145"/>
      <c r="DXV1" s="145"/>
      <c r="DXW1" s="145"/>
      <c r="DXX1" s="145"/>
      <c r="DXY1" s="145"/>
      <c r="DXZ1" s="145"/>
      <c r="DYA1" s="145"/>
      <c r="DYB1" s="145"/>
      <c r="DYC1" s="145"/>
      <c r="DYD1" s="145"/>
      <c r="DYE1" s="145"/>
      <c r="DYF1" s="145"/>
      <c r="DYG1" s="145"/>
      <c r="DYH1" s="145"/>
      <c r="DYI1" s="145"/>
      <c r="DYJ1" s="145"/>
      <c r="DYK1" s="145"/>
      <c r="DYL1" s="145"/>
      <c r="DYM1" s="145"/>
      <c r="DYN1" s="145"/>
      <c r="DYO1" s="145"/>
      <c r="DYP1" s="145"/>
      <c r="DYQ1" s="145"/>
      <c r="DYR1" s="145"/>
      <c r="DYS1" s="145"/>
      <c r="DYT1" s="145"/>
      <c r="DYU1" s="145"/>
      <c r="DYV1" s="145"/>
      <c r="DYW1" s="145"/>
      <c r="DYX1" s="145"/>
      <c r="DYY1" s="145"/>
      <c r="DYZ1" s="145"/>
      <c r="DZA1" s="145"/>
      <c r="DZB1" s="145"/>
      <c r="DZC1" s="145"/>
      <c r="DZD1" s="145"/>
      <c r="DZE1" s="145"/>
      <c r="DZF1" s="145"/>
      <c r="DZG1" s="145"/>
      <c r="DZH1" s="145"/>
      <c r="DZI1" s="145"/>
      <c r="DZJ1" s="145"/>
      <c r="DZK1" s="145"/>
      <c r="DZL1" s="145"/>
      <c r="DZM1" s="145"/>
      <c r="DZN1" s="145"/>
      <c r="DZO1" s="145"/>
      <c r="DZP1" s="145"/>
      <c r="DZQ1" s="145"/>
      <c r="DZR1" s="145"/>
      <c r="DZS1" s="145"/>
      <c r="DZT1" s="145"/>
      <c r="DZU1" s="145"/>
      <c r="DZV1" s="145"/>
      <c r="DZW1" s="145"/>
      <c r="DZX1" s="145"/>
      <c r="DZY1" s="145"/>
      <c r="DZZ1" s="145"/>
      <c r="EAA1" s="145"/>
      <c r="EAB1" s="145"/>
      <c r="EAC1" s="145"/>
      <c r="EAD1" s="145"/>
      <c r="EAE1" s="145"/>
      <c r="EAF1" s="145"/>
      <c r="EAG1" s="145"/>
      <c r="EAH1" s="145"/>
      <c r="EAI1" s="145"/>
      <c r="EAJ1" s="145"/>
      <c r="EAK1" s="145"/>
      <c r="EAL1" s="145"/>
      <c r="EAM1" s="145"/>
      <c r="EAN1" s="145"/>
      <c r="EAO1" s="145"/>
      <c r="EAP1" s="145"/>
      <c r="EAQ1" s="145"/>
      <c r="EAR1" s="145"/>
      <c r="EAS1" s="145"/>
      <c r="EAT1" s="145"/>
      <c r="EAU1" s="145"/>
      <c r="EAV1" s="145"/>
      <c r="EAW1" s="145"/>
      <c r="EAX1" s="145"/>
      <c r="EAY1" s="145"/>
      <c r="EAZ1" s="145"/>
      <c r="EBA1" s="145"/>
      <c r="EBB1" s="145"/>
      <c r="EBC1" s="145"/>
      <c r="EBD1" s="145"/>
      <c r="EBE1" s="145"/>
      <c r="EBF1" s="145"/>
      <c r="EBG1" s="145"/>
      <c r="EBH1" s="145"/>
      <c r="EBI1" s="145"/>
      <c r="EBJ1" s="145"/>
      <c r="EBK1" s="145"/>
      <c r="EBL1" s="145"/>
      <c r="EBM1" s="145"/>
      <c r="EBN1" s="145"/>
      <c r="EBO1" s="145"/>
      <c r="EBP1" s="145"/>
      <c r="EBQ1" s="145"/>
      <c r="EBR1" s="145"/>
      <c r="EBS1" s="145"/>
      <c r="EBT1" s="145"/>
      <c r="EBU1" s="145"/>
      <c r="EBV1" s="145"/>
      <c r="EBW1" s="145"/>
      <c r="EBX1" s="145"/>
      <c r="EBY1" s="145"/>
      <c r="EBZ1" s="145"/>
      <c r="ECA1" s="145"/>
      <c r="ECB1" s="145"/>
      <c r="ECC1" s="145"/>
      <c r="ECD1" s="145"/>
      <c r="ECE1" s="145"/>
      <c r="ECF1" s="145"/>
      <c r="ECG1" s="145"/>
      <c r="ECH1" s="145"/>
      <c r="ECI1" s="145"/>
      <c r="ECJ1" s="145"/>
      <c r="ECK1" s="145"/>
      <c r="ECL1" s="145"/>
      <c r="ECM1" s="145"/>
      <c r="ECN1" s="145"/>
      <c r="ECO1" s="145"/>
      <c r="ECP1" s="145"/>
      <c r="ECQ1" s="145"/>
      <c r="ECR1" s="145"/>
      <c r="ECS1" s="145"/>
      <c r="ECT1" s="145"/>
      <c r="ECU1" s="145"/>
      <c r="ECV1" s="145"/>
      <c r="ECW1" s="145"/>
      <c r="ECX1" s="145"/>
      <c r="ECY1" s="145"/>
      <c r="ECZ1" s="145"/>
      <c r="EDA1" s="145"/>
      <c r="EDB1" s="145"/>
      <c r="EDC1" s="145"/>
      <c r="EDD1" s="145"/>
      <c r="EDE1" s="145"/>
      <c r="EDF1" s="145"/>
      <c r="EDG1" s="145"/>
      <c r="EDH1" s="145"/>
      <c r="EDI1" s="145"/>
      <c r="EDJ1" s="145"/>
      <c r="EDK1" s="145"/>
      <c r="EDL1" s="145"/>
      <c r="EDM1" s="145"/>
      <c r="EDN1" s="145"/>
      <c r="EDO1" s="145"/>
      <c r="EDP1" s="145"/>
      <c r="EDQ1" s="145"/>
      <c r="EDR1" s="145"/>
      <c r="EDS1" s="145"/>
      <c r="EDT1" s="145"/>
      <c r="EDU1" s="145"/>
      <c r="EDV1" s="145"/>
      <c r="EDW1" s="145"/>
      <c r="EDX1" s="145"/>
      <c r="EDY1" s="145"/>
      <c r="EDZ1" s="145"/>
      <c r="EEA1" s="145"/>
      <c r="EEB1" s="145"/>
      <c r="EEC1" s="145"/>
      <c r="EED1" s="145"/>
      <c r="EEE1" s="145"/>
      <c r="EEF1" s="145"/>
      <c r="EEG1" s="145"/>
      <c r="EEH1" s="145"/>
      <c r="EEI1" s="145"/>
      <c r="EEJ1" s="145"/>
      <c r="EEK1" s="145"/>
      <c r="EEL1" s="145"/>
      <c r="EEM1" s="145"/>
      <c r="EEN1" s="145"/>
      <c r="EEO1" s="145"/>
      <c r="EEP1" s="145"/>
      <c r="EEQ1" s="145"/>
      <c r="EER1" s="145"/>
      <c r="EES1" s="145"/>
      <c r="EET1" s="145"/>
      <c r="EEU1" s="145"/>
      <c r="EEV1" s="145"/>
      <c r="EEW1" s="145"/>
      <c r="EEX1" s="145"/>
      <c r="EEY1" s="145"/>
      <c r="EEZ1" s="145"/>
      <c r="EFA1" s="145"/>
      <c r="EFB1" s="145"/>
      <c r="EFC1" s="145"/>
      <c r="EFD1" s="145"/>
      <c r="EFE1" s="145"/>
      <c r="EFF1" s="145"/>
      <c r="EFG1" s="145"/>
      <c r="EFH1" s="145"/>
      <c r="EFI1" s="145"/>
      <c r="EFJ1" s="145"/>
      <c r="EFK1" s="145"/>
      <c r="EFL1" s="145"/>
      <c r="EFM1" s="145"/>
      <c r="EFN1" s="145"/>
      <c r="EFO1" s="145"/>
      <c r="EFP1" s="145"/>
      <c r="EFQ1" s="145"/>
      <c r="EFR1" s="145"/>
      <c r="EFS1" s="145"/>
      <c r="EFT1" s="145"/>
      <c r="EFU1" s="145"/>
      <c r="EFV1" s="145"/>
      <c r="EFW1" s="145"/>
      <c r="EFX1" s="145"/>
      <c r="EFY1" s="145"/>
      <c r="EFZ1" s="145"/>
      <c r="EGA1" s="145"/>
      <c r="EGB1" s="145"/>
      <c r="EGC1" s="145"/>
      <c r="EGD1" s="145"/>
      <c r="EGE1" s="145"/>
      <c r="EGF1" s="145"/>
      <c r="EGG1" s="145"/>
      <c r="EGH1" s="145"/>
      <c r="EGI1" s="145"/>
      <c r="EGJ1" s="145"/>
      <c r="EGK1" s="145"/>
      <c r="EGL1" s="145"/>
      <c r="EGM1" s="145"/>
      <c r="EGN1" s="145"/>
      <c r="EGO1" s="145"/>
      <c r="EGP1" s="145"/>
      <c r="EGQ1" s="145"/>
      <c r="EGR1" s="145"/>
      <c r="EGS1" s="145"/>
      <c r="EGT1" s="145"/>
      <c r="EGU1" s="145"/>
      <c r="EGV1" s="145"/>
      <c r="EGW1" s="145"/>
      <c r="EGX1" s="145"/>
      <c r="EGY1" s="145"/>
      <c r="EGZ1" s="145"/>
      <c r="EHA1" s="145"/>
      <c r="EHB1" s="145"/>
      <c r="EHC1" s="145"/>
      <c r="EHD1" s="145"/>
      <c r="EHE1" s="145"/>
      <c r="EHF1" s="145"/>
      <c r="EHG1" s="145"/>
      <c r="EHH1" s="145"/>
      <c r="EHI1" s="145"/>
      <c r="EHJ1" s="145"/>
      <c r="EHK1" s="145"/>
      <c r="EHL1" s="145"/>
      <c r="EHM1" s="145"/>
      <c r="EHN1" s="145"/>
      <c r="EHO1" s="145"/>
      <c r="EHP1" s="145"/>
      <c r="EHQ1" s="145"/>
      <c r="EHR1" s="145"/>
      <c r="EHS1" s="145"/>
      <c r="EHT1" s="145"/>
      <c r="EHU1" s="145"/>
      <c r="EHV1" s="145"/>
      <c r="EHW1" s="145"/>
      <c r="EHX1" s="145"/>
      <c r="EHY1" s="145"/>
      <c r="EHZ1" s="145"/>
      <c r="EIA1" s="145"/>
      <c r="EIB1" s="145"/>
      <c r="EIC1" s="145"/>
      <c r="EID1" s="145"/>
      <c r="EIE1" s="145"/>
      <c r="EIF1" s="145"/>
      <c r="EIG1" s="145"/>
      <c r="EIH1" s="145"/>
      <c r="EII1" s="145"/>
      <c r="EIJ1" s="145"/>
      <c r="EIK1" s="145"/>
      <c r="EIL1" s="145"/>
      <c r="EIM1" s="145"/>
      <c r="EIN1" s="145"/>
      <c r="EIO1" s="145"/>
      <c r="EIP1" s="145"/>
      <c r="EIQ1" s="145"/>
      <c r="EIR1" s="145"/>
      <c r="EIS1" s="145"/>
      <c r="EIT1" s="145"/>
      <c r="EIU1" s="145"/>
      <c r="EIV1" s="145"/>
      <c r="EIW1" s="145"/>
      <c r="EIX1" s="145"/>
      <c r="EIY1" s="145"/>
      <c r="EIZ1" s="145"/>
      <c r="EJA1" s="145"/>
      <c r="EJB1" s="145"/>
      <c r="EJC1" s="145"/>
      <c r="EJD1" s="145"/>
      <c r="EJE1" s="145"/>
      <c r="EJF1" s="145"/>
      <c r="EJG1" s="145"/>
      <c r="EJH1" s="145"/>
      <c r="EJI1" s="145"/>
      <c r="EJJ1" s="145"/>
      <c r="EJK1" s="145"/>
      <c r="EJL1" s="145"/>
      <c r="EJM1" s="145"/>
      <c r="EJN1" s="145"/>
      <c r="EJO1" s="145"/>
      <c r="EJP1" s="145"/>
      <c r="EJQ1" s="145"/>
      <c r="EJR1" s="145"/>
      <c r="EJS1" s="145"/>
      <c r="EJT1" s="145"/>
      <c r="EJU1" s="145"/>
      <c r="EJV1" s="145"/>
      <c r="EJW1" s="145"/>
      <c r="EJX1" s="145"/>
      <c r="EJY1" s="145"/>
      <c r="EJZ1" s="145"/>
      <c r="EKA1" s="145"/>
      <c r="EKB1" s="145"/>
      <c r="EKC1" s="145"/>
      <c r="EKD1" s="145"/>
      <c r="EKE1" s="145"/>
      <c r="EKF1" s="145"/>
      <c r="EKG1" s="145"/>
      <c r="EKH1" s="145"/>
      <c r="EKI1" s="145"/>
      <c r="EKJ1" s="145"/>
      <c r="EKK1" s="145"/>
      <c r="EKL1" s="145"/>
      <c r="EKM1" s="145"/>
      <c r="EKN1" s="145"/>
      <c r="EKO1" s="145"/>
      <c r="EKP1" s="145"/>
      <c r="EKQ1" s="145"/>
      <c r="EKR1" s="145"/>
      <c r="EKS1" s="145"/>
      <c r="EKT1" s="145"/>
      <c r="EKU1" s="145"/>
      <c r="EKV1" s="145"/>
      <c r="EKW1" s="145"/>
      <c r="EKX1" s="145"/>
      <c r="EKY1" s="145"/>
      <c r="EKZ1" s="145"/>
      <c r="ELA1" s="145"/>
      <c r="ELB1" s="145"/>
      <c r="ELC1" s="145"/>
      <c r="ELD1" s="145"/>
      <c r="ELE1" s="145"/>
      <c r="ELF1" s="145"/>
      <c r="ELG1" s="145"/>
      <c r="ELH1" s="145"/>
      <c r="ELI1" s="145"/>
      <c r="ELJ1" s="145"/>
      <c r="ELK1" s="145"/>
      <c r="ELL1" s="145"/>
      <c r="ELM1" s="145"/>
      <c r="ELN1" s="145"/>
      <c r="ELO1" s="145"/>
      <c r="ELP1" s="145"/>
      <c r="ELQ1" s="145"/>
      <c r="ELR1" s="145"/>
      <c r="ELS1" s="145"/>
      <c r="ELT1" s="145"/>
      <c r="ELU1" s="145"/>
      <c r="ELV1" s="145"/>
      <c r="ELW1" s="145"/>
      <c r="ELX1" s="145"/>
      <c r="ELY1" s="145"/>
      <c r="ELZ1" s="145"/>
      <c r="EMA1" s="145"/>
      <c r="EMB1" s="145"/>
      <c r="EMC1" s="145"/>
      <c r="EMD1" s="145"/>
      <c r="EME1" s="145"/>
      <c r="EMF1" s="145"/>
      <c r="EMG1" s="145"/>
      <c r="EMH1" s="145"/>
      <c r="EMI1" s="145"/>
      <c r="EMJ1" s="145"/>
      <c r="EMK1" s="145"/>
      <c r="EML1" s="145"/>
      <c r="EMM1" s="145"/>
      <c r="EMN1" s="145"/>
      <c r="EMO1" s="145"/>
      <c r="EMP1" s="145"/>
      <c r="EMQ1" s="145"/>
      <c r="EMR1" s="145"/>
      <c r="EMS1" s="145"/>
      <c r="EMT1" s="145"/>
      <c r="EMU1" s="145"/>
      <c r="EMV1" s="145"/>
      <c r="EMW1" s="145"/>
      <c r="EMX1" s="145"/>
      <c r="EMY1" s="145"/>
      <c r="EMZ1" s="145"/>
      <c r="ENA1" s="145"/>
      <c r="ENB1" s="145"/>
      <c r="ENC1" s="145"/>
      <c r="END1" s="145"/>
      <c r="ENE1" s="145"/>
      <c r="ENF1" s="145"/>
      <c r="ENG1" s="145"/>
      <c r="ENH1" s="145"/>
      <c r="ENI1" s="145"/>
      <c r="ENJ1" s="145"/>
      <c r="ENK1" s="145"/>
      <c r="ENL1" s="145"/>
      <c r="ENM1" s="145"/>
      <c r="ENN1" s="145"/>
      <c r="ENO1" s="145"/>
      <c r="ENP1" s="145"/>
      <c r="ENQ1" s="145"/>
      <c r="ENR1" s="145"/>
      <c r="ENS1" s="145"/>
      <c r="ENT1" s="145"/>
      <c r="ENU1" s="145"/>
      <c r="ENV1" s="145"/>
      <c r="ENW1" s="145"/>
      <c r="ENX1" s="145"/>
      <c r="ENY1" s="145"/>
      <c r="ENZ1" s="145"/>
      <c r="EOA1" s="145"/>
      <c r="EOB1" s="145"/>
      <c r="EOC1" s="145"/>
      <c r="EOD1" s="145"/>
      <c r="EOE1" s="145"/>
      <c r="EOF1" s="145"/>
      <c r="EOG1" s="145"/>
      <c r="EOH1" s="145"/>
      <c r="EOI1" s="145"/>
      <c r="EOJ1" s="145"/>
      <c r="EOK1" s="145"/>
      <c r="EOL1" s="145"/>
      <c r="EOM1" s="145"/>
      <c r="EON1" s="145"/>
      <c r="EOO1" s="145"/>
      <c r="EOP1" s="145"/>
      <c r="EOQ1" s="145"/>
      <c r="EOR1" s="145"/>
      <c r="EOS1" s="145"/>
      <c r="EOT1" s="145"/>
      <c r="EOU1" s="145"/>
      <c r="EOV1" s="145"/>
      <c r="EOW1" s="145"/>
      <c r="EOX1" s="145"/>
      <c r="EOY1" s="145"/>
      <c r="EOZ1" s="145"/>
      <c r="EPA1" s="145"/>
      <c r="EPB1" s="145"/>
      <c r="EPC1" s="145"/>
      <c r="EPD1" s="145"/>
      <c r="EPE1" s="145"/>
      <c r="EPF1" s="145"/>
      <c r="EPG1" s="145"/>
      <c r="EPH1" s="145"/>
      <c r="EPI1" s="145"/>
      <c r="EPJ1" s="145"/>
      <c r="EPK1" s="145"/>
      <c r="EPL1" s="145"/>
      <c r="EPM1" s="145"/>
      <c r="EPN1" s="145"/>
      <c r="EPO1" s="145"/>
      <c r="EPP1" s="145"/>
      <c r="EPQ1" s="145"/>
      <c r="EPR1" s="145"/>
      <c r="EPS1" s="145"/>
      <c r="EPT1" s="145"/>
      <c r="EPU1" s="145"/>
      <c r="EPV1" s="145"/>
      <c r="EPW1" s="145"/>
      <c r="EPX1" s="145"/>
      <c r="EPY1" s="145"/>
      <c r="EPZ1" s="145"/>
      <c r="EQA1" s="145"/>
      <c r="EQB1" s="145"/>
      <c r="EQC1" s="145"/>
      <c r="EQD1" s="145"/>
      <c r="EQE1" s="145"/>
      <c r="EQF1" s="145"/>
      <c r="EQG1" s="145"/>
      <c r="EQH1" s="145"/>
      <c r="EQI1" s="145"/>
      <c r="EQJ1" s="145"/>
      <c r="EQK1" s="145"/>
      <c r="EQL1" s="145"/>
      <c r="EQM1" s="145"/>
      <c r="EQN1" s="145"/>
      <c r="EQO1" s="145"/>
      <c r="EQP1" s="145"/>
      <c r="EQQ1" s="145"/>
      <c r="EQR1" s="145"/>
      <c r="EQS1" s="145"/>
      <c r="EQT1" s="145"/>
      <c r="EQU1" s="145"/>
      <c r="EQV1" s="145"/>
      <c r="EQW1" s="145"/>
      <c r="EQX1" s="145"/>
      <c r="EQY1" s="145"/>
      <c r="EQZ1" s="145"/>
      <c r="ERA1" s="145"/>
      <c r="ERB1" s="145"/>
      <c r="ERC1" s="145"/>
      <c r="ERD1" s="145"/>
      <c r="ERE1" s="145"/>
      <c r="ERF1" s="145"/>
      <c r="ERG1" s="145"/>
      <c r="ERH1" s="145"/>
      <c r="ERI1" s="145"/>
      <c r="ERJ1" s="145"/>
      <c r="ERK1" s="145"/>
      <c r="ERL1" s="145"/>
      <c r="ERM1" s="145"/>
      <c r="ERN1" s="145"/>
      <c r="ERO1" s="145"/>
      <c r="ERP1" s="145"/>
      <c r="ERQ1" s="145"/>
      <c r="ERR1" s="145"/>
      <c r="ERS1" s="145"/>
      <c r="ERT1" s="145"/>
      <c r="ERU1" s="145"/>
      <c r="ERV1" s="145"/>
      <c r="ERW1" s="145"/>
      <c r="ERX1" s="145"/>
      <c r="ERY1" s="145"/>
      <c r="ERZ1" s="145"/>
      <c r="ESA1" s="145"/>
      <c r="ESB1" s="145"/>
      <c r="ESC1" s="145"/>
      <c r="ESD1" s="145"/>
      <c r="ESE1" s="145"/>
      <c r="ESF1" s="145"/>
      <c r="ESG1" s="145"/>
      <c r="ESH1" s="145"/>
      <c r="ESI1" s="145"/>
      <c r="ESJ1" s="145"/>
      <c r="ESK1" s="145"/>
      <c r="ESL1" s="145"/>
      <c r="ESM1" s="145"/>
      <c r="ESN1" s="145"/>
      <c r="ESO1" s="145"/>
      <c r="ESP1" s="145"/>
      <c r="ESQ1" s="145"/>
      <c r="ESR1" s="145"/>
      <c r="ESS1" s="145"/>
      <c r="EST1" s="145"/>
      <c r="ESU1" s="145"/>
      <c r="ESV1" s="145"/>
      <c r="ESW1" s="145"/>
      <c r="ESX1" s="145"/>
      <c r="ESY1" s="145"/>
      <c r="ESZ1" s="145"/>
      <c r="ETA1" s="145"/>
      <c r="ETB1" s="145"/>
      <c r="ETC1" s="145"/>
      <c r="ETD1" s="145"/>
      <c r="ETE1" s="145"/>
      <c r="ETF1" s="145"/>
      <c r="ETG1" s="145"/>
      <c r="ETH1" s="145"/>
      <c r="ETI1" s="145"/>
      <c r="ETJ1" s="145"/>
      <c r="ETK1" s="145"/>
      <c r="ETL1" s="145"/>
      <c r="ETM1" s="145"/>
      <c r="ETN1" s="145"/>
      <c r="ETO1" s="145"/>
      <c r="ETP1" s="145"/>
      <c r="ETQ1" s="145"/>
      <c r="ETR1" s="145"/>
      <c r="ETS1" s="145"/>
      <c r="ETT1" s="145"/>
      <c r="ETU1" s="145"/>
      <c r="ETV1" s="145"/>
      <c r="ETW1" s="145"/>
      <c r="ETX1" s="145"/>
      <c r="ETY1" s="145"/>
      <c r="ETZ1" s="145"/>
      <c r="EUA1" s="145"/>
      <c r="EUB1" s="145"/>
      <c r="EUC1" s="145"/>
      <c r="EUD1" s="145"/>
      <c r="EUE1" s="145"/>
      <c r="EUF1" s="145"/>
      <c r="EUG1" s="145"/>
      <c r="EUH1" s="145"/>
      <c r="EUI1" s="145"/>
      <c r="EUJ1" s="145"/>
      <c r="EUK1" s="145"/>
      <c r="EUL1" s="145"/>
      <c r="EUM1" s="145"/>
      <c r="EUN1" s="145"/>
      <c r="EUO1" s="145"/>
      <c r="EUP1" s="145"/>
      <c r="EUQ1" s="145"/>
      <c r="EUR1" s="145"/>
      <c r="EUS1" s="145"/>
      <c r="EUT1" s="145"/>
      <c r="EUU1" s="145"/>
      <c r="EUV1" s="145"/>
      <c r="EUW1" s="145"/>
      <c r="EUX1" s="145"/>
      <c r="EUY1" s="145"/>
      <c r="EUZ1" s="145"/>
      <c r="EVA1" s="145"/>
      <c r="EVB1" s="145"/>
      <c r="EVC1" s="145"/>
      <c r="EVD1" s="145"/>
      <c r="EVE1" s="145"/>
      <c r="EVF1" s="145"/>
      <c r="EVG1" s="145"/>
      <c r="EVH1" s="145"/>
      <c r="EVI1" s="145"/>
      <c r="EVJ1" s="145"/>
      <c r="EVK1" s="145"/>
      <c r="EVL1" s="145"/>
      <c r="EVM1" s="145"/>
      <c r="EVN1" s="145"/>
      <c r="EVO1" s="145"/>
      <c r="EVP1" s="145"/>
      <c r="EVQ1" s="145"/>
      <c r="EVR1" s="145"/>
      <c r="EVS1" s="145"/>
      <c r="EVT1" s="145"/>
      <c r="EVU1" s="145"/>
      <c r="EVV1" s="145"/>
      <c r="EVW1" s="145"/>
      <c r="EVX1" s="145"/>
      <c r="EVY1" s="145"/>
      <c r="EVZ1" s="145"/>
      <c r="EWA1" s="145"/>
      <c r="EWB1" s="145"/>
      <c r="EWC1" s="145"/>
      <c r="EWD1" s="145"/>
      <c r="EWE1" s="145"/>
      <c r="EWF1" s="145"/>
      <c r="EWG1" s="145"/>
      <c r="EWH1" s="145"/>
      <c r="EWI1" s="145"/>
      <c r="EWJ1" s="145"/>
      <c r="EWK1" s="145"/>
      <c r="EWL1" s="145"/>
      <c r="EWM1" s="145"/>
      <c r="EWN1" s="145"/>
      <c r="EWO1" s="145"/>
      <c r="EWP1" s="145"/>
      <c r="EWQ1" s="145"/>
      <c r="EWR1" s="145"/>
      <c r="EWS1" s="145"/>
      <c r="EWT1" s="145"/>
      <c r="EWU1" s="145"/>
      <c r="EWV1" s="145"/>
      <c r="EWW1" s="145"/>
      <c r="EWX1" s="145"/>
      <c r="EWY1" s="145"/>
      <c r="EWZ1" s="145"/>
      <c r="EXA1" s="145"/>
      <c r="EXB1" s="145"/>
      <c r="EXC1" s="145"/>
      <c r="EXD1" s="145"/>
      <c r="EXE1" s="145"/>
      <c r="EXF1" s="145"/>
      <c r="EXG1" s="145"/>
      <c r="EXH1" s="145"/>
      <c r="EXI1" s="145"/>
      <c r="EXJ1" s="145"/>
      <c r="EXK1" s="145"/>
      <c r="EXL1" s="145"/>
      <c r="EXM1" s="145"/>
      <c r="EXN1" s="145"/>
      <c r="EXO1" s="145"/>
      <c r="EXP1" s="145"/>
      <c r="EXQ1" s="145"/>
      <c r="EXR1" s="145"/>
      <c r="EXS1" s="145"/>
      <c r="EXT1" s="145"/>
      <c r="EXU1" s="145"/>
      <c r="EXV1" s="145"/>
      <c r="EXW1" s="145"/>
      <c r="EXX1" s="145"/>
      <c r="EXY1" s="145"/>
      <c r="EXZ1" s="145"/>
      <c r="EYA1" s="145"/>
      <c r="EYB1" s="145"/>
      <c r="EYC1" s="145"/>
      <c r="EYD1" s="145"/>
      <c r="EYE1" s="145"/>
      <c r="EYF1" s="145"/>
      <c r="EYG1" s="145"/>
      <c r="EYH1" s="145"/>
      <c r="EYI1" s="145"/>
      <c r="EYJ1" s="145"/>
      <c r="EYK1" s="145"/>
      <c r="EYL1" s="145"/>
      <c r="EYM1" s="145"/>
      <c r="EYN1" s="145"/>
      <c r="EYO1" s="145"/>
      <c r="EYP1" s="145"/>
      <c r="EYQ1" s="145"/>
      <c r="EYR1" s="145"/>
      <c r="EYS1" s="145"/>
      <c r="EYT1" s="145"/>
      <c r="EYU1" s="145"/>
      <c r="EYV1" s="145"/>
      <c r="EYW1" s="145"/>
      <c r="EYX1" s="145"/>
      <c r="EYY1" s="145"/>
      <c r="EYZ1" s="145"/>
      <c r="EZA1" s="145"/>
      <c r="EZB1" s="145"/>
      <c r="EZC1" s="145"/>
      <c r="EZD1" s="145"/>
      <c r="EZE1" s="145"/>
      <c r="EZF1" s="145"/>
      <c r="EZG1" s="145"/>
      <c r="EZH1" s="145"/>
      <c r="EZI1" s="145"/>
      <c r="EZJ1" s="145"/>
      <c r="EZK1" s="145"/>
      <c r="EZL1" s="145"/>
      <c r="EZM1" s="145"/>
      <c r="EZN1" s="145"/>
      <c r="EZO1" s="145"/>
      <c r="EZP1" s="145"/>
      <c r="EZQ1" s="145"/>
      <c r="EZR1" s="145"/>
      <c r="EZS1" s="145"/>
      <c r="EZT1" s="145"/>
      <c r="EZU1" s="145"/>
      <c r="EZV1" s="145"/>
      <c r="EZW1" s="145"/>
      <c r="EZX1" s="145"/>
      <c r="EZY1" s="145"/>
      <c r="EZZ1" s="145"/>
      <c r="FAA1" s="145"/>
      <c r="FAB1" s="145"/>
      <c r="FAC1" s="145"/>
      <c r="FAD1" s="145"/>
      <c r="FAE1" s="145"/>
      <c r="FAF1" s="145"/>
      <c r="FAG1" s="145"/>
      <c r="FAH1" s="145"/>
      <c r="FAI1" s="145"/>
      <c r="FAJ1" s="145"/>
      <c r="FAK1" s="145"/>
      <c r="FAL1" s="145"/>
      <c r="FAM1" s="145"/>
      <c r="FAN1" s="145"/>
      <c r="FAO1" s="145"/>
      <c r="FAP1" s="145"/>
      <c r="FAQ1" s="145"/>
      <c r="FAR1" s="145"/>
      <c r="FAS1" s="145"/>
      <c r="FAT1" s="145"/>
      <c r="FAU1" s="145"/>
      <c r="FAV1" s="145"/>
      <c r="FAW1" s="145"/>
      <c r="FAX1" s="145"/>
      <c r="FAY1" s="145"/>
      <c r="FAZ1" s="145"/>
      <c r="FBA1" s="145"/>
      <c r="FBB1" s="145"/>
      <c r="FBC1" s="145"/>
      <c r="FBD1" s="145"/>
      <c r="FBE1" s="145"/>
      <c r="FBF1" s="145"/>
      <c r="FBG1" s="145"/>
      <c r="FBH1" s="145"/>
      <c r="FBI1" s="145"/>
      <c r="FBJ1" s="145"/>
      <c r="FBK1" s="145"/>
      <c r="FBL1" s="145"/>
      <c r="FBM1" s="145"/>
      <c r="FBN1" s="145"/>
      <c r="FBO1" s="145"/>
      <c r="FBP1" s="145"/>
      <c r="FBQ1" s="145"/>
      <c r="FBR1" s="145"/>
      <c r="FBS1" s="145"/>
      <c r="FBT1" s="145"/>
      <c r="FBU1" s="145"/>
      <c r="FBV1" s="145"/>
      <c r="FBW1" s="145"/>
      <c r="FBX1" s="145"/>
      <c r="FBY1" s="145"/>
      <c r="FBZ1" s="145"/>
      <c r="FCA1" s="145"/>
      <c r="FCB1" s="145"/>
      <c r="FCC1" s="145"/>
      <c r="FCD1" s="145"/>
      <c r="FCE1" s="145"/>
      <c r="FCF1" s="145"/>
      <c r="FCG1" s="145"/>
      <c r="FCH1" s="145"/>
      <c r="FCI1" s="145"/>
      <c r="FCJ1" s="145"/>
      <c r="FCK1" s="145"/>
      <c r="FCL1" s="145"/>
      <c r="FCM1" s="145"/>
      <c r="FCN1" s="145"/>
      <c r="FCO1" s="145"/>
      <c r="FCP1" s="145"/>
      <c r="FCQ1" s="145"/>
      <c r="FCR1" s="145"/>
      <c r="FCS1" s="145"/>
      <c r="FCT1" s="145"/>
      <c r="FCU1" s="145"/>
      <c r="FCV1" s="145"/>
      <c r="FCW1" s="145"/>
      <c r="FCX1" s="145"/>
      <c r="FCY1" s="145"/>
      <c r="FCZ1" s="145"/>
      <c r="FDA1" s="145"/>
      <c r="FDB1" s="145"/>
      <c r="FDC1" s="145"/>
      <c r="FDD1" s="145"/>
      <c r="FDE1" s="145"/>
      <c r="FDF1" s="145"/>
      <c r="FDG1" s="145"/>
      <c r="FDH1" s="145"/>
      <c r="FDI1" s="145"/>
      <c r="FDJ1" s="145"/>
      <c r="FDK1" s="145"/>
      <c r="FDL1" s="145"/>
      <c r="FDM1" s="145"/>
      <c r="FDN1" s="145"/>
      <c r="FDO1" s="145"/>
      <c r="FDP1" s="145"/>
      <c r="FDQ1" s="145"/>
      <c r="FDR1" s="145"/>
      <c r="FDS1" s="145"/>
      <c r="FDT1" s="145"/>
      <c r="FDU1" s="145"/>
      <c r="FDV1" s="145"/>
      <c r="FDW1" s="145"/>
      <c r="FDX1" s="145"/>
      <c r="FDY1" s="145"/>
      <c r="FDZ1" s="145"/>
      <c r="FEA1" s="145"/>
      <c r="FEB1" s="145"/>
      <c r="FEC1" s="145"/>
      <c r="FED1" s="145"/>
      <c r="FEE1" s="145"/>
      <c r="FEF1" s="145"/>
      <c r="FEG1" s="145"/>
      <c r="FEH1" s="145"/>
      <c r="FEI1" s="145"/>
      <c r="FEJ1" s="145"/>
      <c r="FEK1" s="145"/>
      <c r="FEL1" s="145"/>
      <c r="FEM1" s="145"/>
      <c r="FEN1" s="145"/>
      <c r="FEO1" s="145"/>
      <c r="FEP1" s="145"/>
      <c r="FEQ1" s="145"/>
      <c r="FER1" s="145"/>
      <c r="FES1" s="145"/>
      <c r="FET1" s="145"/>
      <c r="FEU1" s="145"/>
      <c r="FEV1" s="145"/>
      <c r="FEW1" s="145"/>
      <c r="FEX1" s="145"/>
      <c r="FEY1" s="145"/>
      <c r="FEZ1" s="145"/>
      <c r="FFA1" s="145"/>
      <c r="FFB1" s="145"/>
      <c r="FFC1" s="145"/>
      <c r="FFD1" s="145"/>
      <c r="FFE1" s="145"/>
      <c r="FFF1" s="145"/>
      <c r="FFG1" s="145"/>
      <c r="FFH1" s="145"/>
      <c r="FFI1" s="145"/>
      <c r="FFJ1" s="145"/>
      <c r="FFK1" s="145"/>
      <c r="FFL1" s="145"/>
      <c r="FFM1" s="145"/>
      <c r="FFN1" s="145"/>
      <c r="FFO1" s="145"/>
      <c r="FFP1" s="145"/>
      <c r="FFQ1" s="145"/>
      <c r="FFR1" s="145"/>
      <c r="FFS1" s="145"/>
      <c r="FFT1" s="145"/>
      <c r="FFU1" s="145"/>
      <c r="FFV1" s="145"/>
      <c r="FFW1" s="145"/>
      <c r="FFX1" s="145"/>
      <c r="FFY1" s="145"/>
      <c r="FFZ1" s="145"/>
      <c r="FGA1" s="145"/>
      <c r="FGB1" s="145"/>
      <c r="FGC1" s="145"/>
      <c r="FGD1" s="145"/>
      <c r="FGE1" s="145"/>
      <c r="FGF1" s="145"/>
      <c r="FGG1" s="145"/>
      <c r="FGH1" s="145"/>
      <c r="FGI1" s="145"/>
      <c r="FGJ1" s="145"/>
      <c r="FGK1" s="145"/>
      <c r="FGL1" s="145"/>
      <c r="FGM1" s="145"/>
      <c r="FGN1" s="145"/>
      <c r="FGO1" s="145"/>
      <c r="FGP1" s="145"/>
      <c r="FGQ1" s="145"/>
      <c r="FGR1" s="145"/>
      <c r="FGS1" s="145"/>
      <c r="FGT1" s="145"/>
      <c r="FGU1" s="145"/>
      <c r="FGV1" s="145"/>
      <c r="FGW1" s="145"/>
      <c r="FGX1" s="145"/>
      <c r="FGY1" s="145"/>
      <c r="FGZ1" s="145"/>
      <c r="FHA1" s="145"/>
      <c r="FHB1" s="145"/>
      <c r="FHC1" s="145"/>
      <c r="FHD1" s="145"/>
      <c r="FHE1" s="145"/>
      <c r="FHF1" s="145"/>
      <c r="FHG1" s="145"/>
      <c r="FHH1" s="145"/>
      <c r="FHI1" s="145"/>
      <c r="FHJ1" s="145"/>
      <c r="FHK1" s="145"/>
      <c r="FHL1" s="145"/>
      <c r="FHM1" s="145"/>
      <c r="FHN1" s="145"/>
      <c r="FHO1" s="145"/>
      <c r="FHP1" s="145"/>
      <c r="FHQ1" s="145"/>
      <c r="FHR1" s="145"/>
      <c r="FHS1" s="145"/>
      <c r="FHT1" s="145"/>
      <c r="FHU1" s="145"/>
      <c r="FHV1" s="145"/>
      <c r="FHW1" s="145"/>
      <c r="FHX1" s="145"/>
      <c r="FHY1" s="145"/>
      <c r="FHZ1" s="145"/>
      <c r="FIA1" s="145"/>
      <c r="FIB1" s="145"/>
      <c r="FIC1" s="145"/>
      <c r="FID1" s="145"/>
      <c r="FIE1" s="145"/>
      <c r="FIF1" s="145"/>
      <c r="FIG1" s="145"/>
      <c r="FIH1" s="145"/>
      <c r="FII1" s="145"/>
      <c r="FIJ1" s="145"/>
      <c r="FIK1" s="145"/>
      <c r="FIL1" s="145"/>
      <c r="FIM1" s="145"/>
      <c r="FIN1" s="145"/>
      <c r="FIO1" s="145"/>
      <c r="FIP1" s="145"/>
      <c r="FIQ1" s="145"/>
      <c r="FIR1" s="145"/>
      <c r="FIS1" s="145"/>
      <c r="FIT1" s="145"/>
      <c r="FIU1" s="145"/>
      <c r="FIV1" s="145"/>
      <c r="FIW1" s="145"/>
      <c r="FIX1" s="145"/>
      <c r="FIY1" s="145"/>
      <c r="FIZ1" s="145"/>
      <c r="FJA1" s="145"/>
      <c r="FJB1" s="145"/>
      <c r="FJC1" s="145"/>
      <c r="FJD1" s="145"/>
      <c r="FJE1" s="145"/>
      <c r="FJF1" s="145"/>
      <c r="FJG1" s="145"/>
      <c r="FJH1" s="145"/>
      <c r="FJI1" s="145"/>
      <c r="FJJ1" s="145"/>
      <c r="FJK1" s="145"/>
      <c r="FJL1" s="145"/>
      <c r="FJM1" s="145"/>
      <c r="FJN1" s="145"/>
      <c r="FJO1" s="145"/>
      <c r="FJP1" s="145"/>
      <c r="FJQ1" s="145"/>
      <c r="FJR1" s="145"/>
      <c r="FJS1" s="145"/>
      <c r="FJT1" s="145"/>
      <c r="FJU1" s="145"/>
      <c r="FJV1" s="145"/>
      <c r="FJW1" s="145"/>
      <c r="FJX1" s="145"/>
      <c r="FJY1" s="145"/>
      <c r="FJZ1" s="145"/>
      <c r="FKA1" s="145"/>
      <c r="FKB1" s="145"/>
      <c r="FKC1" s="145"/>
      <c r="FKD1" s="145"/>
      <c r="FKE1" s="145"/>
      <c r="FKF1" s="145"/>
      <c r="FKG1" s="145"/>
      <c r="FKH1" s="145"/>
      <c r="FKI1" s="145"/>
      <c r="FKJ1" s="145"/>
      <c r="FKK1" s="145"/>
      <c r="FKL1" s="145"/>
      <c r="FKM1" s="145"/>
      <c r="FKN1" s="145"/>
      <c r="FKO1" s="145"/>
      <c r="FKP1" s="145"/>
      <c r="FKQ1" s="145"/>
      <c r="FKR1" s="145"/>
      <c r="FKS1" s="145"/>
      <c r="FKT1" s="145"/>
      <c r="FKU1" s="145"/>
      <c r="FKV1" s="145"/>
      <c r="FKW1" s="145"/>
      <c r="FKX1" s="145"/>
      <c r="FKY1" s="145"/>
      <c r="FKZ1" s="145"/>
      <c r="FLA1" s="145"/>
      <c r="FLB1" s="145"/>
      <c r="FLC1" s="145"/>
      <c r="FLD1" s="145"/>
      <c r="FLE1" s="145"/>
      <c r="FLF1" s="145"/>
      <c r="FLG1" s="145"/>
      <c r="FLH1" s="145"/>
      <c r="FLI1" s="145"/>
      <c r="FLJ1" s="145"/>
      <c r="FLK1" s="145"/>
      <c r="FLL1" s="145"/>
      <c r="FLM1" s="145"/>
      <c r="FLN1" s="145"/>
      <c r="FLO1" s="145"/>
      <c r="FLP1" s="145"/>
      <c r="FLQ1" s="145"/>
      <c r="FLR1" s="145"/>
      <c r="FLS1" s="145"/>
      <c r="FLT1" s="145"/>
      <c r="FLU1" s="145"/>
      <c r="FLV1" s="145"/>
      <c r="FLW1" s="145"/>
      <c r="FLX1" s="145"/>
      <c r="FLY1" s="145"/>
      <c r="FLZ1" s="145"/>
      <c r="FMA1" s="145"/>
      <c r="FMB1" s="145"/>
      <c r="FMC1" s="145"/>
      <c r="FMD1" s="145"/>
      <c r="FME1" s="145"/>
      <c r="FMF1" s="145"/>
      <c r="FMG1" s="145"/>
      <c r="FMH1" s="145"/>
      <c r="FMI1" s="145"/>
      <c r="FMJ1" s="145"/>
      <c r="FMK1" s="145"/>
      <c r="FML1" s="145"/>
      <c r="FMM1" s="145"/>
      <c r="FMN1" s="145"/>
      <c r="FMO1" s="145"/>
      <c r="FMP1" s="145"/>
      <c r="FMQ1" s="145"/>
      <c r="FMR1" s="145"/>
      <c r="FMS1" s="145"/>
      <c r="FMT1" s="145"/>
      <c r="FMU1" s="145"/>
      <c r="FMV1" s="145"/>
      <c r="FMW1" s="145"/>
      <c r="FMX1" s="145"/>
      <c r="FMY1" s="145"/>
      <c r="FMZ1" s="145"/>
      <c r="FNA1" s="145"/>
      <c r="FNB1" s="145"/>
      <c r="FNC1" s="145"/>
      <c r="FND1" s="145"/>
      <c r="FNE1" s="145"/>
      <c r="FNF1" s="145"/>
      <c r="FNG1" s="145"/>
      <c r="FNH1" s="145"/>
      <c r="FNI1" s="145"/>
      <c r="FNJ1" s="145"/>
      <c r="FNK1" s="145"/>
      <c r="FNL1" s="145"/>
      <c r="FNM1" s="145"/>
      <c r="FNN1" s="145"/>
      <c r="FNO1" s="145"/>
      <c r="FNP1" s="145"/>
      <c r="FNQ1" s="145"/>
      <c r="FNR1" s="145"/>
      <c r="FNS1" s="145"/>
      <c r="FNT1" s="145"/>
      <c r="FNU1" s="145"/>
      <c r="FNV1" s="145"/>
      <c r="FNW1" s="145"/>
      <c r="FNX1" s="145"/>
      <c r="FNY1" s="145"/>
      <c r="FNZ1" s="145"/>
      <c r="FOA1" s="145"/>
      <c r="FOB1" s="145"/>
      <c r="FOC1" s="145"/>
      <c r="FOD1" s="145"/>
      <c r="FOE1" s="145"/>
      <c r="FOF1" s="145"/>
      <c r="FOG1" s="145"/>
      <c r="FOH1" s="145"/>
      <c r="FOI1" s="145"/>
      <c r="FOJ1" s="145"/>
      <c r="FOK1" s="145"/>
      <c r="FOL1" s="145"/>
      <c r="FOM1" s="145"/>
      <c r="FON1" s="145"/>
      <c r="FOO1" s="145"/>
      <c r="FOP1" s="145"/>
      <c r="FOQ1" s="145"/>
      <c r="FOR1" s="145"/>
      <c r="FOS1" s="145"/>
      <c r="FOT1" s="145"/>
      <c r="FOU1" s="145"/>
      <c r="FOV1" s="145"/>
      <c r="FOW1" s="145"/>
      <c r="FOX1" s="145"/>
      <c r="FOY1" s="145"/>
      <c r="FOZ1" s="145"/>
      <c r="FPA1" s="145"/>
      <c r="FPB1" s="145"/>
      <c r="FPC1" s="145"/>
      <c r="FPD1" s="145"/>
      <c r="FPE1" s="145"/>
      <c r="FPF1" s="145"/>
      <c r="FPG1" s="145"/>
      <c r="FPH1" s="145"/>
      <c r="FPI1" s="145"/>
      <c r="FPJ1" s="145"/>
      <c r="FPK1" s="145"/>
      <c r="FPL1" s="145"/>
      <c r="FPM1" s="145"/>
      <c r="FPN1" s="145"/>
      <c r="FPO1" s="145"/>
      <c r="FPP1" s="145"/>
      <c r="FPQ1" s="145"/>
      <c r="FPR1" s="145"/>
      <c r="FPS1" s="145"/>
      <c r="FPT1" s="145"/>
      <c r="FPU1" s="145"/>
      <c r="FPV1" s="145"/>
      <c r="FPW1" s="145"/>
      <c r="FPX1" s="145"/>
      <c r="FPY1" s="145"/>
      <c r="FPZ1" s="145"/>
      <c r="FQA1" s="145"/>
      <c r="FQB1" s="145"/>
      <c r="FQC1" s="145"/>
      <c r="FQD1" s="145"/>
      <c r="FQE1" s="145"/>
      <c r="FQF1" s="145"/>
      <c r="FQG1" s="145"/>
      <c r="FQH1" s="145"/>
      <c r="FQI1" s="145"/>
      <c r="FQJ1" s="145"/>
      <c r="FQK1" s="145"/>
      <c r="FQL1" s="145"/>
      <c r="FQM1" s="145"/>
      <c r="FQN1" s="145"/>
      <c r="FQO1" s="145"/>
      <c r="FQP1" s="145"/>
      <c r="FQQ1" s="145"/>
      <c r="FQR1" s="145"/>
      <c r="FQS1" s="145"/>
      <c r="FQT1" s="145"/>
      <c r="FQU1" s="145"/>
      <c r="FQV1" s="145"/>
      <c r="FQW1" s="145"/>
      <c r="FQX1" s="145"/>
      <c r="FQY1" s="145"/>
      <c r="FQZ1" s="145"/>
      <c r="FRA1" s="145"/>
      <c r="FRB1" s="145"/>
      <c r="FRC1" s="145"/>
      <c r="FRD1" s="145"/>
      <c r="FRE1" s="145"/>
      <c r="FRF1" s="145"/>
      <c r="FRG1" s="145"/>
      <c r="FRH1" s="145"/>
      <c r="FRI1" s="145"/>
      <c r="FRJ1" s="145"/>
      <c r="FRK1" s="145"/>
      <c r="FRL1" s="145"/>
      <c r="FRM1" s="145"/>
      <c r="FRN1" s="145"/>
      <c r="FRO1" s="145"/>
      <c r="FRP1" s="145"/>
      <c r="FRQ1" s="145"/>
      <c r="FRR1" s="145"/>
      <c r="FRS1" s="145"/>
      <c r="FRT1" s="145"/>
      <c r="FRU1" s="145"/>
      <c r="FRV1" s="145"/>
      <c r="FRW1" s="145"/>
      <c r="FRX1" s="145"/>
      <c r="FRY1" s="145"/>
      <c r="FRZ1" s="145"/>
      <c r="FSA1" s="145"/>
      <c r="FSB1" s="145"/>
      <c r="FSC1" s="145"/>
      <c r="FSD1" s="145"/>
      <c r="FSE1" s="145"/>
      <c r="FSF1" s="145"/>
      <c r="FSG1" s="145"/>
      <c r="FSH1" s="145"/>
      <c r="FSI1" s="145"/>
      <c r="FSJ1" s="145"/>
      <c r="FSK1" s="145"/>
      <c r="FSL1" s="145"/>
      <c r="FSM1" s="145"/>
      <c r="FSN1" s="145"/>
      <c r="FSO1" s="145"/>
      <c r="FSP1" s="145"/>
      <c r="FSQ1" s="145"/>
      <c r="FSR1" s="145"/>
      <c r="FSS1" s="145"/>
      <c r="FST1" s="145"/>
      <c r="FSU1" s="145"/>
      <c r="FSV1" s="145"/>
      <c r="FSW1" s="145"/>
      <c r="FSX1" s="145"/>
      <c r="FSY1" s="145"/>
      <c r="FSZ1" s="145"/>
      <c r="FTA1" s="145"/>
      <c r="FTB1" s="145"/>
      <c r="FTC1" s="145"/>
      <c r="FTD1" s="145"/>
      <c r="FTE1" s="145"/>
      <c r="FTF1" s="145"/>
      <c r="FTG1" s="145"/>
      <c r="FTH1" s="145"/>
      <c r="FTI1" s="145"/>
      <c r="FTJ1" s="145"/>
      <c r="FTK1" s="145"/>
      <c r="FTL1" s="145"/>
      <c r="FTM1" s="145"/>
      <c r="FTN1" s="145"/>
      <c r="FTO1" s="145"/>
      <c r="FTP1" s="145"/>
      <c r="FTQ1" s="145"/>
      <c r="FTR1" s="145"/>
      <c r="FTS1" s="145"/>
      <c r="FTT1" s="145"/>
      <c r="FTU1" s="145"/>
      <c r="FTV1" s="145"/>
      <c r="FTW1" s="145"/>
      <c r="FTX1" s="145"/>
      <c r="FTY1" s="145"/>
      <c r="FTZ1" s="145"/>
      <c r="FUA1" s="145"/>
      <c r="FUB1" s="145"/>
      <c r="FUC1" s="145"/>
      <c r="FUD1" s="145"/>
      <c r="FUE1" s="145"/>
      <c r="FUF1" s="145"/>
      <c r="FUG1" s="145"/>
      <c r="FUH1" s="145"/>
      <c r="FUI1" s="145"/>
      <c r="FUJ1" s="145"/>
      <c r="FUK1" s="145"/>
      <c r="FUL1" s="145"/>
      <c r="FUM1" s="145"/>
      <c r="FUN1" s="145"/>
      <c r="FUO1" s="145"/>
      <c r="FUP1" s="145"/>
      <c r="FUQ1" s="145"/>
      <c r="FUR1" s="145"/>
      <c r="FUS1" s="145"/>
      <c r="FUT1" s="145"/>
      <c r="FUU1" s="145"/>
      <c r="FUV1" s="145"/>
      <c r="FUW1" s="145"/>
      <c r="FUX1" s="145"/>
      <c r="FUY1" s="145"/>
      <c r="FUZ1" s="145"/>
      <c r="FVA1" s="145"/>
      <c r="FVB1" s="145"/>
      <c r="FVC1" s="145"/>
      <c r="FVD1" s="145"/>
      <c r="FVE1" s="145"/>
      <c r="FVF1" s="145"/>
      <c r="FVG1" s="145"/>
      <c r="FVH1" s="145"/>
      <c r="FVI1" s="145"/>
      <c r="FVJ1" s="145"/>
      <c r="FVK1" s="145"/>
      <c r="FVL1" s="145"/>
      <c r="FVM1" s="145"/>
      <c r="FVN1" s="145"/>
      <c r="FVO1" s="145"/>
      <c r="FVP1" s="145"/>
      <c r="FVQ1" s="145"/>
      <c r="FVR1" s="145"/>
      <c r="FVS1" s="145"/>
      <c r="FVT1" s="145"/>
      <c r="FVU1" s="145"/>
      <c r="FVV1" s="145"/>
      <c r="FVW1" s="145"/>
      <c r="FVX1" s="145"/>
      <c r="FVY1" s="145"/>
      <c r="FVZ1" s="145"/>
      <c r="FWA1" s="145"/>
      <c r="FWB1" s="145"/>
      <c r="FWC1" s="145"/>
      <c r="FWD1" s="145"/>
      <c r="FWE1" s="145"/>
      <c r="FWF1" s="145"/>
      <c r="FWG1" s="145"/>
      <c r="FWH1" s="145"/>
      <c r="FWI1" s="145"/>
      <c r="FWJ1" s="145"/>
      <c r="FWK1" s="145"/>
      <c r="FWL1" s="145"/>
      <c r="FWM1" s="145"/>
      <c r="FWN1" s="145"/>
      <c r="FWO1" s="145"/>
      <c r="FWP1" s="145"/>
      <c r="FWQ1" s="145"/>
      <c r="FWR1" s="145"/>
      <c r="FWS1" s="145"/>
      <c r="FWT1" s="145"/>
      <c r="FWU1" s="145"/>
      <c r="FWV1" s="145"/>
      <c r="FWW1" s="145"/>
      <c r="FWX1" s="145"/>
      <c r="FWY1" s="145"/>
      <c r="FWZ1" s="145"/>
      <c r="FXA1" s="145"/>
      <c r="FXB1" s="145"/>
      <c r="FXC1" s="145"/>
      <c r="FXD1" s="145"/>
      <c r="FXE1" s="145"/>
      <c r="FXF1" s="145"/>
      <c r="FXG1" s="145"/>
      <c r="FXH1" s="145"/>
      <c r="FXI1" s="145"/>
      <c r="FXJ1" s="145"/>
      <c r="FXK1" s="145"/>
      <c r="FXL1" s="145"/>
      <c r="FXM1" s="145"/>
      <c r="FXN1" s="145"/>
      <c r="FXO1" s="145"/>
      <c r="FXP1" s="145"/>
      <c r="FXQ1" s="145"/>
      <c r="FXR1" s="145"/>
      <c r="FXS1" s="145"/>
      <c r="FXT1" s="145"/>
      <c r="FXU1" s="145"/>
      <c r="FXV1" s="145"/>
      <c r="FXW1" s="145"/>
      <c r="FXX1" s="145"/>
      <c r="FXY1" s="145"/>
      <c r="FXZ1" s="145"/>
      <c r="FYA1" s="145"/>
      <c r="FYB1" s="145"/>
      <c r="FYC1" s="145"/>
      <c r="FYD1" s="145"/>
      <c r="FYE1" s="145"/>
      <c r="FYF1" s="145"/>
      <c r="FYG1" s="145"/>
      <c r="FYH1" s="145"/>
      <c r="FYI1" s="145"/>
      <c r="FYJ1" s="145"/>
      <c r="FYK1" s="145"/>
      <c r="FYL1" s="145"/>
      <c r="FYM1" s="145"/>
      <c r="FYN1" s="145"/>
      <c r="FYO1" s="145"/>
      <c r="FYP1" s="145"/>
      <c r="FYQ1" s="145"/>
      <c r="FYR1" s="145"/>
      <c r="FYS1" s="145"/>
      <c r="FYT1" s="145"/>
      <c r="FYU1" s="145"/>
      <c r="FYV1" s="145"/>
      <c r="FYW1" s="145"/>
      <c r="FYX1" s="145"/>
      <c r="FYY1" s="145"/>
      <c r="FYZ1" s="145"/>
      <c r="FZA1" s="145"/>
      <c r="FZB1" s="145"/>
      <c r="FZC1" s="145"/>
      <c r="FZD1" s="145"/>
      <c r="FZE1" s="145"/>
      <c r="FZF1" s="145"/>
      <c r="FZG1" s="145"/>
      <c r="FZH1" s="145"/>
      <c r="FZI1" s="145"/>
      <c r="FZJ1" s="145"/>
      <c r="FZK1" s="145"/>
      <c r="FZL1" s="145"/>
      <c r="FZM1" s="145"/>
      <c r="FZN1" s="145"/>
      <c r="FZO1" s="145"/>
      <c r="FZP1" s="145"/>
      <c r="FZQ1" s="145"/>
      <c r="FZR1" s="145"/>
      <c r="FZS1" s="145"/>
      <c r="FZT1" s="145"/>
      <c r="FZU1" s="145"/>
      <c r="FZV1" s="145"/>
      <c r="FZW1" s="145"/>
      <c r="FZX1" s="145"/>
      <c r="FZY1" s="145"/>
      <c r="FZZ1" s="145"/>
      <c r="GAA1" s="145"/>
      <c r="GAB1" s="145"/>
      <c r="GAC1" s="145"/>
      <c r="GAD1" s="145"/>
      <c r="GAE1" s="145"/>
      <c r="GAF1" s="145"/>
      <c r="GAG1" s="145"/>
      <c r="GAH1" s="145"/>
      <c r="GAI1" s="145"/>
      <c r="GAJ1" s="145"/>
      <c r="GAK1" s="145"/>
      <c r="GAL1" s="145"/>
      <c r="GAM1" s="145"/>
      <c r="GAN1" s="145"/>
      <c r="GAO1" s="145"/>
      <c r="GAP1" s="145"/>
      <c r="GAQ1" s="145"/>
      <c r="GAR1" s="145"/>
      <c r="GAS1" s="145"/>
      <c r="GAT1" s="145"/>
      <c r="GAU1" s="145"/>
      <c r="GAV1" s="145"/>
      <c r="GAW1" s="145"/>
      <c r="GAX1" s="145"/>
      <c r="GAY1" s="145"/>
      <c r="GAZ1" s="145"/>
      <c r="GBA1" s="145"/>
      <c r="GBB1" s="145"/>
      <c r="GBC1" s="145"/>
      <c r="GBD1" s="145"/>
      <c r="GBE1" s="145"/>
      <c r="GBF1" s="145"/>
      <c r="GBG1" s="145"/>
      <c r="GBH1" s="145"/>
      <c r="GBI1" s="145"/>
      <c r="GBJ1" s="145"/>
      <c r="GBK1" s="145"/>
      <c r="GBL1" s="145"/>
      <c r="GBM1" s="145"/>
      <c r="GBN1" s="145"/>
      <c r="GBO1" s="145"/>
      <c r="GBP1" s="145"/>
      <c r="GBQ1" s="145"/>
      <c r="GBR1" s="145"/>
      <c r="GBS1" s="145"/>
      <c r="GBT1" s="145"/>
      <c r="GBU1" s="145"/>
      <c r="GBV1" s="145"/>
      <c r="GBW1" s="145"/>
      <c r="GBX1" s="145"/>
      <c r="GBY1" s="145"/>
      <c r="GBZ1" s="145"/>
      <c r="GCA1" s="145"/>
      <c r="GCB1" s="145"/>
      <c r="GCC1" s="145"/>
      <c r="GCD1" s="145"/>
      <c r="GCE1" s="145"/>
      <c r="GCF1" s="145"/>
      <c r="GCG1" s="145"/>
      <c r="GCH1" s="145"/>
      <c r="GCI1" s="145"/>
      <c r="GCJ1" s="145"/>
      <c r="GCK1" s="145"/>
      <c r="GCL1" s="145"/>
      <c r="GCM1" s="145"/>
      <c r="GCN1" s="145"/>
      <c r="GCO1" s="145"/>
      <c r="GCP1" s="145"/>
      <c r="GCQ1" s="145"/>
      <c r="GCR1" s="145"/>
      <c r="GCS1" s="145"/>
      <c r="GCT1" s="145"/>
      <c r="GCU1" s="145"/>
      <c r="GCV1" s="145"/>
      <c r="GCW1" s="145"/>
      <c r="GCX1" s="145"/>
      <c r="GCY1" s="145"/>
      <c r="GCZ1" s="145"/>
      <c r="GDA1" s="145"/>
      <c r="GDB1" s="145"/>
      <c r="GDC1" s="145"/>
      <c r="GDD1" s="145"/>
      <c r="GDE1" s="145"/>
      <c r="GDF1" s="145"/>
      <c r="GDG1" s="145"/>
      <c r="GDH1" s="145"/>
      <c r="GDI1" s="145"/>
      <c r="GDJ1" s="145"/>
      <c r="GDK1" s="145"/>
      <c r="GDL1" s="145"/>
      <c r="GDM1" s="145"/>
      <c r="GDN1" s="145"/>
      <c r="GDO1" s="145"/>
      <c r="GDP1" s="145"/>
      <c r="GDQ1" s="145"/>
      <c r="GDR1" s="145"/>
      <c r="GDS1" s="145"/>
      <c r="GDT1" s="145"/>
      <c r="GDU1" s="145"/>
      <c r="GDV1" s="145"/>
      <c r="GDW1" s="145"/>
      <c r="GDX1" s="145"/>
      <c r="GDY1" s="145"/>
      <c r="GDZ1" s="145"/>
      <c r="GEA1" s="145"/>
      <c r="GEB1" s="145"/>
      <c r="GEC1" s="145"/>
      <c r="GED1" s="145"/>
      <c r="GEE1" s="145"/>
      <c r="GEF1" s="145"/>
      <c r="GEG1" s="145"/>
      <c r="GEH1" s="145"/>
      <c r="GEI1" s="145"/>
      <c r="GEJ1" s="145"/>
      <c r="GEK1" s="145"/>
      <c r="GEL1" s="145"/>
      <c r="GEM1" s="145"/>
      <c r="GEN1" s="145"/>
      <c r="GEO1" s="145"/>
      <c r="GEP1" s="145"/>
      <c r="GEQ1" s="145"/>
      <c r="GER1" s="145"/>
      <c r="GES1" s="145"/>
      <c r="GET1" s="145"/>
      <c r="GEU1" s="145"/>
      <c r="GEV1" s="145"/>
      <c r="GEW1" s="145"/>
      <c r="GEX1" s="145"/>
      <c r="GEY1" s="145"/>
      <c r="GEZ1" s="145"/>
      <c r="GFA1" s="145"/>
      <c r="GFB1" s="145"/>
      <c r="GFC1" s="145"/>
      <c r="GFD1" s="145"/>
      <c r="GFE1" s="145"/>
      <c r="GFF1" s="145"/>
      <c r="GFG1" s="145"/>
      <c r="GFH1" s="145"/>
      <c r="GFI1" s="145"/>
      <c r="GFJ1" s="145"/>
      <c r="GFK1" s="145"/>
      <c r="GFL1" s="145"/>
      <c r="GFM1" s="145"/>
      <c r="GFN1" s="145"/>
      <c r="GFO1" s="145"/>
      <c r="GFP1" s="145"/>
      <c r="GFQ1" s="145"/>
      <c r="GFR1" s="145"/>
      <c r="GFS1" s="145"/>
      <c r="GFT1" s="145"/>
      <c r="GFU1" s="145"/>
      <c r="GFV1" s="145"/>
      <c r="GFW1" s="145"/>
      <c r="GFX1" s="145"/>
      <c r="GFY1" s="145"/>
      <c r="GFZ1" s="145"/>
      <c r="GGA1" s="145"/>
      <c r="GGB1" s="145"/>
      <c r="GGC1" s="145"/>
      <c r="GGD1" s="145"/>
      <c r="GGE1" s="145"/>
      <c r="GGF1" s="145"/>
      <c r="GGG1" s="145"/>
      <c r="GGH1" s="145"/>
      <c r="GGI1" s="145"/>
      <c r="GGJ1" s="145"/>
      <c r="GGK1" s="145"/>
      <c r="GGL1" s="145"/>
      <c r="GGM1" s="145"/>
      <c r="GGN1" s="145"/>
      <c r="GGO1" s="145"/>
      <c r="GGP1" s="145"/>
      <c r="GGQ1" s="145"/>
      <c r="GGR1" s="145"/>
      <c r="GGS1" s="145"/>
      <c r="GGT1" s="145"/>
      <c r="GGU1" s="145"/>
      <c r="GGV1" s="145"/>
      <c r="GGW1" s="145"/>
      <c r="GGX1" s="145"/>
      <c r="GGY1" s="145"/>
      <c r="GGZ1" s="145"/>
      <c r="GHA1" s="145"/>
      <c r="GHB1" s="145"/>
      <c r="GHC1" s="145"/>
      <c r="GHD1" s="145"/>
      <c r="GHE1" s="145"/>
      <c r="GHF1" s="145"/>
      <c r="GHG1" s="145"/>
      <c r="GHH1" s="145"/>
      <c r="GHI1" s="145"/>
      <c r="GHJ1" s="145"/>
      <c r="GHK1" s="145"/>
      <c r="GHL1" s="145"/>
      <c r="GHM1" s="145"/>
      <c r="GHN1" s="145"/>
      <c r="GHO1" s="145"/>
      <c r="GHP1" s="145"/>
      <c r="GHQ1" s="145"/>
      <c r="GHR1" s="145"/>
      <c r="GHS1" s="145"/>
      <c r="GHT1" s="145"/>
      <c r="GHU1" s="145"/>
      <c r="GHV1" s="145"/>
      <c r="GHW1" s="145"/>
      <c r="GHX1" s="145"/>
      <c r="GHY1" s="145"/>
      <c r="GHZ1" s="145"/>
      <c r="GIA1" s="145"/>
      <c r="GIB1" s="145"/>
      <c r="GIC1" s="145"/>
      <c r="GID1" s="145"/>
      <c r="GIE1" s="145"/>
      <c r="GIF1" s="145"/>
      <c r="GIG1" s="145"/>
      <c r="GIH1" s="145"/>
      <c r="GII1" s="145"/>
      <c r="GIJ1" s="145"/>
      <c r="GIK1" s="145"/>
      <c r="GIL1" s="145"/>
      <c r="GIM1" s="145"/>
      <c r="GIN1" s="145"/>
      <c r="GIO1" s="145"/>
      <c r="GIP1" s="145"/>
      <c r="GIQ1" s="145"/>
      <c r="GIR1" s="145"/>
      <c r="GIS1" s="145"/>
      <c r="GIT1" s="145"/>
      <c r="GIU1" s="145"/>
      <c r="GIV1" s="145"/>
      <c r="GIW1" s="145"/>
      <c r="GIX1" s="145"/>
      <c r="GIY1" s="145"/>
      <c r="GIZ1" s="145"/>
      <c r="GJA1" s="145"/>
      <c r="GJB1" s="145"/>
      <c r="GJC1" s="145"/>
      <c r="GJD1" s="145"/>
      <c r="GJE1" s="145"/>
      <c r="GJF1" s="145"/>
      <c r="GJG1" s="145"/>
      <c r="GJH1" s="145"/>
      <c r="GJI1" s="145"/>
      <c r="GJJ1" s="145"/>
      <c r="GJK1" s="145"/>
      <c r="GJL1" s="145"/>
      <c r="GJM1" s="145"/>
      <c r="GJN1" s="145"/>
      <c r="GJO1" s="145"/>
      <c r="GJP1" s="145"/>
      <c r="GJQ1" s="145"/>
      <c r="GJR1" s="145"/>
      <c r="GJS1" s="145"/>
      <c r="GJT1" s="145"/>
      <c r="GJU1" s="145"/>
      <c r="GJV1" s="145"/>
      <c r="GJW1" s="145"/>
      <c r="GJX1" s="145"/>
      <c r="GJY1" s="145"/>
      <c r="GJZ1" s="145"/>
      <c r="GKA1" s="145"/>
      <c r="GKB1" s="145"/>
      <c r="GKC1" s="145"/>
      <c r="GKD1" s="145"/>
      <c r="GKE1" s="145"/>
      <c r="GKF1" s="145"/>
      <c r="GKG1" s="145"/>
      <c r="GKH1" s="145"/>
      <c r="GKI1" s="145"/>
      <c r="GKJ1" s="145"/>
      <c r="GKK1" s="145"/>
      <c r="GKL1" s="145"/>
      <c r="GKM1" s="145"/>
      <c r="GKN1" s="145"/>
      <c r="GKO1" s="145"/>
      <c r="GKP1" s="145"/>
      <c r="GKQ1" s="145"/>
      <c r="GKR1" s="145"/>
      <c r="GKS1" s="145"/>
      <c r="GKT1" s="145"/>
      <c r="GKU1" s="145"/>
      <c r="GKV1" s="145"/>
      <c r="GKW1" s="145"/>
      <c r="GKX1" s="145"/>
      <c r="GKY1" s="145"/>
      <c r="GKZ1" s="145"/>
      <c r="GLA1" s="145"/>
      <c r="GLB1" s="145"/>
      <c r="GLC1" s="145"/>
      <c r="GLD1" s="145"/>
      <c r="GLE1" s="145"/>
      <c r="GLF1" s="145"/>
      <c r="GLG1" s="145"/>
      <c r="GLH1" s="145"/>
      <c r="GLI1" s="145"/>
      <c r="GLJ1" s="145"/>
      <c r="GLK1" s="145"/>
      <c r="GLL1" s="145"/>
      <c r="GLM1" s="145"/>
      <c r="GLN1" s="145"/>
      <c r="GLO1" s="145"/>
      <c r="GLP1" s="145"/>
      <c r="GLQ1" s="145"/>
      <c r="GLR1" s="145"/>
      <c r="GLS1" s="145"/>
      <c r="GLT1" s="145"/>
      <c r="GLU1" s="145"/>
      <c r="GLV1" s="145"/>
      <c r="GLW1" s="145"/>
      <c r="GLX1" s="145"/>
      <c r="GLY1" s="145"/>
      <c r="GLZ1" s="145"/>
      <c r="GMA1" s="145"/>
      <c r="GMB1" s="145"/>
      <c r="GMC1" s="145"/>
      <c r="GMD1" s="145"/>
      <c r="GME1" s="145"/>
      <c r="GMF1" s="145"/>
      <c r="GMG1" s="145"/>
      <c r="GMH1" s="145"/>
      <c r="GMI1" s="145"/>
      <c r="GMJ1" s="145"/>
      <c r="GMK1" s="145"/>
      <c r="GML1" s="145"/>
      <c r="GMM1" s="145"/>
      <c r="GMN1" s="145"/>
      <c r="GMO1" s="145"/>
      <c r="GMP1" s="145"/>
      <c r="GMQ1" s="145"/>
      <c r="GMR1" s="145"/>
      <c r="GMS1" s="145"/>
      <c r="GMT1" s="145"/>
      <c r="GMU1" s="145"/>
      <c r="GMV1" s="145"/>
      <c r="GMW1" s="145"/>
      <c r="GMX1" s="145"/>
      <c r="GMY1" s="145"/>
      <c r="GMZ1" s="145"/>
      <c r="GNA1" s="145"/>
      <c r="GNB1" s="145"/>
      <c r="GNC1" s="145"/>
      <c r="GND1" s="145"/>
      <c r="GNE1" s="145"/>
      <c r="GNF1" s="145"/>
      <c r="GNG1" s="145"/>
      <c r="GNH1" s="145"/>
      <c r="GNI1" s="145"/>
      <c r="GNJ1" s="145"/>
      <c r="GNK1" s="145"/>
      <c r="GNL1" s="145"/>
      <c r="GNM1" s="145"/>
      <c r="GNN1" s="145"/>
      <c r="GNO1" s="145"/>
      <c r="GNP1" s="145"/>
      <c r="GNQ1" s="145"/>
      <c r="GNR1" s="145"/>
      <c r="GNS1" s="145"/>
      <c r="GNT1" s="145"/>
      <c r="GNU1" s="145"/>
      <c r="GNV1" s="145"/>
      <c r="GNW1" s="145"/>
      <c r="GNX1" s="145"/>
      <c r="GNY1" s="145"/>
      <c r="GNZ1" s="145"/>
      <c r="GOA1" s="145"/>
      <c r="GOB1" s="145"/>
      <c r="GOC1" s="145"/>
      <c r="GOD1" s="145"/>
      <c r="GOE1" s="145"/>
      <c r="GOF1" s="145"/>
      <c r="GOG1" s="145"/>
      <c r="GOH1" s="145"/>
      <c r="GOI1" s="145"/>
      <c r="GOJ1" s="145"/>
      <c r="GOK1" s="145"/>
      <c r="GOL1" s="145"/>
      <c r="GOM1" s="145"/>
      <c r="GON1" s="145"/>
      <c r="GOO1" s="145"/>
      <c r="GOP1" s="145"/>
      <c r="GOQ1" s="145"/>
      <c r="GOR1" s="145"/>
      <c r="GOS1" s="145"/>
      <c r="GOT1" s="145"/>
      <c r="GOU1" s="145"/>
      <c r="GOV1" s="145"/>
      <c r="GOW1" s="145"/>
      <c r="GOX1" s="145"/>
      <c r="GOY1" s="145"/>
      <c r="GOZ1" s="145"/>
      <c r="GPA1" s="145"/>
      <c r="GPB1" s="145"/>
      <c r="GPC1" s="145"/>
      <c r="GPD1" s="145"/>
      <c r="GPE1" s="145"/>
      <c r="GPF1" s="145"/>
      <c r="GPG1" s="145"/>
      <c r="GPH1" s="145"/>
      <c r="GPI1" s="145"/>
      <c r="GPJ1" s="145"/>
      <c r="GPK1" s="145"/>
      <c r="GPL1" s="145"/>
      <c r="GPM1" s="145"/>
      <c r="GPN1" s="145"/>
      <c r="GPO1" s="145"/>
      <c r="GPP1" s="145"/>
      <c r="GPQ1" s="145"/>
      <c r="GPR1" s="145"/>
      <c r="GPS1" s="145"/>
      <c r="GPT1" s="145"/>
      <c r="GPU1" s="145"/>
      <c r="GPV1" s="145"/>
      <c r="GPW1" s="145"/>
      <c r="GPX1" s="145"/>
      <c r="GPY1" s="145"/>
      <c r="GPZ1" s="145"/>
      <c r="GQA1" s="145"/>
      <c r="GQB1" s="145"/>
      <c r="GQC1" s="145"/>
      <c r="GQD1" s="145"/>
      <c r="GQE1" s="145"/>
      <c r="GQF1" s="145"/>
      <c r="GQG1" s="145"/>
      <c r="GQH1" s="145"/>
      <c r="GQI1" s="145"/>
      <c r="GQJ1" s="145"/>
      <c r="GQK1" s="145"/>
      <c r="GQL1" s="145"/>
      <c r="GQM1" s="145"/>
      <c r="GQN1" s="145"/>
      <c r="GQO1" s="145"/>
      <c r="GQP1" s="145"/>
      <c r="GQQ1" s="145"/>
      <c r="GQR1" s="145"/>
      <c r="GQS1" s="145"/>
      <c r="GQT1" s="145"/>
      <c r="GQU1" s="145"/>
      <c r="GQV1" s="145"/>
      <c r="GQW1" s="145"/>
      <c r="GQX1" s="145"/>
      <c r="GQY1" s="145"/>
      <c r="GQZ1" s="145"/>
      <c r="GRA1" s="145"/>
      <c r="GRB1" s="145"/>
      <c r="GRC1" s="145"/>
      <c r="GRD1" s="145"/>
      <c r="GRE1" s="145"/>
      <c r="GRF1" s="145"/>
      <c r="GRG1" s="145"/>
      <c r="GRH1" s="145"/>
      <c r="GRI1" s="145"/>
      <c r="GRJ1" s="145"/>
      <c r="GRK1" s="145"/>
      <c r="GRL1" s="145"/>
      <c r="GRM1" s="145"/>
      <c r="GRN1" s="145"/>
      <c r="GRO1" s="145"/>
      <c r="GRP1" s="145"/>
      <c r="GRQ1" s="145"/>
      <c r="GRR1" s="145"/>
      <c r="GRS1" s="145"/>
      <c r="GRT1" s="145"/>
      <c r="GRU1" s="145"/>
      <c r="GRV1" s="145"/>
      <c r="GRW1" s="145"/>
      <c r="GRX1" s="145"/>
      <c r="GRY1" s="145"/>
      <c r="GRZ1" s="145"/>
      <c r="GSA1" s="145"/>
      <c r="GSB1" s="145"/>
      <c r="GSC1" s="145"/>
      <c r="GSD1" s="145"/>
      <c r="GSE1" s="145"/>
      <c r="GSF1" s="145"/>
      <c r="GSG1" s="145"/>
      <c r="GSH1" s="145"/>
      <c r="GSI1" s="145"/>
      <c r="GSJ1" s="145"/>
      <c r="GSK1" s="145"/>
      <c r="GSL1" s="145"/>
      <c r="GSM1" s="145"/>
      <c r="GSN1" s="145"/>
      <c r="GSO1" s="145"/>
      <c r="GSP1" s="145"/>
      <c r="GSQ1" s="145"/>
      <c r="GSR1" s="145"/>
      <c r="GSS1" s="145"/>
      <c r="GST1" s="145"/>
      <c r="GSU1" s="145"/>
      <c r="GSV1" s="145"/>
      <c r="GSW1" s="145"/>
      <c r="GSX1" s="145"/>
      <c r="GSY1" s="145"/>
      <c r="GSZ1" s="145"/>
      <c r="GTA1" s="145"/>
      <c r="GTB1" s="145"/>
      <c r="GTC1" s="145"/>
      <c r="GTD1" s="145"/>
      <c r="GTE1" s="145"/>
      <c r="GTF1" s="145"/>
      <c r="GTG1" s="145"/>
      <c r="GTH1" s="145"/>
      <c r="GTI1" s="145"/>
      <c r="GTJ1" s="145"/>
      <c r="GTK1" s="145"/>
      <c r="GTL1" s="145"/>
      <c r="GTM1" s="145"/>
      <c r="GTN1" s="145"/>
      <c r="GTO1" s="145"/>
      <c r="GTP1" s="145"/>
      <c r="GTQ1" s="145"/>
      <c r="GTR1" s="145"/>
      <c r="GTS1" s="145"/>
      <c r="GTT1" s="145"/>
      <c r="GTU1" s="145"/>
      <c r="GTV1" s="145"/>
      <c r="GTW1" s="145"/>
      <c r="GTX1" s="145"/>
      <c r="GTY1" s="145"/>
      <c r="GTZ1" s="145"/>
      <c r="GUA1" s="145"/>
      <c r="GUB1" s="145"/>
      <c r="GUC1" s="145"/>
      <c r="GUD1" s="145"/>
      <c r="GUE1" s="145"/>
      <c r="GUF1" s="145"/>
      <c r="GUG1" s="145"/>
      <c r="GUH1" s="145"/>
      <c r="GUI1" s="145"/>
      <c r="GUJ1" s="145"/>
      <c r="GUK1" s="145"/>
      <c r="GUL1" s="145"/>
      <c r="GUM1" s="145"/>
      <c r="GUN1" s="145"/>
      <c r="GUO1" s="145"/>
      <c r="GUP1" s="145"/>
      <c r="GUQ1" s="145"/>
      <c r="GUR1" s="145"/>
      <c r="GUS1" s="145"/>
      <c r="GUT1" s="145"/>
      <c r="GUU1" s="145"/>
      <c r="GUV1" s="145"/>
      <c r="GUW1" s="145"/>
      <c r="GUX1" s="145"/>
      <c r="GUY1" s="145"/>
      <c r="GUZ1" s="145"/>
      <c r="GVA1" s="145"/>
      <c r="GVB1" s="145"/>
      <c r="GVC1" s="145"/>
      <c r="GVD1" s="145"/>
      <c r="GVE1" s="145"/>
      <c r="GVF1" s="145"/>
      <c r="GVG1" s="145"/>
      <c r="GVH1" s="145"/>
      <c r="GVI1" s="145"/>
      <c r="GVJ1" s="145"/>
      <c r="GVK1" s="145"/>
      <c r="GVL1" s="145"/>
      <c r="GVM1" s="145"/>
      <c r="GVN1" s="145"/>
      <c r="GVO1" s="145"/>
      <c r="GVP1" s="145"/>
      <c r="GVQ1" s="145"/>
      <c r="GVR1" s="145"/>
      <c r="GVS1" s="145"/>
      <c r="GVT1" s="145"/>
      <c r="GVU1" s="145"/>
      <c r="GVV1" s="145"/>
      <c r="GVW1" s="145"/>
      <c r="GVX1" s="145"/>
      <c r="GVY1" s="145"/>
      <c r="GVZ1" s="145"/>
      <c r="GWA1" s="145"/>
      <c r="GWB1" s="145"/>
      <c r="GWC1" s="145"/>
      <c r="GWD1" s="145"/>
      <c r="GWE1" s="145"/>
      <c r="GWF1" s="145"/>
      <c r="GWG1" s="145"/>
      <c r="GWH1" s="145"/>
      <c r="GWI1" s="145"/>
      <c r="GWJ1" s="145"/>
      <c r="GWK1" s="145"/>
      <c r="GWL1" s="145"/>
      <c r="GWM1" s="145"/>
      <c r="GWN1" s="145"/>
      <c r="GWO1" s="145"/>
      <c r="GWP1" s="145"/>
      <c r="GWQ1" s="145"/>
      <c r="GWR1" s="145"/>
      <c r="GWS1" s="145"/>
      <c r="GWT1" s="145"/>
      <c r="GWU1" s="145"/>
      <c r="GWV1" s="145"/>
      <c r="GWW1" s="145"/>
      <c r="GWX1" s="145"/>
      <c r="GWY1" s="145"/>
      <c r="GWZ1" s="145"/>
      <c r="GXA1" s="145"/>
      <c r="GXB1" s="145"/>
      <c r="GXC1" s="145"/>
      <c r="GXD1" s="145"/>
      <c r="GXE1" s="145"/>
      <c r="GXF1" s="145"/>
      <c r="GXG1" s="145"/>
      <c r="GXH1" s="145"/>
      <c r="GXI1" s="145"/>
      <c r="GXJ1" s="145"/>
      <c r="GXK1" s="145"/>
      <c r="GXL1" s="145"/>
      <c r="GXM1" s="145"/>
      <c r="GXN1" s="145"/>
      <c r="GXO1" s="145"/>
      <c r="GXP1" s="145"/>
      <c r="GXQ1" s="145"/>
      <c r="GXR1" s="145"/>
      <c r="GXS1" s="145"/>
      <c r="GXT1" s="145"/>
      <c r="GXU1" s="145"/>
      <c r="GXV1" s="145"/>
      <c r="GXW1" s="145"/>
      <c r="GXX1" s="145"/>
      <c r="GXY1" s="145"/>
      <c r="GXZ1" s="145"/>
      <c r="GYA1" s="145"/>
      <c r="GYB1" s="145"/>
      <c r="GYC1" s="145"/>
      <c r="GYD1" s="145"/>
      <c r="GYE1" s="145"/>
      <c r="GYF1" s="145"/>
      <c r="GYG1" s="145"/>
      <c r="GYH1" s="145"/>
      <c r="GYI1" s="145"/>
      <c r="GYJ1" s="145"/>
      <c r="GYK1" s="145"/>
      <c r="GYL1" s="145"/>
      <c r="GYM1" s="145"/>
      <c r="GYN1" s="145"/>
      <c r="GYO1" s="145"/>
      <c r="GYP1" s="145"/>
      <c r="GYQ1" s="145"/>
      <c r="GYR1" s="145"/>
      <c r="GYS1" s="145"/>
      <c r="GYT1" s="145"/>
      <c r="GYU1" s="145"/>
      <c r="GYV1" s="145"/>
      <c r="GYW1" s="145"/>
      <c r="GYX1" s="145"/>
      <c r="GYY1" s="145"/>
      <c r="GYZ1" s="145"/>
      <c r="GZA1" s="145"/>
      <c r="GZB1" s="145"/>
      <c r="GZC1" s="145"/>
      <c r="GZD1" s="145"/>
      <c r="GZE1" s="145"/>
      <c r="GZF1" s="145"/>
      <c r="GZG1" s="145"/>
      <c r="GZH1" s="145"/>
      <c r="GZI1" s="145"/>
      <c r="GZJ1" s="145"/>
      <c r="GZK1" s="145"/>
      <c r="GZL1" s="145"/>
      <c r="GZM1" s="145"/>
      <c r="GZN1" s="145"/>
      <c r="GZO1" s="145"/>
      <c r="GZP1" s="145"/>
      <c r="GZQ1" s="145"/>
      <c r="GZR1" s="145"/>
      <c r="GZS1" s="145"/>
      <c r="GZT1" s="145"/>
      <c r="GZU1" s="145"/>
      <c r="GZV1" s="145"/>
      <c r="GZW1" s="145"/>
      <c r="GZX1" s="145"/>
      <c r="GZY1" s="145"/>
      <c r="GZZ1" s="145"/>
      <c r="HAA1" s="145"/>
      <c r="HAB1" s="145"/>
      <c r="HAC1" s="145"/>
      <c r="HAD1" s="145"/>
      <c r="HAE1" s="145"/>
      <c r="HAF1" s="145"/>
      <c r="HAG1" s="145"/>
      <c r="HAH1" s="145"/>
      <c r="HAI1" s="145"/>
      <c r="HAJ1" s="145"/>
      <c r="HAK1" s="145"/>
      <c r="HAL1" s="145"/>
      <c r="HAM1" s="145"/>
      <c r="HAN1" s="145"/>
      <c r="HAO1" s="145"/>
      <c r="HAP1" s="145"/>
      <c r="HAQ1" s="145"/>
      <c r="HAR1" s="145"/>
      <c r="HAS1" s="145"/>
      <c r="HAT1" s="145"/>
      <c r="HAU1" s="145"/>
      <c r="HAV1" s="145"/>
      <c r="HAW1" s="145"/>
      <c r="HAX1" s="145"/>
      <c r="HAY1" s="145"/>
      <c r="HAZ1" s="145"/>
      <c r="HBA1" s="145"/>
      <c r="HBB1" s="145"/>
      <c r="HBC1" s="145"/>
      <c r="HBD1" s="145"/>
      <c r="HBE1" s="145"/>
      <c r="HBF1" s="145"/>
      <c r="HBG1" s="145"/>
      <c r="HBH1" s="145"/>
      <c r="HBI1" s="145"/>
      <c r="HBJ1" s="145"/>
      <c r="HBK1" s="145"/>
      <c r="HBL1" s="145"/>
      <c r="HBM1" s="145"/>
      <c r="HBN1" s="145"/>
      <c r="HBO1" s="145"/>
      <c r="HBP1" s="145"/>
      <c r="HBQ1" s="145"/>
      <c r="HBR1" s="145"/>
      <c r="HBS1" s="145"/>
      <c r="HBT1" s="145"/>
      <c r="HBU1" s="145"/>
      <c r="HBV1" s="145"/>
      <c r="HBW1" s="145"/>
      <c r="HBX1" s="145"/>
      <c r="HBY1" s="145"/>
      <c r="HBZ1" s="145"/>
      <c r="HCA1" s="145"/>
      <c r="HCB1" s="145"/>
      <c r="HCC1" s="145"/>
      <c r="HCD1" s="145"/>
      <c r="HCE1" s="145"/>
      <c r="HCF1" s="145"/>
      <c r="HCG1" s="145"/>
      <c r="HCH1" s="145"/>
      <c r="HCI1" s="145"/>
      <c r="HCJ1" s="145"/>
      <c r="HCK1" s="145"/>
      <c r="HCL1" s="145"/>
      <c r="HCM1" s="145"/>
      <c r="HCN1" s="145"/>
      <c r="HCO1" s="145"/>
      <c r="HCP1" s="145"/>
      <c r="HCQ1" s="145"/>
      <c r="HCR1" s="145"/>
      <c r="HCS1" s="145"/>
      <c r="HCT1" s="145"/>
      <c r="HCU1" s="145"/>
      <c r="HCV1" s="145"/>
      <c r="HCW1" s="145"/>
      <c r="HCX1" s="145"/>
      <c r="HCY1" s="145"/>
      <c r="HCZ1" s="145"/>
      <c r="HDA1" s="145"/>
      <c r="HDB1" s="145"/>
      <c r="HDC1" s="145"/>
      <c r="HDD1" s="145"/>
      <c r="HDE1" s="145"/>
      <c r="HDF1" s="145"/>
      <c r="HDG1" s="145"/>
      <c r="HDH1" s="145"/>
      <c r="HDI1" s="145"/>
      <c r="HDJ1" s="145"/>
      <c r="HDK1" s="145"/>
      <c r="HDL1" s="145"/>
      <c r="HDM1" s="145"/>
      <c r="HDN1" s="145"/>
      <c r="HDO1" s="145"/>
      <c r="HDP1" s="145"/>
      <c r="HDQ1" s="145"/>
      <c r="HDR1" s="145"/>
      <c r="HDS1" s="145"/>
      <c r="HDT1" s="145"/>
      <c r="HDU1" s="145"/>
      <c r="HDV1" s="145"/>
      <c r="HDW1" s="145"/>
      <c r="HDX1" s="145"/>
      <c r="HDY1" s="145"/>
      <c r="HDZ1" s="145"/>
      <c r="HEA1" s="145"/>
      <c r="HEB1" s="145"/>
      <c r="HEC1" s="145"/>
      <c r="HED1" s="145"/>
      <c r="HEE1" s="145"/>
      <c r="HEF1" s="145"/>
      <c r="HEG1" s="145"/>
      <c r="HEH1" s="145"/>
      <c r="HEI1" s="145"/>
      <c r="HEJ1" s="145"/>
      <c r="HEK1" s="145"/>
      <c r="HEL1" s="145"/>
      <c r="HEM1" s="145"/>
      <c r="HEN1" s="145"/>
      <c r="HEO1" s="145"/>
      <c r="HEP1" s="145"/>
      <c r="HEQ1" s="145"/>
      <c r="HER1" s="145"/>
      <c r="HES1" s="145"/>
      <c r="HET1" s="145"/>
      <c r="HEU1" s="145"/>
      <c r="HEV1" s="145"/>
      <c r="HEW1" s="145"/>
      <c r="HEX1" s="145"/>
      <c r="HEY1" s="145"/>
      <c r="HEZ1" s="145"/>
      <c r="HFA1" s="145"/>
      <c r="HFB1" s="145"/>
      <c r="HFC1" s="145"/>
      <c r="HFD1" s="145"/>
      <c r="HFE1" s="145"/>
      <c r="HFF1" s="145"/>
      <c r="HFG1" s="145"/>
      <c r="HFH1" s="145"/>
      <c r="HFI1" s="145"/>
      <c r="HFJ1" s="145"/>
      <c r="HFK1" s="145"/>
      <c r="HFL1" s="145"/>
      <c r="HFM1" s="145"/>
      <c r="HFN1" s="145"/>
      <c r="HFO1" s="145"/>
      <c r="HFP1" s="145"/>
      <c r="HFQ1" s="145"/>
      <c r="HFR1" s="145"/>
      <c r="HFS1" s="145"/>
      <c r="HFT1" s="145"/>
      <c r="HFU1" s="145"/>
      <c r="HFV1" s="145"/>
      <c r="HFW1" s="145"/>
      <c r="HFX1" s="145"/>
      <c r="HFY1" s="145"/>
      <c r="HFZ1" s="145"/>
      <c r="HGA1" s="145"/>
      <c r="HGB1" s="145"/>
      <c r="HGC1" s="145"/>
      <c r="HGD1" s="145"/>
      <c r="HGE1" s="145"/>
      <c r="HGF1" s="145"/>
      <c r="HGG1" s="145"/>
      <c r="HGH1" s="145"/>
      <c r="HGI1" s="145"/>
      <c r="HGJ1" s="145"/>
      <c r="HGK1" s="145"/>
      <c r="HGL1" s="145"/>
      <c r="HGM1" s="145"/>
      <c r="HGN1" s="145"/>
      <c r="HGO1" s="145"/>
      <c r="HGP1" s="145"/>
      <c r="HGQ1" s="145"/>
      <c r="HGR1" s="145"/>
      <c r="HGS1" s="145"/>
      <c r="HGT1" s="145"/>
      <c r="HGU1" s="145"/>
      <c r="HGV1" s="145"/>
      <c r="HGW1" s="145"/>
      <c r="HGX1" s="145"/>
      <c r="HGY1" s="145"/>
      <c r="HGZ1" s="145"/>
      <c r="HHA1" s="145"/>
      <c r="HHB1" s="145"/>
      <c r="HHC1" s="145"/>
      <c r="HHD1" s="145"/>
      <c r="HHE1" s="145"/>
      <c r="HHF1" s="145"/>
      <c r="HHG1" s="145"/>
      <c r="HHH1" s="145"/>
      <c r="HHI1" s="145"/>
      <c r="HHJ1" s="145"/>
      <c r="HHK1" s="145"/>
      <c r="HHL1" s="145"/>
      <c r="HHM1" s="145"/>
      <c r="HHN1" s="145"/>
      <c r="HHO1" s="145"/>
      <c r="HHP1" s="145"/>
      <c r="HHQ1" s="145"/>
      <c r="HHR1" s="145"/>
      <c r="HHS1" s="145"/>
      <c r="HHT1" s="145"/>
      <c r="HHU1" s="145"/>
      <c r="HHV1" s="145"/>
      <c r="HHW1" s="145"/>
      <c r="HHX1" s="145"/>
      <c r="HHY1" s="145"/>
      <c r="HHZ1" s="145"/>
      <c r="HIA1" s="145"/>
      <c r="HIB1" s="145"/>
      <c r="HIC1" s="145"/>
      <c r="HID1" s="145"/>
      <c r="HIE1" s="145"/>
      <c r="HIF1" s="145"/>
      <c r="HIG1" s="145"/>
      <c r="HIH1" s="145"/>
      <c r="HII1" s="145"/>
      <c r="HIJ1" s="145"/>
      <c r="HIK1" s="145"/>
      <c r="HIL1" s="145"/>
      <c r="HIM1" s="145"/>
      <c r="HIN1" s="145"/>
      <c r="HIO1" s="145"/>
      <c r="HIP1" s="145"/>
      <c r="HIQ1" s="145"/>
      <c r="HIR1" s="145"/>
      <c r="HIS1" s="145"/>
      <c r="HIT1" s="145"/>
      <c r="HIU1" s="145"/>
      <c r="HIV1" s="145"/>
      <c r="HIW1" s="145"/>
      <c r="HIX1" s="145"/>
      <c r="HIY1" s="145"/>
      <c r="HIZ1" s="145"/>
      <c r="HJA1" s="145"/>
      <c r="HJB1" s="145"/>
      <c r="HJC1" s="145"/>
      <c r="HJD1" s="145"/>
      <c r="HJE1" s="145"/>
      <c r="HJF1" s="145"/>
      <c r="HJG1" s="145"/>
      <c r="HJH1" s="145"/>
      <c r="HJI1" s="145"/>
      <c r="HJJ1" s="145"/>
      <c r="HJK1" s="145"/>
      <c r="HJL1" s="145"/>
      <c r="HJM1" s="145"/>
      <c r="HJN1" s="145"/>
      <c r="HJO1" s="145"/>
      <c r="HJP1" s="145"/>
      <c r="HJQ1" s="145"/>
      <c r="HJR1" s="145"/>
      <c r="HJS1" s="145"/>
      <c r="HJT1" s="145"/>
      <c r="HJU1" s="145"/>
      <c r="HJV1" s="145"/>
      <c r="HJW1" s="145"/>
      <c r="HJX1" s="145"/>
      <c r="HJY1" s="145"/>
      <c r="HJZ1" s="145"/>
      <c r="HKA1" s="145"/>
      <c r="HKB1" s="145"/>
      <c r="HKC1" s="145"/>
      <c r="HKD1" s="145"/>
      <c r="HKE1" s="145"/>
      <c r="HKF1" s="145"/>
      <c r="HKG1" s="145"/>
      <c r="HKH1" s="145"/>
      <c r="HKI1" s="145"/>
      <c r="HKJ1" s="145"/>
      <c r="HKK1" s="145"/>
      <c r="HKL1" s="145"/>
      <c r="HKM1" s="145"/>
      <c r="HKN1" s="145"/>
      <c r="HKO1" s="145"/>
      <c r="HKP1" s="145"/>
      <c r="HKQ1" s="145"/>
      <c r="HKR1" s="145"/>
      <c r="HKS1" s="145"/>
      <c r="HKT1" s="145"/>
      <c r="HKU1" s="145"/>
      <c r="HKV1" s="145"/>
      <c r="HKW1" s="145"/>
      <c r="HKX1" s="145"/>
      <c r="HKY1" s="145"/>
      <c r="HKZ1" s="145"/>
      <c r="HLA1" s="145"/>
      <c r="HLB1" s="145"/>
      <c r="HLC1" s="145"/>
      <c r="HLD1" s="145"/>
      <c r="HLE1" s="145"/>
      <c r="HLF1" s="145"/>
      <c r="HLG1" s="145"/>
      <c r="HLH1" s="145"/>
      <c r="HLI1" s="145"/>
      <c r="HLJ1" s="145"/>
      <c r="HLK1" s="145"/>
      <c r="HLL1" s="145"/>
      <c r="HLM1" s="145"/>
      <c r="HLN1" s="145"/>
      <c r="HLO1" s="145"/>
      <c r="HLP1" s="145"/>
      <c r="HLQ1" s="145"/>
      <c r="HLR1" s="145"/>
      <c r="HLS1" s="145"/>
      <c r="HLT1" s="145"/>
      <c r="HLU1" s="145"/>
      <c r="HLV1" s="145"/>
      <c r="HLW1" s="145"/>
      <c r="HLX1" s="145"/>
      <c r="HLY1" s="145"/>
      <c r="HLZ1" s="145"/>
      <c r="HMA1" s="145"/>
      <c r="HMB1" s="145"/>
      <c r="HMC1" s="145"/>
      <c r="HMD1" s="145"/>
      <c r="HME1" s="145"/>
      <c r="HMF1" s="145"/>
      <c r="HMG1" s="145"/>
      <c r="HMH1" s="145"/>
      <c r="HMI1" s="145"/>
      <c r="HMJ1" s="145"/>
      <c r="HMK1" s="145"/>
      <c r="HML1" s="145"/>
      <c r="HMM1" s="145"/>
      <c r="HMN1" s="145"/>
      <c r="HMO1" s="145"/>
      <c r="HMP1" s="145"/>
      <c r="HMQ1" s="145"/>
      <c r="HMR1" s="145"/>
      <c r="HMS1" s="145"/>
      <c r="HMT1" s="145"/>
      <c r="HMU1" s="145"/>
      <c r="HMV1" s="145"/>
      <c r="HMW1" s="145"/>
      <c r="HMX1" s="145"/>
      <c r="HMY1" s="145"/>
      <c r="HMZ1" s="145"/>
      <c r="HNA1" s="145"/>
      <c r="HNB1" s="145"/>
      <c r="HNC1" s="145"/>
      <c r="HND1" s="145"/>
      <c r="HNE1" s="145"/>
      <c r="HNF1" s="145"/>
      <c r="HNG1" s="145"/>
      <c r="HNH1" s="145"/>
      <c r="HNI1" s="145"/>
      <c r="HNJ1" s="145"/>
      <c r="HNK1" s="145"/>
      <c r="HNL1" s="145"/>
      <c r="HNM1" s="145"/>
      <c r="HNN1" s="145"/>
      <c r="HNO1" s="145"/>
      <c r="HNP1" s="145"/>
      <c r="HNQ1" s="145"/>
      <c r="HNR1" s="145"/>
      <c r="HNS1" s="145"/>
      <c r="HNT1" s="145"/>
      <c r="HNU1" s="145"/>
      <c r="HNV1" s="145"/>
      <c r="HNW1" s="145"/>
      <c r="HNX1" s="145"/>
      <c r="HNY1" s="145"/>
      <c r="HNZ1" s="145"/>
      <c r="HOA1" s="145"/>
      <c r="HOB1" s="145"/>
      <c r="HOC1" s="145"/>
      <c r="HOD1" s="145"/>
      <c r="HOE1" s="145"/>
      <c r="HOF1" s="145"/>
      <c r="HOG1" s="145"/>
      <c r="HOH1" s="145"/>
      <c r="HOI1" s="145"/>
      <c r="HOJ1" s="145"/>
      <c r="HOK1" s="145"/>
      <c r="HOL1" s="145"/>
      <c r="HOM1" s="145"/>
      <c r="HON1" s="145"/>
      <c r="HOO1" s="145"/>
      <c r="HOP1" s="145"/>
      <c r="HOQ1" s="145"/>
      <c r="HOR1" s="145"/>
      <c r="HOS1" s="145"/>
      <c r="HOT1" s="145"/>
      <c r="HOU1" s="145"/>
      <c r="HOV1" s="145"/>
      <c r="HOW1" s="145"/>
      <c r="HOX1" s="145"/>
      <c r="HOY1" s="145"/>
      <c r="HOZ1" s="145"/>
      <c r="HPA1" s="145"/>
      <c r="HPB1" s="145"/>
      <c r="HPC1" s="145"/>
      <c r="HPD1" s="145"/>
      <c r="HPE1" s="145"/>
      <c r="HPF1" s="145"/>
      <c r="HPG1" s="145"/>
      <c r="HPH1" s="145"/>
      <c r="HPI1" s="145"/>
      <c r="HPJ1" s="145"/>
      <c r="HPK1" s="145"/>
      <c r="HPL1" s="145"/>
      <c r="HPM1" s="145"/>
      <c r="HPN1" s="145"/>
      <c r="HPO1" s="145"/>
      <c r="HPP1" s="145"/>
      <c r="HPQ1" s="145"/>
      <c r="HPR1" s="145"/>
      <c r="HPS1" s="145"/>
      <c r="HPT1" s="145"/>
      <c r="HPU1" s="145"/>
      <c r="HPV1" s="145"/>
      <c r="HPW1" s="145"/>
      <c r="HPX1" s="145"/>
      <c r="HPY1" s="145"/>
      <c r="HPZ1" s="145"/>
      <c r="HQA1" s="145"/>
      <c r="HQB1" s="145"/>
      <c r="HQC1" s="145"/>
      <c r="HQD1" s="145"/>
      <c r="HQE1" s="145"/>
      <c r="HQF1" s="145"/>
      <c r="HQG1" s="145"/>
      <c r="HQH1" s="145"/>
      <c r="HQI1" s="145"/>
      <c r="HQJ1" s="145"/>
      <c r="HQK1" s="145"/>
      <c r="HQL1" s="145"/>
      <c r="HQM1" s="145"/>
      <c r="HQN1" s="145"/>
      <c r="HQO1" s="145"/>
      <c r="HQP1" s="145"/>
      <c r="HQQ1" s="145"/>
      <c r="HQR1" s="145"/>
      <c r="HQS1" s="145"/>
      <c r="HQT1" s="145"/>
      <c r="HQU1" s="145"/>
      <c r="HQV1" s="145"/>
      <c r="HQW1" s="145"/>
      <c r="HQX1" s="145"/>
      <c r="HQY1" s="145"/>
      <c r="HQZ1" s="145"/>
      <c r="HRA1" s="145"/>
      <c r="HRB1" s="145"/>
      <c r="HRC1" s="145"/>
      <c r="HRD1" s="145"/>
      <c r="HRE1" s="145"/>
      <c r="HRF1" s="145"/>
      <c r="HRG1" s="145"/>
      <c r="HRH1" s="145"/>
      <c r="HRI1" s="145"/>
      <c r="HRJ1" s="145"/>
      <c r="HRK1" s="145"/>
      <c r="HRL1" s="145"/>
      <c r="HRM1" s="145"/>
      <c r="HRN1" s="145"/>
      <c r="HRO1" s="145"/>
      <c r="HRP1" s="145"/>
      <c r="HRQ1" s="145"/>
      <c r="HRR1" s="145"/>
      <c r="HRS1" s="145"/>
      <c r="HRT1" s="145"/>
      <c r="HRU1" s="145"/>
      <c r="HRV1" s="145"/>
      <c r="HRW1" s="145"/>
      <c r="HRX1" s="145"/>
      <c r="HRY1" s="145"/>
      <c r="HRZ1" s="145"/>
      <c r="HSA1" s="145"/>
      <c r="HSB1" s="145"/>
      <c r="HSC1" s="145"/>
      <c r="HSD1" s="145"/>
      <c r="HSE1" s="145"/>
      <c r="HSF1" s="145"/>
      <c r="HSG1" s="145"/>
      <c r="HSH1" s="145"/>
      <c r="HSI1" s="145"/>
      <c r="HSJ1" s="145"/>
      <c r="HSK1" s="145"/>
      <c r="HSL1" s="145"/>
      <c r="HSM1" s="145"/>
      <c r="HSN1" s="145"/>
      <c r="HSO1" s="145"/>
      <c r="HSP1" s="145"/>
      <c r="HSQ1" s="145"/>
      <c r="HSR1" s="145"/>
      <c r="HSS1" s="145"/>
      <c r="HST1" s="145"/>
      <c r="HSU1" s="145"/>
      <c r="HSV1" s="145"/>
      <c r="HSW1" s="145"/>
      <c r="HSX1" s="145"/>
      <c r="HSY1" s="145"/>
      <c r="HSZ1" s="145"/>
      <c r="HTA1" s="145"/>
      <c r="HTB1" s="145"/>
      <c r="HTC1" s="145"/>
      <c r="HTD1" s="145"/>
      <c r="HTE1" s="145"/>
      <c r="HTF1" s="145"/>
      <c r="HTG1" s="145"/>
      <c r="HTH1" s="145"/>
      <c r="HTI1" s="145"/>
      <c r="HTJ1" s="145"/>
      <c r="HTK1" s="145"/>
      <c r="HTL1" s="145"/>
      <c r="HTM1" s="145"/>
      <c r="HTN1" s="145"/>
      <c r="HTO1" s="145"/>
      <c r="HTP1" s="145"/>
      <c r="HTQ1" s="145"/>
      <c r="HTR1" s="145"/>
      <c r="HTS1" s="145"/>
      <c r="HTT1" s="145"/>
      <c r="HTU1" s="145"/>
      <c r="HTV1" s="145"/>
      <c r="HTW1" s="145"/>
      <c r="HTX1" s="145"/>
      <c r="HTY1" s="145"/>
      <c r="HTZ1" s="145"/>
      <c r="HUA1" s="145"/>
      <c r="HUB1" s="145"/>
      <c r="HUC1" s="145"/>
      <c r="HUD1" s="145"/>
      <c r="HUE1" s="145"/>
      <c r="HUF1" s="145"/>
      <c r="HUG1" s="145"/>
      <c r="HUH1" s="145"/>
      <c r="HUI1" s="145"/>
      <c r="HUJ1" s="145"/>
      <c r="HUK1" s="145"/>
      <c r="HUL1" s="145"/>
      <c r="HUM1" s="145"/>
      <c r="HUN1" s="145"/>
      <c r="HUO1" s="145"/>
      <c r="HUP1" s="145"/>
      <c r="HUQ1" s="145"/>
      <c r="HUR1" s="145"/>
      <c r="HUS1" s="145"/>
      <c r="HUT1" s="145"/>
      <c r="HUU1" s="145"/>
      <c r="HUV1" s="145"/>
      <c r="HUW1" s="145"/>
      <c r="HUX1" s="145"/>
      <c r="HUY1" s="145"/>
      <c r="HUZ1" s="145"/>
      <c r="HVA1" s="145"/>
      <c r="HVB1" s="145"/>
      <c r="HVC1" s="145"/>
      <c r="HVD1" s="145"/>
      <c r="HVE1" s="145"/>
      <c r="HVF1" s="145"/>
      <c r="HVG1" s="145"/>
      <c r="HVH1" s="145"/>
      <c r="HVI1" s="145"/>
      <c r="HVJ1" s="145"/>
      <c r="HVK1" s="145"/>
      <c r="HVL1" s="145"/>
      <c r="HVM1" s="145"/>
      <c r="HVN1" s="145"/>
      <c r="HVO1" s="145"/>
      <c r="HVP1" s="145"/>
      <c r="HVQ1" s="145"/>
      <c r="HVR1" s="145"/>
      <c r="HVS1" s="145"/>
      <c r="HVT1" s="145"/>
      <c r="HVU1" s="145"/>
      <c r="HVV1" s="145"/>
      <c r="HVW1" s="145"/>
      <c r="HVX1" s="145"/>
      <c r="HVY1" s="145"/>
      <c r="HVZ1" s="145"/>
      <c r="HWA1" s="145"/>
      <c r="HWB1" s="145"/>
      <c r="HWC1" s="145"/>
      <c r="HWD1" s="145"/>
      <c r="HWE1" s="145"/>
      <c r="HWF1" s="145"/>
      <c r="HWG1" s="145"/>
      <c r="HWH1" s="145"/>
      <c r="HWI1" s="145"/>
      <c r="HWJ1" s="145"/>
      <c r="HWK1" s="145"/>
      <c r="HWL1" s="145"/>
      <c r="HWM1" s="145"/>
      <c r="HWN1" s="145"/>
      <c r="HWO1" s="145"/>
      <c r="HWP1" s="145"/>
      <c r="HWQ1" s="145"/>
      <c r="HWR1" s="145"/>
      <c r="HWS1" s="145"/>
      <c r="HWT1" s="145"/>
      <c r="HWU1" s="145"/>
      <c r="HWV1" s="145"/>
      <c r="HWW1" s="145"/>
      <c r="HWX1" s="145"/>
      <c r="HWY1" s="145"/>
      <c r="HWZ1" s="145"/>
      <c r="HXA1" s="145"/>
      <c r="HXB1" s="145"/>
      <c r="HXC1" s="145"/>
      <c r="HXD1" s="145"/>
      <c r="HXE1" s="145"/>
      <c r="HXF1" s="145"/>
      <c r="HXG1" s="145"/>
      <c r="HXH1" s="145"/>
      <c r="HXI1" s="145"/>
      <c r="HXJ1" s="145"/>
      <c r="HXK1" s="145"/>
      <c r="HXL1" s="145"/>
      <c r="HXM1" s="145"/>
      <c r="HXN1" s="145"/>
      <c r="HXO1" s="145"/>
      <c r="HXP1" s="145"/>
      <c r="HXQ1" s="145"/>
      <c r="HXR1" s="145"/>
      <c r="HXS1" s="145"/>
      <c r="HXT1" s="145"/>
      <c r="HXU1" s="145"/>
      <c r="HXV1" s="145"/>
      <c r="HXW1" s="145"/>
      <c r="HXX1" s="145"/>
      <c r="HXY1" s="145"/>
      <c r="HXZ1" s="145"/>
      <c r="HYA1" s="145"/>
      <c r="HYB1" s="145"/>
      <c r="HYC1" s="145"/>
      <c r="HYD1" s="145"/>
      <c r="HYE1" s="145"/>
      <c r="HYF1" s="145"/>
      <c r="HYG1" s="145"/>
      <c r="HYH1" s="145"/>
      <c r="HYI1" s="145"/>
      <c r="HYJ1" s="145"/>
      <c r="HYK1" s="145"/>
      <c r="HYL1" s="145"/>
      <c r="HYM1" s="145"/>
      <c r="HYN1" s="145"/>
      <c r="HYO1" s="145"/>
      <c r="HYP1" s="145"/>
      <c r="HYQ1" s="145"/>
      <c r="HYR1" s="145"/>
      <c r="HYS1" s="145"/>
      <c r="HYT1" s="145"/>
      <c r="HYU1" s="145"/>
      <c r="HYV1" s="145"/>
      <c r="HYW1" s="145"/>
      <c r="HYX1" s="145"/>
      <c r="HYY1" s="145"/>
      <c r="HYZ1" s="145"/>
      <c r="HZA1" s="145"/>
      <c r="HZB1" s="145"/>
      <c r="HZC1" s="145"/>
      <c r="HZD1" s="145"/>
      <c r="HZE1" s="145"/>
      <c r="HZF1" s="145"/>
      <c r="HZG1" s="145"/>
      <c r="HZH1" s="145"/>
      <c r="HZI1" s="145"/>
      <c r="HZJ1" s="145"/>
      <c r="HZK1" s="145"/>
      <c r="HZL1" s="145"/>
      <c r="HZM1" s="145"/>
      <c r="HZN1" s="145"/>
      <c r="HZO1" s="145"/>
      <c r="HZP1" s="145"/>
      <c r="HZQ1" s="145"/>
      <c r="HZR1" s="145"/>
      <c r="HZS1" s="145"/>
      <c r="HZT1" s="145"/>
      <c r="HZU1" s="145"/>
      <c r="HZV1" s="145"/>
      <c r="HZW1" s="145"/>
      <c r="HZX1" s="145"/>
      <c r="HZY1" s="145"/>
      <c r="HZZ1" s="145"/>
      <c r="IAA1" s="145"/>
      <c r="IAB1" s="145"/>
      <c r="IAC1" s="145"/>
      <c r="IAD1" s="145"/>
      <c r="IAE1" s="145"/>
      <c r="IAF1" s="145"/>
      <c r="IAG1" s="145"/>
      <c r="IAH1" s="145"/>
      <c r="IAI1" s="145"/>
      <c r="IAJ1" s="145"/>
      <c r="IAK1" s="145"/>
      <c r="IAL1" s="145"/>
      <c r="IAM1" s="145"/>
      <c r="IAN1" s="145"/>
      <c r="IAO1" s="145"/>
      <c r="IAP1" s="145"/>
      <c r="IAQ1" s="145"/>
      <c r="IAR1" s="145"/>
      <c r="IAS1" s="145"/>
      <c r="IAT1" s="145"/>
      <c r="IAU1" s="145"/>
      <c r="IAV1" s="145"/>
      <c r="IAW1" s="145"/>
      <c r="IAX1" s="145"/>
      <c r="IAY1" s="145"/>
      <c r="IAZ1" s="145"/>
      <c r="IBA1" s="145"/>
      <c r="IBB1" s="145"/>
      <c r="IBC1" s="145"/>
      <c r="IBD1" s="145"/>
      <c r="IBE1" s="145"/>
      <c r="IBF1" s="145"/>
      <c r="IBG1" s="145"/>
      <c r="IBH1" s="145"/>
      <c r="IBI1" s="145"/>
      <c r="IBJ1" s="145"/>
      <c r="IBK1" s="145"/>
      <c r="IBL1" s="145"/>
      <c r="IBM1" s="145"/>
      <c r="IBN1" s="145"/>
      <c r="IBO1" s="145"/>
      <c r="IBP1" s="145"/>
      <c r="IBQ1" s="145"/>
      <c r="IBR1" s="145"/>
      <c r="IBS1" s="145"/>
      <c r="IBT1" s="145"/>
      <c r="IBU1" s="145"/>
      <c r="IBV1" s="145"/>
      <c r="IBW1" s="145"/>
      <c r="IBX1" s="145"/>
      <c r="IBY1" s="145"/>
      <c r="IBZ1" s="145"/>
      <c r="ICA1" s="145"/>
      <c r="ICB1" s="145"/>
      <c r="ICC1" s="145"/>
      <c r="ICD1" s="145"/>
      <c r="ICE1" s="145"/>
      <c r="ICF1" s="145"/>
      <c r="ICG1" s="145"/>
      <c r="ICH1" s="145"/>
      <c r="ICI1" s="145"/>
      <c r="ICJ1" s="145"/>
      <c r="ICK1" s="145"/>
      <c r="ICL1" s="145"/>
      <c r="ICM1" s="145"/>
      <c r="ICN1" s="145"/>
      <c r="ICO1" s="145"/>
      <c r="ICP1" s="145"/>
      <c r="ICQ1" s="145"/>
      <c r="ICR1" s="145"/>
      <c r="ICS1" s="145"/>
      <c r="ICT1" s="145"/>
      <c r="ICU1" s="145"/>
      <c r="ICV1" s="145"/>
      <c r="ICW1" s="145"/>
      <c r="ICX1" s="145"/>
      <c r="ICY1" s="145"/>
      <c r="ICZ1" s="145"/>
      <c r="IDA1" s="145"/>
      <c r="IDB1" s="145"/>
      <c r="IDC1" s="145"/>
      <c r="IDD1" s="145"/>
      <c r="IDE1" s="145"/>
      <c r="IDF1" s="145"/>
      <c r="IDG1" s="145"/>
      <c r="IDH1" s="145"/>
      <c r="IDI1" s="145"/>
      <c r="IDJ1" s="145"/>
      <c r="IDK1" s="145"/>
      <c r="IDL1" s="145"/>
      <c r="IDM1" s="145"/>
      <c r="IDN1" s="145"/>
      <c r="IDO1" s="145"/>
      <c r="IDP1" s="145"/>
      <c r="IDQ1" s="145"/>
      <c r="IDR1" s="145"/>
      <c r="IDS1" s="145"/>
      <c r="IDT1" s="145"/>
      <c r="IDU1" s="145"/>
      <c r="IDV1" s="145"/>
      <c r="IDW1" s="145"/>
      <c r="IDX1" s="145"/>
      <c r="IDY1" s="145"/>
      <c r="IDZ1" s="145"/>
      <c r="IEA1" s="145"/>
      <c r="IEB1" s="145"/>
      <c r="IEC1" s="145"/>
      <c r="IED1" s="145"/>
      <c r="IEE1" s="145"/>
      <c r="IEF1" s="145"/>
      <c r="IEG1" s="145"/>
      <c r="IEH1" s="145"/>
      <c r="IEI1" s="145"/>
      <c r="IEJ1" s="145"/>
      <c r="IEK1" s="145"/>
      <c r="IEL1" s="145"/>
      <c r="IEM1" s="145"/>
      <c r="IEN1" s="145"/>
      <c r="IEO1" s="145"/>
      <c r="IEP1" s="145"/>
      <c r="IEQ1" s="145"/>
      <c r="IER1" s="145"/>
      <c r="IES1" s="145"/>
      <c r="IET1" s="145"/>
      <c r="IEU1" s="145"/>
      <c r="IEV1" s="145"/>
      <c r="IEW1" s="145"/>
      <c r="IEX1" s="145"/>
      <c r="IEY1" s="145"/>
      <c r="IEZ1" s="145"/>
      <c r="IFA1" s="145"/>
      <c r="IFB1" s="145"/>
      <c r="IFC1" s="145"/>
      <c r="IFD1" s="145"/>
      <c r="IFE1" s="145"/>
      <c r="IFF1" s="145"/>
      <c r="IFG1" s="145"/>
      <c r="IFH1" s="145"/>
      <c r="IFI1" s="145"/>
      <c r="IFJ1" s="145"/>
      <c r="IFK1" s="145"/>
      <c r="IFL1" s="145"/>
      <c r="IFM1" s="145"/>
      <c r="IFN1" s="145"/>
      <c r="IFO1" s="145"/>
      <c r="IFP1" s="145"/>
      <c r="IFQ1" s="145"/>
      <c r="IFR1" s="145"/>
      <c r="IFS1" s="145"/>
      <c r="IFT1" s="145"/>
      <c r="IFU1" s="145"/>
      <c r="IFV1" s="145"/>
      <c r="IFW1" s="145"/>
      <c r="IFX1" s="145"/>
      <c r="IFY1" s="145"/>
      <c r="IFZ1" s="145"/>
      <c r="IGA1" s="145"/>
      <c r="IGB1" s="145"/>
      <c r="IGC1" s="145"/>
      <c r="IGD1" s="145"/>
      <c r="IGE1" s="145"/>
      <c r="IGF1" s="145"/>
      <c r="IGG1" s="145"/>
      <c r="IGH1" s="145"/>
      <c r="IGI1" s="145"/>
      <c r="IGJ1" s="145"/>
      <c r="IGK1" s="145"/>
      <c r="IGL1" s="145"/>
      <c r="IGM1" s="145"/>
      <c r="IGN1" s="145"/>
      <c r="IGO1" s="145"/>
      <c r="IGP1" s="145"/>
      <c r="IGQ1" s="145"/>
      <c r="IGR1" s="145"/>
      <c r="IGS1" s="145"/>
      <c r="IGT1" s="145"/>
      <c r="IGU1" s="145"/>
      <c r="IGV1" s="145"/>
      <c r="IGW1" s="145"/>
      <c r="IGX1" s="145"/>
      <c r="IGY1" s="145"/>
      <c r="IGZ1" s="145"/>
      <c r="IHA1" s="145"/>
      <c r="IHB1" s="145"/>
      <c r="IHC1" s="145"/>
      <c r="IHD1" s="145"/>
      <c r="IHE1" s="145"/>
      <c r="IHF1" s="145"/>
      <c r="IHG1" s="145"/>
      <c r="IHH1" s="145"/>
      <c r="IHI1" s="145"/>
      <c r="IHJ1" s="145"/>
      <c r="IHK1" s="145"/>
      <c r="IHL1" s="145"/>
      <c r="IHM1" s="145"/>
      <c r="IHN1" s="145"/>
      <c r="IHO1" s="145"/>
      <c r="IHP1" s="145"/>
      <c r="IHQ1" s="145"/>
      <c r="IHR1" s="145"/>
      <c r="IHS1" s="145"/>
      <c r="IHT1" s="145"/>
      <c r="IHU1" s="145"/>
      <c r="IHV1" s="145"/>
      <c r="IHW1" s="145"/>
      <c r="IHX1" s="145"/>
      <c r="IHY1" s="145"/>
      <c r="IHZ1" s="145"/>
      <c r="IIA1" s="145"/>
      <c r="IIB1" s="145"/>
      <c r="IIC1" s="145"/>
      <c r="IID1" s="145"/>
      <c r="IIE1" s="145"/>
      <c r="IIF1" s="145"/>
      <c r="IIG1" s="145"/>
      <c r="IIH1" s="145"/>
      <c r="III1" s="145"/>
      <c r="IIJ1" s="145"/>
      <c r="IIK1" s="145"/>
      <c r="IIL1" s="145"/>
      <c r="IIM1" s="145"/>
      <c r="IIN1" s="145"/>
      <c r="IIO1" s="145"/>
      <c r="IIP1" s="145"/>
      <c r="IIQ1" s="145"/>
      <c r="IIR1" s="145"/>
      <c r="IIS1" s="145"/>
      <c r="IIT1" s="145"/>
      <c r="IIU1" s="145"/>
      <c r="IIV1" s="145"/>
      <c r="IIW1" s="145"/>
      <c r="IIX1" s="145"/>
      <c r="IIY1" s="145"/>
      <c r="IIZ1" s="145"/>
      <c r="IJA1" s="145"/>
      <c r="IJB1" s="145"/>
      <c r="IJC1" s="145"/>
      <c r="IJD1" s="145"/>
      <c r="IJE1" s="145"/>
      <c r="IJF1" s="145"/>
      <c r="IJG1" s="145"/>
      <c r="IJH1" s="145"/>
      <c r="IJI1" s="145"/>
      <c r="IJJ1" s="145"/>
      <c r="IJK1" s="145"/>
      <c r="IJL1" s="145"/>
      <c r="IJM1" s="145"/>
      <c r="IJN1" s="145"/>
      <c r="IJO1" s="145"/>
      <c r="IJP1" s="145"/>
      <c r="IJQ1" s="145"/>
      <c r="IJR1" s="145"/>
      <c r="IJS1" s="145"/>
      <c r="IJT1" s="145"/>
      <c r="IJU1" s="145"/>
      <c r="IJV1" s="145"/>
      <c r="IJW1" s="145"/>
      <c r="IJX1" s="145"/>
      <c r="IJY1" s="145"/>
      <c r="IJZ1" s="145"/>
      <c r="IKA1" s="145"/>
      <c r="IKB1" s="145"/>
      <c r="IKC1" s="145"/>
      <c r="IKD1" s="145"/>
      <c r="IKE1" s="145"/>
      <c r="IKF1" s="145"/>
      <c r="IKG1" s="145"/>
      <c r="IKH1" s="145"/>
      <c r="IKI1" s="145"/>
      <c r="IKJ1" s="145"/>
      <c r="IKK1" s="145"/>
      <c r="IKL1" s="145"/>
      <c r="IKM1" s="145"/>
      <c r="IKN1" s="145"/>
      <c r="IKO1" s="145"/>
      <c r="IKP1" s="145"/>
      <c r="IKQ1" s="145"/>
      <c r="IKR1" s="145"/>
      <c r="IKS1" s="145"/>
      <c r="IKT1" s="145"/>
      <c r="IKU1" s="145"/>
      <c r="IKV1" s="145"/>
      <c r="IKW1" s="145"/>
      <c r="IKX1" s="145"/>
      <c r="IKY1" s="145"/>
      <c r="IKZ1" s="145"/>
      <c r="ILA1" s="145"/>
      <c r="ILB1" s="145"/>
      <c r="ILC1" s="145"/>
      <c r="ILD1" s="145"/>
      <c r="ILE1" s="145"/>
      <c r="ILF1" s="145"/>
      <c r="ILG1" s="145"/>
      <c r="ILH1" s="145"/>
      <c r="ILI1" s="145"/>
      <c r="ILJ1" s="145"/>
      <c r="ILK1" s="145"/>
      <c r="ILL1" s="145"/>
      <c r="ILM1" s="145"/>
      <c r="ILN1" s="145"/>
      <c r="ILO1" s="145"/>
      <c r="ILP1" s="145"/>
      <c r="ILQ1" s="145"/>
      <c r="ILR1" s="145"/>
      <c r="ILS1" s="145"/>
      <c r="ILT1" s="145"/>
      <c r="ILU1" s="145"/>
      <c r="ILV1" s="145"/>
      <c r="ILW1" s="145"/>
      <c r="ILX1" s="145"/>
      <c r="ILY1" s="145"/>
      <c r="ILZ1" s="145"/>
      <c r="IMA1" s="145"/>
      <c r="IMB1" s="145"/>
      <c r="IMC1" s="145"/>
      <c r="IMD1" s="145"/>
      <c r="IME1" s="145"/>
      <c r="IMF1" s="145"/>
      <c r="IMG1" s="145"/>
      <c r="IMH1" s="145"/>
      <c r="IMI1" s="145"/>
      <c r="IMJ1" s="145"/>
      <c r="IMK1" s="145"/>
      <c r="IML1" s="145"/>
      <c r="IMM1" s="145"/>
      <c r="IMN1" s="145"/>
      <c r="IMO1" s="145"/>
      <c r="IMP1" s="145"/>
      <c r="IMQ1" s="145"/>
      <c r="IMR1" s="145"/>
      <c r="IMS1" s="145"/>
      <c r="IMT1" s="145"/>
      <c r="IMU1" s="145"/>
      <c r="IMV1" s="145"/>
      <c r="IMW1" s="145"/>
      <c r="IMX1" s="145"/>
      <c r="IMY1" s="145"/>
      <c r="IMZ1" s="145"/>
      <c r="INA1" s="145"/>
      <c r="INB1" s="145"/>
      <c r="INC1" s="145"/>
      <c r="IND1" s="145"/>
      <c r="INE1" s="145"/>
      <c r="INF1" s="145"/>
      <c r="ING1" s="145"/>
      <c r="INH1" s="145"/>
      <c r="INI1" s="145"/>
      <c r="INJ1" s="145"/>
      <c r="INK1" s="145"/>
      <c r="INL1" s="145"/>
      <c r="INM1" s="145"/>
      <c r="INN1" s="145"/>
      <c r="INO1" s="145"/>
      <c r="INP1" s="145"/>
      <c r="INQ1" s="145"/>
      <c r="INR1" s="145"/>
      <c r="INS1" s="145"/>
      <c r="INT1" s="145"/>
      <c r="INU1" s="145"/>
      <c r="INV1" s="145"/>
      <c r="INW1" s="145"/>
      <c r="INX1" s="145"/>
      <c r="INY1" s="145"/>
      <c r="INZ1" s="145"/>
      <c r="IOA1" s="145"/>
      <c r="IOB1" s="145"/>
      <c r="IOC1" s="145"/>
      <c r="IOD1" s="145"/>
      <c r="IOE1" s="145"/>
      <c r="IOF1" s="145"/>
      <c r="IOG1" s="145"/>
      <c r="IOH1" s="145"/>
      <c r="IOI1" s="145"/>
      <c r="IOJ1" s="145"/>
      <c r="IOK1" s="145"/>
      <c r="IOL1" s="145"/>
      <c r="IOM1" s="145"/>
      <c r="ION1" s="145"/>
      <c r="IOO1" s="145"/>
      <c r="IOP1" s="145"/>
      <c r="IOQ1" s="145"/>
      <c r="IOR1" s="145"/>
      <c r="IOS1" s="145"/>
      <c r="IOT1" s="145"/>
      <c r="IOU1" s="145"/>
      <c r="IOV1" s="145"/>
      <c r="IOW1" s="145"/>
      <c r="IOX1" s="145"/>
      <c r="IOY1" s="145"/>
      <c r="IOZ1" s="145"/>
      <c r="IPA1" s="145"/>
      <c r="IPB1" s="145"/>
      <c r="IPC1" s="145"/>
      <c r="IPD1" s="145"/>
      <c r="IPE1" s="145"/>
      <c r="IPF1" s="145"/>
      <c r="IPG1" s="145"/>
      <c r="IPH1" s="145"/>
      <c r="IPI1" s="145"/>
      <c r="IPJ1" s="145"/>
      <c r="IPK1" s="145"/>
      <c r="IPL1" s="145"/>
      <c r="IPM1" s="145"/>
      <c r="IPN1" s="145"/>
      <c r="IPO1" s="145"/>
      <c r="IPP1" s="145"/>
      <c r="IPQ1" s="145"/>
      <c r="IPR1" s="145"/>
      <c r="IPS1" s="145"/>
      <c r="IPT1" s="145"/>
      <c r="IPU1" s="145"/>
      <c r="IPV1" s="145"/>
      <c r="IPW1" s="145"/>
      <c r="IPX1" s="145"/>
      <c r="IPY1" s="145"/>
      <c r="IPZ1" s="145"/>
      <c r="IQA1" s="145"/>
      <c r="IQB1" s="145"/>
      <c r="IQC1" s="145"/>
      <c r="IQD1" s="145"/>
      <c r="IQE1" s="145"/>
      <c r="IQF1" s="145"/>
      <c r="IQG1" s="145"/>
      <c r="IQH1" s="145"/>
      <c r="IQI1" s="145"/>
      <c r="IQJ1" s="145"/>
      <c r="IQK1" s="145"/>
      <c r="IQL1" s="145"/>
      <c r="IQM1" s="145"/>
      <c r="IQN1" s="145"/>
      <c r="IQO1" s="145"/>
      <c r="IQP1" s="145"/>
      <c r="IQQ1" s="145"/>
      <c r="IQR1" s="145"/>
      <c r="IQS1" s="145"/>
      <c r="IQT1" s="145"/>
      <c r="IQU1" s="145"/>
      <c r="IQV1" s="145"/>
      <c r="IQW1" s="145"/>
      <c r="IQX1" s="145"/>
      <c r="IQY1" s="145"/>
      <c r="IQZ1" s="145"/>
      <c r="IRA1" s="145"/>
      <c r="IRB1" s="145"/>
      <c r="IRC1" s="145"/>
      <c r="IRD1" s="145"/>
      <c r="IRE1" s="145"/>
      <c r="IRF1" s="145"/>
      <c r="IRG1" s="145"/>
      <c r="IRH1" s="145"/>
      <c r="IRI1" s="145"/>
      <c r="IRJ1" s="145"/>
      <c r="IRK1" s="145"/>
      <c r="IRL1" s="145"/>
      <c r="IRM1" s="145"/>
      <c r="IRN1" s="145"/>
      <c r="IRO1" s="145"/>
      <c r="IRP1" s="145"/>
      <c r="IRQ1" s="145"/>
      <c r="IRR1" s="145"/>
      <c r="IRS1" s="145"/>
      <c r="IRT1" s="145"/>
      <c r="IRU1" s="145"/>
      <c r="IRV1" s="145"/>
      <c r="IRW1" s="145"/>
      <c r="IRX1" s="145"/>
      <c r="IRY1" s="145"/>
      <c r="IRZ1" s="145"/>
      <c r="ISA1" s="145"/>
      <c r="ISB1" s="145"/>
      <c r="ISC1" s="145"/>
      <c r="ISD1" s="145"/>
      <c r="ISE1" s="145"/>
      <c r="ISF1" s="145"/>
      <c r="ISG1" s="145"/>
      <c r="ISH1" s="145"/>
      <c r="ISI1" s="145"/>
      <c r="ISJ1" s="145"/>
      <c r="ISK1" s="145"/>
      <c r="ISL1" s="145"/>
      <c r="ISM1" s="145"/>
      <c r="ISN1" s="145"/>
      <c r="ISO1" s="145"/>
      <c r="ISP1" s="145"/>
      <c r="ISQ1" s="145"/>
      <c r="ISR1" s="145"/>
      <c r="ISS1" s="145"/>
      <c r="IST1" s="145"/>
      <c r="ISU1" s="145"/>
      <c r="ISV1" s="145"/>
      <c r="ISW1" s="145"/>
      <c r="ISX1" s="145"/>
      <c r="ISY1" s="145"/>
      <c r="ISZ1" s="145"/>
      <c r="ITA1" s="145"/>
      <c r="ITB1" s="145"/>
      <c r="ITC1" s="145"/>
      <c r="ITD1" s="145"/>
      <c r="ITE1" s="145"/>
      <c r="ITF1" s="145"/>
      <c r="ITG1" s="145"/>
      <c r="ITH1" s="145"/>
      <c r="ITI1" s="145"/>
      <c r="ITJ1" s="145"/>
      <c r="ITK1" s="145"/>
      <c r="ITL1" s="145"/>
      <c r="ITM1" s="145"/>
      <c r="ITN1" s="145"/>
      <c r="ITO1" s="145"/>
      <c r="ITP1" s="145"/>
      <c r="ITQ1" s="145"/>
      <c r="ITR1" s="145"/>
      <c r="ITS1" s="145"/>
      <c r="ITT1" s="145"/>
      <c r="ITU1" s="145"/>
      <c r="ITV1" s="145"/>
      <c r="ITW1" s="145"/>
      <c r="ITX1" s="145"/>
      <c r="ITY1" s="145"/>
      <c r="ITZ1" s="145"/>
      <c r="IUA1" s="145"/>
      <c r="IUB1" s="145"/>
      <c r="IUC1" s="145"/>
      <c r="IUD1" s="145"/>
      <c r="IUE1" s="145"/>
      <c r="IUF1" s="145"/>
      <c r="IUG1" s="145"/>
      <c r="IUH1" s="145"/>
      <c r="IUI1" s="145"/>
      <c r="IUJ1" s="145"/>
      <c r="IUK1" s="145"/>
      <c r="IUL1" s="145"/>
      <c r="IUM1" s="145"/>
      <c r="IUN1" s="145"/>
      <c r="IUO1" s="145"/>
      <c r="IUP1" s="145"/>
      <c r="IUQ1" s="145"/>
      <c r="IUR1" s="145"/>
      <c r="IUS1" s="145"/>
      <c r="IUT1" s="145"/>
      <c r="IUU1" s="145"/>
      <c r="IUV1" s="145"/>
      <c r="IUW1" s="145"/>
      <c r="IUX1" s="145"/>
      <c r="IUY1" s="145"/>
      <c r="IUZ1" s="145"/>
      <c r="IVA1" s="145"/>
      <c r="IVB1" s="145"/>
      <c r="IVC1" s="145"/>
      <c r="IVD1" s="145"/>
      <c r="IVE1" s="145"/>
      <c r="IVF1" s="145"/>
      <c r="IVG1" s="145"/>
      <c r="IVH1" s="145"/>
      <c r="IVI1" s="145"/>
      <c r="IVJ1" s="145"/>
      <c r="IVK1" s="145"/>
      <c r="IVL1" s="145"/>
      <c r="IVM1" s="145"/>
      <c r="IVN1" s="145"/>
      <c r="IVO1" s="145"/>
      <c r="IVP1" s="145"/>
      <c r="IVQ1" s="145"/>
      <c r="IVR1" s="145"/>
      <c r="IVS1" s="145"/>
      <c r="IVT1" s="145"/>
      <c r="IVU1" s="145"/>
      <c r="IVV1" s="145"/>
      <c r="IVW1" s="145"/>
      <c r="IVX1" s="145"/>
      <c r="IVY1" s="145"/>
      <c r="IVZ1" s="145"/>
      <c r="IWA1" s="145"/>
      <c r="IWB1" s="145"/>
      <c r="IWC1" s="145"/>
      <c r="IWD1" s="145"/>
      <c r="IWE1" s="145"/>
      <c r="IWF1" s="145"/>
      <c r="IWG1" s="145"/>
      <c r="IWH1" s="145"/>
      <c r="IWI1" s="145"/>
      <c r="IWJ1" s="145"/>
      <c r="IWK1" s="145"/>
      <c r="IWL1" s="145"/>
      <c r="IWM1" s="145"/>
      <c r="IWN1" s="145"/>
      <c r="IWO1" s="145"/>
      <c r="IWP1" s="145"/>
      <c r="IWQ1" s="145"/>
      <c r="IWR1" s="145"/>
      <c r="IWS1" s="145"/>
      <c r="IWT1" s="145"/>
      <c r="IWU1" s="145"/>
      <c r="IWV1" s="145"/>
      <c r="IWW1" s="145"/>
      <c r="IWX1" s="145"/>
      <c r="IWY1" s="145"/>
      <c r="IWZ1" s="145"/>
      <c r="IXA1" s="145"/>
      <c r="IXB1" s="145"/>
      <c r="IXC1" s="145"/>
      <c r="IXD1" s="145"/>
      <c r="IXE1" s="145"/>
      <c r="IXF1" s="145"/>
      <c r="IXG1" s="145"/>
      <c r="IXH1" s="145"/>
      <c r="IXI1" s="145"/>
      <c r="IXJ1" s="145"/>
      <c r="IXK1" s="145"/>
      <c r="IXL1" s="145"/>
      <c r="IXM1" s="145"/>
      <c r="IXN1" s="145"/>
      <c r="IXO1" s="145"/>
      <c r="IXP1" s="145"/>
      <c r="IXQ1" s="145"/>
      <c r="IXR1" s="145"/>
      <c r="IXS1" s="145"/>
      <c r="IXT1" s="145"/>
      <c r="IXU1" s="145"/>
      <c r="IXV1" s="145"/>
      <c r="IXW1" s="145"/>
      <c r="IXX1" s="145"/>
      <c r="IXY1" s="145"/>
      <c r="IXZ1" s="145"/>
      <c r="IYA1" s="145"/>
      <c r="IYB1" s="145"/>
      <c r="IYC1" s="145"/>
      <c r="IYD1" s="145"/>
      <c r="IYE1" s="145"/>
      <c r="IYF1" s="145"/>
      <c r="IYG1" s="145"/>
      <c r="IYH1" s="145"/>
      <c r="IYI1" s="145"/>
      <c r="IYJ1" s="145"/>
      <c r="IYK1" s="145"/>
      <c r="IYL1" s="145"/>
      <c r="IYM1" s="145"/>
      <c r="IYN1" s="145"/>
      <c r="IYO1" s="145"/>
      <c r="IYP1" s="145"/>
      <c r="IYQ1" s="145"/>
      <c r="IYR1" s="145"/>
      <c r="IYS1" s="145"/>
      <c r="IYT1" s="145"/>
      <c r="IYU1" s="145"/>
      <c r="IYV1" s="145"/>
      <c r="IYW1" s="145"/>
      <c r="IYX1" s="145"/>
      <c r="IYY1" s="145"/>
      <c r="IYZ1" s="145"/>
      <c r="IZA1" s="145"/>
      <c r="IZB1" s="145"/>
      <c r="IZC1" s="145"/>
      <c r="IZD1" s="145"/>
      <c r="IZE1" s="145"/>
      <c r="IZF1" s="145"/>
      <c r="IZG1" s="145"/>
      <c r="IZH1" s="145"/>
      <c r="IZI1" s="145"/>
      <c r="IZJ1" s="145"/>
      <c r="IZK1" s="145"/>
      <c r="IZL1" s="145"/>
      <c r="IZM1" s="145"/>
      <c r="IZN1" s="145"/>
      <c r="IZO1" s="145"/>
      <c r="IZP1" s="145"/>
      <c r="IZQ1" s="145"/>
      <c r="IZR1" s="145"/>
      <c r="IZS1" s="145"/>
      <c r="IZT1" s="145"/>
      <c r="IZU1" s="145"/>
      <c r="IZV1" s="145"/>
      <c r="IZW1" s="145"/>
      <c r="IZX1" s="145"/>
      <c r="IZY1" s="145"/>
      <c r="IZZ1" s="145"/>
      <c r="JAA1" s="145"/>
      <c r="JAB1" s="145"/>
      <c r="JAC1" s="145"/>
      <c r="JAD1" s="145"/>
      <c r="JAE1" s="145"/>
      <c r="JAF1" s="145"/>
      <c r="JAG1" s="145"/>
      <c r="JAH1" s="145"/>
      <c r="JAI1" s="145"/>
      <c r="JAJ1" s="145"/>
      <c r="JAK1" s="145"/>
      <c r="JAL1" s="145"/>
      <c r="JAM1" s="145"/>
      <c r="JAN1" s="145"/>
      <c r="JAO1" s="145"/>
      <c r="JAP1" s="145"/>
      <c r="JAQ1" s="145"/>
      <c r="JAR1" s="145"/>
      <c r="JAS1" s="145"/>
      <c r="JAT1" s="145"/>
      <c r="JAU1" s="145"/>
      <c r="JAV1" s="145"/>
      <c r="JAW1" s="145"/>
      <c r="JAX1" s="145"/>
      <c r="JAY1" s="145"/>
      <c r="JAZ1" s="145"/>
      <c r="JBA1" s="145"/>
      <c r="JBB1" s="145"/>
      <c r="JBC1" s="145"/>
      <c r="JBD1" s="145"/>
      <c r="JBE1" s="145"/>
      <c r="JBF1" s="145"/>
      <c r="JBG1" s="145"/>
      <c r="JBH1" s="145"/>
      <c r="JBI1" s="145"/>
      <c r="JBJ1" s="145"/>
      <c r="JBK1" s="145"/>
      <c r="JBL1" s="145"/>
      <c r="JBM1" s="145"/>
      <c r="JBN1" s="145"/>
      <c r="JBO1" s="145"/>
      <c r="JBP1" s="145"/>
      <c r="JBQ1" s="145"/>
      <c r="JBR1" s="145"/>
      <c r="JBS1" s="145"/>
      <c r="JBT1" s="145"/>
      <c r="JBU1" s="145"/>
      <c r="JBV1" s="145"/>
      <c r="JBW1" s="145"/>
      <c r="JBX1" s="145"/>
      <c r="JBY1" s="145"/>
      <c r="JBZ1" s="145"/>
      <c r="JCA1" s="145"/>
      <c r="JCB1" s="145"/>
      <c r="JCC1" s="145"/>
      <c r="JCD1" s="145"/>
      <c r="JCE1" s="145"/>
      <c r="JCF1" s="145"/>
      <c r="JCG1" s="145"/>
      <c r="JCH1" s="145"/>
      <c r="JCI1" s="145"/>
      <c r="JCJ1" s="145"/>
      <c r="JCK1" s="145"/>
      <c r="JCL1" s="145"/>
      <c r="JCM1" s="145"/>
      <c r="JCN1" s="145"/>
      <c r="JCO1" s="145"/>
      <c r="JCP1" s="145"/>
      <c r="JCQ1" s="145"/>
      <c r="JCR1" s="145"/>
      <c r="JCS1" s="145"/>
      <c r="JCT1" s="145"/>
      <c r="JCU1" s="145"/>
      <c r="JCV1" s="145"/>
      <c r="JCW1" s="145"/>
      <c r="JCX1" s="145"/>
      <c r="JCY1" s="145"/>
      <c r="JCZ1" s="145"/>
      <c r="JDA1" s="145"/>
      <c r="JDB1" s="145"/>
      <c r="JDC1" s="145"/>
      <c r="JDD1" s="145"/>
      <c r="JDE1" s="145"/>
      <c r="JDF1" s="145"/>
      <c r="JDG1" s="145"/>
      <c r="JDH1" s="145"/>
      <c r="JDI1" s="145"/>
      <c r="JDJ1" s="145"/>
      <c r="JDK1" s="145"/>
      <c r="JDL1" s="145"/>
      <c r="JDM1" s="145"/>
      <c r="JDN1" s="145"/>
      <c r="JDO1" s="145"/>
      <c r="JDP1" s="145"/>
      <c r="JDQ1" s="145"/>
      <c r="JDR1" s="145"/>
      <c r="JDS1" s="145"/>
      <c r="JDT1" s="145"/>
      <c r="JDU1" s="145"/>
      <c r="JDV1" s="145"/>
      <c r="JDW1" s="145"/>
      <c r="JDX1" s="145"/>
      <c r="JDY1" s="145"/>
      <c r="JDZ1" s="145"/>
      <c r="JEA1" s="145"/>
      <c r="JEB1" s="145"/>
      <c r="JEC1" s="145"/>
      <c r="JED1" s="145"/>
      <c r="JEE1" s="145"/>
      <c r="JEF1" s="145"/>
      <c r="JEG1" s="145"/>
      <c r="JEH1" s="145"/>
      <c r="JEI1" s="145"/>
      <c r="JEJ1" s="145"/>
      <c r="JEK1" s="145"/>
      <c r="JEL1" s="145"/>
      <c r="JEM1" s="145"/>
      <c r="JEN1" s="145"/>
      <c r="JEO1" s="145"/>
      <c r="JEP1" s="145"/>
      <c r="JEQ1" s="145"/>
      <c r="JER1" s="145"/>
      <c r="JES1" s="145"/>
      <c r="JET1" s="145"/>
      <c r="JEU1" s="145"/>
      <c r="JEV1" s="145"/>
      <c r="JEW1" s="145"/>
      <c r="JEX1" s="145"/>
      <c r="JEY1" s="145"/>
      <c r="JEZ1" s="145"/>
      <c r="JFA1" s="145"/>
      <c r="JFB1" s="145"/>
      <c r="JFC1" s="145"/>
      <c r="JFD1" s="145"/>
      <c r="JFE1" s="145"/>
      <c r="JFF1" s="145"/>
      <c r="JFG1" s="145"/>
      <c r="JFH1" s="145"/>
      <c r="JFI1" s="145"/>
      <c r="JFJ1" s="145"/>
      <c r="JFK1" s="145"/>
      <c r="JFL1" s="145"/>
      <c r="JFM1" s="145"/>
      <c r="JFN1" s="145"/>
      <c r="JFO1" s="145"/>
      <c r="JFP1" s="145"/>
      <c r="JFQ1" s="145"/>
      <c r="JFR1" s="145"/>
      <c r="JFS1" s="145"/>
      <c r="JFT1" s="145"/>
      <c r="JFU1" s="145"/>
      <c r="JFV1" s="145"/>
      <c r="JFW1" s="145"/>
      <c r="JFX1" s="145"/>
      <c r="JFY1" s="145"/>
      <c r="JFZ1" s="145"/>
      <c r="JGA1" s="145"/>
      <c r="JGB1" s="145"/>
      <c r="JGC1" s="145"/>
      <c r="JGD1" s="145"/>
      <c r="JGE1" s="145"/>
      <c r="JGF1" s="145"/>
      <c r="JGG1" s="145"/>
      <c r="JGH1" s="145"/>
      <c r="JGI1" s="145"/>
      <c r="JGJ1" s="145"/>
      <c r="JGK1" s="145"/>
      <c r="JGL1" s="145"/>
      <c r="JGM1" s="145"/>
      <c r="JGN1" s="145"/>
      <c r="JGO1" s="145"/>
      <c r="JGP1" s="145"/>
      <c r="JGQ1" s="145"/>
      <c r="JGR1" s="145"/>
      <c r="JGS1" s="145"/>
      <c r="JGT1" s="145"/>
      <c r="JGU1" s="145"/>
      <c r="JGV1" s="145"/>
      <c r="JGW1" s="145"/>
      <c r="JGX1" s="145"/>
      <c r="JGY1" s="145"/>
      <c r="JGZ1" s="145"/>
      <c r="JHA1" s="145"/>
      <c r="JHB1" s="145"/>
      <c r="JHC1" s="145"/>
      <c r="JHD1" s="145"/>
      <c r="JHE1" s="145"/>
      <c r="JHF1" s="145"/>
      <c r="JHG1" s="145"/>
      <c r="JHH1" s="145"/>
      <c r="JHI1" s="145"/>
      <c r="JHJ1" s="145"/>
      <c r="JHK1" s="145"/>
      <c r="JHL1" s="145"/>
      <c r="JHM1" s="145"/>
      <c r="JHN1" s="145"/>
      <c r="JHO1" s="145"/>
      <c r="JHP1" s="145"/>
      <c r="JHQ1" s="145"/>
      <c r="JHR1" s="145"/>
      <c r="JHS1" s="145"/>
      <c r="JHT1" s="145"/>
      <c r="JHU1" s="145"/>
      <c r="JHV1" s="145"/>
      <c r="JHW1" s="145"/>
      <c r="JHX1" s="145"/>
      <c r="JHY1" s="145"/>
      <c r="JHZ1" s="145"/>
      <c r="JIA1" s="145"/>
      <c r="JIB1" s="145"/>
      <c r="JIC1" s="145"/>
      <c r="JID1" s="145"/>
      <c r="JIE1" s="145"/>
      <c r="JIF1" s="145"/>
      <c r="JIG1" s="145"/>
      <c r="JIH1" s="145"/>
      <c r="JII1" s="145"/>
      <c r="JIJ1" s="145"/>
      <c r="JIK1" s="145"/>
      <c r="JIL1" s="145"/>
      <c r="JIM1" s="145"/>
      <c r="JIN1" s="145"/>
      <c r="JIO1" s="145"/>
      <c r="JIP1" s="145"/>
      <c r="JIQ1" s="145"/>
      <c r="JIR1" s="145"/>
      <c r="JIS1" s="145"/>
      <c r="JIT1" s="145"/>
      <c r="JIU1" s="145"/>
      <c r="JIV1" s="145"/>
      <c r="JIW1" s="145"/>
      <c r="JIX1" s="145"/>
      <c r="JIY1" s="145"/>
      <c r="JIZ1" s="145"/>
      <c r="JJA1" s="145"/>
      <c r="JJB1" s="145"/>
      <c r="JJC1" s="145"/>
      <c r="JJD1" s="145"/>
      <c r="JJE1" s="145"/>
      <c r="JJF1" s="145"/>
      <c r="JJG1" s="145"/>
      <c r="JJH1" s="145"/>
      <c r="JJI1" s="145"/>
      <c r="JJJ1" s="145"/>
      <c r="JJK1" s="145"/>
      <c r="JJL1" s="145"/>
      <c r="JJM1" s="145"/>
      <c r="JJN1" s="145"/>
      <c r="JJO1" s="145"/>
      <c r="JJP1" s="145"/>
      <c r="JJQ1" s="145"/>
      <c r="JJR1" s="145"/>
      <c r="JJS1" s="145"/>
      <c r="JJT1" s="145"/>
      <c r="JJU1" s="145"/>
      <c r="JJV1" s="145"/>
      <c r="JJW1" s="145"/>
      <c r="JJX1" s="145"/>
      <c r="JJY1" s="145"/>
      <c r="JJZ1" s="145"/>
      <c r="JKA1" s="145"/>
      <c r="JKB1" s="145"/>
      <c r="JKC1" s="145"/>
      <c r="JKD1" s="145"/>
      <c r="JKE1" s="145"/>
      <c r="JKF1" s="145"/>
      <c r="JKG1" s="145"/>
      <c r="JKH1" s="145"/>
      <c r="JKI1" s="145"/>
      <c r="JKJ1" s="145"/>
      <c r="JKK1" s="145"/>
      <c r="JKL1" s="145"/>
      <c r="JKM1" s="145"/>
      <c r="JKN1" s="145"/>
      <c r="JKO1" s="145"/>
      <c r="JKP1" s="145"/>
      <c r="JKQ1" s="145"/>
      <c r="JKR1" s="145"/>
      <c r="JKS1" s="145"/>
      <c r="JKT1" s="145"/>
      <c r="JKU1" s="145"/>
      <c r="JKV1" s="145"/>
      <c r="JKW1" s="145"/>
      <c r="JKX1" s="145"/>
      <c r="JKY1" s="145"/>
      <c r="JKZ1" s="145"/>
      <c r="JLA1" s="145"/>
      <c r="JLB1" s="145"/>
      <c r="JLC1" s="145"/>
      <c r="JLD1" s="145"/>
      <c r="JLE1" s="145"/>
      <c r="JLF1" s="145"/>
      <c r="JLG1" s="145"/>
      <c r="JLH1" s="145"/>
      <c r="JLI1" s="145"/>
      <c r="JLJ1" s="145"/>
      <c r="JLK1" s="145"/>
      <c r="JLL1" s="145"/>
      <c r="JLM1" s="145"/>
      <c r="JLN1" s="145"/>
      <c r="JLO1" s="145"/>
      <c r="JLP1" s="145"/>
      <c r="JLQ1" s="145"/>
      <c r="JLR1" s="145"/>
      <c r="JLS1" s="145"/>
      <c r="JLT1" s="145"/>
      <c r="JLU1" s="145"/>
      <c r="JLV1" s="145"/>
      <c r="JLW1" s="145"/>
      <c r="JLX1" s="145"/>
      <c r="JLY1" s="145"/>
      <c r="JLZ1" s="145"/>
      <c r="JMA1" s="145"/>
      <c r="JMB1" s="145"/>
      <c r="JMC1" s="145"/>
      <c r="JMD1" s="145"/>
      <c r="JME1" s="145"/>
      <c r="JMF1" s="145"/>
      <c r="JMG1" s="145"/>
      <c r="JMH1" s="145"/>
      <c r="JMI1" s="145"/>
      <c r="JMJ1" s="145"/>
      <c r="JMK1" s="145"/>
      <c r="JML1" s="145"/>
      <c r="JMM1" s="145"/>
      <c r="JMN1" s="145"/>
      <c r="JMO1" s="145"/>
      <c r="JMP1" s="145"/>
      <c r="JMQ1" s="145"/>
      <c r="JMR1" s="145"/>
      <c r="JMS1" s="145"/>
      <c r="JMT1" s="145"/>
      <c r="JMU1" s="145"/>
      <c r="JMV1" s="145"/>
      <c r="JMW1" s="145"/>
      <c r="JMX1" s="145"/>
      <c r="JMY1" s="145"/>
      <c r="JMZ1" s="145"/>
      <c r="JNA1" s="145"/>
      <c r="JNB1" s="145"/>
      <c r="JNC1" s="145"/>
      <c r="JND1" s="145"/>
      <c r="JNE1" s="145"/>
      <c r="JNF1" s="145"/>
      <c r="JNG1" s="145"/>
      <c r="JNH1" s="145"/>
      <c r="JNI1" s="145"/>
      <c r="JNJ1" s="145"/>
      <c r="JNK1" s="145"/>
      <c r="JNL1" s="145"/>
      <c r="JNM1" s="145"/>
      <c r="JNN1" s="145"/>
      <c r="JNO1" s="145"/>
      <c r="JNP1" s="145"/>
      <c r="JNQ1" s="145"/>
      <c r="JNR1" s="145"/>
      <c r="JNS1" s="145"/>
      <c r="JNT1" s="145"/>
      <c r="JNU1" s="145"/>
      <c r="JNV1" s="145"/>
      <c r="JNW1" s="145"/>
      <c r="JNX1" s="145"/>
      <c r="JNY1" s="145"/>
      <c r="JNZ1" s="145"/>
      <c r="JOA1" s="145"/>
      <c r="JOB1" s="145"/>
      <c r="JOC1" s="145"/>
      <c r="JOD1" s="145"/>
      <c r="JOE1" s="145"/>
      <c r="JOF1" s="145"/>
      <c r="JOG1" s="145"/>
      <c r="JOH1" s="145"/>
      <c r="JOI1" s="145"/>
      <c r="JOJ1" s="145"/>
      <c r="JOK1" s="145"/>
      <c r="JOL1" s="145"/>
      <c r="JOM1" s="145"/>
      <c r="JON1" s="145"/>
      <c r="JOO1" s="145"/>
      <c r="JOP1" s="145"/>
      <c r="JOQ1" s="145"/>
      <c r="JOR1" s="145"/>
      <c r="JOS1" s="145"/>
      <c r="JOT1" s="145"/>
      <c r="JOU1" s="145"/>
      <c r="JOV1" s="145"/>
      <c r="JOW1" s="145"/>
      <c r="JOX1" s="145"/>
      <c r="JOY1" s="145"/>
      <c r="JOZ1" s="145"/>
      <c r="JPA1" s="145"/>
      <c r="JPB1" s="145"/>
      <c r="JPC1" s="145"/>
      <c r="JPD1" s="145"/>
      <c r="JPE1" s="145"/>
      <c r="JPF1" s="145"/>
      <c r="JPG1" s="145"/>
      <c r="JPH1" s="145"/>
      <c r="JPI1" s="145"/>
      <c r="JPJ1" s="145"/>
      <c r="JPK1" s="145"/>
      <c r="JPL1" s="145"/>
      <c r="JPM1" s="145"/>
      <c r="JPN1" s="145"/>
      <c r="JPO1" s="145"/>
      <c r="JPP1" s="145"/>
      <c r="JPQ1" s="145"/>
      <c r="JPR1" s="145"/>
      <c r="JPS1" s="145"/>
      <c r="JPT1" s="145"/>
      <c r="JPU1" s="145"/>
      <c r="JPV1" s="145"/>
      <c r="JPW1" s="145"/>
      <c r="JPX1" s="145"/>
      <c r="JPY1" s="145"/>
      <c r="JPZ1" s="145"/>
      <c r="JQA1" s="145"/>
      <c r="JQB1" s="145"/>
      <c r="JQC1" s="145"/>
      <c r="JQD1" s="145"/>
      <c r="JQE1" s="145"/>
      <c r="JQF1" s="145"/>
      <c r="JQG1" s="145"/>
      <c r="JQH1" s="145"/>
      <c r="JQI1" s="145"/>
      <c r="JQJ1" s="145"/>
      <c r="JQK1" s="145"/>
      <c r="JQL1" s="145"/>
      <c r="JQM1" s="145"/>
      <c r="JQN1" s="145"/>
      <c r="JQO1" s="145"/>
      <c r="JQP1" s="145"/>
      <c r="JQQ1" s="145"/>
      <c r="JQR1" s="145"/>
      <c r="JQS1" s="145"/>
      <c r="JQT1" s="145"/>
      <c r="JQU1" s="145"/>
      <c r="JQV1" s="145"/>
      <c r="JQW1" s="145"/>
      <c r="JQX1" s="145"/>
      <c r="JQY1" s="145"/>
      <c r="JQZ1" s="145"/>
      <c r="JRA1" s="145"/>
      <c r="JRB1" s="145"/>
      <c r="JRC1" s="145"/>
      <c r="JRD1" s="145"/>
      <c r="JRE1" s="145"/>
      <c r="JRF1" s="145"/>
      <c r="JRG1" s="145"/>
      <c r="JRH1" s="145"/>
      <c r="JRI1" s="145"/>
      <c r="JRJ1" s="145"/>
      <c r="JRK1" s="145"/>
      <c r="JRL1" s="145"/>
      <c r="JRM1" s="145"/>
      <c r="JRN1" s="145"/>
      <c r="JRO1" s="145"/>
      <c r="JRP1" s="145"/>
      <c r="JRQ1" s="145"/>
      <c r="JRR1" s="145"/>
      <c r="JRS1" s="145"/>
      <c r="JRT1" s="145"/>
      <c r="JRU1" s="145"/>
      <c r="JRV1" s="145"/>
      <c r="JRW1" s="145"/>
      <c r="JRX1" s="145"/>
      <c r="JRY1" s="145"/>
      <c r="JRZ1" s="145"/>
      <c r="JSA1" s="145"/>
      <c r="JSB1" s="145"/>
      <c r="JSC1" s="145"/>
      <c r="JSD1" s="145"/>
      <c r="JSE1" s="145"/>
      <c r="JSF1" s="145"/>
      <c r="JSG1" s="145"/>
      <c r="JSH1" s="145"/>
      <c r="JSI1" s="145"/>
      <c r="JSJ1" s="145"/>
      <c r="JSK1" s="145"/>
      <c r="JSL1" s="145"/>
      <c r="JSM1" s="145"/>
      <c r="JSN1" s="145"/>
      <c r="JSO1" s="145"/>
      <c r="JSP1" s="145"/>
      <c r="JSQ1" s="145"/>
      <c r="JSR1" s="145"/>
      <c r="JSS1" s="145"/>
      <c r="JST1" s="145"/>
      <c r="JSU1" s="145"/>
      <c r="JSV1" s="145"/>
      <c r="JSW1" s="145"/>
      <c r="JSX1" s="145"/>
      <c r="JSY1" s="145"/>
      <c r="JSZ1" s="145"/>
      <c r="JTA1" s="145"/>
      <c r="JTB1" s="145"/>
      <c r="JTC1" s="145"/>
      <c r="JTD1" s="145"/>
      <c r="JTE1" s="145"/>
      <c r="JTF1" s="145"/>
      <c r="JTG1" s="145"/>
      <c r="JTH1" s="145"/>
      <c r="JTI1" s="145"/>
      <c r="JTJ1" s="145"/>
      <c r="JTK1" s="145"/>
      <c r="JTL1" s="145"/>
      <c r="JTM1" s="145"/>
      <c r="JTN1" s="145"/>
      <c r="JTO1" s="145"/>
      <c r="JTP1" s="145"/>
      <c r="JTQ1" s="145"/>
      <c r="JTR1" s="145"/>
      <c r="JTS1" s="145"/>
      <c r="JTT1" s="145"/>
      <c r="JTU1" s="145"/>
      <c r="JTV1" s="145"/>
      <c r="JTW1" s="145"/>
      <c r="JTX1" s="145"/>
      <c r="JTY1" s="145"/>
      <c r="JTZ1" s="145"/>
      <c r="JUA1" s="145"/>
      <c r="JUB1" s="145"/>
      <c r="JUC1" s="145"/>
      <c r="JUD1" s="145"/>
      <c r="JUE1" s="145"/>
      <c r="JUF1" s="145"/>
      <c r="JUG1" s="145"/>
      <c r="JUH1" s="145"/>
      <c r="JUI1" s="145"/>
      <c r="JUJ1" s="145"/>
      <c r="JUK1" s="145"/>
      <c r="JUL1" s="145"/>
      <c r="JUM1" s="145"/>
      <c r="JUN1" s="145"/>
      <c r="JUO1" s="145"/>
      <c r="JUP1" s="145"/>
      <c r="JUQ1" s="145"/>
      <c r="JUR1" s="145"/>
      <c r="JUS1" s="145"/>
      <c r="JUT1" s="145"/>
      <c r="JUU1" s="145"/>
      <c r="JUV1" s="145"/>
      <c r="JUW1" s="145"/>
      <c r="JUX1" s="145"/>
      <c r="JUY1" s="145"/>
      <c r="JUZ1" s="145"/>
      <c r="JVA1" s="145"/>
      <c r="JVB1" s="145"/>
      <c r="JVC1" s="145"/>
      <c r="JVD1" s="145"/>
      <c r="JVE1" s="145"/>
      <c r="JVF1" s="145"/>
      <c r="JVG1" s="145"/>
      <c r="JVH1" s="145"/>
      <c r="JVI1" s="145"/>
      <c r="JVJ1" s="145"/>
      <c r="JVK1" s="145"/>
      <c r="JVL1" s="145"/>
      <c r="JVM1" s="145"/>
      <c r="JVN1" s="145"/>
      <c r="JVO1" s="145"/>
      <c r="JVP1" s="145"/>
      <c r="JVQ1" s="145"/>
      <c r="JVR1" s="145"/>
      <c r="JVS1" s="145"/>
      <c r="JVT1" s="145"/>
      <c r="JVU1" s="145"/>
      <c r="JVV1" s="145"/>
      <c r="JVW1" s="145"/>
      <c r="JVX1" s="145"/>
      <c r="JVY1" s="145"/>
      <c r="JVZ1" s="145"/>
      <c r="JWA1" s="145"/>
      <c r="JWB1" s="145"/>
      <c r="JWC1" s="145"/>
      <c r="JWD1" s="145"/>
      <c r="JWE1" s="145"/>
      <c r="JWF1" s="145"/>
      <c r="JWG1" s="145"/>
      <c r="JWH1" s="145"/>
      <c r="JWI1" s="145"/>
      <c r="JWJ1" s="145"/>
      <c r="JWK1" s="145"/>
      <c r="JWL1" s="145"/>
      <c r="JWM1" s="145"/>
      <c r="JWN1" s="145"/>
      <c r="JWO1" s="145"/>
      <c r="JWP1" s="145"/>
      <c r="JWQ1" s="145"/>
      <c r="JWR1" s="145"/>
      <c r="JWS1" s="145"/>
      <c r="JWT1" s="145"/>
      <c r="JWU1" s="145"/>
      <c r="JWV1" s="145"/>
      <c r="JWW1" s="145"/>
      <c r="JWX1" s="145"/>
      <c r="JWY1" s="145"/>
      <c r="JWZ1" s="145"/>
      <c r="JXA1" s="145"/>
      <c r="JXB1" s="145"/>
      <c r="JXC1" s="145"/>
      <c r="JXD1" s="145"/>
      <c r="JXE1" s="145"/>
      <c r="JXF1" s="145"/>
      <c r="JXG1" s="145"/>
      <c r="JXH1" s="145"/>
      <c r="JXI1" s="145"/>
      <c r="JXJ1" s="145"/>
      <c r="JXK1" s="145"/>
      <c r="JXL1" s="145"/>
      <c r="JXM1" s="145"/>
      <c r="JXN1" s="145"/>
      <c r="JXO1" s="145"/>
      <c r="JXP1" s="145"/>
      <c r="JXQ1" s="145"/>
      <c r="JXR1" s="145"/>
      <c r="JXS1" s="145"/>
      <c r="JXT1" s="145"/>
      <c r="JXU1" s="145"/>
      <c r="JXV1" s="145"/>
      <c r="JXW1" s="145"/>
      <c r="JXX1" s="145"/>
      <c r="JXY1" s="145"/>
      <c r="JXZ1" s="145"/>
      <c r="JYA1" s="145"/>
      <c r="JYB1" s="145"/>
      <c r="JYC1" s="145"/>
      <c r="JYD1" s="145"/>
      <c r="JYE1" s="145"/>
      <c r="JYF1" s="145"/>
      <c r="JYG1" s="145"/>
      <c r="JYH1" s="145"/>
      <c r="JYI1" s="145"/>
      <c r="JYJ1" s="145"/>
      <c r="JYK1" s="145"/>
      <c r="JYL1" s="145"/>
      <c r="JYM1" s="145"/>
      <c r="JYN1" s="145"/>
      <c r="JYO1" s="145"/>
      <c r="JYP1" s="145"/>
      <c r="JYQ1" s="145"/>
      <c r="JYR1" s="145"/>
      <c r="JYS1" s="145"/>
      <c r="JYT1" s="145"/>
      <c r="JYU1" s="145"/>
      <c r="JYV1" s="145"/>
      <c r="JYW1" s="145"/>
      <c r="JYX1" s="145"/>
      <c r="JYY1" s="145"/>
      <c r="JYZ1" s="145"/>
      <c r="JZA1" s="145"/>
      <c r="JZB1" s="145"/>
      <c r="JZC1" s="145"/>
      <c r="JZD1" s="145"/>
      <c r="JZE1" s="145"/>
      <c r="JZF1" s="145"/>
      <c r="JZG1" s="145"/>
      <c r="JZH1" s="145"/>
      <c r="JZI1" s="145"/>
      <c r="JZJ1" s="145"/>
      <c r="JZK1" s="145"/>
      <c r="JZL1" s="145"/>
      <c r="JZM1" s="145"/>
      <c r="JZN1" s="145"/>
      <c r="JZO1" s="145"/>
      <c r="JZP1" s="145"/>
      <c r="JZQ1" s="145"/>
      <c r="JZR1" s="145"/>
      <c r="JZS1" s="145"/>
      <c r="JZT1" s="145"/>
      <c r="JZU1" s="145"/>
      <c r="JZV1" s="145"/>
      <c r="JZW1" s="145"/>
      <c r="JZX1" s="145"/>
      <c r="JZY1" s="145"/>
      <c r="JZZ1" s="145"/>
      <c r="KAA1" s="145"/>
      <c r="KAB1" s="145"/>
      <c r="KAC1" s="145"/>
      <c r="KAD1" s="145"/>
      <c r="KAE1" s="145"/>
      <c r="KAF1" s="145"/>
      <c r="KAG1" s="145"/>
      <c r="KAH1" s="145"/>
      <c r="KAI1" s="145"/>
      <c r="KAJ1" s="145"/>
      <c r="KAK1" s="145"/>
      <c r="KAL1" s="145"/>
      <c r="KAM1" s="145"/>
      <c r="KAN1" s="145"/>
      <c r="KAO1" s="145"/>
      <c r="KAP1" s="145"/>
      <c r="KAQ1" s="145"/>
      <c r="KAR1" s="145"/>
      <c r="KAS1" s="145"/>
      <c r="KAT1" s="145"/>
      <c r="KAU1" s="145"/>
      <c r="KAV1" s="145"/>
      <c r="KAW1" s="145"/>
      <c r="KAX1" s="145"/>
      <c r="KAY1" s="145"/>
      <c r="KAZ1" s="145"/>
      <c r="KBA1" s="145"/>
      <c r="KBB1" s="145"/>
      <c r="KBC1" s="145"/>
      <c r="KBD1" s="145"/>
      <c r="KBE1" s="145"/>
      <c r="KBF1" s="145"/>
      <c r="KBG1" s="145"/>
      <c r="KBH1" s="145"/>
      <c r="KBI1" s="145"/>
      <c r="KBJ1" s="145"/>
      <c r="KBK1" s="145"/>
      <c r="KBL1" s="145"/>
      <c r="KBM1" s="145"/>
      <c r="KBN1" s="145"/>
      <c r="KBO1" s="145"/>
      <c r="KBP1" s="145"/>
      <c r="KBQ1" s="145"/>
      <c r="KBR1" s="145"/>
      <c r="KBS1" s="145"/>
      <c r="KBT1" s="145"/>
      <c r="KBU1" s="145"/>
      <c r="KBV1" s="145"/>
      <c r="KBW1" s="145"/>
      <c r="KBX1" s="145"/>
      <c r="KBY1" s="145"/>
      <c r="KBZ1" s="145"/>
      <c r="KCA1" s="145"/>
      <c r="KCB1" s="145"/>
      <c r="KCC1" s="145"/>
      <c r="KCD1" s="145"/>
      <c r="KCE1" s="145"/>
      <c r="KCF1" s="145"/>
      <c r="KCG1" s="145"/>
      <c r="KCH1" s="145"/>
      <c r="KCI1" s="145"/>
      <c r="KCJ1" s="145"/>
      <c r="KCK1" s="145"/>
      <c r="KCL1" s="145"/>
      <c r="KCM1" s="145"/>
      <c r="KCN1" s="145"/>
      <c r="KCO1" s="145"/>
      <c r="KCP1" s="145"/>
      <c r="KCQ1" s="145"/>
      <c r="KCR1" s="145"/>
      <c r="KCS1" s="145"/>
      <c r="KCT1" s="145"/>
      <c r="KCU1" s="145"/>
      <c r="KCV1" s="145"/>
      <c r="KCW1" s="145"/>
      <c r="KCX1" s="145"/>
      <c r="KCY1" s="145"/>
      <c r="KCZ1" s="145"/>
      <c r="KDA1" s="145"/>
      <c r="KDB1" s="145"/>
      <c r="KDC1" s="145"/>
      <c r="KDD1" s="145"/>
      <c r="KDE1" s="145"/>
      <c r="KDF1" s="145"/>
      <c r="KDG1" s="145"/>
      <c r="KDH1" s="145"/>
      <c r="KDI1" s="145"/>
      <c r="KDJ1" s="145"/>
      <c r="KDK1" s="145"/>
      <c r="KDL1" s="145"/>
      <c r="KDM1" s="145"/>
      <c r="KDN1" s="145"/>
      <c r="KDO1" s="145"/>
      <c r="KDP1" s="145"/>
      <c r="KDQ1" s="145"/>
      <c r="KDR1" s="145"/>
      <c r="KDS1" s="145"/>
      <c r="KDT1" s="145"/>
      <c r="KDU1" s="145"/>
      <c r="KDV1" s="145"/>
      <c r="KDW1" s="145"/>
      <c r="KDX1" s="145"/>
      <c r="KDY1" s="145"/>
      <c r="KDZ1" s="145"/>
      <c r="KEA1" s="145"/>
      <c r="KEB1" s="145"/>
      <c r="KEC1" s="145"/>
      <c r="KED1" s="145"/>
      <c r="KEE1" s="145"/>
      <c r="KEF1" s="145"/>
      <c r="KEG1" s="145"/>
      <c r="KEH1" s="145"/>
      <c r="KEI1" s="145"/>
      <c r="KEJ1" s="145"/>
      <c r="KEK1" s="145"/>
      <c r="KEL1" s="145"/>
      <c r="KEM1" s="145"/>
      <c r="KEN1" s="145"/>
      <c r="KEO1" s="145"/>
      <c r="KEP1" s="145"/>
      <c r="KEQ1" s="145"/>
      <c r="KER1" s="145"/>
      <c r="KES1" s="145"/>
      <c r="KET1" s="145"/>
      <c r="KEU1" s="145"/>
      <c r="KEV1" s="145"/>
      <c r="KEW1" s="145"/>
      <c r="KEX1" s="145"/>
      <c r="KEY1" s="145"/>
      <c r="KEZ1" s="145"/>
      <c r="KFA1" s="145"/>
      <c r="KFB1" s="145"/>
      <c r="KFC1" s="145"/>
      <c r="KFD1" s="145"/>
      <c r="KFE1" s="145"/>
      <c r="KFF1" s="145"/>
      <c r="KFG1" s="145"/>
      <c r="KFH1" s="145"/>
      <c r="KFI1" s="145"/>
      <c r="KFJ1" s="145"/>
      <c r="KFK1" s="145"/>
      <c r="KFL1" s="145"/>
      <c r="KFM1" s="145"/>
      <c r="KFN1" s="145"/>
      <c r="KFO1" s="145"/>
      <c r="KFP1" s="145"/>
      <c r="KFQ1" s="145"/>
      <c r="KFR1" s="145"/>
      <c r="KFS1" s="145"/>
      <c r="KFT1" s="145"/>
      <c r="KFU1" s="145"/>
      <c r="KFV1" s="145"/>
      <c r="KFW1" s="145"/>
      <c r="KFX1" s="145"/>
      <c r="KFY1" s="145"/>
      <c r="KFZ1" s="145"/>
      <c r="KGA1" s="145"/>
      <c r="KGB1" s="145"/>
      <c r="KGC1" s="145"/>
      <c r="KGD1" s="145"/>
      <c r="KGE1" s="145"/>
      <c r="KGF1" s="145"/>
      <c r="KGG1" s="145"/>
      <c r="KGH1" s="145"/>
      <c r="KGI1" s="145"/>
      <c r="KGJ1" s="145"/>
      <c r="KGK1" s="145"/>
      <c r="KGL1" s="145"/>
      <c r="KGM1" s="145"/>
      <c r="KGN1" s="145"/>
      <c r="KGO1" s="145"/>
      <c r="KGP1" s="145"/>
      <c r="KGQ1" s="145"/>
      <c r="KGR1" s="145"/>
      <c r="KGS1" s="145"/>
      <c r="KGT1" s="145"/>
      <c r="KGU1" s="145"/>
      <c r="KGV1" s="145"/>
      <c r="KGW1" s="145"/>
      <c r="KGX1" s="145"/>
      <c r="KGY1" s="145"/>
      <c r="KGZ1" s="145"/>
      <c r="KHA1" s="145"/>
      <c r="KHB1" s="145"/>
      <c r="KHC1" s="145"/>
      <c r="KHD1" s="145"/>
      <c r="KHE1" s="145"/>
      <c r="KHF1" s="145"/>
      <c r="KHG1" s="145"/>
      <c r="KHH1" s="145"/>
      <c r="KHI1" s="145"/>
      <c r="KHJ1" s="145"/>
      <c r="KHK1" s="145"/>
      <c r="KHL1" s="145"/>
      <c r="KHM1" s="145"/>
      <c r="KHN1" s="145"/>
      <c r="KHO1" s="145"/>
      <c r="KHP1" s="145"/>
      <c r="KHQ1" s="145"/>
      <c r="KHR1" s="145"/>
      <c r="KHS1" s="145"/>
      <c r="KHT1" s="145"/>
      <c r="KHU1" s="145"/>
      <c r="KHV1" s="145"/>
      <c r="KHW1" s="145"/>
      <c r="KHX1" s="145"/>
      <c r="KHY1" s="145"/>
      <c r="KHZ1" s="145"/>
      <c r="KIA1" s="145"/>
      <c r="KIB1" s="145"/>
      <c r="KIC1" s="145"/>
      <c r="KID1" s="145"/>
      <c r="KIE1" s="145"/>
      <c r="KIF1" s="145"/>
      <c r="KIG1" s="145"/>
      <c r="KIH1" s="145"/>
      <c r="KII1" s="145"/>
      <c r="KIJ1" s="145"/>
      <c r="KIK1" s="145"/>
      <c r="KIL1" s="145"/>
      <c r="KIM1" s="145"/>
      <c r="KIN1" s="145"/>
      <c r="KIO1" s="145"/>
      <c r="KIP1" s="145"/>
      <c r="KIQ1" s="145"/>
      <c r="KIR1" s="145"/>
      <c r="KIS1" s="145"/>
      <c r="KIT1" s="145"/>
      <c r="KIU1" s="145"/>
      <c r="KIV1" s="145"/>
      <c r="KIW1" s="145"/>
      <c r="KIX1" s="145"/>
      <c r="KIY1" s="145"/>
      <c r="KIZ1" s="145"/>
      <c r="KJA1" s="145"/>
      <c r="KJB1" s="145"/>
      <c r="KJC1" s="145"/>
      <c r="KJD1" s="145"/>
      <c r="KJE1" s="145"/>
      <c r="KJF1" s="145"/>
      <c r="KJG1" s="145"/>
      <c r="KJH1" s="145"/>
      <c r="KJI1" s="145"/>
      <c r="KJJ1" s="145"/>
      <c r="KJK1" s="145"/>
      <c r="KJL1" s="145"/>
      <c r="KJM1" s="145"/>
      <c r="KJN1" s="145"/>
      <c r="KJO1" s="145"/>
      <c r="KJP1" s="145"/>
      <c r="KJQ1" s="145"/>
      <c r="KJR1" s="145"/>
      <c r="KJS1" s="145"/>
      <c r="KJT1" s="145"/>
      <c r="KJU1" s="145"/>
      <c r="KJV1" s="145"/>
      <c r="KJW1" s="145"/>
      <c r="KJX1" s="145"/>
      <c r="KJY1" s="145"/>
      <c r="KJZ1" s="145"/>
      <c r="KKA1" s="145"/>
      <c r="KKB1" s="145"/>
      <c r="KKC1" s="145"/>
      <c r="KKD1" s="145"/>
      <c r="KKE1" s="145"/>
      <c r="KKF1" s="145"/>
      <c r="KKG1" s="145"/>
      <c r="KKH1" s="145"/>
      <c r="KKI1" s="145"/>
      <c r="KKJ1" s="145"/>
      <c r="KKK1" s="145"/>
      <c r="KKL1" s="145"/>
      <c r="KKM1" s="145"/>
      <c r="KKN1" s="145"/>
      <c r="KKO1" s="145"/>
      <c r="KKP1" s="145"/>
      <c r="KKQ1" s="145"/>
      <c r="KKR1" s="145"/>
      <c r="KKS1" s="145"/>
      <c r="KKT1" s="145"/>
      <c r="KKU1" s="145"/>
      <c r="KKV1" s="145"/>
      <c r="KKW1" s="145"/>
      <c r="KKX1" s="145"/>
      <c r="KKY1" s="145"/>
      <c r="KKZ1" s="145"/>
      <c r="KLA1" s="145"/>
      <c r="KLB1" s="145"/>
      <c r="KLC1" s="145"/>
      <c r="KLD1" s="145"/>
      <c r="KLE1" s="145"/>
      <c r="KLF1" s="145"/>
      <c r="KLG1" s="145"/>
      <c r="KLH1" s="145"/>
      <c r="KLI1" s="145"/>
      <c r="KLJ1" s="145"/>
      <c r="KLK1" s="145"/>
      <c r="KLL1" s="145"/>
      <c r="KLM1" s="145"/>
      <c r="KLN1" s="145"/>
      <c r="KLO1" s="145"/>
      <c r="KLP1" s="145"/>
      <c r="KLQ1" s="145"/>
      <c r="KLR1" s="145"/>
      <c r="KLS1" s="145"/>
      <c r="KLT1" s="145"/>
      <c r="KLU1" s="145"/>
      <c r="KLV1" s="145"/>
      <c r="KLW1" s="145"/>
      <c r="KLX1" s="145"/>
      <c r="KLY1" s="145"/>
      <c r="KLZ1" s="145"/>
      <c r="KMA1" s="145"/>
      <c r="KMB1" s="145"/>
      <c r="KMC1" s="145"/>
      <c r="KMD1" s="145"/>
      <c r="KME1" s="145"/>
      <c r="KMF1" s="145"/>
      <c r="KMG1" s="145"/>
      <c r="KMH1" s="145"/>
      <c r="KMI1" s="145"/>
      <c r="KMJ1" s="145"/>
      <c r="KMK1" s="145"/>
      <c r="KML1" s="145"/>
      <c r="KMM1" s="145"/>
      <c r="KMN1" s="145"/>
      <c r="KMO1" s="145"/>
      <c r="KMP1" s="145"/>
      <c r="KMQ1" s="145"/>
      <c r="KMR1" s="145"/>
      <c r="KMS1" s="145"/>
      <c r="KMT1" s="145"/>
      <c r="KMU1" s="145"/>
      <c r="KMV1" s="145"/>
      <c r="KMW1" s="145"/>
      <c r="KMX1" s="145"/>
      <c r="KMY1" s="145"/>
      <c r="KMZ1" s="145"/>
      <c r="KNA1" s="145"/>
      <c r="KNB1" s="145"/>
      <c r="KNC1" s="145"/>
      <c r="KND1" s="145"/>
      <c r="KNE1" s="145"/>
      <c r="KNF1" s="145"/>
      <c r="KNG1" s="145"/>
      <c r="KNH1" s="145"/>
      <c r="KNI1" s="145"/>
      <c r="KNJ1" s="145"/>
      <c r="KNK1" s="145"/>
      <c r="KNL1" s="145"/>
      <c r="KNM1" s="145"/>
      <c r="KNN1" s="145"/>
      <c r="KNO1" s="145"/>
      <c r="KNP1" s="145"/>
      <c r="KNQ1" s="145"/>
      <c r="KNR1" s="145"/>
      <c r="KNS1" s="145"/>
      <c r="KNT1" s="145"/>
      <c r="KNU1" s="145"/>
      <c r="KNV1" s="145"/>
      <c r="KNW1" s="145"/>
      <c r="KNX1" s="145"/>
      <c r="KNY1" s="145"/>
      <c r="KNZ1" s="145"/>
      <c r="KOA1" s="145"/>
      <c r="KOB1" s="145"/>
      <c r="KOC1" s="145"/>
      <c r="KOD1" s="145"/>
      <c r="KOE1" s="145"/>
      <c r="KOF1" s="145"/>
      <c r="KOG1" s="145"/>
      <c r="KOH1" s="145"/>
      <c r="KOI1" s="145"/>
      <c r="KOJ1" s="145"/>
      <c r="KOK1" s="145"/>
      <c r="KOL1" s="145"/>
      <c r="KOM1" s="145"/>
      <c r="KON1" s="145"/>
      <c r="KOO1" s="145"/>
      <c r="KOP1" s="145"/>
      <c r="KOQ1" s="145"/>
      <c r="KOR1" s="145"/>
      <c r="KOS1" s="145"/>
      <c r="KOT1" s="145"/>
      <c r="KOU1" s="145"/>
      <c r="KOV1" s="145"/>
      <c r="KOW1" s="145"/>
      <c r="KOX1" s="145"/>
      <c r="KOY1" s="145"/>
      <c r="KOZ1" s="145"/>
      <c r="KPA1" s="145"/>
      <c r="KPB1" s="145"/>
      <c r="KPC1" s="145"/>
      <c r="KPD1" s="145"/>
      <c r="KPE1" s="145"/>
      <c r="KPF1" s="145"/>
      <c r="KPG1" s="145"/>
      <c r="KPH1" s="145"/>
      <c r="KPI1" s="145"/>
      <c r="KPJ1" s="145"/>
      <c r="KPK1" s="145"/>
      <c r="KPL1" s="145"/>
      <c r="KPM1" s="145"/>
      <c r="KPN1" s="145"/>
      <c r="KPO1" s="145"/>
      <c r="KPP1" s="145"/>
      <c r="KPQ1" s="145"/>
      <c r="KPR1" s="145"/>
      <c r="KPS1" s="145"/>
      <c r="KPT1" s="145"/>
      <c r="KPU1" s="145"/>
      <c r="KPV1" s="145"/>
      <c r="KPW1" s="145"/>
      <c r="KPX1" s="145"/>
      <c r="KPY1" s="145"/>
      <c r="KPZ1" s="145"/>
      <c r="KQA1" s="145"/>
      <c r="KQB1" s="145"/>
      <c r="KQC1" s="145"/>
      <c r="KQD1" s="145"/>
      <c r="KQE1" s="145"/>
      <c r="KQF1" s="145"/>
      <c r="KQG1" s="145"/>
      <c r="KQH1" s="145"/>
      <c r="KQI1" s="145"/>
      <c r="KQJ1" s="145"/>
      <c r="KQK1" s="145"/>
      <c r="KQL1" s="145"/>
      <c r="KQM1" s="145"/>
      <c r="KQN1" s="145"/>
      <c r="KQO1" s="145"/>
      <c r="KQP1" s="145"/>
      <c r="KQQ1" s="145"/>
      <c r="KQR1" s="145"/>
      <c r="KQS1" s="145"/>
      <c r="KQT1" s="145"/>
      <c r="KQU1" s="145"/>
      <c r="KQV1" s="145"/>
      <c r="KQW1" s="145"/>
      <c r="KQX1" s="145"/>
      <c r="KQY1" s="145"/>
      <c r="KQZ1" s="145"/>
      <c r="KRA1" s="145"/>
      <c r="KRB1" s="145"/>
      <c r="KRC1" s="145"/>
      <c r="KRD1" s="145"/>
      <c r="KRE1" s="145"/>
      <c r="KRF1" s="145"/>
      <c r="KRG1" s="145"/>
      <c r="KRH1" s="145"/>
      <c r="KRI1" s="145"/>
      <c r="KRJ1" s="145"/>
      <c r="KRK1" s="145"/>
      <c r="KRL1" s="145"/>
      <c r="KRM1" s="145"/>
      <c r="KRN1" s="145"/>
      <c r="KRO1" s="145"/>
      <c r="KRP1" s="145"/>
      <c r="KRQ1" s="145"/>
      <c r="KRR1" s="145"/>
      <c r="KRS1" s="145"/>
      <c r="KRT1" s="145"/>
      <c r="KRU1" s="145"/>
      <c r="KRV1" s="145"/>
      <c r="KRW1" s="145"/>
      <c r="KRX1" s="145"/>
      <c r="KRY1" s="145"/>
      <c r="KRZ1" s="145"/>
      <c r="KSA1" s="145"/>
      <c r="KSB1" s="145"/>
      <c r="KSC1" s="145"/>
      <c r="KSD1" s="145"/>
      <c r="KSE1" s="145"/>
      <c r="KSF1" s="145"/>
      <c r="KSG1" s="145"/>
      <c r="KSH1" s="145"/>
      <c r="KSI1" s="145"/>
      <c r="KSJ1" s="145"/>
      <c r="KSK1" s="145"/>
      <c r="KSL1" s="145"/>
      <c r="KSM1" s="145"/>
      <c r="KSN1" s="145"/>
      <c r="KSO1" s="145"/>
      <c r="KSP1" s="145"/>
      <c r="KSQ1" s="145"/>
      <c r="KSR1" s="145"/>
      <c r="KSS1" s="145"/>
      <c r="KST1" s="145"/>
      <c r="KSU1" s="145"/>
      <c r="KSV1" s="145"/>
      <c r="KSW1" s="145"/>
      <c r="KSX1" s="145"/>
      <c r="KSY1" s="145"/>
      <c r="KSZ1" s="145"/>
      <c r="KTA1" s="145"/>
      <c r="KTB1" s="145"/>
      <c r="KTC1" s="145"/>
      <c r="KTD1" s="145"/>
      <c r="KTE1" s="145"/>
      <c r="KTF1" s="145"/>
      <c r="KTG1" s="145"/>
      <c r="KTH1" s="145"/>
      <c r="KTI1" s="145"/>
      <c r="KTJ1" s="145"/>
      <c r="KTK1" s="145"/>
      <c r="KTL1" s="145"/>
      <c r="KTM1" s="145"/>
      <c r="KTN1" s="145"/>
      <c r="KTO1" s="145"/>
      <c r="KTP1" s="145"/>
      <c r="KTQ1" s="145"/>
      <c r="KTR1" s="145"/>
      <c r="KTS1" s="145"/>
      <c r="KTT1" s="145"/>
      <c r="KTU1" s="145"/>
      <c r="KTV1" s="145"/>
      <c r="KTW1" s="145"/>
      <c r="KTX1" s="145"/>
      <c r="KTY1" s="145"/>
      <c r="KTZ1" s="145"/>
      <c r="KUA1" s="145"/>
      <c r="KUB1" s="145"/>
      <c r="KUC1" s="145"/>
      <c r="KUD1" s="145"/>
      <c r="KUE1" s="145"/>
      <c r="KUF1" s="145"/>
      <c r="KUG1" s="145"/>
      <c r="KUH1" s="145"/>
      <c r="KUI1" s="145"/>
      <c r="KUJ1" s="145"/>
      <c r="KUK1" s="145"/>
      <c r="KUL1" s="145"/>
      <c r="KUM1" s="145"/>
      <c r="KUN1" s="145"/>
      <c r="KUO1" s="145"/>
      <c r="KUP1" s="145"/>
      <c r="KUQ1" s="145"/>
      <c r="KUR1" s="145"/>
      <c r="KUS1" s="145"/>
      <c r="KUT1" s="145"/>
      <c r="KUU1" s="145"/>
      <c r="KUV1" s="145"/>
      <c r="KUW1" s="145"/>
      <c r="KUX1" s="145"/>
      <c r="KUY1" s="145"/>
      <c r="KUZ1" s="145"/>
      <c r="KVA1" s="145"/>
      <c r="KVB1" s="145"/>
      <c r="KVC1" s="145"/>
      <c r="KVD1" s="145"/>
      <c r="KVE1" s="145"/>
      <c r="KVF1" s="145"/>
      <c r="KVG1" s="145"/>
      <c r="KVH1" s="145"/>
      <c r="KVI1" s="145"/>
      <c r="KVJ1" s="145"/>
      <c r="KVK1" s="145"/>
      <c r="KVL1" s="145"/>
      <c r="KVM1" s="145"/>
      <c r="KVN1" s="145"/>
      <c r="KVO1" s="145"/>
      <c r="KVP1" s="145"/>
      <c r="KVQ1" s="145"/>
      <c r="KVR1" s="145"/>
      <c r="KVS1" s="145"/>
      <c r="KVT1" s="145"/>
      <c r="KVU1" s="145"/>
      <c r="KVV1" s="145"/>
      <c r="KVW1" s="145"/>
      <c r="KVX1" s="145"/>
      <c r="KVY1" s="145"/>
      <c r="KVZ1" s="145"/>
      <c r="KWA1" s="145"/>
      <c r="KWB1" s="145"/>
      <c r="KWC1" s="145"/>
      <c r="KWD1" s="145"/>
      <c r="KWE1" s="145"/>
      <c r="KWF1" s="145"/>
      <c r="KWG1" s="145"/>
      <c r="KWH1" s="145"/>
      <c r="KWI1" s="145"/>
      <c r="KWJ1" s="145"/>
      <c r="KWK1" s="145"/>
      <c r="KWL1" s="145"/>
      <c r="KWM1" s="145"/>
      <c r="KWN1" s="145"/>
      <c r="KWO1" s="145"/>
      <c r="KWP1" s="145"/>
      <c r="KWQ1" s="145"/>
      <c r="KWR1" s="145"/>
      <c r="KWS1" s="145"/>
      <c r="KWT1" s="145"/>
      <c r="KWU1" s="145"/>
      <c r="KWV1" s="145"/>
      <c r="KWW1" s="145"/>
      <c r="KWX1" s="145"/>
      <c r="KWY1" s="145"/>
      <c r="KWZ1" s="145"/>
      <c r="KXA1" s="145"/>
      <c r="KXB1" s="145"/>
      <c r="KXC1" s="145"/>
      <c r="KXD1" s="145"/>
      <c r="KXE1" s="145"/>
      <c r="KXF1" s="145"/>
      <c r="KXG1" s="145"/>
      <c r="KXH1" s="145"/>
      <c r="KXI1" s="145"/>
      <c r="KXJ1" s="145"/>
      <c r="KXK1" s="145"/>
      <c r="KXL1" s="145"/>
      <c r="KXM1" s="145"/>
      <c r="KXN1" s="145"/>
      <c r="KXO1" s="145"/>
      <c r="KXP1" s="145"/>
      <c r="KXQ1" s="145"/>
      <c r="KXR1" s="145"/>
      <c r="KXS1" s="145"/>
      <c r="KXT1" s="145"/>
      <c r="KXU1" s="145"/>
      <c r="KXV1" s="145"/>
      <c r="KXW1" s="145"/>
      <c r="KXX1" s="145"/>
      <c r="KXY1" s="145"/>
      <c r="KXZ1" s="145"/>
      <c r="KYA1" s="145"/>
      <c r="KYB1" s="145"/>
      <c r="KYC1" s="145"/>
      <c r="KYD1" s="145"/>
      <c r="KYE1" s="145"/>
      <c r="KYF1" s="145"/>
      <c r="KYG1" s="145"/>
      <c r="KYH1" s="145"/>
      <c r="KYI1" s="145"/>
      <c r="KYJ1" s="145"/>
      <c r="KYK1" s="145"/>
      <c r="KYL1" s="145"/>
      <c r="KYM1" s="145"/>
      <c r="KYN1" s="145"/>
      <c r="KYO1" s="145"/>
      <c r="KYP1" s="145"/>
      <c r="KYQ1" s="145"/>
      <c r="KYR1" s="145"/>
      <c r="KYS1" s="145"/>
      <c r="KYT1" s="145"/>
      <c r="KYU1" s="145"/>
      <c r="KYV1" s="145"/>
      <c r="KYW1" s="145"/>
      <c r="KYX1" s="145"/>
      <c r="KYY1" s="145"/>
      <c r="KYZ1" s="145"/>
      <c r="KZA1" s="145"/>
      <c r="KZB1" s="145"/>
      <c r="KZC1" s="145"/>
      <c r="KZD1" s="145"/>
      <c r="KZE1" s="145"/>
      <c r="KZF1" s="145"/>
      <c r="KZG1" s="145"/>
      <c r="KZH1" s="145"/>
      <c r="KZI1" s="145"/>
      <c r="KZJ1" s="145"/>
      <c r="KZK1" s="145"/>
      <c r="KZL1" s="145"/>
      <c r="KZM1" s="145"/>
      <c r="KZN1" s="145"/>
      <c r="KZO1" s="145"/>
      <c r="KZP1" s="145"/>
      <c r="KZQ1" s="145"/>
      <c r="KZR1" s="145"/>
      <c r="KZS1" s="145"/>
      <c r="KZT1" s="145"/>
      <c r="KZU1" s="145"/>
      <c r="KZV1" s="145"/>
      <c r="KZW1" s="145"/>
      <c r="KZX1" s="145"/>
      <c r="KZY1" s="145"/>
      <c r="KZZ1" s="145"/>
      <c r="LAA1" s="145"/>
      <c r="LAB1" s="145"/>
      <c r="LAC1" s="145"/>
      <c r="LAD1" s="145"/>
      <c r="LAE1" s="145"/>
      <c r="LAF1" s="145"/>
      <c r="LAG1" s="145"/>
      <c r="LAH1" s="145"/>
      <c r="LAI1" s="145"/>
      <c r="LAJ1" s="145"/>
      <c r="LAK1" s="145"/>
      <c r="LAL1" s="145"/>
      <c r="LAM1" s="145"/>
      <c r="LAN1" s="145"/>
      <c r="LAO1" s="145"/>
      <c r="LAP1" s="145"/>
      <c r="LAQ1" s="145"/>
      <c r="LAR1" s="145"/>
      <c r="LAS1" s="145"/>
      <c r="LAT1" s="145"/>
      <c r="LAU1" s="145"/>
      <c r="LAV1" s="145"/>
      <c r="LAW1" s="145"/>
      <c r="LAX1" s="145"/>
      <c r="LAY1" s="145"/>
      <c r="LAZ1" s="145"/>
      <c r="LBA1" s="145"/>
      <c r="LBB1" s="145"/>
      <c r="LBC1" s="145"/>
      <c r="LBD1" s="145"/>
      <c r="LBE1" s="145"/>
      <c r="LBF1" s="145"/>
      <c r="LBG1" s="145"/>
      <c r="LBH1" s="145"/>
      <c r="LBI1" s="145"/>
      <c r="LBJ1" s="145"/>
      <c r="LBK1" s="145"/>
      <c r="LBL1" s="145"/>
      <c r="LBM1" s="145"/>
      <c r="LBN1" s="145"/>
      <c r="LBO1" s="145"/>
      <c r="LBP1" s="145"/>
      <c r="LBQ1" s="145"/>
      <c r="LBR1" s="145"/>
      <c r="LBS1" s="145"/>
      <c r="LBT1" s="145"/>
      <c r="LBU1" s="145"/>
      <c r="LBV1" s="145"/>
      <c r="LBW1" s="145"/>
      <c r="LBX1" s="145"/>
      <c r="LBY1" s="145"/>
      <c r="LBZ1" s="145"/>
      <c r="LCA1" s="145"/>
      <c r="LCB1" s="145"/>
      <c r="LCC1" s="145"/>
      <c r="LCD1" s="145"/>
      <c r="LCE1" s="145"/>
      <c r="LCF1" s="145"/>
      <c r="LCG1" s="145"/>
      <c r="LCH1" s="145"/>
      <c r="LCI1" s="145"/>
      <c r="LCJ1" s="145"/>
      <c r="LCK1" s="145"/>
      <c r="LCL1" s="145"/>
      <c r="LCM1" s="145"/>
      <c r="LCN1" s="145"/>
      <c r="LCO1" s="145"/>
      <c r="LCP1" s="145"/>
      <c r="LCQ1" s="145"/>
      <c r="LCR1" s="145"/>
      <c r="LCS1" s="145"/>
      <c r="LCT1" s="145"/>
      <c r="LCU1" s="145"/>
      <c r="LCV1" s="145"/>
      <c r="LCW1" s="145"/>
      <c r="LCX1" s="145"/>
      <c r="LCY1" s="145"/>
      <c r="LCZ1" s="145"/>
      <c r="LDA1" s="145"/>
      <c r="LDB1" s="145"/>
      <c r="LDC1" s="145"/>
      <c r="LDD1" s="145"/>
      <c r="LDE1" s="145"/>
      <c r="LDF1" s="145"/>
      <c r="LDG1" s="145"/>
      <c r="LDH1" s="145"/>
      <c r="LDI1" s="145"/>
      <c r="LDJ1" s="145"/>
      <c r="LDK1" s="145"/>
      <c r="LDL1" s="145"/>
      <c r="LDM1" s="145"/>
      <c r="LDN1" s="145"/>
      <c r="LDO1" s="145"/>
      <c r="LDP1" s="145"/>
      <c r="LDQ1" s="145"/>
      <c r="LDR1" s="145"/>
      <c r="LDS1" s="145"/>
      <c r="LDT1" s="145"/>
      <c r="LDU1" s="145"/>
      <c r="LDV1" s="145"/>
      <c r="LDW1" s="145"/>
      <c r="LDX1" s="145"/>
      <c r="LDY1" s="145"/>
      <c r="LDZ1" s="145"/>
      <c r="LEA1" s="145"/>
      <c r="LEB1" s="145"/>
      <c r="LEC1" s="145"/>
      <c r="LED1" s="145"/>
      <c r="LEE1" s="145"/>
      <c r="LEF1" s="145"/>
      <c r="LEG1" s="145"/>
      <c r="LEH1" s="145"/>
      <c r="LEI1" s="145"/>
      <c r="LEJ1" s="145"/>
      <c r="LEK1" s="145"/>
      <c r="LEL1" s="145"/>
      <c r="LEM1" s="145"/>
      <c r="LEN1" s="145"/>
      <c r="LEO1" s="145"/>
      <c r="LEP1" s="145"/>
      <c r="LEQ1" s="145"/>
      <c r="LER1" s="145"/>
      <c r="LES1" s="145"/>
      <c r="LET1" s="145"/>
      <c r="LEU1" s="145"/>
      <c r="LEV1" s="145"/>
      <c r="LEW1" s="145"/>
      <c r="LEX1" s="145"/>
      <c r="LEY1" s="145"/>
      <c r="LEZ1" s="145"/>
      <c r="LFA1" s="145"/>
      <c r="LFB1" s="145"/>
      <c r="LFC1" s="145"/>
      <c r="LFD1" s="145"/>
      <c r="LFE1" s="145"/>
      <c r="LFF1" s="145"/>
      <c r="LFG1" s="145"/>
      <c r="LFH1" s="145"/>
      <c r="LFI1" s="145"/>
      <c r="LFJ1" s="145"/>
      <c r="LFK1" s="145"/>
      <c r="LFL1" s="145"/>
      <c r="LFM1" s="145"/>
      <c r="LFN1" s="145"/>
      <c r="LFO1" s="145"/>
      <c r="LFP1" s="145"/>
      <c r="LFQ1" s="145"/>
      <c r="LFR1" s="145"/>
      <c r="LFS1" s="145"/>
      <c r="LFT1" s="145"/>
      <c r="LFU1" s="145"/>
      <c r="LFV1" s="145"/>
      <c r="LFW1" s="145"/>
      <c r="LFX1" s="145"/>
      <c r="LFY1" s="145"/>
      <c r="LFZ1" s="145"/>
      <c r="LGA1" s="145"/>
      <c r="LGB1" s="145"/>
      <c r="LGC1" s="145"/>
      <c r="LGD1" s="145"/>
      <c r="LGE1" s="145"/>
      <c r="LGF1" s="145"/>
      <c r="LGG1" s="145"/>
      <c r="LGH1" s="145"/>
      <c r="LGI1" s="145"/>
      <c r="LGJ1" s="145"/>
      <c r="LGK1" s="145"/>
      <c r="LGL1" s="145"/>
      <c r="LGM1" s="145"/>
      <c r="LGN1" s="145"/>
      <c r="LGO1" s="145"/>
      <c r="LGP1" s="145"/>
      <c r="LGQ1" s="145"/>
      <c r="LGR1" s="145"/>
      <c r="LGS1" s="145"/>
      <c r="LGT1" s="145"/>
      <c r="LGU1" s="145"/>
      <c r="LGV1" s="145"/>
      <c r="LGW1" s="145"/>
      <c r="LGX1" s="145"/>
      <c r="LGY1" s="145"/>
      <c r="LGZ1" s="145"/>
      <c r="LHA1" s="145"/>
      <c r="LHB1" s="145"/>
      <c r="LHC1" s="145"/>
      <c r="LHD1" s="145"/>
      <c r="LHE1" s="145"/>
      <c r="LHF1" s="145"/>
      <c r="LHG1" s="145"/>
      <c r="LHH1" s="145"/>
      <c r="LHI1" s="145"/>
      <c r="LHJ1" s="145"/>
      <c r="LHK1" s="145"/>
      <c r="LHL1" s="145"/>
      <c r="LHM1" s="145"/>
      <c r="LHN1" s="145"/>
      <c r="LHO1" s="145"/>
      <c r="LHP1" s="145"/>
      <c r="LHQ1" s="145"/>
      <c r="LHR1" s="145"/>
      <c r="LHS1" s="145"/>
      <c r="LHT1" s="145"/>
      <c r="LHU1" s="145"/>
      <c r="LHV1" s="145"/>
      <c r="LHW1" s="145"/>
      <c r="LHX1" s="145"/>
      <c r="LHY1" s="145"/>
      <c r="LHZ1" s="145"/>
      <c r="LIA1" s="145"/>
      <c r="LIB1" s="145"/>
      <c r="LIC1" s="145"/>
      <c r="LID1" s="145"/>
      <c r="LIE1" s="145"/>
      <c r="LIF1" s="145"/>
      <c r="LIG1" s="145"/>
      <c r="LIH1" s="145"/>
      <c r="LII1" s="145"/>
      <c r="LIJ1" s="145"/>
      <c r="LIK1" s="145"/>
      <c r="LIL1" s="145"/>
      <c r="LIM1" s="145"/>
      <c r="LIN1" s="145"/>
      <c r="LIO1" s="145"/>
      <c r="LIP1" s="145"/>
      <c r="LIQ1" s="145"/>
      <c r="LIR1" s="145"/>
      <c r="LIS1" s="145"/>
      <c r="LIT1" s="145"/>
      <c r="LIU1" s="145"/>
      <c r="LIV1" s="145"/>
      <c r="LIW1" s="145"/>
      <c r="LIX1" s="145"/>
      <c r="LIY1" s="145"/>
      <c r="LIZ1" s="145"/>
      <c r="LJA1" s="145"/>
      <c r="LJB1" s="145"/>
      <c r="LJC1" s="145"/>
      <c r="LJD1" s="145"/>
      <c r="LJE1" s="145"/>
      <c r="LJF1" s="145"/>
      <c r="LJG1" s="145"/>
      <c r="LJH1" s="145"/>
      <c r="LJI1" s="145"/>
      <c r="LJJ1" s="145"/>
      <c r="LJK1" s="145"/>
      <c r="LJL1" s="145"/>
      <c r="LJM1" s="145"/>
      <c r="LJN1" s="145"/>
      <c r="LJO1" s="145"/>
      <c r="LJP1" s="145"/>
      <c r="LJQ1" s="145"/>
      <c r="LJR1" s="145"/>
      <c r="LJS1" s="145"/>
      <c r="LJT1" s="145"/>
      <c r="LJU1" s="145"/>
      <c r="LJV1" s="145"/>
      <c r="LJW1" s="145"/>
      <c r="LJX1" s="145"/>
      <c r="LJY1" s="145"/>
      <c r="LJZ1" s="145"/>
      <c r="LKA1" s="145"/>
      <c r="LKB1" s="145"/>
      <c r="LKC1" s="145"/>
      <c r="LKD1" s="145"/>
      <c r="LKE1" s="145"/>
      <c r="LKF1" s="145"/>
      <c r="LKG1" s="145"/>
      <c r="LKH1" s="145"/>
      <c r="LKI1" s="145"/>
      <c r="LKJ1" s="145"/>
      <c r="LKK1" s="145"/>
      <c r="LKL1" s="145"/>
      <c r="LKM1" s="145"/>
      <c r="LKN1" s="145"/>
      <c r="LKO1" s="145"/>
      <c r="LKP1" s="145"/>
      <c r="LKQ1" s="145"/>
      <c r="LKR1" s="145"/>
      <c r="LKS1" s="145"/>
      <c r="LKT1" s="145"/>
      <c r="LKU1" s="145"/>
      <c r="LKV1" s="145"/>
      <c r="LKW1" s="145"/>
      <c r="LKX1" s="145"/>
      <c r="LKY1" s="145"/>
      <c r="LKZ1" s="145"/>
      <c r="LLA1" s="145"/>
      <c r="LLB1" s="145"/>
      <c r="LLC1" s="145"/>
      <c r="LLD1" s="145"/>
      <c r="LLE1" s="145"/>
      <c r="LLF1" s="145"/>
      <c r="LLG1" s="145"/>
      <c r="LLH1" s="145"/>
      <c r="LLI1" s="145"/>
      <c r="LLJ1" s="145"/>
      <c r="LLK1" s="145"/>
      <c r="LLL1" s="145"/>
      <c r="LLM1" s="145"/>
      <c r="LLN1" s="145"/>
      <c r="LLO1" s="145"/>
      <c r="LLP1" s="145"/>
      <c r="LLQ1" s="145"/>
      <c r="LLR1" s="145"/>
      <c r="LLS1" s="145"/>
      <c r="LLT1" s="145"/>
      <c r="LLU1" s="145"/>
      <c r="LLV1" s="145"/>
      <c r="LLW1" s="145"/>
      <c r="LLX1" s="145"/>
      <c r="LLY1" s="145"/>
      <c r="LLZ1" s="145"/>
      <c r="LMA1" s="145"/>
      <c r="LMB1" s="145"/>
      <c r="LMC1" s="145"/>
      <c r="LMD1" s="145"/>
      <c r="LME1" s="145"/>
      <c r="LMF1" s="145"/>
      <c r="LMG1" s="145"/>
      <c r="LMH1" s="145"/>
      <c r="LMI1" s="145"/>
      <c r="LMJ1" s="145"/>
      <c r="LMK1" s="145"/>
      <c r="LML1" s="145"/>
      <c r="LMM1" s="145"/>
      <c r="LMN1" s="145"/>
      <c r="LMO1" s="145"/>
      <c r="LMP1" s="145"/>
      <c r="LMQ1" s="145"/>
      <c r="LMR1" s="145"/>
      <c r="LMS1" s="145"/>
      <c r="LMT1" s="145"/>
      <c r="LMU1" s="145"/>
      <c r="LMV1" s="145"/>
      <c r="LMW1" s="145"/>
      <c r="LMX1" s="145"/>
      <c r="LMY1" s="145"/>
      <c r="LMZ1" s="145"/>
      <c r="LNA1" s="145"/>
      <c r="LNB1" s="145"/>
      <c r="LNC1" s="145"/>
      <c r="LND1" s="145"/>
      <c r="LNE1" s="145"/>
      <c r="LNF1" s="145"/>
      <c r="LNG1" s="145"/>
      <c r="LNH1" s="145"/>
      <c r="LNI1" s="145"/>
      <c r="LNJ1" s="145"/>
      <c r="LNK1" s="145"/>
      <c r="LNL1" s="145"/>
      <c r="LNM1" s="145"/>
      <c r="LNN1" s="145"/>
      <c r="LNO1" s="145"/>
      <c r="LNP1" s="145"/>
      <c r="LNQ1" s="145"/>
      <c r="LNR1" s="145"/>
      <c r="LNS1" s="145"/>
      <c r="LNT1" s="145"/>
      <c r="LNU1" s="145"/>
      <c r="LNV1" s="145"/>
      <c r="LNW1" s="145"/>
      <c r="LNX1" s="145"/>
      <c r="LNY1" s="145"/>
      <c r="LNZ1" s="145"/>
      <c r="LOA1" s="145"/>
      <c r="LOB1" s="145"/>
      <c r="LOC1" s="145"/>
      <c r="LOD1" s="145"/>
      <c r="LOE1" s="145"/>
      <c r="LOF1" s="145"/>
      <c r="LOG1" s="145"/>
      <c r="LOH1" s="145"/>
      <c r="LOI1" s="145"/>
      <c r="LOJ1" s="145"/>
      <c r="LOK1" s="145"/>
      <c r="LOL1" s="145"/>
      <c r="LOM1" s="145"/>
      <c r="LON1" s="145"/>
      <c r="LOO1" s="145"/>
      <c r="LOP1" s="145"/>
      <c r="LOQ1" s="145"/>
      <c r="LOR1" s="145"/>
      <c r="LOS1" s="145"/>
      <c r="LOT1" s="145"/>
      <c r="LOU1" s="145"/>
      <c r="LOV1" s="145"/>
      <c r="LOW1" s="145"/>
      <c r="LOX1" s="145"/>
      <c r="LOY1" s="145"/>
      <c r="LOZ1" s="145"/>
      <c r="LPA1" s="145"/>
      <c r="LPB1" s="145"/>
      <c r="LPC1" s="145"/>
      <c r="LPD1" s="145"/>
      <c r="LPE1" s="145"/>
      <c r="LPF1" s="145"/>
      <c r="LPG1" s="145"/>
      <c r="LPH1" s="145"/>
      <c r="LPI1" s="145"/>
      <c r="LPJ1" s="145"/>
      <c r="LPK1" s="145"/>
      <c r="LPL1" s="145"/>
      <c r="LPM1" s="145"/>
      <c r="LPN1" s="145"/>
      <c r="LPO1" s="145"/>
      <c r="LPP1" s="145"/>
      <c r="LPQ1" s="145"/>
      <c r="LPR1" s="145"/>
      <c r="LPS1" s="145"/>
      <c r="LPT1" s="145"/>
      <c r="LPU1" s="145"/>
      <c r="LPV1" s="145"/>
      <c r="LPW1" s="145"/>
      <c r="LPX1" s="145"/>
      <c r="LPY1" s="145"/>
      <c r="LPZ1" s="145"/>
      <c r="LQA1" s="145"/>
      <c r="LQB1" s="145"/>
      <c r="LQC1" s="145"/>
      <c r="LQD1" s="145"/>
      <c r="LQE1" s="145"/>
      <c r="LQF1" s="145"/>
      <c r="LQG1" s="145"/>
      <c r="LQH1" s="145"/>
      <c r="LQI1" s="145"/>
      <c r="LQJ1" s="145"/>
      <c r="LQK1" s="145"/>
      <c r="LQL1" s="145"/>
      <c r="LQM1" s="145"/>
      <c r="LQN1" s="145"/>
      <c r="LQO1" s="145"/>
      <c r="LQP1" s="145"/>
      <c r="LQQ1" s="145"/>
      <c r="LQR1" s="145"/>
      <c r="LQS1" s="145"/>
      <c r="LQT1" s="145"/>
      <c r="LQU1" s="145"/>
      <c r="LQV1" s="145"/>
      <c r="LQW1" s="145"/>
      <c r="LQX1" s="145"/>
      <c r="LQY1" s="145"/>
      <c r="LQZ1" s="145"/>
      <c r="LRA1" s="145"/>
      <c r="LRB1" s="145"/>
      <c r="LRC1" s="145"/>
      <c r="LRD1" s="145"/>
      <c r="LRE1" s="145"/>
      <c r="LRF1" s="145"/>
      <c r="LRG1" s="145"/>
      <c r="LRH1" s="145"/>
      <c r="LRI1" s="145"/>
      <c r="LRJ1" s="145"/>
      <c r="LRK1" s="145"/>
      <c r="LRL1" s="145"/>
      <c r="LRM1" s="145"/>
      <c r="LRN1" s="145"/>
      <c r="LRO1" s="145"/>
      <c r="LRP1" s="145"/>
      <c r="LRQ1" s="145"/>
      <c r="LRR1" s="145"/>
      <c r="LRS1" s="145"/>
      <c r="LRT1" s="145"/>
      <c r="LRU1" s="145"/>
      <c r="LRV1" s="145"/>
      <c r="LRW1" s="145"/>
      <c r="LRX1" s="145"/>
      <c r="LRY1" s="145"/>
      <c r="LRZ1" s="145"/>
      <c r="LSA1" s="145"/>
      <c r="LSB1" s="145"/>
      <c r="LSC1" s="145"/>
      <c r="LSD1" s="145"/>
      <c r="LSE1" s="145"/>
      <c r="LSF1" s="145"/>
      <c r="LSG1" s="145"/>
      <c r="LSH1" s="145"/>
      <c r="LSI1" s="145"/>
      <c r="LSJ1" s="145"/>
      <c r="LSK1" s="145"/>
      <c r="LSL1" s="145"/>
      <c r="LSM1" s="145"/>
      <c r="LSN1" s="145"/>
      <c r="LSO1" s="145"/>
      <c r="LSP1" s="145"/>
      <c r="LSQ1" s="145"/>
      <c r="LSR1" s="145"/>
      <c r="LSS1" s="145"/>
      <c r="LST1" s="145"/>
      <c r="LSU1" s="145"/>
      <c r="LSV1" s="145"/>
      <c r="LSW1" s="145"/>
      <c r="LSX1" s="145"/>
      <c r="LSY1" s="145"/>
      <c r="LSZ1" s="145"/>
      <c r="LTA1" s="145"/>
      <c r="LTB1" s="145"/>
      <c r="LTC1" s="145"/>
      <c r="LTD1" s="145"/>
      <c r="LTE1" s="145"/>
      <c r="LTF1" s="145"/>
      <c r="LTG1" s="145"/>
      <c r="LTH1" s="145"/>
      <c r="LTI1" s="145"/>
      <c r="LTJ1" s="145"/>
      <c r="LTK1" s="145"/>
      <c r="LTL1" s="145"/>
      <c r="LTM1" s="145"/>
      <c r="LTN1" s="145"/>
      <c r="LTO1" s="145"/>
      <c r="LTP1" s="145"/>
      <c r="LTQ1" s="145"/>
      <c r="LTR1" s="145"/>
      <c r="LTS1" s="145"/>
      <c r="LTT1" s="145"/>
      <c r="LTU1" s="145"/>
      <c r="LTV1" s="145"/>
      <c r="LTW1" s="145"/>
      <c r="LTX1" s="145"/>
      <c r="LTY1" s="145"/>
      <c r="LTZ1" s="145"/>
      <c r="LUA1" s="145"/>
      <c r="LUB1" s="145"/>
      <c r="LUC1" s="145"/>
      <c r="LUD1" s="145"/>
      <c r="LUE1" s="145"/>
      <c r="LUF1" s="145"/>
      <c r="LUG1" s="145"/>
      <c r="LUH1" s="145"/>
      <c r="LUI1" s="145"/>
      <c r="LUJ1" s="145"/>
      <c r="LUK1" s="145"/>
      <c r="LUL1" s="145"/>
      <c r="LUM1" s="145"/>
      <c r="LUN1" s="145"/>
      <c r="LUO1" s="145"/>
      <c r="LUP1" s="145"/>
      <c r="LUQ1" s="145"/>
      <c r="LUR1" s="145"/>
      <c r="LUS1" s="145"/>
      <c r="LUT1" s="145"/>
      <c r="LUU1" s="145"/>
      <c r="LUV1" s="145"/>
      <c r="LUW1" s="145"/>
      <c r="LUX1" s="145"/>
      <c r="LUY1" s="145"/>
      <c r="LUZ1" s="145"/>
      <c r="LVA1" s="145"/>
      <c r="LVB1" s="145"/>
      <c r="LVC1" s="145"/>
      <c r="LVD1" s="145"/>
      <c r="LVE1" s="145"/>
      <c r="LVF1" s="145"/>
      <c r="LVG1" s="145"/>
      <c r="LVH1" s="145"/>
      <c r="LVI1" s="145"/>
      <c r="LVJ1" s="145"/>
      <c r="LVK1" s="145"/>
      <c r="LVL1" s="145"/>
      <c r="LVM1" s="145"/>
      <c r="LVN1" s="145"/>
      <c r="LVO1" s="145"/>
      <c r="LVP1" s="145"/>
      <c r="LVQ1" s="145"/>
      <c r="LVR1" s="145"/>
      <c r="LVS1" s="145"/>
      <c r="LVT1" s="145"/>
      <c r="LVU1" s="145"/>
      <c r="LVV1" s="145"/>
      <c r="LVW1" s="145"/>
      <c r="LVX1" s="145"/>
      <c r="LVY1" s="145"/>
      <c r="LVZ1" s="145"/>
      <c r="LWA1" s="145"/>
      <c r="LWB1" s="145"/>
      <c r="LWC1" s="145"/>
      <c r="LWD1" s="145"/>
      <c r="LWE1" s="145"/>
      <c r="LWF1" s="145"/>
      <c r="LWG1" s="145"/>
      <c r="LWH1" s="145"/>
      <c r="LWI1" s="145"/>
      <c r="LWJ1" s="145"/>
      <c r="LWK1" s="145"/>
      <c r="LWL1" s="145"/>
      <c r="LWM1" s="145"/>
      <c r="LWN1" s="145"/>
      <c r="LWO1" s="145"/>
      <c r="LWP1" s="145"/>
      <c r="LWQ1" s="145"/>
      <c r="LWR1" s="145"/>
      <c r="LWS1" s="145"/>
      <c r="LWT1" s="145"/>
      <c r="LWU1" s="145"/>
      <c r="LWV1" s="145"/>
      <c r="LWW1" s="145"/>
      <c r="LWX1" s="145"/>
      <c r="LWY1" s="145"/>
      <c r="LWZ1" s="145"/>
      <c r="LXA1" s="145"/>
      <c r="LXB1" s="145"/>
      <c r="LXC1" s="145"/>
      <c r="LXD1" s="145"/>
      <c r="LXE1" s="145"/>
      <c r="LXF1" s="145"/>
      <c r="LXG1" s="145"/>
      <c r="LXH1" s="145"/>
      <c r="LXI1" s="145"/>
      <c r="LXJ1" s="145"/>
      <c r="LXK1" s="145"/>
      <c r="LXL1" s="145"/>
      <c r="LXM1" s="145"/>
      <c r="LXN1" s="145"/>
      <c r="LXO1" s="145"/>
      <c r="LXP1" s="145"/>
      <c r="LXQ1" s="145"/>
      <c r="LXR1" s="145"/>
      <c r="LXS1" s="145"/>
      <c r="LXT1" s="145"/>
      <c r="LXU1" s="145"/>
      <c r="LXV1" s="145"/>
      <c r="LXW1" s="145"/>
      <c r="LXX1" s="145"/>
      <c r="LXY1" s="145"/>
      <c r="LXZ1" s="145"/>
      <c r="LYA1" s="145"/>
      <c r="LYB1" s="145"/>
      <c r="LYC1" s="145"/>
      <c r="LYD1" s="145"/>
      <c r="LYE1" s="145"/>
      <c r="LYF1" s="145"/>
      <c r="LYG1" s="145"/>
      <c r="LYH1" s="145"/>
      <c r="LYI1" s="145"/>
      <c r="LYJ1" s="145"/>
      <c r="LYK1" s="145"/>
      <c r="LYL1" s="145"/>
      <c r="LYM1" s="145"/>
      <c r="LYN1" s="145"/>
      <c r="LYO1" s="145"/>
      <c r="LYP1" s="145"/>
      <c r="LYQ1" s="145"/>
      <c r="LYR1" s="145"/>
      <c r="LYS1" s="145"/>
      <c r="LYT1" s="145"/>
      <c r="LYU1" s="145"/>
      <c r="LYV1" s="145"/>
      <c r="LYW1" s="145"/>
      <c r="LYX1" s="145"/>
      <c r="LYY1" s="145"/>
      <c r="LYZ1" s="145"/>
      <c r="LZA1" s="145"/>
      <c r="LZB1" s="145"/>
      <c r="LZC1" s="145"/>
      <c r="LZD1" s="145"/>
      <c r="LZE1" s="145"/>
      <c r="LZF1" s="145"/>
      <c r="LZG1" s="145"/>
      <c r="LZH1" s="145"/>
      <c r="LZI1" s="145"/>
      <c r="LZJ1" s="145"/>
      <c r="LZK1" s="145"/>
      <c r="LZL1" s="145"/>
      <c r="LZM1" s="145"/>
      <c r="LZN1" s="145"/>
      <c r="LZO1" s="145"/>
      <c r="LZP1" s="145"/>
      <c r="LZQ1" s="145"/>
      <c r="LZR1" s="145"/>
      <c r="LZS1" s="145"/>
      <c r="LZT1" s="145"/>
      <c r="LZU1" s="145"/>
      <c r="LZV1" s="145"/>
      <c r="LZW1" s="145"/>
      <c r="LZX1" s="145"/>
      <c r="LZY1" s="145"/>
      <c r="LZZ1" s="145"/>
      <c r="MAA1" s="145"/>
      <c r="MAB1" s="145"/>
      <c r="MAC1" s="145"/>
      <c r="MAD1" s="145"/>
      <c r="MAE1" s="145"/>
      <c r="MAF1" s="145"/>
      <c r="MAG1" s="145"/>
      <c r="MAH1" s="145"/>
      <c r="MAI1" s="145"/>
      <c r="MAJ1" s="145"/>
      <c r="MAK1" s="145"/>
      <c r="MAL1" s="145"/>
      <c r="MAM1" s="145"/>
      <c r="MAN1" s="145"/>
      <c r="MAO1" s="145"/>
      <c r="MAP1" s="145"/>
      <c r="MAQ1" s="145"/>
      <c r="MAR1" s="145"/>
      <c r="MAS1" s="145"/>
      <c r="MAT1" s="145"/>
      <c r="MAU1" s="145"/>
      <c r="MAV1" s="145"/>
      <c r="MAW1" s="145"/>
      <c r="MAX1" s="145"/>
      <c r="MAY1" s="145"/>
      <c r="MAZ1" s="145"/>
      <c r="MBA1" s="145"/>
      <c r="MBB1" s="145"/>
      <c r="MBC1" s="145"/>
      <c r="MBD1" s="145"/>
      <c r="MBE1" s="145"/>
      <c r="MBF1" s="145"/>
      <c r="MBG1" s="145"/>
      <c r="MBH1" s="145"/>
      <c r="MBI1" s="145"/>
      <c r="MBJ1" s="145"/>
      <c r="MBK1" s="145"/>
      <c r="MBL1" s="145"/>
      <c r="MBM1" s="145"/>
      <c r="MBN1" s="145"/>
      <c r="MBO1" s="145"/>
      <c r="MBP1" s="145"/>
      <c r="MBQ1" s="145"/>
      <c r="MBR1" s="145"/>
      <c r="MBS1" s="145"/>
      <c r="MBT1" s="145"/>
      <c r="MBU1" s="145"/>
      <c r="MBV1" s="145"/>
      <c r="MBW1" s="145"/>
      <c r="MBX1" s="145"/>
      <c r="MBY1" s="145"/>
      <c r="MBZ1" s="145"/>
      <c r="MCA1" s="145"/>
      <c r="MCB1" s="145"/>
      <c r="MCC1" s="145"/>
      <c r="MCD1" s="145"/>
      <c r="MCE1" s="145"/>
      <c r="MCF1" s="145"/>
      <c r="MCG1" s="145"/>
      <c r="MCH1" s="145"/>
      <c r="MCI1" s="145"/>
      <c r="MCJ1" s="145"/>
      <c r="MCK1" s="145"/>
      <c r="MCL1" s="145"/>
      <c r="MCM1" s="145"/>
      <c r="MCN1" s="145"/>
      <c r="MCO1" s="145"/>
      <c r="MCP1" s="145"/>
      <c r="MCQ1" s="145"/>
      <c r="MCR1" s="145"/>
      <c r="MCS1" s="145"/>
      <c r="MCT1" s="145"/>
      <c r="MCU1" s="145"/>
      <c r="MCV1" s="145"/>
      <c r="MCW1" s="145"/>
      <c r="MCX1" s="145"/>
      <c r="MCY1" s="145"/>
      <c r="MCZ1" s="145"/>
      <c r="MDA1" s="145"/>
      <c r="MDB1" s="145"/>
      <c r="MDC1" s="145"/>
      <c r="MDD1" s="145"/>
      <c r="MDE1" s="145"/>
      <c r="MDF1" s="145"/>
      <c r="MDG1" s="145"/>
      <c r="MDH1" s="145"/>
      <c r="MDI1" s="145"/>
      <c r="MDJ1" s="145"/>
      <c r="MDK1" s="145"/>
      <c r="MDL1" s="145"/>
      <c r="MDM1" s="145"/>
      <c r="MDN1" s="145"/>
      <c r="MDO1" s="145"/>
      <c r="MDP1" s="145"/>
      <c r="MDQ1" s="145"/>
      <c r="MDR1" s="145"/>
      <c r="MDS1" s="145"/>
      <c r="MDT1" s="145"/>
      <c r="MDU1" s="145"/>
      <c r="MDV1" s="145"/>
      <c r="MDW1" s="145"/>
      <c r="MDX1" s="145"/>
      <c r="MDY1" s="145"/>
      <c r="MDZ1" s="145"/>
      <c r="MEA1" s="145"/>
      <c r="MEB1" s="145"/>
      <c r="MEC1" s="145"/>
      <c r="MED1" s="145"/>
      <c r="MEE1" s="145"/>
      <c r="MEF1" s="145"/>
      <c r="MEG1" s="145"/>
      <c r="MEH1" s="145"/>
      <c r="MEI1" s="145"/>
      <c r="MEJ1" s="145"/>
      <c r="MEK1" s="145"/>
      <c r="MEL1" s="145"/>
      <c r="MEM1" s="145"/>
      <c r="MEN1" s="145"/>
      <c r="MEO1" s="145"/>
      <c r="MEP1" s="145"/>
      <c r="MEQ1" s="145"/>
      <c r="MER1" s="145"/>
      <c r="MES1" s="145"/>
      <c r="MET1" s="145"/>
      <c r="MEU1" s="145"/>
      <c r="MEV1" s="145"/>
      <c r="MEW1" s="145"/>
      <c r="MEX1" s="145"/>
      <c r="MEY1" s="145"/>
      <c r="MEZ1" s="145"/>
      <c r="MFA1" s="145"/>
      <c r="MFB1" s="145"/>
      <c r="MFC1" s="145"/>
      <c r="MFD1" s="145"/>
      <c r="MFE1" s="145"/>
      <c r="MFF1" s="145"/>
      <c r="MFG1" s="145"/>
      <c r="MFH1" s="145"/>
      <c r="MFI1" s="145"/>
      <c r="MFJ1" s="145"/>
      <c r="MFK1" s="145"/>
      <c r="MFL1" s="145"/>
      <c r="MFM1" s="145"/>
      <c r="MFN1" s="145"/>
      <c r="MFO1" s="145"/>
      <c r="MFP1" s="145"/>
      <c r="MFQ1" s="145"/>
      <c r="MFR1" s="145"/>
      <c r="MFS1" s="145"/>
      <c r="MFT1" s="145"/>
      <c r="MFU1" s="145"/>
      <c r="MFV1" s="145"/>
      <c r="MFW1" s="145"/>
      <c r="MFX1" s="145"/>
      <c r="MFY1" s="145"/>
      <c r="MFZ1" s="145"/>
      <c r="MGA1" s="145"/>
      <c r="MGB1" s="145"/>
      <c r="MGC1" s="145"/>
      <c r="MGD1" s="145"/>
      <c r="MGE1" s="145"/>
      <c r="MGF1" s="145"/>
      <c r="MGG1" s="145"/>
      <c r="MGH1" s="145"/>
      <c r="MGI1" s="145"/>
      <c r="MGJ1" s="145"/>
      <c r="MGK1" s="145"/>
      <c r="MGL1" s="145"/>
      <c r="MGM1" s="145"/>
      <c r="MGN1" s="145"/>
      <c r="MGO1" s="145"/>
      <c r="MGP1" s="145"/>
      <c r="MGQ1" s="145"/>
      <c r="MGR1" s="145"/>
      <c r="MGS1" s="145"/>
      <c r="MGT1" s="145"/>
      <c r="MGU1" s="145"/>
      <c r="MGV1" s="145"/>
      <c r="MGW1" s="145"/>
      <c r="MGX1" s="145"/>
      <c r="MGY1" s="145"/>
      <c r="MGZ1" s="145"/>
      <c r="MHA1" s="145"/>
      <c r="MHB1" s="145"/>
      <c r="MHC1" s="145"/>
      <c r="MHD1" s="145"/>
      <c r="MHE1" s="145"/>
      <c r="MHF1" s="145"/>
      <c r="MHG1" s="145"/>
      <c r="MHH1" s="145"/>
      <c r="MHI1" s="145"/>
      <c r="MHJ1" s="145"/>
      <c r="MHK1" s="145"/>
      <c r="MHL1" s="145"/>
      <c r="MHM1" s="145"/>
      <c r="MHN1" s="145"/>
      <c r="MHO1" s="145"/>
      <c r="MHP1" s="145"/>
      <c r="MHQ1" s="145"/>
      <c r="MHR1" s="145"/>
      <c r="MHS1" s="145"/>
      <c r="MHT1" s="145"/>
      <c r="MHU1" s="145"/>
      <c r="MHV1" s="145"/>
      <c r="MHW1" s="145"/>
      <c r="MHX1" s="145"/>
      <c r="MHY1" s="145"/>
      <c r="MHZ1" s="145"/>
      <c r="MIA1" s="145"/>
      <c r="MIB1" s="145"/>
      <c r="MIC1" s="145"/>
      <c r="MID1" s="145"/>
      <c r="MIE1" s="145"/>
      <c r="MIF1" s="145"/>
      <c r="MIG1" s="145"/>
      <c r="MIH1" s="145"/>
      <c r="MII1" s="145"/>
      <c r="MIJ1" s="145"/>
      <c r="MIK1" s="145"/>
      <c r="MIL1" s="145"/>
      <c r="MIM1" s="145"/>
      <c r="MIN1" s="145"/>
      <c r="MIO1" s="145"/>
      <c r="MIP1" s="145"/>
      <c r="MIQ1" s="145"/>
      <c r="MIR1" s="145"/>
      <c r="MIS1" s="145"/>
      <c r="MIT1" s="145"/>
      <c r="MIU1" s="145"/>
      <c r="MIV1" s="145"/>
      <c r="MIW1" s="145"/>
      <c r="MIX1" s="145"/>
      <c r="MIY1" s="145"/>
      <c r="MIZ1" s="145"/>
      <c r="MJA1" s="145"/>
      <c r="MJB1" s="145"/>
      <c r="MJC1" s="145"/>
      <c r="MJD1" s="145"/>
      <c r="MJE1" s="145"/>
      <c r="MJF1" s="145"/>
      <c r="MJG1" s="145"/>
      <c r="MJH1" s="145"/>
      <c r="MJI1" s="145"/>
      <c r="MJJ1" s="145"/>
      <c r="MJK1" s="145"/>
      <c r="MJL1" s="145"/>
      <c r="MJM1" s="145"/>
      <c r="MJN1" s="145"/>
      <c r="MJO1" s="145"/>
      <c r="MJP1" s="145"/>
      <c r="MJQ1" s="145"/>
      <c r="MJR1" s="145"/>
      <c r="MJS1" s="145"/>
      <c r="MJT1" s="145"/>
      <c r="MJU1" s="145"/>
      <c r="MJV1" s="145"/>
      <c r="MJW1" s="145"/>
      <c r="MJX1" s="145"/>
      <c r="MJY1" s="145"/>
      <c r="MJZ1" s="145"/>
      <c r="MKA1" s="145"/>
      <c r="MKB1" s="145"/>
      <c r="MKC1" s="145"/>
      <c r="MKD1" s="145"/>
      <c r="MKE1" s="145"/>
      <c r="MKF1" s="145"/>
      <c r="MKG1" s="145"/>
      <c r="MKH1" s="145"/>
      <c r="MKI1" s="145"/>
      <c r="MKJ1" s="145"/>
      <c r="MKK1" s="145"/>
      <c r="MKL1" s="145"/>
      <c r="MKM1" s="145"/>
      <c r="MKN1" s="145"/>
      <c r="MKO1" s="145"/>
      <c r="MKP1" s="145"/>
      <c r="MKQ1" s="145"/>
      <c r="MKR1" s="145"/>
      <c r="MKS1" s="145"/>
      <c r="MKT1" s="145"/>
      <c r="MKU1" s="145"/>
      <c r="MKV1" s="145"/>
      <c r="MKW1" s="145"/>
      <c r="MKX1" s="145"/>
      <c r="MKY1" s="145"/>
      <c r="MKZ1" s="145"/>
      <c r="MLA1" s="145"/>
      <c r="MLB1" s="145"/>
      <c r="MLC1" s="145"/>
      <c r="MLD1" s="145"/>
      <c r="MLE1" s="145"/>
      <c r="MLF1" s="145"/>
      <c r="MLG1" s="145"/>
      <c r="MLH1" s="145"/>
      <c r="MLI1" s="145"/>
      <c r="MLJ1" s="145"/>
      <c r="MLK1" s="145"/>
      <c r="MLL1" s="145"/>
      <c r="MLM1" s="145"/>
      <c r="MLN1" s="145"/>
      <c r="MLO1" s="145"/>
      <c r="MLP1" s="145"/>
      <c r="MLQ1" s="145"/>
      <c r="MLR1" s="145"/>
      <c r="MLS1" s="145"/>
      <c r="MLT1" s="145"/>
      <c r="MLU1" s="145"/>
      <c r="MLV1" s="145"/>
      <c r="MLW1" s="145"/>
      <c r="MLX1" s="145"/>
      <c r="MLY1" s="145"/>
      <c r="MLZ1" s="145"/>
      <c r="MMA1" s="145"/>
      <c r="MMB1" s="145"/>
      <c r="MMC1" s="145"/>
      <c r="MMD1" s="145"/>
      <c r="MME1" s="145"/>
      <c r="MMF1" s="145"/>
      <c r="MMG1" s="145"/>
      <c r="MMH1" s="145"/>
      <c r="MMI1" s="145"/>
      <c r="MMJ1" s="145"/>
      <c r="MMK1" s="145"/>
      <c r="MML1" s="145"/>
      <c r="MMM1" s="145"/>
      <c r="MMN1" s="145"/>
      <c r="MMO1" s="145"/>
      <c r="MMP1" s="145"/>
      <c r="MMQ1" s="145"/>
      <c r="MMR1" s="145"/>
      <c r="MMS1" s="145"/>
      <c r="MMT1" s="145"/>
      <c r="MMU1" s="145"/>
      <c r="MMV1" s="145"/>
      <c r="MMW1" s="145"/>
      <c r="MMX1" s="145"/>
      <c r="MMY1" s="145"/>
      <c r="MMZ1" s="145"/>
      <c r="MNA1" s="145"/>
      <c r="MNB1" s="145"/>
      <c r="MNC1" s="145"/>
      <c r="MND1" s="145"/>
      <c r="MNE1" s="145"/>
      <c r="MNF1" s="145"/>
      <c r="MNG1" s="145"/>
      <c r="MNH1" s="145"/>
      <c r="MNI1" s="145"/>
      <c r="MNJ1" s="145"/>
      <c r="MNK1" s="145"/>
      <c r="MNL1" s="145"/>
      <c r="MNM1" s="145"/>
      <c r="MNN1" s="145"/>
      <c r="MNO1" s="145"/>
      <c r="MNP1" s="145"/>
      <c r="MNQ1" s="145"/>
      <c r="MNR1" s="145"/>
      <c r="MNS1" s="145"/>
      <c r="MNT1" s="145"/>
      <c r="MNU1" s="145"/>
      <c r="MNV1" s="145"/>
      <c r="MNW1" s="145"/>
      <c r="MNX1" s="145"/>
      <c r="MNY1" s="145"/>
      <c r="MNZ1" s="145"/>
      <c r="MOA1" s="145"/>
      <c r="MOB1" s="145"/>
      <c r="MOC1" s="145"/>
      <c r="MOD1" s="145"/>
      <c r="MOE1" s="145"/>
      <c r="MOF1" s="145"/>
      <c r="MOG1" s="145"/>
      <c r="MOH1" s="145"/>
      <c r="MOI1" s="145"/>
      <c r="MOJ1" s="145"/>
      <c r="MOK1" s="145"/>
      <c r="MOL1" s="145"/>
      <c r="MOM1" s="145"/>
      <c r="MON1" s="145"/>
      <c r="MOO1" s="145"/>
      <c r="MOP1" s="145"/>
      <c r="MOQ1" s="145"/>
      <c r="MOR1" s="145"/>
      <c r="MOS1" s="145"/>
      <c r="MOT1" s="145"/>
      <c r="MOU1" s="145"/>
      <c r="MOV1" s="145"/>
      <c r="MOW1" s="145"/>
      <c r="MOX1" s="145"/>
      <c r="MOY1" s="145"/>
      <c r="MOZ1" s="145"/>
      <c r="MPA1" s="145"/>
      <c r="MPB1" s="145"/>
      <c r="MPC1" s="145"/>
      <c r="MPD1" s="145"/>
      <c r="MPE1" s="145"/>
      <c r="MPF1" s="145"/>
      <c r="MPG1" s="145"/>
      <c r="MPH1" s="145"/>
      <c r="MPI1" s="145"/>
      <c r="MPJ1" s="145"/>
      <c r="MPK1" s="145"/>
      <c r="MPL1" s="145"/>
      <c r="MPM1" s="145"/>
      <c r="MPN1" s="145"/>
      <c r="MPO1" s="145"/>
      <c r="MPP1" s="145"/>
      <c r="MPQ1" s="145"/>
      <c r="MPR1" s="145"/>
      <c r="MPS1" s="145"/>
      <c r="MPT1" s="145"/>
      <c r="MPU1" s="145"/>
      <c r="MPV1" s="145"/>
      <c r="MPW1" s="145"/>
      <c r="MPX1" s="145"/>
      <c r="MPY1" s="145"/>
      <c r="MPZ1" s="145"/>
      <c r="MQA1" s="145"/>
      <c r="MQB1" s="145"/>
      <c r="MQC1" s="145"/>
      <c r="MQD1" s="145"/>
      <c r="MQE1" s="145"/>
      <c r="MQF1" s="145"/>
      <c r="MQG1" s="145"/>
      <c r="MQH1" s="145"/>
      <c r="MQI1" s="145"/>
      <c r="MQJ1" s="145"/>
      <c r="MQK1" s="145"/>
      <c r="MQL1" s="145"/>
      <c r="MQM1" s="145"/>
      <c r="MQN1" s="145"/>
      <c r="MQO1" s="145"/>
      <c r="MQP1" s="145"/>
      <c r="MQQ1" s="145"/>
      <c r="MQR1" s="145"/>
      <c r="MQS1" s="145"/>
      <c r="MQT1" s="145"/>
      <c r="MQU1" s="145"/>
      <c r="MQV1" s="145"/>
      <c r="MQW1" s="145"/>
      <c r="MQX1" s="145"/>
      <c r="MQY1" s="145"/>
      <c r="MQZ1" s="145"/>
      <c r="MRA1" s="145"/>
      <c r="MRB1" s="145"/>
      <c r="MRC1" s="145"/>
      <c r="MRD1" s="145"/>
      <c r="MRE1" s="145"/>
      <c r="MRF1" s="145"/>
      <c r="MRG1" s="145"/>
      <c r="MRH1" s="145"/>
      <c r="MRI1" s="145"/>
      <c r="MRJ1" s="145"/>
      <c r="MRK1" s="145"/>
      <c r="MRL1" s="145"/>
      <c r="MRM1" s="145"/>
      <c r="MRN1" s="145"/>
      <c r="MRO1" s="145"/>
      <c r="MRP1" s="145"/>
      <c r="MRQ1" s="145"/>
      <c r="MRR1" s="145"/>
      <c r="MRS1" s="145"/>
      <c r="MRT1" s="145"/>
      <c r="MRU1" s="145"/>
      <c r="MRV1" s="145"/>
      <c r="MRW1" s="145"/>
      <c r="MRX1" s="145"/>
      <c r="MRY1" s="145"/>
      <c r="MRZ1" s="145"/>
      <c r="MSA1" s="145"/>
      <c r="MSB1" s="145"/>
      <c r="MSC1" s="145"/>
      <c r="MSD1" s="145"/>
      <c r="MSE1" s="145"/>
      <c r="MSF1" s="145"/>
      <c r="MSG1" s="145"/>
      <c r="MSH1" s="145"/>
      <c r="MSI1" s="145"/>
      <c r="MSJ1" s="145"/>
      <c r="MSK1" s="145"/>
      <c r="MSL1" s="145"/>
      <c r="MSM1" s="145"/>
      <c r="MSN1" s="145"/>
      <c r="MSO1" s="145"/>
      <c r="MSP1" s="145"/>
      <c r="MSQ1" s="145"/>
      <c r="MSR1" s="145"/>
      <c r="MSS1" s="145"/>
      <c r="MST1" s="145"/>
      <c r="MSU1" s="145"/>
      <c r="MSV1" s="145"/>
      <c r="MSW1" s="145"/>
      <c r="MSX1" s="145"/>
      <c r="MSY1" s="145"/>
      <c r="MSZ1" s="145"/>
      <c r="MTA1" s="145"/>
      <c r="MTB1" s="145"/>
      <c r="MTC1" s="145"/>
      <c r="MTD1" s="145"/>
      <c r="MTE1" s="145"/>
      <c r="MTF1" s="145"/>
      <c r="MTG1" s="145"/>
      <c r="MTH1" s="145"/>
      <c r="MTI1" s="145"/>
      <c r="MTJ1" s="145"/>
      <c r="MTK1" s="145"/>
      <c r="MTL1" s="145"/>
      <c r="MTM1" s="145"/>
      <c r="MTN1" s="145"/>
      <c r="MTO1" s="145"/>
      <c r="MTP1" s="145"/>
      <c r="MTQ1" s="145"/>
      <c r="MTR1" s="145"/>
      <c r="MTS1" s="145"/>
      <c r="MTT1" s="145"/>
      <c r="MTU1" s="145"/>
      <c r="MTV1" s="145"/>
      <c r="MTW1" s="145"/>
      <c r="MTX1" s="145"/>
      <c r="MTY1" s="145"/>
      <c r="MTZ1" s="145"/>
      <c r="MUA1" s="145"/>
      <c r="MUB1" s="145"/>
      <c r="MUC1" s="145"/>
      <c r="MUD1" s="145"/>
      <c r="MUE1" s="145"/>
      <c r="MUF1" s="145"/>
      <c r="MUG1" s="145"/>
      <c r="MUH1" s="145"/>
      <c r="MUI1" s="145"/>
      <c r="MUJ1" s="145"/>
      <c r="MUK1" s="145"/>
      <c r="MUL1" s="145"/>
      <c r="MUM1" s="145"/>
      <c r="MUN1" s="145"/>
      <c r="MUO1" s="145"/>
      <c r="MUP1" s="145"/>
      <c r="MUQ1" s="145"/>
      <c r="MUR1" s="145"/>
      <c r="MUS1" s="145"/>
      <c r="MUT1" s="145"/>
      <c r="MUU1" s="145"/>
      <c r="MUV1" s="145"/>
      <c r="MUW1" s="145"/>
      <c r="MUX1" s="145"/>
      <c r="MUY1" s="145"/>
      <c r="MUZ1" s="145"/>
      <c r="MVA1" s="145"/>
      <c r="MVB1" s="145"/>
      <c r="MVC1" s="145"/>
      <c r="MVD1" s="145"/>
      <c r="MVE1" s="145"/>
      <c r="MVF1" s="145"/>
      <c r="MVG1" s="145"/>
      <c r="MVH1" s="145"/>
      <c r="MVI1" s="145"/>
      <c r="MVJ1" s="145"/>
      <c r="MVK1" s="145"/>
      <c r="MVL1" s="145"/>
      <c r="MVM1" s="145"/>
      <c r="MVN1" s="145"/>
      <c r="MVO1" s="145"/>
      <c r="MVP1" s="145"/>
      <c r="MVQ1" s="145"/>
      <c r="MVR1" s="145"/>
      <c r="MVS1" s="145"/>
      <c r="MVT1" s="145"/>
      <c r="MVU1" s="145"/>
      <c r="MVV1" s="145"/>
      <c r="MVW1" s="145"/>
      <c r="MVX1" s="145"/>
      <c r="MVY1" s="145"/>
      <c r="MVZ1" s="145"/>
      <c r="MWA1" s="145"/>
      <c r="MWB1" s="145"/>
      <c r="MWC1" s="145"/>
      <c r="MWD1" s="145"/>
      <c r="MWE1" s="145"/>
      <c r="MWF1" s="145"/>
      <c r="MWG1" s="145"/>
      <c r="MWH1" s="145"/>
      <c r="MWI1" s="145"/>
      <c r="MWJ1" s="145"/>
      <c r="MWK1" s="145"/>
      <c r="MWL1" s="145"/>
      <c r="MWM1" s="145"/>
      <c r="MWN1" s="145"/>
      <c r="MWO1" s="145"/>
      <c r="MWP1" s="145"/>
      <c r="MWQ1" s="145"/>
      <c r="MWR1" s="145"/>
      <c r="MWS1" s="145"/>
      <c r="MWT1" s="145"/>
      <c r="MWU1" s="145"/>
      <c r="MWV1" s="145"/>
      <c r="MWW1" s="145"/>
      <c r="MWX1" s="145"/>
      <c r="MWY1" s="145"/>
      <c r="MWZ1" s="145"/>
      <c r="MXA1" s="145"/>
      <c r="MXB1" s="145"/>
      <c r="MXC1" s="145"/>
      <c r="MXD1" s="145"/>
      <c r="MXE1" s="145"/>
      <c r="MXF1" s="145"/>
      <c r="MXG1" s="145"/>
      <c r="MXH1" s="145"/>
      <c r="MXI1" s="145"/>
      <c r="MXJ1" s="145"/>
      <c r="MXK1" s="145"/>
      <c r="MXL1" s="145"/>
      <c r="MXM1" s="145"/>
      <c r="MXN1" s="145"/>
      <c r="MXO1" s="145"/>
      <c r="MXP1" s="145"/>
      <c r="MXQ1" s="145"/>
      <c r="MXR1" s="145"/>
      <c r="MXS1" s="145"/>
      <c r="MXT1" s="145"/>
      <c r="MXU1" s="145"/>
      <c r="MXV1" s="145"/>
      <c r="MXW1" s="145"/>
      <c r="MXX1" s="145"/>
      <c r="MXY1" s="145"/>
      <c r="MXZ1" s="145"/>
      <c r="MYA1" s="145"/>
      <c r="MYB1" s="145"/>
      <c r="MYC1" s="145"/>
      <c r="MYD1" s="145"/>
      <c r="MYE1" s="145"/>
      <c r="MYF1" s="145"/>
      <c r="MYG1" s="145"/>
      <c r="MYH1" s="145"/>
      <c r="MYI1" s="145"/>
      <c r="MYJ1" s="145"/>
      <c r="MYK1" s="145"/>
      <c r="MYL1" s="145"/>
      <c r="MYM1" s="145"/>
      <c r="MYN1" s="145"/>
      <c r="MYO1" s="145"/>
      <c r="MYP1" s="145"/>
      <c r="MYQ1" s="145"/>
      <c r="MYR1" s="145"/>
      <c r="MYS1" s="145"/>
      <c r="MYT1" s="145"/>
      <c r="MYU1" s="145"/>
      <c r="MYV1" s="145"/>
      <c r="MYW1" s="145"/>
      <c r="MYX1" s="145"/>
      <c r="MYY1" s="145"/>
      <c r="MYZ1" s="145"/>
      <c r="MZA1" s="145"/>
      <c r="MZB1" s="145"/>
      <c r="MZC1" s="145"/>
      <c r="MZD1" s="145"/>
      <c r="MZE1" s="145"/>
      <c r="MZF1" s="145"/>
      <c r="MZG1" s="145"/>
      <c r="MZH1" s="145"/>
      <c r="MZI1" s="145"/>
      <c r="MZJ1" s="145"/>
      <c r="MZK1" s="145"/>
      <c r="MZL1" s="145"/>
      <c r="MZM1" s="145"/>
      <c r="MZN1" s="145"/>
      <c r="MZO1" s="145"/>
      <c r="MZP1" s="145"/>
      <c r="MZQ1" s="145"/>
      <c r="MZR1" s="145"/>
      <c r="MZS1" s="145"/>
      <c r="MZT1" s="145"/>
      <c r="MZU1" s="145"/>
      <c r="MZV1" s="145"/>
      <c r="MZW1" s="145"/>
      <c r="MZX1" s="145"/>
      <c r="MZY1" s="145"/>
      <c r="MZZ1" s="145"/>
      <c r="NAA1" s="145"/>
      <c r="NAB1" s="145"/>
      <c r="NAC1" s="145"/>
      <c r="NAD1" s="145"/>
      <c r="NAE1" s="145"/>
      <c r="NAF1" s="145"/>
      <c r="NAG1" s="145"/>
      <c r="NAH1" s="145"/>
      <c r="NAI1" s="145"/>
      <c r="NAJ1" s="145"/>
      <c r="NAK1" s="145"/>
      <c r="NAL1" s="145"/>
      <c r="NAM1" s="145"/>
      <c r="NAN1" s="145"/>
      <c r="NAO1" s="145"/>
      <c r="NAP1" s="145"/>
      <c r="NAQ1" s="145"/>
      <c r="NAR1" s="145"/>
      <c r="NAS1" s="145"/>
      <c r="NAT1" s="145"/>
      <c r="NAU1" s="145"/>
      <c r="NAV1" s="145"/>
      <c r="NAW1" s="145"/>
      <c r="NAX1" s="145"/>
      <c r="NAY1" s="145"/>
      <c r="NAZ1" s="145"/>
      <c r="NBA1" s="145"/>
      <c r="NBB1" s="145"/>
      <c r="NBC1" s="145"/>
      <c r="NBD1" s="145"/>
      <c r="NBE1" s="145"/>
      <c r="NBF1" s="145"/>
      <c r="NBG1" s="145"/>
      <c r="NBH1" s="145"/>
      <c r="NBI1" s="145"/>
      <c r="NBJ1" s="145"/>
      <c r="NBK1" s="145"/>
      <c r="NBL1" s="145"/>
      <c r="NBM1" s="145"/>
      <c r="NBN1" s="145"/>
      <c r="NBO1" s="145"/>
      <c r="NBP1" s="145"/>
      <c r="NBQ1" s="145"/>
      <c r="NBR1" s="145"/>
      <c r="NBS1" s="145"/>
      <c r="NBT1" s="145"/>
      <c r="NBU1" s="145"/>
      <c r="NBV1" s="145"/>
      <c r="NBW1" s="145"/>
      <c r="NBX1" s="145"/>
      <c r="NBY1" s="145"/>
      <c r="NBZ1" s="145"/>
      <c r="NCA1" s="145"/>
      <c r="NCB1" s="145"/>
      <c r="NCC1" s="145"/>
      <c r="NCD1" s="145"/>
      <c r="NCE1" s="145"/>
      <c r="NCF1" s="145"/>
      <c r="NCG1" s="145"/>
      <c r="NCH1" s="145"/>
      <c r="NCI1" s="145"/>
      <c r="NCJ1" s="145"/>
      <c r="NCK1" s="145"/>
      <c r="NCL1" s="145"/>
      <c r="NCM1" s="145"/>
      <c r="NCN1" s="145"/>
      <c r="NCO1" s="145"/>
      <c r="NCP1" s="145"/>
      <c r="NCQ1" s="145"/>
      <c r="NCR1" s="145"/>
      <c r="NCS1" s="145"/>
      <c r="NCT1" s="145"/>
      <c r="NCU1" s="145"/>
      <c r="NCV1" s="145"/>
      <c r="NCW1" s="145"/>
      <c r="NCX1" s="145"/>
      <c r="NCY1" s="145"/>
      <c r="NCZ1" s="145"/>
      <c r="NDA1" s="145"/>
      <c r="NDB1" s="145"/>
      <c r="NDC1" s="145"/>
      <c r="NDD1" s="145"/>
      <c r="NDE1" s="145"/>
      <c r="NDF1" s="145"/>
      <c r="NDG1" s="145"/>
      <c r="NDH1" s="145"/>
      <c r="NDI1" s="145"/>
      <c r="NDJ1" s="145"/>
      <c r="NDK1" s="145"/>
      <c r="NDL1" s="145"/>
      <c r="NDM1" s="145"/>
      <c r="NDN1" s="145"/>
      <c r="NDO1" s="145"/>
      <c r="NDP1" s="145"/>
      <c r="NDQ1" s="145"/>
      <c r="NDR1" s="145"/>
      <c r="NDS1" s="145"/>
      <c r="NDT1" s="145"/>
      <c r="NDU1" s="145"/>
      <c r="NDV1" s="145"/>
      <c r="NDW1" s="145"/>
      <c r="NDX1" s="145"/>
      <c r="NDY1" s="145"/>
      <c r="NDZ1" s="145"/>
      <c r="NEA1" s="145"/>
      <c r="NEB1" s="145"/>
      <c r="NEC1" s="145"/>
      <c r="NED1" s="145"/>
      <c r="NEE1" s="145"/>
      <c r="NEF1" s="145"/>
      <c r="NEG1" s="145"/>
      <c r="NEH1" s="145"/>
      <c r="NEI1" s="145"/>
      <c r="NEJ1" s="145"/>
      <c r="NEK1" s="145"/>
      <c r="NEL1" s="145"/>
      <c r="NEM1" s="145"/>
      <c r="NEN1" s="145"/>
      <c r="NEO1" s="145"/>
      <c r="NEP1" s="145"/>
      <c r="NEQ1" s="145"/>
      <c r="NER1" s="145"/>
      <c r="NES1" s="145"/>
      <c r="NET1" s="145"/>
      <c r="NEU1" s="145"/>
      <c r="NEV1" s="145"/>
      <c r="NEW1" s="145"/>
      <c r="NEX1" s="145"/>
      <c r="NEY1" s="145"/>
      <c r="NEZ1" s="145"/>
      <c r="NFA1" s="145"/>
      <c r="NFB1" s="145"/>
      <c r="NFC1" s="145"/>
      <c r="NFD1" s="145"/>
      <c r="NFE1" s="145"/>
      <c r="NFF1" s="145"/>
      <c r="NFG1" s="145"/>
      <c r="NFH1" s="145"/>
      <c r="NFI1" s="145"/>
      <c r="NFJ1" s="145"/>
      <c r="NFK1" s="145"/>
      <c r="NFL1" s="145"/>
      <c r="NFM1" s="145"/>
      <c r="NFN1" s="145"/>
      <c r="NFO1" s="145"/>
      <c r="NFP1" s="145"/>
      <c r="NFQ1" s="145"/>
      <c r="NFR1" s="145"/>
      <c r="NFS1" s="145"/>
      <c r="NFT1" s="145"/>
      <c r="NFU1" s="145"/>
      <c r="NFV1" s="145"/>
      <c r="NFW1" s="145"/>
      <c r="NFX1" s="145"/>
      <c r="NFY1" s="145"/>
      <c r="NFZ1" s="145"/>
      <c r="NGA1" s="145"/>
      <c r="NGB1" s="145"/>
      <c r="NGC1" s="145"/>
      <c r="NGD1" s="145"/>
      <c r="NGE1" s="145"/>
      <c r="NGF1" s="145"/>
      <c r="NGG1" s="145"/>
      <c r="NGH1" s="145"/>
      <c r="NGI1" s="145"/>
      <c r="NGJ1" s="145"/>
      <c r="NGK1" s="145"/>
      <c r="NGL1" s="145"/>
      <c r="NGM1" s="145"/>
      <c r="NGN1" s="145"/>
      <c r="NGO1" s="145"/>
      <c r="NGP1" s="145"/>
      <c r="NGQ1" s="145"/>
      <c r="NGR1" s="145"/>
      <c r="NGS1" s="145"/>
      <c r="NGT1" s="145"/>
      <c r="NGU1" s="145"/>
      <c r="NGV1" s="145"/>
      <c r="NGW1" s="145"/>
      <c r="NGX1" s="145"/>
      <c r="NGY1" s="145"/>
      <c r="NGZ1" s="145"/>
      <c r="NHA1" s="145"/>
      <c r="NHB1" s="145"/>
      <c r="NHC1" s="145"/>
      <c r="NHD1" s="145"/>
      <c r="NHE1" s="145"/>
      <c r="NHF1" s="145"/>
      <c r="NHG1" s="145"/>
      <c r="NHH1" s="145"/>
      <c r="NHI1" s="145"/>
      <c r="NHJ1" s="145"/>
      <c r="NHK1" s="145"/>
      <c r="NHL1" s="145"/>
      <c r="NHM1" s="145"/>
      <c r="NHN1" s="145"/>
      <c r="NHO1" s="145"/>
      <c r="NHP1" s="145"/>
      <c r="NHQ1" s="145"/>
      <c r="NHR1" s="145"/>
      <c r="NHS1" s="145"/>
      <c r="NHT1" s="145"/>
      <c r="NHU1" s="145"/>
      <c r="NHV1" s="145"/>
      <c r="NHW1" s="145"/>
      <c r="NHX1" s="145"/>
      <c r="NHY1" s="145"/>
      <c r="NHZ1" s="145"/>
      <c r="NIA1" s="145"/>
      <c r="NIB1" s="145"/>
      <c r="NIC1" s="145"/>
      <c r="NID1" s="145"/>
      <c r="NIE1" s="145"/>
      <c r="NIF1" s="145"/>
      <c r="NIG1" s="145"/>
      <c r="NIH1" s="145"/>
      <c r="NII1" s="145"/>
      <c r="NIJ1" s="145"/>
      <c r="NIK1" s="145"/>
      <c r="NIL1" s="145"/>
      <c r="NIM1" s="145"/>
      <c r="NIN1" s="145"/>
      <c r="NIO1" s="145"/>
      <c r="NIP1" s="145"/>
      <c r="NIQ1" s="145"/>
      <c r="NIR1" s="145"/>
      <c r="NIS1" s="145"/>
      <c r="NIT1" s="145"/>
      <c r="NIU1" s="145"/>
      <c r="NIV1" s="145"/>
      <c r="NIW1" s="145"/>
      <c r="NIX1" s="145"/>
      <c r="NIY1" s="145"/>
      <c r="NIZ1" s="145"/>
      <c r="NJA1" s="145"/>
      <c r="NJB1" s="145"/>
      <c r="NJC1" s="145"/>
      <c r="NJD1" s="145"/>
      <c r="NJE1" s="145"/>
      <c r="NJF1" s="145"/>
      <c r="NJG1" s="145"/>
      <c r="NJH1" s="145"/>
      <c r="NJI1" s="145"/>
      <c r="NJJ1" s="145"/>
      <c r="NJK1" s="145"/>
      <c r="NJL1" s="145"/>
      <c r="NJM1" s="145"/>
      <c r="NJN1" s="145"/>
      <c r="NJO1" s="145"/>
      <c r="NJP1" s="145"/>
      <c r="NJQ1" s="145"/>
      <c r="NJR1" s="145"/>
      <c r="NJS1" s="145"/>
      <c r="NJT1" s="145"/>
      <c r="NJU1" s="145"/>
      <c r="NJV1" s="145"/>
      <c r="NJW1" s="145"/>
      <c r="NJX1" s="145"/>
      <c r="NJY1" s="145"/>
      <c r="NJZ1" s="145"/>
      <c r="NKA1" s="145"/>
      <c r="NKB1" s="145"/>
      <c r="NKC1" s="145"/>
      <c r="NKD1" s="145"/>
      <c r="NKE1" s="145"/>
      <c r="NKF1" s="145"/>
      <c r="NKG1" s="145"/>
      <c r="NKH1" s="145"/>
      <c r="NKI1" s="145"/>
      <c r="NKJ1" s="145"/>
      <c r="NKK1" s="145"/>
      <c r="NKL1" s="145"/>
      <c r="NKM1" s="145"/>
      <c r="NKN1" s="145"/>
      <c r="NKO1" s="145"/>
      <c r="NKP1" s="145"/>
      <c r="NKQ1" s="145"/>
      <c r="NKR1" s="145"/>
      <c r="NKS1" s="145"/>
      <c r="NKT1" s="145"/>
      <c r="NKU1" s="145"/>
      <c r="NKV1" s="145"/>
      <c r="NKW1" s="145"/>
      <c r="NKX1" s="145"/>
      <c r="NKY1" s="145"/>
      <c r="NKZ1" s="145"/>
      <c r="NLA1" s="145"/>
      <c r="NLB1" s="145"/>
      <c r="NLC1" s="145"/>
      <c r="NLD1" s="145"/>
      <c r="NLE1" s="145"/>
      <c r="NLF1" s="145"/>
      <c r="NLG1" s="145"/>
      <c r="NLH1" s="145"/>
      <c r="NLI1" s="145"/>
      <c r="NLJ1" s="145"/>
      <c r="NLK1" s="145"/>
      <c r="NLL1" s="145"/>
      <c r="NLM1" s="145"/>
      <c r="NLN1" s="145"/>
      <c r="NLO1" s="145"/>
      <c r="NLP1" s="145"/>
      <c r="NLQ1" s="145"/>
      <c r="NLR1" s="145"/>
      <c r="NLS1" s="145"/>
      <c r="NLT1" s="145"/>
      <c r="NLU1" s="145"/>
      <c r="NLV1" s="145"/>
      <c r="NLW1" s="145"/>
      <c r="NLX1" s="145"/>
      <c r="NLY1" s="145"/>
      <c r="NLZ1" s="145"/>
      <c r="NMA1" s="145"/>
      <c r="NMB1" s="145"/>
      <c r="NMC1" s="145"/>
      <c r="NMD1" s="145"/>
      <c r="NME1" s="145"/>
      <c r="NMF1" s="145"/>
      <c r="NMG1" s="145"/>
      <c r="NMH1" s="145"/>
      <c r="NMI1" s="145"/>
      <c r="NMJ1" s="145"/>
      <c r="NMK1" s="145"/>
      <c r="NML1" s="145"/>
      <c r="NMM1" s="145"/>
      <c r="NMN1" s="145"/>
      <c r="NMO1" s="145"/>
      <c r="NMP1" s="145"/>
      <c r="NMQ1" s="145"/>
      <c r="NMR1" s="145"/>
      <c r="NMS1" s="145"/>
      <c r="NMT1" s="145"/>
      <c r="NMU1" s="145"/>
      <c r="NMV1" s="145"/>
      <c r="NMW1" s="145"/>
      <c r="NMX1" s="145"/>
      <c r="NMY1" s="145"/>
      <c r="NMZ1" s="145"/>
      <c r="NNA1" s="145"/>
      <c r="NNB1" s="145"/>
      <c r="NNC1" s="145"/>
      <c r="NND1" s="145"/>
      <c r="NNE1" s="145"/>
      <c r="NNF1" s="145"/>
      <c r="NNG1" s="145"/>
      <c r="NNH1" s="145"/>
      <c r="NNI1" s="145"/>
      <c r="NNJ1" s="145"/>
      <c r="NNK1" s="145"/>
      <c r="NNL1" s="145"/>
      <c r="NNM1" s="145"/>
      <c r="NNN1" s="145"/>
      <c r="NNO1" s="145"/>
      <c r="NNP1" s="145"/>
      <c r="NNQ1" s="145"/>
      <c r="NNR1" s="145"/>
      <c r="NNS1" s="145"/>
      <c r="NNT1" s="145"/>
      <c r="NNU1" s="145"/>
      <c r="NNV1" s="145"/>
      <c r="NNW1" s="145"/>
      <c r="NNX1" s="145"/>
      <c r="NNY1" s="145"/>
      <c r="NNZ1" s="145"/>
      <c r="NOA1" s="145"/>
      <c r="NOB1" s="145"/>
      <c r="NOC1" s="145"/>
      <c r="NOD1" s="145"/>
      <c r="NOE1" s="145"/>
      <c r="NOF1" s="145"/>
      <c r="NOG1" s="145"/>
      <c r="NOH1" s="145"/>
      <c r="NOI1" s="145"/>
      <c r="NOJ1" s="145"/>
      <c r="NOK1" s="145"/>
      <c r="NOL1" s="145"/>
      <c r="NOM1" s="145"/>
      <c r="NON1" s="145"/>
      <c r="NOO1" s="145"/>
      <c r="NOP1" s="145"/>
      <c r="NOQ1" s="145"/>
      <c r="NOR1" s="145"/>
      <c r="NOS1" s="145"/>
      <c r="NOT1" s="145"/>
      <c r="NOU1" s="145"/>
      <c r="NOV1" s="145"/>
      <c r="NOW1" s="145"/>
      <c r="NOX1" s="145"/>
      <c r="NOY1" s="145"/>
      <c r="NOZ1" s="145"/>
      <c r="NPA1" s="145"/>
      <c r="NPB1" s="145"/>
      <c r="NPC1" s="145"/>
      <c r="NPD1" s="145"/>
      <c r="NPE1" s="145"/>
      <c r="NPF1" s="145"/>
      <c r="NPG1" s="145"/>
      <c r="NPH1" s="145"/>
      <c r="NPI1" s="145"/>
      <c r="NPJ1" s="145"/>
      <c r="NPK1" s="145"/>
      <c r="NPL1" s="145"/>
      <c r="NPM1" s="145"/>
      <c r="NPN1" s="145"/>
      <c r="NPO1" s="145"/>
      <c r="NPP1" s="145"/>
      <c r="NPQ1" s="145"/>
      <c r="NPR1" s="145"/>
      <c r="NPS1" s="145"/>
      <c r="NPT1" s="145"/>
      <c r="NPU1" s="145"/>
      <c r="NPV1" s="145"/>
      <c r="NPW1" s="145"/>
      <c r="NPX1" s="145"/>
      <c r="NPY1" s="145"/>
      <c r="NPZ1" s="145"/>
      <c r="NQA1" s="145"/>
      <c r="NQB1" s="145"/>
      <c r="NQC1" s="145"/>
      <c r="NQD1" s="145"/>
      <c r="NQE1" s="145"/>
      <c r="NQF1" s="145"/>
      <c r="NQG1" s="145"/>
      <c r="NQH1" s="145"/>
      <c r="NQI1" s="145"/>
      <c r="NQJ1" s="145"/>
      <c r="NQK1" s="145"/>
      <c r="NQL1" s="145"/>
      <c r="NQM1" s="145"/>
      <c r="NQN1" s="145"/>
      <c r="NQO1" s="145"/>
      <c r="NQP1" s="145"/>
      <c r="NQQ1" s="145"/>
      <c r="NQR1" s="145"/>
      <c r="NQS1" s="145"/>
      <c r="NQT1" s="145"/>
      <c r="NQU1" s="145"/>
      <c r="NQV1" s="145"/>
      <c r="NQW1" s="145"/>
      <c r="NQX1" s="145"/>
      <c r="NQY1" s="145"/>
      <c r="NQZ1" s="145"/>
      <c r="NRA1" s="145"/>
      <c r="NRB1" s="145"/>
      <c r="NRC1" s="145"/>
      <c r="NRD1" s="145"/>
      <c r="NRE1" s="145"/>
      <c r="NRF1" s="145"/>
      <c r="NRG1" s="145"/>
      <c r="NRH1" s="145"/>
      <c r="NRI1" s="145"/>
      <c r="NRJ1" s="145"/>
      <c r="NRK1" s="145"/>
      <c r="NRL1" s="145"/>
      <c r="NRM1" s="145"/>
      <c r="NRN1" s="145"/>
      <c r="NRO1" s="145"/>
      <c r="NRP1" s="145"/>
      <c r="NRQ1" s="145"/>
      <c r="NRR1" s="145"/>
      <c r="NRS1" s="145"/>
      <c r="NRT1" s="145"/>
      <c r="NRU1" s="145"/>
      <c r="NRV1" s="145"/>
      <c r="NRW1" s="145"/>
      <c r="NRX1" s="145"/>
      <c r="NRY1" s="145"/>
      <c r="NRZ1" s="145"/>
      <c r="NSA1" s="145"/>
      <c r="NSB1" s="145"/>
      <c r="NSC1" s="145"/>
      <c r="NSD1" s="145"/>
      <c r="NSE1" s="145"/>
      <c r="NSF1" s="145"/>
      <c r="NSG1" s="145"/>
      <c r="NSH1" s="145"/>
      <c r="NSI1" s="145"/>
      <c r="NSJ1" s="145"/>
      <c r="NSK1" s="145"/>
      <c r="NSL1" s="145"/>
      <c r="NSM1" s="145"/>
      <c r="NSN1" s="145"/>
      <c r="NSO1" s="145"/>
      <c r="NSP1" s="145"/>
      <c r="NSQ1" s="145"/>
      <c r="NSR1" s="145"/>
      <c r="NSS1" s="145"/>
      <c r="NST1" s="145"/>
      <c r="NSU1" s="145"/>
      <c r="NSV1" s="145"/>
      <c r="NSW1" s="145"/>
      <c r="NSX1" s="145"/>
      <c r="NSY1" s="145"/>
      <c r="NSZ1" s="145"/>
      <c r="NTA1" s="145"/>
      <c r="NTB1" s="145"/>
      <c r="NTC1" s="145"/>
      <c r="NTD1" s="145"/>
      <c r="NTE1" s="145"/>
      <c r="NTF1" s="145"/>
      <c r="NTG1" s="145"/>
      <c r="NTH1" s="145"/>
      <c r="NTI1" s="145"/>
      <c r="NTJ1" s="145"/>
      <c r="NTK1" s="145"/>
      <c r="NTL1" s="145"/>
      <c r="NTM1" s="145"/>
      <c r="NTN1" s="145"/>
      <c r="NTO1" s="145"/>
      <c r="NTP1" s="145"/>
      <c r="NTQ1" s="145"/>
      <c r="NTR1" s="145"/>
      <c r="NTS1" s="145"/>
      <c r="NTT1" s="145"/>
      <c r="NTU1" s="145"/>
      <c r="NTV1" s="145"/>
      <c r="NTW1" s="145"/>
      <c r="NTX1" s="145"/>
      <c r="NTY1" s="145"/>
      <c r="NTZ1" s="145"/>
      <c r="NUA1" s="145"/>
      <c r="NUB1" s="145"/>
      <c r="NUC1" s="145"/>
      <c r="NUD1" s="145"/>
      <c r="NUE1" s="145"/>
      <c r="NUF1" s="145"/>
      <c r="NUG1" s="145"/>
      <c r="NUH1" s="145"/>
      <c r="NUI1" s="145"/>
      <c r="NUJ1" s="145"/>
      <c r="NUK1" s="145"/>
      <c r="NUL1" s="145"/>
      <c r="NUM1" s="145"/>
      <c r="NUN1" s="145"/>
      <c r="NUO1" s="145"/>
      <c r="NUP1" s="145"/>
      <c r="NUQ1" s="145"/>
      <c r="NUR1" s="145"/>
      <c r="NUS1" s="145"/>
      <c r="NUT1" s="145"/>
      <c r="NUU1" s="145"/>
      <c r="NUV1" s="145"/>
      <c r="NUW1" s="145"/>
      <c r="NUX1" s="145"/>
      <c r="NUY1" s="145"/>
      <c r="NUZ1" s="145"/>
      <c r="NVA1" s="145"/>
      <c r="NVB1" s="145"/>
      <c r="NVC1" s="145"/>
      <c r="NVD1" s="145"/>
      <c r="NVE1" s="145"/>
      <c r="NVF1" s="145"/>
      <c r="NVG1" s="145"/>
      <c r="NVH1" s="145"/>
      <c r="NVI1" s="145"/>
      <c r="NVJ1" s="145"/>
      <c r="NVK1" s="145"/>
      <c r="NVL1" s="145"/>
      <c r="NVM1" s="145"/>
      <c r="NVN1" s="145"/>
      <c r="NVO1" s="145"/>
      <c r="NVP1" s="145"/>
      <c r="NVQ1" s="145"/>
      <c r="NVR1" s="145"/>
      <c r="NVS1" s="145"/>
      <c r="NVT1" s="145"/>
      <c r="NVU1" s="145"/>
      <c r="NVV1" s="145"/>
      <c r="NVW1" s="145"/>
      <c r="NVX1" s="145"/>
      <c r="NVY1" s="145"/>
      <c r="NVZ1" s="145"/>
      <c r="NWA1" s="145"/>
      <c r="NWB1" s="145"/>
      <c r="NWC1" s="145"/>
      <c r="NWD1" s="145"/>
      <c r="NWE1" s="145"/>
      <c r="NWF1" s="145"/>
      <c r="NWG1" s="145"/>
      <c r="NWH1" s="145"/>
      <c r="NWI1" s="145"/>
      <c r="NWJ1" s="145"/>
      <c r="NWK1" s="145"/>
      <c r="NWL1" s="145"/>
      <c r="NWM1" s="145"/>
      <c r="NWN1" s="145"/>
      <c r="NWO1" s="145"/>
      <c r="NWP1" s="145"/>
      <c r="NWQ1" s="145"/>
      <c r="NWR1" s="145"/>
      <c r="NWS1" s="145"/>
      <c r="NWT1" s="145"/>
      <c r="NWU1" s="145"/>
      <c r="NWV1" s="145"/>
      <c r="NWW1" s="145"/>
      <c r="NWX1" s="145"/>
      <c r="NWY1" s="145"/>
      <c r="NWZ1" s="145"/>
      <c r="NXA1" s="145"/>
      <c r="NXB1" s="145"/>
      <c r="NXC1" s="145"/>
      <c r="NXD1" s="145"/>
      <c r="NXE1" s="145"/>
      <c r="NXF1" s="145"/>
      <c r="NXG1" s="145"/>
      <c r="NXH1" s="145"/>
      <c r="NXI1" s="145"/>
      <c r="NXJ1" s="145"/>
      <c r="NXK1" s="145"/>
      <c r="NXL1" s="145"/>
      <c r="NXM1" s="145"/>
      <c r="NXN1" s="145"/>
      <c r="NXO1" s="145"/>
      <c r="NXP1" s="145"/>
      <c r="NXQ1" s="145"/>
      <c r="NXR1" s="145"/>
      <c r="NXS1" s="145"/>
      <c r="NXT1" s="145"/>
      <c r="NXU1" s="145"/>
      <c r="NXV1" s="145"/>
      <c r="NXW1" s="145"/>
      <c r="NXX1" s="145"/>
      <c r="NXY1" s="145"/>
      <c r="NXZ1" s="145"/>
      <c r="NYA1" s="145"/>
      <c r="NYB1" s="145"/>
      <c r="NYC1" s="145"/>
      <c r="NYD1" s="145"/>
      <c r="NYE1" s="145"/>
      <c r="NYF1" s="145"/>
      <c r="NYG1" s="145"/>
      <c r="NYH1" s="145"/>
      <c r="NYI1" s="145"/>
      <c r="NYJ1" s="145"/>
      <c r="NYK1" s="145"/>
      <c r="NYL1" s="145"/>
      <c r="NYM1" s="145"/>
      <c r="NYN1" s="145"/>
      <c r="NYO1" s="145"/>
      <c r="NYP1" s="145"/>
      <c r="NYQ1" s="145"/>
      <c r="NYR1" s="145"/>
      <c r="NYS1" s="145"/>
      <c r="NYT1" s="145"/>
      <c r="NYU1" s="145"/>
      <c r="NYV1" s="145"/>
      <c r="NYW1" s="145"/>
      <c r="NYX1" s="145"/>
      <c r="NYY1" s="145"/>
      <c r="NYZ1" s="145"/>
      <c r="NZA1" s="145"/>
      <c r="NZB1" s="145"/>
      <c r="NZC1" s="145"/>
      <c r="NZD1" s="145"/>
      <c r="NZE1" s="145"/>
      <c r="NZF1" s="145"/>
      <c r="NZG1" s="145"/>
      <c r="NZH1" s="145"/>
      <c r="NZI1" s="145"/>
      <c r="NZJ1" s="145"/>
      <c r="NZK1" s="145"/>
      <c r="NZL1" s="145"/>
      <c r="NZM1" s="145"/>
      <c r="NZN1" s="145"/>
      <c r="NZO1" s="145"/>
      <c r="NZP1" s="145"/>
      <c r="NZQ1" s="145"/>
      <c r="NZR1" s="145"/>
      <c r="NZS1" s="145"/>
      <c r="NZT1" s="145"/>
      <c r="NZU1" s="145"/>
      <c r="NZV1" s="145"/>
      <c r="NZW1" s="145"/>
      <c r="NZX1" s="145"/>
      <c r="NZY1" s="145"/>
      <c r="NZZ1" s="145"/>
      <c r="OAA1" s="145"/>
      <c r="OAB1" s="145"/>
      <c r="OAC1" s="145"/>
      <c r="OAD1" s="145"/>
      <c r="OAE1" s="145"/>
      <c r="OAF1" s="145"/>
      <c r="OAG1" s="145"/>
      <c r="OAH1" s="145"/>
      <c r="OAI1" s="145"/>
      <c r="OAJ1" s="145"/>
      <c r="OAK1" s="145"/>
      <c r="OAL1" s="145"/>
      <c r="OAM1" s="145"/>
      <c r="OAN1" s="145"/>
      <c r="OAO1" s="145"/>
      <c r="OAP1" s="145"/>
      <c r="OAQ1" s="145"/>
      <c r="OAR1" s="145"/>
      <c r="OAS1" s="145"/>
      <c r="OAT1" s="145"/>
      <c r="OAU1" s="145"/>
      <c r="OAV1" s="145"/>
      <c r="OAW1" s="145"/>
      <c r="OAX1" s="145"/>
      <c r="OAY1" s="145"/>
      <c r="OAZ1" s="145"/>
      <c r="OBA1" s="145"/>
      <c r="OBB1" s="145"/>
      <c r="OBC1" s="145"/>
      <c r="OBD1" s="145"/>
      <c r="OBE1" s="145"/>
      <c r="OBF1" s="145"/>
      <c r="OBG1" s="145"/>
      <c r="OBH1" s="145"/>
      <c r="OBI1" s="145"/>
      <c r="OBJ1" s="145"/>
      <c r="OBK1" s="145"/>
      <c r="OBL1" s="145"/>
      <c r="OBM1" s="145"/>
      <c r="OBN1" s="145"/>
      <c r="OBO1" s="145"/>
      <c r="OBP1" s="145"/>
      <c r="OBQ1" s="145"/>
      <c r="OBR1" s="145"/>
      <c r="OBS1" s="145"/>
      <c r="OBT1" s="145"/>
      <c r="OBU1" s="145"/>
      <c r="OBV1" s="145"/>
      <c r="OBW1" s="145"/>
      <c r="OBX1" s="145"/>
      <c r="OBY1" s="145"/>
      <c r="OBZ1" s="145"/>
      <c r="OCA1" s="145"/>
      <c r="OCB1" s="145"/>
      <c r="OCC1" s="145"/>
      <c r="OCD1" s="145"/>
      <c r="OCE1" s="145"/>
      <c r="OCF1" s="145"/>
      <c r="OCG1" s="145"/>
      <c r="OCH1" s="145"/>
      <c r="OCI1" s="145"/>
      <c r="OCJ1" s="145"/>
      <c r="OCK1" s="145"/>
      <c r="OCL1" s="145"/>
      <c r="OCM1" s="145"/>
      <c r="OCN1" s="145"/>
      <c r="OCO1" s="145"/>
      <c r="OCP1" s="145"/>
      <c r="OCQ1" s="145"/>
      <c r="OCR1" s="145"/>
      <c r="OCS1" s="145"/>
      <c r="OCT1" s="145"/>
      <c r="OCU1" s="145"/>
      <c r="OCV1" s="145"/>
      <c r="OCW1" s="145"/>
      <c r="OCX1" s="145"/>
      <c r="OCY1" s="145"/>
      <c r="OCZ1" s="145"/>
      <c r="ODA1" s="145"/>
      <c r="ODB1" s="145"/>
      <c r="ODC1" s="145"/>
      <c r="ODD1" s="145"/>
      <c r="ODE1" s="145"/>
      <c r="ODF1" s="145"/>
      <c r="ODG1" s="145"/>
      <c r="ODH1" s="145"/>
      <c r="ODI1" s="145"/>
      <c r="ODJ1" s="145"/>
      <c r="ODK1" s="145"/>
      <c r="ODL1" s="145"/>
      <c r="ODM1" s="145"/>
      <c r="ODN1" s="145"/>
      <c r="ODO1" s="145"/>
      <c r="ODP1" s="145"/>
      <c r="ODQ1" s="145"/>
      <c r="ODR1" s="145"/>
      <c r="ODS1" s="145"/>
      <c r="ODT1" s="145"/>
      <c r="ODU1" s="145"/>
      <c r="ODV1" s="145"/>
      <c r="ODW1" s="145"/>
      <c r="ODX1" s="145"/>
      <c r="ODY1" s="145"/>
      <c r="ODZ1" s="145"/>
      <c r="OEA1" s="145"/>
      <c r="OEB1" s="145"/>
      <c r="OEC1" s="145"/>
      <c r="OED1" s="145"/>
      <c r="OEE1" s="145"/>
      <c r="OEF1" s="145"/>
      <c r="OEG1" s="145"/>
      <c r="OEH1" s="145"/>
      <c r="OEI1" s="145"/>
      <c r="OEJ1" s="145"/>
      <c r="OEK1" s="145"/>
      <c r="OEL1" s="145"/>
      <c r="OEM1" s="145"/>
      <c r="OEN1" s="145"/>
      <c r="OEO1" s="145"/>
      <c r="OEP1" s="145"/>
      <c r="OEQ1" s="145"/>
      <c r="OER1" s="145"/>
      <c r="OES1" s="145"/>
      <c r="OET1" s="145"/>
      <c r="OEU1" s="145"/>
      <c r="OEV1" s="145"/>
      <c r="OEW1" s="145"/>
      <c r="OEX1" s="145"/>
      <c r="OEY1" s="145"/>
      <c r="OEZ1" s="145"/>
      <c r="OFA1" s="145"/>
      <c r="OFB1" s="145"/>
      <c r="OFC1" s="145"/>
      <c r="OFD1" s="145"/>
      <c r="OFE1" s="145"/>
      <c r="OFF1" s="145"/>
      <c r="OFG1" s="145"/>
      <c r="OFH1" s="145"/>
      <c r="OFI1" s="145"/>
      <c r="OFJ1" s="145"/>
      <c r="OFK1" s="145"/>
      <c r="OFL1" s="145"/>
      <c r="OFM1" s="145"/>
      <c r="OFN1" s="145"/>
      <c r="OFO1" s="145"/>
      <c r="OFP1" s="145"/>
      <c r="OFQ1" s="145"/>
      <c r="OFR1" s="145"/>
      <c r="OFS1" s="145"/>
      <c r="OFT1" s="145"/>
      <c r="OFU1" s="145"/>
      <c r="OFV1" s="145"/>
      <c r="OFW1" s="145"/>
      <c r="OFX1" s="145"/>
      <c r="OFY1" s="145"/>
      <c r="OFZ1" s="145"/>
      <c r="OGA1" s="145"/>
      <c r="OGB1" s="145"/>
      <c r="OGC1" s="145"/>
      <c r="OGD1" s="145"/>
      <c r="OGE1" s="145"/>
      <c r="OGF1" s="145"/>
      <c r="OGG1" s="145"/>
      <c r="OGH1" s="145"/>
      <c r="OGI1" s="145"/>
      <c r="OGJ1" s="145"/>
      <c r="OGK1" s="145"/>
      <c r="OGL1" s="145"/>
      <c r="OGM1" s="145"/>
      <c r="OGN1" s="145"/>
      <c r="OGO1" s="145"/>
      <c r="OGP1" s="145"/>
      <c r="OGQ1" s="145"/>
      <c r="OGR1" s="145"/>
      <c r="OGS1" s="145"/>
      <c r="OGT1" s="145"/>
      <c r="OGU1" s="145"/>
      <c r="OGV1" s="145"/>
      <c r="OGW1" s="145"/>
      <c r="OGX1" s="145"/>
      <c r="OGY1" s="145"/>
      <c r="OGZ1" s="145"/>
      <c r="OHA1" s="145"/>
      <c r="OHB1" s="145"/>
      <c r="OHC1" s="145"/>
      <c r="OHD1" s="145"/>
      <c r="OHE1" s="145"/>
      <c r="OHF1" s="145"/>
      <c r="OHG1" s="145"/>
      <c r="OHH1" s="145"/>
      <c r="OHI1" s="145"/>
      <c r="OHJ1" s="145"/>
      <c r="OHK1" s="145"/>
      <c r="OHL1" s="145"/>
      <c r="OHM1" s="145"/>
      <c r="OHN1" s="145"/>
      <c r="OHO1" s="145"/>
      <c r="OHP1" s="145"/>
      <c r="OHQ1" s="145"/>
      <c r="OHR1" s="145"/>
      <c r="OHS1" s="145"/>
      <c r="OHT1" s="145"/>
      <c r="OHU1" s="145"/>
      <c r="OHV1" s="145"/>
      <c r="OHW1" s="145"/>
      <c r="OHX1" s="145"/>
      <c r="OHY1" s="145"/>
      <c r="OHZ1" s="145"/>
      <c r="OIA1" s="145"/>
      <c r="OIB1" s="145"/>
      <c r="OIC1" s="145"/>
      <c r="OID1" s="145"/>
      <c r="OIE1" s="145"/>
      <c r="OIF1" s="145"/>
      <c r="OIG1" s="145"/>
      <c r="OIH1" s="145"/>
      <c r="OII1" s="145"/>
      <c r="OIJ1" s="145"/>
      <c r="OIK1" s="145"/>
      <c r="OIL1" s="145"/>
      <c r="OIM1" s="145"/>
      <c r="OIN1" s="145"/>
      <c r="OIO1" s="145"/>
      <c r="OIP1" s="145"/>
      <c r="OIQ1" s="145"/>
      <c r="OIR1" s="145"/>
      <c r="OIS1" s="145"/>
      <c r="OIT1" s="145"/>
      <c r="OIU1" s="145"/>
      <c r="OIV1" s="145"/>
      <c r="OIW1" s="145"/>
      <c r="OIX1" s="145"/>
      <c r="OIY1" s="145"/>
      <c r="OIZ1" s="145"/>
      <c r="OJA1" s="145"/>
      <c r="OJB1" s="145"/>
      <c r="OJC1" s="145"/>
      <c r="OJD1" s="145"/>
      <c r="OJE1" s="145"/>
      <c r="OJF1" s="145"/>
      <c r="OJG1" s="145"/>
      <c r="OJH1" s="145"/>
      <c r="OJI1" s="145"/>
      <c r="OJJ1" s="145"/>
      <c r="OJK1" s="145"/>
      <c r="OJL1" s="145"/>
      <c r="OJM1" s="145"/>
      <c r="OJN1" s="145"/>
      <c r="OJO1" s="145"/>
      <c r="OJP1" s="145"/>
      <c r="OJQ1" s="145"/>
      <c r="OJR1" s="145"/>
      <c r="OJS1" s="145"/>
      <c r="OJT1" s="145"/>
      <c r="OJU1" s="145"/>
      <c r="OJV1" s="145"/>
      <c r="OJW1" s="145"/>
      <c r="OJX1" s="145"/>
      <c r="OJY1" s="145"/>
      <c r="OJZ1" s="145"/>
      <c r="OKA1" s="145"/>
      <c r="OKB1" s="145"/>
      <c r="OKC1" s="145"/>
      <c r="OKD1" s="145"/>
      <c r="OKE1" s="145"/>
      <c r="OKF1" s="145"/>
      <c r="OKG1" s="145"/>
      <c r="OKH1" s="145"/>
      <c r="OKI1" s="145"/>
      <c r="OKJ1" s="145"/>
      <c r="OKK1" s="145"/>
      <c r="OKL1" s="145"/>
      <c r="OKM1" s="145"/>
      <c r="OKN1" s="145"/>
      <c r="OKO1" s="145"/>
      <c r="OKP1" s="145"/>
      <c r="OKQ1" s="145"/>
      <c r="OKR1" s="145"/>
      <c r="OKS1" s="145"/>
      <c r="OKT1" s="145"/>
      <c r="OKU1" s="145"/>
      <c r="OKV1" s="145"/>
      <c r="OKW1" s="145"/>
      <c r="OKX1" s="145"/>
      <c r="OKY1" s="145"/>
      <c r="OKZ1" s="145"/>
      <c r="OLA1" s="145"/>
      <c r="OLB1" s="145"/>
      <c r="OLC1" s="145"/>
      <c r="OLD1" s="145"/>
      <c r="OLE1" s="145"/>
      <c r="OLF1" s="145"/>
      <c r="OLG1" s="145"/>
      <c r="OLH1" s="145"/>
      <c r="OLI1" s="145"/>
      <c r="OLJ1" s="145"/>
      <c r="OLK1" s="145"/>
      <c r="OLL1" s="145"/>
      <c r="OLM1" s="145"/>
      <c r="OLN1" s="145"/>
      <c r="OLO1" s="145"/>
      <c r="OLP1" s="145"/>
      <c r="OLQ1" s="145"/>
      <c r="OLR1" s="145"/>
      <c r="OLS1" s="145"/>
      <c r="OLT1" s="145"/>
      <c r="OLU1" s="145"/>
      <c r="OLV1" s="145"/>
      <c r="OLW1" s="145"/>
      <c r="OLX1" s="145"/>
      <c r="OLY1" s="145"/>
      <c r="OLZ1" s="145"/>
      <c r="OMA1" s="145"/>
      <c r="OMB1" s="145"/>
      <c r="OMC1" s="145"/>
      <c r="OMD1" s="145"/>
      <c r="OME1" s="145"/>
      <c r="OMF1" s="145"/>
      <c r="OMG1" s="145"/>
      <c r="OMH1" s="145"/>
      <c r="OMI1" s="145"/>
      <c r="OMJ1" s="145"/>
      <c r="OMK1" s="145"/>
      <c r="OML1" s="145"/>
      <c r="OMM1" s="145"/>
      <c r="OMN1" s="145"/>
      <c r="OMO1" s="145"/>
      <c r="OMP1" s="145"/>
      <c r="OMQ1" s="145"/>
      <c r="OMR1" s="145"/>
      <c r="OMS1" s="145"/>
      <c r="OMT1" s="145"/>
      <c r="OMU1" s="145"/>
      <c r="OMV1" s="145"/>
      <c r="OMW1" s="145"/>
      <c r="OMX1" s="145"/>
      <c r="OMY1" s="145"/>
      <c r="OMZ1" s="145"/>
      <c r="ONA1" s="145"/>
      <c r="ONB1" s="145"/>
      <c r="ONC1" s="145"/>
      <c r="OND1" s="145"/>
      <c r="ONE1" s="145"/>
      <c r="ONF1" s="145"/>
      <c r="ONG1" s="145"/>
      <c r="ONH1" s="145"/>
      <c r="ONI1" s="145"/>
      <c r="ONJ1" s="145"/>
      <c r="ONK1" s="145"/>
      <c r="ONL1" s="145"/>
      <c r="ONM1" s="145"/>
      <c r="ONN1" s="145"/>
      <c r="ONO1" s="145"/>
      <c r="ONP1" s="145"/>
      <c r="ONQ1" s="145"/>
      <c r="ONR1" s="145"/>
      <c r="ONS1" s="145"/>
      <c r="ONT1" s="145"/>
      <c r="ONU1" s="145"/>
      <c r="ONV1" s="145"/>
      <c r="ONW1" s="145"/>
      <c r="ONX1" s="145"/>
      <c r="ONY1" s="145"/>
      <c r="ONZ1" s="145"/>
      <c r="OOA1" s="145"/>
      <c r="OOB1" s="145"/>
      <c r="OOC1" s="145"/>
      <c r="OOD1" s="145"/>
      <c r="OOE1" s="145"/>
      <c r="OOF1" s="145"/>
      <c r="OOG1" s="145"/>
      <c r="OOH1" s="145"/>
      <c r="OOI1" s="145"/>
      <c r="OOJ1" s="145"/>
      <c r="OOK1" s="145"/>
      <c r="OOL1" s="145"/>
      <c r="OOM1" s="145"/>
      <c r="OON1" s="145"/>
      <c r="OOO1" s="145"/>
      <c r="OOP1" s="145"/>
      <c r="OOQ1" s="145"/>
      <c r="OOR1" s="145"/>
      <c r="OOS1" s="145"/>
      <c r="OOT1" s="145"/>
      <c r="OOU1" s="145"/>
      <c r="OOV1" s="145"/>
      <c r="OOW1" s="145"/>
      <c r="OOX1" s="145"/>
      <c r="OOY1" s="145"/>
      <c r="OOZ1" s="145"/>
      <c r="OPA1" s="145"/>
      <c r="OPB1" s="145"/>
      <c r="OPC1" s="145"/>
      <c r="OPD1" s="145"/>
      <c r="OPE1" s="145"/>
      <c r="OPF1" s="145"/>
      <c r="OPG1" s="145"/>
      <c r="OPH1" s="145"/>
      <c r="OPI1" s="145"/>
      <c r="OPJ1" s="145"/>
      <c r="OPK1" s="145"/>
      <c r="OPL1" s="145"/>
      <c r="OPM1" s="145"/>
      <c r="OPN1" s="145"/>
      <c r="OPO1" s="145"/>
      <c r="OPP1" s="145"/>
      <c r="OPQ1" s="145"/>
      <c r="OPR1" s="145"/>
      <c r="OPS1" s="145"/>
      <c r="OPT1" s="145"/>
      <c r="OPU1" s="145"/>
      <c r="OPV1" s="145"/>
      <c r="OPW1" s="145"/>
      <c r="OPX1" s="145"/>
      <c r="OPY1" s="145"/>
      <c r="OPZ1" s="145"/>
      <c r="OQA1" s="145"/>
      <c r="OQB1" s="145"/>
      <c r="OQC1" s="145"/>
      <c r="OQD1" s="145"/>
      <c r="OQE1" s="145"/>
      <c r="OQF1" s="145"/>
      <c r="OQG1" s="145"/>
      <c r="OQH1" s="145"/>
      <c r="OQI1" s="145"/>
      <c r="OQJ1" s="145"/>
      <c r="OQK1" s="145"/>
      <c r="OQL1" s="145"/>
      <c r="OQM1" s="145"/>
      <c r="OQN1" s="145"/>
      <c r="OQO1" s="145"/>
      <c r="OQP1" s="145"/>
      <c r="OQQ1" s="145"/>
      <c r="OQR1" s="145"/>
      <c r="OQS1" s="145"/>
      <c r="OQT1" s="145"/>
      <c r="OQU1" s="145"/>
      <c r="OQV1" s="145"/>
      <c r="OQW1" s="145"/>
      <c r="OQX1" s="145"/>
      <c r="OQY1" s="145"/>
      <c r="OQZ1" s="145"/>
      <c r="ORA1" s="145"/>
      <c r="ORB1" s="145"/>
      <c r="ORC1" s="145"/>
      <c r="ORD1" s="145"/>
      <c r="ORE1" s="145"/>
      <c r="ORF1" s="145"/>
      <c r="ORG1" s="145"/>
      <c r="ORH1" s="145"/>
      <c r="ORI1" s="145"/>
      <c r="ORJ1" s="145"/>
      <c r="ORK1" s="145"/>
      <c r="ORL1" s="145"/>
      <c r="ORM1" s="145"/>
      <c r="ORN1" s="145"/>
      <c r="ORO1" s="145"/>
      <c r="ORP1" s="145"/>
      <c r="ORQ1" s="145"/>
      <c r="ORR1" s="145"/>
      <c r="ORS1" s="145"/>
      <c r="ORT1" s="145"/>
      <c r="ORU1" s="145"/>
      <c r="ORV1" s="145"/>
      <c r="ORW1" s="145"/>
      <c r="ORX1" s="145"/>
      <c r="ORY1" s="145"/>
      <c r="ORZ1" s="145"/>
      <c r="OSA1" s="145"/>
      <c r="OSB1" s="145"/>
      <c r="OSC1" s="145"/>
      <c r="OSD1" s="145"/>
      <c r="OSE1" s="145"/>
      <c r="OSF1" s="145"/>
      <c r="OSG1" s="145"/>
      <c r="OSH1" s="145"/>
      <c r="OSI1" s="145"/>
      <c r="OSJ1" s="145"/>
      <c r="OSK1" s="145"/>
      <c r="OSL1" s="145"/>
      <c r="OSM1" s="145"/>
      <c r="OSN1" s="145"/>
      <c r="OSO1" s="145"/>
      <c r="OSP1" s="145"/>
      <c r="OSQ1" s="145"/>
      <c r="OSR1" s="145"/>
      <c r="OSS1" s="145"/>
      <c r="OST1" s="145"/>
      <c r="OSU1" s="145"/>
      <c r="OSV1" s="145"/>
      <c r="OSW1" s="145"/>
      <c r="OSX1" s="145"/>
      <c r="OSY1" s="145"/>
      <c r="OSZ1" s="145"/>
      <c r="OTA1" s="145"/>
      <c r="OTB1" s="145"/>
      <c r="OTC1" s="145"/>
      <c r="OTD1" s="145"/>
      <c r="OTE1" s="145"/>
      <c r="OTF1" s="145"/>
      <c r="OTG1" s="145"/>
      <c r="OTH1" s="145"/>
      <c r="OTI1" s="145"/>
      <c r="OTJ1" s="145"/>
      <c r="OTK1" s="145"/>
      <c r="OTL1" s="145"/>
      <c r="OTM1" s="145"/>
      <c r="OTN1" s="145"/>
      <c r="OTO1" s="145"/>
      <c r="OTP1" s="145"/>
      <c r="OTQ1" s="145"/>
      <c r="OTR1" s="145"/>
      <c r="OTS1" s="145"/>
      <c r="OTT1" s="145"/>
      <c r="OTU1" s="145"/>
      <c r="OTV1" s="145"/>
      <c r="OTW1" s="145"/>
      <c r="OTX1" s="145"/>
      <c r="OTY1" s="145"/>
      <c r="OTZ1" s="145"/>
      <c r="OUA1" s="145"/>
      <c r="OUB1" s="145"/>
      <c r="OUC1" s="145"/>
      <c r="OUD1" s="145"/>
      <c r="OUE1" s="145"/>
      <c r="OUF1" s="145"/>
      <c r="OUG1" s="145"/>
      <c r="OUH1" s="145"/>
      <c r="OUI1" s="145"/>
      <c r="OUJ1" s="145"/>
      <c r="OUK1" s="145"/>
      <c r="OUL1" s="145"/>
      <c r="OUM1" s="145"/>
      <c r="OUN1" s="145"/>
      <c r="OUO1" s="145"/>
      <c r="OUP1" s="145"/>
      <c r="OUQ1" s="145"/>
      <c r="OUR1" s="145"/>
      <c r="OUS1" s="145"/>
      <c r="OUT1" s="145"/>
      <c r="OUU1" s="145"/>
      <c r="OUV1" s="145"/>
      <c r="OUW1" s="145"/>
      <c r="OUX1" s="145"/>
      <c r="OUY1" s="145"/>
      <c r="OUZ1" s="145"/>
      <c r="OVA1" s="145"/>
      <c r="OVB1" s="145"/>
      <c r="OVC1" s="145"/>
      <c r="OVD1" s="145"/>
      <c r="OVE1" s="145"/>
      <c r="OVF1" s="145"/>
      <c r="OVG1" s="145"/>
      <c r="OVH1" s="145"/>
      <c r="OVI1" s="145"/>
      <c r="OVJ1" s="145"/>
      <c r="OVK1" s="145"/>
      <c r="OVL1" s="145"/>
      <c r="OVM1" s="145"/>
      <c r="OVN1" s="145"/>
      <c r="OVO1" s="145"/>
      <c r="OVP1" s="145"/>
      <c r="OVQ1" s="145"/>
      <c r="OVR1" s="145"/>
      <c r="OVS1" s="145"/>
      <c r="OVT1" s="145"/>
      <c r="OVU1" s="145"/>
      <c r="OVV1" s="145"/>
      <c r="OVW1" s="145"/>
      <c r="OVX1" s="145"/>
      <c r="OVY1" s="145"/>
      <c r="OVZ1" s="145"/>
      <c r="OWA1" s="145"/>
      <c r="OWB1" s="145"/>
      <c r="OWC1" s="145"/>
      <c r="OWD1" s="145"/>
      <c r="OWE1" s="145"/>
      <c r="OWF1" s="145"/>
      <c r="OWG1" s="145"/>
      <c r="OWH1" s="145"/>
      <c r="OWI1" s="145"/>
      <c r="OWJ1" s="145"/>
      <c r="OWK1" s="145"/>
      <c r="OWL1" s="145"/>
      <c r="OWM1" s="145"/>
      <c r="OWN1" s="145"/>
      <c r="OWO1" s="145"/>
      <c r="OWP1" s="145"/>
      <c r="OWQ1" s="145"/>
      <c r="OWR1" s="145"/>
      <c r="OWS1" s="145"/>
      <c r="OWT1" s="145"/>
      <c r="OWU1" s="145"/>
      <c r="OWV1" s="145"/>
      <c r="OWW1" s="145"/>
      <c r="OWX1" s="145"/>
      <c r="OWY1" s="145"/>
      <c r="OWZ1" s="145"/>
      <c r="OXA1" s="145"/>
      <c r="OXB1" s="145"/>
      <c r="OXC1" s="145"/>
      <c r="OXD1" s="145"/>
      <c r="OXE1" s="145"/>
      <c r="OXF1" s="145"/>
      <c r="OXG1" s="145"/>
      <c r="OXH1" s="145"/>
      <c r="OXI1" s="145"/>
      <c r="OXJ1" s="145"/>
      <c r="OXK1" s="145"/>
      <c r="OXL1" s="145"/>
      <c r="OXM1" s="145"/>
      <c r="OXN1" s="145"/>
      <c r="OXO1" s="145"/>
      <c r="OXP1" s="145"/>
      <c r="OXQ1" s="145"/>
      <c r="OXR1" s="145"/>
      <c r="OXS1" s="145"/>
      <c r="OXT1" s="145"/>
      <c r="OXU1" s="145"/>
      <c r="OXV1" s="145"/>
      <c r="OXW1" s="145"/>
      <c r="OXX1" s="145"/>
      <c r="OXY1" s="145"/>
      <c r="OXZ1" s="145"/>
      <c r="OYA1" s="145"/>
      <c r="OYB1" s="145"/>
      <c r="OYC1" s="145"/>
      <c r="OYD1" s="145"/>
      <c r="OYE1" s="145"/>
      <c r="OYF1" s="145"/>
      <c r="OYG1" s="145"/>
      <c r="OYH1" s="145"/>
      <c r="OYI1" s="145"/>
      <c r="OYJ1" s="145"/>
      <c r="OYK1" s="145"/>
      <c r="OYL1" s="145"/>
      <c r="OYM1" s="145"/>
      <c r="OYN1" s="145"/>
      <c r="OYO1" s="145"/>
      <c r="OYP1" s="145"/>
      <c r="OYQ1" s="145"/>
      <c r="OYR1" s="145"/>
      <c r="OYS1" s="145"/>
      <c r="OYT1" s="145"/>
      <c r="OYU1" s="145"/>
      <c r="OYV1" s="145"/>
      <c r="OYW1" s="145"/>
      <c r="OYX1" s="145"/>
      <c r="OYY1" s="145"/>
      <c r="OYZ1" s="145"/>
      <c r="OZA1" s="145"/>
      <c r="OZB1" s="145"/>
      <c r="OZC1" s="145"/>
      <c r="OZD1" s="145"/>
      <c r="OZE1" s="145"/>
      <c r="OZF1" s="145"/>
      <c r="OZG1" s="145"/>
      <c r="OZH1" s="145"/>
      <c r="OZI1" s="145"/>
      <c r="OZJ1" s="145"/>
      <c r="OZK1" s="145"/>
      <c r="OZL1" s="145"/>
      <c r="OZM1" s="145"/>
      <c r="OZN1" s="145"/>
      <c r="OZO1" s="145"/>
      <c r="OZP1" s="145"/>
      <c r="OZQ1" s="145"/>
      <c r="OZR1" s="145"/>
      <c r="OZS1" s="145"/>
      <c r="OZT1" s="145"/>
      <c r="OZU1" s="145"/>
      <c r="OZV1" s="145"/>
      <c r="OZW1" s="145"/>
      <c r="OZX1" s="145"/>
      <c r="OZY1" s="145"/>
      <c r="OZZ1" s="145"/>
      <c r="PAA1" s="145"/>
      <c r="PAB1" s="145"/>
      <c r="PAC1" s="145"/>
      <c r="PAD1" s="145"/>
      <c r="PAE1" s="145"/>
      <c r="PAF1" s="145"/>
      <c r="PAG1" s="145"/>
      <c r="PAH1" s="145"/>
      <c r="PAI1" s="145"/>
      <c r="PAJ1" s="145"/>
      <c r="PAK1" s="145"/>
      <c r="PAL1" s="145"/>
      <c r="PAM1" s="145"/>
      <c r="PAN1" s="145"/>
      <c r="PAO1" s="145"/>
      <c r="PAP1" s="145"/>
      <c r="PAQ1" s="145"/>
      <c r="PAR1" s="145"/>
      <c r="PAS1" s="145"/>
      <c r="PAT1" s="145"/>
      <c r="PAU1" s="145"/>
      <c r="PAV1" s="145"/>
      <c r="PAW1" s="145"/>
      <c r="PAX1" s="145"/>
      <c r="PAY1" s="145"/>
      <c r="PAZ1" s="145"/>
      <c r="PBA1" s="145"/>
      <c r="PBB1" s="145"/>
      <c r="PBC1" s="145"/>
      <c r="PBD1" s="145"/>
      <c r="PBE1" s="145"/>
      <c r="PBF1" s="145"/>
      <c r="PBG1" s="145"/>
      <c r="PBH1" s="145"/>
      <c r="PBI1" s="145"/>
      <c r="PBJ1" s="145"/>
      <c r="PBK1" s="145"/>
      <c r="PBL1" s="145"/>
      <c r="PBM1" s="145"/>
      <c r="PBN1" s="145"/>
      <c r="PBO1" s="145"/>
      <c r="PBP1" s="145"/>
      <c r="PBQ1" s="145"/>
      <c r="PBR1" s="145"/>
      <c r="PBS1" s="145"/>
      <c r="PBT1" s="145"/>
      <c r="PBU1" s="145"/>
      <c r="PBV1" s="145"/>
      <c r="PBW1" s="145"/>
      <c r="PBX1" s="145"/>
      <c r="PBY1" s="145"/>
      <c r="PBZ1" s="145"/>
      <c r="PCA1" s="145"/>
      <c r="PCB1" s="145"/>
      <c r="PCC1" s="145"/>
      <c r="PCD1" s="145"/>
      <c r="PCE1" s="145"/>
      <c r="PCF1" s="145"/>
      <c r="PCG1" s="145"/>
      <c r="PCH1" s="145"/>
      <c r="PCI1" s="145"/>
      <c r="PCJ1" s="145"/>
      <c r="PCK1" s="145"/>
      <c r="PCL1" s="145"/>
      <c r="PCM1" s="145"/>
      <c r="PCN1" s="145"/>
      <c r="PCO1" s="145"/>
      <c r="PCP1" s="145"/>
      <c r="PCQ1" s="145"/>
      <c r="PCR1" s="145"/>
      <c r="PCS1" s="145"/>
      <c r="PCT1" s="145"/>
      <c r="PCU1" s="145"/>
      <c r="PCV1" s="145"/>
      <c r="PCW1" s="145"/>
      <c r="PCX1" s="145"/>
      <c r="PCY1" s="145"/>
      <c r="PCZ1" s="145"/>
      <c r="PDA1" s="145"/>
      <c r="PDB1" s="145"/>
      <c r="PDC1" s="145"/>
      <c r="PDD1" s="145"/>
      <c r="PDE1" s="145"/>
      <c r="PDF1" s="145"/>
      <c r="PDG1" s="145"/>
      <c r="PDH1" s="145"/>
      <c r="PDI1" s="145"/>
      <c r="PDJ1" s="145"/>
      <c r="PDK1" s="145"/>
      <c r="PDL1" s="145"/>
      <c r="PDM1" s="145"/>
      <c r="PDN1" s="145"/>
      <c r="PDO1" s="145"/>
      <c r="PDP1" s="145"/>
      <c r="PDQ1" s="145"/>
      <c r="PDR1" s="145"/>
      <c r="PDS1" s="145"/>
      <c r="PDT1" s="145"/>
      <c r="PDU1" s="145"/>
      <c r="PDV1" s="145"/>
      <c r="PDW1" s="145"/>
      <c r="PDX1" s="145"/>
      <c r="PDY1" s="145"/>
      <c r="PDZ1" s="145"/>
      <c r="PEA1" s="145"/>
      <c r="PEB1" s="145"/>
      <c r="PEC1" s="145"/>
      <c r="PED1" s="145"/>
      <c r="PEE1" s="145"/>
      <c r="PEF1" s="145"/>
      <c r="PEG1" s="145"/>
      <c r="PEH1" s="145"/>
      <c r="PEI1" s="145"/>
      <c r="PEJ1" s="145"/>
      <c r="PEK1" s="145"/>
      <c r="PEL1" s="145"/>
      <c r="PEM1" s="145"/>
      <c r="PEN1" s="145"/>
      <c r="PEO1" s="145"/>
      <c r="PEP1" s="145"/>
      <c r="PEQ1" s="145"/>
      <c r="PER1" s="145"/>
      <c r="PES1" s="145"/>
      <c r="PET1" s="145"/>
      <c r="PEU1" s="145"/>
      <c r="PEV1" s="145"/>
      <c r="PEW1" s="145"/>
      <c r="PEX1" s="145"/>
      <c r="PEY1" s="145"/>
      <c r="PEZ1" s="145"/>
      <c r="PFA1" s="145"/>
      <c r="PFB1" s="145"/>
      <c r="PFC1" s="145"/>
      <c r="PFD1" s="145"/>
      <c r="PFE1" s="145"/>
      <c r="PFF1" s="145"/>
      <c r="PFG1" s="145"/>
      <c r="PFH1" s="145"/>
      <c r="PFI1" s="145"/>
      <c r="PFJ1" s="145"/>
      <c r="PFK1" s="145"/>
      <c r="PFL1" s="145"/>
      <c r="PFM1" s="145"/>
      <c r="PFN1" s="145"/>
      <c r="PFO1" s="145"/>
      <c r="PFP1" s="145"/>
      <c r="PFQ1" s="145"/>
      <c r="PFR1" s="145"/>
      <c r="PFS1" s="145"/>
      <c r="PFT1" s="145"/>
      <c r="PFU1" s="145"/>
      <c r="PFV1" s="145"/>
      <c r="PFW1" s="145"/>
      <c r="PFX1" s="145"/>
      <c r="PFY1" s="145"/>
      <c r="PFZ1" s="145"/>
      <c r="PGA1" s="145"/>
      <c r="PGB1" s="145"/>
      <c r="PGC1" s="145"/>
      <c r="PGD1" s="145"/>
      <c r="PGE1" s="145"/>
      <c r="PGF1" s="145"/>
      <c r="PGG1" s="145"/>
      <c r="PGH1" s="145"/>
      <c r="PGI1" s="145"/>
      <c r="PGJ1" s="145"/>
      <c r="PGK1" s="145"/>
      <c r="PGL1" s="145"/>
      <c r="PGM1" s="145"/>
      <c r="PGN1" s="145"/>
      <c r="PGO1" s="145"/>
      <c r="PGP1" s="145"/>
      <c r="PGQ1" s="145"/>
      <c r="PGR1" s="145"/>
      <c r="PGS1" s="145"/>
      <c r="PGT1" s="145"/>
      <c r="PGU1" s="145"/>
      <c r="PGV1" s="145"/>
      <c r="PGW1" s="145"/>
      <c r="PGX1" s="145"/>
      <c r="PGY1" s="145"/>
      <c r="PGZ1" s="145"/>
      <c r="PHA1" s="145"/>
      <c r="PHB1" s="145"/>
      <c r="PHC1" s="145"/>
      <c r="PHD1" s="145"/>
      <c r="PHE1" s="145"/>
      <c r="PHF1" s="145"/>
      <c r="PHG1" s="145"/>
      <c r="PHH1" s="145"/>
      <c r="PHI1" s="145"/>
      <c r="PHJ1" s="145"/>
      <c r="PHK1" s="145"/>
      <c r="PHL1" s="145"/>
      <c r="PHM1" s="145"/>
      <c r="PHN1" s="145"/>
      <c r="PHO1" s="145"/>
      <c r="PHP1" s="145"/>
      <c r="PHQ1" s="145"/>
      <c r="PHR1" s="145"/>
      <c r="PHS1" s="145"/>
      <c r="PHT1" s="145"/>
      <c r="PHU1" s="145"/>
      <c r="PHV1" s="145"/>
      <c r="PHW1" s="145"/>
      <c r="PHX1" s="145"/>
      <c r="PHY1" s="145"/>
      <c r="PHZ1" s="145"/>
      <c r="PIA1" s="145"/>
      <c r="PIB1" s="145"/>
      <c r="PIC1" s="145"/>
      <c r="PID1" s="145"/>
      <c r="PIE1" s="145"/>
      <c r="PIF1" s="145"/>
      <c r="PIG1" s="145"/>
      <c r="PIH1" s="145"/>
      <c r="PII1" s="145"/>
      <c r="PIJ1" s="145"/>
      <c r="PIK1" s="145"/>
      <c r="PIL1" s="145"/>
      <c r="PIM1" s="145"/>
      <c r="PIN1" s="145"/>
      <c r="PIO1" s="145"/>
      <c r="PIP1" s="145"/>
      <c r="PIQ1" s="145"/>
      <c r="PIR1" s="145"/>
      <c r="PIS1" s="145"/>
      <c r="PIT1" s="145"/>
      <c r="PIU1" s="145"/>
      <c r="PIV1" s="145"/>
      <c r="PIW1" s="145"/>
      <c r="PIX1" s="145"/>
      <c r="PIY1" s="145"/>
      <c r="PIZ1" s="145"/>
      <c r="PJA1" s="145"/>
      <c r="PJB1" s="145"/>
      <c r="PJC1" s="145"/>
      <c r="PJD1" s="145"/>
      <c r="PJE1" s="145"/>
      <c r="PJF1" s="145"/>
      <c r="PJG1" s="145"/>
      <c r="PJH1" s="145"/>
      <c r="PJI1" s="145"/>
      <c r="PJJ1" s="145"/>
      <c r="PJK1" s="145"/>
      <c r="PJL1" s="145"/>
      <c r="PJM1" s="145"/>
      <c r="PJN1" s="145"/>
      <c r="PJO1" s="145"/>
      <c r="PJP1" s="145"/>
      <c r="PJQ1" s="145"/>
      <c r="PJR1" s="145"/>
      <c r="PJS1" s="145"/>
      <c r="PJT1" s="145"/>
      <c r="PJU1" s="145"/>
      <c r="PJV1" s="145"/>
      <c r="PJW1" s="145"/>
      <c r="PJX1" s="145"/>
      <c r="PJY1" s="145"/>
      <c r="PJZ1" s="145"/>
      <c r="PKA1" s="145"/>
      <c r="PKB1" s="145"/>
      <c r="PKC1" s="145"/>
      <c r="PKD1" s="145"/>
      <c r="PKE1" s="145"/>
      <c r="PKF1" s="145"/>
      <c r="PKG1" s="145"/>
      <c r="PKH1" s="145"/>
      <c r="PKI1" s="145"/>
      <c r="PKJ1" s="145"/>
      <c r="PKK1" s="145"/>
      <c r="PKL1" s="145"/>
      <c r="PKM1" s="145"/>
      <c r="PKN1" s="145"/>
      <c r="PKO1" s="145"/>
      <c r="PKP1" s="145"/>
      <c r="PKQ1" s="145"/>
      <c r="PKR1" s="145"/>
      <c r="PKS1" s="145"/>
      <c r="PKT1" s="145"/>
      <c r="PKU1" s="145"/>
      <c r="PKV1" s="145"/>
      <c r="PKW1" s="145"/>
      <c r="PKX1" s="145"/>
      <c r="PKY1" s="145"/>
      <c r="PKZ1" s="145"/>
      <c r="PLA1" s="145"/>
      <c r="PLB1" s="145"/>
      <c r="PLC1" s="145"/>
      <c r="PLD1" s="145"/>
      <c r="PLE1" s="145"/>
      <c r="PLF1" s="145"/>
      <c r="PLG1" s="145"/>
      <c r="PLH1" s="145"/>
      <c r="PLI1" s="145"/>
      <c r="PLJ1" s="145"/>
      <c r="PLK1" s="145"/>
      <c r="PLL1" s="145"/>
      <c r="PLM1" s="145"/>
      <c r="PLN1" s="145"/>
      <c r="PLO1" s="145"/>
      <c r="PLP1" s="145"/>
      <c r="PLQ1" s="145"/>
      <c r="PLR1" s="145"/>
      <c r="PLS1" s="145"/>
      <c r="PLT1" s="145"/>
      <c r="PLU1" s="145"/>
      <c r="PLV1" s="145"/>
      <c r="PLW1" s="145"/>
      <c r="PLX1" s="145"/>
      <c r="PLY1" s="145"/>
      <c r="PLZ1" s="145"/>
      <c r="PMA1" s="145"/>
      <c r="PMB1" s="145"/>
      <c r="PMC1" s="145"/>
      <c r="PMD1" s="145"/>
      <c r="PME1" s="145"/>
      <c r="PMF1" s="145"/>
      <c r="PMG1" s="145"/>
      <c r="PMH1" s="145"/>
      <c r="PMI1" s="145"/>
      <c r="PMJ1" s="145"/>
      <c r="PMK1" s="145"/>
      <c r="PML1" s="145"/>
      <c r="PMM1" s="145"/>
      <c r="PMN1" s="145"/>
      <c r="PMO1" s="145"/>
      <c r="PMP1" s="145"/>
      <c r="PMQ1" s="145"/>
      <c r="PMR1" s="145"/>
      <c r="PMS1" s="145"/>
      <c r="PMT1" s="145"/>
      <c r="PMU1" s="145"/>
      <c r="PMV1" s="145"/>
      <c r="PMW1" s="145"/>
      <c r="PMX1" s="145"/>
      <c r="PMY1" s="145"/>
      <c r="PMZ1" s="145"/>
      <c r="PNA1" s="145"/>
      <c r="PNB1" s="145"/>
      <c r="PNC1" s="145"/>
      <c r="PND1" s="145"/>
      <c r="PNE1" s="145"/>
      <c r="PNF1" s="145"/>
      <c r="PNG1" s="145"/>
      <c r="PNH1" s="145"/>
      <c r="PNI1" s="145"/>
      <c r="PNJ1" s="145"/>
      <c r="PNK1" s="145"/>
      <c r="PNL1" s="145"/>
      <c r="PNM1" s="145"/>
      <c r="PNN1" s="145"/>
      <c r="PNO1" s="145"/>
      <c r="PNP1" s="145"/>
      <c r="PNQ1" s="145"/>
      <c r="PNR1" s="145"/>
      <c r="PNS1" s="145"/>
      <c r="PNT1" s="145"/>
      <c r="PNU1" s="145"/>
      <c r="PNV1" s="145"/>
      <c r="PNW1" s="145"/>
      <c r="PNX1" s="145"/>
      <c r="PNY1" s="145"/>
      <c r="PNZ1" s="145"/>
      <c r="POA1" s="145"/>
      <c r="POB1" s="145"/>
      <c r="POC1" s="145"/>
      <c r="POD1" s="145"/>
      <c r="POE1" s="145"/>
      <c r="POF1" s="145"/>
      <c r="POG1" s="145"/>
      <c r="POH1" s="145"/>
      <c r="POI1" s="145"/>
      <c r="POJ1" s="145"/>
      <c r="POK1" s="145"/>
      <c r="POL1" s="145"/>
      <c r="POM1" s="145"/>
      <c r="PON1" s="145"/>
      <c r="POO1" s="145"/>
      <c r="POP1" s="145"/>
      <c r="POQ1" s="145"/>
      <c r="POR1" s="145"/>
      <c r="POS1" s="145"/>
      <c r="POT1" s="145"/>
      <c r="POU1" s="145"/>
      <c r="POV1" s="145"/>
      <c r="POW1" s="145"/>
      <c r="POX1" s="145"/>
      <c r="POY1" s="145"/>
      <c r="POZ1" s="145"/>
      <c r="PPA1" s="145"/>
      <c r="PPB1" s="145"/>
      <c r="PPC1" s="145"/>
      <c r="PPD1" s="145"/>
      <c r="PPE1" s="145"/>
      <c r="PPF1" s="145"/>
      <c r="PPG1" s="145"/>
      <c r="PPH1" s="145"/>
      <c r="PPI1" s="145"/>
      <c r="PPJ1" s="145"/>
      <c r="PPK1" s="145"/>
      <c r="PPL1" s="145"/>
      <c r="PPM1" s="145"/>
      <c r="PPN1" s="145"/>
      <c r="PPO1" s="145"/>
      <c r="PPP1" s="145"/>
      <c r="PPQ1" s="145"/>
      <c r="PPR1" s="145"/>
      <c r="PPS1" s="145"/>
      <c r="PPT1" s="145"/>
      <c r="PPU1" s="145"/>
      <c r="PPV1" s="145"/>
      <c r="PPW1" s="145"/>
      <c r="PPX1" s="145"/>
      <c r="PPY1" s="145"/>
      <c r="PPZ1" s="145"/>
      <c r="PQA1" s="145"/>
      <c r="PQB1" s="145"/>
      <c r="PQC1" s="145"/>
      <c r="PQD1" s="145"/>
      <c r="PQE1" s="145"/>
      <c r="PQF1" s="145"/>
      <c r="PQG1" s="145"/>
      <c r="PQH1" s="145"/>
      <c r="PQI1" s="145"/>
      <c r="PQJ1" s="145"/>
      <c r="PQK1" s="145"/>
      <c r="PQL1" s="145"/>
      <c r="PQM1" s="145"/>
      <c r="PQN1" s="145"/>
      <c r="PQO1" s="145"/>
      <c r="PQP1" s="145"/>
      <c r="PQQ1" s="145"/>
      <c r="PQR1" s="145"/>
      <c r="PQS1" s="145"/>
      <c r="PQT1" s="145"/>
      <c r="PQU1" s="145"/>
      <c r="PQV1" s="145"/>
      <c r="PQW1" s="145"/>
      <c r="PQX1" s="145"/>
      <c r="PQY1" s="145"/>
      <c r="PQZ1" s="145"/>
      <c r="PRA1" s="145"/>
      <c r="PRB1" s="145"/>
      <c r="PRC1" s="145"/>
      <c r="PRD1" s="145"/>
      <c r="PRE1" s="145"/>
      <c r="PRF1" s="145"/>
      <c r="PRG1" s="145"/>
      <c r="PRH1" s="145"/>
      <c r="PRI1" s="145"/>
      <c r="PRJ1" s="145"/>
      <c r="PRK1" s="145"/>
      <c r="PRL1" s="145"/>
      <c r="PRM1" s="145"/>
      <c r="PRN1" s="145"/>
      <c r="PRO1" s="145"/>
      <c r="PRP1" s="145"/>
      <c r="PRQ1" s="145"/>
      <c r="PRR1" s="145"/>
      <c r="PRS1" s="145"/>
      <c r="PRT1" s="145"/>
      <c r="PRU1" s="145"/>
      <c r="PRV1" s="145"/>
      <c r="PRW1" s="145"/>
      <c r="PRX1" s="145"/>
      <c r="PRY1" s="145"/>
      <c r="PRZ1" s="145"/>
      <c r="PSA1" s="145"/>
      <c r="PSB1" s="145"/>
      <c r="PSC1" s="145"/>
      <c r="PSD1" s="145"/>
      <c r="PSE1" s="145"/>
      <c r="PSF1" s="145"/>
      <c r="PSG1" s="145"/>
      <c r="PSH1" s="145"/>
      <c r="PSI1" s="145"/>
      <c r="PSJ1" s="145"/>
      <c r="PSK1" s="145"/>
      <c r="PSL1" s="145"/>
      <c r="PSM1" s="145"/>
      <c r="PSN1" s="145"/>
      <c r="PSO1" s="145"/>
      <c r="PSP1" s="145"/>
      <c r="PSQ1" s="145"/>
      <c r="PSR1" s="145"/>
      <c r="PSS1" s="145"/>
      <c r="PST1" s="145"/>
      <c r="PSU1" s="145"/>
      <c r="PSV1" s="145"/>
      <c r="PSW1" s="145"/>
      <c r="PSX1" s="145"/>
      <c r="PSY1" s="145"/>
      <c r="PSZ1" s="145"/>
      <c r="PTA1" s="145"/>
      <c r="PTB1" s="145"/>
      <c r="PTC1" s="145"/>
      <c r="PTD1" s="145"/>
      <c r="PTE1" s="145"/>
      <c r="PTF1" s="145"/>
      <c r="PTG1" s="145"/>
      <c r="PTH1" s="145"/>
      <c r="PTI1" s="145"/>
      <c r="PTJ1" s="145"/>
      <c r="PTK1" s="145"/>
      <c r="PTL1" s="145"/>
      <c r="PTM1" s="145"/>
      <c r="PTN1" s="145"/>
      <c r="PTO1" s="145"/>
      <c r="PTP1" s="145"/>
      <c r="PTQ1" s="145"/>
      <c r="PTR1" s="145"/>
      <c r="PTS1" s="145"/>
      <c r="PTT1" s="145"/>
      <c r="PTU1" s="145"/>
      <c r="PTV1" s="145"/>
      <c r="PTW1" s="145"/>
      <c r="PTX1" s="145"/>
      <c r="PTY1" s="145"/>
      <c r="PTZ1" s="145"/>
      <c r="PUA1" s="145"/>
      <c r="PUB1" s="145"/>
      <c r="PUC1" s="145"/>
      <c r="PUD1" s="145"/>
      <c r="PUE1" s="145"/>
      <c r="PUF1" s="145"/>
      <c r="PUG1" s="145"/>
      <c r="PUH1" s="145"/>
      <c r="PUI1" s="145"/>
      <c r="PUJ1" s="145"/>
      <c r="PUK1" s="145"/>
      <c r="PUL1" s="145"/>
      <c r="PUM1" s="145"/>
      <c r="PUN1" s="145"/>
      <c r="PUO1" s="145"/>
      <c r="PUP1" s="145"/>
      <c r="PUQ1" s="145"/>
      <c r="PUR1" s="145"/>
      <c r="PUS1" s="145"/>
      <c r="PUT1" s="145"/>
      <c r="PUU1" s="145"/>
      <c r="PUV1" s="145"/>
      <c r="PUW1" s="145"/>
      <c r="PUX1" s="145"/>
      <c r="PUY1" s="145"/>
      <c r="PUZ1" s="145"/>
      <c r="PVA1" s="145"/>
      <c r="PVB1" s="145"/>
      <c r="PVC1" s="145"/>
      <c r="PVD1" s="145"/>
      <c r="PVE1" s="145"/>
      <c r="PVF1" s="145"/>
      <c r="PVG1" s="145"/>
      <c r="PVH1" s="145"/>
      <c r="PVI1" s="145"/>
      <c r="PVJ1" s="145"/>
      <c r="PVK1" s="145"/>
      <c r="PVL1" s="145"/>
      <c r="PVM1" s="145"/>
      <c r="PVN1" s="145"/>
      <c r="PVO1" s="145"/>
      <c r="PVP1" s="145"/>
      <c r="PVQ1" s="145"/>
      <c r="PVR1" s="145"/>
      <c r="PVS1" s="145"/>
      <c r="PVT1" s="145"/>
      <c r="PVU1" s="145"/>
      <c r="PVV1" s="145"/>
      <c r="PVW1" s="145"/>
      <c r="PVX1" s="145"/>
      <c r="PVY1" s="145"/>
      <c r="PVZ1" s="145"/>
      <c r="PWA1" s="145"/>
      <c r="PWB1" s="145"/>
      <c r="PWC1" s="145"/>
      <c r="PWD1" s="145"/>
      <c r="PWE1" s="145"/>
      <c r="PWF1" s="145"/>
      <c r="PWG1" s="145"/>
      <c r="PWH1" s="145"/>
      <c r="PWI1" s="145"/>
      <c r="PWJ1" s="145"/>
      <c r="PWK1" s="145"/>
      <c r="PWL1" s="145"/>
      <c r="PWM1" s="145"/>
      <c r="PWN1" s="145"/>
      <c r="PWO1" s="145"/>
      <c r="PWP1" s="145"/>
      <c r="PWQ1" s="145"/>
      <c r="PWR1" s="145"/>
      <c r="PWS1" s="145"/>
      <c r="PWT1" s="145"/>
      <c r="PWU1" s="145"/>
      <c r="PWV1" s="145"/>
      <c r="PWW1" s="145"/>
      <c r="PWX1" s="145"/>
      <c r="PWY1" s="145"/>
      <c r="PWZ1" s="145"/>
      <c r="PXA1" s="145"/>
      <c r="PXB1" s="145"/>
      <c r="PXC1" s="145"/>
      <c r="PXD1" s="145"/>
      <c r="PXE1" s="145"/>
      <c r="PXF1" s="145"/>
      <c r="PXG1" s="145"/>
      <c r="PXH1" s="145"/>
      <c r="PXI1" s="145"/>
      <c r="PXJ1" s="145"/>
      <c r="PXK1" s="145"/>
      <c r="PXL1" s="145"/>
      <c r="PXM1" s="145"/>
      <c r="PXN1" s="145"/>
      <c r="PXO1" s="145"/>
      <c r="PXP1" s="145"/>
      <c r="PXQ1" s="145"/>
      <c r="PXR1" s="145"/>
      <c r="PXS1" s="145"/>
      <c r="PXT1" s="145"/>
      <c r="PXU1" s="145"/>
      <c r="PXV1" s="145"/>
      <c r="PXW1" s="145"/>
      <c r="PXX1" s="145"/>
      <c r="PXY1" s="145"/>
      <c r="PXZ1" s="145"/>
      <c r="PYA1" s="145"/>
      <c r="PYB1" s="145"/>
      <c r="PYC1" s="145"/>
      <c r="PYD1" s="145"/>
      <c r="PYE1" s="145"/>
      <c r="PYF1" s="145"/>
      <c r="PYG1" s="145"/>
      <c r="PYH1" s="145"/>
      <c r="PYI1" s="145"/>
      <c r="PYJ1" s="145"/>
      <c r="PYK1" s="145"/>
      <c r="PYL1" s="145"/>
      <c r="PYM1" s="145"/>
      <c r="PYN1" s="145"/>
      <c r="PYO1" s="145"/>
      <c r="PYP1" s="145"/>
      <c r="PYQ1" s="145"/>
      <c r="PYR1" s="145"/>
      <c r="PYS1" s="145"/>
      <c r="PYT1" s="145"/>
      <c r="PYU1" s="145"/>
      <c r="PYV1" s="145"/>
      <c r="PYW1" s="145"/>
      <c r="PYX1" s="145"/>
      <c r="PYY1" s="145"/>
      <c r="PYZ1" s="145"/>
      <c r="PZA1" s="145"/>
      <c r="PZB1" s="145"/>
      <c r="PZC1" s="145"/>
      <c r="PZD1" s="145"/>
      <c r="PZE1" s="145"/>
      <c r="PZF1" s="145"/>
      <c r="PZG1" s="145"/>
      <c r="PZH1" s="145"/>
      <c r="PZI1" s="145"/>
      <c r="PZJ1" s="145"/>
      <c r="PZK1" s="145"/>
      <c r="PZL1" s="145"/>
      <c r="PZM1" s="145"/>
      <c r="PZN1" s="145"/>
      <c r="PZO1" s="145"/>
      <c r="PZP1" s="145"/>
      <c r="PZQ1" s="145"/>
      <c r="PZR1" s="145"/>
      <c r="PZS1" s="145"/>
      <c r="PZT1" s="145"/>
      <c r="PZU1" s="145"/>
      <c r="PZV1" s="145"/>
      <c r="PZW1" s="145"/>
      <c r="PZX1" s="145"/>
      <c r="PZY1" s="145"/>
      <c r="PZZ1" s="145"/>
      <c r="QAA1" s="145"/>
      <c r="QAB1" s="145"/>
      <c r="QAC1" s="145"/>
      <c r="QAD1" s="145"/>
      <c r="QAE1" s="145"/>
      <c r="QAF1" s="145"/>
      <c r="QAG1" s="145"/>
      <c r="QAH1" s="145"/>
      <c r="QAI1" s="145"/>
      <c r="QAJ1" s="145"/>
      <c r="QAK1" s="145"/>
      <c r="QAL1" s="145"/>
      <c r="QAM1" s="145"/>
      <c r="QAN1" s="145"/>
      <c r="QAO1" s="145"/>
      <c r="QAP1" s="145"/>
      <c r="QAQ1" s="145"/>
      <c r="QAR1" s="145"/>
      <c r="QAS1" s="145"/>
      <c r="QAT1" s="145"/>
      <c r="QAU1" s="145"/>
      <c r="QAV1" s="145"/>
      <c r="QAW1" s="145"/>
      <c r="QAX1" s="145"/>
      <c r="QAY1" s="145"/>
      <c r="QAZ1" s="145"/>
      <c r="QBA1" s="145"/>
      <c r="QBB1" s="145"/>
      <c r="QBC1" s="145"/>
      <c r="QBD1" s="145"/>
      <c r="QBE1" s="145"/>
      <c r="QBF1" s="145"/>
      <c r="QBG1" s="145"/>
      <c r="QBH1" s="145"/>
      <c r="QBI1" s="145"/>
      <c r="QBJ1" s="145"/>
      <c r="QBK1" s="145"/>
      <c r="QBL1" s="145"/>
      <c r="QBM1" s="145"/>
      <c r="QBN1" s="145"/>
      <c r="QBO1" s="145"/>
      <c r="QBP1" s="145"/>
      <c r="QBQ1" s="145"/>
      <c r="QBR1" s="145"/>
      <c r="QBS1" s="145"/>
      <c r="QBT1" s="145"/>
      <c r="QBU1" s="145"/>
      <c r="QBV1" s="145"/>
      <c r="QBW1" s="145"/>
      <c r="QBX1" s="145"/>
      <c r="QBY1" s="145"/>
      <c r="QBZ1" s="145"/>
      <c r="QCA1" s="145"/>
      <c r="QCB1" s="145"/>
      <c r="QCC1" s="145"/>
      <c r="QCD1" s="145"/>
      <c r="QCE1" s="145"/>
      <c r="QCF1" s="145"/>
      <c r="QCG1" s="145"/>
      <c r="QCH1" s="145"/>
      <c r="QCI1" s="145"/>
      <c r="QCJ1" s="145"/>
      <c r="QCK1" s="145"/>
      <c r="QCL1" s="145"/>
      <c r="QCM1" s="145"/>
      <c r="QCN1" s="145"/>
      <c r="QCO1" s="145"/>
      <c r="QCP1" s="145"/>
      <c r="QCQ1" s="145"/>
      <c r="QCR1" s="145"/>
      <c r="QCS1" s="145"/>
      <c r="QCT1" s="145"/>
      <c r="QCU1" s="145"/>
      <c r="QCV1" s="145"/>
      <c r="QCW1" s="145"/>
      <c r="QCX1" s="145"/>
      <c r="QCY1" s="145"/>
      <c r="QCZ1" s="145"/>
      <c r="QDA1" s="145"/>
      <c r="QDB1" s="145"/>
      <c r="QDC1" s="145"/>
      <c r="QDD1" s="145"/>
      <c r="QDE1" s="145"/>
      <c r="QDF1" s="145"/>
      <c r="QDG1" s="145"/>
      <c r="QDH1" s="145"/>
      <c r="QDI1" s="145"/>
      <c r="QDJ1" s="145"/>
      <c r="QDK1" s="145"/>
      <c r="QDL1" s="145"/>
      <c r="QDM1" s="145"/>
      <c r="QDN1" s="145"/>
      <c r="QDO1" s="145"/>
      <c r="QDP1" s="145"/>
      <c r="QDQ1" s="145"/>
      <c r="QDR1" s="145"/>
      <c r="QDS1" s="145"/>
      <c r="QDT1" s="145"/>
      <c r="QDU1" s="145"/>
      <c r="QDV1" s="145"/>
      <c r="QDW1" s="145"/>
      <c r="QDX1" s="145"/>
      <c r="QDY1" s="145"/>
      <c r="QDZ1" s="145"/>
      <c r="QEA1" s="145"/>
      <c r="QEB1" s="145"/>
      <c r="QEC1" s="145"/>
      <c r="QED1" s="145"/>
      <c r="QEE1" s="145"/>
      <c r="QEF1" s="145"/>
      <c r="QEG1" s="145"/>
      <c r="QEH1" s="145"/>
      <c r="QEI1" s="145"/>
      <c r="QEJ1" s="145"/>
      <c r="QEK1" s="145"/>
      <c r="QEL1" s="145"/>
      <c r="QEM1" s="145"/>
      <c r="QEN1" s="145"/>
      <c r="QEO1" s="145"/>
      <c r="QEP1" s="145"/>
      <c r="QEQ1" s="145"/>
      <c r="QER1" s="145"/>
      <c r="QES1" s="145"/>
      <c r="QET1" s="145"/>
      <c r="QEU1" s="145"/>
      <c r="QEV1" s="145"/>
      <c r="QEW1" s="145"/>
      <c r="QEX1" s="145"/>
      <c r="QEY1" s="145"/>
      <c r="QEZ1" s="145"/>
      <c r="QFA1" s="145"/>
      <c r="QFB1" s="145"/>
      <c r="QFC1" s="145"/>
      <c r="QFD1" s="145"/>
      <c r="QFE1" s="145"/>
      <c r="QFF1" s="145"/>
      <c r="QFG1" s="145"/>
      <c r="QFH1" s="145"/>
      <c r="QFI1" s="145"/>
      <c r="QFJ1" s="145"/>
      <c r="QFK1" s="145"/>
      <c r="QFL1" s="145"/>
      <c r="QFM1" s="145"/>
      <c r="QFN1" s="145"/>
      <c r="QFO1" s="145"/>
      <c r="QFP1" s="145"/>
      <c r="QFQ1" s="145"/>
      <c r="QFR1" s="145"/>
      <c r="QFS1" s="145"/>
      <c r="QFT1" s="145"/>
      <c r="QFU1" s="145"/>
      <c r="QFV1" s="145"/>
      <c r="QFW1" s="145"/>
      <c r="QFX1" s="145"/>
      <c r="QFY1" s="145"/>
      <c r="QFZ1" s="145"/>
      <c r="QGA1" s="145"/>
      <c r="QGB1" s="145"/>
      <c r="QGC1" s="145"/>
      <c r="QGD1" s="145"/>
      <c r="QGE1" s="145"/>
      <c r="QGF1" s="145"/>
      <c r="QGG1" s="145"/>
      <c r="QGH1" s="145"/>
      <c r="QGI1" s="145"/>
      <c r="QGJ1" s="145"/>
      <c r="QGK1" s="145"/>
      <c r="QGL1" s="145"/>
      <c r="QGM1" s="145"/>
      <c r="QGN1" s="145"/>
      <c r="QGO1" s="145"/>
      <c r="QGP1" s="145"/>
      <c r="QGQ1" s="145"/>
      <c r="QGR1" s="145"/>
      <c r="QGS1" s="145"/>
      <c r="QGT1" s="145"/>
      <c r="QGU1" s="145"/>
      <c r="QGV1" s="145"/>
      <c r="QGW1" s="145"/>
      <c r="QGX1" s="145"/>
      <c r="QGY1" s="145"/>
      <c r="QGZ1" s="145"/>
      <c r="QHA1" s="145"/>
      <c r="QHB1" s="145"/>
      <c r="QHC1" s="145"/>
      <c r="QHD1" s="145"/>
      <c r="QHE1" s="145"/>
      <c r="QHF1" s="145"/>
      <c r="QHG1" s="145"/>
      <c r="QHH1" s="145"/>
      <c r="QHI1" s="145"/>
      <c r="QHJ1" s="145"/>
      <c r="QHK1" s="145"/>
      <c r="QHL1" s="145"/>
      <c r="QHM1" s="145"/>
      <c r="QHN1" s="145"/>
      <c r="QHO1" s="145"/>
      <c r="QHP1" s="145"/>
      <c r="QHQ1" s="145"/>
      <c r="QHR1" s="145"/>
      <c r="QHS1" s="145"/>
      <c r="QHT1" s="145"/>
      <c r="QHU1" s="145"/>
      <c r="QHV1" s="145"/>
      <c r="QHW1" s="145"/>
      <c r="QHX1" s="145"/>
      <c r="QHY1" s="145"/>
      <c r="QHZ1" s="145"/>
      <c r="QIA1" s="145"/>
      <c r="QIB1" s="145"/>
      <c r="QIC1" s="145"/>
      <c r="QID1" s="145"/>
      <c r="QIE1" s="145"/>
      <c r="QIF1" s="145"/>
      <c r="QIG1" s="145"/>
      <c r="QIH1" s="145"/>
      <c r="QII1" s="145"/>
      <c r="QIJ1" s="145"/>
      <c r="QIK1" s="145"/>
      <c r="QIL1" s="145"/>
      <c r="QIM1" s="145"/>
      <c r="QIN1" s="145"/>
      <c r="QIO1" s="145"/>
      <c r="QIP1" s="145"/>
      <c r="QIQ1" s="145"/>
      <c r="QIR1" s="145"/>
      <c r="QIS1" s="145"/>
      <c r="QIT1" s="145"/>
      <c r="QIU1" s="145"/>
      <c r="QIV1" s="145"/>
      <c r="QIW1" s="145"/>
      <c r="QIX1" s="145"/>
      <c r="QIY1" s="145"/>
      <c r="QIZ1" s="145"/>
      <c r="QJA1" s="145"/>
      <c r="QJB1" s="145"/>
      <c r="QJC1" s="145"/>
      <c r="QJD1" s="145"/>
      <c r="QJE1" s="145"/>
      <c r="QJF1" s="145"/>
      <c r="QJG1" s="145"/>
      <c r="QJH1" s="145"/>
      <c r="QJI1" s="145"/>
      <c r="QJJ1" s="145"/>
      <c r="QJK1" s="145"/>
      <c r="QJL1" s="145"/>
      <c r="QJM1" s="145"/>
      <c r="QJN1" s="145"/>
      <c r="QJO1" s="145"/>
      <c r="QJP1" s="145"/>
      <c r="QJQ1" s="145"/>
      <c r="QJR1" s="145"/>
      <c r="QJS1" s="145"/>
      <c r="QJT1" s="145"/>
      <c r="QJU1" s="145"/>
      <c r="QJV1" s="145"/>
      <c r="QJW1" s="145"/>
      <c r="QJX1" s="145"/>
      <c r="QJY1" s="145"/>
      <c r="QJZ1" s="145"/>
      <c r="QKA1" s="145"/>
      <c r="QKB1" s="145"/>
      <c r="QKC1" s="145"/>
      <c r="QKD1" s="145"/>
      <c r="QKE1" s="145"/>
      <c r="QKF1" s="145"/>
      <c r="QKG1" s="145"/>
      <c r="QKH1" s="145"/>
      <c r="QKI1" s="145"/>
      <c r="QKJ1" s="145"/>
      <c r="QKK1" s="145"/>
      <c r="QKL1" s="145"/>
      <c r="QKM1" s="145"/>
      <c r="QKN1" s="145"/>
      <c r="QKO1" s="145"/>
      <c r="QKP1" s="145"/>
      <c r="QKQ1" s="145"/>
      <c r="QKR1" s="145"/>
      <c r="QKS1" s="145"/>
      <c r="QKT1" s="145"/>
      <c r="QKU1" s="145"/>
      <c r="QKV1" s="145"/>
      <c r="QKW1" s="145"/>
      <c r="QKX1" s="145"/>
      <c r="QKY1" s="145"/>
      <c r="QKZ1" s="145"/>
      <c r="QLA1" s="145"/>
      <c r="QLB1" s="145"/>
      <c r="QLC1" s="145"/>
      <c r="QLD1" s="145"/>
      <c r="QLE1" s="145"/>
      <c r="QLF1" s="145"/>
      <c r="QLG1" s="145"/>
      <c r="QLH1" s="145"/>
      <c r="QLI1" s="145"/>
      <c r="QLJ1" s="145"/>
      <c r="QLK1" s="145"/>
      <c r="QLL1" s="145"/>
      <c r="QLM1" s="145"/>
      <c r="QLN1" s="145"/>
      <c r="QLO1" s="145"/>
      <c r="QLP1" s="145"/>
      <c r="QLQ1" s="145"/>
      <c r="QLR1" s="145"/>
      <c r="QLS1" s="145"/>
      <c r="QLT1" s="145"/>
      <c r="QLU1" s="145"/>
      <c r="QLV1" s="145"/>
      <c r="QLW1" s="145"/>
      <c r="QLX1" s="145"/>
      <c r="QLY1" s="145"/>
      <c r="QLZ1" s="145"/>
      <c r="QMA1" s="145"/>
      <c r="QMB1" s="145"/>
      <c r="QMC1" s="145"/>
      <c r="QMD1" s="145"/>
      <c r="QME1" s="145"/>
      <c r="QMF1" s="145"/>
      <c r="QMG1" s="145"/>
      <c r="QMH1" s="145"/>
      <c r="QMI1" s="145"/>
      <c r="QMJ1" s="145"/>
      <c r="QMK1" s="145"/>
      <c r="QML1" s="145"/>
      <c r="QMM1" s="145"/>
      <c r="QMN1" s="145"/>
      <c r="QMO1" s="145"/>
      <c r="QMP1" s="145"/>
      <c r="QMQ1" s="145"/>
      <c r="QMR1" s="145"/>
      <c r="QMS1" s="145"/>
      <c r="QMT1" s="145"/>
      <c r="QMU1" s="145"/>
      <c r="QMV1" s="145"/>
      <c r="QMW1" s="145"/>
      <c r="QMX1" s="145"/>
      <c r="QMY1" s="145"/>
      <c r="QMZ1" s="145"/>
      <c r="QNA1" s="145"/>
      <c r="QNB1" s="145"/>
      <c r="QNC1" s="145"/>
      <c r="QND1" s="145"/>
      <c r="QNE1" s="145"/>
      <c r="QNF1" s="145"/>
      <c r="QNG1" s="145"/>
      <c r="QNH1" s="145"/>
      <c r="QNI1" s="145"/>
      <c r="QNJ1" s="145"/>
      <c r="QNK1" s="145"/>
      <c r="QNL1" s="145"/>
      <c r="QNM1" s="145"/>
      <c r="QNN1" s="145"/>
      <c r="QNO1" s="145"/>
      <c r="QNP1" s="145"/>
      <c r="QNQ1" s="145"/>
      <c r="QNR1" s="145"/>
      <c r="QNS1" s="145"/>
      <c r="QNT1" s="145"/>
      <c r="QNU1" s="145"/>
      <c r="QNV1" s="145"/>
      <c r="QNW1" s="145"/>
      <c r="QNX1" s="145"/>
      <c r="QNY1" s="145"/>
      <c r="QNZ1" s="145"/>
      <c r="QOA1" s="145"/>
      <c r="QOB1" s="145"/>
      <c r="QOC1" s="145"/>
      <c r="QOD1" s="145"/>
      <c r="QOE1" s="145"/>
      <c r="QOF1" s="145"/>
      <c r="QOG1" s="145"/>
      <c r="QOH1" s="145"/>
      <c r="QOI1" s="145"/>
      <c r="QOJ1" s="145"/>
      <c r="QOK1" s="145"/>
      <c r="QOL1" s="145"/>
      <c r="QOM1" s="145"/>
      <c r="QON1" s="145"/>
      <c r="QOO1" s="145"/>
      <c r="QOP1" s="145"/>
      <c r="QOQ1" s="145"/>
      <c r="QOR1" s="145"/>
      <c r="QOS1" s="145"/>
      <c r="QOT1" s="145"/>
      <c r="QOU1" s="145"/>
      <c r="QOV1" s="145"/>
      <c r="QOW1" s="145"/>
      <c r="QOX1" s="145"/>
      <c r="QOY1" s="145"/>
      <c r="QOZ1" s="145"/>
      <c r="QPA1" s="145"/>
      <c r="QPB1" s="145"/>
      <c r="QPC1" s="145"/>
      <c r="QPD1" s="145"/>
      <c r="QPE1" s="145"/>
      <c r="QPF1" s="145"/>
      <c r="QPG1" s="145"/>
      <c r="QPH1" s="145"/>
      <c r="QPI1" s="145"/>
      <c r="QPJ1" s="145"/>
      <c r="QPK1" s="145"/>
      <c r="QPL1" s="145"/>
      <c r="QPM1" s="145"/>
      <c r="QPN1" s="145"/>
      <c r="QPO1" s="145"/>
      <c r="QPP1" s="145"/>
      <c r="QPQ1" s="145"/>
      <c r="QPR1" s="145"/>
      <c r="QPS1" s="145"/>
      <c r="QPT1" s="145"/>
      <c r="QPU1" s="145"/>
      <c r="QPV1" s="145"/>
      <c r="QPW1" s="145"/>
      <c r="QPX1" s="145"/>
      <c r="QPY1" s="145"/>
      <c r="QPZ1" s="145"/>
      <c r="QQA1" s="145"/>
      <c r="QQB1" s="145"/>
      <c r="QQC1" s="145"/>
      <c r="QQD1" s="145"/>
      <c r="QQE1" s="145"/>
      <c r="QQF1" s="145"/>
      <c r="QQG1" s="145"/>
      <c r="QQH1" s="145"/>
      <c r="QQI1" s="145"/>
      <c r="QQJ1" s="145"/>
      <c r="QQK1" s="145"/>
      <c r="QQL1" s="145"/>
      <c r="QQM1" s="145"/>
      <c r="QQN1" s="145"/>
      <c r="QQO1" s="145"/>
      <c r="QQP1" s="145"/>
      <c r="QQQ1" s="145"/>
      <c r="QQR1" s="145"/>
      <c r="QQS1" s="145"/>
      <c r="QQT1" s="145"/>
      <c r="QQU1" s="145"/>
      <c r="QQV1" s="145"/>
      <c r="QQW1" s="145"/>
      <c r="QQX1" s="145"/>
      <c r="QQY1" s="145"/>
      <c r="QQZ1" s="145"/>
      <c r="QRA1" s="145"/>
      <c r="QRB1" s="145"/>
      <c r="QRC1" s="145"/>
      <c r="QRD1" s="145"/>
      <c r="QRE1" s="145"/>
      <c r="QRF1" s="145"/>
      <c r="QRG1" s="145"/>
      <c r="QRH1" s="145"/>
      <c r="QRI1" s="145"/>
      <c r="QRJ1" s="145"/>
      <c r="QRK1" s="145"/>
      <c r="QRL1" s="145"/>
      <c r="QRM1" s="145"/>
      <c r="QRN1" s="145"/>
      <c r="QRO1" s="145"/>
      <c r="QRP1" s="145"/>
      <c r="QRQ1" s="145"/>
      <c r="QRR1" s="145"/>
      <c r="QRS1" s="145"/>
      <c r="QRT1" s="145"/>
      <c r="QRU1" s="145"/>
      <c r="QRV1" s="145"/>
      <c r="QRW1" s="145"/>
      <c r="QRX1" s="145"/>
      <c r="QRY1" s="145"/>
      <c r="QRZ1" s="145"/>
      <c r="QSA1" s="145"/>
      <c r="QSB1" s="145"/>
      <c r="QSC1" s="145"/>
      <c r="QSD1" s="145"/>
      <c r="QSE1" s="145"/>
      <c r="QSF1" s="145"/>
      <c r="QSG1" s="145"/>
      <c r="QSH1" s="145"/>
      <c r="QSI1" s="145"/>
      <c r="QSJ1" s="145"/>
      <c r="QSK1" s="145"/>
      <c r="QSL1" s="145"/>
      <c r="QSM1" s="145"/>
      <c r="QSN1" s="145"/>
      <c r="QSO1" s="145"/>
      <c r="QSP1" s="145"/>
      <c r="QSQ1" s="145"/>
      <c r="QSR1" s="145"/>
      <c r="QSS1" s="145"/>
      <c r="QST1" s="145"/>
      <c r="QSU1" s="145"/>
      <c r="QSV1" s="145"/>
      <c r="QSW1" s="145"/>
      <c r="QSX1" s="145"/>
      <c r="QSY1" s="145"/>
      <c r="QSZ1" s="145"/>
      <c r="QTA1" s="145"/>
      <c r="QTB1" s="145"/>
      <c r="QTC1" s="145"/>
      <c r="QTD1" s="145"/>
      <c r="QTE1" s="145"/>
      <c r="QTF1" s="145"/>
      <c r="QTG1" s="145"/>
      <c r="QTH1" s="145"/>
      <c r="QTI1" s="145"/>
      <c r="QTJ1" s="145"/>
      <c r="QTK1" s="145"/>
      <c r="QTL1" s="145"/>
      <c r="QTM1" s="145"/>
      <c r="QTN1" s="145"/>
      <c r="QTO1" s="145"/>
      <c r="QTP1" s="145"/>
      <c r="QTQ1" s="145"/>
      <c r="QTR1" s="145"/>
      <c r="QTS1" s="145"/>
      <c r="QTT1" s="145"/>
      <c r="QTU1" s="145"/>
      <c r="QTV1" s="145"/>
      <c r="QTW1" s="145"/>
      <c r="QTX1" s="145"/>
      <c r="QTY1" s="145"/>
      <c r="QTZ1" s="145"/>
      <c r="QUA1" s="145"/>
      <c r="QUB1" s="145"/>
      <c r="QUC1" s="145"/>
      <c r="QUD1" s="145"/>
      <c r="QUE1" s="145"/>
      <c r="QUF1" s="145"/>
      <c r="QUG1" s="145"/>
      <c r="QUH1" s="145"/>
      <c r="QUI1" s="145"/>
      <c r="QUJ1" s="145"/>
      <c r="QUK1" s="145"/>
      <c r="QUL1" s="145"/>
      <c r="QUM1" s="145"/>
      <c r="QUN1" s="145"/>
      <c r="QUO1" s="145"/>
      <c r="QUP1" s="145"/>
      <c r="QUQ1" s="145"/>
      <c r="QUR1" s="145"/>
      <c r="QUS1" s="145"/>
      <c r="QUT1" s="145"/>
      <c r="QUU1" s="145"/>
      <c r="QUV1" s="145"/>
      <c r="QUW1" s="145"/>
      <c r="QUX1" s="145"/>
      <c r="QUY1" s="145"/>
      <c r="QUZ1" s="145"/>
      <c r="QVA1" s="145"/>
      <c r="QVB1" s="145"/>
      <c r="QVC1" s="145"/>
      <c r="QVD1" s="145"/>
      <c r="QVE1" s="145"/>
      <c r="QVF1" s="145"/>
      <c r="QVG1" s="145"/>
      <c r="QVH1" s="145"/>
      <c r="QVI1" s="145"/>
      <c r="QVJ1" s="145"/>
      <c r="QVK1" s="145"/>
      <c r="QVL1" s="145"/>
      <c r="QVM1" s="145"/>
      <c r="QVN1" s="145"/>
      <c r="QVO1" s="145"/>
      <c r="QVP1" s="145"/>
      <c r="QVQ1" s="145"/>
      <c r="QVR1" s="145"/>
      <c r="QVS1" s="145"/>
      <c r="QVT1" s="145"/>
      <c r="QVU1" s="145"/>
      <c r="QVV1" s="145"/>
      <c r="QVW1" s="145"/>
      <c r="QVX1" s="145"/>
      <c r="QVY1" s="145"/>
      <c r="QVZ1" s="145"/>
      <c r="QWA1" s="145"/>
      <c r="QWB1" s="145"/>
      <c r="QWC1" s="145"/>
      <c r="QWD1" s="145"/>
      <c r="QWE1" s="145"/>
      <c r="QWF1" s="145"/>
      <c r="QWG1" s="145"/>
      <c r="QWH1" s="145"/>
      <c r="QWI1" s="145"/>
      <c r="QWJ1" s="145"/>
      <c r="QWK1" s="145"/>
      <c r="QWL1" s="145"/>
      <c r="QWM1" s="145"/>
      <c r="QWN1" s="145"/>
      <c r="QWO1" s="145"/>
      <c r="QWP1" s="145"/>
      <c r="QWQ1" s="145"/>
      <c r="QWR1" s="145"/>
      <c r="QWS1" s="145"/>
      <c r="QWT1" s="145"/>
      <c r="QWU1" s="145"/>
      <c r="QWV1" s="145"/>
      <c r="QWW1" s="145"/>
      <c r="QWX1" s="145"/>
      <c r="QWY1" s="145"/>
      <c r="QWZ1" s="145"/>
      <c r="QXA1" s="145"/>
      <c r="QXB1" s="145"/>
      <c r="QXC1" s="145"/>
      <c r="QXD1" s="145"/>
      <c r="QXE1" s="145"/>
      <c r="QXF1" s="145"/>
      <c r="QXG1" s="145"/>
      <c r="QXH1" s="145"/>
      <c r="QXI1" s="145"/>
      <c r="QXJ1" s="145"/>
      <c r="QXK1" s="145"/>
      <c r="QXL1" s="145"/>
      <c r="QXM1" s="145"/>
      <c r="QXN1" s="145"/>
      <c r="QXO1" s="145"/>
      <c r="QXP1" s="145"/>
      <c r="QXQ1" s="145"/>
      <c r="QXR1" s="145"/>
      <c r="QXS1" s="145"/>
      <c r="QXT1" s="145"/>
      <c r="QXU1" s="145"/>
      <c r="QXV1" s="145"/>
      <c r="QXW1" s="145"/>
      <c r="QXX1" s="145"/>
      <c r="QXY1" s="145"/>
      <c r="QXZ1" s="145"/>
      <c r="QYA1" s="145"/>
      <c r="QYB1" s="145"/>
      <c r="QYC1" s="145"/>
      <c r="QYD1" s="145"/>
      <c r="QYE1" s="145"/>
      <c r="QYF1" s="145"/>
      <c r="QYG1" s="145"/>
      <c r="QYH1" s="145"/>
      <c r="QYI1" s="145"/>
      <c r="QYJ1" s="145"/>
      <c r="QYK1" s="145"/>
      <c r="QYL1" s="145"/>
      <c r="QYM1" s="145"/>
      <c r="QYN1" s="145"/>
      <c r="QYO1" s="145"/>
      <c r="QYP1" s="145"/>
      <c r="QYQ1" s="145"/>
      <c r="QYR1" s="145"/>
      <c r="QYS1" s="145"/>
      <c r="QYT1" s="145"/>
      <c r="QYU1" s="145"/>
      <c r="QYV1" s="145"/>
      <c r="QYW1" s="145"/>
      <c r="QYX1" s="145"/>
      <c r="QYY1" s="145"/>
      <c r="QYZ1" s="145"/>
      <c r="QZA1" s="145"/>
      <c r="QZB1" s="145"/>
      <c r="QZC1" s="145"/>
      <c r="QZD1" s="145"/>
      <c r="QZE1" s="145"/>
      <c r="QZF1" s="145"/>
      <c r="QZG1" s="145"/>
      <c r="QZH1" s="145"/>
      <c r="QZI1" s="145"/>
      <c r="QZJ1" s="145"/>
      <c r="QZK1" s="145"/>
      <c r="QZL1" s="145"/>
      <c r="QZM1" s="145"/>
      <c r="QZN1" s="145"/>
      <c r="QZO1" s="145"/>
      <c r="QZP1" s="145"/>
      <c r="QZQ1" s="145"/>
      <c r="QZR1" s="145"/>
      <c r="QZS1" s="145"/>
      <c r="QZT1" s="145"/>
      <c r="QZU1" s="145"/>
      <c r="QZV1" s="145"/>
      <c r="QZW1" s="145"/>
      <c r="QZX1" s="145"/>
      <c r="QZY1" s="145"/>
      <c r="QZZ1" s="145"/>
      <c r="RAA1" s="145"/>
      <c r="RAB1" s="145"/>
      <c r="RAC1" s="145"/>
      <c r="RAD1" s="145"/>
      <c r="RAE1" s="145"/>
      <c r="RAF1" s="145"/>
      <c r="RAG1" s="145"/>
      <c r="RAH1" s="145"/>
      <c r="RAI1" s="145"/>
      <c r="RAJ1" s="145"/>
      <c r="RAK1" s="145"/>
      <c r="RAL1" s="145"/>
      <c r="RAM1" s="145"/>
      <c r="RAN1" s="145"/>
      <c r="RAO1" s="145"/>
      <c r="RAP1" s="145"/>
      <c r="RAQ1" s="145"/>
      <c r="RAR1" s="145"/>
      <c r="RAS1" s="145"/>
      <c r="RAT1" s="145"/>
      <c r="RAU1" s="145"/>
      <c r="RAV1" s="145"/>
      <c r="RAW1" s="145"/>
      <c r="RAX1" s="145"/>
      <c r="RAY1" s="145"/>
      <c r="RAZ1" s="145"/>
      <c r="RBA1" s="145"/>
      <c r="RBB1" s="145"/>
      <c r="RBC1" s="145"/>
      <c r="RBD1" s="145"/>
      <c r="RBE1" s="145"/>
      <c r="RBF1" s="145"/>
      <c r="RBG1" s="145"/>
      <c r="RBH1" s="145"/>
      <c r="RBI1" s="145"/>
      <c r="RBJ1" s="145"/>
      <c r="RBK1" s="145"/>
      <c r="RBL1" s="145"/>
      <c r="RBM1" s="145"/>
      <c r="RBN1" s="145"/>
      <c r="RBO1" s="145"/>
      <c r="RBP1" s="145"/>
      <c r="RBQ1" s="145"/>
      <c r="RBR1" s="145"/>
      <c r="RBS1" s="145"/>
      <c r="RBT1" s="145"/>
      <c r="RBU1" s="145"/>
      <c r="RBV1" s="145"/>
      <c r="RBW1" s="145"/>
      <c r="RBX1" s="145"/>
      <c r="RBY1" s="145"/>
      <c r="RBZ1" s="145"/>
      <c r="RCA1" s="145"/>
      <c r="RCB1" s="145"/>
      <c r="RCC1" s="145"/>
      <c r="RCD1" s="145"/>
      <c r="RCE1" s="145"/>
      <c r="RCF1" s="145"/>
      <c r="RCG1" s="145"/>
      <c r="RCH1" s="145"/>
      <c r="RCI1" s="145"/>
      <c r="RCJ1" s="145"/>
      <c r="RCK1" s="145"/>
      <c r="RCL1" s="145"/>
      <c r="RCM1" s="145"/>
      <c r="RCN1" s="145"/>
      <c r="RCO1" s="145"/>
      <c r="RCP1" s="145"/>
      <c r="RCQ1" s="145"/>
      <c r="RCR1" s="145"/>
      <c r="RCS1" s="145"/>
      <c r="RCT1" s="145"/>
      <c r="RCU1" s="145"/>
      <c r="RCV1" s="145"/>
      <c r="RCW1" s="145"/>
      <c r="RCX1" s="145"/>
      <c r="RCY1" s="145"/>
      <c r="RCZ1" s="145"/>
      <c r="RDA1" s="145"/>
      <c r="RDB1" s="145"/>
      <c r="RDC1" s="145"/>
      <c r="RDD1" s="145"/>
      <c r="RDE1" s="145"/>
      <c r="RDF1" s="145"/>
      <c r="RDG1" s="145"/>
      <c r="RDH1" s="145"/>
      <c r="RDI1" s="145"/>
      <c r="RDJ1" s="145"/>
      <c r="RDK1" s="145"/>
      <c r="RDL1" s="145"/>
      <c r="RDM1" s="145"/>
      <c r="RDN1" s="145"/>
      <c r="RDO1" s="145"/>
      <c r="RDP1" s="145"/>
      <c r="RDQ1" s="145"/>
      <c r="RDR1" s="145"/>
      <c r="RDS1" s="145"/>
      <c r="RDT1" s="145"/>
      <c r="RDU1" s="145"/>
      <c r="RDV1" s="145"/>
      <c r="RDW1" s="145"/>
      <c r="RDX1" s="145"/>
      <c r="RDY1" s="145"/>
      <c r="RDZ1" s="145"/>
      <c r="REA1" s="145"/>
      <c r="REB1" s="145"/>
      <c r="REC1" s="145"/>
      <c r="RED1" s="145"/>
      <c r="REE1" s="145"/>
      <c r="REF1" s="145"/>
      <c r="REG1" s="145"/>
      <c r="REH1" s="145"/>
      <c r="REI1" s="145"/>
      <c r="REJ1" s="145"/>
      <c r="REK1" s="145"/>
      <c r="REL1" s="145"/>
      <c r="REM1" s="145"/>
      <c r="REN1" s="145"/>
      <c r="REO1" s="145"/>
      <c r="REP1" s="145"/>
      <c r="REQ1" s="145"/>
      <c r="RER1" s="145"/>
      <c r="RES1" s="145"/>
      <c r="RET1" s="145"/>
      <c r="REU1" s="145"/>
      <c r="REV1" s="145"/>
      <c r="REW1" s="145"/>
      <c r="REX1" s="145"/>
      <c r="REY1" s="145"/>
      <c r="REZ1" s="145"/>
      <c r="RFA1" s="145"/>
      <c r="RFB1" s="145"/>
      <c r="RFC1" s="145"/>
      <c r="RFD1" s="145"/>
      <c r="RFE1" s="145"/>
      <c r="RFF1" s="145"/>
      <c r="RFG1" s="145"/>
      <c r="RFH1" s="145"/>
      <c r="RFI1" s="145"/>
      <c r="RFJ1" s="145"/>
      <c r="RFK1" s="145"/>
      <c r="RFL1" s="145"/>
      <c r="RFM1" s="145"/>
      <c r="RFN1" s="145"/>
      <c r="RFO1" s="145"/>
      <c r="RFP1" s="145"/>
      <c r="RFQ1" s="145"/>
      <c r="RFR1" s="145"/>
      <c r="RFS1" s="145"/>
      <c r="RFT1" s="145"/>
      <c r="RFU1" s="145"/>
      <c r="RFV1" s="145"/>
      <c r="RFW1" s="145"/>
      <c r="RFX1" s="145"/>
      <c r="RFY1" s="145"/>
      <c r="RFZ1" s="145"/>
      <c r="RGA1" s="145"/>
      <c r="RGB1" s="145"/>
      <c r="RGC1" s="145"/>
      <c r="RGD1" s="145"/>
      <c r="RGE1" s="145"/>
      <c r="RGF1" s="145"/>
      <c r="RGG1" s="145"/>
      <c r="RGH1" s="145"/>
      <c r="RGI1" s="145"/>
      <c r="RGJ1" s="145"/>
      <c r="RGK1" s="145"/>
      <c r="RGL1" s="145"/>
      <c r="RGM1" s="145"/>
      <c r="RGN1" s="145"/>
      <c r="RGO1" s="145"/>
      <c r="RGP1" s="145"/>
      <c r="RGQ1" s="145"/>
      <c r="RGR1" s="145"/>
      <c r="RGS1" s="145"/>
      <c r="RGT1" s="145"/>
      <c r="RGU1" s="145"/>
      <c r="RGV1" s="145"/>
      <c r="RGW1" s="145"/>
      <c r="RGX1" s="145"/>
      <c r="RGY1" s="145"/>
      <c r="RGZ1" s="145"/>
      <c r="RHA1" s="145"/>
      <c r="RHB1" s="145"/>
      <c r="RHC1" s="145"/>
      <c r="RHD1" s="145"/>
      <c r="RHE1" s="145"/>
      <c r="RHF1" s="145"/>
      <c r="RHG1" s="145"/>
      <c r="RHH1" s="145"/>
      <c r="RHI1" s="145"/>
      <c r="RHJ1" s="145"/>
      <c r="RHK1" s="145"/>
      <c r="RHL1" s="145"/>
      <c r="RHM1" s="145"/>
      <c r="RHN1" s="145"/>
      <c r="RHO1" s="145"/>
      <c r="RHP1" s="145"/>
      <c r="RHQ1" s="145"/>
      <c r="RHR1" s="145"/>
      <c r="RHS1" s="145"/>
      <c r="RHT1" s="145"/>
      <c r="RHU1" s="145"/>
      <c r="RHV1" s="145"/>
      <c r="RHW1" s="145"/>
      <c r="RHX1" s="145"/>
      <c r="RHY1" s="145"/>
      <c r="RHZ1" s="145"/>
      <c r="RIA1" s="145"/>
      <c r="RIB1" s="145"/>
      <c r="RIC1" s="145"/>
      <c r="RID1" s="145"/>
      <c r="RIE1" s="145"/>
      <c r="RIF1" s="145"/>
      <c r="RIG1" s="145"/>
      <c r="RIH1" s="145"/>
      <c r="RII1" s="145"/>
      <c r="RIJ1" s="145"/>
      <c r="RIK1" s="145"/>
      <c r="RIL1" s="145"/>
      <c r="RIM1" s="145"/>
      <c r="RIN1" s="145"/>
      <c r="RIO1" s="145"/>
      <c r="RIP1" s="145"/>
      <c r="RIQ1" s="145"/>
      <c r="RIR1" s="145"/>
      <c r="RIS1" s="145"/>
      <c r="RIT1" s="145"/>
      <c r="RIU1" s="145"/>
      <c r="RIV1" s="145"/>
      <c r="RIW1" s="145"/>
      <c r="RIX1" s="145"/>
      <c r="RIY1" s="145"/>
      <c r="RIZ1" s="145"/>
      <c r="RJA1" s="145"/>
      <c r="RJB1" s="145"/>
      <c r="RJC1" s="145"/>
      <c r="RJD1" s="145"/>
      <c r="RJE1" s="145"/>
      <c r="RJF1" s="145"/>
      <c r="RJG1" s="145"/>
      <c r="RJH1" s="145"/>
      <c r="RJI1" s="145"/>
      <c r="RJJ1" s="145"/>
      <c r="RJK1" s="145"/>
      <c r="RJL1" s="145"/>
      <c r="RJM1" s="145"/>
      <c r="RJN1" s="145"/>
      <c r="RJO1" s="145"/>
      <c r="RJP1" s="145"/>
      <c r="RJQ1" s="145"/>
      <c r="RJR1" s="145"/>
      <c r="RJS1" s="145"/>
      <c r="RJT1" s="145"/>
      <c r="RJU1" s="145"/>
      <c r="RJV1" s="145"/>
      <c r="RJW1" s="145"/>
      <c r="RJX1" s="145"/>
      <c r="RJY1" s="145"/>
      <c r="RJZ1" s="145"/>
      <c r="RKA1" s="145"/>
      <c r="RKB1" s="145"/>
      <c r="RKC1" s="145"/>
      <c r="RKD1" s="145"/>
      <c r="RKE1" s="145"/>
      <c r="RKF1" s="145"/>
      <c r="RKG1" s="145"/>
      <c r="RKH1" s="145"/>
      <c r="RKI1" s="145"/>
      <c r="RKJ1" s="145"/>
      <c r="RKK1" s="145"/>
      <c r="RKL1" s="145"/>
      <c r="RKM1" s="145"/>
      <c r="RKN1" s="145"/>
      <c r="RKO1" s="145"/>
      <c r="RKP1" s="145"/>
      <c r="RKQ1" s="145"/>
      <c r="RKR1" s="145"/>
      <c r="RKS1" s="145"/>
      <c r="RKT1" s="145"/>
      <c r="RKU1" s="145"/>
      <c r="RKV1" s="145"/>
      <c r="RKW1" s="145"/>
      <c r="RKX1" s="145"/>
      <c r="RKY1" s="145"/>
      <c r="RKZ1" s="145"/>
      <c r="RLA1" s="145"/>
      <c r="RLB1" s="145"/>
      <c r="RLC1" s="145"/>
      <c r="RLD1" s="145"/>
      <c r="RLE1" s="145"/>
      <c r="RLF1" s="145"/>
      <c r="RLG1" s="145"/>
      <c r="RLH1" s="145"/>
      <c r="RLI1" s="145"/>
      <c r="RLJ1" s="145"/>
      <c r="RLK1" s="145"/>
      <c r="RLL1" s="145"/>
      <c r="RLM1" s="145"/>
      <c r="RLN1" s="145"/>
      <c r="RLO1" s="145"/>
      <c r="RLP1" s="145"/>
      <c r="RLQ1" s="145"/>
      <c r="RLR1" s="145"/>
      <c r="RLS1" s="145"/>
      <c r="RLT1" s="145"/>
      <c r="RLU1" s="145"/>
      <c r="RLV1" s="145"/>
      <c r="RLW1" s="145"/>
      <c r="RLX1" s="145"/>
      <c r="RLY1" s="145"/>
      <c r="RLZ1" s="145"/>
      <c r="RMA1" s="145"/>
      <c r="RMB1" s="145"/>
      <c r="RMC1" s="145"/>
      <c r="RMD1" s="145"/>
      <c r="RME1" s="145"/>
      <c r="RMF1" s="145"/>
      <c r="RMG1" s="145"/>
      <c r="RMH1" s="145"/>
      <c r="RMI1" s="145"/>
      <c r="RMJ1" s="145"/>
      <c r="RMK1" s="145"/>
      <c r="RML1" s="145"/>
      <c r="RMM1" s="145"/>
      <c r="RMN1" s="145"/>
      <c r="RMO1" s="145"/>
      <c r="RMP1" s="145"/>
      <c r="RMQ1" s="145"/>
      <c r="RMR1" s="145"/>
      <c r="RMS1" s="145"/>
      <c r="RMT1" s="145"/>
      <c r="RMU1" s="145"/>
      <c r="RMV1" s="145"/>
      <c r="RMW1" s="145"/>
      <c r="RMX1" s="145"/>
      <c r="RMY1" s="145"/>
      <c r="RMZ1" s="145"/>
      <c r="RNA1" s="145"/>
      <c r="RNB1" s="145"/>
      <c r="RNC1" s="145"/>
      <c r="RND1" s="145"/>
      <c r="RNE1" s="145"/>
      <c r="RNF1" s="145"/>
      <c r="RNG1" s="145"/>
      <c r="RNH1" s="145"/>
      <c r="RNI1" s="145"/>
      <c r="RNJ1" s="145"/>
      <c r="RNK1" s="145"/>
      <c r="RNL1" s="145"/>
      <c r="RNM1" s="145"/>
      <c r="RNN1" s="145"/>
      <c r="RNO1" s="145"/>
      <c r="RNP1" s="145"/>
      <c r="RNQ1" s="145"/>
      <c r="RNR1" s="145"/>
      <c r="RNS1" s="145"/>
      <c r="RNT1" s="145"/>
      <c r="RNU1" s="145"/>
      <c r="RNV1" s="145"/>
      <c r="RNW1" s="145"/>
      <c r="RNX1" s="145"/>
      <c r="RNY1" s="145"/>
      <c r="RNZ1" s="145"/>
      <c r="ROA1" s="145"/>
      <c r="ROB1" s="145"/>
      <c r="ROC1" s="145"/>
      <c r="ROD1" s="145"/>
      <c r="ROE1" s="145"/>
      <c r="ROF1" s="145"/>
      <c r="ROG1" s="145"/>
      <c r="ROH1" s="145"/>
      <c r="ROI1" s="145"/>
      <c r="ROJ1" s="145"/>
      <c r="ROK1" s="145"/>
      <c r="ROL1" s="145"/>
      <c r="ROM1" s="145"/>
      <c r="RON1" s="145"/>
      <c r="ROO1" s="145"/>
      <c r="ROP1" s="145"/>
      <c r="ROQ1" s="145"/>
      <c r="ROR1" s="145"/>
      <c r="ROS1" s="145"/>
      <c r="ROT1" s="145"/>
      <c r="ROU1" s="145"/>
      <c r="ROV1" s="145"/>
      <c r="ROW1" s="145"/>
      <c r="ROX1" s="145"/>
      <c r="ROY1" s="145"/>
      <c r="ROZ1" s="145"/>
      <c r="RPA1" s="145"/>
      <c r="RPB1" s="145"/>
      <c r="RPC1" s="145"/>
      <c r="RPD1" s="145"/>
      <c r="RPE1" s="145"/>
      <c r="RPF1" s="145"/>
      <c r="RPG1" s="145"/>
      <c r="RPH1" s="145"/>
      <c r="RPI1" s="145"/>
      <c r="RPJ1" s="145"/>
      <c r="RPK1" s="145"/>
      <c r="RPL1" s="145"/>
      <c r="RPM1" s="145"/>
      <c r="RPN1" s="145"/>
      <c r="RPO1" s="145"/>
      <c r="RPP1" s="145"/>
      <c r="RPQ1" s="145"/>
      <c r="RPR1" s="145"/>
      <c r="RPS1" s="145"/>
      <c r="RPT1" s="145"/>
      <c r="RPU1" s="145"/>
      <c r="RPV1" s="145"/>
      <c r="RPW1" s="145"/>
      <c r="RPX1" s="145"/>
      <c r="RPY1" s="145"/>
      <c r="RPZ1" s="145"/>
      <c r="RQA1" s="145"/>
      <c r="RQB1" s="145"/>
      <c r="RQC1" s="145"/>
      <c r="RQD1" s="145"/>
      <c r="RQE1" s="145"/>
      <c r="RQF1" s="145"/>
      <c r="RQG1" s="145"/>
      <c r="RQH1" s="145"/>
      <c r="RQI1" s="145"/>
      <c r="RQJ1" s="145"/>
      <c r="RQK1" s="145"/>
      <c r="RQL1" s="145"/>
      <c r="RQM1" s="145"/>
      <c r="RQN1" s="145"/>
      <c r="RQO1" s="145"/>
      <c r="RQP1" s="145"/>
      <c r="RQQ1" s="145"/>
      <c r="RQR1" s="145"/>
      <c r="RQS1" s="145"/>
      <c r="RQT1" s="145"/>
      <c r="RQU1" s="145"/>
      <c r="RQV1" s="145"/>
      <c r="RQW1" s="145"/>
      <c r="RQX1" s="145"/>
      <c r="RQY1" s="145"/>
      <c r="RQZ1" s="145"/>
      <c r="RRA1" s="145"/>
      <c r="RRB1" s="145"/>
      <c r="RRC1" s="145"/>
      <c r="RRD1" s="145"/>
      <c r="RRE1" s="145"/>
      <c r="RRF1" s="145"/>
      <c r="RRG1" s="145"/>
      <c r="RRH1" s="145"/>
      <c r="RRI1" s="145"/>
      <c r="RRJ1" s="145"/>
      <c r="RRK1" s="145"/>
      <c r="RRL1" s="145"/>
      <c r="RRM1" s="145"/>
      <c r="RRN1" s="145"/>
      <c r="RRO1" s="145"/>
      <c r="RRP1" s="145"/>
      <c r="RRQ1" s="145"/>
      <c r="RRR1" s="145"/>
      <c r="RRS1" s="145"/>
      <c r="RRT1" s="145"/>
      <c r="RRU1" s="145"/>
      <c r="RRV1" s="145"/>
      <c r="RRW1" s="145"/>
      <c r="RRX1" s="145"/>
      <c r="RRY1" s="145"/>
      <c r="RRZ1" s="145"/>
      <c r="RSA1" s="145"/>
      <c r="RSB1" s="145"/>
      <c r="RSC1" s="145"/>
      <c r="RSD1" s="145"/>
      <c r="RSE1" s="145"/>
      <c r="RSF1" s="145"/>
      <c r="RSG1" s="145"/>
      <c r="RSH1" s="145"/>
      <c r="RSI1" s="145"/>
      <c r="RSJ1" s="145"/>
      <c r="RSK1" s="145"/>
      <c r="RSL1" s="145"/>
      <c r="RSM1" s="145"/>
      <c r="RSN1" s="145"/>
      <c r="RSO1" s="145"/>
      <c r="RSP1" s="145"/>
      <c r="RSQ1" s="145"/>
      <c r="RSR1" s="145"/>
      <c r="RSS1" s="145"/>
      <c r="RST1" s="145"/>
      <c r="RSU1" s="145"/>
      <c r="RSV1" s="145"/>
      <c r="RSW1" s="145"/>
      <c r="RSX1" s="145"/>
      <c r="RSY1" s="145"/>
      <c r="RSZ1" s="145"/>
      <c r="RTA1" s="145"/>
      <c r="RTB1" s="145"/>
      <c r="RTC1" s="145"/>
      <c r="RTD1" s="145"/>
      <c r="RTE1" s="145"/>
      <c r="RTF1" s="145"/>
      <c r="RTG1" s="145"/>
      <c r="RTH1" s="145"/>
      <c r="RTI1" s="145"/>
      <c r="RTJ1" s="145"/>
      <c r="RTK1" s="145"/>
      <c r="RTL1" s="145"/>
      <c r="RTM1" s="145"/>
      <c r="RTN1" s="145"/>
      <c r="RTO1" s="145"/>
      <c r="RTP1" s="145"/>
      <c r="RTQ1" s="145"/>
      <c r="RTR1" s="145"/>
      <c r="RTS1" s="145"/>
      <c r="RTT1" s="145"/>
      <c r="RTU1" s="145"/>
      <c r="RTV1" s="145"/>
      <c r="RTW1" s="145"/>
      <c r="RTX1" s="145"/>
      <c r="RTY1" s="145"/>
      <c r="RTZ1" s="145"/>
      <c r="RUA1" s="145"/>
      <c r="RUB1" s="145"/>
      <c r="RUC1" s="145"/>
      <c r="RUD1" s="145"/>
      <c r="RUE1" s="145"/>
      <c r="RUF1" s="145"/>
      <c r="RUG1" s="145"/>
      <c r="RUH1" s="145"/>
      <c r="RUI1" s="145"/>
      <c r="RUJ1" s="145"/>
      <c r="RUK1" s="145"/>
      <c r="RUL1" s="145"/>
      <c r="RUM1" s="145"/>
      <c r="RUN1" s="145"/>
      <c r="RUO1" s="145"/>
      <c r="RUP1" s="145"/>
      <c r="RUQ1" s="145"/>
      <c r="RUR1" s="145"/>
      <c r="RUS1" s="145"/>
      <c r="RUT1" s="145"/>
      <c r="RUU1" s="145"/>
      <c r="RUV1" s="145"/>
      <c r="RUW1" s="145"/>
      <c r="RUX1" s="145"/>
      <c r="RUY1" s="145"/>
      <c r="RUZ1" s="145"/>
      <c r="RVA1" s="145"/>
      <c r="RVB1" s="145"/>
      <c r="RVC1" s="145"/>
      <c r="RVD1" s="145"/>
      <c r="RVE1" s="145"/>
      <c r="RVF1" s="145"/>
      <c r="RVG1" s="145"/>
      <c r="RVH1" s="145"/>
      <c r="RVI1" s="145"/>
      <c r="RVJ1" s="145"/>
      <c r="RVK1" s="145"/>
      <c r="RVL1" s="145"/>
      <c r="RVM1" s="145"/>
      <c r="RVN1" s="145"/>
      <c r="RVO1" s="145"/>
      <c r="RVP1" s="145"/>
      <c r="RVQ1" s="145"/>
      <c r="RVR1" s="145"/>
      <c r="RVS1" s="145"/>
      <c r="RVT1" s="145"/>
      <c r="RVU1" s="145"/>
      <c r="RVV1" s="145"/>
      <c r="RVW1" s="145"/>
      <c r="RVX1" s="145"/>
      <c r="RVY1" s="145"/>
      <c r="RVZ1" s="145"/>
      <c r="RWA1" s="145"/>
      <c r="RWB1" s="145"/>
      <c r="RWC1" s="145"/>
      <c r="RWD1" s="145"/>
      <c r="RWE1" s="145"/>
      <c r="RWF1" s="145"/>
      <c r="RWG1" s="145"/>
      <c r="RWH1" s="145"/>
      <c r="RWI1" s="145"/>
      <c r="RWJ1" s="145"/>
      <c r="RWK1" s="145"/>
      <c r="RWL1" s="145"/>
      <c r="RWM1" s="145"/>
      <c r="RWN1" s="145"/>
      <c r="RWO1" s="145"/>
      <c r="RWP1" s="145"/>
      <c r="RWQ1" s="145"/>
      <c r="RWR1" s="145"/>
      <c r="RWS1" s="145"/>
      <c r="RWT1" s="145"/>
      <c r="RWU1" s="145"/>
      <c r="RWV1" s="145"/>
      <c r="RWW1" s="145"/>
      <c r="RWX1" s="145"/>
      <c r="RWY1" s="145"/>
      <c r="RWZ1" s="145"/>
      <c r="RXA1" s="145"/>
      <c r="RXB1" s="145"/>
      <c r="RXC1" s="145"/>
      <c r="RXD1" s="145"/>
      <c r="RXE1" s="145"/>
      <c r="RXF1" s="145"/>
      <c r="RXG1" s="145"/>
      <c r="RXH1" s="145"/>
      <c r="RXI1" s="145"/>
      <c r="RXJ1" s="145"/>
      <c r="RXK1" s="145"/>
      <c r="RXL1" s="145"/>
      <c r="RXM1" s="145"/>
      <c r="RXN1" s="145"/>
      <c r="RXO1" s="145"/>
      <c r="RXP1" s="145"/>
      <c r="RXQ1" s="145"/>
      <c r="RXR1" s="145"/>
      <c r="RXS1" s="145"/>
      <c r="RXT1" s="145"/>
      <c r="RXU1" s="145"/>
      <c r="RXV1" s="145"/>
      <c r="RXW1" s="145"/>
      <c r="RXX1" s="145"/>
      <c r="RXY1" s="145"/>
      <c r="RXZ1" s="145"/>
      <c r="RYA1" s="145"/>
      <c r="RYB1" s="145"/>
      <c r="RYC1" s="145"/>
      <c r="RYD1" s="145"/>
      <c r="RYE1" s="145"/>
      <c r="RYF1" s="145"/>
      <c r="RYG1" s="145"/>
      <c r="RYH1" s="145"/>
      <c r="RYI1" s="145"/>
      <c r="RYJ1" s="145"/>
      <c r="RYK1" s="145"/>
      <c r="RYL1" s="145"/>
      <c r="RYM1" s="145"/>
      <c r="RYN1" s="145"/>
      <c r="RYO1" s="145"/>
      <c r="RYP1" s="145"/>
      <c r="RYQ1" s="145"/>
      <c r="RYR1" s="145"/>
      <c r="RYS1" s="145"/>
      <c r="RYT1" s="145"/>
      <c r="RYU1" s="145"/>
      <c r="RYV1" s="145"/>
      <c r="RYW1" s="145"/>
      <c r="RYX1" s="145"/>
      <c r="RYY1" s="145"/>
      <c r="RYZ1" s="145"/>
      <c r="RZA1" s="145"/>
      <c r="RZB1" s="145"/>
      <c r="RZC1" s="145"/>
      <c r="RZD1" s="145"/>
      <c r="RZE1" s="145"/>
      <c r="RZF1" s="145"/>
      <c r="RZG1" s="145"/>
      <c r="RZH1" s="145"/>
      <c r="RZI1" s="145"/>
      <c r="RZJ1" s="145"/>
      <c r="RZK1" s="145"/>
      <c r="RZL1" s="145"/>
      <c r="RZM1" s="145"/>
      <c r="RZN1" s="145"/>
      <c r="RZO1" s="145"/>
      <c r="RZP1" s="145"/>
      <c r="RZQ1" s="145"/>
      <c r="RZR1" s="145"/>
      <c r="RZS1" s="145"/>
      <c r="RZT1" s="145"/>
      <c r="RZU1" s="145"/>
      <c r="RZV1" s="145"/>
      <c r="RZW1" s="145"/>
      <c r="RZX1" s="145"/>
      <c r="RZY1" s="145"/>
      <c r="RZZ1" s="145"/>
      <c r="SAA1" s="145"/>
      <c r="SAB1" s="145"/>
      <c r="SAC1" s="145"/>
      <c r="SAD1" s="145"/>
      <c r="SAE1" s="145"/>
      <c r="SAF1" s="145"/>
      <c r="SAG1" s="145"/>
      <c r="SAH1" s="145"/>
      <c r="SAI1" s="145"/>
      <c r="SAJ1" s="145"/>
      <c r="SAK1" s="145"/>
      <c r="SAL1" s="145"/>
      <c r="SAM1" s="145"/>
      <c r="SAN1" s="145"/>
      <c r="SAO1" s="145"/>
      <c r="SAP1" s="145"/>
      <c r="SAQ1" s="145"/>
      <c r="SAR1" s="145"/>
      <c r="SAS1" s="145"/>
      <c r="SAT1" s="145"/>
      <c r="SAU1" s="145"/>
      <c r="SAV1" s="145"/>
      <c r="SAW1" s="145"/>
      <c r="SAX1" s="145"/>
      <c r="SAY1" s="145"/>
      <c r="SAZ1" s="145"/>
      <c r="SBA1" s="145"/>
      <c r="SBB1" s="145"/>
      <c r="SBC1" s="145"/>
      <c r="SBD1" s="145"/>
      <c r="SBE1" s="145"/>
      <c r="SBF1" s="145"/>
      <c r="SBG1" s="145"/>
      <c r="SBH1" s="145"/>
      <c r="SBI1" s="145"/>
      <c r="SBJ1" s="145"/>
      <c r="SBK1" s="145"/>
      <c r="SBL1" s="145"/>
      <c r="SBM1" s="145"/>
      <c r="SBN1" s="145"/>
      <c r="SBO1" s="145"/>
      <c r="SBP1" s="145"/>
      <c r="SBQ1" s="145"/>
      <c r="SBR1" s="145"/>
      <c r="SBS1" s="145"/>
      <c r="SBT1" s="145"/>
      <c r="SBU1" s="145"/>
      <c r="SBV1" s="145"/>
      <c r="SBW1" s="145"/>
      <c r="SBX1" s="145"/>
      <c r="SBY1" s="145"/>
      <c r="SBZ1" s="145"/>
      <c r="SCA1" s="145"/>
      <c r="SCB1" s="145"/>
      <c r="SCC1" s="145"/>
      <c r="SCD1" s="145"/>
      <c r="SCE1" s="145"/>
      <c r="SCF1" s="145"/>
      <c r="SCG1" s="145"/>
      <c r="SCH1" s="145"/>
      <c r="SCI1" s="145"/>
      <c r="SCJ1" s="145"/>
      <c r="SCK1" s="145"/>
      <c r="SCL1" s="145"/>
      <c r="SCM1" s="145"/>
      <c r="SCN1" s="145"/>
      <c r="SCO1" s="145"/>
      <c r="SCP1" s="145"/>
      <c r="SCQ1" s="145"/>
      <c r="SCR1" s="145"/>
      <c r="SCS1" s="145"/>
      <c r="SCT1" s="145"/>
      <c r="SCU1" s="145"/>
      <c r="SCV1" s="145"/>
      <c r="SCW1" s="145"/>
      <c r="SCX1" s="145"/>
      <c r="SCY1" s="145"/>
      <c r="SCZ1" s="145"/>
      <c r="SDA1" s="145"/>
      <c r="SDB1" s="145"/>
      <c r="SDC1" s="145"/>
      <c r="SDD1" s="145"/>
      <c r="SDE1" s="145"/>
      <c r="SDF1" s="145"/>
      <c r="SDG1" s="145"/>
      <c r="SDH1" s="145"/>
      <c r="SDI1" s="145"/>
      <c r="SDJ1" s="145"/>
      <c r="SDK1" s="145"/>
      <c r="SDL1" s="145"/>
      <c r="SDM1" s="145"/>
      <c r="SDN1" s="145"/>
      <c r="SDO1" s="145"/>
      <c r="SDP1" s="145"/>
      <c r="SDQ1" s="145"/>
      <c r="SDR1" s="145"/>
      <c r="SDS1" s="145"/>
      <c r="SDT1" s="145"/>
      <c r="SDU1" s="145"/>
      <c r="SDV1" s="145"/>
      <c r="SDW1" s="145"/>
      <c r="SDX1" s="145"/>
      <c r="SDY1" s="145"/>
      <c r="SDZ1" s="145"/>
      <c r="SEA1" s="145"/>
      <c r="SEB1" s="145"/>
      <c r="SEC1" s="145"/>
      <c r="SED1" s="145"/>
      <c r="SEE1" s="145"/>
      <c r="SEF1" s="145"/>
      <c r="SEG1" s="145"/>
      <c r="SEH1" s="145"/>
      <c r="SEI1" s="145"/>
      <c r="SEJ1" s="145"/>
      <c r="SEK1" s="145"/>
      <c r="SEL1" s="145"/>
      <c r="SEM1" s="145"/>
      <c r="SEN1" s="145"/>
      <c r="SEO1" s="145"/>
      <c r="SEP1" s="145"/>
      <c r="SEQ1" s="145"/>
      <c r="SER1" s="145"/>
      <c r="SES1" s="145"/>
      <c r="SET1" s="145"/>
      <c r="SEU1" s="145"/>
      <c r="SEV1" s="145"/>
      <c r="SEW1" s="145"/>
      <c r="SEX1" s="145"/>
      <c r="SEY1" s="145"/>
      <c r="SEZ1" s="145"/>
      <c r="SFA1" s="145"/>
      <c r="SFB1" s="145"/>
      <c r="SFC1" s="145"/>
      <c r="SFD1" s="145"/>
      <c r="SFE1" s="145"/>
      <c r="SFF1" s="145"/>
      <c r="SFG1" s="145"/>
      <c r="SFH1" s="145"/>
      <c r="SFI1" s="145"/>
      <c r="SFJ1" s="145"/>
      <c r="SFK1" s="145"/>
      <c r="SFL1" s="145"/>
      <c r="SFM1" s="145"/>
      <c r="SFN1" s="145"/>
      <c r="SFO1" s="145"/>
      <c r="SFP1" s="145"/>
      <c r="SFQ1" s="145"/>
      <c r="SFR1" s="145"/>
      <c r="SFS1" s="145"/>
      <c r="SFT1" s="145"/>
      <c r="SFU1" s="145"/>
      <c r="SFV1" s="145"/>
      <c r="SFW1" s="145"/>
      <c r="SFX1" s="145"/>
      <c r="SFY1" s="145"/>
      <c r="SFZ1" s="145"/>
      <c r="SGA1" s="145"/>
      <c r="SGB1" s="145"/>
      <c r="SGC1" s="145"/>
      <c r="SGD1" s="145"/>
      <c r="SGE1" s="145"/>
      <c r="SGF1" s="145"/>
      <c r="SGG1" s="145"/>
      <c r="SGH1" s="145"/>
      <c r="SGI1" s="145"/>
      <c r="SGJ1" s="145"/>
      <c r="SGK1" s="145"/>
      <c r="SGL1" s="145"/>
      <c r="SGM1" s="145"/>
      <c r="SGN1" s="145"/>
      <c r="SGO1" s="145"/>
      <c r="SGP1" s="145"/>
      <c r="SGQ1" s="145"/>
      <c r="SGR1" s="145"/>
      <c r="SGS1" s="145"/>
      <c r="SGT1" s="145"/>
      <c r="SGU1" s="145"/>
      <c r="SGV1" s="145"/>
      <c r="SGW1" s="145"/>
      <c r="SGX1" s="145"/>
      <c r="SGY1" s="145"/>
      <c r="SGZ1" s="145"/>
      <c r="SHA1" s="145"/>
      <c r="SHB1" s="145"/>
      <c r="SHC1" s="145"/>
      <c r="SHD1" s="145"/>
      <c r="SHE1" s="145"/>
      <c r="SHF1" s="145"/>
      <c r="SHG1" s="145"/>
      <c r="SHH1" s="145"/>
      <c r="SHI1" s="145"/>
      <c r="SHJ1" s="145"/>
      <c r="SHK1" s="145"/>
      <c r="SHL1" s="145"/>
      <c r="SHM1" s="145"/>
      <c r="SHN1" s="145"/>
      <c r="SHO1" s="145"/>
      <c r="SHP1" s="145"/>
      <c r="SHQ1" s="145"/>
      <c r="SHR1" s="145"/>
      <c r="SHS1" s="145"/>
      <c r="SHT1" s="145"/>
      <c r="SHU1" s="145"/>
      <c r="SHV1" s="145"/>
      <c r="SHW1" s="145"/>
      <c r="SHX1" s="145"/>
      <c r="SHY1" s="145"/>
      <c r="SHZ1" s="145"/>
      <c r="SIA1" s="145"/>
      <c r="SIB1" s="145"/>
      <c r="SIC1" s="145"/>
      <c r="SID1" s="145"/>
      <c r="SIE1" s="145"/>
      <c r="SIF1" s="145"/>
      <c r="SIG1" s="145"/>
      <c r="SIH1" s="145"/>
      <c r="SII1" s="145"/>
      <c r="SIJ1" s="145"/>
      <c r="SIK1" s="145"/>
      <c r="SIL1" s="145"/>
      <c r="SIM1" s="145"/>
      <c r="SIN1" s="145"/>
      <c r="SIO1" s="145"/>
      <c r="SIP1" s="145"/>
      <c r="SIQ1" s="145"/>
      <c r="SIR1" s="145"/>
      <c r="SIS1" s="145"/>
      <c r="SIT1" s="145"/>
      <c r="SIU1" s="145"/>
      <c r="SIV1" s="145"/>
      <c r="SIW1" s="145"/>
      <c r="SIX1" s="145"/>
      <c r="SIY1" s="145"/>
      <c r="SIZ1" s="145"/>
      <c r="SJA1" s="145"/>
      <c r="SJB1" s="145"/>
      <c r="SJC1" s="145"/>
      <c r="SJD1" s="145"/>
      <c r="SJE1" s="145"/>
      <c r="SJF1" s="145"/>
      <c r="SJG1" s="145"/>
      <c r="SJH1" s="145"/>
      <c r="SJI1" s="145"/>
      <c r="SJJ1" s="145"/>
      <c r="SJK1" s="145"/>
      <c r="SJL1" s="145"/>
      <c r="SJM1" s="145"/>
      <c r="SJN1" s="145"/>
      <c r="SJO1" s="145"/>
      <c r="SJP1" s="145"/>
      <c r="SJQ1" s="145"/>
      <c r="SJR1" s="145"/>
      <c r="SJS1" s="145"/>
      <c r="SJT1" s="145"/>
      <c r="SJU1" s="145"/>
      <c r="SJV1" s="145"/>
      <c r="SJW1" s="145"/>
      <c r="SJX1" s="145"/>
      <c r="SJY1" s="145"/>
      <c r="SJZ1" s="145"/>
      <c r="SKA1" s="145"/>
      <c r="SKB1" s="145"/>
      <c r="SKC1" s="145"/>
      <c r="SKD1" s="145"/>
      <c r="SKE1" s="145"/>
      <c r="SKF1" s="145"/>
      <c r="SKG1" s="145"/>
      <c r="SKH1" s="145"/>
      <c r="SKI1" s="145"/>
      <c r="SKJ1" s="145"/>
      <c r="SKK1" s="145"/>
      <c r="SKL1" s="145"/>
      <c r="SKM1" s="145"/>
      <c r="SKN1" s="145"/>
      <c r="SKO1" s="145"/>
      <c r="SKP1" s="145"/>
      <c r="SKQ1" s="145"/>
      <c r="SKR1" s="145"/>
      <c r="SKS1" s="145"/>
      <c r="SKT1" s="145"/>
      <c r="SKU1" s="145"/>
      <c r="SKV1" s="145"/>
      <c r="SKW1" s="145"/>
      <c r="SKX1" s="145"/>
      <c r="SKY1" s="145"/>
      <c r="SKZ1" s="145"/>
      <c r="SLA1" s="145"/>
      <c r="SLB1" s="145"/>
      <c r="SLC1" s="145"/>
      <c r="SLD1" s="145"/>
      <c r="SLE1" s="145"/>
      <c r="SLF1" s="145"/>
      <c r="SLG1" s="145"/>
      <c r="SLH1" s="145"/>
      <c r="SLI1" s="145"/>
      <c r="SLJ1" s="145"/>
      <c r="SLK1" s="145"/>
      <c r="SLL1" s="145"/>
      <c r="SLM1" s="145"/>
      <c r="SLN1" s="145"/>
      <c r="SLO1" s="145"/>
      <c r="SLP1" s="145"/>
      <c r="SLQ1" s="145"/>
      <c r="SLR1" s="145"/>
      <c r="SLS1" s="145"/>
      <c r="SLT1" s="145"/>
      <c r="SLU1" s="145"/>
      <c r="SLV1" s="145"/>
      <c r="SLW1" s="145"/>
      <c r="SLX1" s="145"/>
      <c r="SLY1" s="145"/>
      <c r="SLZ1" s="145"/>
      <c r="SMA1" s="145"/>
      <c r="SMB1" s="145"/>
      <c r="SMC1" s="145"/>
      <c r="SMD1" s="145"/>
      <c r="SME1" s="145"/>
      <c r="SMF1" s="145"/>
      <c r="SMG1" s="145"/>
      <c r="SMH1" s="145"/>
      <c r="SMI1" s="145"/>
      <c r="SMJ1" s="145"/>
      <c r="SMK1" s="145"/>
      <c r="SML1" s="145"/>
      <c r="SMM1" s="145"/>
      <c r="SMN1" s="145"/>
      <c r="SMO1" s="145"/>
      <c r="SMP1" s="145"/>
      <c r="SMQ1" s="145"/>
      <c r="SMR1" s="145"/>
      <c r="SMS1" s="145"/>
      <c r="SMT1" s="145"/>
      <c r="SMU1" s="145"/>
      <c r="SMV1" s="145"/>
      <c r="SMW1" s="145"/>
      <c r="SMX1" s="145"/>
      <c r="SMY1" s="145"/>
      <c r="SMZ1" s="145"/>
      <c r="SNA1" s="145"/>
      <c r="SNB1" s="145"/>
      <c r="SNC1" s="145"/>
      <c r="SND1" s="145"/>
      <c r="SNE1" s="145"/>
      <c r="SNF1" s="145"/>
      <c r="SNG1" s="145"/>
      <c r="SNH1" s="145"/>
      <c r="SNI1" s="145"/>
      <c r="SNJ1" s="145"/>
      <c r="SNK1" s="145"/>
      <c r="SNL1" s="145"/>
      <c r="SNM1" s="145"/>
      <c r="SNN1" s="145"/>
      <c r="SNO1" s="145"/>
      <c r="SNP1" s="145"/>
      <c r="SNQ1" s="145"/>
      <c r="SNR1" s="145"/>
      <c r="SNS1" s="145"/>
      <c r="SNT1" s="145"/>
      <c r="SNU1" s="145"/>
      <c r="SNV1" s="145"/>
      <c r="SNW1" s="145"/>
      <c r="SNX1" s="145"/>
      <c r="SNY1" s="145"/>
      <c r="SNZ1" s="145"/>
      <c r="SOA1" s="145"/>
      <c r="SOB1" s="145"/>
      <c r="SOC1" s="145"/>
      <c r="SOD1" s="145"/>
      <c r="SOE1" s="145"/>
      <c r="SOF1" s="145"/>
      <c r="SOG1" s="145"/>
      <c r="SOH1" s="145"/>
      <c r="SOI1" s="145"/>
      <c r="SOJ1" s="145"/>
      <c r="SOK1" s="145"/>
      <c r="SOL1" s="145"/>
      <c r="SOM1" s="145"/>
      <c r="SON1" s="145"/>
      <c r="SOO1" s="145"/>
      <c r="SOP1" s="145"/>
      <c r="SOQ1" s="145"/>
      <c r="SOR1" s="145"/>
      <c r="SOS1" s="145"/>
      <c r="SOT1" s="145"/>
      <c r="SOU1" s="145"/>
      <c r="SOV1" s="145"/>
      <c r="SOW1" s="145"/>
      <c r="SOX1" s="145"/>
      <c r="SOY1" s="145"/>
      <c r="SOZ1" s="145"/>
      <c r="SPA1" s="145"/>
      <c r="SPB1" s="145"/>
      <c r="SPC1" s="145"/>
      <c r="SPD1" s="145"/>
      <c r="SPE1" s="145"/>
      <c r="SPF1" s="145"/>
      <c r="SPG1" s="145"/>
      <c r="SPH1" s="145"/>
      <c r="SPI1" s="145"/>
      <c r="SPJ1" s="145"/>
      <c r="SPK1" s="145"/>
      <c r="SPL1" s="145"/>
      <c r="SPM1" s="145"/>
      <c r="SPN1" s="145"/>
      <c r="SPO1" s="145"/>
      <c r="SPP1" s="145"/>
      <c r="SPQ1" s="145"/>
      <c r="SPR1" s="145"/>
      <c r="SPS1" s="145"/>
      <c r="SPT1" s="145"/>
      <c r="SPU1" s="145"/>
      <c r="SPV1" s="145"/>
      <c r="SPW1" s="145"/>
      <c r="SPX1" s="145"/>
      <c r="SPY1" s="145"/>
      <c r="SPZ1" s="145"/>
      <c r="SQA1" s="145"/>
      <c r="SQB1" s="145"/>
      <c r="SQC1" s="145"/>
      <c r="SQD1" s="145"/>
      <c r="SQE1" s="145"/>
      <c r="SQF1" s="145"/>
      <c r="SQG1" s="145"/>
      <c r="SQH1" s="145"/>
      <c r="SQI1" s="145"/>
      <c r="SQJ1" s="145"/>
      <c r="SQK1" s="145"/>
      <c r="SQL1" s="145"/>
      <c r="SQM1" s="145"/>
      <c r="SQN1" s="145"/>
      <c r="SQO1" s="145"/>
      <c r="SQP1" s="145"/>
      <c r="SQQ1" s="145"/>
      <c r="SQR1" s="145"/>
      <c r="SQS1" s="145"/>
      <c r="SQT1" s="145"/>
      <c r="SQU1" s="145"/>
      <c r="SQV1" s="145"/>
      <c r="SQW1" s="145"/>
      <c r="SQX1" s="145"/>
      <c r="SQY1" s="145"/>
      <c r="SQZ1" s="145"/>
      <c r="SRA1" s="145"/>
      <c r="SRB1" s="145"/>
      <c r="SRC1" s="145"/>
      <c r="SRD1" s="145"/>
      <c r="SRE1" s="145"/>
      <c r="SRF1" s="145"/>
      <c r="SRG1" s="145"/>
      <c r="SRH1" s="145"/>
      <c r="SRI1" s="145"/>
      <c r="SRJ1" s="145"/>
      <c r="SRK1" s="145"/>
      <c r="SRL1" s="145"/>
      <c r="SRM1" s="145"/>
      <c r="SRN1" s="145"/>
      <c r="SRO1" s="145"/>
      <c r="SRP1" s="145"/>
      <c r="SRQ1" s="145"/>
      <c r="SRR1" s="145"/>
      <c r="SRS1" s="145"/>
      <c r="SRT1" s="145"/>
      <c r="SRU1" s="145"/>
      <c r="SRV1" s="145"/>
      <c r="SRW1" s="145"/>
      <c r="SRX1" s="145"/>
      <c r="SRY1" s="145"/>
      <c r="SRZ1" s="145"/>
      <c r="SSA1" s="145"/>
      <c r="SSB1" s="145"/>
      <c r="SSC1" s="145"/>
      <c r="SSD1" s="145"/>
      <c r="SSE1" s="145"/>
      <c r="SSF1" s="145"/>
      <c r="SSG1" s="145"/>
      <c r="SSH1" s="145"/>
      <c r="SSI1" s="145"/>
      <c r="SSJ1" s="145"/>
      <c r="SSK1" s="145"/>
      <c r="SSL1" s="145"/>
      <c r="SSM1" s="145"/>
      <c r="SSN1" s="145"/>
      <c r="SSO1" s="145"/>
      <c r="SSP1" s="145"/>
      <c r="SSQ1" s="145"/>
      <c r="SSR1" s="145"/>
      <c r="SSS1" s="145"/>
      <c r="SST1" s="145"/>
      <c r="SSU1" s="145"/>
      <c r="SSV1" s="145"/>
      <c r="SSW1" s="145"/>
      <c r="SSX1" s="145"/>
      <c r="SSY1" s="145"/>
      <c r="SSZ1" s="145"/>
      <c r="STA1" s="145"/>
      <c r="STB1" s="145"/>
      <c r="STC1" s="145"/>
      <c r="STD1" s="145"/>
      <c r="STE1" s="145"/>
      <c r="STF1" s="145"/>
      <c r="STG1" s="145"/>
      <c r="STH1" s="145"/>
      <c r="STI1" s="145"/>
      <c r="STJ1" s="145"/>
      <c r="STK1" s="145"/>
      <c r="STL1" s="145"/>
      <c r="STM1" s="145"/>
      <c r="STN1" s="145"/>
      <c r="STO1" s="145"/>
      <c r="STP1" s="145"/>
      <c r="STQ1" s="145"/>
      <c r="STR1" s="145"/>
      <c r="STS1" s="145"/>
      <c r="STT1" s="145"/>
      <c r="STU1" s="145"/>
      <c r="STV1" s="145"/>
      <c r="STW1" s="145"/>
      <c r="STX1" s="145"/>
      <c r="STY1" s="145"/>
      <c r="STZ1" s="145"/>
      <c r="SUA1" s="145"/>
      <c r="SUB1" s="145"/>
      <c r="SUC1" s="145"/>
      <c r="SUD1" s="145"/>
      <c r="SUE1" s="145"/>
      <c r="SUF1" s="145"/>
      <c r="SUG1" s="145"/>
      <c r="SUH1" s="145"/>
      <c r="SUI1" s="145"/>
      <c r="SUJ1" s="145"/>
      <c r="SUK1" s="145"/>
      <c r="SUL1" s="145"/>
      <c r="SUM1" s="145"/>
      <c r="SUN1" s="145"/>
      <c r="SUO1" s="145"/>
      <c r="SUP1" s="145"/>
      <c r="SUQ1" s="145"/>
      <c r="SUR1" s="145"/>
      <c r="SUS1" s="145"/>
      <c r="SUT1" s="145"/>
      <c r="SUU1" s="145"/>
      <c r="SUV1" s="145"/>
      <c r="SUW1" s="145"/>
      <c r="SUX1" s="145"/>
      <c r="SUY1" s="145"/>
      <c r="SUZ1" s="145"/>
      <c r="SVA1" s="145"/>
      <c r="SVB1" s="145"/>
      <c r="SVC1" s="145"/>
      <c r="SVD1" s="145"/>
      <c r="SVE1" s="145"/>
      <c r="SVF1" s="145"/>
      <c r="SVG1" s="145"/>
      <c r="SVH1" s="145"/>
      <c r="SVI1" s="145"/>
      <c r="SVJ1" s="145"/>
      <c r="SVK1" s="145"/>
      <c r="SVL1" s="145"/>
      <c r="SVM1" s="145"/>
      <c r="SVN1" s="145"/>
      <c r="SVO1" s="145"/>
      <c r="SVP1" s="145"/>
      <c r="SVQ1" s="145"/>
      <c r="SVR1" s="145"/>
      <c r="SVS1" s="145"/>
      <c r="SVT1" s="145"/>
      <c r="SVU1" s="145"/>
      <c r="SVV1" s="145"/>
      <c r="SVW1" s="145"/>
      <c r="SVX1" s="145"/>
      <c r="SVY1" s="145"/>
      <c r="SVZ1" s="145"/>
      <c r="SWA1" s="145"/>
      <c r="SWB1" s="145"/>
      <c r="SWC1" s="145"/>
      <c r="SWD1" s="145"/>
      <c r="SWE1" s="145"/>
      <c r="SWF1" s="145"/>
      <c r="SWG1" s="145"/>
      <c r="SWH1" s="145"/>
      <c r="SWI1" s="145"/>
      <c r="SWJ1" s="145"/>
      <c r="SWK1" s="145"/>
      <c r="SWL1" s="145"/>
      <c r="SWM1" s="145"/>
      <c r="SWN1" s="145"/>
      <c r="SWO1" s="145"/>
      <c r="SWP1" s="145"/>
      <c r="SWQ1" s="145"/>
      <c r="SWR1" s="145"/>
      <c r="SWS1" s="145"/>
      <c r="SWT1" s="145"/>
      <c r="SWU1" s="145"/>
      <c r="SWV1" s="145"/>
      <c r="SWW1" s="145"/>
      <c r="SWX1" s="145"/>
      <c r="SWY1" s="145"/>
      <c r="SWZ1" s="145"/>
      <c r="SXA1" s="145"/>
      <c r="SXB1" s="145"/>
      <c r="SXC1" s="145"/>
      <c r="SXD1" s="145"/>
      <c r="SXE1" s="145"/>
      <c r="SXF1" s="145"/>
      <c r="SXG1" s="145"/>
      <c r="SXH1" s="145"/>
      <c r="SXI1" s="145"/>
      <c r="SXJ1" s="145"/>
      <c r="SXK1" s="145"/>
      <c r="SXL1" s="145"/>
      <c r="SXM1" s="145"/>
      <c r="SXN1" s="145"/>
      <c r="SXO1" s="145"/>
      <c r="SXP1" s="145"/>
      <c r="SXQ1" s="145"/>
      <c r="SXR1" s="145"/>
      <c r="SXS1" s="145"/>
      <c r="SXT1" s="145"/>
      <c r="SXU1" s="145"/>
      <c r="SXV1" s="145"/>
      <c r="SXW1" s="145"/>
      <c r="SXX1" s="145"/>
      <c r="SXY1" s="145"/>
      <c r="SXZ1" s="145"/>
      <c r="SYA1" s="145"/>
      <c r="SYB1" s="145"/>
      <c r="SYC1" s="145"/>
      <c r="SYD1" s="145"/>
      <c r="SYE1" s="145"/>
      <c r="SYF1" s="145"/>
      <c r="SYG1" s="145"/>
      <c r="SYH1" s="145"/>
      <c r="SYI1" s="145"/>
      <c r="SYJ1" s="145"/>
      <c r="SYK1" s="145"/>
      <c r="SYL1" s="145"/>
      <c r="SYM1" s="145"/>
      <c r="SYN1" s="145"/>
      <c r="SYO1" s="145"/>
      <c r="SYP1" s="145"/>
      <c r="SYQ1" s="145"/>
      <c r="SYR1" s="145"/>
      <c r="SYS1" s="145"/>
      <c r="SYT1" s="145"/>
      <c r="SYU1" s="145"/>
      <c r="SYV1" s="145"/>
      <c r="SYW1" s="145"/>
      <c r="SYX1" s="145"/>
      <c r="SYY1" s="145"/>
      <c r="SYZ1" s="145"/>
      <c r="SZA1" s="145"/>
      <c r="SZB1" s="145"/>
      <c r="SZC1" s="145"/>
      <c r="SZD1" s="145"/>
      <c r="SZE1" s="145"/>
      <c r="SZF1" s="145"/>
      <c r="SZG1" s="145"/>
      <c r="SZH1" s="145"/>
      <c r="SZI1" s="145"/>
      <c r="SZJ1" s="145"/>
      <c r="SZK1" s="145"/>
      <c r="SZL1" s="145"/>
      <c r="SZM1" s="145"/>
      <c r="SZN1" s="145"/>
      <c r="SZO1" s="145"/>
      <c r="SZP1" s="145"/>
      <c r="SZQ1" s="145"/>
      <c r="SZR1" s="145"/>
      <c r="SZS1" s="145"/>
      <c r="SZT1" s="145"/>
      <c r="SZU1" s="145"/>
      <c r="SZV1" s="145"/>
      <c r="SZW1" s="145"/>
      <c r="SZX1" s="145"/>
      <c r="SZY1" s="145"/>
      <c r="SZZ1" s="145"/>
      <c r="TAA1" s="145"/>
      <c r="TAB1" s="145"/>
      <c r="TAC1" s="145"/>
      <c r="TAD1" s="145"/>
      <c r="TAE1" s="145"/>
      <c r="TAF1" s="145"/>
      <c r="TAG1" s="145"/>
      <c r="TAH1" s="145"/>
      <c r="TAI1" s="145"/>
      <c r="TAJ1" s="145"/>
      <c r="TAK1" s="145"/>
      <c r="TAL1" s="145"/>
      <c r="TAM1" s="145"/>
      <c r="TAN1" s="145"/>
      <c r="TAO1" s="145"/>
      <c r="TAP1" s="145"/>
      <c r="TAQ1" s="145"/>
      <c r="TAR1" s="145"/>
      <c r="TAS1" s="145"/>
      <c r="TAT1" s="145"/>
      <c r="TAU1" s="145"/>
      <c r="TAV1" s="145"/>
      <c r="TAW1" s="145"/>
      <c r="TAX1" s="145"/>
      <c r="TAY1" s="145"/>
      <c r="TAZ1" s="145"/>
      <c r="TBA1" s="145"/>
      <c r="TBB1" s="145"/>
      <c r="TBC1" s="145"/>
      <c r="TBD1" s="145"/>
      <c r="TBE1" s="145"/>
      <c r="TBF1" s="145"/>
      <c r="TBG1" s="145"/>
      <c r="TBH1" s="145"/>
      <c r="TBI1" s="145"/>
      <c r="TBJ1" s="145"/>
      <c r="TBK1" s="145"/>
      <c r="TBL1" s="145"/>
      <c r="TBM1" s="145"/>
      <c r="TBN1" s="145"/>
      <c r="TBO1" s="145"/>
      <c r="TBP1" s="145"/>
      <c r="TBQ1" s="145"/>
      <c r="TBR1" s="145"/>
      <c r="TBS1" s="145"/>
      <c r="TBT1" s="145"/>
      <c r="TBU1" s="145"/>
      <c r="TBV1" s="145"/>
      <c r="TBW1" s="145"/>
      <c r="TBX1" s="145"/>
      <c r="TBY1" s="145"/>
      <c r="TBZ1" s="145"/>
      <c r="TCA1" s="145"/>
      <c r="TCB1" s="145"/>
      <c r="TCC1" s="145"/>
      <c r="TCD1" s="145"/>
      <c r="TCE1" s="145"/>
      <c r="TCF1" s="145"/>
      <c r="TCG1" s="145"/>
      <c r="TCH1" s="145"/>
      <c r="TCI1" s="145"/>
      <c r="TCJ1" s="145"/>
      <c r="TCK1" s="145"/>
      <c r="TCL1" s="145"/>
      <c r="TCM1" s="145"/>
      <c r="TCN1" s="145"/>
      <c r="TCO1" s="145"/>
      <c r="TCP1" s="145"/>
      <c r="TCQ1" s="145"/>
      <c r="TCR1" s="145"/>
      <c r="TCS1" s="145"/>
      <c r="TCT1" s="145"/>
      <c r="TCU1" s="145"/>
      <c r="TCV1" s="145"/>
      <c r="TCW1" s="145"/>
      <c r="TCX1" s="145"/>
      <c r="TCY1" s="145"/>
      <c r="TCZ1" s="145"/>
      <c r="TDA1" s="145"/>
      <c r="TDB1" s="145"/>
      <c r="TDC1" s="145"/>
      <c r="TDD1" s="145"/>
      <c r="TDE1" s="145"/>
      <c r="TDF1" s="145"/>
      <c r="TDG1" s="145"/>
      <c r="TDH1" s="145"/>
      <c r="TDI1" s="145"/>
      <c r="TDJ1" s="145"/>
      <c r="TDK1" s="145"/>
      <c r="TDL1" s="145"/>
      <c r="TDM1" s="145"/>
      <c r="TDN1" s="145"/>
      <c r="TDO1" s="145"/>
      <c r="TDP1" s="145"/>
      <c r="TDQ1" s="145"/>
      <c r="TDR1" s="145"/>
      <c r="TDS1" s="145"/>
      <c r="TDT1" s="145"/>
      <c r="TDU1" s="145"/>
      <c r="TDV1" s="145"/>
      <c r="TDW1" s="145"/>
      <c r="TDX1" s="145"/>
      <c r="TDY1" s="145"/>
      <c r="TDZ1" s="145"/>
      <c r="TEA1" s="145"/>
      <c r="TEB1" s="145"/>
      <c r="TEC1" s="145"/>
      <c r="TED1" s="145"/>
      <c r="TEE1" s="145"/>
      <c r="TEF1" s="145"/>
      <c r="TEG1" s="145"/>
      <c r="TEH1" s="145"/>
      <c r="TEI1" s="145"/>
      <c r="TEJ1" s="145"/>
      <c r="TEK1" s="145"/>
      <c r="TEL1" s="145"/>
      <c r="TEM1" s="145"/>
      <c r="TEN1" s="145"/>
      <c r="TEO1" s="145"/>
      <c r="TEP1" s="145"/>
      <c r="TEQ1" s="145"/>
      <c r="TER1" s="145"/>
      <c r="TES1" s="145"/>
      <c r="TET1" s="145"/>
      <c r="TEU1" s="145"/>
      <c r="TEV1" s="145"/>
      <c r="TEW1" s="145"/>
      <c r="TEX1" s="145"/>
      <c r="TEY1" s="145"/>
      <c r="TEZ1" s="145"/>
      <c r="TFA1" s="145"/>
      <c r="TFB1" s="145"/>
      <c r="TFC1" s="145"/>
      <c r="TFD1" s="145"/>
      <c r="TFE1" s="145"/>
      <c r="TFF1" s="145"/>
      <c r="TFG1" s="145"/>
      <c r="TFH1" s="145"/>
      <c r="TFI1" s="145"/>
      <c r="TFJ1" s="145"/>
      <c r="TFK1" s="145"/>
      <c r="TFL1" s="145"/>
      <c r="TFM1" s="145"/>
      <c r="TFN1" s="145"/>
      <c r="TFO1" s="145"/>
      <c r="TFP1" s="145"/>
      <c r="TFQ1" s="145"/>
      <c r="TFR1" s="145"/>
      <c r="TFS1" s="145"/>
      <c r="TFT1" s="145"/>
      <c r="TFU1" s="145"/>
      <c r="TFV1" s="145"/>
      <c r="TFW1" s="145"/>
      <c r="TFX1" s="145"/>
      <c r="TFY1" s="145"/>
      <c r="TFZ1" s="145"/>
      <c r="TGA1" s="145"/>
      <c r="TGB1" s="145"/>
      <c r="TGC1" s="145"/>
      <c r="TGD1" s="145"/>
      <c r="TGE1" s="145"/>
      <c r="TGF1" s="145"/>
      <c r="TGG1" s="145"/>
      <c r="TGH1" s="145"/>
      <c r="TGI1" s="145"/>
      <c r="TGJ1" s="145"/>
      <c r="TGK1" s="145"/>
      <c r="TGL1" s="145"/>
      <c r="TGM1" s="145"/>
      <c r="TGN1" s="145"/>
      <c r="TGO1" s="145"/>
      <c r="TGP1" s="145"/>
      <c r="TGQ1" s="145"/>
      <c r="TGR1" s="145"/>
      <c r="TGS1" s="145"/>
      <c r="TGT1" s="145"/>
      <c r="TGU1" s="145"/>
      <c r="TGV1" s="145"/>
      <c r="TGW1" s="145"/>
      <c r="TGX1" s="145"/>
      <c r="TGY1" s="145"/>
      <c r="TGZ1" s="145"/>
      <c r="THA1" s="145"/>
      <c r="THB1" s="145"/>
      <c r="THC1" s="145"/>
      <c r="THD1" s="145"/>
      <c r="THE1" s="145"/>
      <c r="THF1" s="145"/>
      <c r="THG1" s="145"/>
      <c r="THH1" s="145"/>
      <c r="THI1" s="145"/>
      <c r="THJ1" s="145"/>
      <c r="THK1" s="145"/>
      <c r="THL1" s="145"/>
      <c r="THM1" s="145"/>
      <c r="THN1" s="145"/>
      <c r="THO1" s="145"/>
      <c r="THP1" s="145"/>
      <c r="THQ1" s="145"/>
      <c r="THR1" s="145"/>
      <c r="THS1" s="145"/>
      <c r="THT1" s="145"/>
      <c r="THU1" s="145"/>
      <c r="THV1" s="145"/>
      <c r="THW1" s="145"/>
      <c r="THX1" s="145"/>
      <c r="THY1" s="145"/>
      <c r="THZ1" s="145"/>
      <c r="TIA1" s="145"/>
      <c r="TIB1" s="145"/>
      <c r="TIC1" s="145"/>
      <c r="TID1" s="145"/>
      <c r="TIE1" s="145"/>
      <c r="TIF1" s="145"/>
      <c r="TIG1" s="145"/>
      <c r="TIH1" s="145"/>
      <c r="TII1" s="145"/>
      <c r="TIJ1" s="145"/>
      <c r="TIK1" s="145"/>
      <c r="TIL1" s="145"/>
      <c r="TIM1" s="145"/>
      <c r="TIN1" s="145"/>
      <c r="TIO1" s="145"/>
      <c r="TIP1" s="145"/>
      <c r="TIQ1" s="145"/>
      <c r="TIR1" s="145"/>
      <c r="TIS1" s="145"/>
      <c r="TIT1" s="145"/>
      <c r="TIU1" s="145"/>
      <c r="TIV1" s="145"/>
      <c r="TIW1" s="145"/>
      <c r="TIX1" s="145"/>
      <c r="TIY1" s="145"/>
      <c r="TIZ1" s="145"/>
      <c r="TJA1" s="145"/>
      <c r="TJB1" s="145"/>
      <c r="TJC1" s="145"/>
      <c r="TJD1" s="145"/>
      <c r="TJE1" s="145"/>
      <c r="TJF1" s="145"/>
      <c r="TJG1" s="145"/>
      <c r="TJH1" s="145"/>
      <c r="TJI1" s="145"/>
      <c r="TJJ1" s="145"/>
      <c r="TJK1" s="145"/>
      <c r="TJL1" s="145"/>
      <c r="TJM1" s="145"/>
      <c r="TJN1" s="145"/>
      <c r="TJO1" s="145"/>
      <c r="TJP1" s="145"/>
      <c r="TJQ1" s="145"/>
      <c r="TJR1" s="145"/>
      <c r="TJS1" s="145"/>
      <c r="TJT1" s="145"/>
      <c r="TJU1" s="145"/>
      <c r="TJV1" s="145"/>
      <c r="TJW1" s="145"/>
      <c r="TJX1" s="145"/>
      <c r="TJY1" s="145"/>
      <c r="TJZ1" s="145"/>
      <c r="TKA1" s="145"/>
      <c r="TKB1" s="145"/>
      <c r="TKC1" s="145"/>
      <c r="TKD1" s="145"/>
      <c r="TKE1" s="145"/>
      <c r="TKF1" s="145"/>
      <c r="TKG1" s="145"/>
      <c r="TKH1" s="145"/>
      <c r="TKI1" s="145"/>
      <c r="TKJ1" s="145"/>
      <c r="TKK1" s="145"/>
      <c r="TKL1" s="145"/>
      <c r="TKM1" s="145"/>
      <c r="TKN1" s="145"/>
      <c r="TKO1" s="145"/>
      <c r="TKP1" s="145"/>
      <c r="TKQ1" s="145"/>
      <c r="TKR1" s="145"/>
      <c r="TKS1" s="145"/>
      <c r="TKT1" s="145"/>
      <c r="TKU1" s="145"/>
      <c r="TKV1" s="145"/>
      <c r="TKW1" s="145"/>
      <c r="TKX1" s="145"/>
      <c r="TKY1" s="145"/>
      <c r="TKZ1" s="145"/>
      <c r="TLA1" s="145"/>
      <c r="TLB1" s="145"/>
      <c r="TLC1" s="145"/>
      <c r="TLD1" s="145"/>
      <c r="TLE1" s="145"/>
      <c r="TLF1" s="145"/>
      <c r="TLG1" s="145"/>
      <c r="TLH1" s="145"/>
      <c r="TLI1" s="145"/>
      <c r="TLJ1" s="145"/>
      <c r="TLK1" s="145"/>
      <c r="TLL1" s="145"/>
      <c r="TLM1" s="145"/>
      <c r="TLN1" s="145"/>
      <c r="TLO1" s="145"/>
      <c r="TLP1" s="145"/>
      <c r="TLQ1" s="145"/>
      <c r="TLR1" s="145"/>
      <c r="TLS1" s="145"/>
      <c r="TLT1" s="145"/>
      <c r="TLU1" s="145"/>
      <c r="TLV1" s="145"/>
      <c r="TLW1" s="145"/>
      <c r="TLX1" s="145"/>
      <c r="TLY1" s="145"/>
      <c r="TLZ1" s="145"/>
      <c r="TMA1" s="145"/>
      <c r="TMB1" s="145"/>
      <c r="TMC1" s="145"/>
      <c r="TMD1" s="145"/>
      <c r="TME1" s="145"/>
      <c r="TMF1" s="145"/>
      <c r="TMG1" s="145"/>
      <c r="TMH1" s="145"/>
      <c r="TMI1" s="145"/>
      <c r="TMJ1" s="145"/>
      <c r="TMK1" s="145"/>
      <c r="TML1" s="145"/>
      <c r="TMM1" s="145"/>
      <c r="TMN1" s="145"/>
      <c r="TMO1" s="145"/>
      <c r="TMP1" s="145"/>
      <c r="TMQ1" s="145"/>
      <c r="TMR1" s="145"/>
      <c r="TMS1" s="145"/>
      <c r="TMT1" s="145"/>
      <c r="TMU1" s="145"/>
      <c r="TMV1" s="145"/>
      <c r="TMW1" s="145"/>
      <c r="TMX1" s="145"/>
      <c r="TMY1" s="145"/>
      <c r="TMZ1" s="145"/>
      <c r="TNA1" s="145"/>
      <c r="TNB1" s="145"/>
      <c r="TNC1" s="145"/>
      <c r="TND1" s="145"/>
      <c r="TNE1" s="145"/>
      <c r="TNF1" s="145"/>
      <c r="TNG1" s="145"/>
      <c r="TNH1" s="145"/>
      <c r="TNI1" s="145"/>
      <c r="TNJ1" s="145"/>
      <c r="TNK1" s="145"/>
      <c r="TNL1" s="145"/>
      <c r="TNM1" s="145"/>
      <c r="TNN1" s="145"/>
      <c r="TNO1" s="145"/>
      <c r="TNP1" s="145"/>
      <c r="TNQ1" s="145"/>
      <c r="TNR1" s="145"/>
      <c r="TNS1" s="145"/>
      <c r="TNT1" s="145"/>
      <c r="TNU1" s="145"/>
      <c r="TNV1" s="145"/>
      <c r="TNW1" s="145"/>
      <c r="TNX1" s="145"/>
      <c r="TNY1" s="145"/>
      <c r="TNZ1" s="145"/>
      <c r="TOA1" s="145"/>
      <c r="TOB1" s="145"/>
      <c r="TOC1" s="145"/>
      <c r="TOD1" s="145"/>
      <c r="TOE1" s="145"/>
      <c r="TOF1" s="145"/>
      <c r="TOG1" s="145"/>
      <c r="TOH1" s="145"/>
      <c r="TOI1" s="145"/>
      <c r="TOJ1" s="145"/>
      <c r="TOK1" s="145"/>
      <c r="TOL1" s="145"/>
      <c r="TOM1" s="145"/>
      <c r="TON1" s="145"/>
      <c r="TOO1" s="145"/>
      <c r="TOP1" s="145"/>
      <c r="TOQ1" s="145"/>
      <c r="TOR1" s="145"/>
      <c r="TOS1" s="145"/>
      <c r="TOT1" s="145"/>
      <c r="TOU1" s="145"/>
      <c r="TOV1" s="145"/>
      <c r="TOW1" s="145"/>
      <c r="TOX1" s="145"/>
      <c r="TOY1" s="145"/>
      <c r="TOZ1" s="145"/>
      <c r="TPA1" s="145"/>
      <c r="TPB1" s="145"/>
      <c r="TPC1" s="145"/>
      <c r="TPD1" s="145"/>
      <c r="TPE1" s="145"/>
      <c r="TPF1" s="145"/>
      <c r="TPG1" s="145"/>
      <c r="TPH1" s="145"/>
      <c r="TPI1" s="145"/>
      <c r="TPJ1" s="145"/>
      <c r="TPK1" s="145"/>
      <c r="TPL1" s="145"/>
      <c r="TPM1" s="145"/>
      <c r="TPN1" s="145"/>
      <c r="TPO1" s="145"/>
      <c r="TPP1" s="145"/>
      <c r="TPQ1" s="145"/>
      <c r="TPR1" s="145"/>
      <c r="TPS1" s="145"/>
      <c r="TPT1" s="145"/>
      <c r="TPU1" s="145"/>
      <c r="TPV1" s="145"/>
      <c r="TPW1" s="145"/>
      <c r="TPX1" s="145"/>
      <c r="TPY1" s="145"/>
      <c r="TPZ1" s="145"/>
      <c r="TQA1" s="145"/>
      <c r="TQB1" s="145"/>
      <c r="TQC1" s="145"/>
      <c r="TQD1" s="145"/>
      <c r="TQE1" s="145"/>
      <c r="TQF1" s="145"/>
      <c r="TQG1" s="145"/>
      <c r="TQH1" s="145"/>
      <c r="TQI1" s="145"/>
      <c r="TQJ1" s="145"/>
      <c r="TQK1" s="145"/>
      <c r="TQL1" s="145"/>
      <c r="TQM1" s="145"/>
      <c r="TQN1" s="145"/>
      <c r="TQO1" s="145"/>
      <c r="TQP1" s="145"/>
      <c r="TQQ1" s="145"/>
      <c r="TQR1" s="145"/>
      <c r="TQS1" s="145"/>
      <c r="TQT1" s="145"/>
      <c r="TQU1" s="145"/>
      <c r="TQV1" s="145"/>
      <c r="TQW1" s="145"/>
      <c r="TQX1" s="145"/>
      <c r="TQY1" s="145"/>
      <c r="TQZ1" s="145"/>
      <c r="TRA1" s="145"/>
      <c r="TRB1" s="145"/>
      <c r="TRC1" s="145"/>
      <c r="TRD1" s="145"/>
      <c r="TRE1" s="145"/>
      <c r="TRF1" s="145"/>
      <c r="TRG1" s="145"/>
      <c r="TRH1" s="145"/>
      <c r="TRI1" s="145"/>
      <c r="TRJ1" s="145"/>
      <c r="TRK1" s="145"/>
      <c r="TRL1" s="145"/>
      <c r="TRM1" s="145"/>
      <c r="TRN1" s="145"/>
      <c r="TRO1" s="145"/>
      <c r="TRP1" s="145"/>
      <c r="TRQ1" s="145"/>
      <c r="TRR1" s="145"/>
      <c r="TRS1" s="145"/>
      <c r="TRT1" s="145"/>
      <c r="TRU1" s="145"/>
      <c r="TRV1" s="145"/>
      <c r="TRW1" s="145"/>
      <c r="TRX1" s="145"/>
      <c r="TRY1" s="145"/>
      <c r="TRZ1" s="145"/>
      <c r="TSA1" s="145"/>
      <c r="TSB1" s="145"/>
      <c r="TSC1" s="145"/>
      <c r="TSD1" s="145"/>
      <c r="TSE1" s="145"/>
      <c r="TSF1" s="145"/>
      <c r="TSG1" s="145"/>
      <c r="TSH1" s="145"/>
      <c r="TSI1" s="145"/>
      <c r="TSJ1" s="145"/>
      <c r="TSK1" s="145"/>
      <c r="TSL1" s="145"/>
      <c r="TSM1" s="145"/>
      <c r="TSN1" s="145"/>
      <c r="TSO1" s="145"/>
      <c r="TSP1" s="145"/>
      <c r="TSQ1" s="145"/>
      <c r="TSR1" s="145"/>
      <c r="TSS1" s="145"/>
      <c r="TST1" s="145"/>
      <c r="TSU1" s="145"/>
      <c r="TSV1" s="145"/>
      <c r="TSW1" s="145"/>
      <c r="TSX1" s="145"/>
      <c r="TSY1" s="145"/>
      <c r="TSZ1" s="145"/>
      <c r="TTA1" s="145"/>
      <c r="TTB1" s="145"/>
      <c r="TTC1" s="145"/>
      <c r="TTD1" s="145"/>
      <c r="TTE1" s="145"/>
      <c r="TTF1" s="145"/>
      <c r="TTG1" s="145"/>
      <c r="TTH1" s="145"/>
      <c r="TTI1" s="145"/>
      <c r="TTJ1" s="145"/>
      <c r="TTK1" s="145"/>
      <c r="TTL1" s="145"/>
      <c r="TTM1" s="145"/>
      <c r="TTN1" s="145"/>
      <c r="TTO1" s="145"/>
      <c r="TTP1" s="145"/>
      <c r="TTQ1" s="145"/>
      <c r="TTR1" s="145"/>
      <c r="TTS1" s="145"/>
      <c r="TTT1" s="145"/>
      <c r="TTU1" s="145"/>
      <c r="TTV1" s="145"/>
      <c r="TTW1" s="145"/>
      <c r="TTX1" s="145"/>
      <c r="TTY1" s="145"/>
      <c r="TTZ1" s="145"/>
      <c r="TUA1" s="145"/>
      <c r="TUB1" s="145"/>
      <c r="TUC1" s="145"/>
      <c r="TUD1" s="145"/>
      <c r="TUE1" s="145"/>
      <c r="TUF1" s="145"/>
      <c r="TUG1" s="145"/>
      <c r="TUH1" s="145"/>
      <c r="TUI1" s="145"/>
      <c r="TUJ1" s="145"/>
      <c r="TUK1" s="145"/>
      <c r="TUL1" s="145"/>
      <c r="TUM1" s="145"/>
      <c r="TUN1" s="145"/>
      <c r="TUO1" s="145"/>
      <c r="TUP1" s="145"/>
      <c r="TUQ1" s="145"/>
      <c r="TUR1" s="145"/>
      <c r="TUS1" s="145"/>
      <c r="TUT1" s="145"/>
      <c r="TUU1" s="145"/>
      <c r="TUV1" s="145"/>
      <c r="TUW1" s="145"/>
      <c r="TUX1" s="145"/>
      <c r="TUY1" s="145"/>
      <c r="TUZ1" s="145"/>
      <c r="TVA1" s="145"/>
      <c r="TVB1" s="145"/>
      <c r="TVC1" s="145"/>
      <c r="TVD1" s="145"/>
      <c r="TVE1" s="145"/>
      <c r="TVF1" s="145"/>
      <c r="TVG1" s="145"/>
      <c r="TVH1" s="145"/>
      <c r="TVI1" s="145"/>
      <c r="TVJ1" s="145"/>
      <c r="TVK1" s="145"/>
      <c r="TVL1" s="145"/>
      <c r="TVM1" s="145"/>
      <c r="TVN1" s="145"/>
      <c r="TVO1" s="145"/>
      <c r="TVP1" s="145"/>
      <c r="TVQ1" s="145"/>
      <c r="TVR1" s="145"/>
      <c r="TVS1" s="145"/>
      <c r="TVT1" s="145"/>
      <c r="TVU1" s="145"/>
      <c r="TVV1" s="145"/>
      <c r="TVW1" s="145"/>
      <c r="TVX1" s="145"/>
      <c r="TVY1" s="145"/>
      <c r="TVZ1" s="145"/>
      <c r="TWA1" s="145"/>
      <c r="TWB1" s="145"/>
      <c r="TWC1" s="145"/>
      <c r="TWD1" s="145"/>
      <c r="TWE1" s="145"/>
      <c r="TWF1" s="145"/>
      <c r="TWG1" s="145"/>
      <c r="TWH1" s="145"/>
      <c r="TWI1" s="145"/>
      <c r="TWJ1" s="145"/>
      <c r="TWK1" s="145"/>
      <c r="TWL1" s="145"/>
      <c r="TWM1" s="145"/>
      <c r="TWN1" s="145"/>
      <c r="TWO1" s="145"/>
      <c r="TWP1" s="145"/>
      <c r="TWQ1" s="145"/>
      <c r="TWR1" s="145"/>
      <c r="TWS1" s="145"/>
      <c r="TWT1" s="145"/>
      <c r="TWU1" s="145"/>
      <c r="TWV1" s="145"/>
      <c r="TWW1" s="145"/>
      <c r="TWX1" s="145"/>
      <c r="TWY1" s="145"/>
      <c r="TWZ1" s="145"/>
      <c r="TXA1" s="145"/>
      <c r="TXB1" s="145"/>
      <c r="TXC1" s="145"/>
      <c r="TXD1" s="145"/>
      <c r="TXE1" s="145"/>
      <c r="TXF1" s="145"/>
      <c r="TXG1" s="145"/>
      <c r="TXH1" s="145"/>
      <c r="TXI1" s="145"/>
      <c r="TXJ1" s="145"/>
      <c r="TXK1" s="145"/>
      <c r="TXL1" s="145"/>
      <c r="TXM1" s="145"/>
      <c r="TXN1" s="145"/>
      <c r="TXO1" s="145"/>
      <c r="TXP1" s="145"/>
      <c r="TXQ1" s="145"/>
      <c r="TXR1" s="145"/>
      <c r="TXS1" s="145"/>
      <c r="TXT1" s="145"/>
      <c r="TXU1" s="145"/>
      <c r="TXV1" s="145"/>
      <c r="TXW1" s="145"/>
      <c r="TXX1" s="145"/>
      <c r="TXY1" s="145"/>
      <c r="TXZ1" s="145"/>
      <c r="TYA1" s="145"/>
      <c r="TYB1" s="145"/>
      <c r="TYC1" s="145"/>
      <c r="TYD1" s="145"/>
      <c r="TYE1" s="145"/>
      <c r="TYF1" s="145"/>
      <c r="TYG1" s="145"/>
      <c r="TYH1" s="145"/>
      <c r="TYI1" s="145"/>
      <c r="TYJ1" s="145"/>
      <c r="TYK1" s="145"/>
      <c r="TYL1" s="145"/>
      <c r="TYM1" s="145"/>
      <c r="TYN1" s="145"/>
      <c r="TYO1" s="145"/>
      <c r="TYP1" s="145"/>
      <c r="TYQ1" s="145"/>
      <c r="TYR1" s="145"/>
      <c r="TYS1" s="145"/>
      <c r="TYT1" s="145"/>
      <c r="TYU1" s="145"/>
      <c r="TYV1" s="145"/>
      <c r="TYW1" s="145"/>
      <c r="TYX1" s="145"/>
      <c r="TYY1" s="145"/>
      <c r="TYZ1" s="145"/>
      <c r="TZA1" s="145"/>
      <c r="TZB1" s="145"/>
      <c r="TZC1" s="145"/>
      <c r="TZD1" s="145"/>
      <c r="TZE1" s="145"/>
      <c r="TZF1" s="145"/>
      <c r="TZG1" s="145"/>
      <c r="TZH1" s="145"/>
      <c r="TZI1" s="145"/>
      <c r="TZJ1" s="145"/>
      <c r="TZK1" s="145"/>
      <c r="TZL1" s="145"/>
      <c r="TZM1" s="145"/>
      <c r="TZN1" s="145"/>
      <c r="TZO1" s="145"/>
      <c r="TZP1" s="145"/>
      <c r="TZQ1" s="145"/>
      <c r="TZR1" s="145"/>
      <c r="TZS1" s="145"/>
      <c r="TZT1" s="145"/>
      <c r="TZU1" s="145"/>
      <c r="TZV1" s="145"/>
      <c r="TZW1" s="145"/>
      <c r="TZX1" s="145"/>
      <c r="TZY1" s="145"/>
      <c r="TZZ1" s="145"/>
      <c r="UAA1" s="145"/>
      <c r="UAB1" s="145"/>
      <c r="UAC1" s="145"/>
      <c r="UAD1" s="145"/>
      <c r="UAE1" s="145"/>
      <c r="UAF1" s="145"/>
      <c r="UAG1" s="145"/>
      <c r="UAH1" s="145"/>
      <c r="UAI1" s="145"/>
      <c r="UAJ1" s="145"/>
      <c r="UAK1" s="145"/>
      <c r="UAL1" s="145"/>
      <c r="UAM1" s="145"/>
      <c r="UAN1" s="145"/>
      <c r="UAO1" s="145"/>
      <c r="UAP1" s="145"/>
      <c r="UAQ1" s="145"/>
      <c r="UAR1" s="145"/>
      <c r="UAS1" s="145"/>
      <c r="UAT1" s="145"/>
      <c r="UAU1" s="145"/>
      <c r="UAV1" s="145"/>
      <c r="UAW1" s="145"/>
      <c r="UAX1" s="145"/>
      <c r="UAY1" s="145"/>
      <c r="UAZ1" s="145"/>
      <c r="UBA1" s="145"/>
      <c r="UBB1" s="145"/>
      <c r="UBC1" s="145"/>
      <c r="UBD1" s="145"/>
      <c r="UBE1" s="145"/>
      <c r="UBF1" s="145"/>
      <c r="UBG1" s="145"/>
      <c r="UBH1" s="145"/>
      <c r="UBI1" s="145"/>
      <c r="UBJ1" s="145"/>
      <c r="UBK1" s="145"/>
      <c r="UBL1" s="145"/>
      <c r="UBM1" s="145"/>
      <c r="UBN1" s="145"/>
      <c r="UBO1" s="145"/>
      <c r="UBP1" s="145"/>
      <c r="UBQ1" s="145"/>
      <c r="UBR1" s="145"/>
      <c r="UBS1" s="145"/>
      <c r="UBT1" s="145"/>
      <c r="UBU1" s="145"/>
      <c r="UBV1" s="145"/>
      <c r="UBW1" s="145"/>
      <c r="UBX1" s="145"/>
      <c r="UBY1" s="145"/>
      <c r="UBZ1" s="145"/>
      <c r="UCA1" s="145"/>
      <c r="UCB1" s="145"/>
      <c r="UCC1" s="145"/>
      <c r="UCD1" s="145"/>
      <c r="UCE1" s="145"/>
      <c r="UCF1" s="145"/>
      <c r="UCG1" s="145"/>
      <c r="UCH1" s="145"/>
      <c r="UCI1" s="145"/>
      <c r="UCJ1" s="145"/>
      <c r="UCK1" s="145"/>
      <c r="UCL1" s="145"/>
      <c r="UCM1" s="145"/>
      <c r="UCN1" s="145"/>
      <c r="UCO1" s="145"/>
      <c r="UCP1" s="145"/>
      <c r="UCQ1" s="145"/>
      <c r="UCR1" s="145"/>
      <c r="UCS1" s="145"/>
      <c r="UCT1" s="145"/>
      <c r="UCU1" s="145"/>
      <c r="UCV1" s="145"/>
      <c r="UCW1" s="145"/>
      <c r="UCX1" s="145"/>
      <c r="UCY1" s="145"/>
      <c r="UCZ1" s="145"/>
      <c r="UDA1" s="145"/>
      <c r="UDB1" s="145"/>
      <c r="UDC1" s="145"/>
      <c r="UDD1" s="145"/>
      <c r="UDE1" s="145"/>
      <c r="UDF1" s="145"/>
      <c r="UDG1" s="145"/>
      <c r="UDH1" s="145"/>
      <c r="UDI1" s="145"/>
      <c r="UDJ1" s="145"/>
      <c r="UDK1" s="145"/>
      <c r="UDL1" s="145"/>
      <c r="UDM1" s="145"/>
      <c r="UDN1" s="145"/>
      <c r="UDO1" s="145"/>
      <c r="UDP1" s="145"/>
      <c r="UDQ1" s="145"/>
      <c r="UDR1" s="145"/>
      <c r="UDS1" s="145"/>
      <c r="UDT1" s="145"/>
      <c r="UDU1" s="145"/>
      <c r="UDV1" s="145"/>
      <c r="UDW1" s="145"/>
      <c r="UDX1" s="145"/>
      <c r="UDY1" s="145"/>
      <c r="UDZ1" s="145"/>
      <c r="UEA1" s="145"/>
      <c r="UEB1" s="145"/>
      <c r="UEC1" s="145"/>
      <c r="UED1" s="145"/>
      <c r="UEE1" s="145"/>
      <c r="UEF1" s="145"/>
      <c r="UEG1" s="145"/>
      <c r="UEH1" s="145"/>
      <c r="UEI1" s="145"/>
      <c r="UEJ1" s="145"/>
      <c r="UEK1" s="145"/>
      <c r="UEL1" s="145"/>
      <c r="UEM1" s="145"/>
      <c r="UEN1" s="145"/>
      <c r="UEO1" s="145"/>
      <c r="UEP1" s="145"/>
      <c r="UEQ1" s="145"/>
      <c r="UER1" s="145"/>
      <c r="UES1" s="145"/>
      <c r="UET1" s="145"/>
      <c r="UEU1" s="145"/>
      <c r="UEV1" s="145"/>
      <c r="UEW1" s="145"/>
      <c r="UEX1" s="145"/>
      <c r="UEY1" s="145"/>
      <c r="UEZ1" s="145"/>
      <c r="UFA1" s="145"/>
      <c r="UFB1" s="145"/>
      <c r="UFC1" s="145"/>
      <c r="UFD1" s="145"/>
      <c r="UFE1" s="145"/>
      <c r="UFF1" s="145"/>
      <c r="UFG1" s="145"/>
      <c r="UFH1" s="145"/>
      <c r="UFI1" s="145"/>
      <c r="UFJ1" s="145"/>
      <c r="UFK1" s="145"/>
      <c r="UFL1" s="145"/>
      <c r="UFM1" s="145"/>
      <c r="UFN1" s="145"/>
      <c r="UFO1" s="145"/>
      <c r="UFP1" s="145"/>
      <c r="UFQ1" s="145"/>
      <c r="UFR1" s="145"/>
      <c r="UFS1" s="145"/>
      <c r="UFT1" s="145"/>
      <c r="UFU1" s="145"/>
      <c r="UFV1" s="145"/>
      <c r="UFW1" s="145"/>
      <c r="UFX1" s="145"/>
      <c r="UFY1" s="145"/>
      <c r="UFZ1" s="145"/>
      <c r="UGA1" s="145"/>
      <c r="UGB1" s="145"/>
      <c r="UGC1" s="145"/>
      <c r="UGD1" s="145"/>
      <c r="UGE1" s="145"/>
      <c r="UGF1" s="145"/>
      <c r="UGG1" s="145"/>
      <c r="UGH1" s="145"/>
      <c r="UGI1" s="145"/>
      <c r="UGJ1" s="145"/>
      <c r="UGK1" s="145"/>
      <c r="UGL1" s="145"/>
      <c r="UGM1" s="145"/>
      <c r="UGN1" s="145"/>
      <c r="UGO1" s="145"/>
      <c r="UGP1" s="145"/>
      <c r="UGQ1" s="145"/>
      <c r="UGR1" s="145"/>
      <c r="UGS1" s="145"/>
      <c r="UGT1" s="145"/>
      <c r="UGU1" s="145"/>
      <c r="UGV1" s="145"/>
      <c r="UGW1" s="145"/>
      <c r="UGX1" s="145"/>
      <c r="UGY1" s="145"/>
      <c r="UGZ1" s="145"/>
      <c r="UHA1" s="145"/>
      <c r="UHB1" s="145"/>
      <c r="UHC1" s="145"/>
      <c r="UHD1" s="145"/>
      <c r="UHE1" s="145"/>
      <c r="UHF1" s="145"/>
      <c r="UHG1" s="145"/>
      <c r="UHH1" s="145"/>
      <c r="UHI1" s="145"/>
      <c r="UHJ1" s="145"/>
      <c r="UHK1" s="145"/>
      <c r="UHL1" s="145"/>
      <c r="UHM1" s="145"/>
      <c r="UHN1" s="145"/>
      <c r="UHO1" s="145"/>
      <c r="UHP1" s="145"/>
      <c r="UHQ1" s="145"/>
      <c r="UHR1" s="145"/>
      <c r="UHS1" s="145"/>
      <c r="UHT1" s="145"/>
      <c r="UHU1" s="145"/>
      <c r="UHV1" s="145"/>
      <c r="UHW1" s="145"/>
      <c r="UHX1" s="145"/>
      <c r="UHY1" s="145"/>
      <c r="UHZ1" s="145"/>
      <c r="UIA1" s="145"/>
      <c r="UIB1" s="145"/>
      <c r="UIC1" s="145"/>
      <c r="UID1" s="145"/>
      <c r="UIE1" s="145"/>
      <c r="UIF1" s="145"/>
      <c r="UIG1" s="145"/>
      <c r="UIH1" s="145"/>
      <c r="UII1" s="145"/>
      <c r="UIJ1" s="145"/>
      <c r="UIK1" s="145"/>
      <c r="UIL1" s="145"/>
      <c r="UIM1" s="145"/>
      <c r="UIN1" s="145"/>
      <c r="UIO1" s="145"/>
      <c r="UIP1" s="145"/>
      <c r="UIQ1" s="145"/>
      <c r="UIR1" s="145"/>
      <c r="UIS1" s="145"/>
      <c r="UIT1" s="145"/>
      <c r="UIU1" s="145"/>
      <c r="UIV1" s="145"/>
      <c r="UIW1" s="145"/>
      <c r="UIX1" s="145"/>
      <c r="UIY1" s="145"/>
      <c r="UIZ1" s="145"/>
      <c r="UJA1" s="145"/>
      <c r="UJB1" s="145"/>
      <c r="UJC1" s="145"/>
      <c r="UJD1" s="145"/>
      <c r="UJE1" s="145"/>
      <c r="UJF1" s="145"/>
      <c r="UJG1" s="145"/>
      <c r="UJH1" s="145"/>
      <c r="UJI1" s="145"/>
      <c r="UJJ1" s="145"/>
      <c r="UJK1" s="145"/>
      <c r="UJL1" s="145"/>
      <c r="UJM1" s="145"/>
      <c r="UJN1" s="145"/>
      <c r="UJO1" s="145"/>
      <c r="UJP1" s="145"/>
      <c r="UJQ1" s="145"/>
      <c r="UJR1" s="145"/>
      <c r="UJS1" s="145"/>
      <c r="UJT1" s="145"/>
      <c r="UJU1" s="145"/>
      <c r="UJV1" s="145"/>
      <c r="UJW1" s="145"/>
      <c r="UJX1" s="145"/>
      <c r="UJY1" s="145"/>
      <c r="UJZ1" s="145"/>
      <c r="UKA1" s="145"/>
      <c r="UKB1" s="145"/>
      <c r="UKC1" s="145"/>
      <c r="UKD1" s="145"/>
      <c r="UKE1" s="145"/>
      <c r="UKF1" s="145"/>
      <c r="UKG1" s="145"/>
      <c r="UKH1" s="145"/>
      <c r="UKI1" s="145"/>
      <c r="UKJ1" s="145"/>
      <c r="UKK1" s="145"/>
      <c r="UKL1" s="145"/>
      <c r="UKM1" s="145"/>
      <c r="UKN1" s="145"/>
      <c r="UKO1" s="145"/>
      <c r="UKP1" s="145"/>
      <c r="UKQ1" s="145"/>
      <c r="UKR1" s="145"/>
      <c r="UKS1" s="145"/>
      <c r="UKT1" s="145"/>
      <c r="UKU1" s="145"/>
      <c r="UKV1" s="145"/>
      <c r="UKW1" s="145"/>
      <c r="UKX1" s="145"/>
      <c r="UKY1" s="145"/>
      <c r="UKZ1" s="145"/>
      <c r="ULA1" s="145"/>
      <c r="ULB1" s="145"/>
      <c r="ULC1" s="145"/>
      <c r="ULD1" s="145"/>
      <c r="ULE1" s="145"/>
      <c r="ULF1" s="145"/>
      <c r="ULG1" s="145"/>
      <c r="ULH1" s="145"/>
      <c r="ULI1" s="145"/>
      <c r="ULJ1" s="145"/>
      <c r="ULK1" s="145"/>
      <c r="ULL1" s="145"/>
      <c r="ULM1" s="145"/>
      <c r="ULN1" s="145"/>
      <c r="ULO1" s="145"/>
      <c r="ULP1" s="145"/>
      <c r="ULQ1" s="145"/>
      <c r="ULR1" s="145"/>
      <c r="ULS1" s="145"/>
      <c r="ULT1" s="145"/>
      <c r="ULU1" s="145"/>
      <c r="ULV1" s="145"/>
      <c r="ULW1" s="145"/>
      <c r="ULX1" s="145"/>
      <c r="ULY1" s="145"/>
      <c r="ULZ1" s="145"/>
      <c r="UMA1" s="145"/>
      <c r="UMB1" s="145"/>
      <c r="UMC1" s="145"/>
      <c r="UMD1" s="145"/>
      <c r="UME1" s="145"/>
      <c r="UMF1" s="145"/>
      <c r="UMG1" s="145"/>
      <c r="UMH1" s="145"/>
      <c r="UMI1" s="145"/>
      <c r="UMJ1" s="145"/>
      <c r="UMK1" s="145"/>
      <c r="UML1" s="145"/>
      <c r="UMM1" s="145"/>
      <c r="UMN1" s="145"/>
      <c r="UMO1" s="145"/>
      <c r="UMP1" s="145"/>
      <c r="UMQ1" s="145"/>
      <c r="UMR1" s="145"/>
      <c r="UMS1" s="145"/>
      <c r="UMT1" s="145"/>
      <c r="UMU1" s="145"/>
      <c r="UMV1" s="145"/>
      <c r="UMW1" s="145"/>
      <c r="UMX1" s="145"/>
      <c r="UMY1" s="145"/>
      <c r="UMZ1" s="145"/>
      <c r="UNA1" s="145"/>
      <c r="UNB1" s="145"/>
      <c r="UNC1" s="145"/>
      <c r="UND1" s="145"/>
      <c r="UNE1" s="145"/>
      <c r="UNF1" s="145"/>
      <c r="UNG1" s="145"/>
      <c r="UNH1" s="145"/>
      <c r="UNI1" s="145"/>
      <c r="UNJ1" s="145"/>
      <c r="UNK1" s="145"/>
      <c r="UNL1" s="145"/>
      <c r="UNM1" s="145"/>
      <c r="UNN1" s="145"/>
      <c r="UNO1" s="145"/>
      <c r="UNP1" s="145"/>
      <c r="UNQ1" s="145"/>
      <c r="UNR1" s="145"/>
      <c r="UNS1" s="145"/>
      <c r="UNT1" s="145"/>
      <c r="UNU1" s="145"/>
      <c r="UNV1" s="145"/>
      <c r="UNW1" s="145"/>
      <c r="UNX1" s="145"/>
      <c r="UNY1" s="145"/>
      <c r="UNZ1" s="145"/>
      <c r="UOA1" s="145"/>
      <c r="UOB1" s="145"/>
      <c r="UOC1" s="145"/>
      <c r="UOD1" s="145"/>
      <c r="UOE1" s="145"/>
      <c r="UOF1" s="145"/>
      <c r="UOG1" s="145"/>
      <c r="UOH1" s="145"/>
      <c r="UOI1" s="145"/>
      <c r="UOJ1" s="145"/>
      <c r="UOK1" s="145"/>
      <c r="UOL1" s="145"/>
      <c r="UOM1" s="145"/>
      <c r="UON1" s="145"/>
      <c r="UOO1" s="145"/>
      <c r="UOP1" s="145"/>
      <c r="UOQ1" s="145"/>
      <c r="UOR1" s="145"/>
      <c r="UOS1" s="145"/>
      <c r="UOT1" s="145"/>
      <c r="UOU1" s="145"/>
      <c r="UOV1" s="145"/>
      <c r="UOW1" s="145"/>
      <c r="UOX1" s="145"/>
      <c r="UOY1" s="145"/>
      <c r="UOZ1" s="145"/>
      <c r="UPA1" s="145"/>
      <c r="UPB1" s="145"/>
      <c r="UPC1" s="145"/>
      <c r="UPD1" s="145"/>
      <c r="UPE1" s="145"/>
      <c r="UPF1" s="145"/>
      <c r="UPG1" s="145"/>
      <c r="UPH1" s="145"/>
      <c r="UPI1" s="145"/>
      <c r="UPJ1" s="145"/>
      <c r="UPK1" s="145"/>
      <c r="UPL1" s="145"/>
      <c r="UPM1" s="145"/>
      <c r="UPN1" s="145"/>
      <c r="UPO1" s="145"/>
      <c r="UPP1" s="145"/>
      <c r="UPQ1" s="145"/>
      <c r="UPR1" s="145"/>
      <c r="UPS1" s="145"/>
      <c r="UPT1" s="145"/>
      <c r="UPU1" s="145"/>
      <c r="UPV1" s="145"/>
      <c r="UPW1" s="145"/>
      <c r="UPX1" s="145"/>
      <c r="UPY1" s="145"/>
      <c r="UPZ1" s="145"/>
      <c r="UQA1" s="145"/>
      <c r="UQB1" s="145"/>
      <c r="UQC1" s="145"/>
      <c r="UQD1" s="145"/>
      <c r="UQE1" s="145"/>
      <c r="UQF1" s="145"/>
      <c r="UQG1" s="145"/>
      <c r="UQH1" s="145"/>
      <c r="UQI1" s="145"/>
      <c r="UQJ1" s="145"/>
      <c r="UQK1" s="145"/>
      <c r="UQL1" s="145"/>
      <c r="UQM1" s="145"/>
      <c r="UQN1" s="145"/>
      <c r="UQO1" s="145"/>
      <c r="UQP1" s="145"/>
      <c r="UQQ1" s="145"/>
      <c r="UQR1" s="145"/>
      <c r="UQS1" s="145"/>
      <c r="UQT1" s="145"/>
      <c r="UQU1" s="145"/>
      <c r="UQV1" s="145"/>
      <c r="UQW1" s="145"/>
      <c r="UQX1" s="145"/>
      <c r="UQY1" s="145"/>
      <c r="UQZ1" s="145"/>
      <c r="URA1" s="145"/>
      <c r="URB1" s="145"/>
      <c r="URC1" s="145"/>
      <c r="URD1" s="145"/>
      <c r="URE1" s="145"/>
      <c r="URF1" s="145"/>
      <c r="URG1" s="145"/>
      <c r="URH1" s="145"/>
      <c r="URI1" s="145"/>
      <c r="URJ1" s="145"/>
      <c r="URK1" s="145"/>
      <c r="URL1" s="145"/>
      <c r="URM1" s="145"/>
      <c r="URN1" s="145"/>
      <c r="URO1" s="145"/>
      <c r="URP1" s="145"/>
      <c r="URQ1" s="145"/>
      <c r="URR1" s="145"/>
      <c r="URS1" s="145"/>
      <c r="URT1" s="145"/>
      <c r="URU1" s="145"/>
      <c r="URV1" s="145"/>
      <c r="URW1" s="145"/>
      <c r="URX1" s="145"/>
      <c r="URY1" s="145"/>
      <c r="URZ1" s="145"/>
      <c r="USA1" s="145"/>
      <c r="USB1" s="145"/>
      <c r="USC1" s="145"/>
      <c r="USD1" s="145"/>
      <c r="USE1" s="145"/>
      <c r="USF1" s="145"/>
      <c r="USG1" s="145"/>
      <c r="USH1" s="145"/>
      <c r="USI1" s="145"/>
      <c r="USJ1" s="145"/>
      <c r="USK1" s="145"/>
      <c r="USL1" s="145"/>
      <c r="USM1" s="145"/>
      <c r="USN1" s="145"/>
      <c r="USO1" s="145"/>
      <c r="USP1" s="145"/>
      <c r="USQ1" s="145"/>
      <c r="USR1" s="145"/>
      <c r="USS1" s="145"/>
      <c r="UST1" s="145"/>
      <c r="USU1" s="145"/>
      <c r="USV1" s="145"/>
      <c r="USW1" s="145"/>
      <c r="USX1" s="145"/>
      <c r="USY1" s="145"/>
      <c r="USZ1" s="145"/>
      <c r="UTA1" s="145"/>
      <c r="UTB1" s="145"/>
      <c r="UTC1" s="145"/>
      <c r="UTD1" s="145"/>
      <c r="UTE1" s="145"/>
      <c r="UTF1" s="145"/>
      <c r="UTG1" s="145"/>
      <c r="UTH1" s="145"/>
      <c r="UTI1" s="145"/>
      <c r="UTJ1" s="145"/>
      <c r="UTK1" s="145"/>
      <c r="UTL1" s="145"/>
      <c r="UTM1" s="145"/>
      <c r="UTN1" s="145"/>
      <c r="UTO1" s="145"/>
      <c r="UTP1" s="145"/>
      <c r="UTQ1" s="145"/>
      <c r="UTR1" s="145"/>
      <c r="UTS1" s="145"/>
      <c r="UTT1" s="145"/>
      <c r="UTU1" s="145"/>
      <c r="UTV1" s="145"/>
      <c r="UTW1" s="145"/>
      <c r="UTX1" s="145"/>
      <c r="UTY1" s="145"/>
      <c r="UTZ1" s="145"/>
      <c r="UUA1" s="145"/>
      <c r="UUB1" s="145"/>
      <c r="UUC1" s="145"/>
      <c r="UUD1" s="145"/>
      <c r="UUE1" s="145"/>
      <c r="UUF1" s="145"/>
      <c r="UUG1" s="145"/>
      <c r="UUH1" s="145"/>
      <c r="UUI1" s="145"/>
      <c r="UUJ1" s="145"/>
      <c r="UUK1" s="145"/>
      <c r="UUL1" s="145"/>
      <c r="UUM1" s="145"/>
      <c r="UUN1" s="145"/>
      <c r="UUO1" s="145"/>
      <c r="UUP1" s="145"/>
      <c r="UUQ1" s="145"/>
      <c r="UUR1" s="145"/>
      <c r="UUS1" s="145"/>
      <c r="UUT1" s="145"/>
      <c r="UUU1" s="145"/>
      <c r="UUV1" s="145"/>
      <c r="UUW1" s="145"/>
      <c r="UUX1" s="145"/>
      <c r="UUY1" s="145"/>
      <c r="UUZ1" s="145"/>
      <c r="UVA1" s="145"/>
      <c r="UVB1" s="145"/>
      <c r="UVC1" s="145"/>
      <c r="UVD1" s="145"/>
      <c r="UVE1" s="145"/>
      <c r="UVF1" s="145"/>
      <c r="UVG1" s="145"/>
      <c r="UVH1" s="145"/>
      <c r="UVI1" s="145"/>
      <c r="UVJ1" s="145"/>
      <c r="UVK1" s="145"/>
      <c r="UVL1" s="145"/>
      <c r="UVM1" s="145"/>
      <c r="UVN1" s="145"/>
      <c r="UVO1" s="145"/>
      <c r="UVP1" s="145"/>
      <c r="UVQ1" s="145"/>
      <c r="UVR1" s="145"/>
      <c r="UVS1" s="145"/>
      <c r="UVT1" s="145"/>
      <c r="UVU1" s="145"/>
      <c r="UVV1" s="145"/>
      <c r="UVW1" s="145"/>
      <c r="UVX1" s="145"/>
      <c r="UVY1" s="145"/>
      <c r="UVZ1" s="145"/>
      <c r="UWA1" s="145"/>
      <c r="UWB1" s="145"/>
      <c r="UWC1" s="145"/>
      <c r="UWD1" s="145"/>
      <c r="UWE1" s="145"/>
      <c r="UWF1" s="145"/>
      <c r="UWG1" s="145"/>
      <c r="UWH1" s="145"/>
      <c r="UWI1" s="145"/>
      <c r="UWJ1" s="145"/>
      <c r="UWK1" s="145"/>
      <c r="UWL1" s="145"/>
      <c r="UWM1" s="145"/>
      <c r="UWN1" s="145"/>
      <c r="UWO1" s="145"/>
      <c r="UWP1" s="145"/>
      <c r="UWQ1" s="145"/>
      <c r="UWR1" s="145"/>
      <c r="UWS1" s="145"/>
      <c r="UWT1" s="145"/>
      <c r="UWU1" s="145"/>
      <c r="UWV1" s="145"/>
      <c r="UWW1" s="145"/>
      <c r="UWX1" s="145"/>
      <c r="UWY1" s="145"/>
      <c r="UWZ1" s="145"/>
      <c r="UXA1" s="145"/>
      <c r="UXB1" s="145"/>
      <c r="UXC1" s="145"/>
      <c r="UXD1" s="145"/>
      <c r="UXE1" s="145"/>
      <c r="UXF1" s="145"/>
      <c r="UXG1" s="145"/>
      <c r="UXH1" s="145"/>
      <c r="UXI1" s="145"/>
      <c r="UXJ1" s="145"/>
      <c r="UXK1" s="145"/>
      <c r="UXL1" s="145"/>
      <c r="UXM1" s="145"/>
      <c r="UXN1" s="145"/>
      <c r="UXO1" s="145"/>
      <c r="UXP1" s="145"/>
      <c r="UXQ1" s="145"/>
      <c r="UXR1" s="145"/>
      <c r="UXS1" s="145"/>
      <c r="UXT1" s="145"/>
      <c r="UXU1" s="145"/>
      <c r="UXV1" s="145"/>
      <c r="UXW1" s="145"/>
      <c r="UXX1" s="145"/>
      <c r="UXY1" s="145"/>
      <c r="UXZ1" s="145"/>
      <c r="UYA1" s="145"/>
      <c r="UYB1" s="145"/>
      <c r="UYC1" s="145"/>
      <c r="UYD1" s="145"/>
      <c r="UYE1" s="145"/>
      <c r="UYF1" s="145"/>
      <c r="UYG1" s="145"/>
      <c r="UYH1" s="145"/>
      <c r="UYI1" s="145"/>
      <c r="UYJ1" s="145"/>
      <c r="UYK1" s="145"/>
      <c r="UYL1" s="145"/>
      <c r="UYM1" s="145"/>
      <c r="UYN1" s="145"/>
      <c r="UYO1" s="145"/>
      <c r="UYP1" s="145"/>
      <c r="UYQ1" s="145"/>
      <c r="UYR1" s="145"/>
      <c r="UYS1" s="145"/>
      <c r="UYT1" s="145"/>
      <c r="UYU1" s="145"/>
      <c r="UYV1" s="145"/>
      <c r="UYW1" s="145"/>
      <c r="UYX1" s="145"/>
      <c r="UYY1" s="145"/>
      <c r="UYZ1" s="145"/>
      <c r="UZA1" s="145"/>
      <c r="UZB1" s="145"/>
      <c r="UZC1" s="145"/>
      <c r="UZD1" s="145"/>
      <c r="UZE1" s="145"/>
      <c r="UZF1" s="145"/>
      <c r="UZG1" s="145"/>
      <c r="UZH1" s="145"/>
      <c r="UZI1" s="145"/>
      <c r="UZJ1" s="145"/>
      <c r="UZK1" s="145"/>
      <c r="UZL1" s="145"/>
      <c r="UZM1" s="145"/>
      <c r="UZN1" s="145"/>
      <c r="UZO1" s="145"/>
      <c r="UZP1" s="145"/>
      <c r="UZQ1" s="145"/>
      <c r="UZR1" s="145"/>
      <c r="UZS1" s="145"/>
      <c r="UZT1" s="145"/>
      <c r="UZU1" s="145"/>
      <c r="UZV1" s="145"/>
      <c r="UZW1" s="145"/>
      <c r="UZX1" s="145"/>
      <c r="UZY1" s="145"/>
      <c r="UZZ1" s="145"/>
      <c r="VAA1" s="145"/>
      <c r="VAB1" s="145"/>
      <c r="VAC1" s="145"/>
      <c r="VAD1" s="145"/>
      <c r="VAE1" s="145"/>
      <c r="VAF1" s="145"/>
      <c r="VAG1" s="145"/>
      <c r="VAH1" s="145"/>
      <c r="VAI1" s="145"/>
      <c r="VAJ1" s="145"/>
      <c r="VAK1" s="145"/>
      <c r="VAL1" s="145"/>
      <c r="VAM1" s="145"/>
      <c r="VAN1" s="145"/>
      <c r="VAO1" s="145"/>
      <c r="VAP1" s="145"/>
      <c r="VAQ1" s="145"/>
      <c r="VAR1" s="145"/>
      <c r="VAS1" s="145"/>
      <c r="VAT1" s="145"/>
      <c r="VAU1" s="145"/>
      <c r="VAV1" s="145"/>
      <c r="VAW1" s="145"/>
      <c r="VAX1" s="145"/>
      <c r="VAY1" s="145"/>
      <c r="VAZ1" s="145"/>
      <c r="VBA1" s="145"/>
      <c r="VBB1" s="145"/>
      <c r="VBC1" s="145"/>
      <c r="VBD1" s="145"/>
      <c r="VBE1" s="145"/>
      <c r="VBF1" s="145"/>
      <c r="VBG1" s="145"/>
      <c r="VBH1" s="145"/>
      <c r="VBI1" s="145"/>
      <c r="VBJ1" s="145"/>
      <c r="VBK1" s="145"/>
      <c r="VBL1" s="145"/>
      <c r="VBM1" s="145"/>
      <c r="VBN1" s="145"/>
      <c r="VBO1" s="145"/>
      <c r="VBP1" s="145"/>
      <c r="VBQ1" s="145"/>
      <c r="VBR1" s="145"/>
      <c r="VBS1" s="145"/>
      <c r="VBT1" s="145"/>
      <c r="VBU1" s="145"/>
      <c r="VBV1" s="145"/>
      <c r="VBW1" s="145"/>
      <c r="VBX1" s="145"/>
      <c r="VBY1" s="145"/>
      <c r="VBZ1" s="145"/>
      <c r="VCA1" s="145"/>
      <c r="VCB1" s="145"/>
      <c r="VCC1" s="145"/>
      <c r="VCD1" s="145"/>
      <c r="VCE1" s="145"/>
      <c r="VCF1" s="145"/>
      <c r="VCG1" s="145"/>
      <c r="VCH1" s="145"/>
      <c r="VCI1" s="145"/>
      <c r="VCJ1" s="145"/>
      <c r="VCK1" s="145"/>
      <c r="VCL1" s="145"/>
      <c r="VCM1" s="145"/>
      <c r="VCN1" s="145"/>
      <c r="VCO1" s="145"/>
      <c r="VCP1" s="145"/>
      <c r="VCQ1" s="145"/>
      <c r="VCR1" s="145"/>
      <c r="VCS1" s="145"/>
      <c r="VCT1" s="145"/>
      <c r="VCU1" s="145"/>
      <c r="VCV1" s="145"/>
      <c r="VCW1" s="145"/>
      <c r="VCX1" s="145"/>
      <c r="VCY1" s="145"/>
      <c r="VCZ1" s="145"/>
      <c r="VDA1" s="145"/>
      <c r="VDB1" s="145"/>
      <c r="VDC1" s="145"/>
      <c r="VDD1" s="145"/>
      <c r="VDE1" s="145"/>
      <c r="VDF1" s="145"/>
      <c r="VDG1" s="145"/>
      <c r="VDH1" s="145"/>
      <c r="VDI1" s="145"/>
      <c r="VDJ1" s="145"/>
      <c r="VDK1" s="145"/>
      <c r="VDL1" s="145"/>
      <c r="VDM1" s="145"/>
      <c r="VDN1" s="145"/>
      <c r="VDO1" s="145"/>
      <c r="VDP1" s="145"/>
      <c r="VDQ1" s="145"/>
      <c r="VDR1" s="145"/>
      <c r="VDS1" s="145"/>
      <c r="VDT1" s="145"/>
      <c r="VDU1" s="145"/>
      <c r="VDV1" s="145"/>
      <c r="VDW1" s="145"/>
      <c r="VDX1" s="145"/>
      <c r="VDY1" s="145"/>
      <c r="VDZ1" s="145"/>
      <c r="VEA1" s="145"/>
      <c r="VEB1" s="145"/>
      <c r="VEC1" s="145"/>
      <c r="VED1" s="145"/>
      <c r="VEE1" s="145"/>
      <c r="VEF1" s="145"/>
      <c r="VEG1" s="145"/>
      <c r="VEH1" s="145"/>
      <c r="VEI1" s="145"/>
      <c r="VEJ1" s="145"/>
      <c r="VEK1" s="145"/>
      <c r="VEL1" s="145"/>
      <c r="VEM1" s="145"/>
      <c r="VEN1" s="145"/>
      <c r="VEO1" s="145"/>
      <c r="VEP1" s="145"/>
      <c r="VEQ1" s="145"/>
      <c r="VER1" s="145"/>
      <c r="VES1" s="145"/>
      <c r="VET1" s="145"/>
      <c r="VEU1" s="145"/>
      <c r="VEV1" s="145"/>
      <c r="VEW1" s="145"/>
      <c r="VEX1" s="145"/>
      <c r="VEY1" s="145"/>
      <c r="VEZ1" s="145"/>
      <c r="VFA1" s="145"/>
      <c r="VFB1" s="145"/>
      <c r="VFC1" s="145"/>
      <c r="VFD1" s="145"/>
      <c r="VFE1" s="145"/>
      <c r="VFF1" s="145"/>
      <c r="VFG1" s="145"/>
      <c r="VFH1" s="145"/>
      <c r="VFI1" s="145"/>
      <c r="VFJ1" s="145"/>
      <c r="VFK1" s="145"/>
      <c r="VFL1" s="145"/>
      <c r="VFM1" s="145"/>
      <c r="VFN1" s="145"/>
      <c r="VFO1" s="145"/>
      <c r="VFP1" s="145"/>
      <c r="VFQ1" s="145"/>
      <c r="VFR1" s="145"/>
      <c r="VFS1" s="145"/>
      <c r="VFT1" s="145"/>
      <c r="VFU1" s="145"/>
      <c r="VFV1" s="145"/>
      <c r="VFW1" s="145"/>
      <c r="VFX1" s="145"/>
      <c r="VFY1" s="145"/>
      <c r="VFZ1" s="145"/>
      <c r="VGA1" s="145"/>
      <c r="VGB1" s="145"/>
      <c r="VGC1" s="145"/>
      <c r="VGD1" s="145"/>
      <c r="VGE1" s="145"/>
      <c r="VGF1" s="145"/>
      <c r="VGG1" s="145"/>
      <c r="VGH1" s="145"/>
      <c r="VGI1" s="145"/>
      <c r="VGJ1" s="145"/>
      <c r="VGK1" s="145"/>
      <c r="VGL1" s="145"/>
      <c r="VGM1" s="145"/>
      <c r="VGN1" s="145"/>
      <c r="VGO1" s="145"/>
      <c r="VGP1" s="145"/>
      <c r="VGQ1" s="145"/>
      <c r="VGR1" s="145"/>
      <c r="VGS1" s="145"/>
      <c r="VGT1" s="145"/>
      <c r="VGU1" s="145"/>
      <c r="VGV1" s="145"/>
      <c r="VGW1" s="145"/>
      <c r="VGX1" s="145"/>
      <c r="VGY1" s="145"/>
      <c r="VGZ1" s="145"/>
      <c r="VHA1" s="145"/>
      <c r="VHB1" s="145"/>
      <c r="VHC1" s="145"/>
      <c r="VHD1" s="145"/>
      <c r="VHE1" s="145"/>
      <c r="VHF1" s="145"/>
      <c r="VHG1" s="145"/>
      <c r="VHH1" s="145"/>
      <c r="VHI1" s="145"/>
      <c r="VHJ1" s="145"/>
      <c r="VHK1" s="145"/>
      <c r="VHL1" s="145"/>
      <c r="VHM1" s="145"/>
      <c r="VHN1" s="145"/>
      <c r="VHO1" s="145"/>
      <c r="VHP1" s="145"/>
      <c r="VHQ1" s="145"/>
      <c r="VHR1" s="145"/>
      <c r="VHS1" s="145"/>
      <c r="VHT1" s="145"/>
      <c r="VHU1" s="145"/>
      <c r="VHV1" s="145"/>
      <c r="VHW1" s="145"/>
      <c r="VHX1" s="145"/>
      <c r="VHY1" s="145"/>
      <c r="VHZ1" s="145"/>
      <c r="VIA1" s="145"/>
      <c r="VIB1" s="145"/>
      <c r="VIC1" s="145"/>
      <c r="VID1" s="145"/>
      <c r="VIE1" s="145"/>
      <c r="VIF1" s="145"/>
      <c r="VIG1" s="145"/>
      <c r="VIH1" s="145"/>
      <c r="VII1" s="145"/>
      <c r="VIJ1" s="145"/>
      <c r="VIK1" s="145"/>
      <c r="VIL1" s="145"/>
      <c r="VIM1" s="145"/>
      <c r="VIN1" s="145"/>
      <c r="VIO1" s="145"/>
      <c r="VIP1" s="145"/>
      <c r="VIQ1" s="145"/>
      <c r="VIR1" s="145"/>
      <c r="VIS1" s="145"/>
      <c r="VIT1" s="145"/>
      <c r="VIU1" s="145"/>
      <c r="VIV1" s="145"/>
      <c r="VIW1" s="145"/>
      <c r="VIX1" s="145"/>
      <c r="VIY1" s="145"/>
      <c r="VIZ1" s="145"/>
      <c r="VJA1" s="145"/>
      <c r="VJB1" s="145"/>
      <c r="VJC1" s="145"/>
      <c r="VJD1" s="145"/>
      <c r="VJE1" s="145"/>
      <c r="VJF1" s="145"/>
      <c r="VJG1" s="145"/>
      <c r="VJH1" s="145"/>
      <c r="VJI1" s="145"/>
      <c r="VJJ1" s="145"/>
      <c r="VJK1" s="145"/>
      <c r="VJL1" s="145"/>
      <c r="VJM1" s="145"/>
      <c r="VJN1" s="145"/>
      <c r="VJO1" s="145"/>
      <c r="VJP1" s="145"/>
      <c r="VJQ1" s="145"/>
      <c r="VJR1" s="145"/>
      <c r="VJS1" s="145"/>
      <c r="VJT1" s="145"/>
      <c r="VJU1" s="145"/>
      <c r="VJV1" s="145"/>
      <c r="VJW1" s="145"/>
      <c r="VJX1" s="145"/>
      <c r="VJY1" s="145"/>
      <c r="VJZ1" s="145"/>
      <c r="VKA1" s="145"/>
      <c r="VKB1" s="145"/>
      <c r="VKC1" s="145"/>
      <c r="VKD1" s="145"/>
      <c r="VKE1" s="145"/>
      <c r="VKF1" s="145"/>
      <c r="VKG1" s="145"/>
      <c r="VKH1" s="145"/>
      <c r="VKI1" s="145"/>
      <c r="VKJ1" s="145"/>
      <c r="VKK1" s="145"/>
      <c r="VKL1" s="145"/>
      <c r="VKM1" s="145"/>
      <c r="VKN1" s="145"/>
      <c r="VKO1" s="145"/>
      <c r="VKP1" s="145"/>
      <c r="VKQ1" s="145"/>
      <c r="VKR1" s="145"/>
      <c r="VKS1" s="145"/>
      <c r="VKT1" s="145"/>
      <c r="VKU1" s="145"/>
      <c r="VKV1" s="145"/>
      <c r="VKW1" s="145"/>
      <c r="VKX1" s="145"/>
      <c r="VKY1" s="145"/>
      <c r="VKZ1" s="145"/>
      <c r="VLA1" s="145"/>
      <c r="VLB1" s="145"/>
      <c r="VLC1" s="145"/>
      <c r="VLD1" s="145"/>
      <c r="VLE1" s="145"/>
      <c r="VLF1" s="145"/>
      <c r="VLG1" s="145"/>
      <c r="VLH1" s="145"/>
      <c r="VLI1" s="145"/>
      <c r="VLJ1" s="145"/>
      <c r="VLK1" s="145"/>
      <c r="VLL1" s="145"/>
      <c r="VLM1" s="145"/>
      <c r="VLN1" s="145"/>
      <c r="VLO1" s="145"/>
      <c r="VLP1" s="145"/>
      <c r="VLQ1" s="145"/>
      <c r="VLR1" s="145"/>
      <c r="VLS1" s="145"/>
      <c r="VLT1" s="145"/>
      <c r="VLU1" s="145"/>
      <c r="VLV1" s="145"/>
      <c r="VLW1" s="145"/>
      <c r="VLX1" s="145"/>
      <c r="VLY1" s="145"/>
      <c r="VLZ1" s="145"/>
      <c r="VMA1" s="145"/>
      <c r="VMB1" s="145"/>
      <c r="VMC1" s="145"/>
      <c r="VMD1" s="145"/>
      <c r="VME1" s="145"/>
      <c r="VMF1" s="145"/>
      <c r="VMG1" s="145"/>
      <c r="VMH1" s="145"/>
      <c r="VMI1" s="145"/>
      <c r="VMJ1" s="145"/>
      <c r="VMK1" s="145"/>
      <c r="VML1" s="145"/>
      <c r="VMM1" s="145"/>
      <c r="VMN1" s="145"/>
      <c r="VMO1" s="145"/>
      <c r="VMP1" s="145"/>
      <c r="VMQ1" s="145"/>
      <c r="VMR1" s="145"/>
      <c r="VMS1" s="145"/>
      <c r="VMT1" s="145"/>
      <c r="VMU1" s="145"/>
      <c r="VMV1" s="145"/>
      <c r="VMW1" s="145"/>
      <c r="VMX1" s="145"/>
      <c r="VMY1" s="145"/>
      <c r="VMZ1" s="145"/>
      <c r="VNA1" s="145"/>
      <c r="VNB1" s="145"/>
      <c r="VNC1" s="145"/>
      <c r="VND1" s="145"/>
      <c r="VNE1" s="145"/>
      <c r="VNF1" s="145"/>
      <c r="VNG1" s="145"/>
      <c r="VNH1" s="145"/>
      <c r="VNI1" s="145"/>
      <c r="VNJ1" s="145"/>
      <c r="VNK1" s="145"/>
      <c r="VNL1" s="145"/>
      <c r="VNM1" s="145"/>
      <c r="VNN1" s="145"/>
      <c r="VNO1" s="145"/>
      <c r="VNP1" s="145"/>
      <c r="VNQ1" s="145"/>
      <c r="VNR1" s="145"/>
      <c r="VNS1" s="145"/>
      <c r="VNT1" s="145"/>
      <c r="VNU1" s="145"/>
      <c r="VNV1" s="145"/>
      <c r="VNW1" s="145"/>
      <c r="VNX1" s="145"/>
      <c r="VNY1" s="145"/>
      <c r="VNZ1" s="145"/>
      <c r="VOA1" s="145"/>
      <c r="VOB1" s="145"/>
      <c r="VOC1" s="145"/>
      <c r="VOD1" s="145"/>
      <c r="VOE1" s="145"/>
      <c r="VOF1" s="145"/>
      <c r="VOG1" s="145"/>
      <c r="VOH1" s="145"/>
      <c r="VOI1" s="145"/>
      <c r="VOJ1" s="145"/>
      <c r="VOK1" s="145"/>
      <c r="VOL1" s="145"/>
      <c r="VOM1" s="145"/>
      <c r="VON1" s="145"/>
      <c r="VOO1" s="145"/>
      <c r="VOP1" s="145"/>
      <c r="VOQ1" s="145"/>
      <c r="VOR1" s="145"/>
      <c r="VOS1" s="145"/>
      <c r="VOT1" s="145"/>
      <c r="VOU1" s="145"/>
      <c r="VOV1" s="145"/>
      <c r="VOW1" s="145"/>
      <c r="VOX1" s="145"/>
      <c r="VOY1" s="145"/>
      <c r="VOZ1" s="145"/>
      <c r="VPA1" s="145"/>
      <c r="VPB1" s="145"/>
      <c r="VPC1" s="145"/>
      <c r="VPD1" s="145"/>
      <c r="VPE1" s="145"/>
      <c r="VPF1" s="145"/>
      <c r="VPG1" s="145"/>
      <c r="VPH1" s="145"/>
      <c r="VPI1" s="145"/>
      <c r="VPJ1" s="145"/>
      <c r="VPK1" s="145"/>
      <c r="VPL1" s="145"/>
      <c r="VPM1" s="145"/>
      <c r="VPN1" s="145"/>
      <c r="VPO1" s="145"/>
      <c r="VPP1" s="145"/>
      <c r="VPQ1" s="145"/>
      <c r="VPR1" s="145"/>
      <c r="VPS1" s="145"/>
      <c r="VPT1" s="145"/>
      <c r="VPU1" s="145"/>
      <c r="VPV1" s="145"/>
      <c r="VPW1" s="145"/>
      <c r="VPX1" s="145"/>
      <c r="VPY1" s="145"/>
      <c r="VPZ1" s="145"/>
      <c r="VQA1" s="145"/>
      <c r="VQB1" s="145"/>
      <c r="VQC1" s="145"/>
      <c r="VQD1" s="145"/>
      <c r="VQE1" s="145"/>
      <c r="VQF1" s="145"/>
      <c r="VQG1" s="145"/>
      <c r="VQH1" s="145"/>
      <c r="VQI1" s="145"/>
      <c r="VQJ1" s="145"/>
      <c r="VQK1" s="145"/>
      <c r="VQL1" s="145"/>
      <c r="VQM1" s="145"/>
      <c r="VQN1" s="145"/>
      <c r="VQO1" s="145"/>
      <c r="VQP1" s="145"/>
      <c r="VQQ1" s="145"/>
      <c r="VQR1" s="145"/>
      <c r="VQS1" s="145"/>
      <c r="VQT1" s="145"/>
      <c r="VQU1" s="145"/>
      <c r="VQV1" s="145"/>
      <c r="VQW1" s="145"/>
      <c r="VQX1" s="145"/>
      <c r="VQY1" s="145"/>
      <c r="VQZ1" s="145"/>
      <c r="VRA1" s="145"/>
      <c r="VRB1" s="145"/>
      <c r="VRC1" s="145"/>
      <c r="VRD1" s="145"/>
      <c r="VRE1" s="145"/>
      <c r="VRF1" s="145"/>
      <c r="VRG1" s="145"/>
      <c r="VRH1" s="145"/>
      <c r="VRI1" s="145"/>
      <c r="VRJ1" s="145"/>
      <c r="VRK1" s="145"/>
      <c r="VRL1" s="145"/>
      <c r="VRM1" s="145"/>
      <c r="VRN1" s="145"/>
      <c r="VRO1" s="145"/>
      <c r="VRP1" s="145"/>
      <c r="VRQ1" s="145"/>
      <c r="VRR1" s="145"/>
      <c r="VRS1" s="145"/>
      <c r="VRT1" s="145"/>
      <c r="VRU1" s="145"/>
      <c r="VRV1" s="145"/>
      <c r="VRW1" s="145"/>
      <c r="VRX1" s="145"/>
      <c r="VRY1" s="145"/>
      <c r="VRZ1" s="145"/>
      <c r="VSA1" s="145"/>
      <c r="VSB1" s="145"/>
      <c r="VSC1" s="145"/>
      <c r="VSD1" s="145"/>
      <c r="VSE1" s="145"/>
      <c r="VSF1" s="145"/>
      <c r="VSG1" s="145"/>
      <c r="VSH1" s="145"/>
      <c r="VSI1" s="145"/>
      <c r="VSJ1" s="145"/>
      <c r="VSK1" s="145"/>
      <c r="VSL1" s="145"/>
      <c r="VSM1" s="145"/>
      <c r="VSN1" s="145"/>
      <c r="VSO1" s="145"/>
      <c r="VSP1" s="145"/>
      <c r="VSQ1" s="145"/>
      <c r="VSR1" s="145"/>
      <c r="VSS1" s="145"/>
      <c r="VST1" s="145"/>
      <c r="VSU1" s="145"/>
      <c r="VSV1" s="145"/>
      <c r="VSW1" s="145"/>
      <c r="VSX1" s="145"/>
      <c r="VSY1" s="145"/>
      <c r="VSZ1" s="145"/>
      <c r="VTA1" s="145"/>
      <c r="VTB1" s="145"/>
      <c r="VTC1" s="145"/>
      <c r="VTD1" s="145"/>
      <c r="VTE1" s="145"/>
      <c r="VTF1" s="145"/>
      <c r="VTG1" s="145"/>
      <c r="VTH1" s="145"/>
      <c r="VTI1" s="145"/>
      <c r="VTJ1" s="145"/>
      <c r="VTK1" s="145"/>
      <c r="VTL1" s="145"/>
      <c r="VTM1" s="145"/>
      <c r="VTN1" s="145"/>
      <c r="VTO1" s="145"/>
      <c r="VTP1" s="145"/>
      <c r="VTQ1" s="145"/>
      <c r="VTR1" s="145"/>
      <c r="VTS1" s="145"/>
      <c r="VTT1" s="145"/>
      <c r="VTU1" s="145"/>
      <c r="VTV1" s="145"/>
      <c r="VTW1" s="145"/>
      <c r="VTX1" s="145"/>
      <c r="VTY1" s="145"/>
      <c r="VTZ1" s="145"/>
      <c r="VUA1" s="145"/>
      <c r="VUB1" s="145"/>
      <c r="VUC1" s="145"/>
      <c r="VUD1" s="145"/>
      <c r="VUE1" s="145"/>
      <c r="VUF1" s="145"/>
      <c r="VUG1" s="145"/>
      <c r="VUH1" s="145"/>
      <c r="VUI1" s="145"/>
      <c r="VUJ1" s="145"/>
      <c r="VUK1" s="145"/>
      <c r="VUL1" s="145"/>
      <c r="VUM1" s="145"/>
      <c r="VUN1" s="145"/>
      <c r="VUO1" s="145"/>
      <c r="VUP1" s="145"/>
      <c r="VUQ1" s="145"/>
      <c r="VUR1" s="145"/>
      <c r="VUS1" s="145"/>
      <c r="VUT1" s="145"/>
      <c r="VUU1" s="145"/>
      <c r="VUV1" s="145"/>
      <c r="VUW1" s="145"/>
      <c r="VUX1" s="145"/>
      <c r="VUY1" s="145"/>
      <c r="VUZ1" s="145"/>
      <c r="VVA1" s="145"/>
      <c r="VVB1" s="145"/>
      <c r="VVC1" s="145"/>
      <c r="VVD1" s="145"/>
      <c r="VVE1" s="145"/>
      <c r="VVF1" s="145"/>
      <c r="VVG1" s="145"/>
      <c r="VVH1" s="145"/>
      <c r="VVI1" s="145"/>
      <c r="VVJ1" s="145"/>
      <c r="VVK1" s="145"/>
      <c r="VVL1" s="145"/>
      <c r="VVM1" s="145"/>
      <c r="VVN1" s="145"/>
      <c r="VVO1" s="145"/>
      <c r="VVP1" s="145"/>
      <c r="VVQ1" s="145"/>
      <c r="VVR1" s="145"/>
      <c r="VVS1" s="145"/>
      <c r="VVT1" s="145"/>
      <c r="VVU1" s="145"/>
      <c r="VVV1" s="145"/>
      <c r="VVW1" s="145"/>
      <c r="VVX1" s="145"/>
      <c r="VVY1" s="145"/>
      <c r="VVZ1" s="145"/>
      <c r="VWA1" s="145"/>
      <c r="VWB1" s="145"/>
      <c r="VWC1" s="145"/>
      <c r="VWD1" s="145"/>
      <c r="VWE1" s="145"/>
      <c r="VWF1" s="145"/>
      <c r="VWG1" s="145"/>
      <c r="VWH1" s="145"/>
      <c r="VWI1" s="145"/>
      <c r="VWJ1" s="145"/>
      <c r="VWK1" s="145"/>
      <c r="VWL1" s="145"/>
      <c r="VWM1" s="145"/>
      <c r="VWN1" s="145"/>
      <c r="VWO1" s="145"/>
      <c r="VWP1" s="145"/>
      <c r="VWQ1" s="145"/>
      <c r="VWR1" s="145"/>
      <c r="VWS1" s="145"/>
      <c r="VWT1" s="145"/>
      <c r="VWU1" s="145"/>
      <c r="VWV1" s="145"/>
      <c r="VWW1" s="145"/>
      <c r="VWX1" s="145"/>
      <c r="VWY1" s="145"/>
      <c r="VWZ1" s="145"/>
      <c r="VXA1" s="145"/>
      <c r="VXB1" s="145"/>
      <c r="VXC1" s="145"/>
      <c r="VXD1" s="145"/>
      <c r="VXE1" s="145"/>
      <c r="VXF1" s="145"/>
      <c r="VXG1" s="145"/>
      <c r="VXH1" s="145"/>
      <c r="VXI1" s="145"/>
      <c r="VXJ1" s="145"/>
      <c r="VXK1" s="145"/>
      <c r="VXL1" s="145"/>
      <c r="VXM1" s="145"/>
      <c r="VXN1" s="145"/>
      <c r="VXO1" s="145"/>
      <c r="VXP1" s="145"/>
      <c r="VXQ1" s="145"/>
      <c r="VXR1" s="145"/>
      <c r="VXS1" s="145"/>
      <c r="VXT1" s="145"/>
      <c r="VXU1" s="145"/>
      <c r="VXV1" s="145"/>
      <c r="VXW1" s="145"/>
      <c r="VXX1" s="145"/>
      <c r="VXY1" s="145"/>
      <c r="VXZ1" s="145"/>
      <c r="VYA1" s="145"/>
      <c r="VYB1" s="145"/>
      <c r="VYC1" s="145"/>
      <c r="VYD1" s="145"/>
      <c r="VYE1" s="145"/>
      <c r="VYF1" s="145"/>
      <c r="VYG1" s="145"/>
      <c r="VYH1" s="145"/>
      <c r="VYI1" s="145"/>
      <c r="VYJ1" s="145"/>
      <c r="VYK1" s="145"/>
      <c r="VYL1" s="145"/>
      <c r="VYM1" s="145"/>
      <c r="VYN1" s="145"/>
      <c r="VYO1" s="145"/>
      <c r="VYP1" s="145"/>
      <c r="VYQ1" s="145"/>
      <c r="VYR1" s="145"/>
      <c r="VYS1" s="145"/>
      <c r="VYT1" s="145"/>
      <c r="VYU1" s="145"/>
      <c r="VYV1" s="145"/>
      <c r="VYW1" s="145"/>
      <c r="VYX1" s="145"/>
      <c r="VYY1" s="145"/>
      <c r="VYZ1" s="145"/>
      <c r="VZA1" s="145"/>
      <c r="VZB1" s="145"/>
      <c r="VZC1" s="145"/>
      <c r="VZD1" s="145"/>
      <c r="VZE1" s="145"/>
      <c r="VZF1" s="145"/>
      <c r="VZG1" s="145"/>
      <c r="VZH1" s="145"/>
      <c r="VZI1" s="145"/>
      <c r="VZJ1" s="145"/>
      <c r="VZK1" s="145"/>
      <c r="VZL1" s="145"/>
      <c r="VZM1" s="145"/>
      <c r="VZN1" s="145"/>
      <c r="VZO1" s="145"/>
      <c r="VZP1" s="145"/>
      <c r="VZQ1" s="145"/>
      <c r="VZR1" s="145"/>
      <c r="VZS1" s="145"/>
      <c r="VZT1" s="145"/>
      <c r="VZU1" s="145"/>
      <c r="VZV1" s="145"/>
      <c r="VZW1" s="145"/>
      <c r="VZX1" s="145"/>
      <c r="VZY1" s="145"/>
      <c r="VZZ1" s="145"/>
      <c r="WAA1" s="145"/>
      <c r="WAB1" s="145"/>
      <c r="WAC1" s="145"/>
      <c r="WAD1" s="145"/>
      <c r="WAE1" s="145"/>
      <c r="WAF1" s="145"/>
      <c r="WAG1" s="145"/>
      <c r="WAH1" s="145"/>
      <c r="WAI1" s="145"/>
      <c r="WAJ1" s="145"/>
      <c r="WAK1" s="145"/>
      <c r="WAL1" s="145"/>
      <c r="WAM1" s="145"/>
      <c r="WAN1" s="145"/>
      <c r="WAO1" s="145"/>
      <c r="WAP1" s="145"/>
      <c r="WAQ1" s="145"/>
      <c r="WAR1" s="145"/>
      <c r="WAS1" s="145"/>
      <c r="WAT1" s="145"/>
      <c r="WAU1" s="145"/>
      <c r="WAV1" s="145"/>
      <c r="WAW1" s="145"/>
      <c r="WAX1" s="145"/>
      <c r="WAY1" s="145"/>
      <c r="WAZ1" s="145"/>
      <c r="WBA1" s="145"/>
      <c r="WBB1" s="145"/>
      <c r="WBC1" s="145"/>
      <c r="WBD1" s="145"/>
      <c r="WBE1" s="145"/>
      <c r="WBF1" s="145"/>
      <c r="WBG1" s="145"/>
      <c r="WBH1" s="145"/>
      <c r="WBI1" s="145"/>
      <c r="WBJ1" s="145"/>
      <c r="WBK1" s="145"/>
      <c r="WBL1" s="145"/>
      <c r="WBM1" s="145"/>
      <c r="WBN1" s="145"/>
      <c r="WBO1" s="145"/>
      <c r="WBP1" s="145"/>
      <c r="WBQ1" s="145"/>
      <c r="WBR1" s="145"/>
      <c r="WBS1" s="145"/>
      <c r="WBT1" s="145"/>
      <c r="WBU1" s="145"/>
      <c r="WBV1" s="145"/>
      <c r="WBW1" s="145"/>
      <c r="WBX1" s="145"/>
      <c r="WBY1" s="145"/>
      <c r="WBZ1" s="145"/>
      <c r="WCA1" s="145"/>
      <c r="WCB1" s="145"/>
      <c r="WCC1" s="145"/>
      <c r="WCD1" s="145"/>
      <c r="WCE1" s="145"/>
      <c r="WCF1" s="145"/>
      <c r="WCG1" s="145"/>
      <c r="WCH1" s="145"/>
      <c r="WCI1" s="145"/>
      <c r="WCJ1" s="145"/>
      <c r="WCK1" s="145"/>
      <c r="WCL1" s="145"/>
      <c r="WCM1" s="145"/>
      <c r="WCN1" s="145"/>
      <c r="WCO1" s="145"/>
      <c r="WCP1" s="145"/>
      <c r="WCQ1" s="145"/>
      <c r="WCR1" s="145"/>
      <c r="WCS1" s="145"/>
      <c r="WCT1" s="145"/>
      <c r="WCU1" s="145"/>
      <c r="WCV1" s="145"/>
      <c r="WCW1" s="145"/>
      <c r="WCX1" s="145"/>
      <c r="WCY1" s="145"/>
      <c r="WCZ1" s="145"/>
      <c r="WDA1" s="145"/>
      <c r="WDB1" s="145"/>
      <c r="WDC1" s="145"/>
      <c r="WDD1" s="145"/>
      <c r="WDE1" s="145"/>
      <c r="WDF1" s="145"/>
      <c r="WDG1" s="145"/>
      <c r="WDH1" s="145"/>
      <c r="WDI1" s="145"/>
      <c r="WDJ1" s="145"/>
      <c r="WDK1" s="145"/>
      <c r="WDL1" s="145"/>
      <c r="WDM1" s="145"/>
      <c r="WDN1" s="145"/>
      <c r="WDO1" s="145"/>
      <c r="WDP1" s="145"/>
      <c r="WDQ1" s="145"/>
      <c r="WDR1" s="145"/>
      <c r="WDS1" s="145"/>
      <c r="WDT1" s="145"/>
      <c r="WDU1" s="145"/>
      <c r="WDV1" s="145"/>
      <c r="WDW1" s="145"/>
      <c r="WDX1" s="145"/>
      <c r="WDY1" s="145"/>
      <c r="WDZ1" s="145"/>
      <c r="WEA1" s="145"/>
      <c r="WEB1" s="145"/>
      <c r="WEC1" s="145"/>
      <c r="WED1" s="145"/>
      <c r="WEE1" s="145"/>
      <c r="WEF1" s="145"/>
      <c r="WEG1" s="145"/>
      <c r="WEH1" s="145"/>
      <c r="WEI1" s="145"/>
      <c r="WEJ1" s="145"/>
      <c r="WEK1" s="145"/>
      <c r="WEL1" s="145"/>
      <c r="WEM1" s="145"/>
      <c r="WEN1" s="145"/>
      <c r="WEO1" s="145"/>
      <c r="WEP1" s="145"/>
      <c r="WEQ1" s="145"/>
      <c r="WER1" s="145"/>
      <c r="WES1" s="145"/>
      <c r="WET1" s="145"/>
      <c r="WEU1" s="145"/>
      <c r="WEV1" s="145"/>
      <c r="WEW1" s="145"/>
      <c r="WEX1" s="145"/>
      <c r="WEY1" s="145"/>
      <c r="WEZ1" s="145"/>
      <c r="WFA1" s="145"/>
      <c r="WFB1" s="145"/>
      <c r="WFC1" s="145"/>
      <c r="WFD1" s="145"/>
      <c r="WFE1" s="145"/>
      <c r="WFF1" s="145"/>
      <c r="WFG1" s="145"/>
      <c r="WFH1" s="145"/>
      <c r="WFI1" s="145"/>
      <c r="WFJ1" s="145"/>
      <c r="WFK1" s="145"/>
      <c r="WFL1" s="145"/>
      <c r="WFM1" s="145"/>
      <c r="WFN1" s="145"/>
      <c r="WFO1" s="145"/>
      <c r="WFP1" s="145"/>
      <c r="WFQ1" s="145"/>
      <c r="WFR1" s="145"/>
      <c r="WFS1" s="145"/>
      <c r="WFT1" s="145"/>
      <c r="WFU1" s="145"/>
      <c r="WFV1" s="145"/>
      <c r="WFW1" s="145"/>
      <c r="WFX1" s="145"/>
      <c r="WFY1" s="145"/>
      <c r="WFZ1" s="145"/>
      <c r="WGA1" s="145"/>
      <c r="WGB1" s="145"/>
      <c r="WGC1" s="145"/>
      <c r="WGD1" s="145"/>
      <c r="WGE1" s="145"/>
      <c r="WGF1" s="145"/>
      <c r="WGG1" s="145"/>
      <c r="WGH1" s="145"/>
      <c r="WGI1" s="145"/>
      <c r="WGJ1" s="145"/>
      <c r="WGK1" s="145"/>
      <c r="WGL1" s="145"/>
      <c r="WGM1" s="145"/>
      <c r="WGN1" s="145"/>
      <c r="WGO1" s="145"/>
      <c r="WGP1" s="145"/>
      <c r="WGQ1" s="145"/>
      <c r="WGR1" s="145"/>
      <c r="WGS1" s="145"/>
      <c r="WGT1" s="145"/>
      <c r="WGU1" s="145"/>
      <c r="WGV1" s="145"/>
      <c r="WGW1" s="145"/>
      <c r="WGX1" s="145"/>
      <c r="WGY1" s="145"/>
      <c r="WGZ1" s="145"/>
      <c r="WHA1" s="145"/>
      <c r="WHB1" s="145"/>
      <c r="WHC1" s="145"/>
      <c r="WHD1" s="145"/>
      <c r="WHE1" s="145"/>
      <c r="WHF1" s="145"/>
      <c r="WHG1" s="145"/>
      <c r="WHH1" s="145"/>
      <c r="WHI1" s="145"/>
      <c r="WHJ1" s="145"/>
      <c r="WHK1" s="145"/>
      <c r="WHL1" s="145"/>
      <c r="WHM1" s="145"/>
      <c r="WHN1" s="145"/>
      <c r="WHO1" s="145"/>
      <c r="WHP1" s="145"/>
      <c r="WHQ1" s="145"/>
      <c r="WHR1" s="145"/>
      <c r="WHS1" s="145"/>
      <c r="WHT1" s="145"/>
      <c r="WHU1" s="145"/>
      <c r="WHV1" s="145"/>
      <c r="WHW1" s="145"/>
      <c r="WHX1" s="145"/>
      <c r="WHY1" s="145"/>
      <c r="WHZ1" s="145"/>
      <c r="WIA1" s="145"/>
      <c r="WIB1" s="145"/>
      <c r="WIC1" s="145"/>
      <c r="WID1" s="145"/>
      <c r="WIE1" s="145"/>
      <c r="WIF1" s="145"/>
      <c r="WIG1" s="145"/>
      <c r="WIH1" s="145"/>
      <c r="WII1" s="145"/>
      <c r="WIJ1" s="145"/>
      <c r="WIK1" s="145"/>
      <c r="WIL1" s="145"/>
      <c r="WIM1" s="145"/>
      <c r="WIN1" s="145"/>
      <c r="WIO1" s="145"/>
      <c r="WIP1" s="145"/>
      <c r="WIQ1" s="145"/>
      <c r="WIR1" s="145"/>
      <c r="WIS1" s="145"/>
      <c r="WIT1" s="145"/>
      <c r="WIU1" s="145"/>
      <c r="WIV1" s="145"/>
      <c r="WIW1" s="145"/>
      <c r="WIX1" s="145"/>
      <c r="WIY1" s="145"/>
      <c r="WIZ1" s="145"/>
      <c r="WJA1" s="145"/>
      <c r="WJB1" s="145"/>
      <c r="WJC1" s="145"/>
      <c r="WJD1" s="145"/>
      <c r="WJE1" s="145"/>
      <c r="WJF1" s="145"/>
      <c r="WJG1" s="145"/>
      <c r="WJH1" s="145"/>
      <c r="WJI1" s="145"/>
      <c r="WJJ1" s="145"/>
      <c r="WJK1" s="145"/>
      <c r="WJL1" s="145"/>
      <c r="WJM1" s="145"/>
      <c r="WJN1" s="145"/>
      <c r="WJO1" s="145"/>
      <c r="WJP1" s="145"/>
      <c r="WJQ1" s="145"/>
      <c r="WJR1" s="145"/>
      <c r="WJS1" s="145"/>
      <c r="WJT1" s="145"/>
      <c r="WJU1" s="145"/>
      <c r="WJV1" s="145"/>
      <c r="WJW1" s="145"/>
      <c r="WJX1" s="145"/>
      <c r="WJY1" s="145"/>
      <c r="WJZ1" s="145"/>
      <c r="WKA1" s="145"/>
      <c r="WKB1" s="145"/>
      <c r="WKC1" s="145"/>
      <c r="WKD1" s="145"/>
      <c r="WKE1" s="145"/>
      <c r="WKF1" s="145"/>
      <c r="WKG1" s="145"/>
      <c r="WKH1" s="145"/>
      <c r="WKI1" s="145"/>
      <c r="WKJ1" s="145"/>
      <c r="WKK1" s="145"/>
      <c r="WKL1" s="145"/>
      <c r="WKM1" s="145"/>
      <c r="WKN1" s="145"/>
      <c r="WKO1" s="145"/>
      <c r="WKP1" s="145"/>
      <c r="WKQ1" s="145"/>
      <c r="WKR1" s="145"/>
      <c r="WKS1" s="145"/>
      <c r="WKT1" s="145"/>
      <c r="WKU1" s="145"/>
      <c r="WKV1" s="145"/>
      <c r="WKW1" s="145"/>
      <c r="WKX1" s="145"/>
      <c r="WKY1" s="145"/>
      <c r="WKZ1" s="145"/>
      <c r="WLA1" s="145"/>
      <c r="WLB1" s="145"/>
      <c r="WLC1" s="145"/>
      <c r="WLD1" s="145"/>
      <c r="WLE1" s="145"/>
      <c r="WLF1" s="145"/>
      <c r="WLG1" s="145"/>
      <c r="WLH1" s="145"/>
      <c r="WLI1" s="145"/>
      <c r="WLJ1" s="145"/>
      <c r="WLK1" s="145"/>
      <c r="WLL1" s="145"/>
      <c r="WLM1" s="145"/>
      <c r="WLN1" s="145"/>
      <c r="WLO1" s="145"/>
      <c r="WLP1" s="145"/>
      <c r="WLQ1" s="145"/>
      <c r="WLR1" s="145"/>
      <c r="WLS1" s="145"/>
      <c r="WLT1" s="145"/>
      <c r="WLU1" s="145"/>
      <c r="WLV1" s="145"/>
      <c r="WLW1" s="145"/>
      <c r="WLX1" s="145"/>
      <c r="WLY1" s="145"/>
      <c r="WLZ1" s="145"/>
      <c r="WMA1" s="145"/>
      <c r="WMB1" s="145"/>
      <c r="WMC1" s="145"/>
      <c r="WMD1" s="145"/>
      <c r="WME1" s="145"/>
      <c r="WMF1" s="145"/>
      <c r="WMG1" s="145"/>
      <c r="WMH1" s="145"/>
      <c r="WMI1" s="145"/>
      <c r="WMJ1" s="145"/>
      <c r="WMK1" s="145"/>
      <c r="WML1" s="145"/>
      <c r="WMM1" s="145"/>
      <c r="WMN1" s="145"/>
      <c r="WMO1" s="145"/>
      <c r="WMP1" s="145"/>
      <c r="WMQ1" s="145"/>
      <c r="WMR1" s="145"/>
      <c r="WMS1" s="145"/>
      <c r="WMT1" s="145"/>
      <c r="WMU1" s="145"/>
      <c r="WMV1" s="145"/>
      <c r="WMW1" s="145"/>
      <c r="WMX1" s="145"/>
      <c r="WMY1" s="145"/>
      <c r="WMZ1" s="145"/>
      <c r="WNA1" s="145"/>
      <c r="WNB1" s="145"/>
      <c r="WNC1" s="145"/>
      <c r="WND1" s="145"/>
      <c r="WNE1" s="145"/>
      <c r="WNF1" s="145"/>
      <c r="WNG1" s="145"/>
      <c r="WNH1" s="145"/>
      <c r="WNI1" s="145"/>
      <c r="WNJ1" s="145"/>
      <c r="WNK1" s="145"/>
      <c r="WNL1" s="145"/>
      <c r="WNM1" s="145"/>
      <c r="WNN1" s="145"/>
      <c r="WNO1" s="145"/>
      <c r="WNP1" s="145"/>
      <c r="WNQ1" s="145"/>
      <c r="WNR1" s="145"/>
      <c r="WNS1" s="145"/>
      <c r="WNT1" s="145"/>
      <c r="WNU1" s="145"/>
      <c r="WNV1" s="145"/>
      <c r="WNW1" s="145"/>
      <c r="WNX1" s="145"/>
      <c r="WNY1" s="145"/>
      <c r="WNZ1" s="145"/>
      <c r="WOA1" s="145"/>
      <c r="WOB1" s="145"/>
      <c r="WOC1" s="145"/>
      <c r="WOD1" s="145"/>
      <c r="WOE1" s="145"/>
      <c r="WOF1" s="145"/>
      <c r="WOG1" s="145"/>
      <c r="WOH1" s="145"/>
      <c r="WOI1" s="145"/>
      <c r="WOJ1" s="145"/>
      <c r="WOK1" s="145"/>
      <c r="WOL1" s="145"/>
      <c r="WOM1" s="145"/>
      <c r="WON1" s="145"/>
      <c r="WOO1" s="145"/>
      <c r="WOP1" s="145"/>
      <c r="WOQ1" s="145"/>
      <c r="WOR1" s="145"/>
      <c r="WOS1" s="145"/>
      <c r="WOT1" s="145"/>
      <c r="WOU1" s="145"/>
      <c r="WOV1" s="145"/>
      <c r="WOW1" s="145"/>
      <c r="WOX1" s="145"/>
      <c r="WOY1" s="145"/>
      <c r="WOZ1" s="145"/>
      <c r="WPA1" s="145"/>
      <c r="WPB1" s="145"/>
      <c r="WPC1" s="145"/>
      <c r="WPD1" s="145"/>
      <c r="WPE1" s="145"/>
      <c r="WPF1" s="145"/>
      <c r="WPG1" s="145"/>
      <c r="WPH1" s="145"/>
      <c r="WPI1" s="145"/>
      <c r="WPJ1" s="145"/>
      <c r="WPK1" s="145"/>
      <c r="WPL1" s="145"/>
      <c r="WPM1" s="145"/>
      <c r="WPN1" s="145"/>
      <c r="WPO1" s="145"/>
      <c r="WPP1" s="145"/>
      <c r="WPQ1" s="145"/>
      <c r="WPR1" s="145"/>
      <c r="WPS1" s="145"/>
      <c r="WPT1" s="145"/>
      <c r="WPU1" s="145"/>
      <c r="WPV1" s="145"/>
      <c r="WPW1" s="145"/>
      <c r="WPX1" s="145"/>
      <c r="WPY1" s="145"/>
      <c r="WPZ1" s="145"/>
      <c r="WQA1" s="145"/>
      <c r="WQB1" s="145"/>
      <c r="WQC1" s="145"/>
      <c r="WQD1" s="145"/>
      <c r="WQE1" s="145"/>
      <c r="WQF1" s="145"/>
      <c r="WQG1" s="145"/>
      <c r="WQH1" s="145"/>
      <c r="WQI1" s="145"/>
      <c r="WQJ1" s="145"/>
      <c r="WQK1" s="145"/>
      <c r="WQL1" s="145"/>
      <c r="WQM1" s="145"/>
      <c r="WQN1" s="145"/>
      <c r="WQO1" s="145"/>
      <c r="WQP1" s="145"/>
      <c r="WQQ1" s="145"/>
      <c r="WQR1" s="145"/>
      <c r="WQS1" s="145"/>
      <c r="WQT1" s="145"/>
      <c r="WQU1" s="145"/>
      <c r="WQV1" s="145"/>
      <c r="WQW1" s="145"/>
      <c r="WQX1" s="145"/>
      <c r="WQY1" s="145"/>
      <c r="WQZ1" s="145"/>
      <c r="WRA1" s="145"/>
      <c r="WRB1" s="145"/>
      <c r="WRC1" s="145"/>
      <c r="WRD1" s="145"/>
      <c r="WRE1" s="145"/>
      <c r="WRF1" s="145"/>
      <c r="WRG1" s="145"/>
      <c r="WRH1" s="145"/>
      <c r="WRI1" s="145"/>
      <c r="WRJ1" s="145"/>
      <c r="WRK1" s="145"/>
      <c r="WRL1" s="145"/>
      <c r="WRM1" s="145"/>
      <c r="WRN1" s="145"/>
      <c r="WRO1" s="145"/>
      <c r="WRP1" s="145"/>
      <c r="WRQ1" s="145"/>
      <c r="WRR1" s="145"/>
      <c r="WRS1" s="145"/>
      <c r="WRT1" s="145"/>
      <c r="WRU1" s="145"/>
      <c r="WRV1" s="145"/>
      <c r="WRW1" s="145"/>
      <c r="WRX1" s="145"/>
      <c r="WRY1" s="145"/>
      <c r="WRZ1" s="145"/>
      <c r="WSA1" s="145"/>
      <c r="WSB1" s="145"/>
      <c r="WSC1" s="145"/>
      <c r="WSD1" s="145"/>
      <c r="WSE1" s="145"/>
      <c r="WSF1" s="145"/>
      <c r="WSG1" s="145"/>
      <c r="WSH1" s="145"/>
      <c r="WSI1" s="145"/>
      <c r="WSJ1" s="145"/>
      <c r="WSK1" s="145"/>
      <c r="WSL1" s="145"/>
      <c r="WSM1" s="145"/>
      <c r="WSN1" s="145"/>
      <c r="WSO1" s="145"/>
      <c r="WSP1" s="145"/>
      <c r="WSQ1" s="145"/>
      <c r="WSR1" s="145"/>
      <c r="WSS1" s="145"/>
      <c r="WST1" s="145"/>
      <c r="WSU1" s="145"/>
      <c r="WSV1" s="145"/>
      <c r="WSW1" s="145"/>
      <c r="WSX1" s="145"/>
      <c r="WSY1" s="145"/>
      <c r="WSZ1" s="145"/>
      <c r="WTA1" s="145"/>
      <c r="WTB1" s="145"/>
      <c r="WTC1" s="145"/>
      <c r="WTD1" s="145"/>
      <c r="WTE1" s="145"/>
      <c r="WTF1" s="145"/>
      <c r="WTG1" s="145"/>
      <c r="WTH1" s="145"/>
      <c r="WTI1" s="145"/>
      <c r="WTJ1" s="145"/>
      <c r="WTK1" s="145"/>
      <c r="WTL1" s="145"/>
      <c r="WTM1" s="145"/>
      <c r="WTN1" s="145"/>
      <c r="WTO1" s="145"/>
      <c r="WTP1" s="145"/>
      <c r="WTQ1" s="145"/>
      <c r="WTR1" s="145"/>
      <c r="WTS1" s="145"/>
      <c r="WTT1" s="145"/>
      <c r="WTU1" s="145"/>
      <c r="WTV1" s="145"/>
      <c r="WTW1" s="145"/>
      <c r="WTX1" s="145"/>
      <c r="WTY1" s="145"/>
      <c r="WTZ1" s="145"/>
      <c r="WUA1" s="145"/>
      <c r="WUB1" s="145"/>
      <c r="WUC1" s="145"/>
      <c r="WUD1" s="145"/>
      <c r="WUE1" s="145"/>
      <c r="WUF1" s="145"/>
      <c r="WUG1" s="145"/>
      <c r="WUH1" s="145"/>
      <c r="WUI1" s="145"/>
      <c r="WUJ1" s="145"/>
      <c r="WUK1" s="145"/>
      <c r="WUL1" s="145"/>
      <c r="WUM1" s="145"/>
      <c r="WUN1" s="145"/>
      <c r="WUO1" s="145"/>
      <c r="WUP1" s="145"/>
      <c r="WUQ1" s="145"/>
      <c r="WUR1" s="145"/>
      <c r="WUS1" s="145"/>
      <c r="WUT1" s="145"/>
      <c r="WUU1" s="145"/>
      <c r="WUV1" s="145"/>
      <c r="WUW1" s="145"/>
      <c r="WUX1" s="145"/>
      <c r="WUY1" s="145"/>
      <c r="WUZ1" s="145"/>
      <c r="WVA1" s="145"/>
      <c r="WVB1" s="145"/>
      <c r="WVC1" s="145"/>
      <c r="WVD1" s="145"/>
      <c r="WVE1" s="145"/>
      <c r="WVF1" s="145"/>
      <c r="WVG1" s="145"/>
      <c r="WVH1" s="145"/>
      <c r="WVI1" s="145"/>
      <c r="WVJ1" s="145"/>
      <c r="WVK1" s="145"/>
      <c r="WVL1" s="145"/>
      <c r="WVM1" s="145"/>
      <c r="WVN1" s="145"/>
      <c r="WVO1" s="145"/>
      <c r="WVP1" s="145"/>
      <c r="WVQ1" s="145"/>
      <c r="WVR1" s="145"/>
      <c r="WVS1" s="145"/>
      <c r="WVT1" s="145"/>
      <c r="WVU1" s="145"/>
      <c r="WVV1" s="145"/>
      <c r="WVW1" s="145"/>
      <c r="WVX1" s="145"/>
      <c r="WVY1" s="145"/>
      <c r="WVZ1" s="145"/>
      <c r="WWA1" s="145"/>
      <c r="WWB1" s="145"/>
      <c r="WWC1" s="145"/>
      <c r="WWD1" s="145"/>
      <c r="WWE1" s="145"/>
      <c r="WWF1" s="145"/>
      <c r="WWG1" s="145"/>
      <c r="WWH1" s="145"/>
      <c r="WWI1" s="145"/>
      <c r="WWJ1" s="145"/>
      <c r="WWK1" s="145"/>
      <c r="WWL1" s="145"/>
      <c r="WWM1" s="145"/>
      <c r="WWN1" s="145"/>
      <c r="WWO1" s="145"/>
      <c r="WWP1" s="145"/>
      <c r="WWQ1" s="145"/>
      <c r="WWR1" s="145"/>
      <c r="WWS1" s="145"/>
      <c r="WWT1" s="145"/>
      <c r="WWU1" s="145"/>
      <c r="WWV1" s="145"/>
      <c r="WWW1" s="145"/>
      <c r="WWX1" s="145"/>
      <c r="WWY1" s="145"/>
      <c r="WWZ1" s="145"/>
      <c r="WXA1" s="145"/>
      <c r="WXB1" s="145"/>
      <c r="WXC1" s="145"/>
      <c r="WXD1" s="145"/>
      <c r="WXE1" s="145"/>
      <c r="WXF1" s="145"/>
      <c r="WXG1" s="145"/>
      <c r="WXH1" s="145"/>
      <c r="WXI1" s="145"/>
      <c r="WXJ1" s="145"/>
      <c r="WXK1" s="145"/>
      <c r="WXL1" s="145"/>
      <c r="WXM1" s="145"/>
      <c r="WXN1" s="145"/>
      <c r="WXO1" s="145"/>
      <c r="WXP1" s="145"/>
      <c r="WXQ1" s="145"/>
      <c r="WXR1" s="145"/>
      <c r="WXS1" s="145"/>
      <c r="WXT1" s="145"/>
      <c r="WXU1" s="145"/>
      <c r="WXV1" s="145"/>
      <c r="WXW1" s="145"/>
      <c r="WXX1" s="145"/>
      <c r="WXY1" s="145"/>
      <c r="WXZ1" s="145"/>
      <c r="WYA1" s="145"/>
      <c r="WYB1" s="145"/>
      <c r="WYC1" s="145"/>
      <c r="WYD1" s="145"/>
      <c r="WYE1" s="145"/>
      <c r="WYF1" s="145"/>
      <c r="WYG1" s="145"/>
      <c r="WYH1" s="145"/>
      <c r="WYI1" s="145"/>
      <c r="WYJ1" s="145"/>
      <c r="WYK1" s="145"/>
      <c r="WYL1" s="145"/>
      <c r="WYM1" s="145"/>
      <c r="WYN1" s="145"/>
      <c r="WYO1" s="145"/>
      <c r="WYP1" s="145"/>
      <c r="WYQ1" s="145"/>
      <c r="WYR1" s="145"/>
      <c r="WYS1" s="145"/>
      <c r="WYT1" s="145"/>
      <c r="WYU1" s="145"/>
      <c r="WYV1" s="145"/>
      <c r="WYW1" s="145"/>
      <c r="WYX1" s="145"/>
      <c r="WYY1" s="145"/>
      <c r="WYZ1" s="145"/>
      <c r="WZA1" s="145"/>
      <c r="WZB1" s="145"/>
      <c r="WZC1" s="145"/>
      <c r="WZD1" s="145"/>
      <c r="WZE1" s="145"/>
      <c r="WZF1" s="145"/>
      <c r="WZG1" s="145"/>
      <c r="WZH1" s="145"/>
      <c r="WZI1" s="145"/>
      <c r="WZJ1" s="145"/>
      <c r="WZK1" s="145"/>
      <c r="WZL1" s="145"/>
      <c r="WZM1" s="145"/>
      <c r="WZN1" s="145"/>
      <c r="WZO1" s="145"/>
      <c r="WZP1" s="145"/>
      <c r="WZQ1" s="145"/>
      <c r="WZR1" s="145"/>
      <c r="WZS1" s="145"/>
      <c r="WZT1" s="145"/>
      <c r="WZU1" s="145"/>
      <c r="WZV1" s="145"/>
      <c r="WZW1" s="145"/>
      <c r="WZX1" s="145"/>
      <c r="WZY1" s="145"/>
      <c r="WZZ1" s="145"/>
      <c r="XAA1" s="145"/>
      <c r="XAB1" s="145"/>
      <c r="XAC1" s="145"/>
      <c r="XAD1" s="145"/>
      <c r="XAE1" s="145"/>
      <c r="XAF1" s="145"/>
      <c r="XAG1" s="145"/>
      <c r="XAH1" s="145"/>
      <c r="XAI1" s="145"/>
      <c r="XAJ1" s="145"/>
      <c r="XAK1" s="145"/>
      <c r="XAL1" s="145"/>
      <c r="XAM1" s="145"/>
      <c r="XAN1" s="145"/>
      <c r="XAO1" s="145"/>
      <c r="XAP1" s="145"/>
      <c r="XAQ1" s="145"/>
      <c r="XAR1" s="145"/>
      <c r="XAS1" s="145"/>
      <c r="XAT1" s="145"/>
      <c r="XAU1" s="145"/>
      <c r="XAV1" s="145"/>
      <c r="XAW1" s="145"/>
      <c r="XAX1" s="145"/>
      <c r="XAY1" s="145"/>
      <c r="XAZ1" s="145"/>
      <c r="XBA1" s="145"/>
      <c r="XBB1" s="145"/>
      <c r="XBC1" s="145"/>
      <c r="XBD1" s="145"/>
      <c r="XBE1" s="145"/>
      <c r="XBF1" s="145"/>
      <c r="XBG1" s="145"/>
      <c r="XBH1" s="145"/>
      <c r="XBI1" s="145"/>
      <c r="XBJ1" s="145"/>
      <c r="XBK1" s="145"/>
      <c r="XBL1" s="145"/>
      <c r="XBM1" s="145"/>
      <c r="XBN1" s="145"/>
      <c r="XBO1" s="145"/>
      <c r="XBP1" s="145"/>
      <c r="XBQ1" s="145"/>
      <c r="XBR1" s="145"/>
      <c r="XBS1" s="145"/>
      <c r="XBT1" s="145"/>
      <c r="XBU1" s="145"/>
      <c r="XBV1" s="145"/>
      <c r="XBW1" s="145"/>
      <c r="XBX1" s="145"/>
      <c r="XBY1" s="145"/>
      <c r="XBZ1" s="145"/>
      <c r="XCA1" s="145"/>
      <c r="XCB1" s="145"/>
      <c r="XCC1" s="145"/>
      <c r="XCD1" s="145"/>
      <c r="XCE1" s="145"/>
      <c r="XCF1" s="145"/>
      <c r="XCG1" s="145"/>
      <c r="XCH1" s="145"/>
      <c r="XCI1" s="145"/>
      <c r="XCJ1" s="145"/>
      <c r="XCK1" s="145"/>
      <c r="XCL1" s="145"/>
      <c r="XCM1" s="145"/>
      <c r="XCN1" s="145"/>
      <c r="XCO1" s="145"/>
      <c r="XCP1" s="145"/>
      <c r="XCQ1" s="145"/>
      <c r="XCR1" s="145"/>
      <c r="XCS1" s="145"/>
      <c r="XCT1" s="145"/>
      <c r="XCU1" s="145"/>
      <c r="XCV1" s="145"/>
      <c r="XCW1" s="145"/>
      <c r="XCX1" s="145"/>
      <c r="XCY1" s="145"/>
      <c r="XCZ1" s="145"/>
      <c r="XDA1" s="145"/>
      <c r="XDB1" s="145"/>
      <c r="XDC1" s="145"/>
      <c r="XDD1" s="145"/>
      <c r="XDE1" s="145"/>
      <c r="XDF1" s="145"/>
      <c r="XDG1" s="145"/>
      <c r="XDH1" s="145"/>
      <c r="XDI1" s="145"/>
      <c r="XDJ1" s="145"/>
      <c r="XDK1" s="145"/>
      <c r="XDL1" s="145"/>
      <c r="XDM1" s="145"/>
      <c r="XDN1" s="145"/>
      <c r="XDO1" s="145"/>
      <c r="XDP1" s="145"/>
      <c r="XDQ1" s="145"/>
      <c r="XDR1" s="145"/>
      <c r="XDS1" s="145"/>
      <c r="XDT1" s="145"/>
      <c r="XDU1" s="145"/>
      <c r="XDV1" s="145"/>
      <c r="XDW1" s="145"/>
      <c r="XDX1" s="145"/>
      <c r="XDY1" s="145"/>
      <c r="XDZ1" s="145"/>
      <c r="XEA1" s="145"/>
      <c r="XEB1" s="145"/>
      <c r="XEC1" s="145"/>
      <c r="XED1" s="145"/>
      <c r="XEE1" s="145"/>
      <c r="XEF1" s="145"/>
      <c r="XEG1" s="145"/>
      <c r="XEH1" s="145"/>
      <c r="XEI1" s="145"/>
      <c r="XEJ1" s="145"/>
      <c r="XEK1" s="145"/>
      <c r="XEL1" s="145"/>
      <c r="XEM1" s="145"/>
      <c r="XEN1" s="145"/>
      <c r="XEO1" s="145"/>
      <c r="XEP1" s="145"/>
      <c r="XEQ1" s="145"/>
      <c r="XER1" s="145"/>
      <c r="XES1" s="145"/>
      <c r="XET1" s="145"/>
      <c r="XEU1" s="145"/>
      <c r="XEV1" s="145"/>
      <c r="XEW1" s="145"/>
      <c r="XEX1" s="145"/>
      <c r="XEY1" s="145"/>
      <c r="XEZ1" s="145"/>
      <c r="XFA1" s="145"/>
      <c r="XFB1" s="145"/>
      <c r="XFC1" s="145"/>
      <c r="XFD1" s="145"/>
    </row>
    <row r="2" spans="1:16384" s="548" customFormat="1" x14ac:dyDescent="0.35">
      <c r="C2" s="548">
        <v>0</v>
      </c>
      <c r="D2" s="548">
        <v>1</v>
      </c>
      <c r="E2" s="548">
        <v>2</v>
      </c>
      <c r="F2" s="548">
        <v>3</v>
      </c>
      <c r="G2" s="548">
        <v>4</v>
      </c>
      <c r="H2" s="548">
        <v>5</v>
      </c>
      <c r="I2" s="548">
        <v>6</v>
      </c>
      <c r="J2" s="548">
        <v>7</v>
      </c>
      <c r="K2" s="548">
        <v>8</v>
      </c>
      <c r="L2" s="548">
        <v>9</v>
      </c>
      <c r="M2" s="548">
        <v>10</v>
      </c>
      <c r="N2" s="548">
        <v>11</v>
      </c>
    </row>
    <row r="3" spans="1:16384" s="548" customFormat="1" x14ac:dyDescent="0.35">
      <c r="C3" s="548">
        <v>2</v>
      </c>
      <c r="D3" s="548">
        <v>3</v>
      </c>
      <c r="E3" s="548">
        <v>4</v>
      </c>
      <c r="F3" s="548">
        <v>5</v>
      </c>
      <c r="G3" s="548">
        <v>6</v>
      </c>
      <c r="H3" s="548">
        <v>7</v>
      </c>
      <c r="I3" s="548">
        <v>8</v>
      </c>
      <c r="J3" s="548">
        <v>9</v>
      </c>
      <c r="K3" s="548">
        <v>10</v>
      </c>
      <c r="L3" s="548">
        <v>11</v>
      </c>
      <c r="M3" s="548">
        <v>12</v>
      </c>
      <c r="N3" s="548">
        <v>13</v>
      </c>
    </row>
    <row r="5" spans="1:16384" x14ac:dyDescent="0.35">
      <c r="A5" t="s">
        <v>413</v>
      </c>
      <c r="B5" t="s">
        <v>413</v>
      </c>
      <c r="C5" t="s">
        <v>486</v>
      </c>
    </row>
    <row r="6" spans="1:16384" x14ac:dyDescent="0.35">
      <c r="C6">
        <v>1</v>
      </c>
    </row>
    <row r="7" spans="1:16384" x14ac:dyDescent="0.35">
      <c r="C7" t="s">
        <v>487</v>
      </c>
    </row>
    <row r="8" spans="1:16384" x14ac:dyDescent="0.35">
      <c r="C8" t="s">
        <v>48</v>
      </c>
      <c r="F8" s="593" t="s">
        <v>488</v>
      </c>
      <c r="G8" t="s">
        <v>400</v>
      </c>
      <c r="J8" s="593" t="s">
        <v>488</v>
      </c>
      <c r="K8" t="s">
        <v>401</v>
      </c>
      <c r="N8" s="593" t="s">
        <v>488</v>
      </c>
    </row>
    <row r="9" spans="1:16384" x14ac:dyDescent="0.35">
      <c r="C9" t="s">
        <v>489</v>
      </c>
      <c r="F9" s="593"/>
      <c r="G9" t="s">
        <v>489</v>
      </c>
      <c r="J9" s="593"/>
      <c r="K9" t="s">
        <v>489</v>
      </c>
      <c r="N9" s="593"/>
    </row>
    <row r="10" spans="1:16384" x14ac:dyDescent="0.35">
      <c r="C10" t="s">
        <v>48</v>
      </c>
      <c r="D10" t="s">
        <v>405</v>
      </c>
      <c r="E10" t="s">
        <v>406</v>
      </c>
      <c r="F10" s="593"/>
      <c r="G10" t="s">
        <v>48</v>
      </c>
      <c r="H10" t="s">
        <v>405</v>
      </c>
      <c r="I10" t="s">
        <v>406</v>
      </c>
      <c r="J10" s="593"/>
      <c r="K10" t="s">
        <v>48</v>
      </c>
      <c r="L10" t="s">
        <v>405</v>
      </c>
      <c r="M10" t="s">
        <v>406</v>
      </c>
      <c r="N10" s="593"/>
    </row>
    <row r="11" spans="1:16384" x14ac:dyDescent="0.35">
      <c r="C11" t="s">
        <v>407</v>
      </c>
      <c r="D11" t="s">
        <v>407</v>
      </c>
      <c r="E11" t="s">
        <v>407</v>
      </c>
      <c r="F11" s="593"/>
      <c r="G11" t="s">
        <v>407</v>
      </c>
      <c r="H11" t="s">
        <v>407</v>
      </c>
      <c r="I11" t="s">
        <v>407</v>
      </c>
      <c r="J11" s="593"/>
      <c r="K11" t="s">
        <v>407</v>
      </c>
      <c r="L11" t="s">
        <v>407</v>
      </c>
      <c r="M11" t="s">
        <v>407</v>
      </c>
      <c r="N11" s="593"/>
    </row>
    <row r="12" spans="1:16384" x14ac:dyDescent="0.35">
      <c r="A12" t="s">
        <v>490</v>
      </c>
      <c r="B12" t="s">
        <v>3</v>
      </c>
      <c r="C12">
        <v>639493</v>
      </c>
      <c r="D12">
        <v>91</v>
      </c>
      <c r="E12">
        <v>7</v>
      </c>
      <c r="F12">
        <v>1</v>
      </c>
      <c r="G12">
        <v>327172</v>
      </c>
      <c r="H12">
        <v>89</v>
      </c>
      <c r="I12">
        <v>9</v>
      </c>
      <c r="J12">
        <v>2</v>
      </c>
      <c r="K12">
        <v>312321</v>
      </c>
      <c r="L12">
        <v>93</v>
      </c>
      <c r="M12">
        <v>6</v>
      </c>
      <c r="N12">
        <v>1</v>
      </c>
    </row>
    <row r="13" spans="1:16384" x14ac:dyDescent="0.35">
      <c r="B13" t="s">
        <v>8</v>
      </c>
      <c r="C13">
        <v>476343</v>
      </c>
      <c r="D13">
        <v>91</v>
      </c>
      <c r="E13">
        <v>8</v>
      </c>
      <c r="F13">
        <v>1</v>
      </c>
      <c r="G13">
        <v>244085</v>
      </c>
      <c r="H13">
        <v>89</v>
      </c>
      <c r="I13">
        <v>9</v>
      </c>
      <c r="J13">
        <v>1</v>
      </c>
      <c r="K13">
        <v>232258</v>
      </c>
      <c r="L13">
        <v>94</v>
      </c>
      <c r="M13">
        <v>6</v>
      </c>
      <c r="N13">
        <v>1</v>
      </c>
    </row>
    <row r="14" spans="1:16384" x14ac:dyDescent="0.35">
      <c r="B14" t="s">
        <v>49</v>
      </c>
      <c r="C14">
        <v>427860</v>
      </c>
      <c r="D14">
        <v>92</v>
      </c>
      <c r="E14">
        <v>7</v>
      </c>
      <c r="F14">
        <v>1</v>
      </c>
      <c r="G14">
        <v>219156</v>
      </c>
      <c r="H14">
        <v>90</v>
      </c>
      <c r="I14">
        <v>9</v>
      </c>
      <c r="J14">
        <v>1</v>
      </c>
      <c r="K14">
        <v>208704</v>
      </c>
      <c r="L14">
        <v>94</v>
      </c>
      <c r="M14">
        <v>5</v>
      </c>
      <c r="N14">
        <v>1</v>
      </c>
    </row>
    <row r="15" spans="1:16384" x14ac:dyDescent="0.35">
      <c r="B15" t="s">
        <v>50</v>
      </c>
      <c r="C15">
        <v>1717</v>
      </c>
      <c r="D15">
        <v>91</v>
      </c>
      <c r="E15">
        <v>8</v>
      </c>
      <c r="F15">
        <v>1</v>
      </c>
      <c r="G15">
        <v>895</v>
      </c>
      <c r="H15">
        <v>89</v>
      </c>
      <c r="I15">
        <v>9</v>
      </c>
      <c r="J15">
        <v>2</v>
      </c>
      <c r="K15">
        <v>822</v>
      </c>
      <c r="L15">
        <v>93</v>
      </c>
      <c r="M15">
        <v>6</v>
      </c>
      <c r="N15">
        <v>1</v>
      </c>
    </row>
    <row r="16" spans="1:16384" x14ac:dyDescent="0.35">
      <c r="B16" t="s">
        <v>51</v>
      </c>
      <c r="C16">
        <v>597</v>
      </c>
      <c r="D16">
        <v>60</v>
      </c>
      <c r="E16">
        <v>32</v>
      </c>
      <c r="F16">
        <v>9</v>
      </c>
      <c r="G16">
        <v>320</v>
      </c>
      <c r="H16">
        <v>57</v>
      </c>
      <c r="I16">
        <v>34</v>
      </c>
      <c r="J16">
        <v>9</v>
      </c>
      <c r="K16">
        <v>277</v>
      </c>
      <c r="L16">
        <v>63</v>
      </c>
      <c r="M16">
        <v>29</v>
      </c>
      <c r="N16">
        <v>8</v>
      </c>
    </row>
    <row r="17" spans="2:14" x14ac:dyDescent="0.35">
      <c r="B17" t="s">
        <v>52</v>
      </c>
      <c r="C17">
        <v>2381</v>
      </c>
      <c r="D17">
        <v>60</v>
      </c>
      <c r="E17">
        <v>34</v>
      </c>
      <c r="F17">
        <v>6</v>
      </c>
      <c r="G17">
        <v>1225</v>
      </c>
      <c r="H17">
        <v>56</v>
      </c>
      <c r="I17">
        <v>38</v>
      </c>
      <c r="J17">
        <v>7</v>
      </c>
      <c r="K17">
        <v>1156</v>
      </c>
      <c r="L17">
        <v>64</v>
      </c>
      <c r="M17">
        <v>31</v>
      </c>
      <c r="N17">
        <v>5</v>
      </c>
    </row>
    <row r="18" spans="2:14" x14ac:dyDescent="0.35">
      <c r="B18" t="s">
        <v>53</v>
      </c>
      <c r="C18">
        <v>43788</v>
      </c>
      <c r="D18">
        <v>89</v>
      </c>
      <c r="E18">
        <v>10</v>
      </c>
      <c r="F18">
        <v>2</v>
      </c>
      <c r="G18">
        <v>22489</v>
      </c>
      <c r="H18">
        <v>87</v>
      </c>
      <c r="I18">
        <v>11</v>
      </c>
      <c r="J18">
        <v>2</v>
      </c>
      <c r="K18">
        <v>21299</v>
      </c>
      <c r="L18">
        <v>91</v>
      </c>
      <c r="M18">
        <v>8</v>
      </c>
      <c r="N18">
        <v>1</v>
      </c>
    </row>
    <row r="19" spans="2:14" x14ac:dyDescent="0.35">
      <c r="B19" t="s">
        <v>9</v>
      </c>
      <c r="C19">
        <v>37789</v>
      </c>
      <c r="D19">
        <v>92</v>
      </c>
      <c r="E19">
        <v>7</v>
      </c>
      <c r="F19">
        <v>1</v>
      </c>
      <c r="G19">
        <v>19225</v>
      </c>
      <c r="H19">
        <v>90</v>
      </c>
      <c r="I19">
        <v>8</v>
      </c>
      <c r="J19">
        <v>2</v>
      </c>
      <c r="K19">
        <v>18564</v>
      </c>
      <c r="L19">
        <v>94</v>
      </c>
      <c r="M19">
        <v>5</v>
      </c>
      <c r="N19">
        <v>1</v>
      </c>
    </row>
    <row r="20" spans="2:14" x14ac:dyDescent="0.35">
      <c r="B20" t="s">
        <v>54</v>
      </c>
      <c r="C20">
        <v>9791</v>
      </c>
      <c r="D20">
        <v>90</v>
      </c>
      <c r="E20">
        <v>9</v>
      </c>
      <c r="F20">
        <v>1</v>
      </c>
      <c r="G20">
        <v>4932</v>
      </c>
      <c r="H20">
        <v>87</v>
      </c>
      <c r="I20">
        <v>11</v>
      </c>
      <c r="J20">
        <v>1</v>
      </c>
      <c r="K20">
        <v>4859</v>
      </c>
      <c r="L20">
        <v>93</v>
      </c>
      <c r="M20">
        <v>7</v>
      </c>
      <c r="N20">
        <v>1</v>
      </c>
    </row>
    <row r="21" spans="2:14" x14ac:dyDescent="0.35">
      <c r="B21" t="s">
        <v>55</v>
      </c>
      <c r="C21">
        <v>5491</v>
      </c>
      <c r="D21">
        <v>92</v>
      </c>
      <c r="E21">
        <v>6</v>
      </c>
      <c r="F21">
        <v>2</v>
      </c>
      <c r="G21">
        <v>2767</v>
      </c>
      <c r="H21">
        <v>91</v>
      </c>
      <c r="I21">
        <v>7</v>
      </c>
      <c r="J21">
        <v>2</v>
      </c>
      <c r="K21">
        <v>2724</v>
      </c>
      <c r="L21">
        <v>94</v>
      </c>
      <c r="M21">
        <v>5</v>
      </c>
      <c r="N21">
        <v>1</v>
      </c>
    </row>
    <row r="22" spans="2:14" x14ac:dyDescent="0.35">
      <c r="B22" t="s">
        <v>56</v>
      </c>
      <c r="C22">
        <v>8851</v>
      </c>
      <c r="D22">
        <v>94</v>
      </c>
      <c r="E22">
        <v>5</v>
      </c>
      <c r="F22">
        <v>1</v>
      </c>
      <c r="G22">
        <v>4592</v>
      </c>
      <c r="H22">
        <v>93</v>
      </c>
      <c r="I22">
        <v>6</v>
      </c>
      <c r="J22">
        <v>1</v>
      </c>
      <c r="K22">
        <v>4259</v>
      </c>
      <c r="L22">
        <v>96</v>
      </c>
      <c r="M22">
        <v>4</v>
      </c>
      <c r="N22">
        <v>1</v>
      </c>
    </row>
    <row r="23" spans="2:14" x14ac:dyDescent="0.35">
      <c r="B23" t="s">
        <v>57</v>
      </c>
      <c r="C23">
        <v>13656</v>
      </c>
      <c r="D23">
        <v>92</v>
      </c>
      <c r="E23">
        <v>6</v>
      </c>
      <c r="F23">
        <v>2</v>
      </c>
      <c r="G23">
        <v>6934</v>
      </c>
      <c r="H23">
        <v>90</v>
      </c>
      <c r="I23">
        <v>8</v>
      </c>
      <c r="J23">
        <v>2</v>
      </c>
      <c r="K23">
        <v>6722</v>
      </c>
      <c r="L23">
        <v>94</v>
      </c>
      <c r="M23">
        <v>5</v>
      </c>
      <c r="N23">
        <v>1</v>
      </c>
    </row>
    <row r="24" spans="2:14" x14ac:dyDescent="0.35">
      <c r="B24" t="s">
        <v>10</v>
      </c>
      <c r="C24">
        <v>68062</v>
      </c>
      <c r="D24">
        <v>93</v>
      </c>
      <c r="E24">
        <v>6</v>
      </c>
      <c r="F24">
        <v>2</v>
      </c>
      <c r="G24">
        <v>34640</v>
      </c>
      <c r="H24">
        <v>91</v>
      </c>
      <c r="I24">
        <v>7</v>
      </c>
      <c r="J24">
        <v>2</v>
      </c>
      <c r="K24">
        <v>33422</v>
      </c>
      <c r="L24">
        <v>95</v>
      </c>
      <c r="M24">
        <v>4</v>
      </c>
      <c r="N24">
        <v>1</v>
      </c>
    </row>
    <row r="25" spans="2:14" x14ac:dyDescent="0.35">
      <c r="B25" t="s">
        <v>58</v>
      </c>
      <c r="C25">
        <v>18361</v>
      </c>
      <c r="D25">
        <v>95</v>
      </c>
      <c r="E25">
        <v>4</v>
      </c>
      <c r="F25">
        <v>1</v>
      </c>
      <c r="G25">
        <v>9374</v>
      </c>
      <c r="H25">
        <v>94</v>
      </c>
      <c r="I25">
        <v>5</v>
      </c>
      <c r="J25">
        <v>1</v>
      </c>
      <c r="K25">
        <v>8987</v>
      </c>
      <c r="L25">
        <v>96</v>
      </c>
      <c r="M25">
        <v>3</v>
      </c>
      <c r="N25">
        <v>1</v>
      </c>
    </row>
    <row r="26" spans="2:14" x14ac:dyDescent="0.35">
      <c r="B26" t="s">
        <v>59</v>
      </c>
      <c r="C26">
        <v>28085</v>
      </c>
      <c r="D26">
        <v>92</v>
      </c>
      <c r="E26">
        <v>7</v>
      </c>
      <c r="F26">
        <v>2</v>
      </c>
      <c r="G26">
        <v>14393</v>
      </c>
      <c r="H26">
        <v>90</v>
      </c>
      <c r="I26">
        <v>8</v>
      </c>
      <c r="J26">
        <v>2</v>
      </c>
      <c r="K26">
        <v>13692</v>
      </c>
      <c r="L26">
        <v>94</v>
      </c>
      <c r="M26">
        <v>5</v>
      </c>
      <c r="N26">
        <v>1</v>
      </c>
    </row>
    <row r="27" spans="2:14" x14ac:dyDescent="0.35">
      <c r="B27" t="s">
        <v>60</v>
      </c>
      <c r="C27">
        <v>10349</v>
      </c>
      <c r="D27">
        <v>92</v>
      </c>
      <c r="E27">
        <v>6</v>
      </c>
      <c r="F27">
        <v>2</v>
      </c>
      <c r="G27">
        <v>5154</v>
      </c>
      <c r="H27">
        <v>90</v>
      </c>
      <c r="I27">
        <v>7</v>
      </c>
      <c r="J27">
        <v>2</v>
      </c>
      <c r="K27">
        <v>5195</v>
      </c>
      <c r="L27">
        <v>94</v>
      </c>
      <c r="M27">
        <v>5</v>
      </c>
      <c r="N27">
        <v>1</v>
      </c>
    </row>
    <row r="28" spans="2:14" x14ac:dyDescent="0.35">
      <c r="B28" t="s">
        <v>61</v>
      </c>
      <c r="C28">
        <v>11267</v>
      </c>
      <c r="D28">
        <v>93</v>
      </c>
      <c r="E28">
        <v>6</v>
      </c>
      <c r="F28">
        <v>2</v>
      </c>
      <c r="G28">
        <v>5719</v>
      </c>
      <c r="H28">
        <v>91</v>
      </c>
      <c r="I28">
        <v>7</v>
      </c>
      <c r="J28">
        <v>2</v>
      </c>
      <c r="K28">
        <v>5548</v>
      </c>
      <c r="L28">
        <v>95</v>
      </c>
      <c r="M28">
        <v>4</v>
      </c>
      <c r="N28">
        <v>1</v>
      </c>
    </row>
    <row r="29" spans="2:14" x14ac:dyDescent="0.35">
      <c r="B29" t="s">
        <v>11</v>
      </c>
      <c r="C29">
        <v>35640</v>
      </c>
      <c r="D29">
        <v>91</v>
      </c>
      <c r="E29">
        <v>7</v>
      </c>
      <c r="F29">
        <v>2</v>
      </c>
      <c r="G29">
        <v>18088</v>
      </c>
      <c r="H29">
        <v>89</v>
      </c>
      <c r="I29">
        <v>9</v>
      </c>
      <c r="J29">
        <v>2</v>
      </c>
      <c r="K29">
        <v>17552</v>
      </c>
      <c r="L29">
        <v>94</v>
      </c>
      <c r="M29">
        <v>5</v>
      </c>
      <c r="N29">
        <v>1</v>
      </c>
    </row>
    <row r="30" spans="2:14" x14ac:dyDescent="0.35">
      <c r="B30" t="s">
        <v>491</v>
      </c>
      <c r="C30">
        <v>6800</v>
      </c>
      <c r="D30">
        <v>90</v>
      </c>
      <c r="E30">
        <v>9</v>
      </c>
      <c r="F30">
        <v>1</v>
      </c>
      <c r="G30">
        <v>3412</v>
      </c>
      <c r="H30">
        <v>88</v>
      </c>
      <c r="I30">
        <v>11</v>
      </c>
      <c r="J30">
        <v>2</v>
      </c>
      <c r="K30">
        <v>3388</v>
      </c>
      <c r="L30">
        <v>93</v>
      </c>
      <c r="M30">
        <v>7</v>
      </c>
      <c r="N30">
        <v>1</v>
      </c>
    </row>
    <row r="31" spans="2:14" x14ac:dyDescent="0.35">
      <c r="B31" t="s">
        <v>492</v>
      </c>
      <c r="C31">
        <v>23991</v>
      </c>
      <c r="D31">
        <v>92</v>
      </c>
      <c r="E31">
        <v>6</v>
      </c>
      <c r="F31">
        <v>2</v>
      </c>
      <c r="G31">
        <v>12171</v>
      </c>
      <c r="H31">
        <v>90</v>
      </c>
      <c r="I31">
        <v>8</v>
      </c>
      <c r="J31">
        <v>2</v>
      </c>
      <c r="K31">
        <v>11820</v>
      </c>
      <c r="L31">
        <v>94</v>
      </c>
      <c r="M31">
        <v>5</v>
      </c>
      <c r="N31">
        <v>1</v>
      </c>
    </row>
    <row r="32" spans="2:14" x14ac:dyDescent="0.35">
      <c r="B32" t="s">
        <v>64</v>
      </c>
      <c r="C32">
        <v>4849</v>
      </c>
      <c r="D32">
        <v>89</v>
      </c>
      <c r="E32">
        <v>9</v>
      </c>
      <c r="F32">
        <v>2</v>
      </c>
      <c r="G32">
        <v>2505</v>
      </c>
      <c r="H32">
        <v>87</v>
      </c>
      <c r="I32">
        <v>10</v>
      </c>
      <c r="J32">
        <v>2</v>
      </c>
      <c r="K32">
        <v>2344</v>
      </c>
      <c r="L32">
        <v>92</v>
      </c>
      <c r="M32">
        <v>7</v>
      </c>
      <c r="N32">
        <v>1</v>
      </c>
    </row>
    <row r="33" spans="1:14" x14ac:dyDescent="0.35">
      <c r="B33" t="s">
        <v>493</v>
      </c>
      <c r="C33">
        <v>2971</v>
      </c>
      <c r="D33">
        <v>94</v>
      </c>
      <c r="E33">
        <v>5</v>
      </c>
      <c r="F33">
        <v>1</v>
      </c>
      <c r="G33">
        <v>1534</v>
      </c>
      <c r="H33">
        <v>92</v>
      </c>
      <c r="I33">
        <v>6</v>
      </c>
      <c r="J33">
        <v>2</v>
      </c>
      <c r="K33">
        <v>1437</v>
      </c>
      <c r="L33">
        <v>95</v>
      </c>
      <c r="M33">
        <v>4</v>
      </c>
      <c r="N33">
        <v>1</v>
      </c>
    </row>
    <row r="34" spans="1:14" x14ac:dyDescent="0.35">
      <c r="B34" t="s">
        <v>12</v>
      </c>
      <c r="C34">
        <v>2971</v>
      </c>
      <c r="D34">
        <v>94</v>
      </c>
      <c r="E34">
        <v>5</v>
      </c>
      <c r="F34">
        <v>1</v>
      </c>
      <c r="G34">
        <v>1534</v>
      </c>
      <c r="H34">
        <v>92</v>
      </c>
      <c r="I34">
        <v>6</v>
      </c>
      <c r="J34">
        <v>2</v>
      </c>
      <c r="K34">
        <v>1437</v>
      </c>
      <c r="L34">
        <v>95</v>
      </c>
      <c r="M34">
        <v>4</v>
      </c>
      <c r="N34">
        <v>1</v>
      </c>
    </row>
    <row r="35" spans="1:14" x14ac:dyDescent="0.35">
      <c r="B35" t="s">
        <v>493</v>
      </c>
      <c r="C35">
        <v>11692</v>
      </c>
      <c r="D35">
        <v>89</v>
      </c>
      <c r="E35">
        <v>9</v>
      </c>
      <c r="F35">
        <v>2</v>
      </c>
      <c r="G35">
        <v>6008</v>
      </c>
      <c r="H35">
        <v>88</v>
      </c>
      <c r="I35">
        <v>10</v>
      </c>
      <c r="J35">
        <v>2</v>
      </c>
      <c r="K35">
        <v>5684</v>
      </c>
      <c r="L35">
        <v>91</v>
      </c>
      <c r="M35">
        <v>7</v>
      </c>
      <c r="N35">
        <v>1</v>
      </c>
    </row>
    <row r="36" spans="1:14" x14ac:dyDescent="0.35">
      <c r="B36" t="s">
        <v>32</v>
      </c>
      <c r="C36">
        <v>11692</v>
      </c>
      <c r="D36">
        <v>89</v>
      </c>
      <c r="E36">
        <v>9</v>
      </c>
      <c r="F36">
        <v>2</v>
      </c>
      <c r="G36">
        <v>6008</v>
      </c>
      <c r="H36">
        <v>88</v>
      </c>
      <c r="I36">
        <v>10</v>
      </c>
      <c r="J36">
        <v>2</v>
      </c>
      <c r="K36">
        <v>5684</v>
      </c>
      <c r="L36">
        <v>91</v>
      </c>
      <c r="M36">
        <v>7</v>
      </c>
      <c r="N36">
        <v>1</v>
      </c>
    </row>
    <row r="37" spans="1:14" x14ac:dyDescent="0.35">
      <c r="B37" s="319" t="s">
        <v>539</v>
      </c>
      <c r="C37">
        <v>6996</v>
      </c>
      <c r="D37">
        <v>73</v>
      </c>
      <c r="E37">
        <v>20</v>
      </c>
      <c r="F37">
        <v>7</v>
      </c>
      <c r="G37">
        <v>3592</v>
      </c>
      <c r="H37">
        <v>70</v>
      </c>
      <c r="I37">
        <v>22</v>
      </c>
      <c r="J37">
        <v>8</v>
      </c>
      <c r="K37">
        <v>3404</v>
      </c>
      <c r="L37">
        <v>76</v>
      </c>
      <c r="M37">
        <v>18</v>
      </c>
      <c r="N37">
        <v>6</v>
      </c>
    </row>
    <row r="41" spans="1:14" x14ac:dyDescent="0.35">
      <c r="A41" t="s">
        <v>409</v>
      </c>
      <c r="B41" t="s">
        <v>3</v>
      </c>
      <c r="C41">
        <v>639493</v>
      </c>
      <c r="D41">
        <v>91</v>
      </c>
      <c r="E41">
        <v>7</v>
      </c>
      <c r="F41">
        <v>1</v>
      </c>
      <c r="G41">
        <v>327172</v>
      </c>
      <c r="H41">
        <v>89</v>
      </c>
      <c r="I41">
        <v>9</v>
      </c>
      <c r="J41">
        <v>2</v>
      </c>
      <c r="K41">
        <v>312321</v>
      </c>
      <c r="L41">
        <v>93</v>
      </c>
      <c r="M41">
        <v>6</v>
      </c>
      <c r="N41">
        <v>1</v>
      </c>
    </row>
    <row r="42" spans="1:14" x14ac:dyDescent="0.35">
      <c r="B42" s="319" t="s">
        <v>541</v>
      </c>
      <c r="C42">
        <v>504887</v>
      </c>
      <c r="D42">
        <v>92</v>
      </c>
      <c r="E42">
        <v>7</v>
      </c>
      <c r="F42">
        <v>1</v>
      </c>
      <c r="G42">
        <v>258466</v>
      </c>
      <c r="H42">
        <v>90</v>
      </c>
      <c r="I42">
        <v>9</v>
      </c>
      <c r="J42">
        <v>1</v>
      </c>
      <c r="K42">
        <v>246421</v>
      </c>
      <c r="L42">
        <v>94</v>
      </c>
      <c r="M42">
        <v>5</v>
      </c>
      <c r="N42">
        <v>1</v>
      </c>
    </row>
    <row r="43" spans="1:14" x14ac:dyDescent="0.35">
      <c r="B43" s="319" t="s">
        <v>542</v>
      </c>
      <c r="C43">
        <v>131347</v>
      </c>
      <c r="D43">
        <v>90</v>
      </c>
      <c r="E43">
        <v>8</v>
      </c>
      <c r="F43">
        <v>2</v>
      </c>
      <c r="G43">
        <v>67018</v>
      </c>
      <c r="H43">
        <v>88</v>
      </c>
      <c r="I43">
        <v>9</v>
      </c>
      <c r="J43">
        <v>2</v>
      </c>
      <c r="K43">
        <v>64329</v>
      </c>
      <c r="L43">
        <v>92</v>
      </c>
      <c r="M43">
        <v>7</v>
      </c>
      <c r="N43">
        <v>1</v>
      </c>
    </row>
    <row r="44" spans="1:14" x14ac:dyDescent="0.35">
      <c r="B44" s="319" t="s">
        <v>539</v>
      </c>
      <c r="C44">
        <v>3259</v>
      </c>
      <c r="D44">
        <v>55</v>
      </c>
      <c r="E44">
        <v>32</v>
      </c>
      <c r="F44">
        <v>13</v>
      </c>
      <c r="G44">
        <v>1688</v>
      </c>
      <c r="H44">
        <v>53</v>
      </c>
      <c r="I44">
        <v>34</v>
      </c>
      <c r="J44">
        <v>13</v>
      </c>
      <c r="K44">
        <v>1571</v>
      </c>
      <c r="L44">
        <v>57</v>
      </c>
      <c r="M44">
        <v>30</v>
      </c>
      <c r="N44">
        <v>13</v>
      </c>
    </row>
    <row r="45" spans="1:14" x14ac:dyDescent="0.35">
      <c r="A45" t="s">
        <v>415</v>
      </c>
      <c r="B45" t="s">
        <v>3</v>
      </c>
      <c r="C45">
        <v>639493</v>
      </c>
      <c r="D45">
        <v>91</v>
      </c>
      <c r="E45">
        <v>7</v>
      </c>
      <c r="F45">
        <v>1</v>
      </c>
      <c r="G45">
        <v>327172</v>
      </c>
      <c r="H45">
        <v>89</v>
      </c>
      <c r="I45">
        <v>9</v>
      </c>
      <c r="J45">
        <v>2</v>
      </c>
      <c r="K45">
        <v>312321</v>
      </c>
      <c r="L45">
        <v>93</v>
      </c>
      <c r="M45">
        <v>6</v>
      </c>
      <c r="N45">
        <v>1</v>
      </c>
    </row>
    <row r="46" spans="1:14" x14ac:dyDescent="0.35">
      <c r="B46" t="s">
        <v>13</v>
      </c>
      <c r="C46">
        <v>97142</v>
      </c>
      <c r="D46">
        <v>84</v>
      </c>
      <c r="E46">
        <v>14</v>
      </c>
      <c r="F46">
        <v>2</v>
      </c>
      <c r="G46">
        <v>49931</v>
      </c>
      <c r="H46">
        <v>80</v>
      </c>
      <c r="I46">
        <v>17</v>
      </c>
      <c r="J46">
        <v>3</v>
      </c>
      <c r="K46">
        <v>47211</v>
      </c>
      <c r="L46">
        <v>88</v>
      </c>
      <c r="M46">
        <v>11</v>
      </c>
      <c r="N46">
        <v>2</v>
      </c>
    </row>
    <row r="47" spans="1:14" x14ac:dyDescent="0.35">
      <c r="B47" s="319" t="s">
        <v>560</v>
      </c>
      <c r="C47">
        <v>542351</v>
      </c>
      <c r="D47">
        <v>93</v>
      </c>
      <c r="E47">
        <v>6</v>
      </c>
      <c r="F47">
        <v>1</v>
      </c>
      <c r="G47">
        <v>277241</v>
      </c>
      <c r="H47">
        <v>91</v>
      </c>
      <c r="I47">
        <v>8</v>
      </c>
      <c r="J47">
        <v>1</v>
      </c>
      <c r="K47">
        <v>265110</v>
      </c>
      <c r="L47">
        <v>94</v>
      </c>
      <c r="M47">
        <v>5</v>
      </c>
      <c r="N47">
        <v>1</v>
      </c>
    </row>
    <row r="48" spans="1:14" x14ac:dyDescent="0.35">
      <c r="A48" t="s">
        <v>411</v>
      </c>
      <c r="B48" t="s">
        <v>3</v>
      </c>
      <c r="C48">
        <v>639493</v>
      </c>
      <c r="D48">
        <v>91</v>
      </c>
      <c r="E48">
        <v>7</v>
      </c>
      <c r="F48">
        <v>1</v>
      </c>
      <c r="G48">
        <v>327172</v>
      </c>
      <c r="H48">
        <v>89</v>
      </c>
      <c r="I48">
        <v>9</v>
      </c>
      <c r="J48">
        <v>2</v>
      </c>
      <c r="K48">
        <v>312321</v>
      </c>
      <c r="L48">
        <v>93</v>
      </c>
      <c r="M48">
        <v>6</v>
      </c>
      <c r="N48">
        <v>1</v>
      </c>
    </row>
    <row r="49" spans="1:14" x14ac:dyDescent="0.35">
      <c r="B49" t="s">
        <v>16</v>
      </c>
      <c r="C49">
        <v>541966</v>
      </c>
      <c r="D49">
        <v>96</v>
      </c>
      <c r="E49">
        <v>3</v>
      </c>
      <c r="F49">
        <v>0</v>
      </c>
      <c r="G49">
        <v>260789</v>
      </c>
      <c r="H49">
        <v>96</v>
      </c>
      <c r="I49">
        <v>4</v>
      </c>
      <c r="J49">
        <v>0</v>
      </c>
      <c r="K49">
        <v>281177</v>
      </c>
      <c r="L49">
        <v>97</v>
      </c>
      <c r="M49">
        <v>3</v>
      </c>
      <c r="N49">
        <v>0</v>
      </c>
    </row>
    <row r="50" spans="1:14" x14ac:dyDescent="0.35">
      <c r="B50" t="s">
        <v>591</v>
      </c>
      <c r="C50">
        <v>82087</v>
      </c>
      <c r="D50">
        <v>69</v>
      </c>
      <c r="E50">
        <v>29</v>
      </c>
      <c r="F50">
        <v>2</v>
      </c>
      <c r="G50">
        <v>55653</v>
      </c>
      <c r="H50">
        <v>69</v>
      </c>
      <c r="I50">
        <v>29</v>
      </c>
      <c r="J50">
        <v>2</v>
      </c>
      <c r="K50">
        <v>26434</v>
      </c>
      <c r="L50">
        <v>69</v>
      </c>
      <c r="M50">
        <v>29</v>
      </c>
      <c r="N50">
        <v>2</v>
      </c>
    </row>
    <row r="51" spans="1:14" x14ac:dyDescent="0.35">
      <c r="B51" t="s">
        <v>19</v>
      </c>
      <c r="C51" t="s">
        <v>33</v>
      </c>
      <c r="D51" t="s">
        <v>33</v>
      </c>
      <c r="E51" t="s">
        <v>33</v>
      </c>
      <c r="F51" t="s">
        <v>33</v>
      </c>
      <c r="G51" t="s">
        <v>33</v>
      </c>
      <c r="H51" t="s">
        <v>33</v>
      </c>
      <c r="I51" t="s">
        <v>33</v>
      </c>
      <c r="J51" t="s">
        <v>33</v>
      </c>
      <c r="K51" t="s">
        <v>33</v>
      </c>
      <c r="L51" t="s">
        <v>33</v>
      </c>
      <c r="M51" t="s">
        <v>33</v>
      </c>
      <c r="N51" t="s">
        <v>33</v>
      </c>
    </row>
    <row r="52" spans="1:14" x14ac:dyDescent="0.35">
      <c r="B52" t="s">
        <v>20</v>
      </c>
      <c r="C52" t="s">
        <v>33</v>
      </c>
      <c r="D52" t="s">
        <v>33</v>
      </c>
      <c r="E52" t="s">
        <v>33</v>
      </c>
      <c r="F52" t="s">
        <v>33</v>
      </c>
      <c r="G52" t="s">
        <v>33</v>
      </c>
      <c r="H52" t="s">
        <v>33</v>
      </c>
      <c r="I52" t="s">
        <v>33</v>
      </c>
      <c r="J52" t="s">
        <v>33</v>
      </c>
      <c r="K52" t="s">
        <v>33</v>
      </c>
      <c r="L52" t="s">
        <v>33</v>
      </c>
      <c r="M52" t="s">
        <v>33</v>
      </c>
      <c r="N52" t="s">
        <v>33</v>
      </c>
    </row>
    <row r="53" spans="1:14" x14ac:dyDescent="0.35">
      <c r="B53" s="319" t="s">
        <v>602</v>
      </c>
      <c r="C53">
        <v>12778</v>
      </c>
      <c r="D53">
        <v>29</v>
      </c>
      <c r="E53">
        <v>31</v>
      </c>
      <c r="F53">
        <v>40</v>
      </c>
      <c r="G53">
        <v>9355</v>
      </c>
      <c r="H53">
        <v>31</v>
      </c>
      <c r="I53">
        <v>31</v>
      </c>
      <c r="J53">
        <v>38</v>
      </c>
      <c r="K53">
        <v>3423</v>
      </c>
      <c r="L53">
        <v>26</v>
      </c>
      <c r="M53">
        <v>31</v>
      </c>
      <c r="N53">
        <v>44</v>
      </c>
    </row>
    <row r="54" spans="1:14" x14ac:dyDescent="0.35">
      <c r="B54" s="227" t="s">
        <v>597</v>
      </c>
      <c r="C54">
        <v>2662</v>
      </c>
      <c r="D54">
        <v>44</v>
      </c>
      <c r="E54">
        <v>39</v>
      </c>
      <c r="F54">
        <v>17</v>
      </c>
      <c r="G54">
        <v>1375</v>
      </c>
      <c r="H54">
        <v>41</v>
      </c>
      <c r="I54">
        <v>42</v>
      </c>
      <c r="J54">
        <v>17</v>
      </c>
      <c r="K54">
        <v>1287</v>
      </c>
      <c r="L54">
        <v>48</v>
      </c>
      <c r="M54">
        <v>37</v>
      </c>
      <c r="N54">
        <v>16</v>
      </c>
    </row>
    <row r="55" spans="1:14" x14ac:dyDescent="0.35">
      <c r="B55" t="s">
        <v>17</v>
      </c>
      <c r="C55">
        <v>94865</v>
      </c>
      <c r="D55">
        <v>64</v>
      </c>
      <c r="E55">
        <v>29</v>
      </c>
      <c r="F55">
        <v>7</v>
      </c>
      <c r="G55">
        <v>65008</v>
      </c>
      <c r="H55">
        <v>63</v>
      </c>
      <c r="I55">
        <v>29</v>
      </c>
      <c r="J55">
        <v>7</v>
      </c>
      <c r="K55">
        <v>29857</v>
      </c>
      <c r="L55">
        <v>64</v>
      </c>
      <c r="M55">
        <v>29</v>
      </c>
      <c r="N55">
        <v>7</v>
      </c>
    </row>
    <row r="56" spans="1:14" x14ac:dyDescent="0.35">
      <c r="A56" t="s">
        <v>412</v>
      </c>
      <c r="B56" t="s">
        <v>413</v>
      </c>
    </row>
    <row r="57" spans="1:14" x14ac:dyDescent="0.35">
      <c r="B57" t="s">
        <v>34</v>
      </c>
      <c r="C57">
        <v>6709</v>
      </c>
      <c r="D57">
        <v>65</v>
      </c>
      <c r="E57">
        <v>33</v>
      </c>
      <c r="F57">
        <v>2</v>
      </c>
      <c r="G57">
        <v>4242</v>
      </c>
      <c r="H57">
        <v>64</v>
      </c>
      <c r="I57">
        <v>33</v>
      </c>
      <c r="J57">
        <v>3</v>
      </c>
      <c r="K57">
        <v>2467</v>
      </c>
      <c r="L57">
        <v>66</v>
      </c>
      <c r="M57">
        <v>32</v>
      </c>
      <c r="N57">
        <v>2</v>
      </c>
    </row>
    <row r="58" spans="1:14" x14ac:dyDescent="0.35">
      <c r="B58" t="s">
        <v>35</v>
      </c>
      <c r="C58">
        <v>21846</v>
      </c>
      <c r="D58">
        <v>62</v>
      </c>
      <c r="E58">
        <v>36</v>
      </c>
      <c r="F58">
        <v>3</v>
      </c>
      <c r="G58">
        <v>13819</v>
      </c>
      <c r="H58">
        <v>61</v>
      </c>
      <c r="I58">
        <v>35</v>
      </c>
      <c r="J58">
        <v>3</v>
      </c>
      <c r="K58">
        <v>8027</v>
      </c>
      <c r="L58">
        <v>62</v>
      </c>
      <c r="M58">
        <v>36</v>
      </c>
      <c r="N58">
        <v>3</v>
      </c>
    </row>
    <row r="59" spans="1:14" x14ac:dyDescent="0.35">
      <c r="B59" t="s">
        <v>36</v>
      </c>
      <c r="C59">
        <v>2138</v>
      </c>
      <c r="D59">
        <v>8</v>
      </c>
      <c r="E59">
        <v>25</v>
      </c>
      <c r="F59">
        <v>67</v>
      </c>
      <c r="G59">
        <v>1474</v>
      </c>
      <c r="H59">
        <v>8</v>
      </c>
      <c r="I59">
        <v>24</v>
      </c>
      <c r="J59">
        <v>68</v>
      </c>
      <c r="K59">
        <v>664</v>
      </c>
      <c r="L59">
        <v>7</v>
      </c>
      <c r="M59">
        <v>26</v>
      </c>
      <c r="N59">
        <v>66</v>
      </c>
    </row>
    <row r="60" spans="1:14" x14ac:dyDescent="0.35">
      <c r="B60" t="s">
        <v>37</v>
      </c>
      <c r="C60">
        <v>816</v>
      </c>
      <c r="D60">
        <v>5</v>
      </c>
      <c r="E60">
        <v>15</v>
      </c>
      <c r="F60">
        <v>80</v>
      </c>
      <c r="G60">
        <v>465</v>
      </c>
      <c r="H60">
        <v>6</v>
      </c>
      <c r="I60">
        <v>16</v>
      </c>
      <c r="J60">
        <v>78</v>
      </c>
      <c r="K60">
        <v>351</v>
      </c>
      <c r="L60">
        <v>3</v>
      </c>
      <c r="M60">
        <v>14</v>
      </c>
      <c r="N60">
        <v>83</v>
      </c>
    </row>
    <row r="61" spans="1:14" x14ac:dyDescent="0.35">
      <c r="B61" t="s">
        <v>605</v>
      </c>
      <c r="C61">
        <v>13569</v>
      </c>
      <c r="D61">
        <v>74</v>
      </c>
      <c r="E61">
        <v>24</v>
      </c>
      <c r="F61">
        <v>2</v>
      </c>
      <c r="G61">
        <v>10354</v>
      </c>
      <c r="H61">
        <v>73</v>
      </c>
      <c r="I61">
        <v>24</v>
      </c>
      <c r="J61">
        <v>2</v>
      </c>
      <c r="K61">
        <v>3215</v>
      </c>
      <c r="L61">
        <v>77</v>
      </c>
      <c r="M61">
        <v>22</v>
      </c>
      <c r="N61">
        <v>1</v>
      </c>
    </row>
    <row r="62" spans="1:14" x14ac:dyDescent="0.35">
      <c r="B62" t="s">
        <v>39</v>
      </c>
      <c r="C62">
        <v>28999</v>
      </c>
      <c r="D62">
        <v>65</v>
      </c>
      <c r="E62">
        <v>31</v>
      </c>
      <c r="F62">
        <v>4</v>
      </c>
      <c r="G62">
        <v>20448</v>
      </c>
      <c r="H62">
        <v>65</v>
      </c>
      <c r="I62">
        <v>31</v>
      </c>
      <c r="J62">
        <v>4</v>
      </c>
      <c r="K62">
        <v>8551</v>
      </c>
      <c r="L62">
        <v>66</v>
      </c>
      <c r="M62">
        <v>31</v>
      </c>
      <c r="N62">
        <v>4</v>
      </c>
    </row>
    <row r="63" spans="1:14" x14ac:dyDescent="0.35">
      <c r="B63" t="s">
        <v>40</v>
      </c>
      <c r="C63">
        <v>1526</v>
      </c>
      <c r="D63">
        <v>72</v>
      </c>
      <c r="E63">
        <v>19</v>
      </c>
      <c r="F63">
        <v>10</v>
      </c>
      <c r="G63">
        <v>807</v>
      </c>
      <c r="H63">
        <v>70</v>
      </c>
      <c r="I63">
        <v>20</v>
      </c>
      <c r="J63">
        <v>11</v>
      </c>
      <c r="K63">
        <v>719</v>
      </c>
      <c r="L63">
        <v>74</v>
      </c>
      <c r="M63">
        <v>17</v>
      </c>
      <c r="N63">
        <v>9</v>
      </c>
    </row>
    <row r="64" spans="1:14" x14ac:dyDescent="0.35">
      <c r="B64" t="s">
        <v>41</v>
      </c>
      <c r="C64">
        <v>849</v>
      </c>
      <c r="D64">
        <v>77</v>
      </c>
      <c r="E64">
        <v>18</v>
      </c>
      <c r="F64">
        <v>5</v>
      </c>
      <c r="G64">
        <v>494</v>
      </c>
      <c r="H64">
        <v>77</v>
      </c>
      <c r="I64">
        <v>19</v>
      </c>
      <c r="J64">
        <v>4</v>
      </c>
      <c r="K64">
        <v>355</v>
      </c>
      <c r="L64">
        <v>77</v>
      </c>
      <c r="M64">
        <v>17</v>
      </c>
      <c r="N64">
        <v>5</v>
      </c>
    </row>
    <row r="65" spans="1:15" x14ac:dyDescent="0.35">
      <c r="B65" t="s">
        <v>42</v>
      </c>
      <c r="C65">
        <v>257</v>
      </c>
      <c r="D65">
        <v>69</v>
      </c>
      <c r="E65">
        <v>25</v>
      </c>
      <c r="F65">
        <v>5</v>
      </c>
      <c r="G65">
        <v>179</v>
      </c>
      <c r="H65">
        <v>73</v>
      </c>
      <c r="I65">
        <v>23</v>
      </c>
      <c r="J65">
        <v>4</v>
      </c>
      <c r="K65">
        <v>78</v>
      </c>
      <c r="L65">
        <v>60</v>
      </c>
      <c r="M65">
        <v>31</v>
      </c>
      <c r="N65">
        <v>9</v>
      </c>
    </row>
    <row r="66" spans="1:15" x14ac:dyDescent="0.35">
      <c r="B66" t="s">
        <v>43</v>
      </c>
      <c r="C66">
        <v>2781</v>
      </c>
      <c r="D66">
        <v>67</v>
      </c>
      <c r="E66">
        <v>23</v>
      </c>
      <c r="F66">
        <v>10</v>
      </c>
      <c r="G66">
        <v>1628</v>
      </c>
      <c r="H66">
        <v>67</v>
      </c>
      <c r="I66">
        <v>22</v>
      </c>
      <c r="J66">
        <v>11</v>
      </c>
      <c r="K66">
        <v>1153</v>
      </c>
      <c r="L66">
        <v>66</v>
      </c>
      <c r="M66">
        <v>24</v>
      </c>
      <c r="N66">
        <v>10</v>
      </c>
    </row>
    <row r="67" spans="1:15" x14ac:dyDescent="0.35">
      <c r="B67" t="s">
        <v>44</v>
      </c>
      <c r="C67">
        <v>6835</v>
      </c>
      <c r="D67">
        <v>51</v>
      </c>
      <c r="E67">
        <v>24</v>
      </c>
      <c r="F67">
        <v>24</v>
      </c>
      <c r="G67">
        <v>5705</v>
      </c>
      <c r="H67">
        <v>52</v>
      </c>
      <c r="I67">
        <v>24</v>
      </c>
      <c r="J67">
        <v>24</v>
      </c>
      <c r="K67">
        <v>1130</v>
      </c>
      <c r="L67">
        <v>50</v>
      </c>
      <c r="M67">
        <v>24</v>
      </c>
      <c r="N67">
        <v>26</v>
      </c>
    </row>
    <row r="68" spans="1:15" x14ac:dyDescent="0.35">
      <c r="B68" t="s">
        <v>45</v>
      </c>
      <c r="C68">
        <v>4021</v>
      </c>
      <c r="D68">
        <v>70</v>
      </c>
      <c r="E68">
        <v>26</v>
      </c>
      <c r="F68">
        <v>4</v>
      </c>
      <c r="G68">
        <v>2527</v>
      </c>
      <c r="H68">
        <v>71</v>
      </c>
      <c r="I68">
        <v>25</v>
      </c>
      <c r="J68">
        <v>4</v>
      </c>
      <c r="K68">
        <v>1494</v>
      </c>
      <c r="L68">
        <v>69</v>
      </c>
      <c r="M68">
        <v>27</v>
      </c>
      <c r="N68">
        <v>4</v>
      </c>
    </row>
    <row r="69" spans="1:15" x14ac:dyDescent="0.35">
      <c r="B69" s="319" t="s">
        <v>604</v>
      </c>
      <c r="C69">
        <v>4519</v>
      </c>
      <c r="D69">
        <v>72</v>
      </c>
      <c r="E69">
        <v>27</v>
      </c>
      <c r="F69">
        <v>1</v>
      </c>
      <c r="G69">
        <v>2866</v>
      </c>
      <c r="H69">
        <v>71</v>
      </c>
      <c r="I69">
        <v>28</v>
      </c>
      <c r="J69">
        <v>1</v>
      </c>
      <c r="K69">
        <v>1653</v>
      </c>
      <c r="L69">
        <v>73</v>
      </c>
      <c r="M69">
        <v>26</v>
      </c>
      <c r="N69">
        <v>1</v>
      </c>
    </row>
    <row r="70" spans="1:15" x14ac:dyDescent="0.35">
      <c r="B70" s="271" t="s">
        <v>550</v>
      </c>
      <c r="C70">
        <v>94865</v>
      </c>
      <c r="D70">
        <v>64</v>
      </c>
      <c r="E70">
        <v>29</v>
      </c>
      <c r="F70">
        <v>7</v>
      </c>
      <c r="G70">
        <v>65008</v>
      </c>
      <c r="H70">
        <v>63</v>
      </c>
      <c r="I70">
        <v>29</v>
      </c>
      <c r="J70">
        <v>7</v>
      </c>
      <c r="K70">
        <v>29857</v>
      </c>
      <c r="L70">
        <v>64</v>
      </c>
      <c r="M70">
        <v>29</v>
      </c>
      <c r="N70">
        <v>7</v>
      </c>
    </row>
    <row r="71" spans="1:15" x14ac:dyDescent="0.35">
      <c r="B71" s="421" t="s">
        <v>473</v>
      </c>
      <c r="C71" s="319" t="s">
        <v>33</v>
      </c>
      <c r="D71" s="319" t="s">
        <v>33</v>
      </c>
      <c r="E71" s="319" t="s">
        <v>33</v>
      </c>
      <c r="F71" s="319" t="s">
        <v>33</v>
      </c>
      <c r="G71" s="319" t="s">
        <v>33</v>
      </c>
      <c r="H71" s="319" t="s">
        <v>33</v>
      </c>
      <c r="I71" s="319" t="s">
        <v>33</v>
      </c>
      <c r="J71" s="319" t="s">
        <v>33</v>
      </c>
      <c r="K71" s="319" t="s">
        <v>33</v>
      </c>
      <c r="L71" s="319" t="s">
        <v>33</v>
      </c>
      <c r="M71" s="319" t="s">
        <v>33</v>
      </c>
      <c r="N71" s="319" t="s">
        <v>33</v>
      </c>
    </row>
    <row r="74" spans="1:15" x14ac:dyDescent="0.35">
      <c r="A74" s="289" t="s">
        <v>494</v>
      </c>
      <c r="B74" s="290"/>
    </row>
    <row r="75" spans="1:15" x14ac:dyDescent="0.35">
      <c r="B75" s="291" t="s">
        <v>14</v>
      </c>
      <c r="C75" s="319">
        <v>159664</v>
      </c>
      <c r="D75" s="319">
        <v>86</v>
      </c>
      <c r="E75" s="319">
        <v>12</v>
      </c>
      <c r="F75" s="319">
        <v>2</v>
      </c>
      <c r="G75" s="319">
        <v>81694</v>
      </c>
      <c r="H75" s="319">
        <v>82</v>
      </c>
      <c r="I75" s="319">
        <v>15</v>
      </c>
      <c r="J75" s="319">
        <v>3</v>
      </c>
      <c r="K75" s="319">
        <v>77970</v>
      </c>
      <c r="L75" s="319">
        <v>89</v>
      </c>
      <c r="M75" s="319">
        <v>10</v>
      </c>
      <c r="N75" s="319">
        <v>1</v>
      </c>
      <c r="O75" s="319"/>
    </row>
    <row r="76" spans="1:15" x14ac:dyDescent="0.35">
      <c r="B76" s="291" t="s">
        <v>15</v>
      </c>
      <c r="C76" s="319">
        <v>479829</v>
      </c>
      <c r="D76" s="319">
        <v>93</v>
      </c>
      <c r="E76" s="319">
        <v>6</v>
      </c>
      <c r="F76" s="319">
        <v>1</v>
      </c>
      <c r="G76" s="319">
        <v>245478</v>
      </c>
      <c r="H76" s="319">
        <v>92</v>
      </c>
      <c r="I76" s="319">
        <v>7</v>
      </c>
      <c r="J76" s="319">
        <v>1</v>
      </c>
      <c r="K76" s="319">
        <v>234351</v>
      </c>
      <c r="L76" s="319">
        <v>95</v>
      </c>
      <c r="M76" s="319">
        <v>4</v>
      </c>
      <c r="N76" s="319">
        <v>1</v>
      </c>
      <c r="O76" s="319"/>
    </row>
    <row r="77" spans="1:15" x14ac:dyDescent="0.35">
      <c r="B77" s="292" t="s">
        <v>3</v>
      </c>
      <c r="C77" s="319">
        <v>639493</v>
      </c>
      <c r="D77" s="319">
        <v>91</v>
      </c>
      <c r="E77" s="319">
        <v>7</v>
      </c>
      <c r="F77" s="319">
        <v>1</v>
      </c>
      <c r="G77" s="319">
        <v>327172</v>
      </c>
      <c r="H77" s="319">
        <v>89</v>
      </c>
      <c r="I77" s="319">
        <v>9</v>
      </c>
      <c r="J77" s="319">
        <v>2</v>
      </c>
      <c r="K77" s="319">
        <v>312321</v>
      </c>
      <c r="L77" s="319">
        <v>93</v>
      </c>
      <c r="M77" s="319">
        <v>6</v>
      </c>
      <c r="N77" s="319">
        <v>1</v>
      </c>
      <c r="O77" s="319"/>
    </row>
  </sheetData>
  <mergeCells count="3">
    <mergeCell ref="F8:F11"/>
    <mergeCell ref="J8:J11"/>
    <mergeCell ref="N8:N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71"/>
  <sheetViews>
    <sheetView workbookViewId="0">
      <selection sqref="A1:XFD1048576"/>
    </sheetView>
  </sheetViews>
  <sheetFormatPr defaultColWidth="9.1328125" defaultRowHeight="12.75" x14ac:dyDescent="0.35"/>
  <cols>
    <col min="1" max="1" width="9.1328125" style="133"/>
    <col min="2" max="2" width="20" style="133" customWidth="1"/>
    <col min="3" max="16384" width="9.1328125" style="133"/>
  </cols>
  <sheetData>
    <row r="1" spans="1:17" ht="15" x14ac:dyDescent="0.4">
      <c r="A1" s="202" t="s">
        <v>421</v>
      </c>
    </row>
    <row r="2" spans="1:17" x14ac:dyDescent="0.35">
      <c r="C2" s="133">
        <v>1</v>
      </c>
    </row>
    <row r="3" spans="1:17" x14ac:dyDescent="0.35">
      <c r="C3" s="133" t="s">
        <v>399</v>
      </c>
    </row>
    <row r="4" spans="1:17" x14ac:dyDescent="0.35">
      <c r="C4" s="133" t="s">
        <v>48</v>
      </c>
      <c r="H4" s="133" t="s">
        <v>400</v>
      </c>
      <c r="M4" s="133" t="s">
        <v>401</v>
      </c>
    </row>
    <row r="5" spans="1:17" x14ac:dyDescent="0.35">
      <c r="C5" s="133" t="s">
        <v>402</v>
      </c>
      <c r="H5" s="133" t="s">
        <v>402</v>
      </c>
      <c r="M5" s="133" t="s">
        <v>402</v>
      </c>
    </row>
    <row r="6" spans="1:17" x14ac:dyDescent="0.35">
      <c r="C6" s="133" t="s">
        <v>48</v>
      </c>
      <c r="D6" s="133" t="s">
        <v>403</v>
      </c>
      <c r="E6" s="133" t="s">
        <v>404</v>
      </c>
      <c r="F6" s="133" t="s">
        <v>405</v>
      </c>
      <c r="G6" s="133" t="s">
        <v>406</v>
      </c>
      <c r="H6" s="133" t="s">
        <v>48</v>
      </c>
      <c r="I6" s="133" t="s">
        <v>403</v>
      </c>
      <c r="J6" s="133" t="s">
        <v>404</v>
      </c>
      <c r="K6" s="133" t="s">
        <v>405</v>
      </c>
      <c r="L6" s="133" t="s">
        <v>406</v>
      </c>
      <c r="M6" s="133" t="s">
        <v>48</v>
      </c>
      <c r="N6" s="133" t="s">
        <v>403</v>
      </c>
      <c r="O6" s="133" t="s">
        <v>404</v>
      </c>
      <c r="P6" s="133" t="s">
        <v>405</v>
      </c>
      <c r="Q6" s="133" t="s">
        <v>406</v>
      </c>
    </row>
    <row r="7" spans="1:17" x14ac:dyDescent="0.35">
      <c r="C7" s="133" t="s">
        <v>407</v>
      </c>
      <c r="D7" s="133" t="s">
        <v>407</v>
      </c>
      <c r="E7" s="133" t="s">
        <v>407</v>
      </c>
      <c r="F7" s="133" t="s">
        <v>407</v>
      </c>
      <c r="G7" s="133" t="s">
        <v>407</v>
      </c>
      <c r="H7" s="133" t="s">
        <v>407</v>
      </c>
      <c r="I7" s="133" t="s">
        <v>407</v>
      </c>
      <c r="J7" s="133" t="s">
        <v>407</v>
      </c>
      <c r="K7" s="133" t="s">
        <v>407</v>
      </c>
      <c r="L7" s="133" t="s">
        <v>407</v>
      </c>
      <c r="M7" s="133" t="s">
        <v>407</v>
      </c>
      <c r="N7" s="133" t="s">
        <v>407</v>
      </c>
      <c r="O7" s="133" t="s">
        <v>407</v>
      </c>
      <c r="P7" s="133" t="s">
        <v>407</v>
      </c>
      <c r="Q7" s="133" t="s">
        <v>407</v>
      </c>
    </row>
    <row r="8" spans="1:17" x14ac:dyDescent="0.35">
      <c r="A8" s="133" t="s">
        <v>408</v>
      </c>
      <c r="B8" s="133" t="s">
        <v>3</v>
      </c>
      <c r="C8" s="133">
        <v>639928</v>
      </c>
      <c r="D8" s="133">
        <v>0</v>
      </c>
      <c r="E8" s="133">
        <v>2</v>
      </c>
      <c r="F8" s="133">
        <v>74</v>
      </c>
      <c r="G8" s="133">
        <v>24</v>
      </c>
      <c r="H8" s="133">
        <v>327534</v>
      </c>
      <c r="I8" s="133">
        <v>0</v>
      </c>
      <c r="J8" s="133">
        <v>2</v>
      </c>
      <c r="K8" s="133">
        <v>70</v>
      </c>
      <c r="L8" s="133">
        <v>27</v>
      </c>
      <c r="M8" s="133">
        <v>312394</v>
      </c>
      <c r="N8" s="133">
        <v>0</v>
      </c>
      <c r="O8" s="133">
        <v>1</v>
      </c>
      <c r="P8" s="133">
        <v>78</v>
      </c>
      <c r="Q8" s="133">
        <v>21</v>
      </c>
    </row>
    <row r="9" spans="1:17" x14ac:dyDescent="0.35">
      <c r="B9" s="133" t="s">
        <v>8</v>
      </c>
      <c r="C9" s="133">
        <v>478490</v>
      </c>
      <c r="D9" s="133">
        <v>0</v>
      </c>
      <c r="E9" s="133">
        <v>1</v>
      </c>
      <c r="F9" s="133">
        <v>74</v>
      </c>
      <c r="G9" s="133">
        <v>25</v>
      </c>
      <c r="H9" s="133">
        <v>245339</v>
      </c>
      <c r="I9" s="133">
        <v>0</v>
      </c>
      <c r="J9" s="133">
        <v>2</v>
      </c>
      <c r="K9" s="133">
        <v>70</v>
      </c>
      <c r="L9" s="133">
        <v>28</v>
      </c>
      <c r="M9" s="133">
        <v>233151</v>
      </c>
      <c r="N9" s="133">
        <v>0</v>
      </c>
      <c r="O9" s="133">
        <v>1</v>
      </c>
      <c r="P9" s="133">
        <v>78</v>
      </c>
      <c r="Q9" s="133">
        <v>21</v>
      </c>
    </row>
    <row r="10" spans="1:17" x14ac:dyDescent="0.35">
      <c r="B10" s="133" t="s">
        <v>9</v>
      </c>
      <c r="C10" s="133">
        <v>36693</v>
      </c>
      <c r="D10" s="133">
        <v>0</v>
      </c>
      <c r="E10" s="133">
        <v>2</v>
      </c>
      <c r="F10" s="133">
        <v>76</v>
      </c>
      <c r="G10" s="133">
        <v>22</v>
      </c>
      <c r="H10" s="133">
        <v>18614</v>
      </c>
      <c r="I10" s="133">
        <v>0</v>
      </c>
      <c r="J10" s="133">
        <v>2</v>
      </c>
      <c r="K10" s="133">
        <v>72</v>
      </c>
      <c r="L10" s="133">
        <v>26</v>
      </c>
      <c r="M10" s="133">
        <v>18079</v>
      </c>
      <c r="N10" s="133">
        <v>0</v>
      </c>
      <c r="O10" s="133">
        <v>1</v>
      </c>
      <c r="P10" s="133">
        <v>80</v>
      </c>
      <c r="Q10" s="133">
        <v>19</v>
      </c>
    </row>
    <row r="11" spans="1:17" x14ac:dyDescent="0.35">
      <c r="B11" s="133" t="s">
        <v>10</v>
      </c>
      <c r="C11" s="133">
        <v>67049</v>
      </c>
      <c r="D11" s="133">
        <v>0</v>
      </c>
      <c r="E11" s="133">
        <v>2</v>
      </c>
      <c r="F11" s="133">
        <v>78</v>
      </c>
      <c r="G11" s="133">
        <v>20</v>
      </c>
      <c r="H11" s="133">
        <v>34193</v>
      </c>
      <c r="I11" s="133">
        <v>0</v>
      </c>
      <c r="J11" s="133">
        <v>3</v>
      </c>
      <c r="K11" s="133">
        <v>74</v>
      </c>
      <c r="L11" s="133">
        <v>23</v>
      </c>
      <c r="M11" s="133">
        <v>32856</v>
      </c>
      <c r="N11" s="133">
        <v>0</v>
      </c>
      <c r="O11" s="133">
        <v>1</v>
      </c>
      <c r="P11" s="133">
        <v>81</v>
      </c>
      <c r="Q11" s="133">
        <v>17</v>
      </c>
    </row>
    <row r="12" spans="1:17" x14ac:dyDescent="0.35">
      <c r="B12" s="133" t="s">
        <v>11</v>
      </c>
      <c r="C12" s="133">
        <v>35415</v>
      </c>
      <c r="D12" s="133">
        <v>0</v>
      </c>
      <c r="E12" s="133">
        <v>2</v>
      </c>
      <c r="F12" s="133">
        <v>76</v>
      </c>
      <c r="G12" s="133">
        <v>21</v>
      </c>
      <c r="H12" s="133">
        <v>17871</v>
      </c>
      <c r="I12" s="133" t="s">
        <v>414</v>
      </c>
      <c r="J12" s="133">
        <v>3</v>
      </c>
      <c r="K12" s="133">
        <v>72</v>
      </c>
      <c r="L12" s="133">
        <v>25</v>
      </c>
      <c r="M12" s="133">
        <v>17544</v>
      </c>
      <c r="N12" s="133" t="s">
        <v>414</v>
      </c>
      <c r="O12" s="133">
        <v>1</v>
      </c>
      <c r="P12" s="133">
        <v>81</v>
      </c>
      <c r="Q12" s="133">
        <v>18</v>
      </c>
    </row>
    <row r="13" spans="1:17" x14ac:dyDescent="0.35">
      <c r="B13" s="133" t="s">
        <v>12</v>
      </c>
      <c r="C13" s="133">
        <v>2781</v>
      </c>
      <c r="D13" s="133">
        <v>0</v>
      </c>
      <c r="E13" s="133">
        <v>2</v>
      </c>
      <c r="F13" s="133">
        <v>81</v>
      </c>
      <c r="G13" s="133">
        <v>17</v>
      </c>
      <c r="H13" s="133">
        <v>1397</v>
      </c>
      <c r="I13" s="133" t="s">
        <v>414</v>
      </c>
      <c r="J13" s="133">
        <v>3</v>
      </c>
      <c r="K13" s="133">
        <v>77</v>
      </c>
      <c r="L13" s="133">
        <v>19</v>
      </c>
      <c r="M13" s="133">
        <v>1384</v>
      </c>
      <c r="N13" s="133" t="s">
        <v>414</v>
      </c>
      <c r="O13" s="133">
        <v>1</v>
      </c>
      <c r="P13" s="133">
        <v>84</v>
      </c>
      <c r="Q13" s="133">
        <v>15</v>
      </c>
    </row>
    <row r="14" spans="1:17" x14ac:dyDescent="0.35">
      <c r="B14" s="133" t="s">
        <v>49</v>
      </c>
      <c r="C14" s="133">
        <v>436221</v>
      </c>
      <c r="D14" s="133">
        <v>0</v>
      </c>
      <c r="E14" s="133">
        <v>1</v>
      </c>
      <c r="F14" s="133">
        <v>74</v>
      </c>
      <c r="G14" s="133">
        <v>24</v>
      </c>
      <c r="H14" s="133">
        <v>223654</v>
      </c>
      <c r="I14" s="133">
        <v>0</v>
      </c>
      <c r="J14" s="133">
        <v>2</v>
      </c>
      <c r="K14" s="133">
        <v>70</v>
      </c>
      <c r="L14" s="133">
        <v>28</v>
      </c>
      <c r="M14" s="133">
        <v>212567</v>
      </c>
      <c r="N14" s="133">
        <v>0</v>
      </c>
      <c r="O14" s="133">
        <v>1</v>
      </c>
      <c r="P14" s="133">
        <v>78</v>
      </c>
      <c r="Q14" s="133">
        <v>21</v>
      </c>
    </row>
    <row r="15" spans="1:17" x14ac:dyDescent="0.35">
      <c r="B15" s="133" t="s">
        <v>50</v>
      </c>
      <c r="C15" s="133">
        <v>1782</v>
      </c>
      <c r="D15" s="133">
        <v>1</v>
      </c>
      <c r="E15" s="133">
        <v>2</v>
      </c>
      <c r="F15" s="133">
        <v>75</v>
      </c>
      <c r="G15" s="133">
        <v>23</v>
      </c>
      <c r="H15" s="133">
        <v>902</v>
      </c>
      <c r="I15" s="133" t="s">
        <v>414</v>
      </c>
      <c r="J15" s="133">
        <v>3</v>
      </c>
      <c r="K15" s="133">
        <v>71</v>
      </c>
      <c r="L15" s="133">
        <v>25</v>
      </c>
      <c r="M15" s="133">
        <v>880</v>
      </c>
      <c r="N15" s="133" t="s">
        <v>414</v>
      </c>
      <c r="O15" s="133">
        <v>1</v>
      </c>
      <c r="P15" s="133">
        <v>79</v>
      </c>
      <c r="Q15" s="133">
        <v>20</v>
      </c>
    </row>
    <row r="16" spans="1:17" x14ac:dyDescent="0.35">
      <c r="B16" s="133" t="s">
        <v>51</v>
      </c>
      <c r="C16" s="133">
        <v>572</v>
      </c>
      <c r="D16" s="133">
        <v>10</v>
      </c>
      <c r="E16" s="133">
        <v>7</v>
      </c>
      <c r="F16" s="133">
        <v>33</v>
      </c>
      <c r="G16" s="133">
        <v>49</v>
      </c>
      <c r="H16" s="133">
        <v>287</v>
      </c>
      <c r="I16" s="133" t="s">
        <v>414</v>
      </c>
      <c r="J16" s="133">
        <v>7</v>
      </c>
      <c r="K16" s="133">
        <v>31</v>
      </c>
      <c r="L16" s="133">
        <v>51</v>
      </c>
      <c r="M16" s="133">
        <v>285</v>
      </c>
      <c r="N16" s="133" t="s">
        <v>414</v>
      </c>
      <c r="O16" s="133">
        <v>7</v>
      </c>
      <c r="P16" s="133">
        <v>35</v>
      </c>
      <c r="Q16" s="133">
        <v>48</v>
      </c>
    </row>
    <row r="17" spans="2:17" x14ac:dyDescent="0.35">
      <c r="B17" s="133" t="s">
        <v>52</v>
      </c>
      <c r="C17" s="133">
        <v>1931</v>
      </c>
      <c r="D17" s="133">
        <v>4</v>
      </c>
      <c r="E17" s="133">
        <v>10</v>
      </c>
      <c r="F17" s="133">
        <v>28</v>
      </c>
      <c r="G17" s="133">
        <v>57</v>
      </c>
      <c r="H17" s="133">
        <v>971</v>
      </c>
      <c r="I17" s="133">
        <v>4</v>
      </c>
      <c r="J17" s="133">
        <v>12</v>
      </c>
      <c r="K17" s="133">
        <v>23</v>
      </c>
      <c r="L17" s="133">
        <v>61</v>
      </c>
      <c r="M17" s="133">
        <v>960</v>
      </c>
      <c r="N17" s="133">
        <v>5</v>
      </c>
      <c r="O17" s="133">
        <v>9</v>
      </c>
      <c r="P17" s="133">
        <v>32</v>
      </c>
      <c r="Q17" s="133">
        <v>54</v>
      </c>
    </row>
    <row r="18" spans="2:17" x14ac:dyDescent="0.35">
      <c r="B18" s="133" t="s">
        <v>53</v>
      </c>
      <c r="C18" s="133">
        <v>37984</v>
      </c>
      <c r="D18" s="133">
        <v>0</v>
      </c>
      <c r="E18" s="133">
        <v>3</v>
      </c>
      <c r="F18" s="133">
        <v>71</v>
      </c>
      <c r="G18" s="133">
        <v>26</v>
      </c>
      <c r="H18" s="133">
        <v>19525</v>
      </c>
      <c r="I18" s="133">
        <v>0</v>
      </c>
      <c r="J18" s="133">
        <v>4</v>
      </c>
      <c r="K18" s="133">
        <v>67</v>
      </c>
      <c r="L18" s="133">
        <v>29</v>
      </c>
      <c r="M18" s="133">
        <v>18459</v>
      </c>
      <c r="N18" s="133">
        <v>0</v>
      </c>
      <c r="O18" s="133">
        <v>2</v>
      </c>
      <c r="P18" s="133">
        <v>75</v>
      </c>
      <c r="Q18" s="133">
        <v>22</v>
      </c>
    </row>
    <row r="19" spans="2:17" x14ac:dyDescent="0.35">
      <c r="B19" s="133" t="s">
        <v>54</v>
      </c>
      <c r="C19" s="133">
        <v>9866</v>
      </c>
      <c r="D19" s="133">
        <v>0</v>
      </c>
      <c r="E19" s="133">
        <v>2</v>
      </c>
      <c r="F19" s="133">
        <v>71</v>
      </c>
      <c r="G19" s="133">
        <v>27</v>
      </c>
      <c r="H19" s="133">
        <v>5054</v>
      </c>
      <c r="I19" s="133">
        <v>0</v>
      </c>
      <c r="J19" s="133">
        <v>2</v>
      </c>
      <c r="K19" s="133">
        <v>66</v>
      </c>
      <c r="L19" s="133">
        <v>31</v>
      </c>
      <c r="M19" s="133">
        <v>4812</v>
      </c>
      <c r="N19" s="133">
        <v>0</v>
      </c>
      <c r="O19" s="133">
        <v>1</v>
      </c>
      <c r="P19" s="133">
        <v>76</v>
      </c>
      <c r="Q19" s="133">
        <v>23</v>
      </c>
    </row>
    <row r="20" spans="2:17" x14ac:dyDescent="0.35">
      <c r="B20" s="133" t="s">
        <v>55</v>
      </c>
      <c r="C20" s="133">
        <v>5160</v>
      </c>
      <c r="D20" s="133">
        <v>0</v>
      </c>
      <c r="E20" s="133">
        <v>2</v>
      </c>
      <c r="F20" s="133">
        <v>75</v>
      </c>
      <c r="G20" s="133">
        <v>23</v>
      </c>
      <c r="H20" s="133">
        <v>2554</v>
      </c>
      <c r="I20" s="133">
        <v>0</v>
      </c>
      <c r="J20" s="133">
        <v>3</v>
      </c>
      <c r="K20" s="133">
        <v>69</v>
      </c>
      <c r="L20" s="133">
        <v>28</v>
      </c>
      <c r="M20" s="133">
        <v>2606</v>
      </c>
      <c r="N20" s="133">
        <v>0</v>
      </c>
      <c r="O20" s="133">
        <v>1</v>
      </c>
      <c r="P20" s="133">
        <v>81</v>
      </c>
      <c r="Q20" s="133">
        <v>18</v>
      </c>
    </row>
    <row r="21" spans="2:17" x14ac:dyDescent="0.35">
      <c r="B21" s="133" t="s">
        <v>56</v>
      </c>
      <c r="C21" s="133">
        <v>8598</v>
      </c>
      <c r="D21" s="133">
        <v>0</v>
      </c>
      <c r="E21" s="133">
        <v>1</v>
      </c>
      <c r="F21" s="133">
        <v>80</v>
      </c>
      <c r="G21" s="133">
        <v>19</v>
      </c>
      <c r="H21" s="133">
        <v>4370</v>
      </c>
      <c r="I21" s="133">
        <v>0</v>
      </c>
      <c r="J21" s="133">
        <v>2</v>
      </c>
      <c r="K21" s="133">
        <v>77</v>
      </c>
      <c r="L21" s="133">
        <v>22</v>
      </c>
      <c r="M21" s="133">
        <v>4228</v>
      </c>
      <c r="N21" s="133">
        <v>0</v>
      </c>
      <c r="O21" s="133">
        <v>1</v>
      </c>
      <c r="P21" s="133">
        <v>83</v>
      </c>
      <c r="Q21" s="133">
        <v>16</v>
      </c>
    </row>
    <row r="22" spans="2:17" x14ac:dyDescent="0.35">
      <c r="B22" s="133" t="s">
        <v>57</v>
      </c>
      <c r="C22" s="133">
        <v>13069</v>
      </c>
      <c r="D22" s="133">
        <v>0</v>
      </c>
      <c r="E22" s="133">
        <v>2</v>
      </c>
      <c r="F22" s="133">
        <v>77</v>
      </c>
      <c r="G22" s="133">
        <v>21</v>
      </c>
      <c r="H22" s="133">
        <v>6636</v>
      </c>
      <c r="I22" s="133">
        <v>0</v>
      </c>
      <c r="J22" s="133">
        <v>2</v>
      </c>
      <c r="K22" s="133">
        <v>73</v>
      </c>
      <c r="L22" s="133">
        <v>24</v>
      </c>
      <c r="M22" s="133">
        <v>6433</v>
      </c>
      <c r="N22" s="133">
        <v>0</v>
      </c>
      <c r="O22" s="133">
        <v>1</v>
      </c>
      <c r="P22" s="133">
        <v>81</v>
      </c>
      <c r="Q22" s="133">
        <v>18</v>
      </c>
    </row>
    <row r="23" spans="2:17" x14ac:dyDescent="0.35">
      <c r="B23" s="133" t="s">
        <v>58</v>
      </c>
      <c r="C23" s="133">
        <v>17810</v>
      </c>
      <c r="D23" s="133">
        <v>0</v>
      </c>
      <c r="E23" s="133">
        <v>1</v>
      </c>
      <c r="F23" s="133">
        <v>84</v>
      </c>
      <c r="G23" s="133">
        <v>14</v>
      </c>
      <c r="H23" s="133">
        <v>9017</v>
      </c>
      <c r="I23" s="133">
        <v>0</v>
      </c>
      <c r="J23" s="133">
        <v>2</v>
      </c>
      <c r="K23" s="133">
        <v>82</v>
      </c>
      <c r="L23" s="133">
        <v>16</v>
      </c>
      <c r="M23" s="133">
        <v>8793</v>
      </c>
      <c r="N23" s="133">
        <v>0</v>
      </c>
      <c r="O23" s="133">
        <v>1</v>
      </c>
      <c r="P23" s="133">
        <v>87</v>
      </c>
      <c r="Q23" s="133">
        <v>12</v>
      </c>
    </row>
    <row r="24" spans="2:17" x14ac:dyDescent="0.35">
      <c r="B24" s="133" t="s">
        <v>59</v>
      </c>
      <c r="C24" s="133">
        <v>27412</v>
      </c>
      <c r="D24" s="133">
        <v>0</v>
      </c>
      <c r="E24" s="133">
        <v>2</v>
      </c>
      <c r="F24" s="133">
        <v>73</v>
      </c>
      <c r="G24" s="133">
        <v>24</v>
      </c>
      <c r="H24" s="133">
        <v>14021</v>
      </c>
      <c r="I24" s="133">
        <v>0</v>
      </c>
      <c r="J24" s="133">
        <v>3</v>
      </c>
      <c r="K24" s="133">
        <v>69</v>
      </c>
      <c r="L24" s="133">
        <v>27</v>
      </c>
      <c r="M24" s="133">
        <v>13391</v>
      </c>
      <c r="N24" s="133">
        <v>0</v>
      </c>
      <c r="O24" s="133">
        <v>1</v>
      </c>
      <c r="P24" s="133">
        <v>77</v>
      </c>
      <c r="Q24" s="133">
        <v>21</v>
      </c>
    </row>
    <row r="25" spans="2:17" x14ac:dyDescent="0.35">
      <c r="B25" s="133" t="s">
        <v>60</v>
      </c>
      <c r="C25" s="133">
        <v>10069</v>
      </c>
      <c r="D25" s="133">
        <v>0</v>
      </c>
      <c r="E25" s="133">
        <v>3</v>
      </c>
      <c r="F25" s="133">
        <v>76</v>
      </c>
      <c r="G25" s="133">
        <v>21</v>
      </c>
      <c r="H25" s="133">
        <v>5154</v>
      </c>
      <c r="I25" s="133">
        <v>0</v>
      </c>
      <c r="J25" s="133">
        <v>4</v>
      </c>
      <c r="K25" s="133">
        <v>72</v>
      </c>
      <c r="L25" s="133">
        <v>24</v>
      </c>
      <c r="M25" s="133">
        <v>4915</v>
      </c>
      <c r="N25" s="133">
        <v>0</v>
      </c>
      <c r="O25" s="133">
        <v>2</v>
      </c>
      <c r="P25" s="133">
        <v>80</v>
      </c>
      <c r="Q25" s="133">
        <v>18</v>
      </c>
    </row>
    <row r="26" spans="2:17" x14ac:dyDescent="0.35">
      <c r="B26" s="133" t="s">
        <v>61</v>
      </c>
      <c r="C26" s="133">
        <v>11758</v>
      </c>
      <c r="D26" s="133">
        <v>0</v>
      </c>
      <c r="E26" s="133">
        <v>2</v>
      </c>
      <c r="F26" s="133">
        <v>79</v>
      </c>
      <c r="G26" s="133">
        <v>19</v>
      </c>
      <c r="H26" s="133">
        <v>6001</v>
      </c>
      <c r="I26" s="133">
        <v>0</v>
      </c>
      <c r="J26" s="133">
        <v>2</v>
      </c>
      <c r="K26" s="133">
        <v>76</v>
      </c>
      <c r="L26" s="133">
        <v>22</v>
      </c>
      <c r="M26" s="133">
        <v>5757</v>
      </c>
      <c r="N26" s="133">
        <v>0</v>
      </c>
      <c r="O26" s="133">
        <v>1</v>
      </c>
      <c r="P26" s="133">
        <v>82</v>
      </c>
      <c r="Q26" s="133">
        <v>16</v>
      </c>
    </row>
    <row r="27" spans="2:17" x14ac:dyDescent="0.35">
      <c r="B27" s="133" t="s">
        <v>62</v>
      </c>
      <c r="C27" s="133">
        <v>7006</v>
      </c>
      <c r="D27" s="133">
        <v>0</v>
      </c>
      <c r="E27" s="133">
        <v>2</v>
      </c>
      <c r="F27" s="133">
        <v>72</v>
      </c>
      <c r="G27" s="133">
        <v>26</v>
      </c>
      <c r="H27" s="133">
        <v>3474</v>
      </c>
      <c r="I27" s="133" t="s">
        <v>414</v>
      </c>
      <c r="J27" s="133">
        <v>3</v>
      </c>
      <c r="K27" s="133">
        <v>66</v>
      </c>
      <c r="L27" s="133">
        <v>31</v>
      </c>
      <c r="M27" s="133">
        <v>3532</v>
      </c>
      <c r="N27" s="133" t="s">
        <v>414</v>
      </c>
      <c r="O27" s="133">
        <v>1</v>
      </c>
      <c r="P27" s="133">
        <v>77</v>
      </c>
      <c r="Q27" s="133">
        <v>21</v>
      </c>
    </row>
    <row r="28" spans="2:17" x14ac:dyDescent="0.35">
      <c r="B28" s="133" t="s">
        <v>63</v>
      </c>
      <c r="C28" s="133">
        <v>23860</v>
      </c>
      <c r="D28" s="133">
        <v>0</v>
      </c>
      <c r="E28" s="133">
        <v>2</v>
      </c>
      <c r="F28" s="133">
        <v>78</v>
      </c>
      <c r="G28" s="133">
        <v>19</v>
      </c>
      <c r="H28" s="133">
        <v>12080</v>
      </c>
      <c r="I28" s="133">
        <v>0</v>
      </c>
      <c r="J28" s="133">
        <v>3</v>
      </c>
      <c r="K28" s="133">
        <v>74</v>
      </c>
      <c r="L28" s="133">
        <v>22</v>
      </c>
      <c r="M28" s="133">
        <v>11780</v>
      </c>
      <c r="N28" s="133">
        <v>0</v>
      </c>
      <c r="O28" s="133">
        <v>1</v>
      </c>
      <c r="P28" s="133">
        <v>82</v>
      </c>
      <c r="Q28" s="133">
        <v>16</v>
      </c>
    </row>
    <row r="29" spans="2:17" x14ac:dyDescent="0.35">
      <c r="B29" s="133" t="s">
        <v>64</v>
      </c>
      <c r="C29" s="133">
        <v>4549</v>
      </c>
      <c r="D29" s="133">
        <v>0</v>
      </c>
      <c r="E29" s="133">
        <v>3</v>
      </c>
      <c r="F29" s="133">
        <v>74</v>
      </c>
      <c r="G29" s="133">
        <v>23</v>
      </c>
      <c r="H29" s="133">
        <v>2317</v>
      </c>
      <c r="I29" s="133" t="s">
        <v>414</v>
      </c>
      <c r="J29" s="133">
        <v>4</v>
      </c>
      <c r="K29" s="133">
        <v>69</v>
      </c>
      <c r="L29" s="133">
        <v>27</v>
      </c>
      <c r="M29" s="133">
        <v>2232</v>
      </c>
      <c r="N29" s="133" t="s">
        <v>414</v>
      </c>
      <c r="O29" s="133">
        <v>2</v>
      </c>
      <c r="P29" s="133">
        <v>79</v>
      </c>
      <c r="Q29" s="133">
        <v>19</v>
      </c>
    </row>
    <row r="30" spans="2:17" x14ac:dyDescent="0.35">
      <c r="B30" s="133" t="s">
        <v>32</v>
      </c>
      <c r="C30" s="133">
        <v>11048</v>
      </c>
      <c r="D30" s="133">
        <v>0</v>
      </c>
      <c r="E30" s="133">
        <v>3</v>
      </c>
      <c r="F30" s="133">
        <v>73</v>
      </c>
      <c r="G30" s="133">
        <v>24</v>
      </c>
      <c r="H30" s="133">
        <v>5740</v>
      </c>
      <c r="I30" s="133">
        <v>0</v>
      </c>
      <c r="J30" s="133">
        <v>4</v>
      </c>
      <c r="K30" s="133">
        <v>71</v>
      </c>
      <c r="L30" s="133">
        <v>25</v>
      </c>
      <c r="M30" s="133">
        <v>5308</v>
      </c>
      <c r="N30" s="133">
        <v>0</v>
      </c>
      <c r="O30" s="133">
        <v>2</v>
      </c>
      <c r="P30" s="133">
        <v>76</v>
      </c>
      <c r="Q30" s="133">
        <v>22</v>
      </c>
    </row>
    <row r="31" spans="2:17" x14ac:dyDescent="0.35">
      <c r="B31" s="318" t="s">
        <v>539</v>
      </c>
      <c r="C31" s="133">
        <v>8452</v>
      </c>
      <c r="D31" s="133">
        <v>1</v>
      </c>
      <c r="E31" s="133">
        <v>13</v>
      </c>
      <c r="F31" s="133">
        <v>53</v>
      </c>
      <c r="G31" s="133">
        <v>33</v>
      </c>
      <c r="H31" s="133">
        <v>4380</v>
      </c>
      <c r="I31" s="133">
        <v>1</v>
      </c>
      <c r="J31" s="133">
        <v>14</v>
      </c>
      <c r="K31" s="133">
        <v>50</v>
      </c>
      <c r="L31" s="133">
        <v>35</v>
      </c>
      <c r="M31" s="133">
        <v>4072</v>
      </c>
      <c r="N31" s="133">
        <v>1</v>
      </c>
      <c r="O31" s="133">
        <v>13</v>
      </c>
      <c r="P31" s="133">
        <v>57</v>
      </c>
      <c r="Q31" s="133">
        <v>30</v>
      </c>
    </row>
    <row r="35" spans="1:17" x14ac:dyDescent="0.35">
      <c r="A35" s="133" t="s">
        <v>409</v>
      </c>
      <c r="B35" s="133" t="s">
        <v>3</v>
      </c>
      <c r="C35" s="133">
        <v>639928</v>
      </c>
      <c r="D35" s="133">
        <v>0</v>
      </c>
      <c r="E35" s="133">
        <v>2</v>
      </c>
      <c r="F35" s="133">
        <v>74</v>
      </c>
      <c r="G35" s="133">
        <v>24</v>
      </c>
      <c r="H35" s="133">
        <v>327534</v>
      </c>
      <c r="I35" s="133">
        <v>0</v>
      </c>
      <c r="J35" s="133">
        <v>2</v>
      </c>
      <c r="K35" s="133">
        <v>70</v>
      </c>
      <c r="L35" s="133">
        <v>27</v>
      </c>
      <c r="M35" s="133">
        <v>312394</v>
      </c>
      <c r="N35" s="133">
        <v>0</v>
      </c>
      <c r="O35" s="133">
        <v>1</v>
      </c>
      <c r="P35" s="133">
        <v>78</v>
      </c>
      <c r="Q35" s="133">
        <v>21</v>
      </c>
    </row>
    <row r="36" spans="1:17" x14ac:dyDescent="0.35">
      <c r="B36" s="318" t="s">
        <v>541</v>
      </c>
      <c r="C36" s="133">
        <v>511462</v>
      </c>
      <c r="D36" s="133">
        <v>0</v>
      </c>
      <c r="E36" s="133">
        <v>1</v>
      </c>
      <c r="F36" s="133">
        <v>75</v>
      </c>
      <c r="G36" s="133">
        <v>24</v>
      </c>
      <c r="H36" s="133">
        <v>261794</v>
      </c>
      <c r="I36" s="133">
        <v>0</v>
      </c>
      <c r="J36" s="133">
        <v>2</v>
      </c>
      <c r="K36" s="133">
        <v>71</v>
      </c>
      <c r="L36" s="133">
        <v>27</v>
      </c>
      <c r="M36" s="133">
        <v>249668</v>
      </c>
      <c r="N36" s="133">
        <v>0</v>
      </c>
      <c r="O36" s="133">
        <v>1</v>
      </c>
      <c r="P36" s="133">
        <v>78</v>
      </c>
      <c r="Q36" s="133">
        <v>20</v>
      </c>
    </row>
    <row r="37" spans="1:17" x14ac:dyDescent="0.35">
      <c r="B37" s="318" t="s">
        <v>542</v>
      </c>
      <c r="C37" s="133">
        <v>123457</v>
      </c>
      <c r="D37" s="133">
        <v>0</v>
      </c>
      <c r="E37" s="133">
        <v>3</v>
      </c>
      <c r="F37" s="133">
        <v>74</v>
      </c>
      <c r="G37" s="133">
        <v>23</v>
      </c>
      <c r="H37" s="133">
        <v>63163</v>
      </c>
      <c r="I37" s="133">
        <v>0</v>
      </c>
      <c r="J37" s="133">
        <v>3</v>
      </c>
      <c r="K37" s="133">
        <v>70</v>
      </c>
      <c r="L37" s="133">
        <v>26</v>
      </c>
      <c r="M37" s="133">
        <v>60294</v>
      </c>
      <c r="N37" s="133">
        <v>0</v>
      </c>
      <c r="O37" s="133">
        <v>2</v>
      </c>
      <c r="P37" s="133">
        <v>78</v>
      </c>
      <c r="Q37" s="133">
        <v>20</v>
      </c>
    </row>
    <row r="38" spans="1:17" x14ac:dyDescent="0.35">
      <c r="B38" s="318" t="s">
        <v>539</v>
      </c>
      <c r="C38" s="133">
        <v>5009</v>
      </c>
      <c r="D38" s="133">
        <v>1</v>
      </c>
      <c r="E38" s="133">
        <v>21</v>
      </c>
      <c r="F38" s="133">
        <v>40</v>
      </c>
      <c r="G38" s="133">
        <v>38</v>
      </c>
      <c r="H38" s="133">
        <v>2577</v>
      </c>
      <c r="I38" s="133">
        <v>1</v>
      </c>
      <c r="J38" s="133">
        <v>21</v>
      </c>
      <c r="K38" s="133">
        <v>38</v>
      </c>
      <c r="L38" s="133">
        <v>39</v>
      </c>
      <c r="M38" s="133">
        <v>2432</v>
      </c>
      <c r="N38" s="133">
        <v>1</v>
      </c>
      <c r="O38" s="133">
        <v>21</v>
      </c>
      <c r="P38" s="133">
        <v>41</v>
      </c>
      <c r="Q38" s="133">
        <v>37</v>
      </c>
    </row>
    <row r="39" spans="1:17" x14ac:dyDescent="0.35">
      <c r="A39" s="133" t="s">
        <v>410</v>
      </c>
      <c r="B39" s="133" t="s">
        <v>3</v>
      </c>
      <c r="C39" s="133">
        <v>639928</v>
      </c>
      <c r="D39" s="133">
        <v>0</v>
      </c>
      <c r="E39" s="133">
        <v>2</v>
      </c>
      <c r="F39" s="133">
        <v>74</v>
      </c>
      <c r="G39" s="133">
        <v>24</v>
      </c>
      <c r="H39" s="133">
        <v>327534</v>
      </c>
      <c r="I39" s="133">
        <v>0</v>
      </c>
      <c r="J39" s="133">
        <v>2</v>
      </c>
      <c r="K39" s="133">
        <v>70</v>
      </c>
      <c r="L39" s="133">
        <v>27</v>
      </c>
      <c r="M39" s="133">
        <v>312394</v>
      </c>
      <c r="N39" s="133">
        <v>0</v>
      </c>
      <c r="O39" s="133">
        <v>1</v>
      </c>
      <c r="P39" s="133">
        <v>78</v>
      </c>
      <c r="Q39" s="133">
        <v>21</v>
      </c>
    </row>
    <row r="40" spans="1:17" x14ac:dyDescent="0.35">
      <c r="B40" s="133" t="s">
        <v>13</v>
      </c>
      <c r="C40" s="133">
        <v>116195</v>
      </c>
      <c r="D40" s="133">
        <v>0</v>
      </c>
      <c r="E40" s="133">
        <v>3</v>
      </c>
      <c r="F40" s="133">
        <v>61</v>
      </c>
      <c r="G40" s="133">
        <v>35</v>
      </c>
      <c r="H40" s="133">
        <v>59274</v>
      </c>
      <c r="I40" s="133">
        <v>0</v>
      </c>
      <c r="J40" s="133">
        <v>4</v>
      </c>
      <c r="K40" s="133">
        <v>56</v>
      </c>
      <c r="L40" s="133">
        <v>39</v>
      </c>
      <c r="M40" s="133">
        <v>56921</v>
      </c>
      <c r="N40" s="133">
        <v>0</v>
      </c>
      <c r="O40" s="133">
        <v>2</v>
      </c>
      <c r="P40" s="133">
        <v>66</v>
      </c>
      <c r="Q40" s="133">
        <v>31</v>
      </c>
    </row>
    <row r="41" spans="1:17" x14ac:dyDescent="0.35">
      <c r="B41" s="318" t="s">
        <v>549</v>
      </c>
      <c r="C41" s="133">
        <v>523733</v>
      </c>
      <c r="D41" s="133">
        <v>0</v>
      </c>
      <c r="E41" s="133">
        <v>1</v>
      </c>
      <c r="F41" s="133">
        <v>77</v>
      </c>
      <c r="G41" s="133">
        <v>21</v>
      </c>
      <c r="H41" s="133">
        <v>268260</v>
      </c>
      <c r="I41" s="133">
        <v>0</v>
      </c>
      <c r="J41" s="133">
        <v>2</v>
      </c>
      <c r="K41" s="133">
        <v>74</v>
      </c>
      <c r="L41" s="133">
        <v>24</v>
      </c>
      <c r="M41" s="133">
        <v>255473</v>
      </c>
      <c r="N41" s="133">
        <v>0</v>
      </c>
      <c r="O41" s="133">
        <v>1</v>
      </c>
      <c r="P41" s="133">
        <v>81</v>
      </c>
      <c r="Q41" s="133">
        <v>18</v>
      </c>
    </row>
    <row r="42" spans="1:17" x14ac:dyDescent="0.35">
      <c r="A42" s="133" t="s">
        <v>411</v>
      </c>
      <c r="B42" s="133" t="s">
        <v>3</v>
      </c>
      <c r="C42" s="133">
        <v>639928</v>
      </c>
      <c r="D42" s="133">
        <v>0</v>
      </c>
      <c r="E42" s="133">
        <v>2</v>
      </c>
      <c r="F42" s="133">
        <v>74</v>
      </c>
      <c r="G42" s="133">
        <v>24</v>
      </c>
      <c r="H42" s="133">
        <v>327534</v>
      </c>
      <c r="I42" s="133">
        <v>0</v>
      </c>
      <c r="J42" s="133">
        <v>2</v>
      </c>
      <c r="K42" s="133">
        <v>70</v>
      </c>
      <c r="L42" s="133">
        <v>27</v>
      </c>
      <c r="M42" s="133">
        <v>312394</v>
      </c>
      <c r="N42" s="133">
        <v>0</v>
      </c>
      <c r="O42" s="133">
        <v>1</v>
      </c>
      <c r="P42" s="133">
        <v>78</v>
      </c>
      <c r="Q42" s="133">
        <v>21</v>
      </c>
    </row>
    <row r="44" spans="1:17" x14ac:dyDescent="0.35">
      <c r="B44" s="133" t="s">
        <v>16</v>
      </c>
      <c r="C44" s="133">
        <v>537072</v>
      </c>
      <c r="D44" s="133">
        <v>0</v>
      </c>
      <c r="E44" s="133">
        <v>0</v>
      </c>
      <c r="F44" s="133">
        <v>81</v>
      </c>
      <c r="G44" s="133">
        <v>18</v>
      </c>
      <c r="H44" s="133">
        <v>257851</v>
      </c>
      <c r="I44" s="133">
        <v>0</v>
      </c>
      <c r="J44" s="133">
        <v>0</v>
      </c>
      <c r="K44" s="133">
        <v>79</v>
      </c>
      <c r="L44" s="133">
        <v>20</v>
      </c>
      <c r="M44" s="133">
        <v>279221</v>
      </c>
      <c r="N44" s="133">
        <v>0</v>
      </c>
      <c r="O44" s="133">
        <v>0</v>
      </c>
      <c r="P44" s="133">
        <v>83</v>
      </c>
      <c r="Q44" s="133">
        <v>17</v>
      </c>
    </row>
    <row r="45" spans="1:17" x14ac:dyDescent="0.35">
      <c r="B45" s="133" t="s">
        <v>18</v>
      </c>
      <c r="C45" s="133">
        <v>88065</v>
      </c>
      <c r="D45" s="133">
        <v>0</v>
      </c>
      <c r="E45" s="133">
        <v>4</v>
      </c>
      <c r="F45" s="133">
        <v>40</v>
      </c>
      <c r="G45" s="133">
        <v>55</v>
      </c>
      <c r="H45" s="133">
        <v>59825</v>
      </c>
      <c r="I45" s="133">
        <v>0</v>
      </c>
      <c r="J45" s="133">
        <v>4</v>
      </c>
      <c r="K45" s="133">
        <v>40</v>
      </c>
      <c r="L45" s="133">
        <v>55</v>
      </c>
      <c r="M45" s="133">
        <v>28240</v>
      </c>
      <c r="N45" s="133">
        <v>0</v>
      </c>
      <c r="O45" s="133">
        <v>3</v>
      </c>
      <c r="P45" s="133">
        <v>40</v>
      </c>
      <c r="Q45" s="133">
        <v>56</v>
      </c>
    </row>
    <row r="46" spans="1:17" x14ac:dyDescent="0.35">
      <c r="B46" s="133" t="s">
        <v>19</v>
      </c>
      <c r="C46" s="133">
        <v>50673</v>
      </c>
      <c r="D46" s="133">
        <v>0</v>
      </c>
      <c r="E46" s="133">
        <v>2</v>
      </c>
      <c r="F46" s="133">
        <v>41</v>
      </c>
      <c r="G46" s="133">
        <v>56</v>
      </c>
      <c r="H46" s="133">
        <v>33004</v>
      </c>
      <c r="I46" s="133">
        <v>0</v>
      </c>
      <c r="J46" s="133">
        <v>2</v>
      </c>
      <c r="K46" s="133">
        <v>42</v>
      </c>
      <c r="L46" s="133">
        <v>56</v>
      </c>
      <c r="M46" s="133">
        <v>17669</v>
      </c>
      <c r="N46" s="133">
        <v>0</v>
      </c>
      <c r="O46" s="133">
        <v>2</v>
      </c>
      <c r="P46" s="133">
        <v>40</v>
      </c>
      <c r="Q46" s="133">
        <v>57</v>
      </c>
    </row>
    <row r="47" spans="1:17" x14ac:dyDescent="0.35">
      <c r="B47" s="133" t="s">
        <v>20</v>
      </c>
      <c r="C47" s="133">
        <v>37392</v>
      </c>
      <c r="D47" s="133">
        <v>0</v>
      </c>
      <c r="E47" s="133">
        <v>6</v>
      </c>
      <c r="F47" s="133">
        <v>39</v>
      </c>
      <c r="G47" s="133">
        <v>54</v>
      </c>
      <c r="H47" s="133">
        <v>26821</v>
      </c>
      <c r="I47" s="133">
        <v>0</v>
      </c>
      <c r="J47" s="133">
        <v>6</v>
      </c>
      <c r="K47" s="133">
        <v>39</v>
      </c>
      <c r="L47" s="133">
        <v>54</v>
      </c>
      <c r="M47" s="133">
        <v>10571</v>
      </c>
      <c r="N47" s="133">
        <v>0</v>
      </c>
      <c r="O47" s="133">
        <v>6</v>
      </c>
      <c r="P47" s="133">
        <v>39</v>
      </c>
      <c r="Q47" s="133">
        <v>55</v>
      </c>
    </row>
    <row r="49" spans="1:17" x14ac:dyDescent="0.35">
      <c r="B49" s="133" t="s">
        <v>21</v>
      </c>
      <c r="C49" s="133">
        <v>10649</v>
      </c>
      <c r="D49" s="133">
        <v>0</v>
      </c>
      <c r="E49" s="133">
        <v>44</v>
      </c>
      <c r="F49" s="133">
        <v>17</v>
      </c>
      <c r="G49" s="133">
        <v>39</v>
      </c>
      <c r="H49" s="133">
        <v>7728</v>
      </c>
      <c r="I49" s="133">
        <v>0</v>
      </c>
      <c r="J49" s="133">
        <v>43</v>
      </c>
      <c r="K49" s="133">
        <v>18</v>
      </c>
      <c r="L49" s="133">
        <v>39</v>
      </c>
      <c r="M49" s="133">
        <v>2921</v>
      </c>
      <c r="N49" s="133">
        <v>0</v>
      </c>
      <c r="O49" s="133">
        <v>48</v>
      </c>
      <c r="P49" s="133">
        <v>14</v>
      </c>
      <c r="Q49" s="133">
        <v>38</v>
      </c>
    </row>
    <row r="51" spans="1:17" x14ac:dyDescent="0.35">
      <c r="B51" s="318" t="s">
        <v>514</v>
      </c>
      <c r="C51" s="133">
        <v>4142</v>
      </c>
      <c r="D51" s="133">
        <v>1</v>
      </c>
      <c r="E51" s="133">
        <v>26</v>
      </c>
      <c r="F51" s="133">
        <v>28</v>
      </c>
      <c r="G51" s="133">
        <v>44</v>
      </c>
      <c r="H51" s="133">
        <v>2130</v>
      </c>
      <c r="I51" s="133">
        <v>2</v>
      </c>
      <c r="J51" s="133">
        <v>27</v>
      </c>
      <c r="K51" s="133">
        <v>25</v>
      </c>
      <c r="L51" s="133">
        <v>46</v>
      </c>
      <c r="M51" s="133">
        <v>2012</v>
      </c>
      <c r="N51" s="133">
        <v>1</v>
      </c>
      <c r="O51" s="133">
        <v>26</v>
      </c>
      <c r="P51" s="133">
        <v>31</v>
      </c>
      <c r="Q51" s="133">
        <v>42</v>
      </c>
    </row>
    <row r="52" spans="1:17" x14ac:dyDescent="0.35">
      <c r="B52" s="133" t="s">
        <v>17</v>
      </c>
      <c r="C52" s="133">
        <v>98714</v>
      </c>
      <c r="D52" s="133">
        <v>0</v>
      </c>
      <c r="E52" s="133">
        <v>8</v>
      </c>
      <c r="F52" s="133">
        <v>38</v>
      </c>
      <c r="G52" s="133">
        <v>54</v>
      </c>
      <c r="H52" s="133">
        <v>67553</v>
      </c>
      <c r="I52" s="133">
        <v>0</v>
      </c>
      <c r="J52" s="133">
        <v>9</v>
      </c>
      <c r="K52" s="133">
        <v>38</v>
      </c>
      <c r="L52" s="133">
        <v>53</v>
      </c>
      <c r="M52" s="133">
        <v>31161</v>
      </c>
      <c r="N52" s="133">
        <v>0</v>
      </c>
      <c r="O52" s="133">
        <v>8</v>
      </c>
      <c r="P52" s="133">
        <v>37</v>
      </c>
      <c r="Q52" s="133">
        <v>55</v>
      </c>
    </row>
    <row r="53" spans="1:17" x14ac:dyDescent="0.35">
      <c r="A53" s="133" t="s">
        <v>412</v>
      </c>
      <c r="B53" s="133" t="s">
        <v>413</v>
      </c>
    </row>
    <row r="54" spans="1:17" x14ac:dyDescent="0.35">
      <c r="B54" s="133" t="s">
        <v>34</v>
      </c>
      <c r="C54" s="133">
        <v>1534</v>
      </c>
      <c r="D54" s="133">
        <v>1</v>
      </c>
      <c r="E54" s="133">
        <v>14</v>
      </c>
      <c r="F54" s="133">
        <v>26</v>
      </c>
      <c r="G54" s="133">
        <v>59</v>
      </c>
      <c r="H54" s="133">
        <v>1066</v>
      </c>
      <c r="I54" s="133" t="s">
        <v>414</v>
      </c>
      <c r="J54" s="133">
        <v>14</v>
      </c>
      <c r="K54" s="133">
        <v>27</v>
      </c>
      <c r="L54" s="133">
        <v>58</v>
      </c>
      <c r="M54" s="133">
        <v>468</v>
      </c>
      <c r="N54" s="133" t="s">
        <v>414</v>
      </c>
      <c r="O54" s="133">
        <v>15</v>
      </c>
      <c r="P54" s="133">
        <v>25</v>
      </c>
      <c r="Q54" s="133">
        <v>60</v>
      </c>
    </row>
    <row r="55" spans="1:17" x14ac:dyDescent="0.35">
      <c r="B55" s="133" t="s">
        <v>35</v>
      </c>
      <c r="C55" s="133">
        <v>4948</v>
      </c>
      <c r="D55" s="133">
        <v>0</v>
      </c>
      <c r="E55" s="133">
        <v>12</v>
      </c>
      <c r="F55" s="133">
        <v>20</v>
      </c>
      <c r="G55" s="133">
        <v>67</v>
      </c>
      <c r="H55" s="133">
        <v>3341</v>
      </c>
      <c r="I55" s="133">
        <v>0</v>
      </c>
      <c r="J55" s="133">
        <v>12</v>
      </c>
      <c r="K55" s="133">
        <v>21</v>
      </c>
      <c r="L55" s="133">
        <v>66</v>
      </c>
      <c r="M55" s="133">
        <v>1607</v>
      </c>
      <c r="N55" s="133">
        <v>0</v>
      </c>
      <c r="O55" s="133">
        <v>13</v>
      </c>
      <c r="P55" s="133">
        <v>19</v>
      </c>
      <c r="Q55" s="133">
        <v>68</v>
      </c>
    </row>
    <row r="56" spans="1:17" x14ac:dyDescent="0.35">
      <c r="B56" s="133" t="s">
        <v>36</v>
      </c>
      <c r="C56" s="133">
        <v>1755</v>
      </c>
      <c r="D56" s="133" t="s">
        <v>414</v>
      </c>
      <c r="E56" s="133">
        <v>69</v>
      </c>
      <c r="F56" s="133">
        <v>4</v>
      </c>
      <c r="G56" s="133">
        <v>27</v>
      </c>
      <c r="H56" s="133">
        <v>1220</v>
      </c>
      <c r="I56" s="133" t="s">
        <v>414</v>
      </c>
      <c r="J56" s="133">
        <v>69</v>
      </c>
      <c r="K56" s="133">
        <v>5</v>
      </c>
      <c r="L56" s="133">
        <v>26</v>
      </c>
      <c r="M56" s="133">
        <v>535</v>
      </c>
      <c r="N56" s="133">
        <v>0</v>
      </c>
      <c r="O56" s="133">
        <v>70</v>
      </c>
      <c r="P56" s="133">
        <v>2</v>
      </c>
      <c r="Q56" s="133">
        <v>28</v>
      </c>
    </row>
    <row r="57" spans="1:17" x14ac:dyDescent="0.35">
      <c r="B57" s="133" t="s">
        <v>37</v>
      </c>
      <c r="C57" s="133">
        <v>799</v>
      </c>
      <c r="D57" s="133">
        <v>0</v>
      </c>
      <c r="E57" s="133">
        <v>77</v>
      </c>
      <c r="F57" s="133">
        <v>2</v>
      </c>
      <c r="G57" s="133">
        <v>20</v>
      </c>
      <c r="H57" s="133">
        <v>451</v>
      </c>
      <c r="I57" s="133">
        <v>0</v>
      </c>
      <c r="J57" s="133">
        <v>76</v>
      </c>
      <c r="K57" s="133">
        <v>2</v>
      </c>
      <c r="L57" s="133">
        <v>22</v>
      </c>
      <c r="M57" s="133">
        <v>348</v>
      </c>
      <c r="N57" s="133">
        <v>1</v>
      </c>
      <c r="O57" s="133">
        <v>79</v>
      </c>
      <c r="P57" s="133">
        <v>2</v>
      </c>
      <c r="Q57" s="133">
        <v>18</v>
      </c>
    </row>
    <row r="58" spans="1:17" x14ac:dyDescent="0.35">
      <c r="B58" s="133" t="s">
        <v>38</v>
      </c>
      <c r="C58" s="133">
        <v>7052</v>
      </c>
      <c r="D58" s="133">
        <v>1</v>
      </c>
      <c r="E58" s="133">
        <v>6</v>
      </c>
      <c r="F58" s="133">
        <v>41</v>
      </c>
      <c r="G58" s="133">
        <v>52</v>
      </c>
      <c r="H58" s="133">
        <v>5657</v>
      </c>
      <c r="I58" s="133">
        <v>1</v>
      </c>
      <c r="J58" s="133">
        <v>6</v>
      </c>
      <c r="K58" s="133">
        <v>41</v>
      </c>
      <c r="L58" s="133">
        <v>52</v>
      </c>
      <c r="M58" s="133">
        <v>1395</v>
      </c>
      <c r="N58" s="133">
        <v>1</v>
      </c>
      <c r="O58" s="133">
        <v>5</v>
      </c>
      <c r="P58" s="133">
        <v>43</v>
      </c>
      <c r="Q58" s="133">
        <v>51</v>
      </c>
    </row>
    <row r="59" spans="1:17" x14ac:dyDescent="0.35">
      <c r="B59" s="133" t="s">
        <v>39</v>
      </c>
      <c r="C59" s="133">
        <v>21248</v>
      </c>
      <c r="D59" s="133">
        <v>0</v>
      </c>
      <c r="E59" s="133">
        <v>8</v>
      </c>
      <c r="F59" s="133">
        <v>37</v>
      </c>
      <c r="G59" s="133">
        <v>55</v>
      </c>
      <c r="H59" s="133">
        <v>15228</v>
      </c>
      <c r="I59" s="133">
        <v>0</v>
      </c>
      <c r="J59" s="133">
        <v>8</v>
      </c>
      <c r="K59" s="133">
        <v>37</v>
      </c>
      <c r="L59" s="133">
        <v>55</v>
      </c>
      <c r="M59" s="133">
        <v>6020</v>
      </c>
      <c r="N59" s="133">
        <v>0</v>
      </c>
      <c r="O59" s="133">
        <v>7</v>
      </c>
      <c r="P59" s="133">
        <v>37</v>
      </c>
      <c r="Q59" s="133">
        <v>55</v>
      </c>
    </row>
    <row r="60" spans="1:17" x14ac:dyDescent="0.35">
      <c r="B60" s="133" t="s">
        <v>40</v>
      </c>
      <c r="C60" s="133">
        <v>1085</v>
      </c>
      <c r="D60" s="133">
        <v>0</v>
      </c>
      <c r="E60" s="133">
        <v>16</v>
      </c>
      <c r="F60" s="133">
        <v>44</v>
      </c>
      <c r="G60" s="133">
        <v>39</v>
      </c>
      <c r="H60" s="133">
        <v>603</v>
      </c>
      <c r="I60" s="133">
        <v>0</v>
      </c>
      <c r="J60" s="133">
        <v>16</v>
      </c>
      <c r="K60" s="133">
        <v>41</v>
      </c>
      <c r="L60" s="133">
        <v>42</v>
      </c>
      <c r="M60" s="133">
        <v>482</v>
      </c>
      <c r="N60" s="133">
        <v>0</v>
      </c>
      <c r="O60" s="133">
        <v>16</v>
      </c>
      <c r="P60" s="133">
        <v>48</v>
      </c>
      <c r="Q60" s="133">
        <v>36</v>
      </c>
    </row>
    <row r="61" spans="1:17" x14ac:dyDescent="0.35">
      <c r="B61" s="133" t="s">
        <v>41</v>
      </c>
      <c r="C61" s="133">
        <v>626</v>
      </c>
      <c r="D61" s="133">
        <v>1</v>
      </c>
      <c r="E61" s="133">
        <v>8</v>
      </c>
      <c r="F61" s="133">
        <v>51</v>
      </c>
      <c r="G61" s="133">
        <v>40</v>
      </c>
      <c r="H61" s="133">
        <v>356</v>
      </c>
      <c r="I61" s="133" t="s">
        <v>414</v>
      </c>
      <c r="J61" s="133">
        <v>8</v>
      </c>
      <c r="K61" s="133">
        <v>49</v>
      </c>
      <c r="L61" s="133">
        <v>41</v>
      </c>
      <c r="M61" s="133">
        <v>270</v>
      </c>
      <c r="N61" s="133" t="s">
        <v>414</v>
      </c>
      <c r="O61" s="133">
        <v>7</v>
      </c>
      <c r="P61" s="133">
        <v>53</v>
      </c>
      <c r="Q61" s="133">
        <v>39</v>
      </c>
    </row>
    <row r="62" spans="1:17" x14ac:dyDescent="0.35">
      <c r="B62" s="133" t="s">
        <v>42</v>
      </c>
      <c r="C62" s="133">
        <v>103</v>
      </c>
      <c r="D62" s="133" t="s">
        <v>414</v>
      </c>
      <c r="E62" s="133">
        <v>29</v>
      </c>
      <c r="F62" s="133">
        <v>31</v>
      </c>
      <c r="G62" s="133">
        <v>39</v>
      </c>
      <c r="H62" s="133">
        <v>62</v>
      </c>
      <c r="I62" s="133">
        <v>0</v>
      </c>
      <c r="J62" s="133">
        <v>27</v>
      </c>
      <c r="K62" s="133">
        <v>32</v>
      </c>
      <c r="L62" s="133">
        <v>40</v>
      </c>
      <c r="M62" s="133">
        <v>41</v>
      </c>
      <c r="N62" s="133" t="s">
        <v>414</v>
      </c>
      <c r="O62" s="133">
        <v>32</v>
      </c>
      <c r="P62" s="133">
        <v>29</v>
      </c>
      <c r="Q62" s="133">
        <v>37</v>
      </c>
    </row>
    <row r="63" spans="1:17" x14ac:dyDescent="0.35">
      <c r="B63" s="133" t="s">
        <v>43</v>
      </c>
      <c r="C63" s="133">
        <v>2186</v>
      </c>
      <c r="D63" s="133">
        <v>1</v>
      </c>
      <c r="E63" s="133">
        <v>14</v>
      </c>
      <c r="F63" s="133">
        <v>41</v>
      </c>
      <c r="G63" s="133">
        <v>44</v>
      </c>
      <c r="H63" s="133">
        <v>1305</v>
      </c>
      <c r="I63" s="133">
        <v>1</v>
      </c>
      <c r="J63" s="133">
        <v>13</v>
      </c>
      <c r="K63" s="133">
        <v>42</v>
      </c>
      <c r="L63" s="133">
        <v>44</v>
      </c>
      <c r="M63" s="133">
        <v>881</v>
      </c>
      <c r="N63" s="133">
        <v>0</v>
      </c>
      <c r="O63" s="133">
        <v>16</v>
      </c>
      <c r="P63" s="133">
        <v>40</v>
      </c>
      <c r="Q63" s="133">
        <v>44</v>
      </c>
    </row>
    <row r="64" spans="1:17" x14ac:dyDescent="0.35">
      <c r="B64" s="133" t="s">
        <v>44</v>
      </c>
      <c r="C64" s="133">
        <v>4882</v>
      </c>
      <c r="D64" s="133">
        <v>0</v>
      </c>
      <c r="E64" s="133">
        <v>30</v>
      </c>
      <c r="F64" s="133">
        <v>32</v>
      </c>
      <c r="G64" s="133">
        <v>37</v>
      </c>
      <c r="H64" s="133">
        <v>4104</v>
      </c>
      <c r="I64" s="133">
        <v>0</v>
      </c>
      <c r="J64" s="133">
        <v>30</v>
      </c>
      <c r="K64" s="133">
        <v>32</v>
      </c>
      <c r="L64" s="133">
        <v>37</v>
      </c>
      <c r="M64" s="133">
        <v>778</v>
      </c>
      <c r="N64" s="133">
        <v>1</v>
      </c>
      <c r="O64" s="133">
        <v>29</v>
      </c>
      <c r="P64" s="133">
        <v>31</v>
      </c>
      <c r="Q64" s="133">
        <v>39</v>
      </c>
    </row>
    <row r="65" spans="1:17" x14ac:dyDescent="0.35">
      <c r="B65" s="134" t="s">
        <v>550</v>
      </c>
      <c r="C65" s="133">
        <v>48041</v>
      </c>
      <c r="D65" s="133">
        <v>0</v>
      </c>
      <c r="E65" s="133">
        <v>15</v>
      </c>
      <c r="F65" s="133">
        <v>34</v>
      </c>
      <c r="G65" s="133">
        <v>51</v>
      </c>
      <c r="H65" s="133">
        <v>34549</v>
      </c>
      <c r="I65" s="133">
        <v>0</v>
      </c>
      <c r="J65" s="133">
        <v>15</v>
      </c>
      <c r="K65" s="133">
        <v>34</v>
      </c>
      <c r="L65" s="133">
        <v>51</v>
      </c>
      <c r="M65" s="133">
        <v>13492</v>
      </c>
      <c r="N65" s="133">
        <v>0</v>
      </c>
      <c r="O65" s="133">
        <v>15</v>
      </c>
      <c r="P65" s="133">
        <v>34</v>
      </c>
      <c r="Q65" s="133">
        <v>51</v>
      </c>
    </row>
    <row r="66" spans="1:17" x14ac:dyDescent="0.35">
      <c r="B66" s="133" t="s">
        <v>45</v>
      </c>
      <c r="C66" s="133">
        <v>1823</v>
      </c>
      <c r="D66" s="133">
        <v>1</v>
      </c>
      <c r="E66" s="133">
        <v>12</v>
      </c>
      <c r="F66" s="133">
        <v>43</v>
      </c>
      <c r="G66" s="133">
        <v>45</v>
      </c>
      <c r="H66" s="133">
        <v>1156</v>
      </c>
      <c r="I66" s="133" t="s">
        <v>414</v>
      </c>
      <c r="J66" s="133">
        <v>12</v>
      </c>
      <c r="K66" s="133">
        <v>43</v>
      </c>
      <c r="L66" s="133">
        <v>44</v>
      </c>
      <c r="M66" s="133">
        <v>667</v>
      </c>
      <c r="N66" s="133" t="s">
        <v>414</v>
      </c>
      <c r="O66" s="133">
        <v>12</v>
      </c>
      <c r="P66" s="133">
        <v>42</v>
      </c>
      <c r="Q66" s="133">
        <v>45</v>
      </c>
    </row>
    <row r="67" spans="1:17" x14ac:dyDescent="0.35">
      <c r="C67" s="133">
        <v>0</v>
      </c>
      <c r="D67" s="133" t="s">
        <v>33</v>
      </c>
      <c r="E67" s="133" t="s">
        <v>33</v>
      </c>
      <c r="F67" s="133" t="s">
        <v>33</v>
      </c>
      <c r="G67" s="133" t="s">
        <v>33</v>
      </c>
      <c r="H67" s="133">
        <v>0</v>
      </c>
      <c r="I67" s="133" t="s">
        <v>33</v>
      </c>
      <c r="J67" s="133" t="s">
        <v>33</v>
      </c>
      <c r="K67" s="133" t="s">
        <v>33</v>
      </c>
      <c r="L67" s="133" t="s">
        <v>33</v>
      </c>
      <c r="M67" s="133">
        <v>0</v>
      </c>
      <c r="N67" s="133" t="s">
        <v>33</v>
      </c>
      <c r="O67" s="133" t="s">
        <v>33</v>
      </c>
      <c r="P67" s="133" t="s">
        <v>33</v>
      </c>
      <c r="Q67" s="133" t="s">
        <v>33</v>
      </c>
    </row>
    <row r="69" spans="1:17" x14ac:dyDescent="0.35">
      <c r="A69" s="133" t="s">
        <v>14</v>
      </c>
      <c r="B69" s="133" t="s">
        <v>3</v>
      </c>
      <c r="C69" s="318">
        <v>639928</v>
      </c>
      <c r="D69" s="318">
        <v>0</v>
      </c>
      <c r="E69" s="318">
        <v>2</v>
      </c>
      <c r="F69" s="318">
        <v>74</v>
      </c>
      <c r="G69" s="318">
        <v>24</v>
      </c>
      <c r="H69" s="318">
        <v>327534</v>
      </c>
      <c r="I69" s="318">
        <v>0</v>
      </c>
      <c r="J69" s="318">
        <v>2</v>
      </c>
      <c r="K69" s="318">
        <v>70</v>
      </c>
      <c r="L69" s="318">
        <v>27</v>
      </c>
      <c r="M69" s="318">
        <v>312394</v>
      </c>
      <c r="N69" s="318">
        <v>0</v>
      </c>
      <c r="O69" s="318">
        <v>1</v>
      </c>
      <c r="P69" s="318">
        <v>78</v>
      </c>
      <c r="Q69" s="318">
        <v>21</v>
      </c>
    </row>
    <row r="70" spans="1:17" x14ac:dyDescent="0.35">
      <c r="B70" s="133" t="s">
        <v>15</v>
      </c>
      <c r="C70" s="318">
        <v>489300</v>
      </c>
      <c r="D70" s="318">
        <v>0</v>
      </c>
      <c r="E70" s="318">
        <v>1</v>
      </c>
      <c r="F70" s="318">
        <v>78</v>
      </c>
      <c r="G70" s="318">
        <v>21</v>
      </c>
      <c r="H70" s="318">
        <v>250736</v>
      </c>
      <c r="I70" s="318">
        <v>0</v>
      </c>
      <c r="J70" s="318">
        <v>2</v>
      </c>
      <c r="K70" s="318">
        <v>74</v>
      </c>
      <c r="L70" s="318">
        <v>24</v>
      </c>
      <c r="M70" s="318">
        <v>238564</v>
      </c>
      <c r="N70" s="318">
        <v>0</v>
      </c>
      <c r="O70" s="318">
        <v>1</v>
      </c>
      <c r="P70" s="318">
        <v>81</v>
      </c>
      <c r="Q70" s="318">
        <v>17</v>
      </c>
    </row>
    <row r="71" spans="1:17" x14ac:dyDescent="0.35">
      <c r="B71" s="133" t="s">
        <v>14</v>
      </c>
      <c r="C71" s="318">
        <v>150628</v>
      </c>
      <c r="D71" s="318">
        <v>0</v>
      </c>
      <c r="E71" s="318">
        <v>3</v>
      </c>
      <c r="F71" s="318">
        <v>63</v>
      </c>
      <c r="G71" s="318">
        <v>34</v>
      </c>
      <c r="H71" s="318">
        <v>76798</v>
      </c>
      <c r="I71" s="318">
        <v>0</v>
      </c>
      <c r="J71" s="318">
        <v>4</v>
      </c>
      <c r="K71" s="318">
        <v>58</v>
      </c>
      <c r="L71" s="318">
        <v>38</v>
      </c>
      <c r="M71" s="318">
        <v>73830</v>
      </c>
      <c r="N71" s="318">
        <v>0</v>
      </c>
      <c r="O71" s="318">
        <v>2</v>
      </c>
      <c r="P71" s="318">
        <v>68</v>
      </c>
      <c r="Q71" s="318">
        <v>30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CC"/>
    <pageSetUpPr fitToPage="1"/>
  </sheetPr>
  <dimension ref="A1:Y43"/>
  <sheetViews>
    <sheetView workbookViewId="0">
      <pane ySplit="9" topLeftCell="A10" activePane="bottomLeft" state="frozen"/>
      <selection sqref="A1:M1"/>
      <selection pane="bottomLeft"/>
    </sheetView>
  </sheetViews>
  <sheetFormatPr defaultColWidth="9.1328125" defaultRowHeight="12.75" x14ac:dyDescent="0.35"/>
  <cols>
    <col min="1" max="1" width="28.59765625" style="11" customWidth="1"/>
    <col min="2" max="7" width="9.1328125" style="11"/>
    <col min="8" max="8" width="2.3984375" style="11" customWidth="1"/>
    <col min="9" max="14" width="9.1328125" style="11"/>
    <col min="15" max="15" width="2.3984375" style="11" customWidth="1"/>
    <col min="16" max="21" width="9.1328125" style="11"/>
    <col min="22" max="22" width="14.1328125" style="11" customWidth="1"/>
    <col min="23" max="25" width="9.1328125" style="11" hidden="1" customWidth="1"/>
    <col min="26" max="16384" width="9.1328125" style="11"/>
  </cols>
  <sheetData>
    <row r="1" spans="1:24" ht="14.25" customHeight="1" x14ac:dyDescent="0.4">
      <c r="A1" s="33" t="s">
        <v>651</v>
      </c>
    </row>
    <row r="2" spans="1:24" ht="14.25" customHeight="1" thickBot="1" x14ac:dyDescent="0.45">
      <c r="A2" s="324" t="s">
        <v>676</v>
      </c>
      <c r="J2" s="34"/>
      <c r="K2" s="34"/>
      <c r="L2" s="34"/>
      <c r="M2" s="34"/>
      <c r="N2" s="34"/>
      <c r="S2" s="531"/>
    </row>
    <row r="3" spans="1:24" ht="14.25" customHeight="1" thickBot="1" x14ac:dyDescent="0.45">
      <c r="A3" s="317" t="s">
        <v>0</v>
      </c>
      <c r="J3" s="34"/>
      <c r="K3" s="605"/>
      <c r="L3" s="605"/>
      <c r="M3" s="605"/>
      <c r="N3" s="34"/>
      <c r="S3" s="607" t="s">
        <v>24</v>
      </c>
      <c r="T3" s="608"/>
      <c r="U3" s="609"/>
      <c r="W3" s="11">
        <v>2012</v>
      </c>
    </row>
    <row r="4" spans="1:24" ht="14.25" customHeight="1" thickBot="1" x14ac:dyDescent="0.4">
      <c r="A4" s="320" t="s">
        <v>521</v>
      </c>
      <c r="J4" s="34"/>
      <c r="K4" s="43"/>
      <c r="L4" s="606"/>
      <c r="M4" s="606"/>
      <c r="N4" s="34"/>
      <c r="S4" s="35" t="s">
        <v>442</v>
      </c>
      <c r="T4" s="610">
        <v>2016</v>
      </c>
      <c r="U4" s="611"/>
      <c r="W4" s="11">
        <v>2013</v>
      </c>
      <c r="X4" s="46"/>
    </row>
    <row r="5" spans="1:24" ht="14.25" customHeight="1" x14ac:dyDescent="0.35">
      <c r="A5" s="1"/>
      <c r="J5" s="34"/>
      <c r="K5" s="43"/>
      <c r="L5" s="44"/>
      <c r="M5" s="44"/>
      <c r="N5" s="34"/>
      <c r="S5" s="221"/>
      <c r="T5" s="222"/>
      <c r="U5" s="220"/>
      <c r="W5" s="11">
        <v>2014</v>
      </c>
      <c r="X5" s="46"/>
    </row>
    <row r="6" spans="1:24" ht="14.25" customHeight="1" x14ac:dyDescent="0.35">
      <c r="W6" s="11">
        <v>2015</v>
      </c>
      <c r="X6" s="46"/>
    </row>
    <row r="7" spans="1:24" x14ac:dyDescent="0.35">
      <c r="A7" s="47"/>
      <c r="B7" s="596" t="s">
        <v>47</v>
      </c>
      <c r="C7" s="596"/>
      <c r="D7" s="596"/>
      <c r="E7" s="596"/>
      <c r="F7" s="596"/>
      <c r="G7" s="596"/>
      <c r="H7" s="597"/>
      <c r="I7" s="596" t="s">
        <v>522</v>
      </c>
      <c r="J7" s="596"/>
      <c r="K7" s="596"/>
      <c r="L7" s="596"/>
      <c r="M7" s="596"/>
      <c r="N7" s="596"/>
      <c r="O7" s="597"/>
      <c r="P7" s="596" t="s">
        <v>3</v>
      </c>
      <c r="Q7" s="596"/>
      <c r="R7" s="596"/>
      <c r="S7" s="596"/>
      <c r="T7" s="596"/>
      <c r="U7" s="596"/>
      <c r="W7" s="11">
        <v>2016</v>
      </c>
      <c r="X7" s="46"/>
    </row>
    <row r="8" spans="1:24" ht="23.25" customHeight="1" x14ac:dyDescent="0.35">
      <c r="A8" s="48"/>
      <c r="B8" s="600" t="s">
        <v>523</v>
      </c>
      <c r="C8" s="601"/>
      <c r="D8" s="601"/>
      <c r="E8" s="602" t="s">
        <v>567</v>
      </c>
      <c r="F8" s="603"/>
      <c r="G8" s="603"/>
      <c r="H8" s="598"/>
      <c r="I8" s="600" t="s">
        <v>523</v>
      </c>
      <c r="J8" s="601"/>
      <c r="K8" s="601"/>
      <c r="L8" s="602" t="s">
        <v>567</v>
      </c>
      <c r="M8" s="603"/>
      <c r="N8" s="603"/>
      <c r="O8" s="598"/>
      <c r="P8" s="600" t="s">
        <v>523</v>
      </c>
      <c r="Q8" s="601"/>
      <c r="R8" s="601"/>
      <c r="S8" s="602" t="s">
        <v>567</v>
      </c>
      <c r="T8" s="603"/>
      <c r="U8" s="603"/>
    </row>
    <row r="9" spans="1:24" x14ac:dyDescent="0.35">
      <c r="A9" s="49"/>
      <c r="B9" s="50" t="s">
        <v>5</v>
      </c>
      <c r="C9" s="50" t="s">
        <v>6</v>
      </c>
      <c r="D9" s="50" t="s">
        <v>48</v>
      </c>
      <c r="E9" s="50" t="s">
        <v>5</v>
      </c>
      <c r="F9" s="50" t="s">
        <v>6</v>
      </c>
      <c r="G9" s="50" t="s">
        <v>48</v>
      </c>
      <c r="H9" s="599"/>
      <c r="I9" s="50" t="s">
        <v>5</v>
      </c>
      <c r="J9" s="50" t="s">
        <v>6</v>
      </c>
      <c r="K9" s="50" t="s">
        <v>48</v>
      </c>
      <c r="L9" s="51" t="s">
        <v>5</v>
      </c>
      <c r="M9" s="51" t="s">
        <v>6</v>
      </c>
      <c r="N9" s="51" t="s">
        <v>48</v>
      </c>
      <c r="O9" s="599"/>
      <c r="P9" s="50" t="s">
        <v>5</v>
      </c>
      <c r="Q9" s="50" t="s">
        <v>6</v>
      </c>
      <c r="R9" s="50" t="s">
        <v>48</v>
      </c>
      <c r="S9" s="50" t="s">
        <v>5</v>
      </c>
      <c r="T9" s="50" t="s">
        <v>6</v>
      </c>
      <c r="U9" s="50" t="s">
        <v>48</v>
      </c>
    </row>
    <row r="10" spans="1:24" x14ac:dyDescent="0.35">
      <c r="A10" s="25" t="s">
        <v>65</v>
      </c>
      <c r="B10" s="40">
        <f ca="1">VLOOKUP(TRIM($A10),INDIRECT($X$10),2,0)</f>
        <v>48276</v>
      </c>
      <c r="C10" s="40">
        <f ca="1">VLOOKUP(TRIM($A10),INDIRECT($X$10),3,0)</f>
        <v>45609</v>
      </c>
      <c r="D10" s="40">
        <f ca="1">VLOOKUP(TRIM($A10),INDIRECT($X$10),4,0)</f>
        <v>93885</v>
      </c>
      <c r="E10" s="40">
        <f ca="1">VLOOKUP(TRIM($A10),INDIRECT($X$10),5,0)</f>
        <v>64</v>
      </c>
      <c r="F10" s="40">
        <f ca="1">VLOOKUP(TRIM($A10),INDIRECT($X$10),6,0)</f>
        <v>74</v>
      </c>
      <c r="G10" s="40">
        <f ca="1">VLOOKUP(TRIM($A10),INDIRECT($X$10),7,0)</f>
        <v>69</v>
      </c>
      <c r="H10" s="40"/>
      <c r="I10" s="40">
        <f ca="1">VLOOKUP(TRIM($A10),INDIRECT($X$10),8,0)</f>
        <v>285967</v>
      </c>
      <c r="J10" s="40">
        <f ca="1">VLOOKUP(TRIM($A10),INDIRECT($X$10),9,0)</f>
        <v>272398</v>
      </c>
      <c r="K10" s="40">
        <f ca="1">VLOOKUP(TRIM($A10),INDIRECT($X$10),10,0)</f>
        <v>558365</v>
      </c>
      <c r="L10" s="40">
        <f ca="1">VLOOKUP(TRIM($A10),INDIRECT($X$10),11,0)</f>
        <v>79</v>
      </c>
      <c r="M10" s="40">
        <f ca="1">VLOOKUP(TRIM($A10),INDIRECT($X$10),12,0)</f>
        <v>86</v>
      </c>
      <c r="N10" s="40">
        <f ca="1">VLOOKUP(TRIM($A10),INDIRECT($X$10),13,0)</f>
        <v>83</v>
      </c>
      <c r="O10" s="40"/>
      <c r="P10" s="40">
        <f ca="1">VLOOKUP(TRIM($A10),INDIRECT($X$10),14,0)</f>
        <v>334243</v>
      </c>
      <c r="Q10" s="40">
        <f ca="1">VLOOKUP(TRIM($A10),INDIRECT($X$10),15,0)</f>
        <v>318007</v>
      </c>
      <c r="R10" s="40">
        <f ca="1">VLOOKUP(TRIM($A10),INDIRECT($X$10),16,0)</f>
        <v>652250</v>
      </c>
      <c r="S10" s="40">
        <f ca="1">VLOOKUP(TRIM($A10),INDIRECT($X$10),17,0)</f>
        <v>77</v>
      </c>
      <c r="T10" s="40">
        <f ca="1">VLOOKUP(TRIM($A10),INDIRECT($X$10),18,0)</f>
        <v>84</v>
      </c>
      <c r="U10" s="40">
        <f ca="1">VLOOKUP(TRIM($A10),INDIRECT($X$10),19,0)</f>
        <v>81</v>
      </c>
      <c r="X10" s="11" t="str">
        <f>"Y1P_Table3a_"&amp;$T$4</f>
        <v>Y1P_Table3a_2016</v>
      </c>
    </row>
    <row r="11" spans="1:24" x14ac:dyDescent="0.35">
      <c r="A11" s="25"/>
      <c r="B11" s="40"/>
      <c r="C11" s="40"/>
      <c r="D11" s="40"/>
      <c r="E11" s="41"/>
      <c r="F11" s="41"/>
      <c r="G11" s="41"/>
      <c r="H11" s="40"/>
      <c r="I11" s="52"/>
      <c r="J11" s="52"/>
      <c r="K11" s="52"/>
      <c r="L11" s="52"/>
      <c r="M11" s="52"/>
      <c r="N11" s="52"/>
      <c r="O11" s="40"/>
      <c r="P11" s="40"/>
      <c r="Q11" s="40"/>
      <c r="R11" s="40"/>
      <c r="S11" s="41"/>
      <c r="T11" s="41"/>
      <c r="U11" s="41"/>
      <c r="X11" s="468"/>
    </row>
    <row r="12" spans="1:24" s="33" customFormat="1" ht="13.15" x14ac:dyDescent="0.4">
      <c r="A12" s="25" t="s">
        <v>8</v>
      </c>
      <c r="B12" s="40">
        <f t="shared" ref="B12:B33" ca="1" si="0">VLOOKUP(TRIM($A12),INDIRECT($X$10),2,0)</f>
        <v>33719</v>
      </c>
      <c r="C12" s="40">
        <f t="shared" ref="C12:C33" ca="1" si="1">VLOOKUP(TRIM($A12),INDIRECT($X$10),3,0)</f>
        <v>31934</v>
      </c>
      <c r="D12" s="40">
        <f t="shared" ref="D12:D33" ca="1" si="2">VLOOKUP(TRIM($A12),INDIRECT($X$10),4,0)</f>
        <v>65653</v>
      </c>
      <c r="E12" s="40">
        <f t="shared" ref="E12:E33" ca="1" si="3">VLOOKUP(TRIM($A12),INDIRECT($X$10),5,0)</f>
        <v>60</v>
      </c>
      <c r="F12" s="40">
        <f t="shared" ref="F12:F33" ca="1" si="4">VLOOKUP(TRIM($A12),INDIRECT($X$10),6,0)</f>
        <v>71</v>
      </c>
      <c r="G12" s="40">
        <f t="shared" ref="G12:G33" ca="1" si="5">VLOOKUP(TRIM($A12),INDIRECT($X$10),7,0)</f>
        <v>66</v>
      </c>
      <c r="H12" s="40"/>
      <c r="I12" s="40">
        <f t="shared" ref="I12:I33" ca="1" si="6">VLOOKUP(TRIM($A12),INDIRECT($X$10),8,0)</f>
        <v>215733</v>
      </c>
      <c r="J12" s="40">
        <f t="shared" ref="J12:J33" ca="1" si="7">VLOOKUP(TRIM($A12),INDIRECT($X$10),9,0)</f>
        <v>204839</v>
      </c>
      <c r="K12" s="40">
        <f t="shared" ref="K12:K33" ca="1" si="8">VLOOKUP(TRIM($A12),INDIRECT($X$10),10,0)</f>
        <v>420572</v>
      </c>
      <c r="L12" s="40">
        <f t="shared" ref="L12:L33" ca="1" si="9">VLOOKUP(TRIM($A12),INDIRECT($X$10),11,0)</f>
        <v>79</v>
      </c>
      <c r="M12" s="40">
        <f t="shared" ref="M12:M33" ca="1" si="10">VLOOKUP(TRIM($A12),INDIRECT($X$10),12,0)</f>
        <v>86</v>
      </c>
      <c r="N12" s="40">
        <f t="shared" ref="N12:N33" ca="1" si="11">VLOOKUP(TRIM($A12),INDIRECT($X$10),13,0)</f>
        <v>82</v>
      </c>
      <c r="O12" s="40"/>
      <c r="P12" s="40">
        <f t="shared" ref="P12:P33" ca="1" si="12">VLOOKUP(TRIM($A12),INDIRECT($X$10),14,0)</f>
        <v>249452</v>
      </c>
      <c r="Q12" s="40">
        <f t="shared" ref="Q12:Q33" ca="1" si="13">VLOOKUP(TRIM($A12),INDIRECT($X$10),15,0)</f>
        <v>236773</v>
      </c>
      <c r="R12" s="40">
        <f t="shared" ref="R12:R33" ca="1" si="14">VLOOKUP(TRIM($A12),INDIRECT($X$10),16,0)</f>
        <v>486225</v>
      </c>
      <c r="S12" s="40">
        <f t="shared" ref="S12:S33" ca="1" si="15">VLOOKUP(TRIM($A12),INDIRECT($X$10),17,0)</f>
        <v>77</v>
      </c>
      <c r="T12" s="40">
        <f t="shared" ref="T12:T33" ca="1" si="16">VLOOKUP(TRIM($A12),INDIRECT($X$10),18,0)</f>
        <v>84</v>
      </c>
      <c r="U12" s="40">
        <f t="shared" ref="U12:U33" ca="1" si="17">VLOOKUP(TRIM($A12),INDIRECT($X$10),19,0)</f>
        <v>80</v>
      </c>
    </row>
    <row r="13" spans="1:24" x14ac:dyDescent="0.35">
      <c r="A13" s="53" t="s">
        <v>453</v>
      </c>
      <c r="B13" s="143">
        <f t="shared" ca="1" si="0"/>
        <v>31546</v>
      </c>
      <c r="C13" s="143">
        <f t="shared" ca="1" si="1"/>
        <v>29985</v>
      </c>
      <c r="D13" s="143">
        <f t="shared" ca="1" si="2"/>
        <v>61531</v>
      </c>
      <c r="E13" s="143">
        <f t="shared" ca="1" si="3"/>
        <v>60</v>
      </c>
      <c r="F13" s="143">
        <f t="shared" ca="1" si="4"/>
        <v>72</v>
      </c>
      <c r="G13" s="143">
        <f t="shared" ca="1" si="5"/>
        <v>66</v>
      </c>
      <c r="H13" s="143"/>
      <c r="I13" s="143">
        <f t="shared" ca="1" si="6"/>
        <v>192147</v>
      </c>
      <c r="J13" s="143">
        <f t="shared" ca="1" si="7"/>
        <v>182282</v>
      </c>
      <c r="K13" s="143">
        <f t="shared" ca="1" si="8"/>
        <v>374429</v>
      </c>
      <c r="L13" s="143">
        <f t="shared" ca="1" si="9"/>
        <v>80</v>
      </c>
      <c r="M13" s="143">
        <f t="shared" ca="1" si="10"/>
        <v>87</v>
      </c>
      <c r="N13" s="143">
        <f t="shared" ca="1" si="11"/>
        <v>83</v>
      </c>
      <c r="O13" s="143"/>
      <c r="P13" s="143">
        <f t="shared" ca="1" si="12"/>
        <v>223693</v>
      </c>
      <c r="Q13" s="143">
        <f t="shared" ca="1" si="13"/>
        <v>212267</v>
      </c>
      <c r="R13" s="143">
        <f t="shared" ca="1" si="14"/>
        <v>435960</v>
      </c>
      <c r="S13" s="143">
        <f t="shared" ca="1" si="15"/>
        <v>77</v>
      </c>
      <c r="T13" s="143">
        <f t="shared" ca="1" si="16"/>
        <v>85</v>
      </c>
      <c r="U13" s="143">
        <f t="shared" ca="1" si="17"/>
        <v>81</v>
      </c>
    </row>
    <row r="14" spans="1:24" x14ac:dyDescent="0.35">
      <c r="A14" s="53" t="s">
        <v>27</v>
      </c>
      <c r="B14" s="143">
        <f t="shared" ca="1" si="0"/>
        <v>112</v>
      </c>
      <c r="C14" s="143">
        <f t="shared" ca="1" si="1"/>
        <v>117</v>
      </c>
      <c r="D14" s="143">
        <f t="shared" ca="1" si="2"/>
        <v>229</v>
      </c>
      <c r="E14" s="143">
        <f t="shared" ca="1" si="3"/>
        <v>57</v>
      </c>
      <c r="F14" s="143">
        <f t="shared" ca="1" si="4"/>
        <v>62</v>
      </c>
      <c r="G14" s="143">
        <f t="shared" ca="1" si="5"/>
        <v>60</v>
      </c>
      <c r="H14" s="143"/>
      <c r="I14" s="143">
        <f t="shared" ca="1" si="6"/>
        <v>761</v>
      </c>
      <c r="J14" s="143">
        <f t="shared" ca="1" si="7"/>
        <v>680</v>
      </c>
      <c r="K14" s="143">
        <f t="shared" ca="1" si="8"/>
        <v>1441</v>
      </c>
      <c r="L14" s="143">
        <f t="shared" ca="1" si="9"/>
        <v>82</v>
      </c>
      <c r="M14" s="143">
        <f t="shared" ca="1" si="10"/>
        <v>86</v>
      </c>
      <c r="N14" s="143">
        <f t="shared" ca="1" si="11"/>
        <v>84</v>
      </c>
      <c r="O14" s="143"/>
      <c r="P14" s="143">
        <f t="shared" ca="1" si="12"/>
        <v>873</v>
      </c>
      <c r="Q14" s="143">
        <f t="shared" ca="1" si="13"/>
        <v>797</v>
      </c>
      <c r="R14" s="143">
        <f t="shared" ca="1" si="14"/>
        <v>1670</v>
      </c>
      <c r="S14" s="143">
        <f t="shared" ca="1" si="15"/>
        <v>78</v>
      </c>
      <c r="T14" s="143">
        <f t="shared" ca="1" si="16"/>
        <v>83</v>
      </c>
      <c r="U14" s="143">
        <f t="shared" ca="1" si="17"/>
        <v>81</v>
      </c>
    </row>
    <row r="15" spans="1:24" x14ac:dyDescent="0.35">
      <c r="A15" s="53" t="s">
        <v>454</v>
      </c>
      <c r="B15" s="143">
        <f t="shared" ca="1" si="0"/>
        <v>170</v>
      </c>
      <c r="C15" s="143">
        <f t="shared" ca="1" si="1"/>
        <v>175</v>
      </c>
      <c r="D15" s="143">
        <f t="shared" ca="1" si="2"/>
        <v>345</v>
      </c>
      <c r="E15" s="143">
        <f t="shared" ca="1" si="3"/>
        <v>30</v>
      </c>
      <c r="F15" s="143">
        <f t="shared" ca="1" si="4"/>
        <v>41</v>
      </c>
      <c r="G15" s="143">
        <f t="shared" ca="1" si="5"/>
        <v>35</v>
      </c>
      <c r="H15" s="143"/>
      <c r="I15" s="143">
        <f t="shared" ca="1" si="6"/>
        <v>165</v>
      </c>
      <c r="J15" s="143">
        <f t="shared" ca="1" si="7"/>
        <v>165</v>
      </c>
      <c r="K15" s="143">
        <f t="shared" ca="1" si="8"/>
        <v>330</v>
      </c>
      <c r="L15" s="143">
        <f t="shared" ca="1" si="9"/>
        <v>40</v>
      </c>
      <c r="M15" s="143">
        <f t="shared" ca="1" si="10"/>
        <v>53</v>
      </c>
      <c r="N15" s="143">
        <f t="shared" ca="1" si="11"/>
        <v>47</v>
      </c>
      <c r="O15" s="143"/>
      <c r="P15" s="143">
        <f t="shared" ca="1" si="12"/>
        <v>335</v>
      </c>
      <c r="Q15" s="143">
        <f t="shared" ca="1" si="13"/>
        <v>340</v>
      </c>
      <c r="R15" s="143">
        <f t="shared" ca="1" si="14"/>
        <v>675</v>
      </c>
      <c r="S15" s="143">
        <f t="shared" ca="1" si="15"/>
        <v>35</v>
      </c>
      <c r="T15" s="143">
        <f t="shared" ca="1" si="16"/>
        <v>47</v>
      </c>
      <c r="U15" s="143">
        <f t="shared" ca="1" si="17"/>
        <v>41</v>
      </c>
    </row>
    <row r="16" spans="1:24" x14ac:dyDescent="0.35">
      <c r="A16" s="53" t="s">
        <v>28</v>
      </c>
      <c r="B16" s="143">
        <f t="shared" ca="1" si="0"/>
        <v>328</v>
      </c>
      <c r="C16" s="143">
        <f t="shared" ca="1" si="1"/>
        <v>311</v>
      </c>
      <c r="D16" s="143">
        <f t="shared" ca="1" si="2"/>
        <v>639</v>
      </c>
      <c r="E16" s="143">
        <f t="shared" ca="1" si="3"/>
        <v>31</v>
      </c>
      <c r="F16" s="143">
        <f t="shared" ca="1" si="4"/>
        <v>44</v>
      </c>
      <c r="G16" s="143">
        <f t="shared" ca="1" si="5"/>
        <v>37</v>
      </c>
      <c r="H16" s="143"/>
      <c r="I16" s="143">
        <f t="shared" ca="1" si="6"/>
        <v>836</v>
      </c>
      <c r="J16" s="143">
        <f t="shared" ca="1" si="7"/>
        <v>822</v>
      </c>
      <c r="K16" s="143">
        <f t="shared" ca="1" si="8"/>
        <v>1658</v>
      </c>
      <c r="L16" s="143">
        <f t="shared" ca="1" si="9"/>
        <v>33</v>
      </c>
      <c r="M16" s="143">
        <f t="shared" ca="1" si="10"/>
        <v>40</v>
      </c>
      <c r="N16" s="143">
        <f t="shared" ca="1" si="11"/>
        <v>37</v>
      </c>
      <c r="O16" s="143"/>
      <c r="P16" s="143">
        <f t="shared" ca="1" si="12"/>
        <v>1164</v>
      </c>
      <c r="Q16" s="143">
        <f t="shared" ca="1" si="13"/>
        <v>1133</v>
      </c>
      <c r="R16" s="143">
        <f t="shared" ca="1" si="14"/>
        <v>2297</v>
      </c>
      <c r="S16" s="143">
        <f t="shared" ca="1" si="15"/>
        <v>33</v>
      </c>
      <c r="T16" s="143">
        <f t="shared" ca="1" si="16"/>
        <v>41</v>
      </c>
      <c r="U16" s="143">
        <f t="shared" ca="1" si="17"/>
        <v>37</v>
      </c>
    </row>
    <row r="17" spans="1:21" x14ac:dyDescent="0.35">
      <c r="A17" s="53" t="s">
        <v>455</v>
      </c>
      <c r="B17" s="143">
        <f t="shared" ca="1" si="0"/>
        <v>1563</v>
      </c>
      <c r="C17" s="143">
        <f t="shared" ca="1" si="1"/>
        <v>1346</v>
      </c>
      <c r="D17" s="143">
        <f t="shared" ca="1" si="2"/>
        <v>2909</v>
      </c>
      <c r="E17" s="143">
        <f t="shared" ca="1" si="3"/>
        <v>65</v>
      </c>
      <c r="F17" s="143">
        <f t="shared" ca="1" si="4"/>
        <v>74</v>
      </c>
      <c r="G17" s="143">
        <f t="shared" ca="1" si="5"/>
        <v>69</v>
      </c>
      <c r="H17" s="143"/>
      <c r="I17" s="143">
        <f t="shared" ca="1" si="6"/>
        <v>21824</v>
      </c>
      <c r="J17" s="143">
        <f t="shared" ca="1" si="7"/>
        <v>20890</v>
      </c>
      <c r="K17" s="143">
        <f t="shared" ca="1" si="8"/>
        <v>42714</v>
      </c>
      <c r="L17" s="143">
        <f t="shared" ca="1" si="9"/>
        <v>75</v>
      </c>
      <c r="M17" s="143">
        <f t="shared" ca="1" si="10"/>
        <v>82</v>
      </c>
      <c r="N17" s="143">
        <f t="shared" ca="1" si="11"/>
        <v>79</v>
      </c>
      <c r="O17" s="143"/>
      <c r="P17" s="143">
        <f t="shared" ca="1" si="12"/>
        <v>23387</v>
      </c>
      <c r="Q17" s="143">
        <f t="shared" ca="1" si="13"/>
        <v>22236</v>
      </c>
      <c r="R17" s="143">
        <f t="shared" ca="1" si="14"/>
        <v>45623</v>
      </c>
      <c r="S17" s="143">
        <f t="shared" ca="1" si="15"/>
        <v>75</v>
      </c>
      <c r="T17" s="143">
        <f t="shared" ca="1" si="16"/>
        <v>82</v>
      </c>
      <c r="U17" s="143">
        <f t="shared" ca="1" si="17"/>
        <v>78</v>
      </c>
    </row>
    <row r="18" spans="1:21" s="33" customFormat="1" ht="13.15" x14ac:dyDescent="0.4">
      <c r="A18" s="25" t="s">
        <v>9</v>
      </c>
      <c r="B18" s="40">
        <f t="shared" ca="1" si="0"/>
        <v>4301</v>
      </c>
      <c r="C18" s="40">
        <f t="shared" ca="1" si="1"/>
        <v>3931</v>
      </c>
      <c r="D18" s="40">
        <f t="shared" ca="1" si="2"/>
        <v>8232</v>
      </c>
      <c r="E18" s="40">
        <f t="shared" ca="1" si="3"/>
        <v>67</v>
      </c>
      <c r="F18" s="40">
        <f t="shared" ca="1" si="4"/>
        <v>78</v>
      </c>
      <c r="G18" s="40">
        <f t="shared" ca="1" si="5"/>
        <v>73</v>
      </c>
      <c r="H18" s="40"/>
      <c r="I18" s="40">
        <f t="shared" ca="1" si="6"/>
        <v>15897</v>
      </c>
      <c r="J18" s="40">
        <f t="shared" ca="1" si="7"/>
        <v>15533</v>
      </c>
      <c r="K18" s="40">
        <f t="shared" ca="1" si="8"/>
        <v>31430</v>
      </c>
      <c r="L18" s="40">
        <f t="shared" ca="1" si="9"/>
        <v>81</v>
      </c>
      <c r="M18" s="40">
        <f t="shared" ca="1" si="10"/>
        <v>88</v>
      </c>
      <c r="N18" s="40">
        <f t="shared" ca="1" si="11"/>
        <v>85</v>
      </c>
      <c r="O18" s="40"/>
      <c r="P18" s="40">
        <f t="shared" ca="1" si="12"/>
        <v>20198</v>
      </c>
      <c r="Q18" s="40">
        <f t="shared" ca="1" si="13"/>
        <v>19464</v>
      </c>
      <c r="R18" s="40">
        <f t="shared" ca="1" si="14"/>
        <v>39662</v>
      </c>
      <c r="S18" s="40">
        <f t="shared" ca="1" si="15"/>
        <v>78</v>
      </c>
      <c r="T18" s="40">
        <f t="shared" ca="1" si="16"/>
        <v>86</v>
      </c>
      <c r="U18" s="40">
        <f t="shared" ca="1" si="17"/>
        <v>82</v>
      </c>
    </row>
    <row r="19" spans="1:21" x14ac:dyDescent="0.35">
      <c r="A19" s="53" t="s">
        <v>456</v>
      </c>
      <c r="B19" s="143">
        <f t="shared" ca="1" si="0"/>
        <v>1578</v>
      </c>
      <c r="C19" s="143">
        <f t="shared" ca="1" si="1"/>
        <v>1426</v>
      </c>
      <c r="D19" s="143">
        <f t="shared" ca="1" si="2"/>
        <v>3004</v>
      </c>
      <c r="E19" s="143">
        <f t="shared" ca="1" si="3"/>
        <v>65</v>
      </c>
      <c r="F19" s="143">
        <f t="shared" ca="1" si="4"/>
        <v>76</v>
      </c>
      <c r="G19" s="143">
        <f t="shared" ca="1" si="5"/>
        <v>70</v>
      </c>
      <c r="H19" s="143"/>
      <c r="I19" s="143">
        <f t="shared" ca="1" si="6"/>
        <v>3591</v>
      </c>
      <c r="J19" s="143">
        <f t="shared" ca="1" si="7"/>
        <v>3532</v>
      </c>
      <c r="K19" s="143">
        <f t="shared" ca="1" si="8"/>
        <v>7123</v>
      </c>
      <c r="L19" s="143">
        <f t="shared" ca="1" si="9"/>
        <v>77</v>
      </c>
      <c r="M19" s="143">
        <f t="shared" ca="1" si="10"/>
        <v>86</v>
      </c>
      <c r="N19" s="143">
        <f t="shared" ca="1" si="11"/>
        <v>81</v>
      </c>
      <c r="O19" s="143"/>
      <c r="P19" s="143">
        <f t="shared" ca="1" si="12"/>
        <v>5169</v>
      </c>
      <c r="Q19" s="143">
        <f t="shared" ca="1" si="13"/>
        <v>4958</v>
      </c>
      <c r="R19" s="143">
        <f t="shared" ca="1" si="14"/>
        <v>10127</v>
      </c>
      <c r="S19" s="143">
        <f t="shared" ca="1" si="15"/>
        <v>73</v>
      </c>
      <c r="T19" s="143">
        <f t="shared" ca="1" si="16"/>
        <v>83</v>
      </c>
      <c r="U19" s="143">
        <f t="shared" ca="1" si="17"/>
        <v>78</v>
      </c>
    </row>
    <row r="20" spans="1:21" x14ac:dyDescent="0.35">
      <c r="A20" s="53" t="s">
        <v>457</v>
      </c>
      <c r="B20" s="143">
        <f t="shared" ca="1" si="0"/>
        <v>649</v>
      </c>
      <c r="C20" s="143">
        <f t="shared" ca="1" si="1"/>
        <v>601</v>
      </c>
      <c r="D20" s="143">
        <f t="shared" ca="1" si="2"/>
        <v>1250</v>
      </c>
      <c r="E20" s="143">
        <f t="shared" ca="1" si="3"/>
        <v>71</v>
      </c>
      <c r="F20" s="143">
        <f t="shared" ca="1" si="4"/>
        <v>84</v>
      </c>
      <c r="G20" s="143">
        <f t="shared" ca="1" si="5"/>
        <v>77</v>
      </c>
      <c r="H20" s="143"/>
      <c r="I20" s="143">
        <f t="shared" ca="1" si="6"/>
        <v>2174</v>
      </c>
      <c r="J20" s="143">
        <f t="shared" ca="1" si="7"/>
        <v>2166</v>
      </c>
      <c r="K20" s="143">
        <f t="shared" ca="1" si="8"/>
        <v>4340</v>
      </c>
      <c r="L20" s="143">
        <f t="shared" ca="1" si="9"/>
        <v>80</v>
      </c>
      <c r="M20" s="143">
        <f t="shared" ca="1" si="10"/>
        <v>86</v>
      </c>
      <c r="N20" s="143">
        <f t="shared" ca="1" si="11"/>
        <v>83</v>
      </c>
      <c r="O20" s="143"/>
      <c r="P20" s="143">
        <f t="shared" ca="1" si="12"/>
        <v>2823</v>
      </c>
      <c r="Q20" s="143">
        <f t="shared" ca="1" si="13"/>
        <v>2767</v>
      </c>
      <c r="R20" s="143">
        <f t="shared" ca="1" si="14"/>
        <v>5590</v>
      </c>
      <c r="S20" s="143">
        <f t="shared" ca="1" si="15"/>
        <v>78</v>
      </c>
      <c r="T20" s="143">
        <f t="shared" ca="1" si="16"/>
        <v>86</v>
      </c>
      <c r="U20" s="143">
        <f t="shared" ca="1" si="17"/>
        <v>82</v>
      </c>
    </row>
    <row r="21" spans="1:21" x14ac:dyDescent="0.35">
      <c r="A21" s="53" t="s">
        <v>458</v>
      </c>
      <c r="B21" s="143">
        <f t="shared" ca="1" si="0"/>
        <v>721</v>
      </c>
      <c r="C21" s="143">
        <f t="shared" ca="1" si="1"/>
        <v>661</v>
      </c>
      <c r="D21" s="143">
        <f t="shared" ca="1" si="2"/>
        <v>1382</v>
      </c>
      <c r="E21" s="143">
        <f t="shared" ca="1" si="3"/>
        <v>64</v>
      </c>
      <c r="F21" s="143">
        <f t="shared" ca="1" si="4"/>
        <v>81</v>
      </c>
      <c r="G21" s="143">
        <f t="shared" ca="1" si="5"/>
        <v>72</v>
      </c>
      <c r="H21" s="143"/>
      <c r="I21" s="143">
        <f t="shared" ca="1" si="6"/>
        <v>4017</v>
      </c>
      <c r="J21" s="143">
        <f t="shared" ca="1" si="7"/>
        <v>4010</v>
      </c>
      <c r="K21" s="143">
        <f t="shared" ca="1" si="8"/>
        <v>8027</v>
      </c>
      <c r="L21" s="143">
        <f t="shared" ca="1" si="9"/>
        <v>85</v>
      </c>
      <c r="M21" s="143">
        <f t="shared" ca="1" si="10"/>
        <v>90</v>
      </c>
      <c r="N21" s="143">
        <f t="shared" ca="1" si="11"/>
        <v>87</v>
      </c>
      <c r="O21" s="143"/>
      <c r="P21" s="143">
        <f t="shared" ca="1" si="12"/>
        <v>4738</v>
      </c>
      <c r="Q21" s="143">
        <f t="shared" ca="1" si="13"/>
        <v>4671</v>
      </c>
      <c r="R21" s="143">
        <f t="shared" ca="1" si="14"/>
        <v>9409</v>
      </c>
      <c r="S21" s="143">
        <f t="shared" ca="1" si="15"/>
        <v>82</v>
      </c>
      <c r="T21" s="143">
        <f t="shared" ca="1" si="16"/>
        <v>89</v>
      </c>
      <c r="U21" s="143">
        <f t="shared" ca="1" si="17"/>
        <v>85</v>
      </c>
    </row>
    <row r="22" spans="1:21" x14ac:dyDescent="0.35">
      <c r="A22" s="53" t="s">
        <v>462</v>
      </c>
      <c r="B22" s="143">
        <f t="shared" ca="1" si="0"/>
        <v>1353</v>
      </c>
      <c r="C22" s="143">
        <f t="shared" ca="1" si="1"/>
        <v>1243</v>
      </c>
      <c r="D22" s="143">
        <f t="shared" ca="1" si="2"/>
        <v>2596</v>
      </c>
      <c r="E22" s="143">
        <f t="shared" ca="1" si="3"/>
        <v>69</v>
      </c>
      <c r="F22" s="143">
        <f t="shared" ca="1" si="4"/>
        <v>77</v>
      </c>
      <c r="G22" s="143">
        <f t="shared" ca="1" si="5"/>
        <v>73</v>
      </c>
      <c r="H22" s="143"/>
      <c r="I22" s="143">
        <f t="shared" ca="1" si="6"/>
        <v>6115</v>
      </c>
      <c r="J22" s="143">
        <f t="shared" ca="1" si="7"/>
        <v>5825</v>
      </c>
      <c r="K22" s="143">
        <f t="shared" ca="1" si="8"/>
        <v>11940</v>
      </c>
      <c r="L22" s="143">
        <f t="shared" ca="1" si="9"/>
        <v>82</v>
      </c>
      <c r="M22" s="143">
        <f t="shared" ca="1" si="10"/>
        <v>88</v>
      </c>
      <c r="N22" s="143">
        <f t="shared" ca="1" si="11"/>
        <v>85</v>
      </c>
      <c r="O22" s="143"/>
      <c r="P22" s="143">
        <f t="shared" ca="1" si="12"/>
        <v>7468</v>
      </c>
      <c r="Q22" s="143">
        <f t="shared" ca="1" si="13"/>
        <v>7068</v>
      </c>
      <c r="R22" s="143">
        <f t="shared" ca="1" si="14"/>
        <v>14536</v>
      </c>
      <c r="S22" s="143">
        <f t="shared" ca="1" si="15"/>
        <v>80</v>
      </c>
      <c r="T22" s="143">
        <f t="shared" ca="1" si="16"/>
        <v>86</v>
      </c>
      <c r="U22" s="143">
        <f t="shared" ca="1" si="17"/>
        <v>83</v>
      </c>
    </row>
    <row r="23" spans="1:21" s="33" customFormat="1" ht="13.15" x14ac:dyDescent="0.4">
      <c r="A23" s="25" t="s">
        <v>10</v>
      </c>
      <c r="B23" s="40">
        <f t="shared" ca="1" si="0"/>
        <v>4093</v>
      </c>
      <c r="C23" s="40">
        <f t="shared" ca="1" si="1"/>
        <v>3798</v>
      </c>
      <c r="D23" s="40">
        <f t="shared" ca="1" si="2"/>
        <v>7891</v>
      </c>
      <c r="E23" s="40">
        <f t="shared" ca="1" si="3"/>
        <v>74</v>
      </c>
      <c r="F23" s="40">
        <f t="shared" ca="1" si="4"/>
        <v>81</v>
      </c>
      <c r="G23" s="40">
        <f t="shared" ca="1" si="5"/>
        <v>78</v>
      </c>
      <c r="H23" s="40"/>
      <c r="I23" s="40">
        <f t="shared" ca="1" si="6"/>
        <v>30298</v>
      </c>
      <c r="J23" s="40">
        <f t="shared" ca="1" si="7"/>
        <v>28860</v>
      </c>
      <c r="K23" s="40">
        <f t="shared" ca="1" si="8"/>
        <v>59158</v>
      </c>
      <c r="L23" s="40">
        <f t="shared" ca="1" si="9"/>
        <v>82</v>
      </c>
      <c r="M23" s="40">
        <f t="shared" ca="1" si="10"/>
        <v>88</v>
      </c>
      <c r="N23" s="40">
        <f t="shared" ca="1" si="11"/>
        <v>85</v>
      </c>
      <c r="O23" s="40"/>
      <c r="P23" s="40">
        <f t="shared" ca="1" si="12"/>
        <v>34391</v>
      </c>
      <c r="Q23" s="40">
        <f t="shared" ca="1" si="13"/>
        <v>32658</v>
      </c>
      <c r="R23" s="40">
        <f t="shared" ca="1" si="14"/>
        <v>67049</v>
      </c>
      <c r="S23" s="40">
        <f t="shared" ca="1" si="15"/>
        <v>81</v>
      </c>
      <c r="T23" s="40">
        <f t="shared" ca="1" si="16"/>
        <v>87</v>
      </c>
      <c r="U23" s="40">
        <f t="shared" ca="1" si="17"/>
        <v>84</v>
      </c>
    </row>
    <row r="24" spans="1:21" x14ac:dyDescent="0.35">
      <c r="A24" s="53" t="s">
        <v>29</v>
      </c>
      <c r="B24" s="143">
        <f t="shared" ca="1" si="0"/>
        <v>388</v>
      </c>
      <c r="C24" s="143">
        <f t="shared" ca="1" si="1"/>
        <v>404</v>
      </c>
      <c r="D24" s="143">
        <f t="shared" ca="1" si="2"/>
        <v>792</v>
      </c>
      <c r="E24" s="143">
        <f t="shared" ca="1" si="3"/>
        <v>79</v>
      </c>
      <c r="F24" s="143">
        <f t="shared" ca="1" si="4"/>
        <v>84</v>
      </c>
      <c r="G24" s="143">
        <f t="shared" ca="1" si="5"/>
        <v>81</v>
      </c>
      <c r="H24" s="143"/>
      <c r="I24" s="143">
        <f t="shared" ca="1" si="6"/>
        <v>9327</v>
      </c>
      <c r="J24" s="143">
        <f t="shared" ca="1" si="7"/>
        <v>8644</v>
      </c>
      <c r="K24" s="143">
        <f t="shared" ca="1" si="8"/>
        <v>17971</v>
      </c>
      <c r="L24" s="143">
        <f t="shared" ca="1" si="9"/>
        <v>87</v>
      </c>
      <c r="M24" s="143">
        <f t="shared" ca="1" si="10"/>
        <v>92</v>
      </c>
      <c r="N24" s="143">
        <f t="shared" ca="1" si="11"/>
        <v>89</v>
      </c>
      <c r="O24" s="143"/>
      <c r="P24" s="143">
        <f t="shared" ca="1" si="12"/>
        <v>9715</v>
      </c>
      <c r="Q24" s="143">
        <f t="shared" ca="1" si="13"/>
        <v>9048</v>
      </c>
      <c r="R24" s="143">
        <f t="shared" ca="1" si="14"/>
        <v>18763</v>
      </c>
      <c r="S24" s="143">
        <f t="shared" ca="1" si="15"/>
        <v>87</v>
      </c>
      <c r="T24" s="143">
        <f t="shared" ca="1" si="16"/>
        <v>92</v>
      </c>
      <c r="U24" s="143">
        <f t="shared" ca="1" si="17"/>
        <v>89</v>
      </c>
    </row>
    <row r="25" spans="1:21" x14ac:dyDescent="0.35">
      <c r="A25" s="53" t="s">
        <v>30</v>
      </c>
      <c r="B25" s="143">
        <f t="shared" ca="1" si="0"/>
        <v>2109</v>
      </c>
      <c r="C25" s="143">
        <f t="shared" ca="1" si="1"/>
        <v>1928</v>
      </c>
      <c r="D25" s="143">
        <f t="shared" ca="1" si="2"/>
        <v>4037</v>
      </c>
      <c r="E25" s="143">
        <f t="shared" ca="1" si="3"/>
        <v>72</v>
      </c>
      <c r="F25" s="143">
        <f t="shared" ca="1" si="4"/>
        <v>80</v>
      </c>
      <c r="G25" s="143">
        <f t="shared" ca="1" si="5"/>
        <v>76</v>
      </c>
      <c r="H25" s="143"/>
      <c r="I25" s="143">
        <f t="shared" ca="1" si="6"/>
        <v>11740</v>
      </c>
      <c r="J25" s="143">
        <f t="shared" ca="1" si="7"/>
        <v>11285</v>
      </c>
      <c r="K25" s="143">
        <f t="shared" ca="1" si="8"/>
        <v>23025</v>
      </c>
      <c r="L25" s="143">
        <f t="shared" ca="1" si="9"/>
        <v>78</v>
      </c>
      <c r="M25" s="143">
        <f t="shared" ca="1" si="10"/>
        <v>85</v>
      </c>
      <c r="N25" s="143">
        <f t="shared" ca="1" si="11"/>
        <v>81</v>
      </c>
      <c r="O25" s="143"/>
      <c r="P25" s="143">
        <f t="shared" ca="1" si="12"/>
        <v>13849</v>
      </c>
      <c r="Q25" s="143">
        <f t="shared" ca="1" si="13"/>
        <v>13213</v>
      </c>
      <c r="R25" s="143">
        <f t="shared" ca="1" si="14"/>
        <v>27062</v>
      </c>
      <c r="S25" s="143">
        <f t="shared" ca="1" si="15"/>
        <v>77</v>
      </c>
      <c r="T25" s="143">
        <f t="shared" ca="1" si="16"/>
        <v>85</v>
      </c>
      <c r="U25" s="143">
        <f t="shared" ca="1" si="17"/>
        <v>81</v>
      </c>
    </row>
    <row r="26" spans="1:21" x14ac:dyDescent="0.35">
      <c r="A26" s="53" t="s">
        <v>31</v>
      </c>
      <c r="B26" s="143">
        <f t="shared" ca="1" si="0"/>
        <v>939</v>
      </c>
      <c r="C26" s="143">
        <f t="shared" ca="1" si="1"/>
        <v>865</v>
      </c>
      <c r="D26" s="143">
        <f t="shared" ca="1" si="2"/>
        <v>1804</v>
      </c>
      <c r="E26" s="143">
        <f t="shared" ca="1" si="3"/>
        <v>74</v>
      </c>
      <c r="F26" s="143">
        <f t="shared" ca="1" si="4"/>
        <v>83</v>
      </c>
      <c r="G26" s="143">
        <f t="shared" ca="1" si="5"/>
        <v>78</v>
      </c>
      <c r="H26" s="143"/>
      <c r="I26" s="143">
        <f t="shared" ca="1" si="6"/>
        <v>4128</v>
      </c>
      <c r="J26" s="143">
        <f t="shared" ca="1" si="7"/>
        <v>4034</v>
      </c>
      <c r="K26" s="143">
        <f t="shared" ca="1" si="8"/>
        <v>8162</v>
      </c>
      <c r="L26" s="143">
        <f t="shared" ca="1" si="9"/>
        <v>79</v>
      </c>
      <c r="M26" s="143">
        <f t="shared" ca="1" si="10"/>
        <v>87</v>
      </c>
      <c r="N26" s="143">
        <f t="shared" ca="1" si="11"/>
        <v>83</v>
      </c>
      <c r="O26" s="143"/>
      <c r="P26" s="143">
        <f t="shared" ca="1" si="12"/>
        <v>5067</v>
      </c>
      <c r="Q26" s="143">
        <f t="shared" ca="1" si="13"/>
        <v>4899</v>
      </c>
      <c r="R26" s="143">
        <f t="shared" ca="1" si="14"/>
        <v>9966</v>
      </c>
      <c r="S26" s="143">
        <f t="shared" ca="1" si="15"/>
        <v>78</v>
      </c>
      <c r="T26" s="143">
        <f t="shared" ca="1" si="16"/>
        <v>86</v>
      </c>
      <c r="U26" s="143">
        <f t="shared" ca="1" si="17"/>
        <v>82</v>
      </c>
    </row>
    <row r="27" spans="1:21" x14ac:dyDescent="0.35">
      <c r="A27" s="53" t="s">
        <v>463</v>
      </c>
      <c r="B27" s="143">
        <f t="shared" ca="1" si="0"/>
        <v>657</v>
      </c>
      <c r="C27" s="143">
        <f t="shared" ca="1" si="1"/>
        <v>601</v>
      </c>
      <c r="D27" s="143">
        <f t="shared" ca="1" si="2"/>
        <v>1258</v>
      </c>
      <c r="E27" s="143">
        <f t="shared" ca="1" si="3"/>
        <v>78</v>
      </c>
      <c r="F27" s="143">
        <f t="shared" ca="1" si="4"/>
        <v>83</v>
      </c>
      <c r="G27" s="143">
        <f t="shared" ca="1" si="5"/>
        <v>80</v>
      </c>
      <c r="H27" s="143"/>
      <c r="I27" s="143">
        <f t="shared" ca="1" si="6"/>
        <v>5103</v>
      </c>
      <c r="J27" s="143">
        <f t="shared" ca="1" si="7"/>
        <v>4897</v>
      </c>
      <c r="K27" s="143">
        <f t="shared" ca="1" si="8"/>
        <v>10000</v>
      </c>
      <c r="L27" s="143">
        <f t="shared" ca="1" si="9"/>
        <v>82</v>
      </c>
      <c r="M27" s="143">
        <f t="shared" ca="1" si="10"/>
        <v>88</v>
      </c>
      <c r="N27" s="143">
        <f t="shared" ca="1" si="11"/>
        <v>85</v>
      </c>
      <c r="O27" s="143"/>
      <c r="P27" s="143">
        <f t="shared" ca="1" si="12"/>
        <v>5760</v>
      </c>
      <c r="Q27" s="143">
        <f t="shared" ca="1" si="13"/>
        <v>5498</v>
      </c>
      <c r="R27" s="143">
        <f t="shared" ca="1" si="14"/>
        <v>11258</v>
      </c>
      <c r="S27" s="143">
        <f t="shared" ca="1" si="15"/>
        <v>82</v>
      </c>
      <c r="T27" s="143">
        <f t="shared" ca="1" si="16"/>
        <v>88</v>
      </c>
      <c r="U27" s="143">
        <f t="shared" ca="1" si="17"/>
        <v>85</v>
      </c>
    </row>
    <row r="28" spans="1:21" s="33" customFormat="1" ht="13.15" x14ac:dyDescent="0.4">
      <c r="A28" s="25" t="s">
        <v>11</v>
      </c>
      <c r="B28" s="40">
        <f t="shared" ca="1" si="0"/>
        <v>4306</v>
      </c>
      <c r="C28" s="40">
        <f t="shared" ca="1" si="1"/>
        <v>4293</v>
      </c>
      <c r="D28" s="40">
        <f t="shared" ca="1" si="2"/>
        <v>8599</v>
      </c>
      <c r="E28" s="40">
        <f t="shared" ca="1" si="3"/>
        <v>73</v>
      </c>
      <c r="F28" s="40">
        <f t="shared" ca="1" si="4"/>
        <v>82</v>
      </c>
      <c r="G28" s="40">
        <f t="shared" ca="1" si="5"/>
        <v>78</v>
      </c>
      <c r="H28" s="40"/>
      <c r="I28" s="40">
        <f t="shared" ca="1" si="6"/>
        <v>13517</v>
      </c>
      <c r="J28" s="40">
        <f t="shared" ca="1" si="7"/>
        <v>13111</v>
      </c>
      <c r="K28" s="40">
        <f t="shared" ca="1" si="8"/>
        <v>26628</v>
      </c>
      <c r="L28" s="40">
        <f t="shared" ca="1" si="9"/>
        <v>80</v>
      </c>
      <c r="M28" s="40">
        <f t="shared" ca="1" si="10"/>
        <v>87</v>
      </c>
      <c r="N28" s="40">
        <f t="shared" ca="1" si="11"/>
        <v>84</v>
      </c>
      <c r="O28" s="40"/>
      <c r="P28" s="40">
        <f t="shared" ca="1" si="12"/>
        <v>17823</v>
      </c>
      <c r="Q28" s="40">
        <f t="shared" ca="1" si="13"/>
        <v>17404</v>
      </c>
      <c r="R28" s="40">
        <f t="shared" ca="1" si="14"/>
        <v>35227</v>
      </c>
      <c r="S28" s="40">
        <f t="shared" ca="1" si="15"/>
        <v>78</v>
      </c>
      <c r="T28" s="40">
        <f t="shared" ca="1" si="16"/>
        <v>86</v>
      </c>
      <c r="U28" s="40">
        <f t="shared" ca="1" si="17"/>
        <v>82</v>
      </c>
    </row>
    <row r="29" spans="1:21" x14ac:dyDescent="0.35">
      <c r="A29" s="53" t="s">
        <v>459</v>
      </c>
      <c r="B29" s="143">
        <f t="shared" ca="1" si="0"/>
        <v>910</v>
      </c>
      <c r="C29" s="143">
        <f t="shared" ca="1" si="1"/>
        <v>924</v>
      </c>
      <c r="D29" s="143">
        <f t="shared" ca="1" si="2"/>
        <v>1834</v>
      </c>
      <c r="E29" s="143">
        <f t="shared" ca="1" si="3"/>
        <v>67</v>
      </c>
      <c r="F29" s="143">
        <f t="shared" ca="1" si="4"/>
        <v>80</v>
      </c>
      <c r="G29" s="143">
        <f t="shared" ca="1" si="5"/>
        <v>74</v>
      </c>
      <c r="H29" s="143"/>
      <c r="I29" s="143">
        <f t="shared" ca="1" si="6"/>
        <v>2380</v>
      </c>
      <c r="J29" s="143">
        <f t="shared" ca="1" si="7"/>
        <v>2186</v>
      </c>
      <c r="K29" s="143">
        <f t="shared" ca="1" si="8"/>
        <v>4566</v>
      </c>
      <c r="L29" s="143">
        <f t="shared" ca="1" si="9"/>
        <v>77</v>
      </c>
      <c r="M29" s="143">
        <f t="shared" ca="1" si="10"/>
        <v>86</v>
      </c>
      <c r="N29" s="143">
        <f t="shared" ca="1" si="11"/>
        <v>81</v>
      </c>
      <c r="O29" s="143"/>
      <c r="P29" s="143">
        <f t="shared" ca="1" si="12"/>
        <v>3290</v>
      </c>
      <c r="Q29" s="143">
        <f t="shared" ca="1" si="13"/>
        <v>3110</v>
      </c>
      <c r="R29" s="143">
        <f t="shared" ca="1" si="14"/>
        <v>6400</v>
      </c>
      <c r="S29" s="143">
        <f t="shared" ca="1" si="15"/>
        <v>74</v>
      </c>
      <c r="T29" s="143">
        <f t="shared" ca="1" si="16"/>
        <v>84</v>
      </c>
      <c r="U29" s="143">
        <f t="shared" ca="1" si="17"/>
        <v>79</v>
      </c>
    </row>
    <row r="30" spans="1:21" x14ac:dyDescent="0.35">
      <c r="A30" s="53" t="s">
        <v>460</v>
      </c>
      <c r="B30" s="143">
        <f t="shared" ca="1" si="0"/>
        <v>2803</v>
      </c>
      <c r="C30" s="143">
        <f t="shared" ca="1" si="1"/>
        <v>2802</v>
      </c>
      <c r="D30" s="143">
        <f t="shared" ca="1" si="2"/>
        <v>5605</v>
      </c>
      <c r="E30" s="143">
        <f t="shared" ca="1" si="3"/>
        <v>76</v>
      </c>
      <c r="F30" s="143">
        <f t="shared" ca="1" si="4"/>
        <v>84</v>
      </c>
      <c r="G30" s="143">
        <f t="shared" ca="1" si="5"/>
        <v>80</v>
      </c>
      <c r="H30" s="143"/>
      <c r="I30" s="143">
        <f t="shared" ca="1" si="6"/>
        <v>9312</v>
      </c>
      <c r="J30" s="143">
        <f t="shared" ca="1" si="7"/>
        <v>9153</v>
      </c>
      <c r="K30" s="143">
        <f t="shared" ca="1" si="8"/>
        <v>18465</v>
      </c>
      <c r="L30" s="143">
        <f t="shared" ca="1" si="9"/>
        <v>81</v>
      </c>
      <c r="M30" s="143">
        <f t="shared" ca="1" si="10"/>
        <v>88</v>
      </c>
      <c r="N30" s="143">
        <f t="shared" ca="1" si="11"/>
        <v>85</v>
      </c>
      <c r="O30" s="143"/>
      <c r="P30" s="143">
        <f t="shared" ca="1" si="12"/>
        <v>12115</v>
      </c>
      <c r="Q30" s="143">
        <f t="shared" ca="1" si="13"/>
        <v>11955</v>
      </c>
      <c r="R30" s="143">
        <f t="shared" ca="1" si="14"/>
        <v>24070</v>
      </c>
      <c r="S30" s="143">
        <f t="shared" ca="1" si="15"/>
        <v>80</v>
      </c>
      <c r="T30" s="143">
        <f t="shared" ca="1" si="16"/>
        <v>87</v>
      </c>
      <c r="U30" s="143">
        <f t="shared" ca="1" si="17"/>
        <v>84</v>
      </c>
    </row>
    <row r="31" spans="1:21" x14ac:dyDescent="0.35">
      <c r="A31" s="257" t="s">
        <v>461</v>
      </c>
      <c r="B31" s="143">
        <f t="shared" ca="1" si="0"/>
        <v>593</v>
      </c>
      <c r="C31" s="143">
        <f t="shared" ca="1" si="1"/>
        <v>567</v>
      </c>
      <c r="D31" s="143">
        <f t="shared" ca="1" si="2"/>
        <v>1160</v>
      </c>
      <c r="E31" s="143">
        <f t="shared" ca="1" si="3"/>
        <v>69</v>
      </c>
      <c r="F31" s="143">
        <f t="shared" ca="1" si="4"/>
        <v>78</v>
      </c>
      <c r="G31" s="143">
        <f t="shared" ca="1" si="5"/>
        <v>74</v>
      </c>
      <c r="H31" s="143"/>
      <c r="I31" s="143">
        <f t="shared" ca="1" si="6"/>
        <v>1825</v>
      </c>
      <c r="J31" s="143">
        <f t="shared" ca="1" si="7"/>
        <v>1772</v>
      </c>
      <c r="K31" s="143">
        <f t="shared" ca="1" si="8"/>
        <v>3597</v>
      </c>
      <c r="L31" s="143">
        <f t="shared" ca="1" si="9"/>
        <v>77</v>
      </c>
      <c r="M31" s="143">
        <f t="shared" ca="1" si="10"/>
        <v>86</v>
      </c>
      <c r="N31" s="143">
        <f t="shared" ca="1" si="11"/>
        <v>81</v>
      </c>
      <c r="O31" s="143"/>
      <c r="P31" s="143">
        <f t="shared" ca="1" si="12"/>
        <v>2418</v>
      </c>
      <c r="Q31" s="143">
        <f t="shared" ca="1" si="13"/>
        <v>2339</v>
      </c>
      <c r="R31" s="143">
        <f t="shared" ca="1" si="14"/>
        <v>4757</v>
      </c>
      <c r="S31" s="143">
        <f t="shared" ca="1" si="15"/>
        <v>75</v>
      </c>
      <c r="T31" s="143">
        <f t="shared" ca="1" si="16"/>
        <v>84</v>
      </c>
      <c r="U31" s="143">
        <f t="shared" ca="1" si="17"/>
        <v>80</v>
      </c>
    </row>
    <row r="32" spans="1:21" x14ac:dyDescent="0.35">
      <c r="A32" s="25" t="s">
        <v>12</v>
      </c>
      <c r="B32" s="143">
        <f t="shared" ca="1" si="0"/>
        <v>136</v>
      </c>
      <c r="C32" s="143">
        <f t="shared" ca="1" si="1"/>
        <v>101</v>
      </c>
      <c r="D32" s="143">
        <f t="shared" ca="1" si="2"/>
        <v>237</v>
      </c>
      <c r="E32" s="143">
        <f t="shared" ca="1" si="3"/>
        <v>71</v>
      </c>
      <c r="F32" s="143">
        <f t="shared" ca="1" si="4"/>
        <v>86</v>
      </c>
      <c r="G32" s="143">
        <f t="shared" ca="1" si="5"/>
        <v>77</v>
      </c>
      <c r="H32" s="143"/>
      <c r="I32" s="143">
        <f t="shared" ca="1" si="6"/>
        <v>1479</v>
      </c>
      <c r="J32" s="143">
        <f t="shared" ca="1" si="7"/>
        <v>1439</v>
      </c>
      <c r="K32" s="143">
        <f t="shared" ca="1" si="8"/>
        <v>2918</v>
      </c>
      <c r="L32" s="143">
        <f t="shared" ca="1" si="9"/>
        <v>88</v>
      </c>
      <c r="M32" s="143">
        <f t="shared" ca="1" si="10"/>
        <v>90</v>
      </c>
      <c r="N32" s="143">
        <f t="shared" ca="1" si="11"/>
        <v>89</v>
      </c>
      <c r="O32" s="143"/>
      <c r="P32" s="143">
        <f t="shared" ca="1" si="12"/>
        <v>1615</v>
      </c>
      <c r="Q32" s="143">
        <f t="shared" ca="1" si="13"/>
        <v>1540</v>
      </c>
      <c r="R32" s="143">
        <f t="shared" ca="1" si="14"/>
        <v>3155</v>
      </c>
      <c r="S32" s="143">
        <f t="shared" ca="1" si="15"/>
        <v>86</v>
      </c>
      <c r="T32" s="143">
        <f t="shared" ca="1" si="16"/>
        <v>90</v>
      </c>
      <c r="U32" s="143">
        <f t="shared" ca="1" si="17"/>
        <v>88</v>
      </c>
    </row>
    <row r="33" spans="1:21" x14ac:dyDescent="0.35">
      <c r="A33" s="428" t="s">
        <v>485</v>
      </c>
      <c r="B33" s="144">
        <f t="shared" ca="1" si="0"/>
        <v>1235</v>
      </c>
      <c r="C33" s="144">
        <f t="shared" ca="1" si="1"/>
        <v>1156</v>
      </c>
      <c r="D33" s="144">
        <f t="shared" ca="1" si="2"/>
        <v>2391</v>
      </c>
      <c r="E33" s="144">
        <f t="shared" ca="1" si="3"/>
        <v>74</v>
      </c>
      <c r="F33" s="144">
        <f t="shared" ca="1" si="4"/>
        <v>78</v>
      </c>
      <c r="G33" s="144">
        <f t="shared" ca="1" si="5"/>
        <v>76</v>
      </c>
      <c r="H33" s="144"/>
      <c r="I33" s="144">
        <f t="shared" ca="1" si="6"/>
        <v>4865</v>
      </c>
      <c r="J33" s="144">
        <f t="shared" ca="1" si="7"/>
        <v>4589</v>
      </c>
      <c r="K33" s="144">
        <f t="shared" ca="1" si="8"/>
        <v>9454</v>
      </c>
      <c r="L33" s="144">
        <f t="shared" ca="1" si="9"/>
        <v>77</v>
      </c>
      <c r="M33" s="144">
        <f t="shared" ca="1" si="10"/>
        <v>83</v>
      </c>
      <c r="N33" s="144">
        <f t="shared" ca="1" si="11"/>
        <v>80</v>
      </c>
      <c r="O33" s="144"/>
      <c r="P33" s="144">
        <f t="shared" ca="1" si="12"/>
        <v>6100</v>
      </c>
      <c r="Q33" s="144">
        <f t="shared" ca="1" si="13"/>
        <v>5745</v>
      </c>
      <c r="R33" s="144">
        <f t="shared" ca="1" si="14"/>
        <v>11845</v>
      </c>
      <c r="S33" s="144">
        <f t="shared" ca="1" si="15"/>
        <v>76</v>
      </c>
      <c r="T33" s="144">
        <f t="shared" ca="1" si="16"/>
        <v>82</v>
      </c>
      <c r="U33" s="144">
        <f t="shared" ca="1" si="17"/>
        <v>79</v>
      </c>
    </row>
    <row r="34" spans="1:21" x14ac:dyDescent="0.35">
      <c r="A34" s="16"/>
      <c r="B34" s="23"/>
      <c r="C34" s="23"/>
      <c r="D34" s="23"/>
      <c r="E34" s="54"/>
      <c r="F34" s="54"/>
      <c r="G34" s="54"/>
      <c r="H34" s="23"/>
      <c r="I34" s="23"/>
      <c r="J34" s="23"/>
      <c r="K34" s="23"/>
      <c r="L34" s="54"/>
      <c r="M34" s="54"/>
      <c r="N34" s="26"/>
      <c r="O34" s="26"/>
      <c r="P34" s="26"/>
      <c r="Q34" s="26"/>
      <c r="R34" s="26"/>
      <c r="S34" s="26"/>
      <c r="T34" s="26"/>
      <c r="U34" s="126" t="s">
        <v>564</v>
      </c>
    </row>
    <row r="35" spans="1:21" x14ac:dyDescent="0.35">
      <c r="A35" s="604"/>
      <c r="B35" s="593"/>
      <c r="C35" s="593"/>
      <c r="D35" s="593"/>
      <c r="E35" s="593"/>
      <c r="F35" s="593"/>
      <c r="G35" s="593"/>
      <c r="H35" s="593"/>
      <c r="I35" s="593"/>
      <c r="J35" s="593"/>
      <c r="K35" s="593"/>
      <c r="L35" s="593"/>
      <c r="M35" s="593"/>
      <c r="N35" s="593"/>
      <c r="O35" s="593"/>
      <c r="P35" s="593"/>
      <c r="Q35" s="593"/>
      <c r="R35" s="593"/>
      <c r="S35" s="593"/>
      <c r="T35" s="593"/>
      <c r="U35" s="42"/>
    </row>
    <row r="36" spans="1:21" x14ac:dyDescent="0.35">
      <c r="A36" s="604" t="s">
        <v>685</v>
      </c>
      <c r="B36" s="576"/>
      <c r="C36" s="576"/>
      <c r="D36" s="576"/>
      <c r="E36" s="576"/>
      <c r="F36" s="576"/>
      <c r="G36" s="576"/>
      <c r="H36" s="576"/>
      <c r="I36" s="576"/>
      <c r="J36" s="576"/>
      <c r="K36" s="576"/>
      <c r="L36" s="576"/>
      <c r="M36" s="576"/>
      <c r="N36" s="576"/>
      <c r="O36" s="576"/>
      <c r="P36" s="576"/>
      <c r="Q36" s="576"/>
      <c r="R36" s="576"/>
      <c r="S36" s="228"/>
      <c r="T36" s="228"/>
      <c r="U36" s="42"/>
    </row>
    <row r="37" spans="1:21" x14ac:dyDescent="0.35">
      <c r="A37" s="189" t="s">
        <v>524</v>
      </c>
      <c r="B37" s="55"/>
      <c r="C37" s="55"/>
      <c r="D37" s="55"/>
      <c r="E37" s="21"/>
      <c r="F37" s="21"/>
      <c r="G37" s="21"/>
      <c r="H37" s="55"/>
      <c r="I37" s="56"/>
      <c r="J37" s="26"/>
      <c r="K37" s="26"/>
      <c r="L37" s="26"/>
      <c r="M37" s="26"/>
      <c r="N37" s="26"/>
      <c r="O37" s="26"/>
      <c r="P37" s="26"/>
      <c r="Q37" s="26"/>
      <c r="R37" s="26"/>
      <c r="S37" s="26"/>
      <c r="T37" s="26"/>
      <c r="U37" s="26"/>
    </row>
    <row r="38" spans="1:21" ht="23.25" customHeight="1" x14ac:dyDescent="0.35">
      <c r="A38" s="594" t="s">
        <v>526</v>
      </c>
      <c r="B38" s="595"/>
      <c r="C38" s="595"/>
      <c r="D38" s="595"/>
      <c r="E38" s="595"/>
      <c r="F38" s="595"/>
      <c r="G38" s="595"/>
      <c r="H38" s="595"/>
      <c r="I38" s="595"/>
      <c r="J38" s="595"/>
      <c r="K38" s="595"/>
      <c r="L38" s="595"/>
      <c r="M38" s="595"/>
      <c r="N38" s="595"/>
      <c r="O38" s="595"/>
      <c r="P38" s="595"/>
      <c r="Q38" s="595"/>
      <c r="R38" s="26"/>
      <c r="S38" s="26"/>
      <c r="T38" s="26"/>
      <c r="U38" s="26"/>
    </row>
    <row r="39" spans="1:21" x14ac:dyDescent="0.35">
      <c r="A39" s="189" t="s">
        <v>552</v>
      </c>
      <c r="B39" s="55"/>
      <c r="C39" s="55"/>
      <c r="D39" s="55"/>
      <c r="E39" s="21"/>
      <c r="F39" s="21"/>
      <c r="G39" s="21"/>
      <c r="H39" s="55"/>
      <c r="I39" s="56"/>
      <c r="J39" s="26"/>
      <c r="K39" s="26"/>
      <c r="L39" s="26"/>
      <c r="M39" s="26"/>
      <c r="N39" s="26"/>
      <c r="O39" s="26"/>
      <c r="P39" s="26"/>
      <c r="Q39" s="26"/>
      <c r="R39" s="26"/>
      <c r="S39" s="26"/>
      <c r="T39" s="26"/>
      <c r="U39" s="26"/>
    </row>
    <row r="40" spans="1:21" x14ac:dyDescent="0.35">
      <c r="A40" s="26"/>
      <c r="B40" s="55"/>
      <c r="C40" s="55"/>
      <c r="D40" s="55"/>
      <c r="E40" s="21"/>
      <c r="F40" s="21"/>
      <c r="G40" s="21"/>
      <c r="H40" s="39"/>
      <c r="I40" s="39"/>
      <c r="J40" s="21"/>
      <c r="K40" s="21"/>
      <c r="L40" s="21"/>
      <c r="M40" s="26"/>
      <c r="N40" s="26"/>
      <c r="O40" s="26"/>
      <c r="P40" s="26"/>
      <c r="Q40" s="26"/>
      <c r="R40" s="26"/>
      <c r="S40" s="26"/>
      <c r="T40" s="26"/>
      <c r="U40" s="26"/>
    </row>
    <row r="41" spans="1:21" x14ac:dyDescent="0.35">
      <c r="A41" s="30" t="s">
        <v>23</v>
      </c>
      <c r="B41" s="26"/>
      <c r="C41" s="26"/>
      <c r="D41" s="26"/>
      <c r="E41" s="26"/>
      <c r="F41" s="26"/>
      <c r="G41" s="26"/>
      <c r="H41" s="26"/>
      <c r="I41" s="26"/>
      <c r="J41" s="26"/>
      <c r="K41" s="26"/>
      <c r="L41" s="26"/>
      <c r="M41" s="26"/>
      <c r="N41" s="26"/>
      <c r="O41" s="26"/>
      <c r="P41" s="26"/>
      <c r="Q41" s="26"/>
      <c r="R41" s="26"/>
      <c r="S41" s="26"/>
      <c r="T41" s="26"/>
      <c r="U41" s="26"/>
    </row>
    <row r="42" spans="1:21" x14ac:dyDescent="0.35">
      <c r="A42" s="26"/>
      <c r="B42" s="26"/>
      <c r="C42" s="26"/>
      <c r="D42" s="26"/>
      <c r="E42" s="26"/>
      <c r="F42" s="26"/>
      <c r="G42" s="26"/>
      <c r="H42" s="26"/>
      <c r="I42" s="26"/>
      <c r="J42" s="26"/>
      <c r="K42" s="26"/>
      <c r="L42" s="26"/>
      <c r="M42" s="26"/>
      <c r="N42" s="26"/>
      <c r="O42" s="26"/>
      <c r="P42" s="26"/>
      <c r="Q42" s="26"/>
      <c r="R42" s="26"/>
      <c r="S42" s="26"/>
      <c r="T42" s="26"/>
      <c r="U42" s="26"/>
    </row>
    <row r="43" spans="1:21" x14ac:dyDescent="0.35">
      <c r="A43" s="26"/>
      <c r="B43" s="26"/>
      <c r="C43" s="26"/>
      <c r="D43" s="26"/>
      <c r="E43" s="26"/>
      <c r="F43" s="26"/>
      <c r="G43" s="26"/>
      <c r="H43" s="26"/>
      <c r="I43" s="26"/>
      <c r="J43" s="26"/>
      <c r="K43" s="26"/>
      <c r="L43" s="26"/>
      <c r="M43" s="26"/>
      <c r="N43" s="26"/>
      <c r="O43" s="26"/>
      <c r="P43" s="26"/>
      <c r="Q43" s="26"/>
      <c r="R43" s="26"/>
      <c r="S43" s="26"/>
      <c r="T43" s="26"/>
      <c r="U43" s="26"/>
    </row>
  </sheetData>
  <mergeCells count="18">
    <mergeCell ref="K3:M3"/>
    <mergeCell ref="L4:M4"/>
    <mergeCell ref="O7:O9"/>
    <mergeCell ref="P7:U7"/>
    <mergeCell ref="P8:R8"/>
    <mergeCell ref="S8:U8"/>
    <mergeCell ref="S3:U3"/>
    <mergeCell ref="T4:U4"/>
    <mergeCell ref="A38:Q38"/>
    <mergeCell ref="B7:G7"/>
    <mergeCell ref="H7:H9"/>
    <mergeCell ref="I7:N7"/>
    <mergeCell ref="B8:D8"/>
    <mergeCell ref="E8:G8"/>
    <mergeCell ref="L8:N8"/>
    <mergeCell ref="I8:K8"/>
    <mergeCell ref="A35:T35"/>
    <mergeCell ref="A36:R36"/>
  </mergeCells>
  <phoneticPr fontId="26" type="noConversion"/>
  <dataValidations count="1">
    <dataValidation type="list" allowBlank="1" showInputMessage="1" showErrorMessage="1" sqref="T4:U4">
      <formula1>$W$6:$W$7</formula1>
    </dataValidation>
  </dataValidations>
  <pageMargins left="0.74803149606299213" right="0.74803149606299213" top="0.98425196850393704" bottom="0.98425196850393704" header="0.51181102362204722" footer="0.51181102362204722"/>
  <pageSetup paperSize="9" scale="6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40"/>
  <sheetViews>
    <sheetView workbookViewId="0">
      <selection sqref="A1:XFD1048576"/>
    </sheetView>
  </sheetViews>
  <sheetFormatPr defaultColWidth="9.1328125" defaultRowHeight="12.75" x14ac:dyDescent="0.35"/>
  <cols>
    <col min="1" max="1" width="9.1328125" style="142"/>
    <col min="2" max="2" width="26" style="142" bestFit="1" customWidth="1"/>
    <col min="3" max="16384" width="9.1328125" style="142"/>
  </cols>
  <sheetData>
    <row r="1" spans="1:20" ht="15" x14ac:dyDescent="0.4">
      <c r="A1" s="202" t="s">
        <v>421</v>
      </c>
    </row>
    <row r="2" spans="1:20" x14ac:dyDescent="0.35">
      <c r="C2" s="142" t="s">
        <v>416</v>
      </c>
      <c r="I2" s="142" t="s">
        <v>417</v>
      </c>
      <c r="O2" s="142" t="s">
        <v>48</v>
      </c>
    </row>
    <row r="3" spans="1:20" x14ac:dyDescent="0.35">
      <c r="C3" s="142" t="s">
        <v>398</v>
      </c>
      <c r="I3" s="142" t="s">
        <v>398</v>
      </c>
      <c r="O3" s="142" t="s">
        <v>398</v>
      </c>
    </row>
    <row r="4" spans="1:20" x14ac:dyDescent="0.35">
      <c r="C4" s="142">
        <v>1</v>
      </c>
      <c r="I4" s="142">
        <v>1</v>
      </c>
      <c r="O4" s="142">
        <v>1</v>
      </c>
    </row>
    <row r="5" spans="1:20" x14ac:dyDescent="0.35">
      <c r="C5" s="142" t="s">
        <v>418</v>
      </c>
      <c r="I5" s="142" t="s">
        <v>418</v>
      </c>
      <c r="O5" s="142" t="s">
        <v>418</v>
      </c>
    </row>
    <row r="6" spans="1:20" x14ac:dyDescent="0.35">
      <c r="C6" s="142" t="s">
        <v>48</v>
      </c>
      <c r="F6" s="142">
        <v>1</v>
      </c>
      <c r="I6" s="142" t="s">
        <v>48</v>
      </c>
      <c r="L6" s="142">
        <v>1</v>
      </c>
      <c r="O6" s="142" t="s">
        <v>48</v>
      </c>
      <c r="R6" s="142">
        <v>1</v>
      </c>
    </row>
    <row r="7" spans="1:20" x14ac:dyDescent="0.35">
      <c r="C7" s="142" t="s">
        <v>399</v>
      </c>
      <c r="F7" s="142" t="s">
        <v>399</v>
      </c>
      <c r="I7" s="142" t="s">
        <v>399</v>
      </c>
      <c r="L7" s="142" t="s">
        <v>399</v>
      </c>
      <c r="O7" s="142" t="s">
        <v>399</v>
      </c>
      <c r="R7" s="142" t="s">
        <v>399</v>
      </c>
    </row>
    <row r="8" spans="1:20" x14ac:dyDescent="0.35">
      <c r="C8" s="142" t="s">
        <v>400</v>
      </c>
      <c r="D8" s="142" t="s">
        <v>401</v>
      </c>
      <c r="E8" s="142" t="s">
        <v>48</v>
      </c>
      <c r="F8" s="142" t="s">
        <v>400</v>
      </c>
      <c r="G8" s="142" t="s">
        <v>401</v>
      </c>
      <c r="H8" s="142" t="s">
        <v>48</v>
      </c>
      <c r="I8" s="142" t="s">
        <v>400</v>
      </c>
      <c r="J8" s="142" t="s">
        <v>401</v>
      </c>
      <c r="K8" s="142" t="s">
        <v>48</v>
      </c>
      <c r="L8" s="142" t="s">
        <v>400</v>
      </c>
      <c r="M8" s="142" t="s">
        <v>401</v>
      </c>
      <c r="N8" s="142" t="s">
        <v>48</v>
      </c>
      <c r="O8" s="142" t="s">
        <v>400</v>
      </c>
      <c r="P8" s="142" t="s">
        <v>401</v>
      </c>
      <c r="Q8" s="142" t="s">
        <v>48</v>
      </c>
      <c r="R8" s="142" t="s">
        <v>400</v>
      </c>
      <c r="S8" s="142" t="s">
        <v>401</v>
      </c>
      <c r="T8" s="142" t="s">
        <v>48</v>
      </c>
    </row>
    <row r="9" spans="1:20" x14ac:dyDescent="0.35">
      <c r="C9" s="142" t="s">
        <v>407</v>
      </c>
      <c r="D9" s="142" t="s">
        <v>407</v>
      </c>
      <c r="E9" s="142" t="s">
        <v>407</v>
      </c>
      <c r="F9" s="142" t="s">
        <v>407</v>
      </c>
      <c r="G9" s="142" t="s">
        <v>407</v>
      </c>
      <c r="H9" s="142" t="s">
        <v>407</v>
      </c>
      <c r="I9" s="142" t="s">
        <v>407</v>
      </c>
      <c r="J9" s="142" t="s">
        <v>407</v>
      </c>
      <c r="K9" s="142" t="s">
        <v>407</v>
      </c>
      <c r="L9" s="142" t="s">
        <v>407</v>
      </c>
      <c r="M9" s="142" t="s">
        <v>407</v>
      </c>
      <c r="N9" s="142" t="s">
        <v>407</v>
      </c>
      <c r="O9" s="142" t="s">
        <v>407</v>
      </c>
      <c r="P9" s="142" t="s">
        <v>407</v>
      </c>
      <c r="Q9" s="142" t="s">
        <v>407</v>
      </c>
      <c r="R9" s="142" t="s">
        <v>407</v>
      </c>
      <c r="S9" s="142" t="s">
        <v>407</v>
      </c>
      <c r="T9" s="142" t="s">
        <v>407</v>
      </c>
    </row>
    <row r="10" spans="1:20" x14ac:dyDescent="0.35">
      <c r="A10" s="142" t="s">
        <v>419</v>
      </c>
      <c r="B10" s="142" t="s">
        <v>553</v>
      </c>
      <c r="C10" s="142">
        <v>60262</v>
      </c>
      <c r="D10" s="142">
        <v>58390</v>
      </c>
      <c r="E10" s="142">
        <v>118652</v>
      </c>
      <c r="F10" s="142">
        <v>40</v>
      </c>
      <c r="G10" s="142">
        <v>49</v>
      </c>
      <c r="H10" s="142">
        <v>44</v>
      </c>
      <c r="I10" s="142">
        <v>243608</v>
      </c>
      <c r="J10" s="142">
        <v>231239</v>
      </c>
      <c r="K10" s="142">
        <v>474847</v>
      </c>
      <c r="L10" s="142">
        <v>58</v>
      </c>
      <c r="M10" s="142">
        <v>65</v>
      </c>
      <c r="N10" s="142">
        <v>61</v>
      </c>
      <c r="O10" s="142">
        <v>303870</v>
      </c>
      <c r="P10" s="142">
        <v>289629</v>
      </c>
      <c r="Q10" s="142">
        <v>593499</v>
      </c>
      <c r="R10" s="142">
        <v>54</v>
      </c>
      <c r="S10" s="142">
        <v>62</v>
      </c>
      <c r="T10" s="142">
        <v>58</v>
      </c>
    </row>
    <row r="11" spans="1:20" x14ac:dyDescent="0.35">
      <c r="B11" s="142" t="s">
        <v>8</v>
      </c>
      <c r="C11" s="142">
        <v>41685</v>
      </c>
      <c r="D11" s="142">
        <v>40477</v>
      </c>
      <c r="E11" s="142">
        <v>82162</v>
      </c>
      <c r="F11" s="142">
        <v>37</v>
      </c>
      <c r="G11" s="142">
        <v>45</v>
      </c>
      <c r="H11" s="142">
        <v>41</v>
      </c>
      <c r="I11" s="142">
        <v>187425</v>
      </c>
      <c r="J11" s="142">
        <v>177789</v>
      </c>
      <c r="K11" s="142">
        <v>365214</v>
      </c>
      <c r="L11" s="142">
        <v>57</v>
      </c>
      <c r="M11" s="142">
        <v>65</v>
      </c>
      <c r="N11" s="142">
        <v>61</v>
      </c>
      <c r="O11" s="142">
        <v>229110</v>
      </c>
      <c r="P11" s="142">
        <v>218266</v>
      </c>
      <c r="Q11" s="142">
        <v>447376</v>
      </c>
      <c r="R11" s="142">
        <v>54</v>
      </c>
      <c r="S11" s="142">
        <v>61</v>
      </c>
      <c r="T11" s="142">
        <v>57</v>
      </c>
    </row>
    <row r="12" spans="1:20" x14ac:dyDescent="0.35">
      <c r="B12" s="142" t="s">
        <v>49</v>
      </c>
      <c r="C12" s="142">
        <v>39069</v>
      </c>
      <c r="D12" s="142">
        <v>38097</v>
      </c>
      <c r="E12" s="142">
        <v>77166</v>
      </c>
      <c r="F12" s="142">
        <v>37</v>
      </c>
      <c r="G12" s="142">
        <v>45</v>
      </c>
      <c r="H12" s="142">
        <v>41</v>
      </c>
      <c r="I12" s="142">
        <v>173824</v>
      </c>
      <c r="J12" s="142">
        <v>164892</v>
      </c>
      <c r="K12" s="142">
        <v>338716</v>
      </c>
      <c r="L12" s="142">
        <v>58</v>
      </c>
      <c r="M12" s="142">
        <v>65</v>
      </c>
      <c r="N12" s="142">
        <v>62</v>
      </c>
      <c r="O12" s="142">
        <v>212893</v>
      </c>
      <c r="P12" s="142">
        <v>202989</v>
      </c>
      <c r="Q12" s="142">
        <v>415882</v>
      </c>
      <c r="R12" s="142">
        <v>54</v>
      </c>
      <c r="S12" s="142">
        <v>62</v>
      </c>
      <c r="T12" s="142">
        <v>58</v>
      </c>
    </row>
    <row r="13" spans="1:20" x14ac:dyDescent="0.35">
      <c r="B13" s="142" t="s">
        <v>50</v>
      </c>
      <c r="C13" s="142">
        <v>159</v>
      </c>
      <c r="D13" s="142">
        <v>143</v>
      </c>
      <c r="E13" s="142">
        <v>302</v>
      </c>
      <c r="F13" s="142">
        <v>38</v>
      </c>
      <c r="G13" s="142">
        <v>40</v>
      </c>
      <c r="H13" s="142">
        <v>39</v>
      </c>
      <c r="I13" s="142">
        <v>674</v>
      </c>
      <c r="J13" s="142">
        <v>617</v>
      </c>
      <c r="K13" s="142">
        <v>1291</v>
      </c>
      <c r="L13" s="142">
        <v>64</v>
      </c>
      <c r="M13" s="142">
        <v>67</v>
      </c>
      <c r="N13" s="142">
        <v>66</v>
      </c>
      <c r="O13" s="142">
        <v>833</v>
      </c>
      <c r="P13" s="142">
        <v>760</v>
      </c>
      <c r="Q13" s="142">
        <v>1593</v>
      </c>
      <c r="R13" s="142">
        <v>59</v>
      </c>
      <c r="S13" s="142">
        <v>62</v>
      </c>
      <c r="T13" s="142">
        <v>61</v>
      </c>
    </row>
    <row r="14" spans="1:20" x14ac:dyDescent="0.35">
      <c r="B14" s="142" t="s">
        <v>420</v>
      </c>
      <c r="C14" s="142">
        <v>166</v>
      </c>
      <c r="D14" s="142">
        <v>141</v>
      </c>
      <c r="E14" s="142">
        <v>307</v>
      </c>
      <c r="F14" s="142">
        <v>7</v>
      </c>
      <c r="G14" s="142">
        <v>18</v>
      </c>
      <c r="H14" s="142">
        <v>12</v>
      </c>
      <c r="I14" s="142">
        <v>105</v>
      </c>
      <c r="J14" s="142">
        <v>80</v>
      </c>
      <c r="K14" s="142">
        <v>185</v>
      </c>
      <c r="L14" s="142">
        <v>23</v>
      </c>
      <c r="M14" s="142">
        <v>20</v>
      </c>
      <c r="N14" s="142">
        <v>22</v>
      </c>
      <c r="O14" s="142">
        <v>271</v>
      </c>
      <c r="P14" s="142">
        <v>221</v>
      </c>
      <c r="Q14" s="142">
        <v>492</v>
      </c>
      <c r="R14" s="142">
        <v>13</v>
      </c>
      <c r="S14" s="142">
        <v>19</v>
      </c>
      <c r="T14" s="142">
        <v>16</v>
      </c>
    </row>
    <row r="15" spans="1:20" x14ac:dyDescent="0.35">
      <c r="B15" s="142" t="s">
        <v>52</v>
      </c>
      <c r="C15" s="142">
        <v>322</v>
      </c>
      <c r="D15" s="142">
        <v>349</v>
      </c>
      <c r="E15" s="142">
        <v>671</v>
      </c>
      <c r="F15" s="142">
        <v>11</v>
      </c>
      <c r="G15" s="142">
        <v>20</v>
      </c>
      <c r="H15" s="142">
        <v>16</v>
      </c>
      <c r="I15" s="142">
        <v>442</v>
      </c>
      <c r="J15" s="142">
        <v>456</v>
      </c>
      <c r="K15" s="142">
        <v>898</v>
      </c>
      <c r="L15" s="142">
        <v>15</v>
      </c>
      <c r="M15" s="142">
        <v>20</v>
      </c>
      <c r="N15" s="142">
        <v>17</v>
      </c>
      <c r="O15" s="142">
        <v>764</v>
      </c>
      <c r="P15" s="142">
        <v>805</v>
      </c>
      <c r="Q15" s="142">
        <v>1569</v>
      </c>
      <c r="R15" s="142">
        <v>13</v>
      </c>
      <c r="S15" s="142">
        <v>20</v>
      </c>
      <c r="T15" s="142">
        <v>17</v>
      </c>
    </row>
    <row r="16" spans="1:20" x14ac:dyDescent="0.35">
      <c r="B16" s="142" t="s">
        <v>53</v>
      </c>
      <c r="C16" s="142">
        <v>1969</v>
      </c>
      <c r="D16" s="142">
        <v>1747</v>
      </c>
      <c r="E16" s="142">
        <v>3716</v>
      </c>
      <c r="F16" s="142">
        <v>41</v>
      </c>
      <c r="G16" s="142">
        <v>46</v>
      </c>
      <c r="H16" s="142">
        <v>43</v>
      </c>
      <c r="I16" s="142">
        <v>12380</v>
      </c>
      <c r="J16" s="142">
        <v>11744</v>
      </c>
      <c r="K16" s="142">
        <v>24124</v>
      </c>
      <c r="L16" s="142">
        <v>52</v>
      </c>
      <c r="M16" s="142">
        <v>58</v>
      </c>
      <c r="N16" s="142">
        <v>55</v>
      </c>
      <c r="O16" s="142">
        <v>14349</v>
      </c>
      <c r="P16" s="142">
        <v>13491</v>
      </c>
      <c r="Q16" s="142">
        <v>27840</v>
      </c>
      <c r="R16" s="142">
        <v>50</v>
      </c>
      <c r="S16" s="142">
        <v>57</v>
      </c>
      <c r="T16" s="142">
        <v>53</v>
      </c>
    </row>
    <row r="17" spans="2:20" x14ac:dyDescent="0.35">
      <c r="B17" s="142" t="s">
        <v>9</v>
      </c>
      <c r="C17" s="142">
        <v>4581</v>
      </c>
      <c r="D17" s="142">
        <v>4623</v>
      </c>
      <c r="E17" s="142">
        <v>9204</v>
      </c>
      <c r="F17" s="142">
        <v>43</v>
      </c>
      <c r="G17" s="142">
        <v>53</v>
      </c>
      <c r="H17" s="142">
        <v>48</v>
      </c>
      <c r="I17" s="142">
        <v>11498</v>
      </c>
      <c r="J17" s="142">
        <v>10935</v>
      </c>
      <c r="K17" s="142">
        <v>22433</v>
      </c>
      <c r="L17" s="142">
        <v>61</v>
      </c>
      <c r="M17" s="142">
        <v>68</v>
      </c>
      <c r="N17" s="142">
        <v>65</v>
      </c>
      <c r="O17" s="142">
        <v>16079</v>
      </c>
      <c r="P17" s="142">
        <v>15558</v>
      </c>
      <c r="Q17" s="142">
        <v>31637</v>
      </c>
      <c r="R17" s="142">
        <v>56</v>
      </c>
      <c r="S17" s="142">
        <v>64</v>
      </c>
      <c r="T17" s="142">
        <v>60</v>
      </c>
    </row>
    <row r="18" spans="2:20" x14ac:dyDescent="0.35">
      <c r="B18" s="142" t="s">
        <v>54</v>
      </c>
      <c r="C18" s="142">
        <v>1673</v>
      </c>
      <c r="D18" s="142">
        <v>1724</v>
      </c>
      <c r="E18" s="142">
        <v>3397</v>
      </c>
      <c r="F18" s="142">
        <v>39</v>
      </c>
      <c r="G18" s="142">
        <v>51</v>
      </c>
      <c r="H18" s="142">
        <v>45</v>
      </c>
      <c r="I18" s="142">
        <v>2610</v>
      </c>
      <c r="J18" s="142">
        <v>2559</v>
      </c>
      <c r="K18" s="142">
        <v>5169</v>
      </c>
      <c r="L18" s="142">
        <v>55</v>
      </c>
      <c r="M18" s="142">
        <v>64</v>
      </c>
      <c r="N18" s="142">
        <v>60</v>
      </c>
      <c r="O18" s="142">
        <v>4283</v>
      </c>
      <c r="P18" s="142">
        <v>4283</v>
      </c>
      <c r="Q18" s="142">
        <v>8566</v>
      </c>
      <c r="R18" s="142">
        <v>49</v>
      </c>
      <c r="S18" s="142">
        <v>59</v>
      </c>
      <c r="T18" s="142">
        <v>54</v>
      </c>
    </row>
    <row r="19" spans="2:20" x14ac:dyDescent="0.35">
      <c r="B19" s="142" t="s">
        <v>55</v>
      </c>
      <c r="C19" s="142">
        <v>656</v>
      </c>
      <c r="D19" s="142">
        <v>677</v>
      </c>
      <c r="E19" s="142">
        <v>1333</v>
      </c>
      <c r="F19" s="142">
        <v>45</v>
      </c>
      <c r="G19" s="142">
        <v>54</v>
      </c>
      <c r="H19" s="142">
        <v>50</v>
      </c>
      <c r="I19" s="142">
        <v>1356</v>
      </c>
      <c r="J19" s="142">
        <v>1388</v>
      </c>
      <c r="K19" s="142">
        <v>2744</v>
      </c>
      <c r="L19" s="142">
        <v>59</v>
      </c>
      <c r="M19" s="142">
        <v>65</v>
      </c>
      <c r="N19" s="142">
        <v>62</v>
      </c>
      <c r="O19" s="142">
        <v>2012</v>
      </c>
      <c r="P19" s="142">
        <v>2065</v>
      </c>
      <c r="Q19" s="142">
        <v>4077</v>
      </c>
      <c r="R19" s="142">
        <v>55</v>
      </c>
      <c r="S19" s="142">
        <v>62</v>
      </c>
      <c r="T19" s="142">
        <v>58</v>
      </c>
    </row>
    <row r="20" spans="2:20" x14ac:dyDescent="0.35">
      <c r="B20" s="142" t="s">
        <v>56</v>
      </c>
      <c r="C20" s="142">
        <v>771</v>
      </c>
      <c r="D20" s="142">
        <v>717</v>
      </c>
      <c r="E20" s="142">
        <v>1488</v>
      </c>
      <c r="F20" s="142">
        <v>45</v>
      </c>
      <c r="G20" s="142">
        <v>55</v>
      </c>
      <c r="H20" s="142">
        <v>50</v>
      </c>
      <c r="I20" s="142">
        <v>3063</v>
      </c>
      <c r="J20" s="142">
        <v>2815</v>
      </c>
      <c r="K20" s="142">
        <v>5878</v>
      </c>
      <c r="L20" s="142">
        <v>65</v>
      </c>
      <c r="M20" s="142">
        <v>73</v>
      </c>
      <c r="N20" s="142">
        <v>69</v>
      </c>
      <c r="O20" s="142">
        <v>3834</v>
      </c>
      <c r="P20" s="142">
        <v>3532</v>
      </c>
      <c r="Q20" s="142">
        <v>7366</v>
      </c>
      <c r="R20" s="142">
        <v>61</v>
      </c>
      <c r="S20" s="142">
        <v>70</v>
      </c>
      <c r="T20" s="142">
        <v>65</v>
      </c>
    </row>
    <row r="21" spans="2:20" x14ac:dyDescent="0.35">
      <c r="B21" s="142" t="s">
        <v>57</v>
      </c>
      <c r="C21" s="142">
        <v>1481</v>
      </c>
      <c r="D21" s="142">
        <v>1505</v>
      </c>
      <c r="E21" s="142">
        <v>2986</v>
      </c>
      <c r="F21" s="142">
        <v>44</v>
      </c>
      <c r="G21" s="142">
        <v>54</v>
      </c>
      <c r="H21" s="142">
        <v>49</v>
      </c>
      <c r="I21" s="142">
        <v>4469</v>
      </c>
      <c r="J21" s="142">
        <v>4173</v>
      </c>
      <c r="K21" s="142">
        <v>8642</v>
      </c>
      <c r="L21" s="142">
        <v>62</v>
      </c>
      <c r="M21" s="142">
        <v>69</v>
      </c>
      <c r="N21" s="142">
        <v>65</v>
      </c>
      <c r="O21" s="142">
        <v>5950</v>
      </c>
      <c r="P21" s="142">
        <v>5678</v>
      </c>
      <c r="Q21" s="142">
        <v>11628</v>
      </c>
      <c r="R21" s="142">
        <v>57</v>
      </c>
      <c r="S21" s="142">
        <v>65</v>
      </c>
      <c r="T21" s="142">
        <v>61</v>
      </c>
    </row>
    <row r="22" spans="2:20" x14ac:dyDescent="0.35">
      <c r="B22" s="142" t="s">
        <v>10</v>
      </c>
      <c r="C22" s="142">
        <v>5334</v>
      </c>
      <c r="D22" s="142">
        <v>5145</v>
      </c>
      <c r="E22" s="142">
        <v>10479</v>
      </c>
      <c r="F22" s="142">
        <v>50</v>
      </c>
      <c r="G22" s="142">
        <v>57</v>
      </c>
      <c r="H22" s="142">
        <v>54</v>
      </c>
      <c r="I22" s="142">
        <v>26337</v>
      </c>
      <c r="J22" s="142">
        <v>24943</v>
      </c>
      <c r="K22" s="142">
        <v>51280</v>
      </c>
      <c r="L22" s="142">
        <v>60</v>
      </c>
      <c r="M22" s="142">
        <v>68</v>
      </c>
      <c r="N22" s="142">
        <v>64</v>
      </c>
      <c r="O22" s="142">
        <v>31671</v>
      </c>
      <c r="P22" s="142">
        <v>30088</v>
      </c>
      <c r="Q22" s="142">
        <v>61759</v>
      </c>
      <c r="R22" s="142">
        <v>58</v>
      </c>
      <c r="S22" s="142">
        <v>66</v>
      </c>
      <c r="T22" s="142">
        <v>62</v>
      </c>
    </row>
    <row r="23" spans="2:20" x14ac:dyDescent="0.35">
      <c r="B23" s="142" t="s">
        <v>58</v>
      </c>
      <c r="C23" s="142">
        <v>596</v>
      </c>
      <c r="D23" s="142">
        <v>575</v>
      </c>
      <c r="E23" s="142">
        <v>1171</v>
      </c>
      <c r="F23" s="142">
        <v>58</v>
      </c>
      <c r="G23" s="142">
        <v>60</v>
      </c>
      <c r="H23" s="142">
        <v>59</v>
      </c>
      <c r="I23" s="142">
        <v>7675</v>
      </c>
      <c r="J23" s="142">
        <v>7292</v>
      </c>
      <c r="K23" s="142">
        <v>14967</v>
      </c>
      <c r="L23" s="142">
        <v>67</v>
      </c>
      <c r="M23" s="142">
        <v>74</v>
      </c>
      <c r="N23" s="142">
        <v>71</v>
      </c>
      <c r="O23" s="142">
        <v>8271</v>
      </c>
      <c r="P23" s="142">
        <v>7867</v>
      </c>
      <c r="Q23" s="142">
        <v>16138</v>
      </c>
      <c r="R23" s="142">
        <v>66</v>
      </c>
      <c r="S23" s="142">
        <v>73</v>
      </c>
      <c r="T23" s="142">
        <v>70</v>
      </c>
    </row>
    <row r="24" spans="2:20" x14ac:dyDescent="0.35">
      <c r="B24" s="142" t="s">
        <v>59</v>
      </c>
      <c r="C24" s="142">
        <v>2612</v>
      </c>
      <c r="D24" s="142">
        <v>2530</v>
      </c>
      <c r="E24" s="142">
        <v>5142</v>
      </c>
      <c r="F24" s="142">
        <v>47</v>
      </c>
      <c r="G24" s="142">
        <v>56</v>
      </c>
      <c r="H24" s="142">
        <v>51</v>
      </c>
      <c r="I24" s="142">
        <v>10419</v>
      </c>
      <c r="J24" s="142">
        <v>9932</v>
      </c>
      <c r="K24" s="142">
        <v>20351</v>
      </c>
      <c r="L24" s="142">
        <v>54</v>
      </c>
      <c r="M24" s="142">
        <v>63</v>
      </c>
      <c r="N24" s="142">
        <v>59</v>
      </c>
      <c r="O24" s="142">
        <v>13031</v>
      </c>
      <c r="P24" s="142">
        <v>12462</v>
      </c>
      <c r="Q24" s="142">
        <v>25493</v>
      </c>
      <c r="R24" s="142">
        <v>53</v>
      </c>
      <c r="S24" s="142">
        <v>62</v>
      </c>
      <c r="T24" s="142">
        <v>57</v>
      </c>
    </row>
    <row r="25" spans="2:20" x14ac:dyDescent="0.35">
      <c r="B25" s="142" t="s">
        <v>60</v>
      </c>
      <c r="C25" s="142">
        <v>1329</v>
      </c>
      <c r="D25" s="142">
        <v>1277</v>
      </c>
      <c r="E25" s="142">
        <v>2606</v>
      </c>
      <c r="F25" s="142">
        <v>52</v>
      </c>
      <c r="G25" s="142">
        <v>58</v>
      </c>
      <c r="H25" s="142">
        <v>55</v>
      </c>
      <c r="I25" s="142">
        <v>3696</v>
      </c>
      <c r="J25" s="142">
        <v>3548</v>
      </c>
      <c r="K25" s="142">
        <v>7244</v>
      </c>
      <c r="L25" s="142">
        <v>56</v>
      </c>
      <c r="M25" s="142">
        <v>66</v>
      </c>
      <c r="N25" s="142">
        <v>61</v>
      </c>
      <c r="O25" s="142">
        <v>5025</v>
      </c>
      <c r="P25" s="142">
        <v>4825</v>
      </c>
      <c r="Q25" s="142">
        <v>9850</v>
      </c>
      <c r="R25" s="142">
        <v>55</v>
      </c>
      <c r="S25" s="142">
        <v>63</v>
      </c>
      <c r="T25" s="142">
        <v>59</v>
      </c>
    </row>
    <row r="26" spans="2:20" x14ac:dyDescent="0.35">
      <c r="B26" s="142" t="s">
        <v>61</v>
      </c>
      <c r="C26" s="142">
        <v>797</v>
      </c>
      <c r="D26" s="142">
        <v>763</v>
      </c>
      <c r="E26" s="142">
        <v>1560</v>
      </c>
      <c r="F26" s="142">
        <v>49</v>
      </c>
      <c r="G26" s="142">
        <v>59</v>
      </c>
      <c r="H26" s="142">
        <v>54</v>
      </c>
      <c r="I26" s="142">
        <v>4547</v>
      </c>
      <c r="J26" s="142">
        <v>4171</v>
      </c>
      <c r="K26" s="142">
        <v>8718</v>
      </c>
      <c r="L26" s="142">
        <v>65</v>
      </c>
      <c r="M26" s="142">
        <v>72</v>
      </c>
      <c r="N26" s="142">
        <v>68</v>
      </c>
      <c r="O26" s="142">
        <v>5344</v>
      </c>
      <c r="P26" s="142">
        <v>4934</v>
      </c>
      <c r="Q26" s="142">
        <v>10278</v>
      </c>
      <c r="R26" s="142">
        <v>63</v>
      </c>
      <c r="S26" s="142">
        <v>70</v>
      </c>
      <c r="T26" s="142">
        <v>66</v>
      </c>
    </row>
    <row r="27" spans="2:20" x14ac:dyDescent="0.35">
      <c r="B27" s="142" t="s">
        <v>11</v>
      </c>
      <c r="C27" s="142">
        <v>6507</v>
      </c>
      <c r="D27" s="142">
        <v>6247</v>
      </c>
      <c r="E27" s="142">
        <v>12754</v>
      </c>
      <c r="F27" s="142">
        <v>50</v>
      </c>
      <c r="G27" s="142">
        <v>58</v>
      </c>
      <c r="H27" s="142">
        <v>54</v>
      </c>
      <c r="I27" s="142">
        <v>10197</v>
      </c>
      <c r="J27" s="142">
        <v>10057</v>
      </c>
      <c r="K27" s="142">
        <v>20254</v>
      </c>
      <c r="L27" s="142">
        <v>58</v>
      </c>
      <c r="M27" s="142">
        <v>68</v>
      </c>
      <c r="N27" s="142">
        <v>63</v>
      </c>
      <c r="O27" s="142">
        <v>16704</v>
      </c>
      <c r="P27" s="142">
        <v>16304</v>
      </c>
      <c r="Q27" s="142">
        <v>33008</v>
      </c>
      <c r="R27" s="142">
        <v>55</v>
      </c>
      <c r="S27" s="142">
        <v>64</v>
      </c>
      <c r="T27" s="142">
        <v>60</v>
      </c>
    </row>
    <row r="28" spans="2:20" x14ac:dyDescent="0.35">
      <c r="B28" s="142" t="s">
        <v>62</v>
      </c>
      <c r="C28" s="142">
        <v>1430</v>
      </c>
      <c r="D28" s="142">
        <v>1335</v>
      </c>
      <c r="E28" s="142">
        <v>2765</v>
      </c>
      <c r="F28" s="142">
        <v>43</v>
      </c>
      <c r="G28" s="142">
        <v>55</v>
      </c>
      <c r="H28" s="142">
        <v>49</v>
      </c>
      <c r="I28" s="142">
        <v>2213</v>
      </c>
      <c r="J28" s="142">
        <v>2146</v>
      </c>
      <c r="K28" s="142">
        <v>4359</v>
      </c>
      <c r="L28" s="142">
        <v>52</v>
      </c>
      <c r="M28" s="142">
        <v>62</v>
      </c>
      <c r="N28" s="142">
        <v>57</v>
      </c>
      <c r="O28" s="142">
        <v>3643</v>
      </c>
      <c r="P28" s="142">
        <v>3481</v>
      </c>
      <c r="Q28" s="142">
        <v>7124</v>
      </c>
      <c r="R28" s="142">
        <v>48</v>
      </c>
      <c r="S28" s="142">
        <v>59</v>
      </c>
      <c r="T28" s="142">
        <v>54</v>
      </c>
    </row>
    <row r="29" spans="2:20" x14ac:dyDescent="0.35">
      <c r="B29" s="142" t="s">
        <v>63</v>
      </c>
      <c r="C29" s="142">
        <v>4226</v>
      </c>
      <c r="D29" s="142">
        <v>4125</v>
      </c>
      <c r="E29" s="142">
        <v>8351</v>
      </c>
      <c r="F29" s="142">
        <v>53</v>
      </c>
      <c r="G29" s="142">
        <v>60</v>
      </c>
      <c r="H29" s="142">
        <v>56</v>
      </c>
      <c r="I29" s="142">
        <v>6612</v>
      </c>
      <c r="J29" s="142">
        <v>6608</v>
      </c>
      <c r="K29" s="142">
        <v>13220</v>
      </c>
      <c r="L29" s="142">
        <v>61</v>
      </c>
      <c r="M29" s="142">
        <v>70</v>
      </c>
      <c r="N29" s="142">
        <v>65</v>
      </c>
      <c r="O29" s="142">
        <v>10838</v>
      </c>
      <c r="P29" s="142">
        <v>10733</v>
      </c>
      <c r="Q29" s="142">
        <v>21571</v>
      </c>
      <c r="R29" s="142">
        <v>58</v>
      </c>
      <c r="S29" s="142">
        <v>66</v>
      </c>
      <c r="T29" s="142">
        <v>62</v>
      </c>
    </row>
    <row r="30" spans="2:20" x14ac:dyDescent="0.35">
      <c r="B30" s="142" t="s">
        <v>64</v>
      </c>
      <c r="C30" s="142">
        <v>851</v>
      </c>
      <c r="D30" s="142">
        <v>787</v>
      </c>
      <c r="E30" s="142">
        <v>1638</v>
      </c>
      <c r="F30" s="142">
        <v>47</v>
      </c>
      <c r="G30" s="142">
        <v>57</v>
      </c>
      <c r="H30" s="142">
        <v>52</v>
      </c>
      <c r="I30" s="142">
        <v>1372</v>
      </c>
      <c r="J30" s="142">
        <v>1303</v>
      </c>
      <c r="K30" s="142">
        <v>2675</v>
      </c>
      <c r="L30" s="142">
        <v>58</v>
      </c>
      <c r="M30" s="142">
        <v>66</v>
      </c>
      <c r="N30" s="142">
        <v>62</v>
      </c>
      <c r="O30" s="142">
        <v>2223</v>
      </c>
      <c r="P30" s="142">
        <v>2090</v>
      </c>
      <c r="Q30" s="142">
        <v>4313</v>
      </c>
      <c r="R30" s="142">
        <v>54</v>
      </c>
      <c r="S30" s="142">
        <v>63</v>
      </c>
      <c r="T30" s="142">
        <v>58</v>
      </c>
    </row>
    <row r="31" spans="2:20" x14ac:dyDescent="0.35">
      <c r="B31" s="142" t="s">
        <v>12</v>
      </c>
      <c r="C31" s="142">
        <v>130</v>
      </c>
      <c r="D31" s="142">
        <v>98</v>
      </c>
      <c r="E31" s="142">
        <v>228</v>
      </c>
      <c r="F31" s="142">
        <v>52</v>
      </c>
      <c r="G31" s="142">
        <v>68</v>
      </c>
      <c r="H31" s="142">
        <v>59</v>
      </c>
      <c r="I31" s="142">
        <v>961</v>
      </c>
      <c r="J31" s="142">
        <v>989</v>
      </c>
      <c r="K31" s="142">
        <v>1950</v>
      </c>
      <c r="L31" s="142">
        <v>68</v>
      </c>
      <c r="M31" s="142">
        <v>72</v>
      </c>
      <c r="N31" s="142">
        <v>70</v>
      </c>
      <c r="O31" s="142">
        <v>1091</v>
      </c>
      <c r="P31" s="142">
        <v>1087</v>
      </c>
      <c r="Q31" s="142">
        <v>2178</v>
      </c>
      <c r="R31" s="142">
        <v>66</v>
      </c>
      <c r="S31" s="142">
        <v>71</v>
      </c>
      <c r="T31" s="142">
        <v>69</v>
      </c>
    </row>
    <row r="32" spans="2:20" x14ac:dyDescent="0.35">
      <c r="B32" s="142" t="s">
        <v>32</v>
      </c>
      <c r="C32" s="142">
        <v>1480</v>
      </c>
      <c r="D32" s="142">
        <v>1349</v>
      </c>
      <c r="E32" s="142">
        <v>2829</v>
      </c>
      <c r="F32" s="142">
        <v>49</v>
      </c>
      <c r="G32" s="142">
        <v>53</v>
      </c>
      <c r="H32" s="142">
        <v>51</v>
      </c>
      <c r="I32" s="142">
        <v>3632</v>
      </c>
      <c r="J32" s="142">
        <v>3320</v>
      </c>
      <c r="K32" s="142">
        <v>6952</v>
      </c>
      <c r="L32" s="142">
        <v>55</v>
      </c>
      <c r="M32" s="142">
        <v>63</v>
      </c>
      <c r="N32" s="142">
        <v>59</v>
      </c>
      <c r="O32" s="142">
        <v>5112</v>
      </c>
      <c r="P32" s="142">
        <v>4669</v>
      </c>
      <c r="Q32" s="142">
        <v>9781</v>
      </c>
      <c r="R32" s="142">
        <v>54</v>
      </c>
      <c r="S32" s="142">
        <v>60</v>
      </c>
      <c r="T32" s="142">
        <v>57</v>
      </c>
    </row>
    <row r="40" spans="3:20" x14ac:dyDescent="0.35">
      <c r="C40" s="142">
        <v>2</v>
      </c>
      <c r="D40" s="142">
        <v>3</v>
      </c>
      <c r="E40" s="142">
        <v>4</v>
      </c>
      <c r="F40" s="142">
        <v>8</v>
      </c>
      <c r="G40" s="142">
        <v>9</v>
      </c>
      <c r="H40" s="142">
        <v>10</v>
      </c>
      <c r="I40" s="142">
        <v>11</v>
      </c>
      <c r="J40" s="142">
        <v>12</v>
      </c>
      <c r="K40" s="142">
        <v>13</v>
      </c>
      <c r="L40" s="142">
        <v>17</v>
      </c>
      <c r="M40" s="142">
        <v>18</v>
      </c>
      <c r="N40" s="142">
        <v>19</v>
      </c>
      <c r="O40" s="142">
        <v>20</v>
      </c>
      <c r="P40" s="142">
        <v>21</v>
      </c>
      <c r="Q40" s="142">
        <v>22</v>
      </c>
      <c r="R40" s="142">
        <v>26</v>
      </c>
      <c r="S40" s="142">
        <v>27</v>
      </c>
      <c r="T40" s="142">
        <v>28</v>
      </c>
    </row>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197</vt:i4>
      </vt:variant>
    </vt:vector>
  </HeadingPairs>
  <TitlesOfParts>
    <vt:vector size="262" baseType="lpstr">
      <vt:lpstr>Index</vt:lpstr>
      <vt:lpstr>Table 1</vt:lpstr>
      <vt:lpstr>Y1P_Table2_2016</vt:lpstr>
      <vt:lpstr>Table 2</vt:lpstr>
      <vt:lpstr>Y1P_Table2_2012</vt:lpstr>
      <vt:lpstr>Y1P_Table2_2013</vt:lpstr>
      <vt:lpstr>Y1P_Table2_2014</vt:lpstr>
      <vt:lpstr>Table 3</vt:lpstr>
      <vt:lpstr>Y1P_Table3a_2012</vt:lpstr>
      <vt:lpstr>Y1P_Table3a_2013</vt:lpstr>
      <vt:lpstr>Y1P_Table3a_2014</vt:lpstr>
      <vt:lpstr>Y1P_Table3b_2012</vt:lpstr>
      <vt:lpstr>Y1P_Table3b_2013</vt:lpstr>
      <vt:lpstr>Y1P_Table3b_2015</vt:lpstr>
      <vt:lpstr>Y1P_Table3b_2014</vt:lpstr>
      <vt:lpstr>Y1P_Table3c_2012</vt:lpstr>
      <vt:lpstr>Y1P_Table3c_2013</vt:lpstr>
      <vt:lpstr>Y1P_Table3c_2015</vt:lpstr>
      <vt:lpstr>Y1P_Table3c_2014</vt:lpstr>
      <vt:lpstr>Table 4</vt:lpstr>
      <vt:lpstr>Y1P table 4 2012</vt:lpstr>
      <vt:lpstr>Y1P table 4 2013</vt:lpstr>
      <vt:lpstr>Y1P table 4 2015</vt:lpstr>
      <vt:lpstr>Y1P table 4 2014</vt:lpstr>
      <vt:lpstr>Y1P_Table5a_2012</vt:lpstr>
      <vt:lpstr>Y1P_Table5a_2013</vt:lpstr>
      <vt:lpstr>Y1P_Table5a_2015</vt:lpstr>
      <vt:lpstr>Y1P_Table5a_2014</vt:lpstr>
      <vt:lpstr>Y1P table 4 2016</vt:lpstr>
      <vt:lpstr>Table 5</vt:lpstr>
      <vt:lpstr>Y1_Table5a_2016</vt:lpstr>
      <vt:lpstr>Table 6</vt:lpstr>
      <vt:lpstr>Table 6a</vt:lpstr>
      <vt:lpstr>Y1P_Table5c_2016</vt:lpstr>
      <vt:lpstr>Y1P_Table5b_2016</vt:lpstr>
      <vt:lpstr>Table 6b</vt:lpstr>
      <vt:lpstr>Y1P_Table5b_2012</vt:lpstr>
      <vt:lpstr>Y1P_Table5b_2013</vt:lpstr>
      <vt:lpstr>Y1P_Table5b_2015</vt:lpstr>
      <vt:lpstr>Y1P_Table5b_2014</vt:lpstr>
      <vt:lpstr>Table 6c</vt:lpstr>
      <vt:lpstr>Y1P_Table5c_2012</vt:lpstr>
      <vt:lpstr>Y1P_Table5c_2013</vt:lpstr>
      <vt:lpstr>Y1P_Table5c_2015</vt:lpstr>
      <vt:lpstr>Y1P_Table5c_2014</vt:lpstr>
      <vt:lpstr>Table 6d</vt:lpstr>
      <vt:lpstr>Y1P_Table5d_2012</vt:lpstr>
      <vt:lpstr>Y1P_Table5d_2013</vt:lpstr>
      <vt:lpstr>Y1P_Table5d_2016</vt:lpstr>
      <vt:lpstr>Y1P_Table5d_2015</vt:lpstr>
      <vt:lpstr>Y1P_Table5d_2014</vt:lpstr>
      <vt:lpstr>Table 7</vt:lpstr>
      <vt:lpstr>Table 8</vt:lpstr>
      <vt:lpstr>Table 7_2013</vt:lpstr>
      <vt:lpstr>Table 7_2015</vt:lpstr>
      <vt:lpstr>Table 7_2014</vt:lpstr>
      <vt:lpstr>Table 9</vt:lpstr>
      <vt:lpstr>Table9_2013</vt:lpstr>
      <vt:lpstr>Table9_2015</vt:lpstr>
      <vt:lpstr>Table9_2014</vt:lpstr>
      <vt:lpstr>Y1P_Table2_2015</vt:lpstr>
      <vt:lpstr>Y1P_Table3a_2015</vt:lpstr>
      <vt:lpstr>Y1P_Table3a_2016</vt:lpstr>
      <vt:lpstr>Table9_2016</vt:lpstr>
      <vt:lpstr>Tab8_2016</vt:lpstr>
      <vt:lpstr>Index!Print_Area</vt:lpstr>
      <vt:lpstr>'Table 1'!Print_Area</vt:lpstr>
      <vt:lpstr>'Table 2'!Print_Area</vt:lpstr>
      <vt:lpstr>'Table 3'!Print_Area</vt:lpstr>
      <vt:lpstr>'Table 4'!Print_Area</vt:lpstr>
      <vt:lpstr>'Table 5'!Print_Area</vt:lpstr>
      <vt:lpstr>'Table 6'!Print_Area</vt:lpstr>
      <vt:lpstr>'Table 6a'!Print_Area</vt:lpstr>
      <vt:lpstr>'Table 6b'!Print_Area</vt:lpstr>
      <vt:lpstr>'Table 6c'!Print_Area</vt:lpstr>
      <vt:lpstr>'Table 6d'!Print_Area</vt:lpstr>
      <vt:lpstr>'Table 7'!Print_Area</vt:lpstr>
      <vt:lpstr>'Table 8'!Print_Area</vt:lpstr>
      <vt:lpstr>'Table 9'!Print_Area</vt:lpstr>
      <vt:lpstr>'Table 1'!Print_Titles</vt:lpstr>
      <vt:lpstr>'Table 2'!Print_Titles</vt:lpstr>
      <vt:lpstr>'Table 4'!Print_Titles</vt:lpstr>
      <vt:lpstr>'Table 6'!Print_Titles</vt:lpstr>
      <vt:lpstr>'Table 6a'!Print_Titles</vt:lpstr>
      <vt:lpstr>'Table 6b'!Print_Titles</vt:lpstr>
      <vt:lpstr>'Table 6c'!Print_Titles</vt:lpstr>
      <vt:lpstr>'Table 6d'!Print_Titles</vt:lpstr>
      <vt:lpstr>'Table 9'!Print_Titles</vt:lpstr>
      <vt:lpstr>'Table 7_2014'!Table7_Disadvantaged_2013</vt:lpstr>
      <vt:lpstr>'Table 7_2015'!Table7_Disadvantaged_2013</vt:lpstr>
      <vt:lpstr>Table7_Disadvantaged_2013</vt:lpstr>
      <vt:lpstr>'Table 7_2015'!Table7_Disadvantaged_2014</vt:lpstr>
      <vt:lpstr>Table7_Disadvantaged_2014</vt:lpstr>
      <vt:lpstr>Table7_DISADVANTAGED_2015</vt:lpstr>
      <vt:lpstr>Table7_DISADVANTAGED_2016</vt:lpstr>
      <vt:lpstr>'Table 7_2014'!Table7_EAL_2013</vt:lpstr>
      <vt:lpstr>'Table 7_2015'!Table7_EAL_2013</vt:lpstr>
      <vt:lpstr>Table7_EAL_2013</vt:lpstr>
      <vt:lpstr>'Table 7_2015'!Table7_EAL_2014</vt:lpstr>
      <vt:lpstr>Table7_EAL_2014</vt:lpstr>
      <vt:lpstr>Table7_EAL_2015</vt:lpstr>
      <vt:lpstr>Table7_EAL_2016</vt:lpstr>
      <vt:lpstr>'Table 7_2014'!Table7_ETH_2013</vt:lpstr>
      <vt:lpstr>'Table 7_2015'!Table7_ETH_2013</vt:lpstr>
      <vt:lpstr>Table7_ETH_2013</vt:lpstr>
      <vt:lpstr>'Table 7_2015'!Table7_ETH_2014</vt:lpstr>
      <vt:lpstr>Table7_ETH_2014</vt:lpstr>
      <vt:lpstr>Table7_ETH_2015</vt:lpstr>
      <vt:lpstr>Table7_ETH_2016</vt:lpstr>
      <vt:lpstr>'Table 7_2014'!Table7_FSM_2013</vt:lpstr>
      <vt:lpstr>'Table 7_2015'!Table7_FSM_2013</vt:lpstr>
      <vt:lpstr>Table7_FSM_2013</vt:lpstr>
      <vt:lpstr>'Table 7_2015'!Table7_FSM_2014</vt:lpstr>
      <vt:lpstr>Table7_FSM_2014</vt:lpstr>
      <vt:lpstr>Table7_FSM_2015</vt:lpstr>
      <vt:lpstr>Table7_FSM_2016</vt:lpstr>
      <vt:lpstr>'Table 7_2014'!Table7_PRIMARY_2013</vt:lpstr>
      <vt:lpstr>'Table 7_2015'!Table7_PRIMARY_2013</vt:lpstr>
      <vt:lpstr>Table7_PRIMARY_2013</vt:lpstr>
      <vt:lpstr>'Table 7_2015'!Table7_PRIMARY_2014</vt:lpstr>
      <vt:lpstr>Table7_PRIMARY_2014</vt:lpstr>
      <vt:lpstr>Table7_PRIMARY_2015</vt:lpstr>
      <vt:lpstr>Table7_PRIMARY_2016</vt:lpstr>
      <vt:lpstr>'Table 7_2014'!Table7_SEN_2013</vt:lpstr>
      <vt:lpstr>'Table 7_2015'!Table7_SEN_2013</vt:lpstr>
      <vt:lpstr>Table7_SEN_2013</vt:lpstr>
      <vt:lpstr>'Table 7_2015'!Table7_SEN_2014</vt:lpstr>
      <vt:lpstr>Table7_SEN_2014</vt:lpstr>
      <vt:lpstr>Table7_SEN_2015</vt:lpstr>
      <vt:lpstr>Table7_SEN_2016</vt:lpstr>
      <vt:lpstr>Table9_2014!Table8_2013</vt:lpstr>
      <vt:lpstr>Table9_2015!Table8_2013</vt:lpstr>
      <vt:lpstr>Table8_2013</vt:lpstr>
      <vt:lpstr>Table9_2015!Table8_2014</vt:lpstr>
      <vt:lpstr>Table8_2014</vt:lpstr>
      <vt:lpstr>Table8_2015</vt:lpstr>
      <vt:lpstr>Table9_2013</vt:lpstr>
      <vt:lpstr>Table9_2014</vt:lpstr>
      <vt:lpstr>Table9_2015</vt:lpstr>
      <vt:lpstr>Table9_2016</vt:lpstr>
      <vt:lpstr>Y1P_Table2_DISADVANTAGED_2012</vt:lpstr>
      <vt:lpstr>Y1P_Table2_2014!Y1P_Table2_DISADVANTAGED_2013</vt:lpstr>
      <vt:lpstr>Y1P_Table2_DISADVANTAGED_2013</vt:lpstr>
      <vt:lpstr>Y1P_Table2_DISADVANTAGED_2014</vt:lpstr>
      <vt:lpstr>Y1P_Table2_DISADVANTAGED_2015</vt:lpstr>
      <vt:lpstr>Y1P_Table2_DISADVANTAGED_2016</vt:lpstr>
      <vt:lpstr>Y1P_Table2_2013!Y1P_Table2_EAL_2012</vt:lpstr>
      <vt:lpstr>Y1P_Table2_2014!Y1P_Table2_EAL_2012</vt:lpstr>
      <vt:lpstr>Y1P_Table2_EAL_2012</vt:lpstr>
      <vt:lpstr>Y1P_Table2_2014!Y1P_Table2_EAL_2013</vt:lpstr>
      <vt:lpstr>Y1P_Table2_EAL_2013</vt:lpstr>
      <vt:lpstr>Y1P_Table2_EAL_2014</vt:lpstr>
      <vt:lpstr>Y1P_Table2_EAL_2015</vt:lpstr>
      <vt:lpstr>Y1P_Table2_EAL_2016</vt:lpstr>
      <vt:lpstr>Y1P_Table2_2013!Y1P_Table2_ETH_2012</vt:lpstr>
      <vt:lpstr>Y1P_Table2_2014!Y1P_Table2_ETH_2012</vt:lpstr>
      <vt:lpstr>Y1P_Table2_ETH_2012</vt:lpstr>
      <vt:lpstr>Y1P_Table2_2014!Y1P_Table2_ETH_2013</vt:lpstr>
      <vt:lpstr>Y1P_Table2_ETH_2013</vt:lpstr>
      <vt:lpstr>Y1P_Table2_ETH_2014</vt:lpstr>
      <vt:lpstr>Y1P_Table2_ETH_2015</vt:lpstr>
      <vt:lpstr>Y1P_Table2_ETH_2016</vt:lpstr>
      <vt:lpstr>Y1P_Table2_2013!Y1P_Table2_FSM_2012</vt:lpstr>
      <vt:lpstr>Y1P_Table2_2014!Y1P_Table2_FSM_2012</vt:lpstr>
      <vt:lpstr>Y1P_Table2_FSM_2012</vt:lpstr>
      <vt:lpstr>Y1P_Table2_2014!Y1P_Table2_FSM_2013</vt:lpstr>
      <vt:lpstr>Y1P_Table2_FSM_2013</vt:lpstr>
      <vt:lpstr>Y1P_Table2_FSM_2014</vt:lpstr>
      <vt:lpstr>Y1P_Table2_FSM_2015</vt:lpstr>
      <vt:lpstr>Y1P_Table2_FSM_2016</vt:lpstr>
      <vt:lpstr>Y1P_Table2_2013!Y1P_Table2_PRIMARY_2012</vt:lpstr>
      <vt:lpstr>Y1P_Table2_2014!Y1P_Table2_PRIMARY_2012</vt:lpstr>
      <vt:lpstr>Y1P_Table2_PRIMARY_2012</vt:lpstr>
      <vt:lpstr>Y1P_Table2_2014!Y1P_Table2_Primary_2013</vt:lpstr>
      <vt:lpstr>Y1P_Table2_Primary_2013</vt:lpstr>
      <vt:lpstr>Y1P_Table2_PRIMARY_2014</vt:lpstr>
      <vt:lpstr>Y1P_Table2_PRIMARY_2015</vt:lpstr>
      <vt:lpstr>Y1P_Table2_PRIMARY_2016</vt:lpstr>
      <vt:lpstr>Y1P_Table2_2013!Y1P_Table2_SEN_2012</vt:lpstr>
      <vt:lpstr>Y1P_Table2_2014!Y1P_Table2_SEN_2012</vt:lpstr>
      <vt:lpstr>Y1P_Table2_SEN_2012</vt:lpstr>
      <vt:lpstr>Y1P_Table2_2014!Y1P_Table2_SEN_2013</vt:lpstr>
      <vt:lpstr>Y1P_Table2_SEN_2013</vt:lpstr>
      <vt:lpstr>Y1P_Table2_SEN_2014</vt:lpstr>
      <vt:lpstr>Y1P_Table2_SEN_2015</vt:lpstr>
      <vt:lpstr>Y1P_Table2_SEN_2016</vt:lpstr>
      <vt:lpstr>Y1P_Table3a_2013!Y1P_Table3a_2012</vt:lpstr>
      <vt:lpstr>Y1P_Table3a_2014!Y1P_Table3a_2012</vt:lpstr>
      <vt:lpstr>Y1P_Table3a_2012</vt:lpstr>
      <vt:lpstr>Y1P_Table3a_2014!Y1P_Table3a_2013</vt:lpstr>
      <vt:lpstr>Y1P_Table3a_2013</vt:lpstr>
      <vt:lpstr>Y1P_Table3a_2014</vt:lpstr>
      <vt:lpstr>Y1P_Table3a_2016!Y1P_Table3a_2015</vt:lpstr>
      <vt:lpstr>Y1P_Table3a_2015</vt:lpstr>
      <vt:lpstr>Y1P_Table3a_2016</vt:lpstr>
      <vt:lpstr>Y1P_Table3b_2013!Y1P_Table3b_2012</vt:lpstr>
      <vt:lpstr>Y1P_Table3b_2014!Y1P_Table3b_2012</vt:lpstr>
      <vt:lpstr>Y1P_Table3b_2015!Y1P_Table3b_2012</vt:lpstr>
      <vt:lpstr>Y1P_Table3b_2012</vt:lpstr>
      <vt:lpstr>Y1P_Table3b_2014!Y1P_Table3b_2013</vt:lpstr>
      <vt:lpstr>Y1P_Table3b_2015!Y1P_Table3b_2013</vt:lpstr>
      <vt:lpstr>Y1P_Table3b_2013</vt:lpstr>
      <vt:lpstr>Y1P_Table3b_2015!Y1P_Table3b_2014</vt:lpstr>
      <vt:lpstr>Y1P_Table3b_2014</vt:lpstr>
      <vt:lpstr>Y1P_Table3b_2015</vt:lpstr>
      <vt:lpstr>Y1P_Table3c_2013!Y1P_Table3c_2012</vt:lpstr>
      <vt:lpstr>Y1P_Table3c_2014!Y1P_Table3c_2012</vt:lpstr>
      <vt:lpstr>Y1P_Table3c_2015!Y1P_Table3c_2012</vt:lpstr>
      <vt:lpstr>Y1P_Table3c_2012</vt:lpstr>
      <vt:lpstr>Y1P_Table3c_2014!Y1P_Table3c_2013</vt:lpstr>
      <vt:lpstr>Y1P_Table3c_2015!Y1P_Table3c_2013</vt:lpstr>
      <vt:lpstr>Y1P_Table3c_2013</vt:lpstr>
      <vt:lpstr>Y1P_Table3c_2015!Y1P_Table3c_2014</vt:lpstr>
      <vt:lpstr>Y1P_Table3c_2014</vt:lpstr>
      <vt:lpstr>Y1P_Table3c_2015</vt:lpstr>
      <vt:lpstr>Y1P_Table5a_2013!Y1P_Table5_2012</vt:lpstr>
      <vt:lpstr>Y1P_Table5a_2014!Y1P_Table5_2012</vt:lpstr>
      <vt:lpstr>Y1P_Table5a_2015!Y1P_Table5_2012</vt:lpstr>
      <vt:lpstr>Y1P_Table5a_2015!Y1P_Table5_2014</vt:lpstr>
      <vt:lpstr>Y1P_Table5_2014</vt:lpstr>
      <vt:lpstr>Y1P_Table5a_2012</vt:lpstr>
      <vt:lpstr>Y1P_Table5a_2014!Y1P_Table5a_2013</vt:lpstr>
      <vt:lpstr>Y1P_Table5a_2015!Y1P_Table5a_2013</vt:lpstr>
      <vt:lpstr>Y1P_Table5a_2013</vt:lpstr>
      <vt:lpstr>Y1P_Table5a_2015!Y1P_Table5a_2014</vt:lpstr>
      <vt:lpstr>Y1P_Table5a_2014</vt:lpstr>
      <vt:lpstr>Y1P_Table5a_2015</vt:lpstr>
      <vt:lpstr>Y1P_Table5a_2016</vt:lpstr>
      <vt:lpstr>Y1P_Table5b_2012</vt:lpstr>
      <vt:lpstr>Y1P_Table5b_2014!Y1P_Table5b_2013</vt:lpstr>
      <vt:lpstr>Y1P_Table5b_2015!Y1P_Table5b_2013</vt:lpstr>
      <vt:lpstr>Y1P_Table5b_2013</vt:lpstr>
      <vt:lpstr>Y1P_Table5b_2015!Y1P_Table5b_2014</vt:lpstr>
      <vt:lpstr>Y1P_Table5b_2014</vt:lpstr>
      <vt:lpstr>Y1P_Table5b_2015</vt:lpstr>
      <vt:lpstr>Y1P_Table5b_2016</vt:lpstr>
      <vt:lpstr>Y1P_Table5c_2012</vt:lpstr>
      <vt:lpstr>Y1P_Table5c_2014!Y1P_Table5c_2013</vt:lpstr>
      <vt:lpstr>Y1P_Table5c_2015!Y1P_Table5c_2013</vt:lpstr>
      <vt:lpstr>Y1P_Table5c_2013</vt:lpstr>
      <vt:lpstr>Y1P_Table5c_2015!Y1P_Table5c_2014</vt:lpstr>
      <vt:lpstr>Y1P_Table5c_2014</vt:lpstr>
      <vt:lpstr>Y1P_Table5c_2015</vt:lpstr>
      <vt:lpstr>Y1P_Table5c_2016</vt:lpstr>
      <vt:lpstr>Y1P_Table5d_2012</vt:lpstr>
      <vt:lpstr>Y1P_Table5d_2014!Y1P_Table5d_2013</vt:lpstr>
      <vt:lpstr>Y1P_Table5d_2015!Y1P_Table5d_2013</vt:lpstr>
      <vt:lpstr>Y1P_Table5d_2013</vt:lpstr>
      <vt:lpstr>Y1P_Table5d_2015!Y1P_Table5d_2014</vt:lpstr>
      <vt:lpstr>Y1P_Table5d_2014</vt:lpstr>
      <vt:lpstr>Y1P_Table5d_2015</vt:lpstr>
      <vt:lpstr>Y1P_Table5d_2016</vt:lpstr>
      <vt:lpstr>Y1P_Table5b_2013!Y1P_Table6_2012</vt:lpstr>
      <vt:lpstr>Y1P_Table5b_2014!Y1P_Table6_2012</vt:lpstr>
      <vt:lpstr>Y1P_Table5b_2015!Y1P_Table6_2012</vt:lpstr>
      <vt:lpstr>Y1P_Table6a_2016</vt:lpstr>
      <vt:lpstr>Y1P_Table5c_2013!Y1P_Table7_2012</vt:lpstr>
      <vt:lpstr>Y1P_Table5c_2014!Y1P_Table7_2012</vt:lpstr>
      <vt:lpstr>Y1P_Table5c_2015!Y1P_Table7_2012</vt:lpstr>
      <vt:lpstr>Y1P_Table5d_2013!Y1P_Table8_2012</vt:lpstr>
      <vt:lpstr>Y1P_Table5d_2014!Y1P_Table8_2012</vt:lpstr>
      <vt:lpstr>Y1P_Table5d_2015!Y1P_Table8_2012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HUYNH-NGUYEN, Thoa</dc:creator>
  <cp:lastModifiedBy>COLEMAN, Gemma</cp:lastModifiedBy>
  <cp:lastPrinted>2016-09-27T08:51:05Z</cp:lastPrinted>
  <dcterms:created xsi:type="dcterms:W3CDTF">1996-10-14T23:33:28Z</dcterms:created>
  <dcterms:modified xsi:type="dcterms:W3CDTF">2018-05-04T11:50:26Z</dcterms:modified>
</cp:coreProperties>
</file>